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hayde\Downloads\"/>
    </mc:Choice>
  </mc:AlternateContent>
  <xr:revisionPtr revIDLastSave="0" documentId="8_{06ADF8DD-43C4-435E-80C5-AFB3395C7D13}" xr6:coauthVersionLast="43" xr6:coauthVersionMax="43" xr10:uidLastSave="{00000000-0000-0000-0000-000000000000}"/>
  <bookViews>
    <workbookView xWindow="-110" yWindow="-110" windowWidth="19420" windowHeight="10420" tabRatio="853" firstSheet="1" activeTab="1" xr2:uid="{00000000-000D-0000-FFFF-FFFF00000000}"/>
  </bookViews>
  <sheets>
    <sheet name="promedio" sheetId="41" state="hidden" r:id="rId1"/>
    <sheet name="PORTADA" sheetId="42" r:id="rId2"/>
    <sheet name="INVERSIÓN consolid_final" sheetId="43" state="hidden" r:id="rId3"/>
    <sheet name="BOL" sheetId="17" r:id="rId4"/>
    <sheet name="BRL" sheetId="40" r:id="rId5"/>
    <sheet name="CHL" sheetId="29" r:id="rId6"/>
    <sheet name="COL" sheetId="25" r:id="rId7"/>
    <sheet name="CRI" sheetId="27" r:id="rId8"/>
    <sheet name="ECU" sheetId="28" r:id="rId9"/>
    <sheet name="SLV" sheetId="37" r:id="rId10"/>
    <sheet name="GTM" sheetId="19" r:id="rId11"/>
    <sheet name="HND" sheetId="32" r:id="rId12"/>
    <sheet name="MEX" sheetId="20" r:id="rId13"/>
    <sheet name="NIC" sheetId="21" r:id="rId14"/>
    <sheet name="PAN" sheetId="26" r:id="rId15"/>
    <sheet name="PRY" sheetId="24" r:id="rId16"/>
    <sheet name="PER" sheetId="22" r:id="rId17"/>
    <sheet name="RDM" sheetId="30" r:id="rId18"/>
    <sheet name="URY" sheetId="23" r:id="rId19"/>
    <sheet name="BASE Stata" sheetId="16" state="hidden" r:id="rId20"/>
    <sheet name="BRA" sheetId="31" state="hidden" r:id="rId21"/>
    <sheet name="BRA!" sheetId="14" state="hidden" r:id="rId22"/>
  </sheets>
  <externalReferences>
    <externalReference r:id="rId23"/>
  </externalReferences>
  <definedNames>
    <definedName name="_xlnm._FilterDatabase" localSheetId="19" hidden="1">'BASE Stata'!$A$1:$Y$225</definedName>
    <definedName name="_xlnm._FilterDatabase" localSheetId="3" hidden="1">BOL!$B$7:$S$78</definedName>
    <definedName name="_xlnm._FilterDatabase" localSheetId="4" hidden="1">BRL!$B$7:$S$78</definedName>
    <definedName name="_xlnm._FilterDatabase" localSheetId="10" hidden="1">GTM!$B$7:$S$78</definedName>
    <definedName name="_xlnm._FilterDatabase" localSheetId="16" hidden="1">PER!$A$7:$X$564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11" i="20" l="1"/>
  <c r="S11" i="29" l="1"/>
  <c r="T11" i="29"/>
  <c r="U11" i="29"/>
  <c r="U560" i="20" l="1"/>
  <c r="T560" i="20"/>
  <c r="S560" i="20"/>
  <c r="R560" i="20"/>
  <c r="Q560" i="20"/>
  <c r="P560" i="20"/>
  <c r="O560" i="20"/>
  <c r="N560" i="20"/>
  <c r="M560" i="20"/>
  <c r="L560" i="20"/>
  <c r="K560" i="20"/>
  <c r="J560" i="20"/>
  <c r="I560" i="20"/>
  <c r="H560" i="20"/>
  <c r="G560" i="20"/>
  <c r="F560" i="20"/>
  <c r="E560" i="20"/>
  <c r="D560" i="20"/>
  <c r="U555" i="20"/>
  <c r="T555" i="20"/>
  <c r="S555" i="20"/>
  <c r="R555" i="20"/>
  <c r="Q555" i="20"/>
  <c r="P555" i="20"/>
  <c r="O555" i="20"/>
  <c r="N555" i="20"/>
  <c r="M555" i="20"/>
  <c r="L555" i="20"/>
  <c r="K555" i="20"/>
  <c r="J555" i="20"/>
  <c r="I555" i="20"/>
  <c r="H555" i="20"/>
  <c r="G555" i="20"/>
  <c r="F555" i="20"/>
  <c r="E555" i="20"/>
  <c r="D555" i="20"/>
  <c r="U550" i="20"/>
  <c r="T550" i="20"/>
  <c r="S550" i="20"/>
  <c r="R550" i="20"/>
  <c r="Q550" i="20"/>
  <c r="P550" i="20"/>
  <c r="O550" i="20"/>
  <c r="N550" i="20"/>
  <c r="M550" i="20"/>
  <c r="L550" i="20"/>
  <c r="K550" i="20"/>
  <c r="J550" i="20"/>
  <c r="I550" i="20"/>
  <c r="H550" i="20"/>
  <c r="G550" i="20"/>
  <c r="F550" i="20"/>
  <c r="E550" i="20"/>
  <c r="D550" i="20"/>
  <c r="U545" i="20"/>
  <c r="T545" i="20"/>
  <c r="S545" i="20"/>
  <c r="R545" i="20"/>
  <c r="Q545" i="20"/>
  <c r="P545" i="20"/>
  <c r="O545" i="20"/>
  <c r="N545" i="20"/>
  <c r="M545" i="20"/>
  <c r="L545" i="20"/>
  <c r="K545" i="20"/>
  <c r="J545" i="20"/>
  <c r="I545" i="20"/>
  <c r="H545" i="20"/>
  <c r="G545" i="20"/>
  <c r="F545" i="20"/>
  <c r="E545" i="20"/>
  <c r="D545" i="20"/>
  <c r="U540" i="20"/>
  <c r="T540" i="20"/>
  <c r="S540" i="20"/>
  <c r="R540" i="20"/>
  <c r="Q540" i="20"/>
  <c r="P540" i="20"/>
  <c r="O540" i="20"/>
  <c r="N540" i="20"/>
  <c r="M540" i="20"/>
  <c r="L540" i="20"/>
  <c r="K540" i="20"/>
  <c r="J540" i="20"/>
  <c r="I540" i="20"/>
  <c r="H540" i="20"/>
  <c r="G540" i="20"/>
  <c r="F540" i="20"/>
  <c r="E540" i="20"/>
  <c r="D540" i="20"/>
  <c r="I535" i="20"/>
  <c r="J535" i="20"/>
  <c r="K535" i="20"/>
  <c r="L535" i="20"/>
  <c r="M535" i="20"/>
  <c r="N535" i="20"/>
  <c r="O535" i="20"/>
  <c r="P535" i="20"/>
  <c r="Q535" i="20"/>
  <c r="R535" i="20"/>
  <c r="S535" i="20"/>
  <c r="T535" i="20"/>
  <c r="U535" i="20"/>
  <c r="D535" i="20"/>
  <c r="E535" i="20"/>
  <c r="F535" i="20"/>
  <c r="G535" i="20"/>
  <c r="H535" i="20"/>
  <c r="E530" i="20"/>
  <c r="F530" i="20"/>
  <c r="G530" i="20"/>
  <c r="H530" i="20"/>
  <c r="I530" i="20"/>
  <c r="J530" i="20"/>
  <c r="K530" i="20"/>
  <c r="L530" i="20"/>
  <c r="M530" i="20"/>
  <c r="N530" i="20"/>
  <c r="O530" i="20"/>
  <c r="P530" i="20"/>
  <c r="Q530" i="20"/>
  <c r="R530" i="20"/>
  <c r="S530" i="20"/>
  <c r="T530" i="20"/>
  <c r="U530" i="20"/>
  <c r="D530" i="20"/>
  <c r="E525" i="20"/>
  <c r="F525" i="20"/>
  <c r="G525" i="20"/>
  <c r="H525" i="20"/>
  <c r="I525" i="20"/>
  <c r="J525" i="20"/>
  <c r="K525" i="20"/>
  <c r="L525" i="20"/>
  <c r="M525" i="20"/>
  <c r="N525" i="20"/>
  <c r="O525" i="20"/>
  <c r="P525" i="20"/>
  <c r="Q525" i="20"/>
  <c r="R525" i="20"/>
  <c r="S525" i="20"/>
  <c r="T525" i="20"/>
  <c r="U525" i="20"/>
  <c r="D525" i="20"/>
  <c r="E520" i="20"/>
  <c r="F520" i="20"/>
  <c r="G520" i="20"/>
  <c r="H520" i="20"/>
  <c r="I520" i="20"/>
  <c r="J520" i="20"/>
  <c r="K520" i="20"/>
  <c r="L520" i="20"/>
  <c r="M520" i="20"/>
  <c r="N520" i="20"/>
  <c r="O520" i="20"/>
  <c r="P520" i="20"/>
  <c r="Q520" i="20"/>
  <c r="R520" i="20"/>
  <c r="S520" i="20"/>
  <c r="T520" i="20"/>
  <c r="U520" i="20"/>
  <c r="D520" i="20"/>
  <c r="E515" i="20"/>
  <c r="F515" i="20"/>
  <c r="G515" i="20"/>
  <c r="H515" i="20"/>
  <c r="I515" i="20"/>
  <c r="J515" i="20"/>
  <c r="K515" i="20"/>
  <c r="L515" i="20"/>
  <c r="M515" i="20"/>
  <c r="N515" i="20"/>
  <c r="O515" i="20"/>
  <c r="P515" i="20"/>
  <c r="Q515" i="20"/>
  <c r="R515" i="20"/>
  <c r="S515" i="20"/>
  <c r="T515" i="20"/>
  <c r="U515" i="20"/>
  <c r="D515" i="20"/>
  <c r="E510" i="20"/>
  <c r="F510" i="20"/>
  <c r="G510" i="20"/>
  <c r="H510" i="20"/>
  <c r="I510" i="20"/>
  <c r="J510" i="20"/>
  <c r="K510" i="20"/>
  <c r="L510" i="20"/>
  <c r="M510" i="20"/>
  <c r="N510" i="20"/>
  <c r="O510" i="20"/>
  <c r="P510" i="20"/>
  <c r="Q510" i="20"/>
  <c r="R510" i="20"/>
  <c r="S510" i="20"/>
  <c r="T510" i="20"/>
  <c r="U510" i="20"/>
  <c r="D510" i="20"/>
  <c r="E505" i="20"/>
  <c r="F505" i="20"/>
  <c r="G505" i="20"/>
  <c r="H505" i="20"/>
  <c r="I505" i="20"/>
  <c r="J505" i="20"/>
  <c r="K505" i="20"/>
  <c r="L505" i="20"/>
  <c r="M505" i="20"/>
  <c r="N505" i="20"/>
  <c r="O505" i="20"/>
  <c r="P505" i="20"/>
  <c r="Q505" i="20"/>
  <c r="R505" i="20"/>
  <c r="S505" i="20"/>
  <c r="T505" i="20"/>
  <c r="U505" i="20"/>
  <c r="D505" i="20"/>
  <c r="I500" i="20"/>
  <c r="J500" i="20"/>
  <c r="K500" i="20"/>
  <c r="L500" i="20"/>
  <c r="M500" i="20"/>
  <c r="N500" i="20"/>
  <c r="O500" i="20"/>
  <c r="P500" i="20"/>
  <c r="Q500" i="20"/>
  <c r="R500" i="20"/>
  <c r="S500" i="20"/>
  <c r="T500" i="20"/>
  <c r="U500" i="20"/>
  <c r="E490" i="20"/>
  <c r="F490" i="20"/>
  <c r="G490" i="20"/>
  <c r="H490" i="20"/>
  <c r="I490" i="20"/>
  <c r="J490" i="20"/>
  <c r="K490" i="20"/>
  <c r="L490" i="20"/>
  <c r="M490" i="20"/>
  <c r="N490" i="20"/>
  <c r="O490" i="20"/>
  <c r="P490" i="20"/>
  <c r="Q490" i="20"/>
  <c r="R490" i="20"/>
  <c r="S490" i="20"/>
  <c r="T490" i="20"/>
  <c r="U490" i="20"/>
  <c r="D490" i="20"/>
  <c r="E481" i="20"/>
  <c r="F481" i="20"/>
  <c r="G481" i="20"/>
  <c r="H481" i="20"/>
  <c r="I481" i="20"/>
  <c r="J481" i="20"/>
  <c r="K481" i="20"/>
  <c r="L481" i="20"/>
  <c r="M481" i="20"/>
  <c r="N481" i="20"/>
  <c r="O481" i="20"/>
  <c r="P481" i="20"/>
  <c r="Q481" i="20"/>
  <c r="R481" i="20"/>
  <c r="S481" i="20"/>
  <c r="T481" i="20"/>
  <c r="U481" i="20"/>
  <c r="D481" i="20"/>
  <c r="L411" i="20"/>
  <c r="K411" i="20"/>
  <c r="J411" i="20"/>
  <c r="I411" i="20"/>
  <c r="H411" i="20"/>
  <c r="G411" i="20"/>
  <c r="F411" i="20"/>
  <c r="E411" i="20"/>
  <c r="D411" i="20"/>
  <c r="D500" i="20"/>
  <c r="U560" i="19"/>
  <c r="T560" i="19"/>
  <c r="S560" i="19"/>
  <c r="R560" i="19"/>
  <c r="Q560" i="19"/>
  <c r="N560" i="19"/>
  <c r="M560" i="19"/>
  <c r="K560" i="19"/>
  <c r="J560" i="19"/>
  <c r="H560" i="19"/>
  <c r="G560" i="19"/>
  <c r="N555" i="19"/>
  <c r="M555" i="19"/>
  <c r="K555" i="19"/>
  <c r="J555" i="19"/>
  <c r="H555" i="19"/>
  <c r="G555" i="19"/>
  <c r="N550" i="19"/>
  <c r="M550" i="19"/>
  <c r="K550" i="19"/>
  <c r="J550" i="19"/>
  <c r="H550" i="19"/>
  <c r="G550" i="19"/>
  <c r="U535" i="19"/>
  <c r="T535" i="19"/>
  <c r="S535" i="19"/>
  <c r="R535" i="19"/>
  <c r="Q535" i="19"/>
  <c r="N535" i="19"/>
  <c r="M535" i="19"/>
  <c r="K535" i="19"/>
  <c r="J535" i="19"/>
  <c r="H535" i="19"/>
  <c r="G535" i="19"/>
  <c r="F535" i="19"/>
  <c r="U404" i="40"/>
  <c r="U403" i="40"/>
  <c r="U402" i="40"/>
  <c r="U399" i="40"/>
  <c r="U398" i="40"/>
  <c r="U397" i="40"/>
  <c r="U394" i="40"/>
  <c r="U393" i="40"/>
  <c r="U392" i="40"/>
  <c r="U389" i="40"/>
  <c r="U388" i="40"/>
  <c r="U64" i="40"/>
  <c r="U387" i="40"/>
  <c r="U384" i="40"/>
  <c r="U383" i="40"/>
  <c r="U382" i="40"/>
  <c r="U379" i="40"/>
  <c r="U378" i="40"/>
  <c r="U377" i="40"/>
  <c r="U374" i="40"/>
  <c r="U373" i="40"/>
  <c r="U372" i="40"/>
  <c r="U369" i="40"/>
  <c r="U368" i="40"/>
  <c r="U367" i="40"/>
  <c r="U364" i="40"/>
  <c r="U363" i="40"/>
  <c r="U362" i="40"/>
  <c r="U359" i="40"/>
  <c r="U358" i="40"/>
  <c r="U357" i="40"/>
  <c r="U354" i="40"/>
  <c r="U353" i="40"/>
  <c r="U352" i="40"/>
  <c r="U349" i="40"/>
  <c r="U348" i="40"/>
  <c r="U347" i="40"/>
  <c r="U344" i="40"/>
  <c r="U343" i="40"/>
  <c r="U342" i="40"/>
  <c r="U341" i="40"/>
  <c r="U340" i="40"/>
  <c r="U337" i="40"/>
  <c r="U336" i="40"/>
  <c r="U335" i="40"/>
  <c r="U334" i="40"/>
  <c r="U10" i="40"/>
  <c r="U333" i="40"/>
  <c r="U332" i="40"/>
  <c r="U331" i="40"/>
  <c r="T404" i="40"/>
  <c r="T403" i="40"/>
  <c r="T402" i="40"/>
  <c r="T399" i="40"/>
  <c r="T398" i="40"/>
  <c r="T397" i="40"/>
  <c r="T394" i="40"/>
  <c r="T393" i="40"/>
  <c r="T392" i="40"/>
  <c r="T389" i="40"/>
  <c r="T388" i="40"/>
  <c r="T64" i="40"/>
  <c r="T387" i="40"/>
  <c r="T384" i="40"/>
  <c r="T383" i="40"/>
  <c r="T382" i="40"/>
  <c r="T379" i="40"/>
  <c r="T378" i="40"/>
  <c r="T377" i="40"/>
  <c r="T374" i="40"/>
  <c r="T373" i="40"/>
  <c r="T372" i="40"/>
  <c r="T369" i="40"/>
  <c r="T368" i="40"/>
  <c r="T367" i="40"/>
  <c r="T364" i="40"/>
  <c r="T363" i="40"/>
  <c r="T362" i="40"/>
  <c r="T359" i="40"/>
  <c r="T358" i="40"/>
  <c r="T357" i="40"/>
  <c r="T354" i="40"/>
  <c r="T353" i="40"/>
  <c r="T352" i="40"/>
  <c r="T349" i="40"/>
  <c r="T348" i="40"/>
  <c r="T347" i="40"/>
  <c r="T344" i="40"/>
  <c r="T343" i="40"/>
  <c r="T342" i="40"/>
  <c r="T341" i="40"/>
  <c r="T340" i="40"/>
  <c r="T337" i="40"/>
  <c r="T336" i="40"/>
  <c r="T335" i="40"/>
  <c r="T334" i="40"/>
  <c r="T10" i="40"/>
  <c r="T333" i="40"/>
  <c r="T332" i="40"/>
  <c r="T331" i="40"/>
  <c r="U325" i="40"/>
  <c r="T325" i="40"/>
  <c r="U324" i="40"/>
  <c r="T324" i="40"/>
  <c r="U323" i="40"/>
  <c r="T323" i="40"/>
  <c r="U320" i="40"/>
  <c r="T320" i="40"/>
  <c r="U319" i="40"/>
  <c r="T319" i="40"/>
  <c r="U318" i="40"/>
  <c r="T318" i="40"/>
  <c r="U315" i="40"/>
  <c r="T315" i="40"/>
  <c r="U314" i="40"/>
  <c r="T314" i="40"/>
  <c r="U313" i="40"/>
  <c r="T313" i="40"/>
  <c r="U310" i="40"/>
  <c r="T310" i="40"/>
  <c r="U309" i="40"/>
  <c r="T309" i="40"/>
  <c r="U308" i="40"/>
  <c r="T308" i="40"/>
  <c r="U305" i="40"/>
  <c r="T305" i="40"/>
  <c r="U304" i="40"/>
  <c r="T304" i="40"/>
  <c r="U303" i="40"/>
  <c r="T303" i="40"/>
  <c r="U300" i="40"/>
  <c r="T300" i="40"/>
  <c r="U299" i="40"/>
  <c r="T299" i="40"/>
  <c r="U298" i="40"/>
  <c r="T298" i="40"/>
  <c r="U295" i="40"/>
  <c r="T295" i="40"/>
  <c r="U294" i="40"/>
  <c r="T294" i="40"/>
  <c r="U293" i="40"/>
  <c r="T293" i="40"/>
  <c r="U290" i="40"/>
  <c r="T290" i="40"/>
  <c r="U289" i="40"/>
  <c r="T289" i="40"/>
  <c r="U288" i="40"/>
  <c r="T288" i="40"/>
  <c r="U285" i="40"/>
  <c r="T285" i="40"/>
  <c r="U284" i="40"/>
  <c r="T284" i="40"/>
  <c r="U283" i="40"/>
  <c r="T283" i="40"/>
  <c r="U280" i="40"/>
  <c r="T280" i="40"/>
  <c r="U279" i="40"/>
  <c r="T279" i="40"/>
  <c r="U278" i="40"/>
  <c r="T278" i="40"/>
  <c r="U275" i="40"/>
  <c r="T275" i="40"/>
  <c r="U274" i="40"/>
  <c r="T274" i="40"/>
  <c r="U273" i="40"/>
  <c r="T273" i="40"/>
  <c r="U270" i="40"/>
  <c r="T270" i="40"/>
  <c r="U269" i="40"/>
  <c r="T269" i="40"/>
  <c r="U268" i="40"/>
  <c r="T268" i="40"/>
  <c r="U265" i="40"/>
  <c r="T265" i="40"/>
  <c r="U264" i="40"/>
  <c r="T264" i="40"/>
  <c r="U263" i="40"/>
  <c r="T263" i="40"/>
  <c r="U262" i="40"/>
  <c r="T262" i="40"/>
  <c r="U258" i="40"/>
  <c r="U257" i="40"/>
  <c r="U256" i="40"/>
  <c r="U255" i="40"/>
  <c r="U254" i="40"/>
  <c r="U253" i="40"/>
  <c r="U252" i="40"/>
  <c r="T258" i="40"/>
  <c r="T257" i="40"/>
  <c r="T256" i="40"/>
  <c r="T255" i="40"/>
  <c r="T254" i="40"/>
  <c r="T253" i="40"/>
  <c r="T252" i="40"/>
  <c r="Q369" i="24"/>
  <c r="Q290" i="24"/>
  <c r="Q211" i="24"/>
  <c r="Q132" i="24"/>
  <c r="Q13" i="24"/>
  <c r="Q11" i="24"/>
  <c r="Q8" i="24"/>
  <c r="Q491" i="24"/>
  <c r="U495" i="24"/>
  <c r="U34" i="24"/>
  <c r="U44" i="24"/>
  <c r="U10" i="24"/>
  <c r="U10" i="37"/>
  <c r="U11" i="32"/>
  <c r="U64" i="32"/>
  <c r="U10" i="32"/>
  <c r="U11" i="37"/>
  <c r="U44" i="23"/>
  <c r="U49" i="23"/>
  <c r="U59" i="23"/>
  <c r="U64" i="23"/>
  <c r="U10" i="23"/>
  <c r="U19" i="23"/>
  <c r="U34" i="23"/>
  <c r="U11" i="23"/>
  <c r="U19" i="21"/>
  <c r="U64" i="21"/>
  <c r="U10" i="21"/>
  <c r="U11" i="21"/>
  <c r="U10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E11" i="20"/>
  <c r="D11" i="20"/>
  <c r="U64" i="28"/>
  <c r="U10" i="28"/>
  <c r="U11" i="28"/>
  <c r="K83" i="24"/>
  <c r="K80" i="24"/>
  <c r="K79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H74" i="24"/>
  <c r="H69" i="24"/>
  <c r="I83" i="24"/>
  <c r="J83" i="24"/>
  <c r="L83" i="24"/>
  <c r="M83" i="24"/>
  <c r="N83" i="24"/>
  <c r="O83" i="24"/>
  <c r="P83" i="24"/>
  <c r="Q83" i="24"/>
  <c r="R83" i="24"/>
  <c r="S83" i="24"/>
  <c r="T83" i="24"/>
  <c r="U83" i="24"/>
  <c r="H83" i="24"/>
  <c r="H80" i="24"/>
  <c r="T69" i="24"/>
  <c r="O79" i="24"/>
  <c r="T79" i="24"/>
  <c r="U79" i="24"/>
  <c r="N80" i="24"/>
  <c r="S79" i="24"/>
  <c r="R79" i="24"/>
  <c r="Q79" i="24"/>
  <c r="P79" i="24"/>
  <c r="N79" i="24"/>
  <c r="M79" i="24"/>
  <c r="L79" i="24"/>
  <c r="J79" i="24"/>
  <c r="I79" i="24"/>
  <c r="H79" i="24"/>
  <c r="U80" i="24"/>
  <c r="T80" i="24"/>
  <c r="S80" i="24"/>
  <c r="R80" i="24"/>
  <c r="Q80" i="24"/>
  <c r="P80" i="24"/>
  <c r="O80" i="24"/>
  <c r="M80" i="24"/>
  <c r="L80" i="24"/>
  <c r="J80" i="24"/>
  <c r="I80" i="24"/>
  <c r="U69" i="24"/>
  <c r="S69" i="24"/>
  <c r="R69" i="24"/>
  <c r="Q69" i="24"/>
  <c r="P69" i="24"/>
  <c r="O69" i="24"/>
  <c r="N69" i="24"/>
  <c r="M69" i="24"/>
  <c r="L69" i="24"/>
  <c r="K69" i="24"/>
  <c r="J69" i="24"/>
  <c r="I69" i="24"/>
  <c r="U19" i="25"/>
  <c r="U10" i="25"/>
  <c r="U125" i="25" s="1"/>
  <c r="K80" i="37"/>
  <c r="O80" i="37"/>
  <c r="S80" i="37"/>
  <c r="G80" i="37"/>
  <c r="H80" i="37"/>
  <c r="I80" i="37"/>
  <c r="J80" i="37"/>
  <c r="L80" i="37"/>
  <c r="M80" i="37"/>
  <c r="N80" i="37"/>
  <c r="P80" i="37"/>
  <c r="Q80" i="37"/>
  <c r="R80" i="37"/>
  <c r="T80" i="37"/>
  <c r="U80" i="37"/>
  <c r="G81" i="37"/>
  <c r="H81" i="37"/>
  <c r="I81" i="37"/>
  <c r="J81" i="37"/>
  <c r="K81" i="37"/>
  <c r="L81" i="37"/>
  <c r="M81" i="37"/>
  <c r="N81" i="37"/>
  <c r="O81" i="37"/>
  <c r="P81" i="37"/>
  <c r="Q81" i="37"/>
  <c r="R81" i="37"/>
  <c r="S81" i="37"/>
  <c r="T81" i="37"/>
  <c r="U81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T79" i="37"/>
  <c r="U79" i="37"/>
  <c r="G79" i="37"/>
  <c r="P10" i="37"/>
  <c r="M79" i="20"/>
  <c r="T10" i="20"/>
  <c r="E10" i="20"/>
  <c r="D79" i="20"/>
  <c r="E79" i="20"/>
  <c r="F79" i="20"/>
  <c r="G79" i="20"/>
  <c r="H79" i="20"/>
  <c r="I79" i="20"/>
  <c r="J79" i="20"/>
  <c r="K79" i="20"/>
  <c r="L79" i="20"/>
  <c r="N79" i="20"/>
  <c r="O79" i="20"/>
  <c r="P79" i="20"/>
  <c r="Q79" i="20"/>
  <c r="R79" i="20"/>
  <c r="S79" i="20"/>
  <c r="T79" i="20"/>
  <c r="U79" i="20"/>
  <c r="G10" i="37"/>
  <c r="R181" i="40"/>
  <c r="U241" i="40"/>
  <c r="U240" i="40"/>
  <c r="U236" i="40"/>
  <c r="U235" i="40"/>
  <c r="U231" i="40"/>
  <c r="U230" i="40"/>
  <c r="U226" i="40"/>
  <c r="U225" i="40"/>
  <c r="U221" i="40"/>
  <c r="U220" i="40"/>
  <c r="U216" i="40"/>
  <c r="U215" i="40"/>
  <c r="U211" i="40"/>
  <c r="U210" i="40"/>
  <c r="U206" i="40"/>
  <c r="U205" i="40"/>
  <c r="U201" i="40"/>
  <c r="U200" i="40"/>
  <c r="U196" i="40"/>
  <c r="U195" i="40"/>
  <c r="U191" i="40"/>
  <c r="U190" i="40"/>
  <c r="U186" i="40"/>
  <c r="U185" i="40"/>
  <c r="U183" i="40"/>
  <c r="U182" i="40"/>
  <c r="U181" i="40"/>
  <c r="U179" i="40"/>
  <c r="T241" i="40"/>
  <c r="T240" i="40"/>
  <c r="T236" i="40"/>
  <c r="T235" i="40"/>
  <c r="T231" i="40"/>
  <c r="T230" i="40"/>
  <c r="T226" i="40"/>
  <c r="T225" i="40"/>
  <c r="T221" i="40"/>
  <c r="T220" i="40"/>
  <c r="T216" i="40"/>
  <c r="T215" i="40"/>
  <c r="T211" i="40"/>
  <c r="T210" i="40"/>
  <c r="T206" i="40"/>
  <c r="T205" i="40"/>
  <c r="T201" i="40"/>
  <c r="T200" i="40"/>
  <c r="T196" i="40"/>
  <c r="T195" i="40"/>
  <c r="T191" i="40"/>
  <c r="T190" i="40"/>
  <c r="T186" i="40"/>
  <c r="T185" i="40"/>
  <c r="T183" i="40"/>
  <c r="T182" i="40"/>
  <c r="T181" i="40"/>
  <c r="T179" i="40"/>
  <c r="T80" i="40"/>
  <c r="U80" i="40"/>
  <c r="T81" i="40"/>
  <c r="U81" i="40"/>
  <c r="T74" i="40"/>
  <c r="U74" i="40"/>
  <c r="T69" i="40"/>
  <c r="U69" i="40"/>
  <c r="T59" i="40"/>
  <c r="U59" i="40"/>
  <c r="T54" i="40"/>
  <c r="U54" i="40"/>
  <c r="T49" i="40"/>
  <c r="U49" i="40"/>
  <c r="T44" i="40"/>
  <c r="U44" i="40"/>
  <c r="T39" i="40"/>
  <c r="U39" i="40"/>
  <c r="T34" i="40"/>
  <c r="U34" i="40"/>
  <c r="T29" i="40"/>
  <c r="U29" i="40"/>
  <c r="T24" i="40"/>
  <c r="U24" i="40"/>
  <c r="T19" i="40"/>
  <c r="U19" i="40"/>
  <c r="T13" i="40"/>
  <c r="U13" i="40"/>
  <c r="T12" i="40"/>
  <c r="T11" i="40"/>
  <c r="T9" i="40"/>
  <c r="U12" i="40"/>
  <c r="U11" i="40"/>
  <c r="U189" i="40"/>
  <c r="U209" i="40"/>
  <c r="U229" i="40"/>
  <c r="U239" i="40"/>
  <c r="U245" i="40"/>
  <c r="T189" i="40"/>
  <c r="T209" i="40"/>
  <c r="T229" i="40"/>
  <c r="T245" i="40"/>
  <c r="U184" i="40"/>
  <c r="U194" i="40"/>
  <c r="U204" i="40"/>
  <c r="U214" i="40"/>
  <c r="U224" i="40"/>
  <c r="U234" i="40"/>
  <c r="U246" i="40"/>
  <c r="U178" i="40"/>
  <c r="U180" i="40"/>
  <c r="U199" i="40"/>
  <c r="U219" i="40"/>
  <c r="T178" i="40"/>
  <c r="T180" i="40"/>
  <c r="T199" i="40"/>
  <c r="T219" i="40"/>
  <c r="T239" i="40"/>
  <c r="U177" i="40"/>
  <c r="T177" i="40"/>
  <c r="T184" i="40"/>
  <c r="T194" i="40"/>
  <c r="T204" i="40"/>
  <c r="T214" i="40"/>
  <c r="T224" i="40"/>
  <c r="T234" i="40"/>
  <c r="T246" i="40"/>
  <c r="U79" i="40"/>
  <c r="T79" i="40"/>
  <c r="U160" i="40"/>
  <c r="U167" i="40"/>
  <c r="U120" i="40"/>
  <c r="T161" i="40"/>
  <c r="T147" i="40"/>
  <c r="T141" i="40"/>
  <c r="T127" i="40"/>
  <c r="T121" i="40"/>
  <c r="T107" i="40"/>
  <c r="T157" i="40"/>
  <c r="T137" i="40"/>
  <c r="T111" i="40"/>
  <c r="T156" i="40"/>
  <c r="T142" i="40"/>
  <c r="T116" i="40"/>
  <c r="T152" i="40"/>
  <c r="T146" i="40"/>
  <c r="T132" i="40"/>
  <c r="T126" i="40"/>
  <c r="T112" i="40"/>
  <c r="T106" i="40"/>
  <c r="T151" i="40"/>
  <c r="T131" i="40"/>
  <c r="T117" i="40"/>
  <c r="T175" i="40"/>
  <c r="T162" i="40"/>
  <c r="T136" i="40"/>
  <c r="T122" i="40"/>
  <c r="T140" i="40"/>
  <c r="U157" i="40"/>
  <c r="U151" i="40"/>
  <c r="U137" i="40"/>
  <c r="U131" i="40"/>
  <c r="U117" i="40"/>
  <c r="U111" i="40"/>
  <c r="U175" i="40"/>
  <c r="U147" i="40"/>
  <c r="U121" i="40"/>
  <c r="U107" i="40"/>
  <c r="U152" i="40"/>
  <c r="U126" i="40"/>
  <c r="U112" i="40"/>
  <c r="U162" i="40"/>
  <c r="U156" i="40"/>
  <c r="U142" i="40"/>
  <c r="U136" i="40"/>
  <c r="U122" i="40"/>
  <c r="U116" i="40"/>
  <c r="U161" i="40"/>
  <c r="U141" i="40"/>
  <c r="U127" i="40"/>
  <c r="U146" i="40"/>
  <c r="U132" i="40"/>
  <c r="U106" i="40"/>
  <c r="T145" i="40"/>
  <c r="T105" i="40"/>
  <c r="U125" i="40"/>
  <c r="U105" i="40"/>
  <c r="T165" i="40"/>
  <c r="T244" i="40"/>
  <c r="U155" i="40"/>
  <c r="U135" i="40"/>
  <c r="U115" i="40"/>
  <c r="T166" i="40"/>
  <c r="T130" i="40"/>
  <c r="U150" i="40"/>
  <c r="U110" i="40"/>
  <c r="T150" i="40"/>
  <c r="T110" i="40"/>
  <c r="T167" i="40"/>
  <c r="T125" i="40"/>
  <c r="U145" i="40"/>
  <c r="U130" i="40"/>
  <c r="T8" i="40"/>
  <c r="T96" i="40"/>
  <c r="T176" i="40"/>
  <c r="T97" i="40"/>
  <c r="U9" i="40"/>
  <c r="U176" i="40"/>
  <c r="U165" i="40"/>
  <c r="U244" i="40"/>
  <c r="T155" i="40"/>
  <c r="T135" i="40"/>
  <c r="T115" i="40"/>
  <c r="T160" i="40"/>
  <c r="T120" i="40"/>
  <c r="U140" i="40"/>
  <c r="U166" i="40"/>
  <c r="U8" i="40"/>
  <c r="U96" i="40"/>
  <c r="T11" i="25"/>
  <c r="U95" i="40"/>
  <c r="U174" i="40"/>
  <c r="T174" i="40"/>
  <c r="T95" i="40"/>
  <c r="U173" i="40"/>
  <c r="U101" i="40"/>
  <c r="U103" i="40"/>
  <c r="U102" i="40"/>
  <c r="U94" i="40"/>
  <c r="U104" i="40"/>
  <c r="U100" i="40"/>
  <c r="U98" i="40"/>
  <c r="U99" i="40"/>
  <c r="U97" i="40"/>
  <c r="T103" i="40"/>
  <c r="T101" i="40"/>
  <c r="T100" i="40"/>
  <c r="T173" i="40"/>
  <c r="T102" i="40"/>
  <c r="T94" i="40"/>
  <c r="T104" i="40"/>
  <c r="T98" i="40"/>
  <c r="T99" i="40"/>
  <c r="Q12" i="23"/>
  <c r="U12" i="22"/>
  <c r="O12" i="22"/>
  <c r="U493" i="29"/>
  <c r="U417" i="17"/>
  <c r="S19" i="24"/>
  <c r="R19" i="24"/>
  <c r="Q19" i="24"/>
  <c r="U254" i="37"/>
  <c r="U11" i="25"/>
  <c r="U8" i="25"/>
  <c r="T9" i="25"/>
  <c r="T8" i="25"/>
  <c r="T19" i="25"/>
  <c r="T342" i="25"/>
  <c r="T24" i="25"/>
  <c r="T29" i="25"/>
  <c r="T34" i="25"/>
  <c r="T199" i="25"/>
  <c r="T39" i="25"/>
  <c r="T362" i="25"/>
  <c r="T44" i="25"/>
  <c r="T288" i="25" s="1"/>
  <c r="T49" i="25"/>
  <c r="T54" i="25"/>
  <c r="T59" i="25"/>
  <c r="T303" i="25"/>
  <c r="T64" i="25"/>
  <c r="S11" i="25"/>
  <c r="U183" i="22"/>
  <c r="U183" i="25"/>
  <c r="T183" i="22"/>
  <c r="T183" i="25"/>
  <c r="U180" i="25"/>
  <c r="T180" i="25"/>
  <c r="U14" i="22"/>
  <c r="U179" i="22"/>
  <c r="U179" i="25"/>
  <c r="T14" i="22"/>
  <c r="T179" i="22"/>
  <c r="T179" i="25"/>
  <c r="U178" i="25"/>
  <c r="T13" i="22"/>
  <c r="T178" i="22"/>
  <c r="T178" i="25"/>
  <c r="U177" i="25"/>
  <c r="T177" i="25"/>
  <c r="E11" i="25"/>
  <c r="E24" i="22"/>
  <c r="E29" i="22"/>
  <c r="E34" i="22"/>
  <c r="E39" i="22"/>
  <c r="E44" i="22"/>
  <c r="E49" i="22"/>
  <c r="E54" i="22"/>
  <c r="E59" i="22"/>
  <c r="E64" i="22"/>
  <c r="F11" i="25"/>
  <c r="F24" i="22"/>
  <c r="F29" i="22"/>
  <c r="F34" i="22"/>
  <c r="F39" i="22"/>
  <c r="F44" i="22"/>
  <c r="F49" i="22"/>
  <c r="F54" i="22"/>
  <c r="F59" i="22"/>
  <c r="F64" i="22"/>
  <c r="G11" i="25"/>
  <c r="G24" i="22"/>
  <c r="G29" i="22"/>
  <c r="G34" i="22"/>
  <c r="G39" i="22"/>
  <c r="G44" i="22"/>
  <c r="G49" i="22"/>
  <c r="G214" i="22"/>
  <c r="G54" i="22"/>
  <c r="G59" i="22"/>
  <c r="G64" i="22"/>
  <c r="H11" i="25"/>
  <c r="H24" i="22"/>
  <c r="H29" i="22"/>
  <c r="H34" i="22"/>
  <c r="H39" i="22"/>
  <c r="H204" i="22"/>
  <c r="H44" i="22"/>
  <c r="H49" i="22"/>
  <c r="H54" i="22"/>
  <c r="H59" i="22"/>
  <c r="H64" i="22"/>
  <c r="I11" i="25"/>
  <c r="I12" i="22"/>
  <c r="I11" i="22"/>
  <c r="J11" i="25"/>
  <c r="J12" i="22"/>
  <c r="J13" i="22"/>
  <c r="K11" i="25"/>
  <c r="K12" i="22"/>
  <c r="K13" i="22"/>
  <c r="L11" i="25"/>
  <c r="L12" i="22"/>
  <c r="L13" i="22"/>
  <c r="L14" i="22"/>
  <c r="M11" i="25"/>
  <c r="M12" i="22"/>
  <c r="M13" i="22"/>
  <c r="M178" i="22"/>
  <c r="M14" i="22"/>
  <c r="N11" i="25"/>
  <c r="N12" i="22"/>
  <c r="N13" i="22"/>
  <c r="N14" i="22"/>
  <c r="O11" i="25"/>
  <c r="O13" i="22"/>
  <c r="O14" i="22"/>
  <c r="O179" i="22"/>
  <c r="P11" i="25"/>
  <c r="P12" i="22"/>
  <c r="P13" i="22"/>
  <c r="P14" i="22"/>
  <c r="Q11" i="25"/>
  <c r="Q12" i="22"/>
  <c r="Q13" i="22"/>
  <c r="Q178" i="22"/>
  <c r="Q14" i="22"/>
  <c r="Q11" i="22"/>
  <c r="Q8" i="22"/>
  <c r="R11" i="25"/>
  <c r="R12" i="22"/>
  <c r="R13" i="22"/>
  <c r="R14" i="22"/>
  <c r="S13" i="22"/>
  <c r="S14" i="22"/>
  <c r="U181" i="22"/>
  <c r="T181" i="22"/>
  <c r="T176" i="25"/>
  <c r="E13" i="40"/>
  <c r="R11" i="27"/>
  <c r="T24" i="22"/>
  <c r="T29" i="22"/>
  <c r="T34" i="22"/>
  <c r="T39" i="22"/>
  <c r="T204" i="22"/>
  <c r="T44" i="22"/>
  <c r="T209" i="22"/>
  <c r="T49" i="22"/>
  <c r="T54" i="22"/>
  <c r="T59" i="22"/>
  <c r="T64" i="22"/>
  <c r="U24" i="22"/>
  <c r="U29" i="22"/>
  <c r="U34" i="22"/>
  <c r="U39" i="22"/>
  <c r="U44" i="22"/>
  <c r="U49" i="22"/>
  <c r="U54" i="22"/>
  <c r="U59" i="22"/>
  <c r="U64" i="22"/>
  <c r="T10" i="37"/>
  <c r="T161" i="37"/>
  <c r="U181" i="32"/>
  <c r="T481" i="32"/>
  <c r="U481" i="32"/>
  <c r="T412" i="32"/>
  <c r="U412" i="32"/>
  <c r="U406" i="32"/>
  <c r="U405" i="32"/>
  <c r="U404" i="32"/>
  <c r="U401" i="32"/>
  <c r="U400" i="32"/>
  <c r="U399" i="32"/>
  <c r="U398" i="32"/>
  <c r="U396" i="32"/>
  <c r="U395" i="32"/>
  <c r="U394" i="32"/>
  <c r="U393" i="32"/>
  <c r="U391" i="32"/>
  <c r="U390" i="32"/>
  <c r="U389" i="32"/>
  <c r="U388" i="32"/>
  <c r="U386" i="32"/>
  <c r="U385" i="32"/>
  <c r="U384" i="32"/>
  <c r="U383" i="32"/>
  <c r="U381" i="32"/>
  <c r="U380" i="32"/>
  <c r="U379" i="32"/>
  <c r="U378" i="32"/>
  <c r="U377" i="32"/>
  <c r="U376" i="32"/>
  <c r="U375" i="32"/>
  <c r="U374" i="32"/>
  <c r="U373" i="32"/>
  <c r="U371" i="32"/>
  <c r="U370" i="32"/>
  <c r="U369" i="32"/>
  <c r="U368" i="32"/>
  <c r="U366" i="32"/>
  <c r="U365" i="32"/>
  <c r="U364" i="32"/>
  <c r="U363" i="32"/>
  <c r="U361" i="32"/>
  <c r="U360" i="32"/>
  <c r="U359" i="32"/>
  <c r="U358" i="32"/>
  <c r="U356" i="32"/>
  <c r="U355" i="32"/>
  <c r="U354" i="32"/>
  <c r="U353" i="32"/>
  <c r="U351" i="32"/>
  <c r="U350" i="32"/>
  <c r="U349" i="32"/>
  <c r="U348" i="32"/>
  <c r="U346" i="32"/>
  <c r="U345" i="32"/>
  <c r="U344" i="32"/>
  <c r="U343" i="32"/>
  <c r="U341" i="32"/>
  <c r="U339" i="32"/>
  <c r="U338" i="32"/>
  <c r="U337" i="32"/>
  <c r="U335" i="32"/>
  <c r="T406" i="32"/>
  <c r="T405" i="32"/>
  <c r="T404" i="32"/>
  <c r="T401" i="32"/>
  <c r="T400" i="32"/>
  <c r="T399" i="32"/>
  <c r="T398" i="32"/>
  <c r="T396" i="32"/>
  <c r="T395" i="32"/>
  <c r="T394" i="32"/>
  <c r="T393" i="32"/>
  <c r="T391" i="32"/>
  <c r="T390" i="32"/>
  <c r="T389" i="32"/>
  <c r="T388" i="32"/>
  <c r="T386" i="32"/>
  <c r="T385" i="32"/>
  <c r="T384" i="32"/>
  <c r="T383" i="32"/>
  <c r="T381" i="32"/>
  <c r="T380" i="32"/>
  <c r="T379" i="32"/>
  <c r="T378" i="32"/>
  <c r="T377" i="32"/>
  <c r="T376" i="32"/>
  <c r="T375" i="32"/>
  <c r="T374" i="32"/>
  <c r="T373" i="32"/>
  <c r="T371" i="32"/>
  <c r="T370" i="32"/>
  <c r="T369" i="32"/>
  <c r="T368" i="32"/>
  <c r="T366" i="32"/>
  <c r="T365" i="32"/>
  <c r="T364" i="32"/>
  <c r="T363" i="32"/>
  <c r="T361" i="32"/>
  <c r="T360" i="32"/>
  <c r="T359" i="32"/>
  <c r="T358" i="32"/>
  <c r="T356" i="32"/>
  <c r="T355" i="32"/>
  <c r="T354" i="32"/>
  <c r="T353" i="32"/>
  <c r="T351" i="32"/>
  <c r="T350" i="32"/>
  <c r="T349" i="32"/>
  <c r="T348" i="32"/>
  <c r="T346" i="32"/>
  <c r="T345" i="32"/>
  <c r="T344" i="32"/>
  <c r="T343" i="32"/>
  <c r="T341" i="32"/>
  <c r="T339" i="32"/>
  <c r="T338" i="32"/>
  <c r="T337" i="32"/>
  <c r="T335" i="32"/>
  <c r="U319" i="32"/>
  <c r="U314" i="32"/>
  <c r="U309" i="32"/>
  <c r="U304" i="32"/>
  <c r="U299" i="32"/>
  <c r="U298" i="32"/>
  <c r="U294" i="32"/>
  <c r="U289" i="32"/>
  <c r="U284" i="32"/>
  <c r="U279" i="32"/>
  <c r="U274" i="32"/>
  <c r="U269" i="32"/>
  <c r="U264" i="32"/>
  <c r="U262" i="32"/>
  <c r="U261" i="32"/>
  <c r="U260" i="32"/>
  <c r="U259" i="32"/>
  <c r="U258" i="32"/>
  <c r="U256" i="32"/>
  <c r="T319" i="32"/>
  <c r="T314" i="32"/>
  <c r="T309" i="32"/>
  <c r="T304" i="32"/>
  <c r="T299" i="32"/>
  <c r="T298" i="32"/>
  <c r="T294" i="32"/>
  <c r="T289" i="32"/>
  <c r="T284" i="32"/>
  <c r="T279" i="32"/>
  <c r="T274" i="32"/>
  <c r="T269" i="32"/>
  <c r="T264" i="32"/>
  <c r="T262" i="32"/>
  <c r="T261" i="32"/>
  <c r="T260" i="32"/>
  <c r="T259" i="32"/>
  <c r="T258" i="32"/>
  <c r="T256" i="32"/>
  <c r="U240" i="32"/>
  <c r="U235" i="32"/>
  <c r="U230" i="32"/>
  <c r="U225" i="32"/>
  <c r="U220" i="32"/>
  <c r="U219" i="32"/>
  <c r="U215" i="32"/>
  <c r="U210" i="32"/>
  <c r="U205" i="32"/>
  <c r="U200" i="32"/>
  <c r="U195" i="32"/>
  <c r="U190" i="32"/>
  <c r="U185" i="32"/>
  <c r="U183" i="32"/>
  <c r="U182" i="32"/>
  <c r="U180" i="32"/>
  <c r="U179" i="32"/>
  <c r="U177" i="32"/>
  <c r="T240" i="32"/>
  <c r="T235" i="32"/>
  <c r="T230" i="32"/>
  <c r="T225" i="32"/>
  <c r="T220" i="32"/>
  <c r="T219" i="32"/>
  <c r="T215" i="32"/>
  <c r="T210" i="32"/>
  <c r="T205" i="32"/>
  <c r="T200" i="32"/>
  <c r="T195" i="32"/>
  <c r="T190" i="32"/>
  <c r="T185" i="32"/>
  <c r="T183" i="32"/>
  <c r="T182" i="32"/>
  <c r="T181" i="32"/>
  <c r="T180" i="32"/>
  <c r="T179" i="32"/>
  <c r="T177" i="32"/>
  <c r="T80" i="32"/>
  <c r="T324" i="32"/>
  <c r="U80" i="32"/>
  <c r="T24" i="32"/>
  <c r="T505" i="32"/>
  <c r="U24" i="32"/>
  <c r="U268" i="32"/>
  <c r="T79" i="32"/>
  <c r="U79" i="32"/>
  <c r="U560" i="32"/>
  <c r="T74" i="32"/>
  <c r="T318" i="32"/>
  <c r="U74" i="32"/>
  <c r="U397" i="32"/>
  <c r="T69" i="32"/>
  <c r="U69" i="32"/>
  <c r="U392" i="32"/>
  <c r="T64" i="32"/>
  <c r="T308" i="32"/>
  <c r="U545" i="32"/>
  <c r="T59" i="32"/>
  <c r="U59" i="32"/>
  <c r="U540" i="32"/>
  <c r="T49" i="32"/>
  <c r="T372" i="32"/>
  <c r="U49" i="32"/>
  <c r="U372" i="32"/>
  <c r="T44" i="32"/>
  <c r="T367" i="32"/>
  <c r="U44" i="32"/>
  <c r="U209" i="32"/>
  <c r="T39" i="32"/>
  <c r="T362" i="32"/>
  <c r="U39" i="32"/>
  <c r="U520" i="32"/>
  <c r="T34" i="32"/>
  <c r="U34" i="32"/>
  <c r="U357" i="32"/>
  <c r="T29" i="32"/>
  <c r="U29" i="32"/>
  <c r="U352" i="32"/>
  <c r="T19" i="32"/>
  <c r="U19" i="32"/>
  <c r="U500" i="32"/>
  <c r="T11" i="32"/>
  <c r="U176" i="32"/>
  <c r="U420" i="17"/>
  <c r="U499" i="17"/>
  <c r="U416" i="17"/>
  <c r="U495" i="17"/>
  <c r="U414" i="17"/>
  <c r="U493" i="17"/>
  <c r="T414" i="17"/>
  <c r="T420" i="17"/>
  <c r="T499" i="17"/>
  <c r="U11" i="17"/>
  <c r="U10" i="17"/>
  <c r="U9" i="17"/>
  <c r="U8" i="17"/>
  <c r="S12" i="40"/>
  <c r="S13" i="40"/>
  <c r="S11" i="40"/>
  <c r="S9" i="40"/>
  <c r="S19" i="40"/>
  <c r="S24" i="40"/>
  <c r="S29" i="40"/>
  <c r="S34" i="40"/>
  <c r="S39" i="40"/>
  <c r="F80" i="40"/>
  <c r="G80" i="40"/>
  <c r="H80" i="40"/>
  <c r="I80" i="40"/>
  <c r="J80" i="40"/>
  <c r="J79" i="40"/>
  <c r="K80" i="40"/>
  <c r="L80" i="40"/>
  <c r="M80" i="40"/>
  <c r="N80" i="40"/>
  <c r="O80" i="40"/>
  <c r="O79" i="40"/>
  <c r="P80" i="40"/>
  <c r="Q80" i="40"/>
  <c r="R80" i="40"/>
  <c r="R79" i="40"/>
  <c r="S80" i="40"/>
  <c r="S79" i="40"/>
  <c r="F81" i="40"/>
  <c r="F79" i="40"/>
  <c r="G81" i="40"/>
  <c r="H81" i="40"/>
  <c r="I81" i="40"/>
  <c r="J81" i="40"/>
  <c r="K81" i="40"/>
  <c r="L81" i="40"/>
  <c r="M81" i="40"/>
  <c r="N81" i="40"/>
  <c r="N79" i="40"/>
  <c r="O81" i="40"/>
  <c r="P81" i="40"/>
  <c r="Q81" i="40"/>
  <c r="R81" i="40"/>
  <c r="S81" i="40"/>
  <c r="E81" i="40"/>
  <c r="E79" i="40"/>
  <c r="E80" i="40"/>
  <c r="D79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E19" i="40"/>
  <c r="F19" i="40"/>
  <c r="G19" i="40"/>
  <c r="H19" i="40"/>
  <c r="I19" i="40"/>
  <c r="J19" i="40"/>
  <c r="K19" i="40"/>
  <c r="L19" i="40"/>
  <c r="M19" i="40"/>
  <c r="N19" i="40"/>
  <c r="O19" i="40"/>
  <c r="P19" i="40"/>
  <c r="Q19" i="40"/>
  <c r="R19" i="40"/>
  <c r="D19" i="40"/>
  <c r="Q79" i="40"/>
  <c r="L79" i="40"/>
  <c r="K12" i="40"/>
  <c r="E19" i="25"/>
  <c r="E24" i="25"/>
  <c r="E29" i="25"/>
  <c r="E34" i="25"/>
  <c r="E39" i="25"/>
  <c r="E44" i="25"/>
  <c r="E49" i="25"/>
  <c r="E54" i="25"/>
  <c r="E59" i="25"/>
  <c r="E64" i="25"/>
  <c r="F19" i="25"/>
  <c r="F24" i="25"/>
  <c r="F29" i="25"/>
  <c r="F34" i="25"/>
  <c r="F39" i="25"/>
  <c r="F44" i="25"/>
  <c r="F49" i="25"/>
  <c r="F54" i="25"/>
  <c r="F59" i="25"/>
  <c r="F64" i="25"/>
  <c r="G19" i="25"/>
  <c r="G24" i="25"/>
  <c r="G29" i="25"/>
  <c r="G34" i="25"/>
  <c r="G39" i="25"/>
  <c r="G44" i="25"/>
  <c r="G49" i="25"/>
  <c r="G54" i="25"/>
  <c r="G59" i="25"/>
  <c r="G64" i="25"/>
  <c r="H19" i="25"/>
  <c r="H24" i="25"/>
  <c r="H29" i="25"/>
  <c r="H34" i="25"/>
  <c r="H39" i="25"/>
  <c r="H44" i="25"/>
  <c r="H49" i="25"/>
  <c r="H54" i="25"/>
  <c r="H59" i="25"/>
  <c r="H64" i="25"/>
  <c r="I19" i="25"/>
  <c r="I24" i="25"/>
  <c r="I29" i="25"/>
  <c r="I34" i="25"/>
  <c r="I39" i="25"/>
  <c r="I44" i="25"/>
  <c r="I49" i="25"/>
  <c r="I54" i="25"/>
  <c r="I59" i="25"/>
  <c r="I64" i="25"/>
  <c r="J19" i="25"/>
  <c r="J24" i="25"/>
  <c r="J29" i="25"/>
  <c r="J34" i="25"/>
  <c r="J39" i="25"/>
  <c r="J44" i="25"/>
  <c r="J49" i="25"/>
  <c r="J54" i="25"/>
  <c r="J59" i="25"/>
  <c r="J64" i="25"/>
  <c r="K19" i="25"/>
  <c r="K24" i="25"/>
  <c r="K29" i="25"/>
  <c r="K34" i="25"/>
  <c r="K39" i="25"/>
  <c r="K44" i="25"/>
  <c r="K49" i="25"/>
  <c r="K54" i="25"/>
  <c r="K59" i="25"/>
  <c r="K64" i="25"/>
  <c r="L19" i="25"/>
  <c r="L24" i="25"/>
  <c r="L29" i="25"/>
  <c r="L34" i="25"/>
  <c r="L39" i="25"/>
  <c r="L44" i="25"/>
  <c r="L49" i="25"/>
  <c r="L54" i="25"/>
  <c r="L59" i="25"/>
  <c r="L64" i="25"/>
  <c r="M19" i="25"/>
  <c r="M24" i="25"/>
  <c r="M29" i="25"/>
  <c r="M34" i="25"/>
  <c r="M39" i="25"/>
  <c r="M44" i="25"/>
  <c r="M49" i="25"/>
  <c r="M54" i="25"/>
  <c r="M59" i="25"/>
  <c r="M64" i="25"/>
  <c r="N19" i="25"/>
  <c r="N24" i="25"/>
  <c r="N29" i="25"/>
  <c r="N34" i="25"/>
  <c r="N39" i="25"/>
  <c r="N44" i="25"/>
  <c r="N49" i="25"/>
  <c r="N54" i="25"/>
  <c r="N59" i="25"/>
  <c r="N64" i="25"/>
  <c r="O19" i="25"/>
  <c r="O24" i="25"/>
  <c r="O29" i="25"/>
  <c r="O34" i="25"/>
  <c r="O39" i="25"/>
  <c r="O44" i="25"/>
  <c r="O49" i="25"/>
  <c r="O54" i="25"/>
  <c r="O59" i="25"/>
  <c r="O64" i="25"/>
  <c r="P19" i="25"/>
  <c r="P24" i="25"/>
  <c r="P29" i="25"/>
  <c r="P34" i="25"/>
  <c r="P39" i="25"/>
  <c r="P44" i="25"/>
  <c r="P49" i="25"/>
  <c r="P54" i="25"/>
  <c r="P59" i="25"/>
  <c r="P64" i="25"/>
  <c r="Q19" i="25"/>
  <c r="Q24" i="25"/>
  <c r="Q29" i="25"/>
  <c r="Q34" i="25"/>
  <c r="Q39" i="25"/>
  <c r="Q44" i="25"/>
  <c r="Q49" i="25"/>
  <c r="Q54" i="25"/>
  <c r="Q59" i="25"/>
  <c r="Q64" i="25"/>
  <c r="R19" i="25"/>
  <c r="R24" i="25"/>
  <c r="R29" i="25"/>
  <c r="R34" i="25"/>
  <c r="R39" i="25"/>
  <c r="R44" i="25"/>
  <c r="R49" i="25"/>
  <c r="R54" i="25"/>
  <c r="R59" i="25"/>
  <c r="R64" i="25"/>
  <c r="S19" i="25"/>
  <c r="S24" i="25"/>
  <c r="S29" i="25"/>
  <c r="S34" i="25"/>
  <c r="S39" i="25"/>
  <c r="S44" i="25"/>
  <c r="S49" i="25"/>
  <c r="S54" i="25"/>
  <c r="S59" i="25"/>
  <c r="S64" i="25"/>
  <c r="U24" i="25"/>
  <c r="U347" i="25"/>
  <c r="U29" i="25"/>
  <c r="U34" i="25"/>
  <c r="U39" i="25"/>
  <c r="U44" i="25"/>
  <c r="U49" i="25"/>
  <c r="U54" i="25"/>
  <c r="U59" i="25"/>
  <c r="U382" i="25"/>
  <c r="U64" i="25"/>
  <c r="I44" i="22"/>
  <c r="J44" i="22"/>
  <c r="K44" i="22"/>
  <c r="L44" i="22"/>
  <c r="M44" i="22"/>
  <c r="N44" i="22"/>
  <c r="O44" i="22"/>
  <c r="P44" i="22"/>
  <c r="Q44" i="22"/>
  <c r="R44" i="22"/>
  <c r="S44" i="22"/>
  <c r="S24" i="22"/>
  <c r="S29" i="22"/>
  <c r="S34" i="22"/>
  <c r="S39" i="22"/>
  <c r="S49" i="22"/>
  <c r="S54" i="22"/>
  <c r="S59" i="22"/>
  <c r="S64" i="22"/>
  <c r="P10" i="20"/>
  <c r="P120" i="20"/>
  <c r="U397" i="20"/>
  <c r="U392" i="20"/>
  <c r="U387" i="20"/>
  <c r="U382" i="20"/>
  <c r="U377" i="20"/>
  <c r="U372" i="20"/>
  <c r="U367" i="20"/>
  <c r="U362" i="20"/>
  <c r="U357" i="20"/>
  <c r="U352" i="20"/>
  <c r="U347" i="20"/>
  <c r="U342" i="20"/>
  <c r="U341" i="20"/>
  <c r="U340" i="20"/>
  <c r="U338" i="20"/>
  <c r="U336" i="20"/>
  <c r="U335" i="20"/>
  <c r="T397" i="20"/>
  <c r="T392" i="20"/>
  <c r="T387" i="20"/>
  <c r="T382" i="20"/>
  <c r="T377" i="20"/>
  <c r="T372" i="20"/>
  <c r="T367" i="20"/>
  <c r="T362" i="20"/>
  <c r="T357" i="20"/>
  <c r="T352" i="20"/>
  <c r="T347" i="20"/>
  <c r="T342" i="20"/>
  <c r="T341" i="20"/>
  <c r="T340" i="20"/>
  <c r="T338" i="20"/>
  <c r="T336" i="20"/>
  <c r="T335" i="20"/>
  <c r="T334" i="20"/>
  <c r="T8" i="20"/>
  <c r="T331" i="20"/>
  <c r="U323" i="20"/>
  <c r="U318" i="20"/>
  <c r="U313" i="20"/>
  <c r="U308" i="20"/>
  <c r="U303" i="20"/>
  <c r="U298" i="20"/>
  <c r="U293" i="20"/>
  <c r="U288" i="20"/>
  <c r="U283" i="20"/>
  <c r="U278" i="20"/>
  <c r="U273" i="20"/>
  <c r="U268" i="20"/>
  <c r="U263" i="20"/>
  <c r="U262" i="20"/>
  <c r="U261" i="20"/>
  <c r="U259" i="20"/>
  <c r="U257" i="20"/>
  <c r="U256" i="20"/>
  <c r="T318" i="20"/>
  <c r="T313" i="20"/>
  <c r="T308" i="20"/>
  <c r="T303" i="20"/>
  <c r="T298" i="20"/>
  <c r="T293" i="20"/>
  <c r="T288" i="20"/>
  <c r="T283" i="20"/>
  <c r="T278" i="20"/>
  <c r="T273" i="20"/>
  <c r="T268" i="20"/>
  <c r="T263" i="20"/>
  <c r="T262" i="20"/>
  <c r="T261" i="20"/>
  <c r="T259" i="20"/>
  <c r="T257" i="20"/>
  <c r="T256" i="20"/>
  <c r="T255" i="20"/>
  <c r="T252" i="20"/>
  <c r="U244" i="20"/>
  <c r="U239" i="20"/>
  <c r="U234" i="20"/>
  <c r="U229" i="20"/>
  <c r="U224" i="20"/>
  <c r="U219" i="20"/>
  <c r="U214" i="20"/>
  <c r="U209" i="20"/>
  <c r="U204" i="20"/>
  <c r="U199" i="20"/>
  <c r="U194" i="20"/>
  <c r="U189" i="20"/>
  <c r="U188" i="20"/>
  <c r="U184" i="20"/>
  <c r="U183" i="20"/>
  <c r="U182" i="20"/>
  <c r="U180" i="20"/>
  <c r="U178" i="20"/>
  <c r="U177" i="20"/>
  <c r="U176" i="20"/>
  <c r="T244" i="20"/>
  <c r="T239" i="20"/>
  <c r="T234" i="20"/>
  <c r="T229" i="20"/>
  <c r="T224" i="20"/>
  <c r="T219" i="20"/>
  <c r="T214" i="20"/>
  <c r="T209" i="20"/>
  <c r="T204" i="20"/>
  <c r="T199" i="20"/>
  <c r="T194" i="20"/>
  <c r="T189" i="20"/>
  <c r="T188" i="20"/>
  <c r="T184" i="20"/>
  <c r="T183" i="20"/>
  <c r="T182" i="20"/>
  <c r="T180" i="20"/>
  <c r="T178" i="20"/>
  <c r="T177" i="20"/>
  <c r="T176" i="20"/>
  <c r="U8" i="20"/>
  <c r="U97" i="20"/>
  <c r="T104" i="20"/>
  <c r="T94" i="20"/>
  <c r="T333" i="20"/>
  <c r="T173" i="20"/>
  <c r="U333" i="20"/>
  <c r="T9" i="20"/>
  <c r="S8" i="20"/>
  <c r="T402" i="20"/>
  <c r="U402" i="20"/>
  <c r="U103" i="20"/>
  <c r="U9" i="20"/>
  <c r="U332" i="20"/>
  <c r="T482" i="30"/>
  <c r="U482" i="30"/>
  <c r="T476" i="30"/>
  <c r="U476" i="30"/>
  <c r="T471" i="30"/>
  <c r="U471" i="30"/>
  <c r="T466" i="30"/>
  <c r="U466" i="30"/>
  <c r="T461" i="30"/>
  <c r="U461" i="30"/>
  <c r="T456" i="30"/>
  <c r="U456" i="30"/>
  <c r="T451" i="30"/>
  <c r="U451" i="30"/>
  <c r="T446" i="30"/>
  <c r="U446" i="30"/>
  <c r="T441" i="30"/>
  <c r="U441" i="30"/>
  <c r="T436" i="30"/>
  <c r="U436" i="30"/>
  <c r="T431" i="30"/>
  <c r="U431" i="30"/>
  <c r="T426" i="30"/>
  <c r="U426" i="30"/>
  <c r="T421" i="30"/>
  <c r="U421" i="30"/>
  <c r="T414" i="30"/>
  <c r="U414" i="30"/>
  <c r="U398" i="30"/>
  <c r="U393" i="30"/>
  <c r="U388" i="30"/>
  <c r="U383" i="30"/>
  <c r="U378" i="30"/>
  <c r="U373" i="30"/>
  <c r="U368" i="30"/>
  <c r="U363" i="30"/>
  <c r="U358" i="30"/>
  <c r="U353" i="30"/>
  <c r="U348" i="30"/>
  <c r="U343" i="30"/>
  <c r="U341" i="30"/>
  <c r="U339" i="30"/>
  <c r="T398" i="30"/>
  <c r="T393" i="30"/>
  <c r="T388" i="30"/>
  <c r="T383" i="30"/>
  <c r="T378" i="30"/>
  <c r="T373" i="30"/>
  <c r="T368" i="30"/>
  <c r="T363" i="30"/>
  <c r="T358" i="30"/>
  <c r="T353" i="30"/>
  <c r="T348" i="30"/>
  <c r="T343" i="30"/>
  <c r="T341" i="30"/>
  <c r="T339" i="30"/>
  <c r="U319" i="30"/>
  <c r="U314" i="30"/>
  <c r="U309" i="30"/>
  <c r="U304" i="30"/>
  <c r="U299" i="30"/>
  <c r="U294" i="30"/>
  <c r="U289" i="30"/>
  <c r="U284" i="30"/>
  <c r="U279" i="30"/>
  <c r="U274" i="30"/>
  <c r="U269" i="30"/>
  <c r="U264" i="30"/>
  <c r="U262" i="30"/>
  <c r="U260" i="30"/>
  <c r="T319" i="30"/>
  <c r="T314" i="30"/>
  <c r="T309" i="30"/>
  <c r="T304" i="30"/>
  <c r="T299" i="30"/>
  <c r="T294" i="30"/>
  <c r="T289" i="30"/>
  <c r="T284" i="30"/>
  <c r="T279" i="30"/>
  <c r="T274" i="30"/>
  <c r="T269" i="30"/>
  <c r="T264" i="30"/>
  <c r="T262" i="30"/>
  <c r="T260" i="30"/>
  <c r="U240" i="30"/>
  <c r="U235" i="30"/>
  <c r="U230" i="30"/>
  <c r="U228" i="30"/>
  <c r="U227" i="30"/>
  <c r="U226" i="30"/>
  <c r="U225" i="30"/>
  <c r="U220" i="30"/>
  <c r="U215" i="30"/>
  <c r="U210" i="30"/>
  <c r="U205" i="30"/>
  <c r="U200" i="30"/>
  <c r="U195" i="30"/>
  <c r="U190" i="30"/>
  <c r="U185" i="30"/>
  <c r="U183" i="30"/>
  <c r="U181" i="30"/>
  <c r="T240" i="30"/>
  <c r="T235" i="30"/>
  <c r="T230" i="30"/>
  <c r="T228" i="30"/>
  <c r="T227" i="30"/>
  <c r="T226" i="30"/>
  <c r="T225" i="30"/>
  <c r="T220" i="30"/>
  <c r="T215" i="30"/>
  <c r="T210" i="30"/>
  <c r="T205" i="30"/>
  <c r="T200" i="30"/>
  <c r="T195" i="30"/>
  <c r="T190" i="30"/>
  <c r="T185" i="30"/>
  <c r="T183" i="30"/>
  <c r="T181" i="30"/>
  <c r="T80" i="30"/>
  <c r="T403" i="30"/>
  <c r="U80" i="30"/>
  <c r="U403" i="30"/>
  <c r="T74" i="30"/>
  <c r="T397" i="30"/>
  <c r="U74" i="30"/>
  <c r="U397" i="30"/>
  <c r="T69" i="30"/>
  <c r="U69" i="30"/>
  <c r="U550" i="30"/>
  <c r="T64" i="30"/>
  <c r="T545" i="30"/>
  <c r="U64" i="30"/>
  <c r="T59" i="30"/>
  <c r="U59" i="30"/>
  <c r="U303" i="30"/>
  <c r="T54" i="30"/>
  <c r="T377" i="30"/>
  <c r="U54" i="30"/>
  <c r="U377" i="30"/>
  <c r="T49" i="30"/>
  <c r="T372" i="30"/>
  <c r="U49" i="30"/>
  <c r="U293" i="30"/>
  <c r="T44" i="30"/>
  <c r="T367" i="30"/>
  <c r="U44" i="30"/>
  <c r="T39" i="30"/>
  <c r="T362" i="30"/>
  <c r="U39" i="30"/>
  <c r="U520" i="30"/>
  <c r="T34" i="30"/>
  <c r="T357" i="30"/>
  <c r="U34" i="30"/>
  <c r="T29" i="30"/>
  <c r="U29" i="30"/>
  <c r="U273" i="30"/>
  <c r="T24" i="30"/>
  <c r="T505" i="30"/>
  <c r="U24" i="30"/>
  <c r="U347" i="30"/>
  <c r="T19" i="30"/>
  <c r="T342" i="30"/>
  <c r="U19" i="30"/>
  <c r="U263" i="30"/>
  <c r="T12" i="30"/>
  <c r="U12" i="30"/>
  <c r="T412" i="26"/>
  <c r="T411" i="26"/>
  <c r="U412" i="26"/>
  <c r="U411" i="26"/>
  <c r="U499" i="26"/>
  <c r="U497" i="26"/>
  <c r="U495" i="26"/>
  <c r="T499" i="26"/>
  <c r="T497" i="26"/>
  <c r="T495" i="26"/>
  <c r="U398" i="26"/>
  <c r="U393" i="26"/>
  <c r="U388" i="26"/>
  <c r="U383" i="26"/>
  <c r="U378" i="26"/>
  <c r="U373" i="26"/>
  <c r="U368" i="26"/>
  <c r="U363" i="26"/>
  <c r="U358" i="26"/>
  <c r="U353" i="26"/>
  <c r="U348" i="26"/>
  <c r="U343" i="26"/>
  <c r="U341" i="26"/>
  <c r="U340" i="26"/>
  <c r="U339" i="26"/>
  <c r="U337" i="26"/>
  <c r="T398" i="26"/>
  <c r="T393" i="26"/>
  <c r="T388" i="26"/>
  <c r="T383" i="26"/>
  <c r="T378" i="26"/>
  <c r="T373" i="26"/>
  <c r="T368" i="26"/>
  <c r="T363" i="26"/>
  <c r="T358" i="26"/>
  <c r="T353" i="26"/>
  <c r="T348" i="26"/>
  <c r="T343" i="26"/>
  <c r="T341" i="26"/>
  <c r="T340" i="26"/>
  <c r="T339" i="26"/>
  <c r="T337" i="26"/>
  <c r="U319" i="26"/>
  <c r="U314" i="26"/>
  <c r="U309" i="26"/>
  <c r="U304" i="26"/>
  <c r="U299" i="26"/>
  <c r="U294" i="26"/>
  <c r="U289" i="26"/>
  <c r="U284" i="26"/>
  <c r="U279" i="26"/>
  <c r="U274" i="26"/>
  <c r="U269" i="26"/>
  <c r="U264" i="26"/>
  <c r="U262" i="26"/>
  <c r="U261" i="26"/>
  <c r="U260" i="26"/>
  <c r="U258" i="26"/>
  <c r="T319" i="26"/>
  <c r="T314" i="26"/>
  <c r="T309" i="26"/>
  <c r="T304" i="26"/>
  <c r="T299" i="26"/>
  <c r="T294" i="26"/>
  <c r="T289" i="26"/>
  <c r="T284" i="26"/>
  <c r="T279" i="26"/>
  <c r="T274" i="26"/>
  <c r="T269" i="26"/>
  <c r="T264" i="26"/>
  <c r="T262" i="26"/>
  <c r="T261" i="26"/>
  <c r="T260" i="26"/>
  <c r="T258" i="26"/>
  <c r="U240" i="26"/>
  <c r="U235" i="26"/>
  <c r="U230" i="26"/>
  <c r="U225" i="26"/>
  <c r="U220" i="26"/>
  <c r="U215" i="26"/>
  <c r="U210" i="26"/>
  <c r="U205" i="26"/>
  <c r="U200" i="26"/>
  <c r="U195" i="26"/>
  <c r="U190" i="26"/>
  <c r="U185" i="26"/>
  <c r="U183" i="26"/>
  <c r="U182" i="26"/>
  <c r="U181" i="26"/>
  <c r="U179" i="26"/>
  <c r="T240" i="26"/>
  <c r="T235" i="26"/>
  <c r="T230" i="26"/>
  <c r="T225" i="26"/>
  <c r="T220" i="26"/>
  <c r="T215" i="26"/>
  <c r="T210" i="26"/>
  <c r="T205" i="26"/>
  <c r="T200" i="26"/>
  <c r="T195" i="26"/>
  <c r="T190" i="26"/>
  <c r="T185" i="26"/>
  <c r="T183" i="26"/>
  <c r="T182" i="26"/>
  <c r="T181" i="26"/>
  <c r="T179" i="26"/>
  <c r="T80" i="26"/>
  <c r="T403" i="26"/>
  <c r="U80" i="26"/>
  <c r="U324" i="26"/>
  <c r="T74" i="26"/>
  <c r="T318" i="26"/>
  <c r="U74" i="26"/>
  <c r="U397" i="26"/>
  <c r="T69" i="26"/>
  <c r="U69" i="26"/>
  <c r="U313" i="26"/>
  <c r="T64" i="26"/>
  <c r="T308" i="26"/>
  <c r="U64" i="26"/>
  <c r="U387" i="26"/>
  <c r="T59" i="26"/>
  <c r="U59" i="26"/>
  <c r="U303" i="26"/>
  <c r="T54" i="26"/>
  <c r="T298" i="26"/>
  <c r="U54" i="26"/>
  <c r="U377" i="26"/>
  <c r="T49" i="26"/>
  <c r="U49" i="26"/>
  <c r="U293" i="26"/>
  <c r="T44" i="26"/>
  <c r="T288" i="26"/>
  <c r="U44" i="26"/>
  <c r="U367" i="26"/>
  <c r="T39" i="26"/>
  <c r="U39" i="26"/>
  <c r="U283" i="26"/>
  <c r="T34" i="26"/>
  <c r="T278" i="26"/>
  <c r="U34" i="26"/>
  <c r="U357" i="26"/>
  <c r="T29" i="26"/>
  <c r="U29" i="26"/>
  <c r="U273" i="26"/>
  <c r="T24" i="26"/>
  <c r="T268" i="26"/>
  <c r="U24" i="26"/>
  <c r="U347" i="26"/>
  <c r="T19" i="26"/>
  <c r="U19" i="26"/>
  <c r="U263" i="26"/>
  <c r="U12" i="26"/>
  <c r="U256" i="26"/>
  <c r="T12" i="26"/>
  <c r="T493" i="26"/>
  <c r="T11" i="21"/>
  <c r="S11" i="21"/>
  <c r="T441" i="21"/>
  <c r="U441" i="21"/>
  <c r="T446" i="21"/>
  <c r="U446" i="21"/>
  <c r="T451" i="21"/>
  <c r="U451" i="21"/>
  <c r="T456" i="21"/>
  <c r="U456" i="21"/>
  <c r="T461" i="21"/>
  <c r="U461" i="21"/>
  <c r="T466" i="21"/>
  <c r="U466" i="21"/>
  <c r="U559" i="21"/>
  <c r="U556" i="21"/>
  <c r="U554" i="21"/>
  <c r="U551" i="21"/>
  <c r="U546" i="21"/>
  <c r="U541" i="21"/>
  <c r="U536" i="21"/>
  <c r="U531" i="21"/>
  <c r="U529" i="21"/>
  <c r="U526" i="21"/>
  <c r="U521" i="21"/>
  <c r="U519" i="21"/>
  <c r="U516" i="21"/>
  <c r="U501" i="21"/>
  <c r="T556" i="21"/>
  <c r="T551" i="21"/>
  <c r="T546" i="21"/>
  <c r="T541" i="21"/>
  <c r="T536" i="21"/>
  <c r="T531" i="21"/>
  <c r="T529" i="21"/>
  <c r="T526" i="21"/>
  <c r="T521" i="21"/>
  <c r="T519" i="21"/>
  <c r="T516" i="21"/>
  <c r="T501" i="21"/>
  <c r="T482" i="21"/>
  <c r="U482" i="21"/>
  <c r="T485" i="21"/>
  <c r="U485" i="21"/>
  <c r="T476" i="21"/>
  <c r="U476" i="21"/>
  <c r="T471" i="21"/>
  <c r="U471" i="21"/>
  <c r="T436" i="21"/>
  <c r="U436" i="21"/>
  <c r="T431" i="21"/>
  <c r="U431" i="21"/>
  <c r="T426" i="21"/>
  <c r="U426" i="21"/>
  <c r="T421" i="21"/>
  <c r="U421" i="21"/>
  <c r="T420" i="21"/>
  <c r="T499" i="21"/>
  <c r="U420" i="21"/>
  <c r="U499" i="21"/>
  <c r="T414" i="21"/>
  <c r="U414" i="21"/>
  <c r="U401" i="21"/>
  <c r="U398" i="21"/>
  <c r="U396" i="21"/>
  <c r="U393" i="21"/>
  <c r="U391" i="21"/>
  <c r="U388" i="21"/>
  <c r="U386" i="21"/>
  <c r="U383" i="21"/>
  <c r="U381" i="21"/>
  <c r="U378" i="21"/>
  <c r="U376" i="21"/>
  <c r="U373" i="21"/>
  <c r="U371" i="21"/>
  <c r="U368" i="21"/>
  <c r="U366" i="21"/>
  <c r="U363" i="21"/>
  <c r="U361" i="21"/>
  <c r="U358" i="21"/>
  <c r="U356" i="21"/>
  <c r="U353" i="21"/>
  <c r="U352" i="21"/>
  <c r="U351" i="21"/>
  <c r="U348" i="21"/>
  <c r="U347" i="21"/>
  <c r="U346" i="21"/>
  <c r="U343" i="21"/>
  <c r="U341" i="21"/>
  <c r="U340" i="21"/>
  <c r="U339" i="21"/>
  <c r="U338" i="21"/>
  <c r="U335" i="21"/>
  <c r="T401" i="21"/>
  <c r="T398" i="21"/>
  <c r="T396" i="21"/>
  <c r="T393" i="21"/>
  <c r="T391" i="21"/>
  <c r="T388" i="21"/>
  <c r="T386" i="21"/>
  <c r="T383" i="21"/>
  <c r="T381" i="21"/>
  <c r="T378" i="21"/>
  <c r="T376" i="21"/>
  <c r="T373" i="21"/>
  <c r="T371" i="21"/>
  <c r="T368" i="21"/>
  <c r="T366" i="21"/>
  <c r="T363" i="21"/>
  <c r="T361" i="21"/>
  <c r="T358" i="21"/>
  <c r="T356" i="21"/>
  <c r="T353" i="21"/>
  <c r="T352" i="21"/>
  <c r="T351" i="21"/>
  <c r="T348" i="21"/>
  <c r="T347" i="21"/>
  <c r="T346" i="21"/>
  <c r="T343" i="21"/>
  <c r="T341" i="21"/>
  <c r="T340" i="21"/>
  <c r="T339" i="21"/>
  <c r="T338" i="21"/>
  <c r="T335" i="21"/>
  <c r="U322" i="21"/>
  <c r="U319" i="21"/>
  <c r="U317" i="21"/>
  <c r="U314" i="21"/>
  <c r="U312" i="21"/>
  <c r="U309" i="21"/>
  <c r="U307" i="21"/>
  <c r="U304" i="21"/>
  <c r="U302" i="21"/>
  <c r="U299" i="21"/>
  <c r="U297" i="21"/>
  <c r="U294" i="21"/>
  <c r="U292" i="21"/>
  <c r="U289" i="21"/>
  <c r="U287" i="21"/>
  <c r="U284" i="21"/>
  <c r="U282" i="21"/>
  <c r="U279" i="21"/>
  <c r="U277" i="21"/>
  <c r="U274" i="21"/>
  <c r="U273" i="21"/>
  <c r="U272" i="21"/>
  <c r="U269" i="21"/>
  <c r="U268" i="21"/>
  <c r="U267" i="21"/>
  <c r="U264" i="21"/>
  <c r="U262" i="21"/>
  <c r="U261" i="21"/>
  <c r="U260" i="21"/>
  <c r="U259" i="21"/>
  <c r="U256" i="21"/>
  <c r="T322" i="21"/>
  <c r="T319" i="21"/>
  <c r="T317" i="21"/>
  <c r="T314" i="21"/>
  <c r="T312" i="21"/>
  <c r="T309" i="21"/>
  <c r="T307" i="21"/>
  <c r="T304" i="21"/>
  <c r="T302" i="21"/>
  <c r="T299" i="21"/>
  <c r="T297" i="21"/>
  <c r="T294" i="21"/>
  <c r="T292" i="21"/>
  <c r="T289" i="21"/>
  <c r="T287" i="21"/>
  <c r="T284" i="21"/>
  <c r="T282" i="21"/>
  <c r="T279" i="21"/>
  <c r="T277" i="21"/>
  <c r="T274" i="21"/>
  <c r="T273" i="21"/>
  <c r="T272" i="21"/>
  <c r="T269" i="21"/>
  <c r="T268" i="21"/>
  <c r="T267" i="21"/>
  <c r="T264" i="21"/>
  <c r="T262" i="21"/>
  <c r="T261" i="21"/>
  <c r="T260" i="21"/>
  <c r="T259" i="21"/>
  <c r="T256" i="21"/>
  <c r="U243" i="21"/>
  <c r="U240" i="21"/>
  <c r="U238" i="21"/>
  <c r="U235" i="21"/>
  <c r="U233" i="21"/>
  <c r="U230" i="21"/>
  <c r="U228" i="21"/>
  <c r="U225" i="21"/>
  <c r="U223" i="21"/>
  <c r="U220" i="21"/>
  <c r="U218" i="21"/>
  <c r="U215" i="21"/>
  <c r="U213" i="21"/>
  <c r="U210" i="21"/>
  <c r="U208" i="21"/>
  <c r="U205" i="21"/>
  <c r="U203" i="21"/>
  <c r="U200" i="21"/>
  <c r="U198" i="21"/>
  <c r="U195" i="21"/>
  <c r="U194" i="21"/>
  <c r="U193" i="21"/>
  <c r="U190" i="21"/>
  <c r="U189" i="21"/>
  <c r="U188" i="21"/>
  <c r="U185" i="21"/>
  <c r="U183" i="21"/>
  <c r="U182" i="21"/>
  <c r="U181" i="21"/>
  <c r="U180" i="21"/>
  <c r="U177" i="21"/>
  <c r="T243" i="21"/>
  <c r="T240" i="21"/>
  <c r="T238" i="21"/>
  <c r="T235" i="21"/>
  <c r="T233" i="21"/>
  <c r="T230" i="21"/>
  <c r="T228" i="21"/>
  <c r="T225" i="21"/>
  <c r="T223" i="21"/>
  <c r="T220" i="21"/>
  <c r="T218" i="21"/>
  <c r="T215" i="21"/>
  <c r="T213" i="21"/>
  <c r="T210" i="21"/>
  <c r="T208" i="21"/>
  <c r="T205" i="21"/>
  <c r="T203" i="21"/>
  <c r="T200" i="21"/>
  <c r="T198" i="21"/>
  <c r="T195" i="21"/>
  <c r="T194" i="21"/>
  <c r="T193" i="21"/>
  <c r="T190" i="21"/>
  <c r="T189" i="21"/>
  <c r="T188" i="21"/>
  <c r="T185" i="21"/>
  <c r="T183" i="21"/>
  <c r="T182" i="21"/>
  <c r="T181" i="21"/>
  <c r="T180" i="21"/>
  <c r="T177" i="21"/>
  <c r="T80" i="21"/>
  <c r="T324" i="21"/>
  <c r="U80" i="21"/>
  <c r="U561" i="21"/>
  <c r="T83" i="21"/>
  <c r="U83" i="21"/>
  <c r="T74" i="21"/>
  <c r="T318" i="21"/>
  <c r="U74" i="21"/>
  <c r="U555" i="21"/>
  <c r="T69" i="21"/>
  <c r="U69" i="21"/>
  <c r="U392" i="21"/>
  <c r="T64" i="21"/>
  <c r="T59" i="21"/>
  <c r="U59" i="21"/>
  <c r="U224" i="21"/>
  <c r="T54" i="21"/>
  <c r="T377" i="21"/>
  <c r="U54" i="21"/>
  <c r="U535" i="21"/>
  <c r="T49" i="21"/>
  <c r="T530" i="21"/>
  <c r="U49" i="21"/>
  <c r="T44" i="21"/>
  <c r="T288" i="21"/>
  <c r="U44" i="21"/>
  <c r="T39" i="21"/>
  <c r="T204" i="21"/>
  <c r="U39" i="21"/>
  <c r="U362" i="21"/>
  <c r="T34" i="21"/>
  <c r="T357" i="21"/>
  <c r="U34" i="21"/>
  <c r="T19" i="21"/>
  <c r="T184" i="21"/>
  <c r="U263" i="21"/>
  <c r="T255" i="21"/>
  <c r="U255" i="21"/>
  <c r="U176" i="21"/>
  <c r="T481" i="19"/>
  <c r="U481" i="19"/>
  <c r="S481" i="19"/>
  <c r="U398" i="19"/>
  <c r="U393" i="19"/>
  <c r="U388" i="19"/>
  <c r="U383" i="19"/>
  <c r="U378" i="19"/>
  <c r="U373" i="19"/>
  <c r="U368" i="19"/>
  <c r="U363" i="19"/>
  <c r="U358" i="19"/>
  <c r="U353" i="19"/>
  <c r="U348" i="19"/>
  <c r="U343" i="19"/>
  <c r="U341" i="19"/>
  <c r="U340" i="19"/>
  <c r="U339" i="19"/>
  <c r="U337" i="19"/>
  <c r="U335" i="19"/>
  <c r="T398" i="19"/>
  <c r="T393" i="19"/>
  <c r="T388" i="19"/>
  <c r="T383" i="19"/>
  <c r="T378" i="19"/>
  <c r="T373" i="19"/>
  <c r="T368" i="19"/>
  <c r="T363" i="19"/>
  <c r="T358" i="19"/>
  <c r="T353" i="19"/>
  <c r="T348" i="19"/>
  <c r="T343" i="19"/>
  <c r="T341" i="19"/>
  <c r="T340" i="19"/>
  <c r="T339" i="19"/>
  <c r="T337" i="19"/>
  <c r="T335" i="19"/>
  <c r="U319" i="19"/>
  <c r="U314" i="19"/>
  <c r="U309" i="19"/>
  <c r="U304" i="19"/>
  <c r="U299" i="19"/>
  <c r="U294" i="19"/>
  <c r="U289" i="19"/>
  <c r="U284" i="19"/>
  <c r="U279" i="19"/>
  <c r="U274" i="19"/>
  <c r="U269" i="19"/>
  <c r="U264" i="19"/>
  <c r="U262" i="19"/>
  <c r="U261" i="19"/>
  <c r="U260" i="19"/>
  <c r="U258" i="19"/>
  <c r="U256" i="19"/>
  <c r="T319" i="19"/>
  <c r="T314" i="19"/>
  <c r="T309" i="19"/>
  <c r="T304" i="19"/>
  <c r="T299" i="19"/>
  <c r="T294" i="19"/>
  <c r="T289" i="19"/>
  <c r="T284" i="19"/>
  <c r="T279" i="19"/>
  <c r="T274" i="19"/>
  <c r="T269" i="19"/>
  <c r="T264" i="19"/>
  <c r="T262" i="19"/>
  <c r="T261" i="19"/>
  <c r="T260" i="19"/>
  <c r="T258" i="19"/>
  <c r="T256" i="19"/>
  <c r="U240" i="19"/>
  <c r="U235" i="19"/>
  <c r="U230" i="19"/>
  <c r="U225" i="19"/>
  <c r="U220" i="19"/>
  <c r="U215" i="19"/>
  <c r="U210" i="19"/>
  <c r="U205" i="19"/>
  <c r="U200" i="19"/>
  <c r="U195" i="19"/>
  <c r="U190" i="19"/>
  <c r="U185" i="19"/>
  <c r="U183" i="19"/>
  <c r="U182" i="19"/>
  <c r="U181" i="19"/>
  <c r="U179" i="19"/>
  <c r="U177" i="19"/>
  <c r="T240" i="19"/>
  <c r="T235" i="19"/>
  <c r="T230" i="19"/>
  <c r="T225" i="19"/>
  <c r="T220" i="19"/>
  <c r="T215" i="19"/>
  <c r="T210" i="19"/>
  <c r="T205" i="19"/>
  <c r="T200" i="19"/>
  <c r="T195" i="19"/>
  <c r="T190" i="19"/>
  <c r="T185" i="19"/>
  <c r="T183" i="19"/>
  <c r="T182" i="19"/>
  <c r="T181" i="19"/>
  <c r="T179" i="19"/>
  <c r="T177" i="19"/>
  <c r="T80" i="19"/>
  <c r="U80" i="19"/>
  <c r="U403" i="19"/>
  <c r="U79" i="19"/>
  <c r="T74" i="19"/>
  <c r="T318" i="19"/>
  <c r="U74" i="19"/>
  <c r="U318" i="19"/>
  <c r="T69" i="19"/>
  <c r="T392" i="19"/>
  <c r="U69" i="19"/>
  <c r="T64" i="19"/>
  <c r="T545" i="19"/>
  <c r="U64" i="19"/>
  <c r="U308" i="19"/>
  <c r="T59" i="19"/>
  <c r="T382" i="19"/>
  <c r="U59" i="19"/>
  <c r="U303" i="19"/>
  <c r="T54" i="19"/>
  <c r="T298" i="19"/>
  <c r="U54" i="19"/>
  <c r="U298" i="19"/>
  <c r="T49" i="19"/>
  <c r="T372" i="19"/>
  <c r="U49" i="19"/>
  <c r="T44" i="19"/>
  <c r="T288" i="19"/>
  <c r="U44" i="19"/>
  <c r="U525" i="19"/>
  <c r="T39" i="19"/>
  <c r="T520" i="19"/>
  <c r="U39" i="19"/>
  <c r="T34" i="19"/>
  <c r="T278" i="19"/>
  <c r="U34" i="19"/>
  <c r="U278" i="19"/>
  <c r="T29" i="19"/>
  <c r="T352" i="19"/>
  <c r="U29" i="19"/>
  <c r="T24" i="19"/>
  <c r="T268" i="19"/>
  <c r="U24" i="19"/>
  <c r="U505" i="19"/>
  <c r="T19" i="19"/>
  <c r="T500" i="19"/>
  <c r="U19" i="19"/>
  <c r="U263" i="19"/>
  <c r="U11" i="19"/>
  <c r="U176" i="19"/>
  <c r="E11" i="19"/>
  <c r="T11" i="19"/>
  <c r="U403" i="37"/>
  <c r="U402" i="37"/>
  <c r="U398" i="37"/>
  <c r="U397" i="37"/>
  <c r="U393" i="37"/>
  <c r="U392" i="37"/>
  <c r="U388" i="37"/>
  <c r="U387" i="37"/>
  <c r="U383" i="37"/>
  <c r="U382" i="37"/>
  <c r="U378" i="37"/>
  <c r="U377" i="37"/>
  <c r="U373" i="37"/>
  <c r="U372" i="37"/>
  <c r="U368" i="37"/>
  <c r="U367" i="37"/>
  <c r="U363" i="37"/>
  <c r="U362" i="37"/>
  <c r="U358" i="37"/>
  <c r="U357" i="37"/>
  <c r="U353" i="37"/>
  <c r="U352" i="37"/>
  <c r="U348" i="37"/>
  <c r="U347" i="37"/>
  <c r="U343" i="37"/>
  <c r="U342" i="37"/>
  <c r="U341" i="37"/>
  <c r="U340" i="37"/>
  <c r="U339" i="37"/>
  <c r="U337" i="37"/>
  <c r="T403" i="37"/>
  <c r="T402" i="37"/>
  <c r="T398" i="37"/>
  <c r="T397" i="37"/>
  <c r="T393" i="37"/>
  <c r="T392" i="37"/>
  <c r="T388" i="37"/>
  <c r="T387" i="37"/>
  <c r="T383" i="37"/>
  <c r="T382" i="37"/>
  <c r="T378" i="37"/>
  <c r="T377" i="37"/>
  <c r="T373" i="37"/>
  <c r="T372" i="37"/>
  <c r="T368" i="37"/>
  <c r="T367" i="37"/>
  <c r="T363" i="37"/>
  <c r="T362" i="37"/>
  <c r="T358" i="37"/>
  <c r="T357" i="37"/>
  <c r="T353" i="37"/>
  <c r="T352" i="37"/>
  <c r="T348" i="37"/>
  <c r="T347" i="37"/>
  <c r="T343" i="37"/>
  <c r="T342" i="37"/>
  <c r="T341" i="37"/>
  <c r="T340" i="37"/>
  <c r="T339" i="37"/>
  <c r="T337" i="37"/>
  <c r="U323" i="37"/>
  <c r="U318" i="37"/>
  <c r="U314" i="37"/>
  <c r="U313" i="37"/>
  <c r="U312" i="37"/>
  <c r="U311" i="37"/>
  <c r="U310" i="37"/>
  <c r="U309" i="37"/>
  <c r="U308" i="37"/>
  <c r="U304" i="37"/>
  <c r="U303" i="37"/>
  <c r="U298" i="37"/>
  <c r="U294" i="37"/>
  <c r="U293" i="37"/>
  <c r="U288" i="37"/>
  <c r="U284" i="37"/>
  <c r="U283" i="37"/>
  <c r="U279" i="37"/>
  <c r="U278" i="37"/>
  <c r="U274" i="37"/>
  <c r="U273" i="37"/>
  <c r="U269" i="37"/>
  <c r="U268" i="37"/>
  <c r="U264" i="37"/>
  <c r="U263" i="37"/>
  <c r="U262" i="37"/>
  <c r="U261" i="37"/>
  <c r="U260" i="37"/>
  <c r="U258" i="37"/>
  <c r="U256" i="37"/>
  <c r="T323" i="37"/>
  <c r="T318" i="37"/>
  <c r="T314" i="37"/>
  <c r="T313" i="37"/>
  <c r="T312" i="37"/>
  <c r="T311" i="37"/>
  <c r="T310" i="37"/>
  <c r="T309" i="37"/>
  <c r="T308" i="37"/>
  <c r="T304" i="37"/>
  <c r="T303" i="37"/>
  <c r="T298" i="37"/>
  <c r="T294" i="37"/>
  <c r="T293" i="37"/>
  <c r="T288" i="37"/>
  <c r="T284" i="37"/>
  <c r="T283" i="37"/>
  <c r="T279" i="37"/>
  <c r="T278" i="37"/>
  <c r="T274" i="37"/>
  <c r="T273" i="37"/>
  <c r="T269" i="37"/>
  <c r="T268" i="37"/>
  <c r="T264" i="37"/>
  <c r="T263" i="37"/>
  <c r="T262" i="37"/>
  <c r="T261" i="37"/>
  <c r="T260" i="37"/>
  <c r="T258" i="37"/>
  <c r="U244" i="37"/>
  <c r="U239" i="37"/>
  <c r="U234" i="37"/>
  <c r="U230" i="37"/>
  <c r="U229" i="37"/>
  <c r="U225" i="37"/>
  <c r="U224" i="37"/>
  <c r="U219" i="37"/>
  <c r="U215" i="37"/>
  <c r="U214" i="37"/>
  <c r="U209" i="37"/>
  <c r="U205" i="37"/>
  <c r="U204" i="37"/>
  <c r="U200" i="37"/>
  <c r="U199" i="37"/>
  <c r="U195" i="37"/>
  <c r="U194" i="37"/>
  <c r="U190" i="37"/>
  <c r="U189" i="37"/>
  <c r="U185" i="37"/>
  <c r="U184" i="37"/>
  <c r="U183" i="37"/>
  <c r="U182" i="37"/>
  <c r="U181" i="37"/>
  <c r="U179" i="37"/>
  <c r="T244" i="37"/>
  <c r="T239" i="37"/>
  <c r="T234" i="37"/>
  <c r="T230" i="37"/>
  <c r="T229" i="37"/>
  <c r="T225" i="37"/>
  <c r="T224" i="37"/>
  <c r="T219" i="37"/>
  <c r="T215" i="37"/>
  <c r="T214" i="37"/>
  <c r="T209" i="37"/>
  <c r="T205" i="37"/>
  <c r="T204" i="37"/>
  <c r="T200" i="37"/>
  <c r="T199" i="37"/>
  <c r="T195" i="37"/>
  <c r="T194" i="37"/>
  <c r="T190" i="37"/>
  <c r="T189" i="37"/>
  <c r="T185" i="37"/>
  <c r="T184" i="37"/>
  <c r="T183" i="37"/>
  <c r="T182" i="37"/>
  <c r="T181" i="37"/>
  <c r="T179" i="37"/>
  <c r="T165" i="37"/>
  <c r="T156" i="37"/>
  <c r="T145" i="37"/>
  <c r="T136" i="37"/>
  <c r="T125" i="37"/>
  <c r="T116" i="37"/>
  <c r="T105" i="37"/>
  <c r="T335" i="37"/>
  <c r="U177" i="37"/>
  <c r="U11" i="27"/>
  <c r="U397" i="27"/>
  <c r="U392" i="27"/>
  <c r="U387" i="27"/>
  <c r="U382" i="27"/>
  <c r="U377" i="27"/>
  <c r="U372" i="27"/>
  <c r="U367" i="27"/>
  <c r="U362" i="27"/>
  <c r="U357" i="27"/>
  <c r="U352" i="27"/>
  <c r="U347" i="27"/>
  <c r="U342" i="27"/>
  <c r="U341" i="27"/>
  <c r="U340" i="27"/>
  <c r="U339" i="27"/>
  <c r="U338" i="27"/>
  <c r="U337" i="27"/>
  <c r="U335" i="27"/>
  <c r="U334" i="27"/>
  <c r="T397" i="27"/>
  <c r="T392" i="27"/>
  <c r="T387" i="27"/>
  <c r="T382" i="27"/>
  <c r="T377" i="27"/>
  <c r="T372" i="27"/>
  <c r="T367" i="27"/>
  <c r="T362" i="27"/>
  <c r="T357" i="27"/>
  <c r="T352" i="27"/>
  <c r="T347" i="27"/>
  <c r="T342" i="27"/>
  <c r="T341" i="27"/>
  <c r="T340" i="27"/>
  <c r="T339" i="27"/>
  <c r="T338" i="27"/>
  <c r="T337" i="27"/>
  <c r="T335" i="27"/>
  <c r="U318" i="27"/>
  <c r="U313" i="27"/>
  <c r="U308" i="27"/>
  <c r="U303" i="27"/>
  <c r="U298" i="27"/>
  <c r="U293" i="27"/>
  <c r="U288" i="27"/>
  <c r="U283" i="27"/>
  <c r="U278" i="27"/>
  <c r="U273" i="27"/>
  <c r="U268" i="27"/>
  <c r="U263" i="27"/>
  <c r="U262" i="27"/>
  <c r="U261" i="27"/>
  <c r="U260" i="27"/>
  <c r="U259" i="27"/>
  <c r="U258" i="27"/>
  <c r="U256" i="27"/>
  <c r="U255" i="27"/>
  <c r="T318" i="27"/>
  <c r="T313" i="27"/>
  <c r="T308" i="27"/>
  <c r="T303" i="27"/>
  <c r="T298" i="27"/>
  <c r="T293" i="27"/>
  <c r="T288" i="27"/>
  <c r="T283" i="27"/>
  <c r="T278" i="27"/>
  <c r="T273" i="27"/>
  <c r="T268" i="27"/>
  <c r="T263" i="27"/>
  <c r="T262" i="27"/>
  <c r="T261" i="27"/>
  <c r="T260" i="27"/>
  <c r="T259" i="27"/>
  <c r="T258" i="27"/>
  <c r="T256" i="27"/>
  <c r="U239" i="27"/>
  <c r="U234" i="27"/>
  <c r="U229" i="27"/>
  <c r="U224" i="27"/>
  <c r="U219" i="27"/>
  <c r="U214" i="27"/>
  <c r="U209" i="27"/>
  <c r="U204" i="27"/>
  <c r="U199" i="27"/>
  <c r="U194" i="27"/>
  <c r="U189" i="27"/>
  <c r="U184" i="27"/>
  <c r="U183" i="27"/>
  <c r="U182" i="27"/>
  <c r="U181" i="27"/>
  <c r="U180" i="27"/>
  <c r="U179" i="27"/>
  <c r="U177" i="27"/>
  <c r="U176" i="27"/>
  <c r="T239" i="27"/>
  <c r="T234" i="27"/>
  <c r="T229" i="27"/>
  <c r="T224" i="27"/>
  <c r="T219" i="27"/>
  <c r="T214" i="27"/>
  <c r="T209" i="27"/>
  <c r="T204" i="27"/>
  <c r="T199" i="27"/>
  <c r="T194" i="27"/>
  <c r="T189" i="27"/>
  <c r="T184" i="27"/>
  <c r="T183" i="27"/>
  <c r="T182" i="27"/>
  <c r="T181" i="27"/>
  <c r="T180" i="27"/>
  <c r="T179" i="27"/>
  <c r="T177" i="27"/>
  <c r="T79" i="27"/>
  <c r="T402" i="27"/>
  <c r="U79" i="27"/>
  <c r="T11" i="27"/>
  <c r="T255" i="27"/>
  <c r="U9" i="27"/>
  <c r="U253" i="27"/>
  <c r="U10" i="27"/>
  <c r="T10" i="27"/>
  <c r="T333" i="27"/>
  <c r="U15" i="24"/>
  <c r="U13" i="24"/>
  <c r="U12" i="24"/>
  <c r="U493" i="24" s="1"/>
  <c r="S11" i="28"/>
  <c r="U12" i="23"/>
  <c r="T24" i="28"/>
  <c r="R12" i="24"/>
  <c r="T11" i="28"/>
  <c r="U556" i="24"/>
  <c r="U551" i="24"/>
  <c r="U549" i="24"/>
  <c r="U547" i="24"/>
  <c r="U546" i="24"/>
  <c r="U544" i="24"/>
  <c r="U541" i="24"/>
  <c r="U534" i="24"/>
  <c r="U531" i="24"/>
  <c r="U529" i="24"/>
  <c r="U526" i="24"/>
  <c r="U524" i="24"/>
  <c r="U519" i="24"/>
  <c r="U516" i="24"/>
  <c r="U511" i="24"/>
  <c r="U506" i="24"/>
  <c r="U504" i="24"/>
  <c r="U501" i="24"/>
  <c r="T549" i="24"/>
  <c r="T547" i="24"/>
  <c r="T546" i="24"/>
  <c r="T544" i="24"/>
  <c r="T541" i="24"/>
  <c r="T534" i="24"/>
  <c r="T531" i="24"/>
  <c r="T529" i="24"/>
  <c r="T526" i="24"/>
  <c r="T524" i="24"/>
  <c r="T519" i="24"/>
  <c r="T516" i="24"/>
  <c r="T511" i="24"/>
  <c r="T506" i="24"/>
  <c r="T504" i="24"/>
  <c r="T501" i="24"/>
  <c r="T495" i="24"/>
  <c r="T485" i="24"/>
  <c r="T481" i="24"/>
  <c r="U485" i="24"/>
  <c r="T482" i="24"/>
  <c r="U482" i="24"/>
  <c r="T476" i="24"/>
  <c r="U476" i="24"/>
  <c r="T471" i="24"/>
  <c r="U471" i="24"/>
  <c r="T466" i="24"/>
  <c r="U466" i="24"/>
  <c r="T461" i="24"/>
  <c r="U461" i="24"/>
  <c r="T456" i="24"/>
  <c r="U456" i="24"/>
  <c r="T451" i="24"/>
  <c r="U451" i="24"/>
  <c r="T446" i="24"/>
  <c r="U446" i="24"/>
  <c r="T441" i="24"/>
  <c r="U441" i="24"/>
  <c r="T436" i="24"/>
  <c r="U436" i="24"/>
  <c r="T431" i="24"/>
  <c r="U431" i="24"/>
  <c r="T426" i="24"/>
  <c r="U426" i="24"/>
  <c r="T421" i="24"/>
  <c r="U421" i="24"/>
  <c r="T420" i="24"/>
  <c r="T499" i="24"/>
  <c r="U420" i="24"/>
  <c r="U415" i="24"/>
  <c r="U414" i="24"/>
  <c r="T415" i="24"/>
  <c r="T414" i="24"/>
  <c r="U404" i="24"/>
  <c r="U401" i="24"/>
  <c r="U399" i="24"/>
  <c r="U398" i="24"/>
  <c r="U396" i="24"/>
  <c r="U394" i="24"/>
  <c r="U393" i="24"/>
  <c r="U391" i="24"/>
  <c r="U389" i="24"/>
  <c r="U388" i="24"/>
  <c r="U386" i="24"/>
  <c r="U384" i="24"/>
  <c r="U383" i="24"/>
  <c r="U381" i="24"/>
  <c r="U379" i="24"/>
  <c r="U378" i="24"/>
  <c r="U376" i="24"/>
  <c r="U374" i="24"/>
  <c r="U373" i="24"/>
  <c r="U371" i="24"/>
  <c r="U369" i="24"/>
  <c r="U368" i="24"/>
  <c r="U366" i="24"/>
  <c r="U364" i="24"/>
  <c r="U363" i="24"/>
  <c r="U361" i="24"/>
  <c r="U359" i="24"/>
  <c r="U358" i="24"/>
  <c r="U356" i="24"/>
  <c r="U354" i="24"/>
  <c r="U353" i="24"/>
  <c r="U351" i="24"/>
  <c r="U349" i="24"/>
  <c r="U348" i="24"/>
  <c r="U346" i="24"/>
  <c r="U344" i="24"/>
  <c r="U343" i="24"/>
  <c r="U341" i="24"/>
  <c r="U339" i="24"/>
  <c r="U337" i="24"/>
  <c r="U335" i="24"/>
  <c r="T404" i="24"/>
  <c r="T401" i="24"/>
  <c r="T399" i="24"/>
  <c r="T398" i="24"/>
  <c r="T396" i="24"/>
  <c r="T394" i="24"/>
  <c r="T393" i="24"/>
  <c r="T391" i="24"/>
  <c r="T389" i="24"/>
  <c r="T388" i="24"/>
  <c r="T386" i="24"/>
  <c r="T384" i="24"/>
  <c r="T383" i="24"/>
  <c r="T381" i="24"/>
  <c r="T379" i="24"/>
  <c r="T378" i="24"/>
  <c r="T376" i="24"/>
  <c r="T374" i="24"/>
  <c r="T373" i="24"/>
  <c r="T371" i="24"/>
  <c r="T369" i="24"/>
  <c r="T368" i="24"/>
  <c r="T366" i="24"/>
  <c r="T364" i="24"/>
  <c r="T363" i="24"/>
  <c r="T361" i="24"/>
  <c r="T359" i="24"/>
  <c r="T358" i="24"/>
  <c r="T356" i="24"/>
  <c r="T354" i="24"/>
  <c r="T353" i="24"/>
  <c r="T351" i="24"/>
  <c r="T349" i="24"/>
  <c r="T348" i="24"/>
  <c r="T346" i="24"/>
  <c r="T344" i="24"/>
  <c r="T343" i="24"/>
  <c r="T341" i="24"/>
  <c r="T339" i="24"/>
  <c r="T337" i="24"/>
  <c r="U325" i="24"/>
  <c r="U322" i="24"/>
  <c r="U320" i="24"/>
  <c r="U319" i="24"/>
  <c r="U317" i="24"/>
  <c r="U315" i="24"/>
  <c r="U314" i="24"/>
  <c r="U312" i="24"/>
  <c r="U310" i="24"/>
  <c r="U309" i="24"/>
  <c r="U307" i="24"/>
  <c r="U305" i="24"/>
  <c r="U304" i="24"/>
  <c r="U302" i="24"/>
  <c r="U300" i="24"/>
  <c r="U299" i="24"/>
  <c r="U297" i="24"/>
  <c r="U295" i="24"/>
  <c r="U294" i="24"/>
  <c r="U292" i="24"/>
  <c r="U290" i="24"/>
  <c r="U289" i="24"/>
  <c r="U287" i="24"/>
  <c r="U285" i="24"/>
  <c r="U284" i="24"/>
  <c r="U282" i="24"/>
  <c r="U280" i="24"/>
  <c r="U279" i="24"/>
  <c r="U277" i="24"/>
  <c r="U275" i="24"/>
  <c r="U274" i="24"/>
  <c r="U272" i="24"/>
  <c r="U270" i="24"/>
  <c r="U269" i="24"/>
  <c r="U267" i="24"/>
  <c r="U265" i="24"/>
  <c r="U264" i="24"/>
  <c r="U262" i="24"/>
  <c r="U260" i="24"/>
  <c r="U258" i="24"/>
  <c r="U257" i="24"/>
  <c r="U256" i="24"/>
  <c r="T325" i="24"/>
  <c r="T322" i="24"/>
  <c r="T320" i="24"/>
  <c r="T319" i="24"/>
  <c r="T317" i="24"/>
  <c r="T315" i="24"/>
  <c r="T314" i="24"/>
  <c r="T312" i="24"/>
  <c r="T310" i="24"/>
  <c r="T309" i="24"/>
  <c r="T307" i="24"/>
  <c r="T305" i="24"/>
  <c r="T304" i="24"/>
  <c r="T302" i="24"/>
  <c r="T300" i="24"/>
  <c r="T299" i="24"/>
  <c r="T297" i="24"/>
  <c r="T295" i="24"/>
  <c r="T294" i="24"/>
  <c r="T292" i="24"/>
  <c r="T290" i="24"/>
  <c r="T289" i="24"/>
  <c r="T287" i="24"/>
  <c r="T285" i="24"/>
  <c r="T284" i="24"/>
  <c r="T282" i="24"/>
  <c r="T280" i="24"/>
  <c r="T279" i="24"/>
  <c r="T277" i="24"/>
  <c r="T275" i="24"/>
  <c r="T274" i="24"/>
  <c r="T272" i="24"/>
  <c r="T270" i="24"/>
  <c r="T269" i="24"/>
  <c r="T267" i="24"/>
  <c r="T265" i="24"/>
  <c r="T264" i="24"/>
  <c r="T262" i="24"/>
  <c r="T260" i="24"/>
  <c r="T258" i="24"/>
  <c r="U246" i="24"/>
  <c r="U243" i="24"/>
  <c r="U241" i="24"/>
  <c r="U240" i="24"/>
  <c r="U238" i="24"/>
  <c r="U236" i="24"/>
  <c r="U235" i="24"/>
  <c r="U233" i="24"/>
  <c r="U231" i="24"/>
  <c r="U230" i="24"/>
  <c r="U228" i="24"/>
  <c r="U226" i="24"/>
  <c r="U225" i="24"/>
  <c r="U223" i="24"/>
  <c r="U221" i="24"/>
  <c r="U220" i="24"/>
  <c r="U218" i="24"/>
  <c r="U216" i="24"/>
  <c r="U215" i="24"/>
  <c r="U213" i="24"/>
  <c r="U211" i="24"/>
  <c r="U210" i="24"/>
  <c r="U208" i="24"/>
  <c r="U206" i="24"/>
  <c r="U205" i="24"/>
  <c r="U203" i="24"/>
  <c r="U201" i="24"/>
  <c r="U200" i="24"/>
  <c r="U198" i="24"/>
  <c r="U196" i="24"/>
  <c r="U195" i="24"/>
  <c r="U193" i="24"/>
  <c r="U191" i="24"/>
  <c r="U190" i="24"/>
  <c r="U188" i="24"/>
  <c r="U186" i="24"/>
  <c r="U185" i="24"/>
  <c r="U183" i="24"/>
  <c r="U181" i="24"/>
  <c r="U179" i="24"/>
  <c r="T246" i="24"/>
  <c r="T243" i="24"/>
  <c r="T241" i="24"/>
  <c r="T240" i="24"/>
  <c r="T238" i="24"/>
  <c r="T236" i="24"/>
  <c r="T235" i="24"/>
  <c r="T233" i="24"/>
  <c r="T231" i="24"/>
  <c r="T230" i="24"/>
  <c r="T228" i="24"/>
  <c r="T226" i="24"/>
  <c r="T225" i="24"/>
  <c r="T223" i="24"/>
  <c r="T221" i="24"/>
  <c r="T220" i="24"/>
  <c r="T218" i="24"/>
  <c r="T216" i="24"/>
  <c r="T215" i="24"/>
  <c r="T213" i="24"/>
  <c r="T211" i="24"/>
  <c r="T210" i="24"/>
  <c r="T208" i="24"/>
  <c r="T206" i="24"/>
  <c r="T205" i="24"/>
  <c r="T203" i="24"/>
  <c r="T201" i="24"/>
  <c r="T200" i="24"/>
  <c r="T198" i="24"/>
  <c r="T196" i="24"/>
  <c r="T195" i="24"/>
  <c r="T193" i="24"/>
  <c r="T191" i="24"/>
  <c r="T190" i="24"/>
  <c r="T188" i="24"/>
  <c r="T186" i="24"/>
  <c r="T185" i="24"/>
  <c r="T183" i="24"/>
  <c r="T181" i="24"/>
  <c r="T179" i="24"/>
  <c r="T44" i="24"/>
  <c r="U367" i="24"/>
  <c r="T403" i="24"/>
  <c r="U397" i="24"/>
  <c r="T392" i="24"/>
  <c r="T64" i="24"/>
  <c r="U64" i="24"/>
  <c r="T59" i="24"/>
  <c r="T382" i="24"/>
  <c r="U59" i="24"/>
  <c r="T54" i="24"/>
  <c r="U54" i="24"/>
  <c r="U377" i="24"/>
  <c r="T49" i="24"/>
  <c r="T372" i="24"/>
  <c r="U49" i="24"/>
  <c r="T39" i="24"/>
  <c r="U39" i="24"/>
  <c r="U520" i="24"/>
  <c r="T34" i="24"/>
  <c r="T357" i="24"/>
  <c r="U515" i="24"/>
  <c r="T29" i="24"/>
  <c r="U29" i="24"/>
  <c r="U510" i="24"/>
  <c r="T24" i="24"/>
  <c r="T347" i="24"/>
  <c r="U24" i="24"/>
  <c r="T19" i="24"/>
  <c r="U19" i="24"/>
  <c r="U342" i="24"/>
  <c r="T15" i="24"/>
  <c r="T338" i="24"/>
  <c r="T13" i="24"/>
  <c r="T12" i="24"/>
  <c r="S182" i="17"/>
  <c r="T413" i="23"/>
  <c r="U413" i="23"/>
  <c r="U401" i="23"/>
  <c r="U398" i="23"/>
  <c r="U396" i="23"/>
  <c r="U393" i="23"/>
  <c r="U391" i="23"/>
  <c r="U388" i="23"/>
  <c r="U386" i="23"/>
  <c r="U383" i="23"/>
  <c r="U381" i="23"/>
  <c r="U378" i="23"/>
  <c r="U377" i="23"/>
  <c r="U376" i="23"/>
  <c r="U373" i="23"/>
  <c r="U371" i="23"/>
  <c r="U368" i="23"/>
  <c r="U366" i="23"/>
  <c r="U363" i="23"/>
  <c r="U362" i="23"/>
  <c r="U361" i="23"/>
  <c r="U358" i="23"/>
  <c r="U356" i="23"/>
  <c r="U353" i="23"/>
  <c r="U351" i="23"/>
  <c r="U348" i="23"/>
  <c r="U346" i="23"/>
  <c r="U343" i="23"/>
  <c r="T401" i="23"/>
  <c r="T398" i="23"/>
  <c r="T396" i="23"/>
  <c r="T393" i="23"/>
  <c r="T391" i="23"/>
  <c r="T388" i="23"/>
  <c r="T386" i="23"/>
  <c r="T383" i="23"/>
  <c r="T381" i="23"/>
  <c r="T378" i="23"/>
  <c r="T377" i="23"/>
  <c r="T376" i="23"/>
  <c r="T373" i="23"/>
  <c r="T371" i="23"/>
  <c r="T368" i="23"/>
  <c r="T366" i="23"/>
  <c r="T363" i="23"/>
  <c r="T362" i="23"/>
  <c r="T361" i="23"/>
  <c r="T358" i="23"/>
  <c r="T356" i="23"/>
  <c r="T353" i="23"/>
  <c r="T351" i="23"/>
  <c r="T348" i="23"/>
  <c r="T346" i="23"/>
  <c r="T343" i="23"/>
  <c r="U322" i="23"/>
  <c r="U319" i="23"/>
  <c r="U317" i="23"/>
  <c r="U314" i="23"/>
  <c r="U312" i="23"/>
  <c r="U309" i="23"/>
  <c r="U307" i="23"/>
  <c r="U304" i="23"/>
  <c r="U302" i="23"/>
  <c r="U299" i="23"/>
  <c r="U298" i="23"/>
  <c r="U297" i="23"/>
  <c r="U294" i="23"/>
  <c r="U292" i="23"/>
  <c r="U289" i="23"/>
  <c r="U287" i="23"/>
  <c r="U284" i="23"/>
  <c r="U283" i="23"/>
  <c r="U282" i="23"/>
  <c r="U279" i="23"/>
  <c r="U277" i="23"/>
  <c r="U274" i="23"/>
  <c r="U272" i="23"/>
  <c r="U269" i="23"/>
  <c r="U267" i="23"/>
  <c r="U264" i="23"/>
  <c r="U256" i="23"/>
  <c r="T322" i="23"/>
  <c r="T319" i="23"/>
  <c r="T317" i="23"/>
  <c r="T314" i="23"/>
  <c r="T312" i="23"/>
  <c r="T309" i="23"/>
  <c r="T307" i="23"/>
  <c r="T304" i="23"/>
  <c r="T302" i="23"/>
  <c r="T299" i="23"/>
  <c r="T298" i="23"/>
  <c r="T297" i="23"/>
  <c r="T294" i="23"/>
  <c r="T292" i="23"/>
  <c r="T289" i="23"/>
  <c r="T287" i="23"/>
  <c r="T284" i="23"/>
  <c r="T283" i="23"/>
  <c r="T282" i="23"/>
  <c r="T279" i="23"/>
  <c r="T277" i="23"/>
  <c r="T274" i="23"/>
  <c r="T272" i="23"/>
  <c r="T269" i="23"/>
  <c r="T267" i="23"/>
  <c r="T264" i="23"/>
  <c r="U243" i="23"/>
  <c r="U240" i="23"/>
  <c r="U238" i="23"/>
  <c r="U235" i="23"/>
  <c r="U233" i="23"/>
  <c r="U230" i="23"/>
  <c r="U228" i="23"/>
  <c r="U225" i="23"/>
  <c r="U223" i="23"/>
  <c r="U220" i="23"/>
  <c r="U219" i="23"/>
  <c r="U218" i="23"/>
  <c r="U215" i="23"/>
  <c r="U213" i="23"/>
  <c r="U210" i="23"/>
  <c r="U208" i="23"/>
  <c r="U205" i="23"/>
  <c r="U204" i="23"/>
  <c r="U203" i="23"/>
  <c r="U200" i="23"/>
  <c r="U198" i="23"/>
  <c r="U195" i="23"/>
  <c r="U193" i="23"/>
  <c r="U190" i="23"/>
  <c r="U188" i="23"/>
  <c r="U185" i="23"/>
  <c r="U177" i="23"/>
  <c r="T243" i="23"/>
  <c r="T240" i="23"/>
  <c r="T238" i="23"/>
  <c r="T235" i="23"/>
  <c r="T233" i="23"/>
  <c r="T230" i="23"/>
  <c r="T228" i="23"/>
  <c r="T225" i="23"/>
  <c r="T223" i="23"/>
  <c r="T220" i="23"/>
  <c r="T219" i="23"/>
  <c r="T218" i="23"/>
  <c r="T215" i="23"/>
  <c r="T213" i="23"/>
  <c r="T210" i="23"/>
  <c r="T208" i="23"/>
  <c r="T205" i="23"/>
  <c r="T204" i="23"/>
  <c r="T203" i="23"/>
  <c r="T200" i="23"/>
  <c r="T198" i="23"/>
  <c r="T195" i="23"/>
  <c r="T193" i="23"/>
  <c r="T190" i="23"/>
  <c r="T188" i="23"/>
  <c r="T185" i="23"/>
  <c r="T406" i="23"/>
  <c r="U406" i="23"/>
  <c r="T80" i="23"/>
  <c r="U80" i="23"/>
  <c r="U324" i="23"/>
  <c r="T74" i="23"/>
  <c r="T318" i="23"/>
  <c r="U74" i="23"/>
  <c r="U318" i="23"/>
  <c r="T69" i="23"/>
  <c r="T392" i="23"/>
  <c r="U69" i="23"/>
  <c r="U392" i="23"/>
  <c r="T64" i="23"/>
  <c r="T387" i="23"/>
  <c r="U387" i="23"/>
  <c r="T59" i="23"/>
  <c r="T382" i="23"/>
  <c r="U303" i="23"/>
  <c r="T49" i="23"/>
  <c r="T214" i="23"/>
  <c r="U372" i="23"/>
  <c r="T44" i="23"/>
  <c r="T367" i="23"/>
  <c r="U367" i="23"/>
  <c r="T34" i="23"/>
  <c r="T278" i="23"/>
  <c r="U278" i="23"/>
  <c r="T29" i="23"/>
  <c r="T352" i="23"/>
  <c r="U29" i="23"/>
  <c r="U352" i="23"/>
  <c r="T24" i="23"/>
  <c r="T347" i="23"/>
  <c r="U24" i="23"/>
  <c r="U347" i="23"/>
  <c r="T19" i="23"/>
  <c r="U183" i="23"/>
  <c r="T262" i="23"/>
  <c r="T12" i="23"/>
  <c r="T256" i="23"/>
  <c r="U8" i="28"/>
  <c r="S414" i="28"/>
  <c r="U414" i="28"/>
  <c r="U493" i="28"/>
  <c r="U556" i="28"/>
  <c r="U546" i="28"/>
  <c r="U541" i="28"/>
  <c r="U531" i="28"/>
  <c r="U526" i="28"/>
  <c r="U521" i="28"/>
  <c r="U516" i="28"/>
  <c r="U511" i="28"/>
  <c r="U506" i="28"/>
  <c r="U501" i="28"/>
  <c r="T556" i="28"/>
  <c r="T546" i="28"/>
  <c r="T541" i="28"/>
  <c r="T531" i="28"/>
  <c r="T526" i="28"/>
  <c r="T521" i="28"/>
  <c r="T516" i="28"/>
  <c r="T511" i="28"/>
  <c r="T506" i="28"/>
  <c r="T501" i="28"/>
  <c r="T414" i="28"/>
  <c r="T493" i="28"/>
  <c r="U398" i="28"/>
  <c r="U397" i="28"/>
  <c r="U393" i="28"/>
  <c r="U388" i="28"/>
  <c r="U383" i="28"/>
  <c r="U377" i="28"/>
  <c r="U373" i="28"/>
  <c r="U368" i="28"/>
  <c r="U363" i="28"/>
  <c r="U358" i="28"/>
  <c r="U353" i="28"/>
  <c r="U348" i="28"/>
  <c r="U343" i="28"/>
  <c r="U341" i="28"/>
  <c r="U340" i="28"/>
  <c r="U339" i="28"/>
  <c r="U336" i="28"/>
  <c r="U335" i="28"/>
  <c r="T398" i="28"/>
  <c r="T397" i="28"/>
  <c r="T393" i="28"/>
  <c r="T388" i="28"/>
  <c r="T383" i="28"/>
  <c r="T377" i="28"/>
  <c r="T373" i="28"/>
  <c r="T368" i="28"/>
  <c r="T363" i="28"/>
  <c r="T358" i="28"/>
  <c r="T353" i="28"/>
  <c r="T348" i="28"/>
  <c r="T343" i="28"/>
  <c r="T341" i="28"/>
  <c r="T340" i="28"/>
  <c r="T339" i="28"/>
  <c r="T336" i="28"/>
  <c r="T335" i="28"/>
  <c r="U319" i="28"/>
  <c r="U318" i="28"/>
  <c r="U314" i="28"/>
  <c r="U309" i="28"/>
  <c r="U304" i="28"/>
  <c r="U298" i="28"/>
  <c r="U294" i="28"/>
  <c r="U289" i="28"/>
  <c r="U284" i="28"/>
  <c r="U279" i="28"/>
  <c r="U274" i="28"/>
  <c r="U264" i="28"/>
  <c r="U262" i="28"/>
  <c r="U261" i="28"/>
  <c r="U260" i="28"/>
  <c r="U257" i="28"/>
  <c r="U256" i="28"/>
  <c r="T319" i="28"/>
  <c r="T318" i="28"/>
  <c r="T314" i="28"/>
  <c r="T309" i="28"/>
  <c r="T304" i="28"/>
  <c r="T298" i="28"/>
  <c r="T294" i="28"/>
  <c r="T289" i="28"/>
  <c r="T284" i="28"/>
  <c r="T279" i="28"/>
  <c r="T274" i="28"/>
  <c r="T264" i="28"/>
  <c r="T262" i="28"/>
  <c r="T261" i="28"/>
  <c r="T260" i="28"/>
  <c r="T257" i="28"/>
  <c r="T256" i="28"/>
  <c r="U240" i="28"/>
  <c r="U239" i="28"/>
  <c r="U235" i="28"/>
  <c r="U230" i="28"/>
  <c r="U225" i="28"/>
  <c r="U219" i="28"/>
  <c r="U215" i="28"/>
  <c r="U210" i="28"/>
  <c r="U205" i="28"/>
  <c r="U200" i="28"/>
  <c r="U195" i="28"/>
  <c r="U190" i="28"/>
  <c r="U185" i="28"/>
  <c r="U183" i="28"/>
  <c r="U182" i="28"/>
  <c r="U181" i="28"/>
  <c r="U178" i="28"/>
  <c r="U177" i="28"/>
  <c r="T240" i="28"/>
  <c r="T239" i="28"/>
  <c r="T235" i="28"/>
  <c r="T230" i="28"/>
  <c r="T225" i="28"/>
  <c r="T219" i="28"/>
  <c r="T215" i="28"/>
  <c r="T210" i="28"/>
  <c r="T205" i="28"/>
  <c r="T200" i="28"/>
  <c r="T195" i="28"/>
  <c r="T190" i="28"/>
  <c r="T185" i="28"/>
  <c r="T183" i="28"/>
  <c r="T182" i="28"/>
  <c r="T181" i="28"/>
  <c r="T178" i="28"/>
  <c r="T177" i="28"/>
  <c r="U173" i="28"/>
  <c r="T69" i="28"/>
  <c r="T392" i="28"/>
  <c r="U69" i="28"/>
  <c r="U392" i="28"/>
  <c r="T64" i="28"/>
  <c r="T229" i="28"/>
  <c r="U229" i="28"/>
  <c r="U387" i="28"/>
  <c r="T59" i="28"/>
  <c r="T382" i="28"/>
  <c r="U59" i="28"/>
  <c r="U382" i="28"/>
  <c r="T49" i="28"/>
  <c r="T214" i="28"/>
  <c r="U49" i="28"/>
  <c r="U293" i="28"/>
  <c r="T44" i="28"/>
  <c r="T209" i="28"/>
  <c r="U44" i="28"/>
  <c r="T39" i="28"/>
  <c r="T283" i="28"/>
  <c r="U39" i="28"/>
  <c r="U204" i="28"/>
  <c r="T34" i="28"/>
  <c r="T278" i="28"/>
  <c r="U34" i="28"/>
  <c r="T29" i="28"/>
  <c r="T194" i="28"/>
  <c r="U29" i="28"/>
  <c r="U273" i="28"/>
  <c r="T347" i="28"/>
  <c r="U24" i="28"/>
  <c r="U268" i="28"/>
  <c r="T19" i="28"/>
  <c r="T263" i="28"/>
  <c r="U19" i="28"/>
  <c r="U263" i="28"/>
  <c r="U103" i="28"/>
  <c r="T189" i="28"/>
  <c r="U184" i="28"/>
  <c r="U214" i="28"/>
  <c r="T268" i="28"/>
  <c r="T352" i="28"/>
  <c r="U334" i="28"/>
  <c r="U97" i="28"/>
  <c r="U331" i="28"/>
  <c r="U104" i="28"/>
  <c r="U176" i="28"/>
  <c r="U252" i="28"/>
  <c r="U283" i="28"/>
  <c r="T357" i="28"/>
  <c r="U342" i="28"/>
  <c r="U362" i="28"/>
  <c r="U372" i="28"/>
  <c r="U255" i="28"/>
  <c r="U308" i="28"/>
  <c r="P9" i="25"/>
  <c r="E80" i="25"/>
  <c r="E83" i="25"/>
  <c r="U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F556" i="25"/>
  <c r="G556" i="25"/>
  <c r="H556" i="25"/>
  <c r="I556" i="25"/>
  <c r="J556" i="25"/>
  <c r="K556" i="25"/>
  <c r="L556" i="25"/>
  <c r="M556" i="25"/>
  <c r="N556" i="25"/>
  <c r="O556" i="25"/>
  <c r="P556" i="25"/>
  <c r="Q556" i="25"/>
  <c r="R556" i="25"/>
  <c r="S556" i="25"/>
  <c r="T556" i="25"/>
  <c r="U556" i="25"/>
  <c r="E556" i="25"/>
  <c r="F551" i="25"/>
  <c r="G551" i="25"/>
  <c r="H551" i="25"/>
  <c r="I551" i="25"/>
  <c r="J551" i="25"/>
  <c r="K551" i="25"/>
  <c r="L551" i="25"/>
  <c r="M551" i="25"/>
  <c r="N551" i="25"/>
  <c r="O551" i="25"/>
  <c r="P551" i="25"/>
  <c r="Q551" i="25"/>
  <c r="R551" i="25"/>
  <c r="S551" i="25"/>
  <c r="T551" i="25"/>
  <c r="U551" i="25"/>
  <c r="E551" i="25"/>
  <c r="F546" i="25"/>
  <c r="G546" i="25"/>
  <c r="H546" i="25"/>
  <c r="I546" i="25"/>
  <c r="J546" i="25"/>
  <c r="K546" i="25"/>
  <c r="L546" i="25"/>
  <c r="M546" i="25"/>
  <c r="N546" i="25"/>
  <c r="O546" i="25"/>
  <c r="P546" i="25"/>
  <c r="Q546" i="25"/>
  <c r="R546" i="25"/>
  <c r="S546" i="25"/>
  <c r="T546" i="25"/>
  <c r="U546" i="25"/>
  <c r="E546" i="25"/>
  <c r="F541" i="25"/>
  <c r="G541" i="25"/>
  <c r="H541" i="25"/>
  <c r="I541" i="25"/>
  <c r="J541" i="25"/>
  <c r="K541" i="25"/>
  <c r="L541" i="25"/>
  <c r="M541" i="25"/>
  <c r="N541" i="25"/>
  <c r="O541" i="25"/>
  <c r="P541" i="25"/>
  <c r="Q541" i="25"/>
  <c r="R541" i="25"/>
  <c r="S541" i="25"/>
  <c r="T541" i="25"/>
  <c r="U541" i="25"/>
  <c r="E541" i="25"/>
  <c r="F536" i="25"/>
  <c r="G536" i="25"/>
  <c r="H536" i="25"/>
  <c r="I536" i="25"/>
  <c r="J536" i="25"/>
  <c r="K536" i="25"/>
  <c r="L536" i="25"/>
  <c r="M536" i="25"/>
  <c r="N536" i="25"/>
  <c r="O536" i="25"/>
  <c r="P536" i="25"/>
  <c r="Q536" i="25"/>
  <c r="R536" i="25"/>
  <c r="S536" i="25"/>
  <c r="T536" i="25"/>
  <c r="U536" i="25"/>
  <c r="E536" i="25"/>
  <c r="F531" i="25"/>
  <c r="G531" i="25"/>
  <c r="H531" i="25"/>
  <c r="I531" i="25"/>
  <c r="J531" i="25"/>
  <c r="K531" i="25"/>
  <c r="L531" i="25"/>
  <c r="M531" i="25"/>
  <c r="N531" i="25"/>
  <c r="O531" i="25"/>
  <c r="P531" i="25"/>
  <c r="Q531" i="25"/>
  <c r="R531" i="25"/>
  <c r="S531" i="25"/>
  <c r="T531" i="25"/>
  <c r="U531" i="25"/>
  <c r="E531" i="25"/>
  <c r="F526" i="25"/>
  <c r="G526" i="25"/>
  <c r="H526" i="25"/>
  <c r="I526" i="25"/>
  <c r="J526" i="25"/>
  <c r="K526" i="25"/>
  <c r="L526" i="25"/>
  <c r="M526" i="25"/>
  <c r="N526" i="25"/>
  <c r="O526" i="25"/>
  <c r="P526" i="25"/>
  <c r="Q526" i="25"/>
  <c r="R526" i="25"/>
  <c r="S526" i="25"/>
  <c r="T526" i="25"/>
  <c r="U526" i="25"/>
  <c r="E526" i="25"/>
  <c r="F521" i="25"/>
  <c r="G521" i="25"/>
  <c r="H521" i="25"/>
  <c r="I521" i="25"/>
  <c r="J521" i="25"/>
  <c r="K521" i="25"/>
  <c r="L521" i="25"/>
  <c r="M521" i="25"/>
  <c r="N521" i="25"/>
  <c r="O521" i="25"/>
  <c r="P521" i="25"/>
  <c r="Q521" i="25"/>
  <c r="R521" i="25"/>
  <c r="S521" i="25"/>
  <c r="T521" i="25"/>
  <c r="U521" i="25"/>
  <c r="E521" i="25"/>
  <c r="F516" i="25"/>
  <c r="G516" i="25"/>
  <c r="H516" i="25"/>
  <c r="I516" i="25"/>
  <c r="J516" i="25"/>
  <c r="K516" i="25"/>
  <c r="L516" i="25"/>
  <c r="M516" i="25"/>
  <c r="N516" i="25"/>
  <c r="O516" i="25"/>
  <c r="P516" i="25"/>
  <c r="Q516" i="25"/>
  <c r="R516" i="25"/>
  <c r="S516" i="25"/>
  <c r="T516" i="25"/>
  <c r="U516" i="25"/>
  <c r="E516" i="25"/>
  <c r="F511" i="25"/>
  <c r="G511" i="25"/>
  <c r="H511" i="25"/>
  <c r="I511" i="25"/>
  <c r="J511" i="25"/>
  <c r="K511" i="25"/>
  <c r="L511" i="25"/>
  <c r="M511" i="25"/>
  <c r="N511" i="25"/>
  <c r="O511" i="25"/>
  <c r="P511" i="25"/>
  <c r="Q511" i="25"/>
  <c r="R511" i="25"/>
  <c r="S511" i="25"/>
  <c r="T511" i="25"/>
  <c r="U511" i="25"/>
  <c r="E511" i="25"/>
  <c r="F506" i="25"/>
  <c r="G506" i="25"/>
  <c r="H506" i="25"/>
  <c r="I506" i="25"/>
  <c r="J506" i="25"/>
  <c r="K506" i="25"/>
  <c r="L506" i="25"/>
  <c r="M506" i="25"/>
  <c r="N506" i="25"/>
  <c r="O506" i="25"/>
  <c r="P506" i="25"/>
  <c r="Q506" i="25"/>
  <c r="R506" i="25"/>
  <c r="S506" i="25"/>
  <c r="T506" i="25"/>
  <c r="U506" i="25"/>
  <c r="E506" i="25"/>
  <c r="S501" i="25"/>
  <c r="F501" i="25"/>
  <c r="G501" i="25"/>
  <c r="H501" i="25"/>
  <c r="I501" i="25"/>
  <c r="J501" i="25"/>
  <c r="K501" i="25"/>
  <c r="L501" i="25"/>
  <c r="M501" i="25"/>
  <c r="N501" i="25"/>
  <c r="O501" i="25"/>
  <c r="P501" i="25"/>
  <c r="Q501" i="25"/>
  <c r="R501" i="25"/>
  <c r="T501" i="25"/>
  <c r="U501" i="25"/>
  <c r="E501" i="25"/>
  <c r="E421" i="25"/>
  <c r="E426" i="25"/>
  <c r="E431" i="25"/>
  <c r="E436" i="25"/>
  <c r="E441" i="25"/>
  <c r="E446" i="25"/>
  <c r="E451" i="25"/>
  <c r="E456" i="25"/>
  <c r="E461" i="25"/>
  <c r="E466" i="25"/>
  <c r="S441" i="25"/>
  <c r="T471" i="25"/>
  <c r="U471" i="25"/>
  <c r="T482" i="25"/>
  <c r="T561" i="25"/>
  <c r="U482" i="25"/>
  <c r="U481" i="25"/>
  <c r="T476" i="25"/>
  <c r="U476" i="25"/>
  <c r="T485" i="25"/>
  <c r="U485" i="25"/>
  <c r="S414" i="25"/>
  <c r="T414" i="25"/>
  <c r="T412" i="25"/>
  <c r="T492" i="25"/>
  <c r="U414" i="25"/>
  <c r="U493" i="25"/>
  <c r="T417" i="25"/>
  <c r="U417" i="25"/>
  <c r="U496" i="25"/>
  <c r="U82" i="25"/>
  <c r="U400" i="25"/>
  <c r="U398" i="25"/>
  <c r="U395" i="25"/>
  <c r="U393" i="25"/>
  <c r="U390" i="25"/>
  <c r="U388" i="25"/>
  <c r="U385" i="25"/>
  <c r="U383" i="25"/>
  <c r="U380" i="25"/>
  <c r="U378" i="25"/>
  <c r="U375" i="25"/>
  <c r="U373" i="25"/>
  <c r="U370" i="25"/>
  <c r="U368" i="25"/>
  <c r="U365" i="25"/>
  <c r="U363" i="25"/>
  <c r="U360" i="25"/>
  <c r="U358" i="25"/>
  <c r="U355" i="25"/>
  <c r="U353" i="25"/>
  <c r="U348" i="25"/>
  <c r="U345" i="25"/>
  <c r="U343" i="25"/>
  <c r="U341" i="25"/>
  <c r="U338" i="25"/>
  <c r="U337" i="25"/>
  <c r="U336" i="25"/>
  <c r="U335" i="25"/>
  <c r="T82" i="25"/>
  <c r="T405" i="25"/>
  <c r="T400" i="25"/>
  <c r="T398" i="25"/>
  <c r="T395" i="25"/>
  <c r="T393" i="25"/>
  <c r="T390" i="25"/>
  <c r="T388" i="25"/>
  <c r="T385" i="25"/>
  <c r="T383" i="25"/>
  <c r="T380" i="25"/>
  <c r="T378" i="25"/>
  <c r="T375" i="25"/>
  <c r="T373" i="25"/>
  <c r="T370" i="25"/>
  <c r="T368" i="25"/>
  <c r="T365" i="25"/>
  <c r="T363" i="25"/>
  <c r="T360" i="25"/>
  <c r="T358" i="25"/>
  <c r="T355" i="25"/>
  <c r="T353" i="25"/>
  <c r="T348" i="25"/>
  <c r="T345" i="25"/>
  <c r="T343" i="25"/>
  <c r="T341" i="25"/>
  <c r="T338" i="25"/>
  <c r="T337" i="25"/>
  <c r="T336" i="25"/>
  <c r="T335" i="25"/>
  <c r="T334" i="25"/>
  <c r="U321" i="25"/>
  <c r="U319" i="25"/>
  <c r="U316" i="25"/>
  <c r="U314" i="25"/>
  <c r="U311" i="25"/>
  <c r="U309" i="25"/>
  <c r="U306" i="25"/>
  <c r="U304" i="25"/>
  <c r="U301" i="25"/>
  <c r="U299" i="25"/>
  <c r="U296" i="25"/>
  <c r="U294" i="25"/>
  <c r="U291" i="25"/>
  <c r="U289" i="25"/>
  <c r="U286" i="25"/>
  <c r="U284" i="25"/>
  <c r="U281" i="25"/>
  <c r="U279" i="25"/>
  <c r="U276" i="25"/>
  <c r="U274" i="25"/>
  <c r="U269" i="25"/>
  <c r="U266" i="25"/>
  <c r="U264" i="25"/>
  <c r="U262" i="25"/>
  <c r="U259" i="25"/>
  <c r="U258" i="25"/>
  <c r="U257" i="25"/>
  <c r="U256" i="25"/>
  <c r="U255" i="25"/>
  <c r="T326" i="25"/>
  <c r="T321" i="25"/>
  <c r="T319" i="25"/>
  <c r="T316" i="25"/>
  <c r="T314" i="25"/>
  <c r="T311" i="25"/>
  <c r="T309" i="25"/>
  <c r="T306" i="25"/>
  <c r="T304" i="25"/>
  <c r="T301" i="25"/>
  <c r="T299" i="25"/>
  <c r="T296" i="25"/>
  <c r="T294" i="25"/>
  <c r="T291" i="25"/>
  <c r="T289" i="25"/>
  <c r="T286" i="25"/>
  <c r="T284" i="25"/>
  <c r="T281" i="25"/>
  <c r="T279" i="25"/>
  <c r="T276" i="25"/>
  <c r="T274" i="25"/>
  <c r="T269" i="25"/>
  <c r="T266" i="25"/>
  <c r="T264" i="25"/>
  <c r="T262" i="25"/>
  <c r="T259" i="25"/>
  <c r="T258" i="25"/>
  <c r="T257" i="25"/>
  <c r="T256" i="25"/>
  <c r="U247" i="25"/>
  <c r="U242" i="25"/>
  <c r="U240" i="25"/>
  <c r="U237" i="25"/>
  <c r="U235" i="25"/>
  <c r="U232" i="25"/>
  <c r="U230" i="25"/>
  <c r="U227" i="25"/>
  <c r="U225" i="25"/>
  <c r="U222" i="25"/>
  <c r="U220" i="25"/>
  <c r="U217" i="25"/>
  <c r="U215" i="25"/>
  <c r="U212" i="25"/>
  <c r="U210" i="25"/>
  <c r="U207" i="25"/>
  <c r="U205" i="25"/>
  <c r="U202" i="25"/>
  <c r="U200" i="25"/>
  <c r="U197" i="25"/>
  <c r="U195" i="25"/>
  <c r="U190" i="25"/>
  <c r="U187" i="25"/>
  <c r="U185" i="25"/>
  <c r="T247" i="25"/>
  <c r="T242" i="25"/>
  <c r="T240" i="25"/>
  <c r="T237" i="25"/>
  <c r="T235" i="25"/>
  <c r="T232" i="25"/>
  <c r="T230" i="25"/>
  <c r="T227" i="25"/>
  <c r="T225" i="25"/>
  <c r="T222" i="25"/>
  <c r="T220" i="25"/>
  <c r="T217" i="25"/>
  <c r="T215" i="25"/>
  <c r="T212" i="25"/>
  <c r="T210" i="25"/>
  <c r="T207" i="25"/>
  <c r="T205" i="25"/>
  <c r="T202" i="25"/>
  <c r="T200" i="25"/>
  <c r="T197" i="25"/>
  <c r="T195" i="25"/>
  <c r="T190" i="25"/>
  <c r="T187" i="25"/>
  <c r="T185" i="25"/>
  <c r="S176" i="25"/>
  <c r="S177" i="25"/>
  <c r="S178" i="25"/>
  <c r="S179" i="25"/>
  <c r="S180" i="25"/>
  <c r="S183" i="25"/>
  <c r="S185" i="25"/>
  <c r="S187" i="25"/>
  <c r="S190" i="25"/>
  <c r="S195" i="25"/>
  <c r="S197" i="25"/>
  <c r="S200" i="25"/>
  <c r="S202" i="25"/>
  <c r="S205" i="25"/>
  <c r="S207" i="25"/>
  <c r="S210" i="25"/>
  <c r="S212" i="25"/>
  <c r="S215" i="25"/>
  <c r="S217" i="25"/>
  <c r="S220" i="25"/>
  <c r="S222" i="25"/>
  <c r="S225" i="25"/>
  <c r="S227" i="25"/>
  <c r="S230" i="25"/>
  <c r="S232" i="25"/>
  <c r="S235" i="25"/>
  <c r="S237" i="25"/>
  <c r="S240" i="25"/>
  <c r="S242" i="25"/>
  <c r="S82" i="25"/>
  <c r="S247" i="25"/>
  <c r="T80" i="25"/>
  <c r="U80" i="25"/>
  <c r="U324" i="25"/>
  <c r="T245" i="25"/>
  <c r="T324" i="25"/>
  <c r="T403" i="25"/>
  <c r="T263" i="25"/>
  <c r="T184" i="25"/>
  <c r="T496" i="25"/>
  <c r="U412" i="25"/>
  <c r="U492" i="25"/>
  <c r="T493" i="25"/>
  <c r="T74" i="25"/>
  <c r="T239" i="25"/>
  <c r="U74" i="25"/>
  <c r="U397" i="25"/>
  <c r="T69" i="25"/>
  <c r="T313" i="25"/>
  <c r="U69" i="25"/>
  <c r="U234" i="25"/>
  <c r="S184" i="25"/>
  <c r="U239" i="25"/>
  <c r="T318" i="25"/>
  <c r="T397" i="25"/>
  <c r="U313" i="25"/>
  <c r="T308" i="25"/>
  <c r="T387" i="25"/>
  <c r="T229" i="25"/>
  <c r="U387" i="25"/>
  <c r="T382" i="25"/>
  <c r="T224" i="25"/>
  <c r="U224" i="25"/>
  <c r="U377" i="25"/>
  <c r="U219" i="25"/>
  <c r="U298" i="25"/>
  <c r="T298" i="25"/>
  <c r="U372" i="25"/>
  <c r="U293" i="25"/>
  <c r="U214" i="25"/>
  <c r="T372" i="25"/>
  <c r="T214" i="25"/>
  <c r="T293" i="25"/>
  <c r="T209" i="25"/>
  <c r="U288" i="25"/>
  <c r="U283" i="25"/>
  <c r="T204" i="25"/>
  <c r="T283" i="25"/>
  <c r="U278" i="25"/>
  <c r="U357" i="25"/>
  <c r="U199" i="25"/>
  <c r="T357" i="25"/>
  <c r="T278" i="25"/>
  <c r="T352" i="25"/>
  <c r="T273" i="25"/>
  <c r="T194" i="25"/>
  <c r="U194" i="25"/>
  <c r="U352" i="25"/>
  <c r="U273" i="25"/>
  <c r="T268" i="25"/>
  <c r="T189" i="25"/>
  <c r="T347" i="25"/>
  <c r="U268" i="25"/>
  <c r="U189" i="25"/>
  <c r="T98" i="25"/>
  <c r="T101" i="25"/>
  <c r="T104" i="25"/>
  <c r="U13" i="22"/>
  <c r="S413" i="29"/>
  <c r="T493" i="29"/>
  <c r="T492" i="29"/>
  <c r="U492" i="29"/>
  <c r="T413" i="29"/>
  <c r="U413" i="29"/>
  <c r="U406" i="29"/>
  <c r="U405" i="29"/>
  <c r="U404" i="29"/>
  <c r="U398" i="29"/>
  <c r="U393" i="29"/>
  <c r="U391" i="29"/>
  <c r="U388" i="29"/>
  <c r="U383" i="29"/>
  <c r="U378" i="29"/>
  <c r="U373" i="29"/>
  <c r="U368" i="29"/>
  <c r="U363" i="29"/>
  <c r="U358" i="29"/>
  <c r="U353" i="29"/>
  <c r="U348" i="29"/>
  <c r="U343" i="29"/>
  <c r="U341" i="29"/>
  <c r="U340" i="29"/>
  <c r="U339" i="29"/>
  <c r="U337" i="29"/>
  <c r="U335" i="29"/>
  <c r="T406" i="29"/>
  <c r="T405" i="29"/>
  <c r="T404" i="29"/>
  <c r="T398" i="29"/>
  <c r="T393" i="29"/>
  <c r="T391" i="29"/>
  <c r="T388" i="29"/>
  <c r="T383" i="29"/>
  <c r="T378" i="29"/>
  <c r="T373" i="29"/>
  <c r="T368" i="29"/>
  <c r="T363" i="29"/>
  <c r="T358" i="29"/>
  <c r="T353" i="29"/>
  <c r="T348" i="29"/>
  <c r="T343" i="29"/>
  <c r="T341" i="29"/>
  <c r="T340" i="29"/>
  <c r="T339" i="29"/>
  <c r="T337" i="29"/>
  <c r="T335" i="29"/>
  <c r="U319" i="29"/>
  <c r="U314" i="29"/>
  <c r="U309" i="29"/>
  <c r="U304" i="29"/>
  <c r="U299" i="29"/>
  <c r="U294" i="29"/>
  <c r="U289" i="29"/>
  <c r="U284" i="29"/>
  <c r="U279" i="29"/>
  <c r="U274" i="29"/>
  <c r="U269" i="29"/>
  <c r="U264" i="29"/>
  <c r="U262" i="29"/>
  <c r="U261" i="29"/>
  <c r="U260" i="29"/>
  <c r="U258" i="29"/>
  <c r="U256" i="29"/>
  <c r="T319" i="29"/>
  <c r="T314" i="29"/>
  <c r="T309" i="29"/>
  <c r="T304" i="29"/>
  <c r="T299" i="29"/>
  <c r="T294" i="29"/>
  <c r="T289" i="29"/>
  <c r="T284" i="29"/>
  <c r="T279" i="29"/>
  <c r="T274" i="29"/>
  <c r="T269" i="29"/>
  <c r="T264" i="29"/>
  <c r="T262" i="29"/>
  <c r="T261" i="29"/>
  <c r="T260" i="29"/>
  <c r="T258" i="29"/>
  <c r="T256" i="29"/>
  <c r="U240" i="29"/>
  <c r="U235" i="29"/>
  <c r="U230" i="29"/>
  <c r="U225" i="29"/>
  <c r="U220" i="29"/>
  <c r="U215" i="29"/>
  <c r="U210" i="29"/>
  <c r="U205" i="29"/>
  <c r="U200" i="29"/>
  <c r="U195" i="29"/>
  <c r="U190" i="29"/>
  <c r="U185" i="29"/>
  <c r="U183" i="29"/>
  <c r="U182" i="29"/>
  <c r="U181" i="29"/>
  <c r="U179" i="29"/>
  <c r="U177" i="29"/>
  <c r="T240" i="29"/>
  <c r="T235" i="29"/>
  <c r="T230" i="29"/>
  <c r="T225" i="29"/>
  <c r="T220" i="29"/>
  <c r="T215" i="29"/>
  <c r="T210" i="29"/>
  <c r="T205" i="29"/>
  <c r="T200" i="29"/>
  <c r="T195" i="29"/>
  <c r="T190" i="29"/>
  <c r="T185" i="29"/>
  <c r="T183" i="29"/>
  <c r="T182" i="29"/>
  <c r="T181" i="29"/>
  <c r="T179" i="29"/>
  <c r="T177" i="29"/>
  <c r="T80" i="29"/>
  <c r="T403" i="29"/>
  <c r="U80" i="29"/>
  <c r="T74" i="29"/>
  <c r="U74" i="29"/>
  <c r="U397" i="29"/>
  <c r="T69" i="29"/>
  <c r="T313" i="29"/>
  <c r="U69" i="29"/>
  <c r="U234" i="29"/>
  <c r="T64" i="29"/>
  <c r="U64" i="29"/>
  <c r="U387" i="29"/>
  <c r="T59" i="29"/>
  <c r="T303" i="29"/>
  <c r="U59" i="29"/>
  <c r="U382" i="29"/>
  <c r="T54" i="29"/>
  <c r="T219" i="29"/>
  <c r="U54" i="29"/>
  <c r="U377" i="29"/>
  <c r="T49" i="29"/>
  <c r="U49" i="29"/>
  <c r="U293" i="29"/>
  <c r="T44" i="29"/>
  <c r="U44" i="29"/>
  <c r="T39" i="29"/>
  <c r="T283" i="29"/>
  <c r="U39" i="29"/>
  <c r="U204" i="29"/>
  <c r="T34" i="29"/>
  <c r="T199" i="29"/>
  <c r="U34" i="29"/>
  <c r="U357" i="29"/>
  <c r="T29" i="29"/>
  <c r="T273" i="29"/>
  <c r="U29" i="29"/>
  <c r="T24" i="29"/>
  <c r="T189" i="29"/>
  <c r="U24" i="29"/>
  <c r="U347" i="29"/>
  <c r="T19" i="29"/>
  <c r="T342" i="29"/>
  <c r="U19" i="29"/>
  <c r="U184" i="29"/>
  <c r="T176" i="29"/>
  <c r="U263" i="29"/>
  <c r="U273" i="29"/>
  <c r="U214" i="29"/>
  <c r="T268" i="29"/>
  <c r="T347" i="29"/>
  <c r="T288" i="29"/>
  <c r="T367" i="29"/>
  <c r="T298" i="29"/>
  <c r="T362" i="29"/>
  <c r="T204" i="29"/>
  <c r="U219" i="29"/>
  <c r="U229" i="29"/>
  <c r="U298" i="29"/>
  <c r="U308" i="29"/>
  <c r="R10" i="17"/>
  <c r="Q10" i="17"/>
  <c r="Q11" i="17"/>
  <c r="Q8" i="17"/>
  <c r="F10" i="17"/>
  <c r="G10" i="17"/>
  <c r="D10" i="17"/>
  <c r="D11" i="17"/>
  <c r="D9" i="17"/>
  <c r="U505" i="17"/>
  <c r="U79" i="17"/>
  <c r="U165" i="17"/>
  <c r="U555" i="17"/>
  <c r="U550" i="17"/>
  <c r="U545" i="17"/>
  <c r="U540" i="17"/>
  <c r="U535" i="17"/>
  <c r="U530" i="17"/>
  <c r="U525" i="17"/>
  <c r="U520" i="17"/>
  <c r="U515" i="17"/>
  <c r="U510" i="17"/>
  <c r="U500" i="17"/>
  <c r="U494" i="17"/>
  <c r="U412" i="17"/>
  <c r="U491" i="17"/>
  <c r="U397" i="17"/>
  <c r="U392" i="17"/>
  <c r="U387" i="17"/>
  <c r="U382" i="17"/>
  <c r="U377" i="17"/>
  <c r="U372" i="17"/>
  <c r="U367" i="17"/>
  <c r="U362" i="17"/>
  <c r="U357" i="17"/>
  <c r="U352" i="17"/>
  <c r="U347" i="17"/>
  <c r="U342" i="17"/>
  <c r="U341" i="17"/>
  <c r="U340" i="17"/>
  <c r="U332" i="17"/>
  <c r="U333" i="17"/>
  <c r="U334" i="17"/>
  <c r="U335" i="17"/>
  <c r="U336" i="17"/>
  <c r="U337" i="17"/>
  <c r="U318" i="17"/>
  <c r="U313" i="17"/>
  <c r="U308" i="17"/>
  <c r="U303" i="17"/>
  <c r="U298" i="17"/>
  <c r="U293" i="17"/>
  <c r="U288" i="17"/>
  <c r="U283" i="17"/>
  <c r="U278" i="17"/>
  <c r="U273" i="17"/>
  <c r="U268" i="17"/>
  <c r="U263" i="17"/>
  <c r="U262" i="17"/>
  <c r="U261" i="17"/>
  <c r="U254" i="17"/>
  <c r="U255" i="17"/>
  <c r="U256" i="17"/>
  <c r="U257" i="17"/>
  <c r="U258" i="17"/>
  <c r="U252" i="17"/>
  <c r="U244" i="17"/>
  <c r="U239" i="17"/>
  <c r="U234" i="17"/>
  <c r="U229" i="17"/>
  <c r="U224" i="17"/>
  <c r="U219" i="17"/>
  <c r="U214" i="17"/>
  <c r="U209" i="17"/>
  <c r="U204" i="17"/>
  <c r="U199" i="17"/>
  <c r="U194" i="17"/>
  <c r="U189" i="17"/>
  <c r="U184" i="17"/>
  <c r="U183" i="17"/>
  <c r="U182" i="17"/>
  <c r="U174" i="17"/>
  <c r="U175" i="17"/>
  <c r="U176" i="17"/>
  <c r="U177" i="17"/>
  <c r="U178" i="17"/>
  <c r="U179" i="17"/>
  <c r="U160" i="17"/>
  <c r="U155" i="17"/>
  <c r="U150" i="17"/>
  <c r="U145" i="17"/>
  <c r="U140" i="17"/>
  <c r="U135" i="17"/>
  <c r="U130" i="17"/>
  <c r="U125" i="17"/>
  <c r="U120" i="17"/>
  <c r="U115" i="17"/>
  <c r="U110" i="17"/>
  <c r="U105" i="17"/>
  <c r="U103" i="17"/>
  <c r="U97" i="17"/>
  <c r="U98" i="17"/>
  <c r="U94" i="17"/>
  <c r="T555" i="17"/>
  <c r="T550" i="17"/>
  <c r="T545" i="17"/>
  <c r="T540" i="17"/>
  <c r="T535" i="17"/>
  <c r="T530" i="17"/>
  <c r="T525" i="17"/>
  <c r="T520" i="17"/>
  <c r="T515" i="17"/>
  <c r="T510" i="17"/>
  <c r="T505" i="17"/>
  <c r="T500" i="17"/>
  <c r="T494" i="17"/>
  <c r="T493" i="17"/>
  <c r="U481" i="17"/>
  <c r="T416" i="17"/>
  <c r="T412" i="17"/>
  <c r="E413" i="17"/>
  <c r="E410" i="17"/>
  <c r="F413" i="17"/>
  <c r="F410" i="17"/>
  <c r="G413" i="17"/>
  <c r="G410" i="17"/>
  <c r="H413" i="17"/>
  <c r="H410" i="17"/>
  <c r="I413" i="17"/>
  <c r="I410" i="17"/>
  <c r="J413" i="17"/>
  <c r="J410" i="17"/>
  <c r="K413" i="17"/>
  <c r="K410" i="17"/>
  <c r="L413" i="17"/>
  <c r="L410" i="17"/>
  <c r="M413" i="17"/>
  <c r="M410" i="17"/>
  <c r="N413" i="17"/>
  <c r="N410" i="17"/>
  <c r="O413" i="17"/>
  <c r="O410" i="17"/>
  <c r="P413" i="17"/>
  <c r="P410" i="17"/>
  <c r="Q413" i="17"/>
  <c r="Q410" i="17"/>
  <c r="R413" i="17"/>
  <c r="R410" i="17"/>
  <c r="S413" i="17"/>
  <c r="S410" i="17"/>
  <c r="D413" i="17"/>
  <c r="D410" i="17"/>
  <c r="T481" i="17"/>
  <c r="T397" i="17"/>
  <c r="T392" i="17"/>
  <c r="T387" i="17"/>
  <c r="T382" i="17"/>
  <c r="T377" i="17"/>
  <c r="T372" i="17"/>
  <c r="T367" i="17"/>
  <c r="T362" i="17"/>
  <c r="T357" i="17"/>
  <c r="T352" i="17"/>
  <c r="T347" i="17"/>
  <c r="T342" i="17"/>
  <c r="T341" i="17"/>
  <c r="T340" i="17"/>
  <c r="T337" i="17"/>
  <c r="T336" i="17"/>
  <c r="T335" i="17"/>
  <c r="T318" i="17"/>
  <c r="T313" i="17"/>
  <c r="T308" i="17"/>
  <c r="T303" i="17"/>
  <c r="T298" i="17"/>
  <c r="T293" i="17"/>
  <c r="T288" i="17"/>
  <c r="T283" i="17"/>
  <c r="T278" i="17"/>
  <c r="T273" i="17"/>
  <c r="T268" i="17"/>
  <c r="T263" i="17"/>
  <c r="T262" i="17"/>
  <c r="T261" i="17"/>
  <c r="T258" i="17"/>
  <c r="T257" i="17"/>
  <c r="T256" i="17"/>
  <c r="T239" i="17"/>
  <c r="T234" i="17"/>
  <c r="T229" i="17"/>
  <c r="T224" i="17"/>
  <c r="T219" i="17"/>
  <c r="T214" i="17"/>
  <c r="T209" i="17"/>
  <c r="T204" i="17"/>
  <c r="T199" i="17"/>
  <c r="T194" i="17"/>
  <c r="T189" i="17"/>
  <c r="T184" i="17"/>
  <c r="T183" i="17"/>
  <c r="T182" i="17"/>
  <c r="T175" i="17"/>
  <c r="T177" i="17"/>
  <c r="T178" i="17"/>
  <c r="T179" i="17"/>
  <c r="T79" i="17"/>
  <c r="T165" i="17"/>
  <c r="T10" i="17"/>
  <c r="T11" i="17"/>
  <c r="T334" i="17"/>
  <c r="U102" i="17"/>
  <c r="U101" i="17"/>
  <c r="S79" i="17"/>
  <c r="S402" i="17"/>
  <c r="T140" i="17"/>
  <c r="T160" i="17"/>
  <c r="T115" i="17"/>
  <c r="T145" i="17"/>
  <c r="S11" i="17"/>
  <c r="R177" i="22"/>
  <c r="I8" i="22"/>
  <c r="F178" i="22"/>
  <c r="G178" i="22"/>
  <c r="H178" i="22"/>
  <c r="I178" i="22"/>
  <c r="J178" i="22"/>
  <c r="K178" i="22"/>
  <c r="L178" i="22"/>
  <c r="N178" i="22"/>
  <c r="O178" i="22"/>
  <c r="P178" i="22"/>
  <c r="R178" i="22"/>
  <c r="S178" i="22"/>
  <c r="F179" i="22"/>
  <c r="G179" i="22"/>
  <c r="H179" i="22"/>
  <c r="I179" i="22"/>
  <c r="J179" i="22"/>
  <c r="K179" i="22"/>
  <c r="L179" i="22"/>
  <c r="M179" i="22"/>
  <c r="N179" i="22"/>
  <c r="P179" i="22"/>
  <c r="Q179" i="22"/>
  <c r="R179" i="22"/>
  <c r="S179" i="22"/>
  <c r="F181" i="22"/>
  <c r="G181" i="22"/>
  <c r="H181" i="22"/>
  <c r="I181" i="22"/>
  <c r="J181" i="22"/>
  <c r="K181" i="22"/>
  <c r="L181" i="22"/>
  <c r="M181" i="22"/>
  <c r="N181" i="22"/>
  <c r="O181" i="22"/>
  <c r="P181" i="22"/>
  <c r="Q181" i="22"/>
  <c r="R181" i="22"/>
  <c r="S181" i="22"/>
  <c r="F182" i="22"/>
  <c r="G182" i="22"/>
  <c r="H182" i="22"/>
  <c r="I182" i="22"/>
  <c r="J182" i="22"/>
  <c r="K182" i="22"/>
  <c r="L182" i="22"/>
  <c r="M182" i="22"/>
  <c r="N182" i="22"/>
  <c r="O182" i="22"/>
  <c r="P182" i="22"/>
  <c r="Q182" i="22"/>
  <c r="R182" i="22"/>
  <c r="S182" i="22"/>
  <c r="T182" i="22"/>
  <c r="U182" i="22"/>
  <c r="F183" i="22"/>
  <c r="G183" i="22"/>
  <c r="H183" i="22"/>
  <c r="I183" i="22"/>
  <c r="J183" i="22"/>
  <c r="K183" i="22"/>
  <c r="L183" i="22"/>
  <c r="M183" i="22"/>
  <c r="N183" i="22"/>
  <c r="O183" i="22"/>
  <c r="P183" i="22"/>
  <c r="Q183" i="22"/>
  <c r="R183" i="22"/>
  <c r="S183" i="22"/>
  <c r="I19" i="22"/>
  <c r="I184" i="22"/>
  <c r="J19" i="22"/>
  <c r="J184" i="22"/>
  <c r="K19" i="22"/>
  <c r="K184" i="22"/>
  <c r="L19" i="22"/>
  <c r="L184" i="22"/>
  <c r="M19" i="22"/>
  <c r="M184" i="22"/>
  <c r="N19" i="22"/>
  <c r="N184" i="22"/>
  <c r="O19" i="22"/>
  <c r="O184" i="22"/>
  <c r="P19" i="22"/>
  <c r="P184" i="22"/>
  <c r="Q19" i="22"/>
  <c r="Q184" i="22"/>
  <c r="R19" i="22"/>
  <c r="R184" i="22"/>
  <c r="F185" i="22"/>
  <c r="G185" i="22"/>
  <c r="H185" i="22"/>
  <c r="I185" i="22"/>
  <c r="J185" i="22"/>
  <c r="K185" i="22"/>
  <c r="L185" i="22"/>
  <c r="M185" i="22"/>
  <c r="N185" i="22"/>
  <c r="O185" i="22"/>
  <c r="P185" i="22"/>
  <c r="Q185" i="22"/>
  <c r="R185" i="22"/>
  <c r="S185" i="22"/>
  <c r="T185" i="22"/>
  <c r="U185" i="22"/>
  <c r="F186" i="22"/>
  <c r="G186" i="22"/>
  <c r="H186" i="22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U186" i="22"/>
  <c r="F187" i="22"/>
  <c r="G187" i="22"/>
  <c r="H187" i="22"/>
  <c r="I187" i="22"/>
  <c r="J187" i="22"/>
  <c r="K187" i="22"/>
  <c r="L187" i="22"/>
  <c r="M187" i="22"/>
  <c r="N187" i="22"/>
  <c r="O187" i="22"/>
  <c r="P187" i="22"/>
  <c r="Q187" i="22"/>
  <c r="R187" i="22"/>
  <c r="S187" i="22"/>
  <c r="T187" i="22"/>
  <c r="U187" i="22"/>
  <c r="F189" i="22"/>
  <c r="G189" i="22"/>
  <c r="H189" i="22"/>
  <c r="I24" i="22"/>
  <c r="I189" i="22"/>
  <c r="J24" i="22"/>
  <c r="J189" i="22"/>
  <c r="K24" i="22"/>
  <c r="K189" i="22"/>
  <c r="L24" i="22"/>
  <c r="L189" i="22"/>
  <c r="M24" i="22"/>
  <c r="M189" i="22"/>
  <c r="N24" i="22"/>
  <c r="N189" i="22"/>
  <c r="O24" i="22"/>
  <c r="O189" i="22"/>
  <c r="P24" i="22"/>
  <c r="P189" i="22"/>
  <c r="Q24" i="22"/>
  <c r="Q189" i="22"/>
  <c r="R24" i="22"/>
  <c r="R189" i="22"/>
  <c r="S189" i="22"/>
  <c r="T189" i="22"/>
  <c r="U189" i="22"/>
  <c r="F199" i="22"/>
  <c r="G199" i="22"/>
  <c r="H199" i="22"/>
  <c r="I34" i="22"/>
  <c r="I199" i="22"/>
  <c r="J34" i="22"/>
  <c r="J199" i="22"/>
  <c r="K34" i="22"/>
  <c r="K199" i="22"/>
  <c r="L34" i="22"/>
  <c r="L199" i="22"/>
  <c r="M34" i="22"/>
  <c r="M199" i="22"/>
  <c r="N34" i="22"/>
  <c r="N199" i="22"/>
  <c r="O34" i="22"/>
  <c r="O199" i="22"/>
  <c r="P34" i="22"/>
  <c r="P199" i="22"/>
  <c r="Q34" i="22"/>
  <c r="Q199" i="22"/>
  <c r="R34" i="22"/>
  <c r="R199" i="22"/>
  <c r="S199" i="22"/>
  <c r="T199" i="22"/>
  <c r="U199" i="22"/>
  <c r="F204" i="22"/>
  <c r="G204" i="22"/>
  <c r="I39" i="22"/>
  <c r="I204" i="22"/>
  <c r="J39" i="22"/>
  <c r="J204" i="22"/>
  <c r="K39" i="22"/>
  <c r="K204" i="22"/>
  <c r="L39" i="22"/>
  <c r="L204" i="22"/>
  <c r="M39" i="22"/>
  <c r="M204" i="22"/>
  <c r="N39" i="22"/>
  <c r="N204" i="22"/>
  <c r="O39" i="22"/>
  <c r="O204" i="22"/>
  <c r="P39" i="22"/>
  <c r="P204" i="22"/>
  <c r="Q39" i="22"/>
  <c r="Q204" i="22"/>
  <c r="R39" i="22"/>
  <c r="R204" i="22"/>
  <c r="S204" i="22"/>
  <c r="U204" i="22"/>
  <c r="F209" i="22"/>
  <c r="G209" i="22"/>
  <c r="H209" i="22"/>
  <c r="I209" i="22"/>
  <c r="J209" i="22"/>
  <c r="K209" i="22"/>
  <c r="L209" i="22"/>
  <c r="M209" i="22"/>
  <c r="N209" i="22"/>
  <c r="O209" i="22"/>
  <c r="P209" i="22"/>
  <c r="Q209" i="22"/>
  <c r="R209" i="22"/>
  <c r="S209" i="22"/>
  <c r="U209" i="22"/>
  <c r="M210" i="22"/>
  <c r="F214" i="22"/>
  <c r="H214" i="22"/>
  <c r="I49" i="22"/>
  <c r="I214" i="22"/>
  <c r="J49" i="22"/>
  <c r="J214" i="22"/>
  <c r="K49" i="22"/>
  <c r="K214" i="22"/>
  <c r="L49" i="22"/>
  <c r="L214" i="22"/>
  <c r="M49" i="22"/>
  <c r="M214" i="22"/>
  <c r="N49" i="22"/>
  <c r="N214" i="22"/>
  <c r="O49" i="22"/>
  <c r="O214" i="22"/>
  <c r="P49" i="22"/>
  <c r="P214" i="22"/>
  <c r="Q49" i="22"/>
  <c r="Q214" i="22"/>
  <c r="R49" i="22"/>
  <c r="R214" i="22"/>
  <c r="S214" i="22"/>
  <c r="T214" i="22"/>
  <c r="U214" i="22"/>
  <c r="F219" i="22"/>
  <c r="G219" i="22"/>
  <c r="H219" i="22"/>
  <c r="I54" i="22"/>
  <c r="I219" i="22"/>
  <c r="J54" i="22"/>
  <c r="J219" i="22"/>
  <c r="K54" i="22"/>
  <c r="K219" i="22"/>
  <c r="L54" i="22"/>
  <c r="L219" i="22"/>
  <c r="M54" i="22"/>
  <c r="M219" i="22"/>
  <c r="N54" i="22"/>
  <c r="N219" i="22"/>
  <c r="O54" i="22"/>
  <c r="O219" i="22"/>
  <c r="P54" i="22"/>
  <c r="P219" i="22"/>
  <c r="Q54" i="22"/>
  <c r="Q219" i="22"/>
  <c r="R54" i="22"/>
  <c r="R219" i="22"/>
  <c r="S219" i="22"/>
  <c r="T219" i="22"/>
  <c r="U219" i="22"/>
  <c r="F224" i="22"/>
  <c r="G224" i="22"/>
  <c r="H224" i="22"/>
  <c r="I59" i="22"/>
  <c r="I224" i="22"/>
  <c r="J59" i="22"/>
  <c r="J224" i="22"/>
  <c r="K59" i="22"/>
  <c r="K224" i="22"/>
  <c r="L59" i="22"/>
  <c r="L224" i="22"/>
  <c r="M59" i="22"/>
  <c r="M224" i="22"/>
  <c r="N59" i="22"/>
  <c r="N224" i="22"/>
  <c r="O59" i="22"/>
  <c r="O224" i="22"/>
  <c r="P59" i="22"/>
  <c r="P224" i="22"/>
  <c r="Q59" i="22"/>
  <c r="Q224" i="22"/>
  <c r="R59" i="22"/>
  <c r="R224" i="22"/>
  <c r="S224" i="22"/>
  <c r="T224" i="22"/>
  <c r="U224" i="22"/>
  <c r="F229" i="22"/>
  <c r="G229" i="22"/>
  <c r="H229" i="22"/>
  <c r="I64" i="22"/>
  <c r="I229" i="22"/>
  <c r="J64" i="22"/>
  <c r="J229" i="22"/>
  <c r="K64" i="22"/>
  <c r="K229" i="22"/>
  <c r="L64" i="22"/>
  <c r="L229" i="22"/>
  <c r="M64" i="22"/>
  <c r="M229" i="22"/>
  <c r="N64" i="22"/>
  <c r="N229" i="22"/>
  <c r="O64" i="22"/>
  <c r="O229" i="22"/>
  <c r="P64" i="22"/>
  <c r="P229" i="22"/>
  <c r="Q64" i="22"/>
  <c r="Q229" i="22"/>
  <c r="R64" i="22"/>
  <c r="R229" i="22"/>
  <c r="S229" i="22"/>
  <c r="T229" i="22"/>
  <c r="U229" i="22"/>
  <c r="F69" i="22"/>
  <c r="F234" i="22"/>
  <c r="G69" i="22"/>
  <c r="G234" i="22"/>
  <c r="H69" i="22"/>
  <c r="H234" i="22"/>
  <c r="I69" i="22"/>
  <c r="I234" i="22"/>
  <c r="J69" i="22"/>
  <c r="J234" i="22"/>
  <c r="K69" i="22"/>
  <c r="K234" i="22"/>
  <c r="L69" i="22"/>
  <c r="L234" i="22"/>
  <c r="M69" i="22"/>
  <c r="M234" i="22"/>
  <c r="N69" i="22"/>
  <c r="N234" i="22"/>
  <c r="O69" i="22"/>
  <c r="O234" i="22"/>
  <c r="P69" i="22"/>
  <c r="P234" i="22"/>
  <c r="Q69" i="22"/>
  <c r="Q234" i="22"/>
  <c r="R69" i="22"/>
  <c r="R234" i="22"/>
  <c r="S69" i="22"/>
  <c r="S234" i="22"/>
  <c r="T69" i="22"/>
  <c r="T234" i="22"/>
  <c r="U69" i="22"/>
  <c r="U234" i="22"/>
  <c r="F74" i="22"/>
  <c r="F239" i="22"/>
  <c r="G74" i="22"/>
  <c r="G239" i="22"/>
  <c r="H74" i="22"/>
  <c r="H239" i="22"/>
  <c r="I74" i="22"/>
  <c r="I239" i="22"/>
  <c r="J74" i="22"/>
  <c r="J239" i="22"/>
  <c r="K74" i="22"/>
  <c r="K239" i="22"/>
  <c r="L74" i="22"/>
  <c r="L239" i="22"/>
  <c r="M74" i="22"/>
  <c r="M239" i="22"/>
  <c r="N74" i="22"/>
  <c r="N239" i="22"/>
  <c r="O74" i="22"/>
  <c r="O239" i="22"/>
  <c r="P74" i="22"/>
  <c r="P239" i="22"/>
  <c r="Q74" i="22"/>
  <c r="Q239" i="22"/>
  <c r="R74" i="22"/>
  <c r="R239" i="22"/>
  <c r="S74" i="22"/>
  <c r="S239" i="22"/>
  <c r="T74" i="22"/>
  <c r="T239" i="22"/>
  <c r="U74" i="22"/>
  <c r="U239" i="22"/>
  <c r="F79" i="22"/>
  <c r="F244" i="22"/>
  <c r="H79" i="22"/>
  <c r="H244" i="22"/>
  <c r="I80" i="22"/>
  <c r="I79" i="22"/>
  <c r="J80" i="22"/>
  <c r="J79" i="22"/>
  <c r="J244" i="22"/>
  <c r="J81" i="22"/>
  <c r="K80" i="22"/>
  <c r="K81" i="22"/>
  <c r="L80" i="22"/>
  <c r="L79" i="22"/>
  <c r="L244" i="22"/>
  <c r="L81" i="22"/>
  <c r="L82" i="22"/>
  <c r="M80" i="22"/>
  <c r="M81" i="22"/>
  <c r="M79" i="22"/>
  <c r="M244" i="22"/>
  <c r="M82" i="22"/>
  <c r="N80" i="22"/>
  <c r="N245" i="22"/>
  <c r="N81" i="22"/>
  <c r="N246" i="22"/>
  <c r="N82" i="22"/>
  <c r="O80" i="22"/>
  <c r="O245" i="22"/>
  <c r="O81" i="22"/>
  <c r="O82" i="22"/>
  <c r="O247" i="22"/>
  <c r="P80" i="22"/>
  <c r="P79" i="22"/>
  <c r="P81" i="22"/>
  <c r="P82" i="22"/>
  <c r="Q80" i="22"/>
  <c r="Q81" i="22"/>
  <c r="Q82" i="22"/>
  <c r="R80" i="22"/>
  <c r="R245" i="22"/>
  <c r="R81" i="22"/>
  <c r="R246" i="22"/>
  <c r="R82" i="22"/>
  <c r="S80" i="22"/>
  <c r="S245" i="22"/>
  <c r="S81" i="22"/>
  <c r="S82" i="22"/>
  <c r="S247" i="22"/>
  <c r="T80" i="22"/>
  <c r="T245" i="22"/>
  <c r="T81" i="22"/>
  <c r="T82" i="22"/>
  <c r="U80" i="22"/>
  <c r="U81" i="22"/>
  <c r="U562" i="22"/>
  <c r="U82" i="22"/>
  <c r="I245" i="22"/>
  <c r="K245" i="22"/>
  <c r="M245" i="22"/>
  <c r="Q245" i="22"/>
  <c r="U245" i="22"/>
  <c r="J246" i="22"/>
  <c r="K246" i="22"/>
  <c r="L246" i="22"/>
  <c r="O246" i="22"/>
  <c r="P246" i="22"/>
  <c r="S246" i="22"/>
  <c r="T246" i="22"/>
  <c r="L247" i="22"/>
  <c r="M247" i="22"/>
  <c r="N247" i="22"/>
  <c r="P247" i="22"/>
  <c r="Q247" i="22"/>
  <c r="R247" i="22"/>
  <c r="T247" i="22"/>
  <c r="U247" i="22"/>
  <c r="E178" i="22"/>
  <c r="E179" i="22"/>
  <c r="E181" i="22"/>
  <c r="E182" i="22"/>
  <c r="E183" i="22"/>
  <c r="E185" i="22"/>
  <c r="E186" i="22"/>
  <c r="E187" i="22"/>
  <c r="E189" i="22"/>
  <c r="E199" i="22"/>
  <c r="E204" i="22"/>
  <c r="E209" i="22"/>
  <c r="E214" i="22"/>
  <c r="E219" i="22"/>
  <c r="E224" i="22"/>
  <c r="E229" i="22"/>
  <c r="E69" i="22"/>
  <c r="E234" i="22"/>
  <c r="E74" i="22"/>
  <c r="E239" i="22"/>
  <c r="U484" i="22"/>
  <c r="U483" i="22"/>
  <c r="U482" i="22"/>
  <c r="U558" i="22"/>
  <c r="U557" i="22"/>
  <c r="U556" i="22"/>
  <c r="U476" i="22"/>
  <c r="U553" i="22"/>
  <c r="U552" i="22"/>
  <c r="U551" i="22"/>
  <c r="U471" i="22"/>
  <c r="U548" i="22"/>
  <c r="U547" i="22"/>
  <c r="U546" i="22"/>
  <c r="U466" i="22"/>
  <c r="U543" i="22"/>
  <c r="U542" i="22"/>
  <c r="U541" i="22"/>
  <c r="U461" i="22"/>
  <c r="U538" i="22"/>
  <c r="U537" i="22"/>
  <c r="U536" i="22"/>
  <c r="U456" i="22"/>
  <c r="U535" i="22"/>
  <c r="U533" i="22"/>
  <c r="U532" i="22"/>
  <c r="U531" i="22"/>
  <c r="U451" i="22"/>
  <c r="U530" i="22"/>
  <c r="U528" i="22"/>
  <c r="U527" i="22"/>
  <c r="U526" i="22"/>
  <c r="U446" i="22"/>
  <c r="U523" i="22"/>
  <c r="U522" i="22"/>
  <c r="U521" i="22"/>
  <c r="U441" i="22"/>
  <c r="U520" i="22"/>
  <c r="U518" i="22"/>
  <c r="U517" i="22"/>
  <c r="U516" i="22"/>
  <c r="U436" i="22"/>
  <c r="U513" i="22"/>
  <c r="U512" i="22"/>
  <c r="U511" i="22"/>
  <c r="U431" i="22"/>
  <c r="U510" i="22"/>
  <c r="U506" i="22"/>
  <c r="U426" i="22"/>
  <c r="U505" i="22"/>
  <c r="U503" i="22"/>
  <c r="U502" i="22"/>
  <c r="U501" i="22"/>
  <c r="U421" i="22"/>
  <c r="U416" i="22"/>
  <c r="U415" i="22"/>
  <c r="U494" i="22"/>
  <c r="U414" i="22"/>
  <c r="U493" i="22"/>
  <c r="T484" i="22"/>
  <c r="T483" i="22"/>
  <c r="T562" i="22"/>
  <c r="T482" i="22"/>
  <c r="T558" i="22"/>
  <c r="T557" i="22"/>
  <c r="T556" i="22"/>
  <c r="T476" i="22"/>
  <c r="T553" i="22"/>
  <c r="T552" i="22"/>
  <c r="T551" i="22"/>
  <c r="T471" i="22"/>
  <c r="T548" i="22"/>
  <c r="T547" i="22"/>
  <c r="T546" i="22"/>
  <c r="T466" i="22"/>
  <c r="T545" i="22"/>
  <c r="T543" i="22"/>
  <c r="T542" i="22"/>
  <c r="T541" i="22"/>
  <c r="T461" i="22"/>
  <c r="T540" i="22"/>
  <c r="T538" i="22"/>
  <c r="T537" i="22"/>
  <c r="T536" i="22"/>
  <c r="T456" i="22"/>
  <c r="T533" i="22"/>
  <c r="T532" i="22"/>
  <c r="T531" i="22"/>
  <c r="T451" i="22"/>
  <c r="T530" i="22"/>
  <c r="T528" i="22"/>
  <c r="T527" i="22"/>
  <c r="T526" i="22"/>
  <c r="T446" i="22"/>
  <c r="T523" i="22"/>
  <c r="T522" i="22"/>
  <c r="T521" i="22"/>
  <c r="T441" i="22"/>
  <c r="T520" i="22"/>
  <c r="T518" i="22"/>
  <c r="T517" i="22"/>
  <c r="T516" i="22"/>
  <c r="T436" i="22"/>
  <c r="T513" i="22"/>
  <c r="T512" i="22"/>
  <c r="T511" i="22"/>
  <c r="T431" i="22"/>
  <c r="T506" i="22"/>
  <c r="T426" i="22"/>
  <c r="T503" i="22"/>
  <c r="T502" i="22"/>
  <c r="T501" i="22"/>
  <c r="T421" i="22"/>
  <c r="T416" i="22"/>
  <c r="T495" i="22"/>
  <c r="T415" i="22"/>
  <c r="T414" i="22"/>
  <c r="U400" i="22"/>
  <c r="U399" i="22"/>
  <c r="U398" i="22"/>
  <c r="U395" i="22"/>
  <c r="U394" i="22"/>
  <c r="U393" i="22"/>
  <c r="U390" i="22"/>
  <c r="U389" i="22"/>
  <c r="U388" i="22"/>
  <c r="U387" i="22"/>
  <c r="U385" i="22"/>
  <c r="U384" i="22"/>
  <c r="U383" i="22"/>
  <c r="U380" i="22"/>
  <c r="U379" i="22"/>
  <c r="U378" i="22"/>
  <c r="U377" i="22"/>
  <c r="U375" i="22"/>
  <c r="U374" i="22"/>
  <c r="U373" i="22"/>
  <c r="U372" i="22"/>
  <c r="U370" i="22"/>
  <c r="U369" i="22"/>
  <c r="U368" i="22"/>
  <c r="U365" i="22"/>
  <c r="U364" i="22"/>
  <c r="U363" i="22"/>
  <c r="U362" i="22"/>
  <c r="U360" i="22"/>
  <c r="U359" i="22"/>
  <c r="U358" i="22"/>
  <c r="U355" i="22"/>
  <c r="U354" i="22"/>
  <c r="U353" i="22"/>
  <c r="U352" i="22"/>
  <c r="U350" i="22"/>
  <c r="U349" i="22"/>
  <c r="U348" i="22"/>
  <c r="U345" i="22"/>
  <c r="U344" i="22"/>
  <c r="U343" i="22"/>
  <c r="U341" i="22"/>
  <c r="U340" i="22"/>
  <c r="U339" i="22"/>
  <c r="U335" i="22"/>
  <c r="T404" i="22"/>
  <c r="T400" i="22"/>
  <c r="T399" i="22"/>
  <c r="T398" i="22"/>
  <c r="T395" i="22"/>
  <c r="T394" i="22"/>
  <c r="T393" i="22"/>
  <c r="T390" i="22"/>
  <c r="T389" i="22"/>
  <c r="T388" i="22"/>
  <c r="T385" i="22"/>
  <c r="T384" i="22"/>
  <c r="T383" i="22"/>
  <c r="T380" i="22"/>
  <c r="T379" i="22"/>
  <c r="T378" i="22"/>
  <c r="T375" i="22"/>
  <c r="T374" i="22"/>
  <c r="T373" i="22"/>
  <c r="T372" i="22"/>
  <c r="T370" i="22"/>
  <c r="T369" i="22"/>
  <c r="T368" i="22"/>
  <c r="T365" i="22"/>
  <c r="T364" i="22"/>
  <c r="T363" i="22"/>
  <c r="T360" i="22"/>
  <c r="T359" i="22"/>
  <c r="T358" i="22"/>
  <c r="T355" i="22"/>
  <c r="T354" i="22"/>
  <c r="T353" i="22"/>
  <c r="T350" i="22"/>
  <c r="T349" i="22"/>
  <c r="T348" i="22"/>
  <c r="T345" i="22"/>
  <c r="T344" i="22"/>
  <c r="T343" i="22"/>
  <c r="T341" i="22"/>
  <c r="T340" i="22"/>
  <c r="T339" i="22"/>
  <c r="U326" i="22"/>
  <c r="T325" i="22"/>
  <c r="T321" i="22"/>
  <c r="U321" i="22"/>
  <c r="T320" i="22"/>
  <c r="U320" i="22"/>
  <c r="T319" i="22"/>
  <c r="U319" i="22"/>
  <c r="T316" i="22"/>
  <c r="U316" i="22"/>
  <c r="T315" i="22"/>
  <c r="U315" i="22"/>
  <c r="T314" i="22"/>
  <c r="U314" i="22"/>
  <c r="T313" i="22"/>
  <c r="T311" i="22"/>
  <c r="U311" i="22"/>
  <c r="T310" i="22"/>
  <c r="U310" i="22"/>
  <c r="T309" i="22"/>
  <c r="U309" i="22"/>
  <c r="T308" i="22"/>
  <c r="T306" i="22"/>
  <c r="U306" i="22"/>
  <c r="T305" i="22"/>
  <c r="U305" i="22"/>
  <c r="T304" i="22"/>
  <c r="U304" i="22"/>
  <c r="T301" i="22"/>
  <c r="U301" i="22"/>
  <c r="T300" i="22"/>
  <c r="U300" i="22"/>
  <c r="T299" i="22"/>
  <c r="U299" i="22"/>
  <c r="T298" i="22"/>
  <c r="T296" i="22"/>
  <c r="U296" i="22"/>
  <c r="T295" i="22"/>
  <c r="U295" i="22"/>
  <c r="T294" i="22"/>
  <c r="U294" i="22"/>
  <c r="T293" i="22"/>
  <c r="U293" i="22"/>
  <c r="T291" i="22"/>
  <c r="U291" i="22"/>
  <c r="T290" i="22"/>
  <c r="U290" i="22"/>
  <c r="T289" i="22"/>
  <c r="U289" i="22"/>
  <c r="T288" i="22"/>
  <c r="T286" i="22"/>
  <c r="U286" i="22"/>
  <c r="T285" i="22"/>
  <c r="U285" i="22"/>
  <c r="T284" i="22"/>
  <c r="U284" i="22"/>
  <c r="T283" i="22"/>
  <c r="T281" i="22"/>
  <c r="U281" i="22"/>
  <c r="T280" i="22"/>
  <c r="U280" i="22"/>
  <c r="T279" i="22"/>
  <c r="U279" i="22"/>
  <c r="T276" i="22"/>
  <c r="U276" i="22"/>
  <c r="T275" i="22"/>
  <c r="U275" i="22"/>
  <c r="T274" i="22"/>
  <c r="U274" i="22"/>
  <c r="U273" i="22"/>
  <c r="T271" i="22"/>
  <c r="U271" i="22"/>
  <c r="T270" i="22"/>
  <c r="U270" i="22"/>
  <c r="T269" i="22"/>
  <c r="U269" i="22"/>
  <c r="T268" i="22"/>
  <c r="T266" i="22"/>
  <c r="U266" i="22"/>
  <c r="T265" i="22"/>
  <c r="U265" i="22"/>
  <c r="T264" i="22"/>
  <c r="U264" i="22"/>
  <c r="T262" i="22"/>
  <c r="U262" i="22"/>
  <c r="T261" i="22"/>
  <c r="U261" i="22"/>
  <c r="T260" i="22"/>
  <c r="U260" i="22"/>
  <c r="T258" i="22"/>
  <c r="U258" i="22"/>
  <c r="U256" i="22"/>
  <c r="T242" i="22"/>
  <c r="U242" i="22"/>
  <c r="T241" i="22"/>
  <c r="U241" i="22"/>
  <c r="T240" i="22"/>
  <c r="U240" i="22"/>
  <c r="T237" i="22"/>
  <c r="U237" i="22"/>
  <c r="T236" i="22"/>
  <c r="U236" i="22"/>
  <c r="T235" i="22"/>
  <c r="U235" i="22"/>
  <c r="T232" i="22"/>
  <c r="U232" i="22"/>
  <c r="T231" i="22"/>
  <c r="U231" i="22"/>
  <c r="T230" i="22"/>
  <c r="U230" i="22"/>
  <c r="T227" i="22"/>
  <c r="U227" i="22"/>
  <c r="T226" i="22"/>
  <c r="U226" i="22"/>
  <c r="T225" i="22"/>
  <c r="U225" i="22"/>
  <c r="T221" i="22"/>
  <c r="U221" i="22"/>
  <c r="T222" i="22"/>
  <c r="U222" i="22"/>
  <c r="T220" i="22"/>
  <c r="U220" i="22"/>
  <c r="T217" i="22"/>
  <c r="U217" i="22"/>
  <c r="T216" i="22"/>
  <c r="U216" i="22"/>
  <c r="T215" i="22"/>
  <c r="U215" i="22"/>
  <c r="T212" i="22"/>
  <c r="U212" i="22"/>
  <c r="T211" i="22"/>
  <c r="U211" i="22"/>
  <c r="T210" i="22"/>
  <c r="U210" i="22"/>
  <c r="T207" i="22"/>
  <c r="U207" i="22"/>
  <c r="T206" i="22"/>
  <c r="U206" i="22"/>
  <c r="T205" i="22"/>
  <c r="U205" i="22"/>
  <c r="T202" i="22"/>
  <c r="U202" i="22"/>
  <c r="T201" i="22"/>
  <c r="U201" i="22"/>
  <c r="T200" i="22"/>
  <c r="U200" i="22"/>
  <c r="T197" i="22"/>
  <c r="U197" i="22"/>
  <c r="T196" i="22"/>
  <c r="U196" i="22"/>
  <c r="T195" i="22"/>
  <c r="U195" i="22"/>
  <c r="T192" i="22"/>
  <c r="U192" i="22"/>
  <c r="T191" i="22"/>
  <c r="U191" i="22"/>
  <c r="T190" i="22"/>
  <c r="U190" i="22"/>
  <c r="T387" i="22"/>
  <c r="U19" i="22"/>
  <c r="U10" i="22"/>
  <c r="U130" i="22"/>
  <c r="T19" i="22"/>
  <c r="T535" i="22"/>
  <c r="T362" i="22"/>
  <c r="U194" i="22"/>
  <c r="T505" i="22"/>
  <c r="T12" i="22"/>
  <c r="T337" i="22"/>
  <c r="U257" i="22"/>
  <c r="S12" i="22"/>
  <c r="S11" i="22"/>
  <c r="O12" i="40"/>
  <c r="R363" i="40"/>
  <c r="N392" i="40"/>
  <c r="G340" i="40"/>
  <c r="I384" i="40"/>
  <c r="J389" i="40"/>
  <c r="K341" i="40"/>
  <c r="L348" i="40"/>
  <c r="M388" i="40"/>
  <c r="O369" i="40"/>
  <c r="Q344" i="40"/>
  <c r="S363" i="40"/>
  <c r="F234" i="40"/>
  <c r="H211" i="40"/>
  <c r="J239" i="40"/>
  <c r="K210" i="40"/>
  <c r="L221" i="40"/>
  <c r="N236" i="40"/>
  <c r="P201" i="40"/>
  <c r="Q206" i="40"/>
  <c r="R200" i="40"/>
  <c r="S216" i="40"/>
  <c r="E216" i="40"/>
  <c r="G280" i="40"/>
  <c r="I310" i="40"/>
  <c r="K289" i="40"/>
  <c r="M305" i="40"/>
  <c r="O295" i="40"/>
  <c r="Q289" i="40"/>
  <c r="S325" i="40"/>
  <c r="F289" i="40"/>
  <c r="H293" i="40"/>
  <c r="L275" i="40"/>
  <c r="M273" i="40"/>
  <c r="N274" i="40"/>
  <c r="P298" i="40"/>
  <c r="R300" i="40"/>
  <c r="E278" i="40"/>
  <c r="O225" i="40"/>
  <c r="I205" i="40"/>
  <c r="F9" i="32"/>
  <c r="F174" i="32"/>
  <c r="S359" i="40"/>
  <c r="N196" i="40"/>
  <c r="O186" i="40"/>
  <c r="O270" i="40"/>
  <c r="O310" i="40"/>
  <c r="E183" i="40"/>
  <c r="G183" i="40"/>
  <c r="F349" i="40"/>
  <c r="G191" i="40"/>
  <c r="G305" i="40"/>
  <c r="G231" i="40"/>
  <c r="H201" i="40"/>
  <c r="J354" i="40"/>
  <c r="D11" i="29"/>
  <c r="D9" i="29"/>
  <c r="E338" i="40"/>
  <c r="P246" i="40"/>
  <c r="E9" i="20"/>
  <c r="E19" i="22"/>
  <c r="E11" i="22"/>
  <c r="E8" i="22"/>
  <c r="E367" i="22"/>
  <c r="S341" i="40"/>
  <c r="O340" i="40"/>
  <c r="K340" i="40"/>
  <c r="O337" i="40"/>
  <c r="J337" i="40"/>
  <c r="G337" i="40"/>
  <c r="K261" i="40"/>
  <c r="K258" i="40"/>
  <c r="F183" i="40"/>
  <c r="O182" i="40"/>
  <c r="P182" i="40"/>
  <c r="L182" i="40"/>
  <c r="G182" i="40"/>
  <c r="O179" i="40"/>
  <c r="S179" i="40"/>
  <c r="G179" i="40"/>
  <c r="F12" i="23"/>
  <c r="F493" i="23"/>
  <c r="F492" i="23"/>
  <c r="F413" i="23"/>
  <c r="N12" i="23"/>
  <c r="N413" i="23"/>
  <c r="O12" i="23"/>
  <c r="O11" i="23"/>
  <c r="O413" i="23"/>
  <c r="D9" i="20"/>
  <c r="E19" i="21"/>
  <c r="E34" i="21"/>
  <c r="E39" i="21"/>
  <c r="E44" i="21"/>
  <c r="E49" i="21"/>
  <c r="E54" i="21"/>
  <c r="E59" i="21"/>
  <c r="E64" i="21"/>
  <c r="E11" i="21"/>
  <c r="E8" i="21"/>
  <c r="E331" i="21"/>
  <c r="G258" i="17"/>
  <c r="G257" i="17"/>
  <c r="G278" i="17"/>
  <c r="G263" i="17"/>
  <c r="G254" i="17"/>
  <c r="G11" i="17"/>
  <c r="G19" i="26"/>
  <c r="G29" i="26"/>
  <c r="G34" i="26"/>
  <c r="G44" i="26"/>
  <c r="G49" i="26"/>
  <c r="G54" i="26"/>
  <c r="G59" i="26"/>
  <c r="G64" i="26"/>
  <c r="G412" i="26"/>
  <c r="H19" i="26"/>
  <c r="H29" i="26"/>
  <c r="H34" i="26"/>
  <c r="H44" i="26"/>
  <c r="H49" i="26"/>
  <c r="H54" i="26"/>
  <c r="H59" i="26"/>
  <c r="H64" i="26"/>
  <c r="H412" i="26"/>
  <c r="I19" i="26"/>
  <c r="I24" i="26"/>
  <c r="I29" i="26"/>
  <c r="I34" i="26"/>
  <c r="I44" i="26"/>
  <c r="I49" i="26"/>
  <c r="I54" i="26"/>
  <c r="I59" i="26"/>
  <c r="I64" i="26"/>
  <c r="I412" i="26"/>
  <c r="J19" i="26"/>
  <c r="J24" i="26"/>
  <c r="J29" i="26"/>
  <c r="J34" i="26"/>
  <c r="J44" i="26"/>
  <c r="J49" i="26"/>
  <c r="J54" i="26"/>
  <c r="J59" i="26"/>
  <c r="J64" i="26"/>
  <c r="J412" i="26"/>
  <c r="K19" i="26"/>
  <c r="K24" i="26"/>
  <c r="K29" i="26"/>
  <c r="K34" i="26"/>
  <c r="K44" i="26"/>
  <c r="K49" i="26"/>
  <c r="K54" i="26"/>
  <c r="K59" i="26"/>
  <c r="K64" i="26"/>
  <c r="K412" i="26"/>
  <c r="L19" i="26"/>
  <c r="L24" i="26"/>
  <c r="L29" i="26"/>
  <c r="L34" i="26"/>
  <c r="L44" i="26"/>
  <c r="L49" i="26"/>
  <c r="L54" i="26"/>
  <c r="L59" i="26"/>
  <c r="L64" i="26"/>
  <c r="L412" i="26"/>
  <c r="M19" i="26"/>
  <c r="M24" i="26"/>
  <c r="M29" i="26"/>
  <c r="M34" i="26"/>
  <c r="M44" i="26"/>
  <c r="M49" i="26"/>
  <c r="M54" i="26"/>
  <c r="M59" i="26"/>
  <c r="M64" i="26"/>
  <c r="M412" i="26"/>
  <c r="N19" i="26"/>
  <c r="N24" i="26"/>
  <c r="N29" i="26"/>
  <c r="N34" i="26"/>
  <c r="N44" i="26"/>
  <c r="N49" i="26"/>
  <c r="N54" i="26"/>
  <c r="N59" i="26"/>
  <c r="N64" i="26"/>
  <c r="N412" i="26"/>
  <c r="O19" i="26"/>
  <c r="O24" i="26"/>
  <c r="O29" i="26"/>
  <c r="O34" i="26"/>
  <c r="O44" i="26"/>
  <c r="O49" i="26"/>
  <c r="O54" i="26"/>
  <c r="O59" i="26"/>
  <c r="O64" i="26"/>
  <c r="O412" i="26"/>
  <c r="P19" i="26"/>
  <c r="P24" i="26"/>
  <c r="P29" i="26"/>
  <c r="P34" i="26"/>
  <c r="P44" i="26"/>
  <c r="P49" i="26"/>
  <c r="P54" i="26"/>
  <c r="P59" i="26"/>
  <c r="P64" i="26"/>
  <c r="P412" i="26"/>
  <c r="Q19" i="26"/>
  <c r="Q24" i="26"/>
  <c r="Q29" i="26"/>
  <c r="Q34" i="26"/>
  <c r="Q39" i="26"/>
  <c r="Q44" i="26"/>
  <c r="Q49" i="26"/>
  <c r="Q54" i="26"/>
  <c r="Q59" i="26"/>
  <c r="Q64" i="26"/>
  <c r="Q412" i="26"/>
  <c r="R19" i="26"/>
  <c r="R24" i="26"/>
  <c r="R29" i="26"/>
  <c r="R34" i="26"/>
  <c r="R39" i="26"/>
  <c r="R44" i="26"/>
  <c r="R49" i="26"/>
  <c r="R54" i="26"/>
  <c r="R59" i="26"/>
  <c r="R64" i="26"/>
  <c r="R412" i="26"/>
  <c r="S19" i="26"/>
  <c r="S24" i="26"/>
  <c r="S29" i="26"/>
  <c r="S34" i="26"/>
  <c r="S39" i="26"/>
  <c r="S44" i="26"/>
  <c r="S49" i="26"/>
  <c r="S54" i="26"/>
  <c r="S59" i="26"/>
  <c r="S64" i="26"/>
  <c r="S412" i="26"/>
  <c r="S19" i="21"/>
  <c r="S34" i="21"/>
  <c r="S39" i="21"/>
  <c r="S44" i="21"/>
  <c r="S49" i="21"/>
  <c r="S54" i="21"/>
  <c r="S59" i="21"/>
  <c r="S64" i="21"/>
  <c r="S414" i="21"/>
  <c r="Q19" i="21"/>
  <c r="Q34" i="21"/>
  <c r="Q39" i="21"/>
  <c r="Q44" i="21"/>
  <c r="Q49" i="21"/>
  <c r="Q54" i="21"/>
  <c r="Q59" i="21"/>
  <c r="Q64" i="21"/>
  <c r="Q414" i="21"/>
  <c r="R19" i="21"/>
  <c r="R34" i="21"/>
  <c r="R39" i="21"/>
  <c r="R44" i="21"/>
  <c r="R49" i="21"/>
  <c r="R54" i="21"/>
  <c r="R59" i="21"/>
  <c r="R64" i="21"/>
  <c r="R414" i="21"/>
  <c r="S10" i="17"/>
  <c r="S412" i="17"/>
  <c r="S491" i="17"/>
  <c r="S11" i="32"/>
  <c r="S9" i="32"/>
  <c r="S11" i="19"/>
  <c r="H413" i="23"/>
  <c r="H12" i="23"/>
  <c r="H493" i="23"/>
  <c r="H492" i="23"/>
  <c r="E11" i="17"/>
  <c r="F11" i="17"/>
  <c r="F9" i="17"/>
  <c r="H11" i="17"/>
  <c r="I11" i="17"/>
  <c r="J11" i="17"/>
  <c r="K11" i="17"/>
  <c r="L11" i="17"/>
  <c r="M11" i="17"/>
  <c r="N11" i="17"/>
  <c r="O11" i="17"/>
  <c r="P11" i="17"/>
  <c r="R11" i="17"/>
  <c r="R176" i="17"/>
  <c r="E11" i="29"/>
  <c r="F11" i="29"/>
  <c r="G11" i="29"/>
  <c r="G176" i="29"/>
  <c r="H11" i="29"/>
  <c r="I11" i="29"/>
  <c r="I176" i="29"/>
  <c r="J11" i="29"/>
  <c r="K11" i="29"/>
  <c r="L11" i="29"/>
  <c r="M11" i="29"/>
  <c r="M255" i="29"/>
  <c r="N11" i="29"/>
  <c r="N176" i="29"/>
  <c r="O11" i="29"/>
  <c r="P11" i="29"/>
  <c r="Q11" i="29"/>
  <c r="R11" i="29"/>
  <c r="E9" i="25"/>
  <c r="E11" i="27"/>
  <c r="E9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E11" i="28"/>
  <c r="F11" i="28"/>
  <c r="G11" i="28"/>
  <c r="H11" i="28"/>
  <c r="H9" i="28"/>
  <c r="H174" i="28"/>
  <c r="I11" i="28"/>
  <c r="J11" i="28"/>
  <c r="J9" i="28"/>
  <c r="K11" i="28"/>
  <c r="L11" i="28"/>
  <c r="L9" i="28"/>
  <c r="L174" i="28"/>
  <c r="M11" i="28"/>
  <c r="M8" i="28"/>
  <c r="N11" i="28"/>
  <c r="O11" i="28"/>
  <c r="P11" i="28"/>
  <c r="Q11" i="28"/>
  <c r="R11" i="28"/>
  <c r="G11" i="37"/>
  <c r="G9" i="37"/>
  <c r="H11" i="37"/>
  <c r="I11" i="37"/>
  <c r="J177" i="37"/>
  <c r="J11" i="37"/>
  <c r="J9" i="37"/>
  <c r="K11" i="37"/>
  <c r="K334" i="37"/>
  <c r="L11" i="37"/>
  <c r="M11" i="37"/>
  <c r="M9" i="37"/>
  <c r="N11" i="37"/>
  <c r="O11" i="37"/>
  <c r="O9" i="37"/>
  <c r="P11" i="37"/>
  <c r="Q11" i="37"/>
  <c r="R11" i="37"/>
  <c r="R9" i="37"/>
  <c r="F11" i="19"/>
  <c r="F334" i="19"/>
  <c r="G11" i="19"/>
  <c r="G9" i="19"/>
  <c r="H11" i="19"/>
  <c r="I11" i="19"/>
  <c r="J11" i="19"/>
  <c r="J9" i="19"/>
  <c r="K11" i="19"/>
  <c r="L11" i="19"/>
  <c r="M11" i="19"/>
  <c r="M9" i="19"/>
  <c r="M174" i="19"/>
  <c r="N11" i="19"/>
  <c r="O11" i="19"/>
  <c r="O9" i="19"/>
  <c r="P11" i="19"/>
  <c r="Q11" i="19"/>
  <c r="Q9" i="19"/>
  <c r="R11" i="19"/>
  <c r="E11" i="32"/>
  <c r="F11" i="32"/>
  <c r="G11" i="32"/>
  <c r="H11" i="32"/>
  <c r="I11" i="32"/>
  <c r="J11" i="32"/>
  <c r="K11" i="32"/>
  <c r="K9" i="32"/>
  <c r="K174" i="32"/>
  <c r="L11" i="32"/>
  <c r="L181" i="32"/>
  <c r="M11" i="32"/>
  <c r="N11" i="32"/>
  <c r="N176" i="32"/>
  <c r="O11" i="32"/>
  <c r="P11" i="32"/>
  <c r="P181" i="32"/>
  <c r="Q11" i="32"/>
  <c r="R11" i="32"/>
  <c r="L9" i="20"/>
  <c r="L174" i="20"/>
  <c r="Q9" i="20"/>
  <c r="Q174" i="20"/>
  <c r="F11" i="21"/>
  <c r="G11" i="21"/>
  <c r="G9" i="21"/>
  <c r="H11" i="21"/>
  <c r="H9" i="21"/>
  <c r="H174" i="21"/>
  <c r="I11" i="21"/>
  <c r="J11" i="21"/>
  <c r="K11" i="21"/>
  <c r="K9" i="21"/>
  <c r="L11" i="21"/>
  <c r="L9" i="21"/>
  <c r="L174" i="21"/>
  <c r="M11" i="21"/>
  <c r="N11" i="21"/>
  <c r="O11" i="21"/>
  <c r="O9" i="21"/>
  <c r="P11" i="21"/>
  <c r="Q11" i="21"/>
  <c r="R11" i="21"/>
  <c r="E12" i="26"/>
  <c r="E11" i="26"/>
  <c r="F12" i="26"/>
  <c r="F11" i="26"/>
  <c r="F9" i="26"/>
  <c r="F174" i="26"/>
  <c r="G12" i="26"/>
  <c r="G11" i="26"/>
  <c r="H12" i="26"/>
  <c r="H11" i="26"/>
  <c r="I12" i="26"/>
  <c r="I11" i="26"/>
  <c r="J12" i="26"/>
  <c r="J11" i="26"/>
  <c r="J9" i="26"/>
  <c r="J174" i="26"/>
  <c r="K12" i="26"/>
  <c r="K11" i="26"/>
  <c r="L12" i="26"/>
  <c r="L11" i="26"/>
  <c r="M12" i="26"/>
  <c r="M11" i="26"/>
  <c r="N12" i="26"/>
  <c r="N11" i="26"/>
  <c r="O12" i="26"/>
  <c r="O11" i="26"/>
  <c r="O9" i="26"/>
  <c r="O174" i="26"/>
  <c r="P12" i="26"/>
  <c r="P11" i="26"/>
  <c r="Q12" i="26"/>
  <c r="Q11" i="26"/>
  <c r="R12" i="26"/>
  <c r="R11" i="26"/>
  <c r="H12" i="24"/>
  <c r="H177" i="24"/>
  <c r="H13" i="24"/>
  <c r="H9" i="24"/>
  <c r="H15" i="24"/>
  <c r="I12" i="24"/>
  <c r="I13" i="24"/>
  <c r="I15" i="24"/>
  <c r="I180" i="24"/>
  <c r="J12" i="24"/>
  <c r="J13" i="24"/>
  <c r="J15" i="24"/>
  <c r="J180" i="24"/>
  <c r="K12" i="24"/>
  <c r="K13" i="24"/>
  <c r="K9" i="24"/>
  <c r="K174" i="24"/>
  <c r="K15" i="24"/>
  <c r="L12" i="24"/>
  <c r="L13" i="24"/>
  <c r="L9" i="24"/>
  <c r="L15" i="24"/>
  <c r="M12" i="24"/>
  <c r="M13" i="24"/>
  <c r="M15" i="24"/>
  <c r="M11" i="24"/>
  <c r="N12" i="24"/>
  <c r="N13" i="24"/>
  <c r="N15" i="24"/>
  <c r="N180" i="24"/>
  <c r="O12" i="24"/>
  <c r="O13" i="24"/>
  <c r="O9" i="24"/>
  <c r="O15" i="24"/>
  <c r="P12" i="24"/>
  <c r="P13" i="24"/>
  <c r="P15" i="24"/>
  <c r="Q12" i="24"/>
  <c r="Q15" i="24"/>
  <c r="Q180" i="24"/>
  <c r="R13" i="24"/>
  <c r="R15" i="24"/>
  <c r="R180" i="24"/>
  <c r="F19" i="22"/>
  <c r="F11" i="22"/>
  <c r="F525" i="22"/>
  <c r="F545" i="22"/>
  <c r="G19" i="22"/>
  <c r="G11" i="22"/>
  <c r="H19" i="22"/>
  <c r="H11" i="22"/>
  <c r="I176" i="22"/>
  <c r="K177" i="22"/>
  <c r="E11" i="30"/>
  <c r="F11" i="30"/>
  <c r="G12" i="30"/>
  <c r="G11" i="30"/>
  <c r="H11" i="30"/>
  <c r="I12" i="30"/>
  <c r="I11" i="30"/>
  <c r="J12" i="30"/>
  <c r="J11" i="30"/>
  <c r="K12" i="30"/>
  <c r="K11" i="30"/>
  <c r="L12" i="30"/>
  <c r="L11" i="30"/>
  <c r="M12" i="30"/>
  <c r="M11" i="30"/>
  <c r="N12" i="30"/>
  <c r="N11" i="30"/>
  <c r="O12" i="30"/>
  <c r="O11" i="30"/>
  <c r="P12" i="30"/>
  <c r="P11" i="30"/>
  <c r="Q12" i="30"/>
  <c r="Q11" i="30"/>
  <c r="R12" i="30"/>
  <c r="R11" i="30"/>
  <c r="E12" i="23"/>
  <c r="E11" i="23"/>
  <c r="E8" i="23"/>
  <c r="G12" i="23"/>
  <c r="G11" i="23"/>
  <c r="I12" i="23"/>
  <c r="I11" i="23"/>
  <c r="J12" i="23"/>
  <c r="K12" i="23"/>
  <c r="K11" i="23"/>
  <c r="L12" i="23"/>
  <c r="L177" i="23"/>
  <c r="M12" i="23"/>
  <c r="N11" i="23"/>
  <c r="P12" i="23"/>
  <c r="P11" i="23"/>
  <c r="P334" i="23"/>
  <c r="Q11" i="23"/>
  <c r="R12" i="23"/>
  <c r="S334" i="25"/>
  <c r="S11" i="27"/>
  <c r="S11" i="37"/>
  <c r="S334" i="37"/>
  <c r="S183" i="32"/>
  <c r="S12" i="26"/>
  <c r="S177" i="26"/>
  <c r="S12" i="24"/>
  <c r="S13" i="24"/>
  <c r="S15" i="24"/>
  <c r="S12" i="30"/>
  <c r="S11" i="30"/>
  <c r="S12" i="23"/>
  <c r="S11" i="23"/>
  <c r="S181" i="32"/>
  <c r="R181" i="32"/>
  <c r="Q181" i="32"/>
  <c r="O181" i="32"/>
  <c r="N181" i="32"/>
  <c r="M181" i="32"/>
  <c r="K181" i="32"/>
  <c r="J181" i="32"/>
  <c r="I181" i="32"/>
  <c r="H181" i="32"/>
  <c r="G181" i="32"/>
  <c r="F181" i="32"/>
  <c r="E181" i="32"/>
  <c r="D181" i="32"/>
  <c r="S19" i="19"/>
  <c r="S500" i="19"/>
  <c r="S24" i="19"/>
  <c r="S505" i="19"/>
  <c r="S29" i="19"/>
  <c r="S510" i="19"/>
  <c r="S34" i="19"/>
  <c r="S515" i="19"/>
  <c r="S39" i="19"/>
  <c r="S520" i="19"/>
  <c r="S44" i="19"/>
  <c r="S525" i="19"/>
  <c r="S49" i="19"/>
  <c r="S530" i="19"/>
  <c r="S54" i="19"/>
  <c r="S59" i="19"/>
  <c r="S540" i="19"/>
  <c r="S64" i="19"/>
  <c r="S545" i="19"/>
  <c r="S10" i="37"/>
  <c r="S161" i="37" s="1"/>
  <c r="J176" i="32"/>
  <c r="S10" i="20"/>
  <c r="I10" i="20"/>
  <c r="I145" i="20"/>
  <c r="O10" i="20"/>
  <c r="O105" i="20"/>
  <c r="S9" i="20"/>
  <c r="S9" i="28"/>
  <c r="S183" i="28"/>
  <c r="E176" i="17"/>
  <c r="E183" i="17"/>
  <c r="F176" i="17"/>
  <c r="F183" i="17"/>
  <c r="G176" i="17"/>
  <c r="G183" i="17"/>
  <c r="H176" i="17"/>
  <c r="H183" i="17"/>
  <c r="I176" i="17"/>
  <c r="I183" i="17"/>
  <c r="J176" i="17"/>
  <c r="J183" i="17"/>
  <c r="K176" i="17"/>
  <c r="K183" i="17"/>
  <c r="L176" i="17"/>
  <c r="L183" i="17"/>
  <c r="M176" i="17"/>
  <c r="M183" i="17"/>
  <c r="N176" i="17"/>
  <c r="N183" i="17"/>
  <c r="O176" i="17"/>
  <c r="O183" i="17"/>
  <c r="P176" i="17"/>
  <c r="P183" i="17"/>
  <c r="Q176" i="17"/>
  <c r="Q183" i="17"/>
  <c r="R183" i="17"/>
  <c r="S176" i="17"/>
  <c r="S183" i="17"/>
  <c r="E176" i="29"/>
  <c r="E183" i="29"/>
  <c r="F176" i="29"/>
  <c r="F183" i="29"/>
  <c r="G183" i="29"/>
  <c r="H183" i="29"/>
  <c r="I183" i="29"/>
  <c r="J183" i="29"/>
  <c r="K176" i="29"/>
  <c r="K183" i="29"/>
  <c r="L183" i="29"/>
  <c r="M183" i="29"/>
  <c r="N183" i="29"/>
  <c r="O176" i="29"/>
  <c r="O183" i="29"/>
  <c r="P183" i="29"/>
  <c r="Q176" i="29"/>
  <c r="Q183" i="29"/>
  <c r="R183" i="29"/>
  <c r="S176" i="29"/>
  <c r="S183" i="29"/>
  <c r="E174" i="25"/>
  <c r="E183" i="25"/>
  <c r="F9" i="25"/>
  <c r="F332" i="25"/>
  <c r="F183" i="25"/>
  <c r="G9" i="25"/>
  <c r="G174" i="25"/>
  <c r="G183" i="25"/>
  <c r="H9" i="25"/>
  <c r="H174" i="25"/>
  <c r="H183" i="25"/>
  <c r="I9" i="25"/>
  <c r="I174" i="25"/>
  <c r="I183" i="25"/>
  <c r="J9" i="25"/>
  <c r="J174" i="25"/>
  <c r="J183" i="25"/>
  <c r="K9" i="25"/>
  <c r="K174" i="25"/>
  <c r="K183" i="25"/>
  <c r="L9" i="25"/>
  <c r="L174" i="25"/>
  <c r="L183" i="25"/>
  <c r="M9" i="25"/>
  <c r="M174" i="25"/>
  <c r="M183" i="25"/>
  <c r="N9" i="25"/>
  <c r="N174" i="25"/>
  <c r="N183" i="25"/>
  <c r="O9" i="25"/>
  <c r="O174" i="25"/>
  <c r="O183" i="25"/>
  <c r="P174" i="25"/>
  <c r="P183" i="25"/>
  <c r="Q9" i="25"/>
  <c r="Q174" i="25"/>
  <c r="Q183" i="25"/>
  <c r="R9" i="25"/>
  <c r="R332" i="25"/>
  <c r="R183" i="25"/>
  <c r="S9" i="25"/>
  <c r="S174" i="25"/>
  <c r="E177" i="27"/>
  <c r="E179" i="27"/>
  <c r="E180" i="27"/>
  <c r="E183" i="27"/>
  <c r="F177" i="27"/>
  <c r="F179" i="27"/>
  <c r="F180" i="27"/>
  <c r="F183" i="27"/>
  <c r="G177" i="27"/>
  <c r="G179" i="27"/>
  <c r="G180" i="27"/>
  <c r="G183" i="27"/>
  <c r="H177" i="27"/>
  <c r="H179" i="27"/>
  <c r="H180" i="27"/>
  <c r="H183" i="27"/>
  <c r="I177" i="27"/>
  <c r="I179" i="27"/>
  <c r="I180" i="27"/>
  <c r="I183" i="27"/>
  <c r="J177" i="27"/>
  <c r="J179" i="27"/>
  <c r="J180" i="27"/>
  <c r="J183" i="27"/>
  <c r="K177" i="27"/>
  <c r="K179" i="27"/>
  <c r="K180" i="27"/>
  <c r="K183" i="27"/>
  <c r="L177" i="27"/>
  <c r="L179" i="27"/>
  <c r="L180" i="27"/>
  <c r="L183" i="27"/>
  <c r="M177" i="27"/>
  <c r="M179" i="27"/>
  <c r="M180" i="27"/>
  <c r="M183" i="27"/>
  <c r="N177" i="27"/>
  <c r="N179" i="27"/>
  <c r="N180" i="27"/>
  <c r="N183" i="27"/>
  <c r="O177" i="27"/>
  <c r="O179" i="27"/>
  <c r="O180" i="27"/>
  <c r="O183" i="27"/>
  <c r="P177" i="27"/>
  <c r="P179" i="27"/>
  <c r="P180" i="27"/>
  <c r="P183" i="27"/>
  <c r="Q177" i="27"/>
  <c r="Q179" i="27"/>
  <c r="Q180" i="27"/>
  <c r="Q183" i="27"/>
  <c r="R177" i="27"/>
  <c r="R179" i="27"/>
  <c r="R180" i="27"/>
  <c r="R183" i="27"/>
  <c r="S177" i="27"/>
  <c r="S179" i="27"/>
  <c r="S180" i="27"/>
  <c r="S183" i="27"/>
  <c r="E183" i="28"/>
  <c r="F9" i="28"/>
  <c r="F174" i="28"/>
  <c r="F183" i="28"/>
  <c r="G9" i="28"/>
  <c r="G174" i="28"/>
  <c r="G183" i="28"/>
  <c r="H183" i="28"/>
  <c r="I9" i="28"/>
  <c r="I174" i="28"/>
  <c r="I183" i="28"/>
  <c r="J183" i="28"/>
  <c r="K9" i="28"/>
  <c r="K174" i="28"/>
  <c r="K183" i="28"/>
  <c r="L183" i="28"/>
  <c r="M9" i="28"/>
  <c r="M174" i="28"/>
  <c r="M183" i="28"/>
  <c r="N183" i="28"/>
  <c r="O183" i="28"/>
  <c r="P9" i="28"/>
  <c r="P174" i="28"/>
  <c r="P183" i="28"/>
  <c r="Q183" i="28"/>
  <c r="R183" i="28"/>
  <c r="E11" i="37"/>
  <c r="E9" i="37"/>
  <c r="E174" i="37"/>
  <c r="F11" i="37"/>
  <c r="F9" i="37"/>
  <c r="F174" i="37"/>
  <c r="G183" i="37"/>
  <c r="H183" i="37"/>
  <c r="I9" i="37"/>
  <c r="I174" i="37"/>
  <c r="I183" i="37"/>
  <c r="J183" i="37"/>
  <c r="K183" i="37"/>
  <c r="L183" i="37"/>
  <c r="M183" i="37"/>
  <c r="N183" i="37"/>
  <c r="O183" i="37"/>
  <c r="P183" i="37"/>
  <c r="Q183" i="37"/>
  <c r="R183" i="37"/>
  <c r="S183" i="37"/>
  <c r="F9" i="19"/>
  <c r="F253" i="19"/>
  <c r="H9" i="19"/>
  <c r="H174" i="19"/>
  <c r="I9" i="19"/>
  <c r="I174" i="19"/>
  <c r="J183" i="19"/>
  <c r="K183" i="19"/>
  <c r="L183" i="19"/>
  <c r="M183" i="19"/>
  <c r="N183" i="19"/>
  <c r="O183" i="19"/>
  <c r="P183" i="19"/>
  <c r="Q183" i="19"/>
  <c r="R183" i="19"/>
  <c r="S183" i="19"/>
  <c r="E9" i="32"/>
  <c r="E174" i="32"/>
  <c r="E183" i="32"/>
  <c r="F183" i="32"/>
  <c r="G9" i="32"/>
  <c r="G174" i="32"/>
  <c r="G183" i="32"/>
  <c r="H9" i="32"/>
  <c r="H174" i="32"/>
  <c r="H183" i="32"/>
  <c r="I9" i="32"/>
  <c r="I174" i="32"/>
  <c r="I183" i="32"/>
  <c r="J9" i="32"/>
  <c r="J174" i="32"/>
  <c r="J183" i="32"/>
  <c r="K183" i="32"/>
  <c r="L9" i="32"/>
  <c r="L174" i="32"/>
  <c r="L183" i="32"/>
  <c r="M9" i="32"/>
  <c r="M174" i="32"/>
  <c r="M183" i="32"/>
  <c r="N183" i="32"/>
  <c r="O9" i="32"/>
  <c r="O174" i="32"/>
  <c r="O183" i="32"/>
  <c r="P9" i="32"/>
  <c r="P174" i="32"/>
  <c r="P183" i="32"/>
  <c r="Q9" i="32"/>
  <c r="Q183" i="32"/>
  <c r="R9" i="32"/>
  <c r="R174" i="32"/>
  <c r="R183" i="32"/>
  <c r="E174" i="20"/>
  <c r="E183" i="20"/>
  <c r="F9" i="20"/>
  <c r="F174" i="20"/>
  <c r="F183" i="20"/>
  <c r="G9" i="20"/>
  <c r="G174" i="20"/>
  <c r="G183" i="20"/>
  <c r="H9" i="20"/>
  <c r="H174" i="20"/>
  <c r="H183" i="20"/>
  <c r="I9" i="20"/>
  <c r="I174" i="20"/>
  <c r="I183" i="20"/>
  <c r="J9" i="20"/>
  <c r="J174" i="20"/>
  <c r="J183" i="20"/>
  <c r="K9" i="20"/>
  <c r="K174" i="20"/>
  <c r="K183" i="20"/>
  <c r="L183" i="20"/>
  <c r="M9" i="20"/>
  <c r="M174" i="20"/>
  <c r="M183" i="20"/>
  <c r="N9" i="20"/>
  <c r="N174" i="20"/>
  <c r="N183" i="20"/>
  <c r="O183" i="20"/>
  <c r="P9" i="20"/>
  <c r="P174" i="20"/>
  <c r="P183" i="20"/>
  <c r="Q183" i="20"/>
  <c r="R9" i="20"/>
  <c r="R174" i="20"/>
  <c r="R183" i="20"/>
  <c r="S174" i="20"/>
  <c r="S183" i="20"/>
  <c r="E183" i="21"/>
  <c r="F9" i="21"/>
  <c r="F174" i="21"/>
  <c r="F183" i="21"/>
  <c r="G183" i="21"/>
  <c r="H183" i="21"/>
  <c r="I9" i="21"/>
  <c r="I174" i="21"/>
  <c r="I183" i="21"/>
  <c r="J9" i="21"/>
  <c r="J174" i="21"/>
  <c r="J183" i="21"/>
  <c r="K183" i="21"/>
  <c r="L183" i="21"/>
  <c r="M9" i="21"/>
  <c r="M174" i="21"/>
  <c r="M183" i="21"/>
  <c r="N9" i="21"/>
  <c r="N174" i="21"/>
  <c r="N183" i="21"/>
  <c r="O183" i="21"/>
  <c r="P9" i="21"/>
  <c r="P174" i="21"/>
  <c r="P183" i="21"/>
  <c r="Q9" i="21"/>
  <c r="Q174" i="21"/>
  <c r="Q183" i="21"/>
  <c r="R183" i="21"/>
  <c r="S183" i="21"/>
  <c r="E183" i="26"/>
  <c r="F183" i="26"/>
  <c r="G183" i="26"/>
  <c r="H9" i="26"/>
  <c r="H174" i="26"/>
  <c r="H183" i="26"/>
  <c r="I183" i="26"/>
  <c r="J183" i="26"/>
  <c r="K9" i="26"/>
  <c r="K174" i="26"/>
  <c r="K183" i="26"/>
  <c r="L9" i="26"/>
  <c r="L174" i="26"/>
  <c r="L183" i="26"/>
  <c r="M183" i="26"/>
  <c r="N9" i="26"/>
  <c r="N174" i="26"/>
  <c r="N183" i="26"/>
  <c r="O183" i="26"/>
  <c r="P9" i="26"/>
  <c r="P174" i="26"/>
  <c r="P183" i="26"/>
  <c r="Q183" i="26"/>
  <c r="R9" i="26"/>
  <c r="R174" i="26"/>
  <c r="R183" i="26"/>
  <c r="S183" i="26"/>
  <c r="H183" i="24"/>
  <c r="I183" i="24"/>
  <c r="J9" i="24"/>
  <c r="J174" i="24"/>
  <c r="J183" i="24"/>
  <c r="K183" i="24"/>
  <c r="L183" i="24"/>
  <c r="M183" i="24"/>
  <c r="N183" i="24"/>
  <c r="O183" i="24"/>
  <c r="P183" i="24"/>
  <c r="Q183" i="24"/>
  <c r="R183" i="24"/>
  <c r="S183" i="24"/>
  <c r="F9" i="22"/>
  <c r="Q9" i="22"/>
  <c r="Q174" i="22"/>
  <c r="E9" i="30"/>
  <c r="E174" i="30"/>
  <c r="E183" i="30"/>
  <c r="F9" i="30"/>
  <c r="F174" i="30"/>
  <c r="F183" i="30"/>
  <c r="G183" i="30"/>
  <c r="H183" i="30"/>
  <c r="I183" i="30"/>
  <c r="J183" i="30"/>
  <c r="K183" i="30"/>
  <c r="L183" i="30"/>
  <c r="M183" i="30"/>
  <c r="N183" i="30"/>
  <c r="O183" i="30"/>
  <c r="P183" i="30"/>
  <c r="Q183" i="30"/>
  <c r="R183" i="30"/>
  <c r="S183" i="30"/>
  <c r="E9" i="23"/>
  <c r="E183" i="23"/>
  <c r="F262" i="23"/>
  <c r="G9" i="23"/>
  <c r="G174" i="23"/>
  <c r="I183" i="23"/>
  <c r="J183" i="23"/>
  <c r="K9" i="23"/>
  <c r="K183" i="23"/>
  <c r="L183" i="23"/>
  <c r="M183" i="23"/>
  <c r="N9" i="23"/>
  <c r="N174" i="23"/>
  <c r="O183" i="23"/>
  <c r="P9" i="23"/>
  <c r="Q9" i="23"/>
  <c r="Q183" i="23"/>
  <c r="R183" i="23"/>
  <c r="S183" i="23"/>
  <c r="D183" i="29"/>
  <c r="D11" i="37"/>
  <c r="D9" i="37"/>
  <c r="D9" i="32"/>
  <c r="D174" i="32"/>
  <c r="D183" i="32"/>
  <c r="D174" i="20"/>
  <c r="D183" i="20"/>
  <c r="D11" i="21"/>
  <c r="D9" i="21"/>
  <c r="D174" i="21"/>
  <c r="D183" i="21"/>
  <c r="D12" i="23"/>
  <c r="D256" i="23"/>
  <c r="D183" i="23"/>
  <c r="D176" i="17"/>
  <c r="D183" i="17"/>
  <c r="S177" i="29"/>
  <c r="S177" i="28"/>
  <c r="S177" i="37"/>
  <c r="S177" i="19"/>
  <c r="S177" i="32"/>
  <c r="S177" i="20"/>
  <c r="S177" i="21"/>
  <c r="S177" i="30"/>
  <c r="S177" i="23"/>
  <c r="R177" i="29"/>
  <c r="R177" i="25"/>
  <c r="R177" i="28"/>
  <c r="R177" i="19"/>
  <c r="R177" i="32"/>
  <c r="R177" i="20"/>
  <c r="R177" i="21"/>
  <c r="R177" i="26"/>
  <c r="R177" i="24"/>
  <c r="R177" i="30"/>
  <c r="R177" i="23"/>
  <c r="E180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R180" i="25"/>
  <c r="E180" i="32"/>
  <c r="F180" i="32"/>
  <c r="G180" i="32"/>
  <c r="H180" i="32"/>
  <c r="I180" i="32"/>
  <c r="J180" i="32"/>
  <c r="K180" i="32"/>
  <c r="L180" i="32"/>
  <c r="M180" i="32"/>
  <c r="N180" i="32"/>
  <c r="O180" i="32"/>
  <c r="P180" i="32"/>
  <c r="Q180" i="32"/>
  <c r="R180" i="32"/>
  <c r="S180" i="32"/>
  <c r="E180" i="20"/>
  <c r="F180" i="20"/>
  <c r="G180" i="20"/>
  <c r="H180" i="20"/>
  <c r="I180" i="20"/>
  <c r="J180" i="20"/>
  <c r="K180" i="20"/>
  <c r="L180" i="20"/>
  <c r="M180" i="20"/>
  <c r="N180" i="20"/>
  <c r="O180" i="20"/>
  <c r="P180" i="20"/>
  <c r="Q180" i="20"/>
  <c r="R180" i="20"/>
  <c r="S180" i="20"/>
  <c r="E180" i="21"/>
  <c r="F180" i="21"/>
  <c r="G180" i="21"/>
  <c r="H180" i="21"/>
  <c r="I180" i="21"/>
  <c r="J180" i="21"/>
  <c r="K180" i="21"/>
  <c r="L180" i="21"/>
  <c r="M180" i="21"/>
  <c r="N180" i="21"/>
  <c r="O180" i="21"/>
  <c r="P180" i="21"/>
  <c r="Q180" i="21"/>
  <c r="R180" i="21"/>
  <c r="S180" i="21"/>
  <c r="H180" i="24"/>
  <c r="K180" i="24"/>
  <c r="L180" i="24"/>
  <c r="O180" i="24"/>
  <c r="P180" i="24"/>
  <c r="S180" i="24"/>
  <c r="D180" i="21"/>
  <c r="D180" i="20"/>
  <c r="D180" i="32"/>
  <c r="Q177" i="23"/>
  <c r="O177" i="23"/>
  <c r="N177" i="23"/>
  <c r="M177" i="23"/>
  <c r="K177" i="23"/>
  <c r="J177" i="23"/>
  <c r="G177" i="23"/>
  <c r="Q177" i="30"/>
  <c r="P177" i="30"/>
  <c r="N177" i="30"/>
  <c r="M177" i="30"/>
  <c r="L177" i="30"/>
  <c r="J177" i="30"/>
  <c r="I177" i="30"/>
  <c r="H177" i="30"/>
  <c r="F177" i="30"/>
  <c r="E177" i="30"/>
  <c r="Q177" i="22"/>
  <c r="P177" i="22"/>
  <c r="O177" i="22"/>
  <c r="N177" i="22"/>
  <c r="M177" i="22"/>
  <c r="L177" i="22"/>
  <c r="J177" i="22"/>
  <c r="I177" i="22"/>
  <c r="H177" i="22"/>
  <c r="G177" i="22"/>
  <c r="F177" i="22"/>
  <c r="E177" i="22"/>
  <c r="Q177" i="24"/>
  <c r="N177" i="24"/>
  <c r="M177" i="24"/>
  <c r="J177" i="24"/>
  <c r="I177" i="24"/>
  <c r="Q177" i="26"/>
  <c r="O177" i="26"/>
  <c r="N177" i="26"/>
  <c r="L177" i="26"/>
  <c r="K177" i="26"/>
  <c r="J177" i="26"/>
  <c r="I177" i="26"/>
  <c r="H177" i="26"/>
  <c r="G177" i="26"/>
  <c r="F177" i="26"/>
  <c r="E177" i="26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Q177" i="20"/>
  <c r="P177" i="20"/>
  <c r="O177" i="20"/>
  <c r="N177" i="20"/>
  <c r="M177" i="20"/>
  <c r="L177" i="20"/>
  <c r="K177" i="20"/>
  <c r="J177" i="20"/>
  <c r="I177" i="20"/>
  <c r="H177" i="20"/>
  <c r="G177" i="20"/>
  <c r="F177" i="20"/>
  <c r="E177" i="20"/>
  <c r="Q177" i="32"/>
  <c r="P177" i="32"/>
  <c r="O177" i="32"/>
  <c r="N177" i="32"/>
  <c r="M177" i="32"/>
  <c r="L177" i="32"/>
  <c r="K177" i="32"/>
  <c r="J177" i="32"/>
  <c r="I177" i="32"/>
  <c r="H177" i="32"/>
  <c r="G177" i="32"/>
  <c r="F177" i="32"/>
  <c r="E177" i="32"/>
  <c r="Q177" i="19"/>
  <c r="P177" i="19"/>
  <c r="O177" i="19"/>
  <c r="N177" i="19"/>
  <c r="M177" i="19"/>
  <c r="L177" i="19"/>
  <c r="K177" i="19"/>
  <c r="J177" i="19"/>
  <c r="I177" i="19"/>
  <c r="H177" i="19"/>
  <c r="G177" i="19"/>
  <c r="F177" i="19"/>
  <c r="E177" i="19"/>
  <c r="P177" i="37"/>
  <c r="N177" i="37"/>
  <c r="K177" i="37"/>
  <c r="I177" i="37"/>
  <c r="H177" i="37"/>
  <c r="G177" i="37"/>
  <c r="F177" i="37"/>
  <c r="E177" i="37"/>
  <c r="Q177" i="28"/>
  <c r="P177" i="28"/>
  <c r="O177" i="28"/>
  <c r="N177" i="28"/>
  <c r="M177" i="28"/>
  <c r="L177" i="28"/>
  <c r="K177" i="28"/>
  <c r="J177" i="28"/>
  <c r="I177" i="28"/>
  <c r="H177" i="28"/>
  <c r="G177" i="28"/>
  <c r="F177" i="28"/>
  <c r="E177" i="28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Q177" i="29"/>
  <c r="P177" i="29"/>
  <c r="O177" i="29"/>
  <c r="N177" i="29"/>
  <c r="M177" i="29"/>
  <c r="L177" i="29"/>
  <c r="K177" i="29"/>
  <c r="J177" i="29"/>
  <c r="I177" i="29"/>
  <c r="H177" i="29"/>
  <c r="G177" i="29"/>
  <c r="F177" i="29"/>
  <c r="E177" i="29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7" i="21"/>
  <c r="D177" i="20"/>
  <c r="D177" i="32"/>
  <c r="D177" i="37"/>
  <c r="N406" i="23"/>
  <c r="P406" i="23"/>
  <c r="R406" i="23"/>
  <c r="L406" i="23"/>
  <c r="N80" i="23"/>
  <c r="N403" i="23"/>
  <c r="O80" i="23"/>
  <c r="O79" i="23"/>
  <c r="P80" i="23"/>
  <c r="P403" i="23"/>
  <c r="Q80" i="23"/>
  <c r="Q79" i="23"/>
  <c r="R80" i="23"/>
  <c r="S80" i="23"/>
  <c r="S403" i="23"/>
  <c r="M80" i="23"/>
  <c r="M403" i="23"/>
  <c r="L80" i="23"/>
  <c r="L403" i="23"/>
  <c r="N79" i="23"/>
  <c r="P79" i="23"/>
  <c r="P402" i="23"/>
  <c r="N401" i="23"/>
  <c r="O401" i="23"/>
  <c r="P401" i="23"/>
  <c r="Q401" i="23"/>
  <c r="R401" i="23"/>
  <c r="S401" i="23"/>
  <c r="I401" i="23"/>
  <c r="J401" i="23"/>
  <c r="K401" i="23"/>
  <c r="L401" i="23"/>
  <c r="M401" i="23"/>
  <c r="D401" i="23"/>
  <c r="E401" i="23"/>
  <c r="F401" i="23"/>
  <c r="G401" i="23"/>
  <c r="H401" i="23"/>
  <c r="N398" i="23"/>
  <c r="O398" i="23"/>
  <c r="P398" i="23"/>
  <c r="Q398" i="23"/>
  <c r="R398" i="23"/>
  <c r="S398" i="23"/>
  <c r="I398" i="23"/>
  <c r="J398" i="23"/>
  <c r="K398" i="23"/>
  <c r="L398" i="23"/>
  <c r="M398" i="23"/>
  <c r="D398" i="23"/>
  <c r="E398" i="23"/>
  <c r="F398" i="23"/>
  <c r="G398" i="23"/>
  <c r="H398" i="23"/>
  <c r="N74" i="23"/>
  <c r="N397" i="23"/>
  <c r="O74" i="23"/>
  <c r="O397" i="23"/>
  <c r="P74" i="23"/>
  <c r="Q74" i="23"/>
  <c r="Q397" i="23"/>
  <c r="R74" i="23"/>
  <c r="R397" i="23"/>
  <c r="S74" i="23"/>
  <c r="S397" i="23"/>
  <c r="I74" i="23"/>
  <c r="J74" i="23"/>
  <c r="J397" i="23"/>
  <c r="K74" i="23"/>
  <c r="K397" i="23"/>
  <c r="L74" i="23"/>
  <c r="M74" i="23"/>
  <c r="M397" i="23"/>
  <c r="D74" i="23"/>
  <c r="D397" i="23"/>
  <c r="E74" i="23"/>
  <c r="F74" i="23"/>
  <c r="F397" i="23"/>
  <c r="G74" i="23"/>
  <c r="G397" i="23"/>
  <c r="H74" i="23"/>
  <c r="H397" i="23"/>
  <c r="N396" i="23"/>
  <c r="O396" i="23"/>
  <c r="P396" i="23"/>
  <c r="Q396" i="23"/>
  <c r="R396" i="23"/>
  <c r="S396" i="23"/>
  <c r="I396" i="23"/>
  <c r="J396" i="23"/>
  <c r="K396" i="23"/>
  <c r="L396" i="23"/>
  <c r="M396" i="23"/>
  <c r="D396" i="23"/>
  <c r="E396" i="23"/>
  <c r="F396" i="23"/>
  <c r="G396" i="23"/>
  <c r="H396" i="23"/>
  <c r="N393" i="23"/>
  <c r="O393" i="23"/>
  <c r="P393" i="23"/>
  <c r="Q393" i="23"/>
  <c r="R393" i="23"/>
  <c r="S393" i="23"/>
  <c r="I393" i="23"/>
  <c r="J393" i="23"/>
  <c r="K393" i="23"/>
  <c r="L393" i="23"/>
  <c r="M393" i="23"/>
  <c r="D393" i="23"/>
  <c r="E393" i="23"/>
  <c r="F393" i="23"/>
  <c r="G393" i="23"/>
  <c r="H393" i="23"/>
  <c r="N69" i="23"/>
  <c r="N392" i="23"/>
  <c r="O69" i="23"/>
  <c r="O392" i="23"/>
  <c r="P69" i="23"/>
  <c r="P392" i="23"/>
  <c r="Q69" i="23"/>
  <c r="Q392" i="23"/>
  <c r="R69" i="23"/>
  <c r="R392" i="23"/>
  <c r="S69" i="23"/>
  <c r="I69" i="23"/>
  <c r="I392" i="23"/>
  <c r="J69" i="23"/>
  <c r="J392" i="23"/>
  <c r="K69" i="23"/>
  <c r="L69" i="23"/>
  <c r="L392" i="23"/>
  <c r="M69" i="23"/>
  <c r="M392" i="23"/>
  <c r="D69" i="23"/>
  <c r="D392" i="23"/>
  <c r="E69" i="23"/>
  <c r="F69" i="23"/>
  <c r="F392" i="23"/>
  <c r="G69" i="23"/>
  <c r="G392" i="23"/>
  <c r="H69" i="23"/>
  <c r="H392" i="23"/>
  <c r="N388" i="23"/>
  <c r="O388" i="23"/>
  <c r="P388" i="23"/>
  <c r="Q388" i="23"/>
  <c r="R388" i="23"/>
  <c r="S388" i="23"/>
  <c r="I388" i="23"/>
  <c r="J388" i="23"/>
  <c r="K388" i="23"/>
  <c r="L388" i="23"/>
  <c r="M388" i="23"/>
  <c r="D388" i="23"/>
  <c r="E388" i="23"/>
  <c r="F388" i="23"/>
  <c r="G388" i="23"/>
  <c r="H388" i="23"/>
  <c r="N64" i="23"/>
  <c r="O64" i="23"/>
  <c r="O387" i="23"/>
  <c r="P64" i="23"/>
  <c r="P387" i="23"/>
  <c r="Q64" i="23"/>
  <c r="Q387" i="23"/>
  <c r="R64" i="23"/>
  <c r="R387" i="23"/>
  <c r="S64" i="23"/>
  <c r="I64" i="23"/>
  <c r="I387" i="23"/>
  <c r="J64" i="23"/>
  <c r="J387" i="23"/>
  <c r="K64" i="23"/>
  <c r="L64" i="23"/>
  <c r="L387" i="23"/>
  <c r="M64" i="23"/>
  <c r="M387" i="23"/>
  <c r="D64" i="23"/>
  <c r="D387" i="23"/>
  <c r="E64" i="23"/>
  <c r="F64" i="23"/>
  <c r="F387" i="23"/>
  <c r="G64" i="23"/>
  <c r="G387" i="23"/>
  <c r="H64" i="23"/>
  <c r="H387" i="23"/>
  <c r="N383" i="23"/>
  <c r="O383" i="23"/>
  <c r="P383" i="23"/>
  <c r="Q383" i="23"/>
  <c r="R383" i="23"/>
  <c r="S383" i="23"/>
  <c r="I383" i="23"/>
  <c r="J383" i="23"/>
  <c r="K383" i="23"/>
  <c r="L383" i="23"/>
  <c r="M383" i="23"/>
  <c r="D383" i="23"/>
  <c r="E383" i="23"/>
  <c r="F383" i="23"/>
  <c r="G383" i="23"/>
  <c r="H383" i="23"/>
  <c r="N59" i="23"/>
  <c r="O59" i="23"/>
  <c r="O382" i="23"/>
  <c r="P59" i="23"/>
  <c r="P382" i="23"/>
  <c r="Q59" i="23"/>
  <c r="Q382" i="23"/>
  <c r="R59" i="23"/>
  <c r="R382" i="23"/>
  <c r="S59" i="23"/>
  <c r="S382" i="23"/>
  <c r="I59" i="23"/>
  <c r="I382" i="23"/>
  <c r="J59" i="23"/>
  <c r="J382" i="23"/>
  <c r="K59" i="23"/>
  <c r="K382" i="23"/>
  <c r="L59" i="23"/>
  <c r="L382" i="23"/>
  <c r="M59" i="23"/>
  <c r="M382" i="23"/>
  <c r="D59" i="23"/>
  <c r="D382" i="23"/>
  <c r="E59" i="23"/>
  <c r="F59" i="23"/>
  <c r="F382" i="23"/>
  <c r="G59" i="23"/>
  <c r="G382" i="23"/>
  <c r="H59" i="23"/>
  <c r="H382" i="23"/>
  <c r="N373" i="23"/>
  <c r="O373" i="23"/>
  <c r="P373" i="23"/>
  <c r="Q373" i="23"/>
  <c r="R373" i="23"/>
  <c r="S373" i="23"/>
  <c r="I373" i="23"/>
  <c r="J373" i="23"/>
  <c r="K373" i="23"/>
  <c r="L373" i="23"/>
  <c r="M373" i="23"/>
  <c r="D373" i="23"/>
  <c r="E373" i="23"/>
  <c r="F373" i="23"/>
  <c r="G373" i="23"/>
  <c r="H373" i="23"/>
  <c r="N49" i="23"/>
  <c r="O49" i="23"/>
  <c r="O372" i="23"/>
  <c r="P49" i="23"/>
  <c r="P372" i="23"/>
  <c r="Q49" i="23"/>
  <c r="Q372" i="23"/>
  <c r="R49" i="23"/>
  <c r="R372" i="23"/>
  <c r="S49" i="23"/>
  <c r="S372" i="23"/>
  <c r="I49" i="23"/>
  <c r="I372" i="23"/>
  <c r="J49" i="23"/>
  <c r="J372" i="23"/>
  <c r="K49" i="23"/>
  <c r="K372" i="23"/>
  <c r="L49" i="23"/>
  <c r="L372" i="23"/>
  <c r="M49" i="23"/>
  <c r="M372" i="23"/>
  <c r="D49" i="23"/>
  <c r="D372" i="23"/>
  <c r="E49" i="23"/>
  <c r="F49" i="23"/>
  <c r="F372" i="23"/>
  <c r="G49" i="23"/>
  <c r="G372" i="23"/>
  <c r="H49" i="23"/>
  <c r="H372" i="23"/>
  <c r="N371" i="23"/>
  <c r="O371" i="23"/>
  <c r="P371" i="23"/>
  <c r="Q371" i="23"/>
  <c r="R371" i="23"/>
  <c r="S371" i="23"/>
  <c r="I371" i="23"/>
  <c r="J371" i="23"/>
  <c r="K371" i="23"/>
  <c r="L371" i="23"/>
  <c r="M371" i="23"/>
  <c r="D371" i="23"/>
  <c r="E371" i="23"/>
  <c r="F371" i="23"/>
  <c r="G371" i="23"/>
  <c r="H371" i="23"/>
  <c r="N368" i="23"/>
  <c r="O368" i="23"/>
  <c r="P368" i="23"/>
  <c r="Q368" i="23"/>
  <c r="R368" i="23"/>
  <c r="S368" i="23"/>
  <c r="I368" i="23"/>
  <c r="J368" i="23"/>
  <c r="K368" i="23"/>
  <c r="L368" i="23"/>
  <c r="M368" i="23"/>
  <c r="D368" i="23"/>
  <c r="E368" i="23"/>
  <c r="F368" i="23"/>
  <c r="G368" i="23"/>
  <c r="H368" i="23"/>
  <c r="N44" i="23"/>
  <c r="O44" i="23"/>
  <c r="O367" i="23"/>
  <c r="P44" i="23"/>
  <c r="P367" i="23"/>
  <c r="Q44" i="23"/>
  <c r="Q367" i="23"/>
  <c r="R44" i="23"/>
  <c r="R367" i="23"/>
  <c r="S44" i="23"/>
  <c r="S367" i="23"/>
  <c r="I44" i="23"/>
  <c r="J44" i="23"/>
  <c r="J367" i="23"/>
  <c r="K44" i="23"/>
  <c r="K367" i="23"/>
  <c r="L44" i="23"/>
  <c r="M44" i="23"/>
  <c r="M367" i="23"/>
  <c r="D44" i="23"/>
  <c r="D367" i="23"/>
  <c r="E44" i="23"/>
  <c r="E367" i="23"/>
  <c r="F44" i="23"/>
  <c r="G44" i="23"/>
  <c r="G367" i="23"/>
  <c r="H44" i="23"/>
  <c r="H367" i="23"/>
  <c r="N361" i="23"/>
  <c r="O361" i="23"/>
  <c r="P361" i="23"/>
  <c r="Q361" i="23"/>
  <c r="R361" i="23"/>
  <c r="S361" i="23"/>
  <c r="I361" i="23"/>
  <c r="J361" i="23"/>
  <c r="K361" i="23"/>
  <c r="L361" i="23"/>
  <c r="M361" i="23"/>
  <c r="D361" i="23"/>
  <c r="E361" i="23"/>
  <c r="F361" i="23"/>
  <c r="G361" i="23"/>
  <c r="H361" i="23"/>
  <c r="N358" i="23"/>
  <c r="O358" i="23"/>
  <c r="P358" i="23"/>
  <c r="Q358" i="23"/>
  <c r="R358" i="23"/>
  <c r="S358" i="23"/>
  <c r="I358" i="23"/>
  <c r="J358" i="23"/>
  <c r="K358" i="23"/>
  <c r="L358" i="23"/>
  <c r="M358" i="23"/>
  <c r="D358" i="23"/>
  <c r="E358" i="23"/>
  <c r="F358" i="23"/>
  <c r="G358" i="23"/>
  <c r="H358" i="23"/>
  <c r="N34" i="23"/>
  <c r="N357" i="23"/>
  <c r="O34" i="23"/>
  <c r="P34" i="23"/>
  <c r="P357" i="23"/>
  <c r="Q34" i="23"/>
  <c r="Q357" i="23"/>
  <c r="R34" i="23"/>
  <c r="R357" i="23"/>
  <c r="S34" i="23"/>
  <c r="I34" i="23"/>
  <c r="I357" i="23"/>
  <c r="J34" i="23"/>
  <c r="J357" i="23"/>
  <c r="K34" i="23"/>
  <c r="K357" i="23"/>
  <c r="L34" i="23"/>
  <c r="M34" i="23"/>
  <c r="M357" i="23"/>
  <c r="D34" i="23"/>
  <c r="D357" i="23"/>
  <c r="E34" i="23"/>
  <c r="E357" i="23"/>
  <c r="F34" i="23"/>
  <c r="G34" i="23"/>
  <c r="G357" i="23"/>
  <c r="H34" i="23"/>
  <c r="H357" i="23"/>
  <c r="N353" i="23"/>
  <c r="O353" i="23"/>
  <c r="P353" i="23"/>
  <c r="Q353" i="23"/>
  <c r="R353" i="23"/>
  <c r="S353" i="23"/>
  <c r="I353" i="23"/>
  <c r="J353" i="23"/>
  <c r="K353" i="23"/>
  <c r="L353" i="23"/>
  <c r="M353" i="23"/>
  <c r="D353" i="23"/>
  <c r="E353" i="23"/>
  <c r="F353" i="23"/>
  <c r="G353" i="23"/>
  <c r="H353" i="23"/>
  <c r="N29" i="23"/>
  <c r="N352" i="23"/>
  <c r="O29" i="23"/>
  <c r="O352" i="23"/>
  <c r="P29" i="23"/>
  <c r="P352" i="23"/>
  <c r="Q29" i="23"/>
  <c r="Q352" i="23"/>
  <c r="R29" i="23"/>
  <c r="R352" i="23"/>
  <c r="S29" i="23"/>
  <c r="S352" i="23"/>
  <c r="I29" i="23"/>
  <c r="I352" i="23"/>
  <c r="J29" i="23"/>
  <c r="J352" i="23"/>
  <c r="K29" i="23"/>
  <c r="K352" i="23"/>
  <c r="L29" i="23"/>
  <c r="L352" i="23"/>
  <c r="M29" i="23"/>
  <c r="M352" i="23"/>
  <c r="D29" i="23"/>
  <c r="D352" i="23"/>
  <c r="E29" i="23"/>
  <c r="E352" i="23"/>
  <c r="F29" i="23"/>
  <c r="F352" i="23"/>
  <c r="G29" i="23"/>
  <c r="G352" i="23"/>
  <c r="H29" i="23"/>
  <c r="H352" i="23"/>
  <c r="N348" i="23"/>
  <c r="O348" i="23"/>
  <c r="P348" i="23"/>
  <c r="Q348" i="23"/>
  <c r="R348" i="23"/>
  <c r="S348" i="23"/>
  <c r="I348" i="23"/>
  <c r="J348" i="23"/>
  <c r="K348" i="23"/>
  <c r="L348" i="23"/>
  <c r="M348" i="23"/>
  <c r="D348" i="23"/>
  <c r="E348" i="23"/>
  <c r="F348" i="23"/>
  <c r="G348" i="23"/>
  <c r="H348" i="23"/>
  <c r="N24" i="23"/>
  <c r="O24" i="23"/>
  <c r="P24" i="23"/>
  <c r="Q24" i="23"/>
  <c r="R24" i="23"/>
  <c r="S24" i="23"/>
  <c r="I24" i="23"/>
  <c r="I347" i="23"/>
  <c r="J24" i="23"/>
  <c r="J347" i="23"/>
  <c r="K24" i="23"/>
  <c r="K347" i="23"/>
  <c r="L24" i="23"/>
  <c r="L347" i="23"/>
  <c r="M24" i="23"/>
  <c r="M347" i="23"/>
  <c r="D24" i="23"/>
  <c r="E24" i="23"/>
  <c r="F24" i="23"/>
  <c r="G24" i="23"/>
  <c r="H24" i="23"/>
  <c r="N346" i="23"/>
  <c r="O346" i="23"/>
  <c r="P346" i="23"/>
  <c r="Q346" i="23"/>
  <c r="R346" i="23"/>
  <c r="S346" i="23"/>
  <c r="I346" i="23"/>
  <c r="J346" i="23"/>
  <c r="K346" i="23"/>
  <c r="L346" i="23"/>
  <c r="M346" i="23"/>
  <c r="D346" i="23"/>
  <c r="E346" i="23"/>
  <c r="F346" i="23"/>
  <c r="G346" i="23"/>
  <c r="H346" i="23"/>
  <c r="N343" i="23"/>
  <c r="O343" i="23"/>
  <c r="P343" i="23"/>
  <c r="Q343" i="23"/>
  <c r="R343" i="23"/>
  <c r="S343" i="23"/>
  <c r="I343" i="23"/>
  <c r="J343" i="23"/>
  <c r="K343" i="23"/>
  <c r="L343" i="23"/>
  <c r="M343" i="23"/>
  <c r="D343" i="23"/>
  <c r="E343" i="23"/>
  <c r="F343" i="23"/>
  <c r="G343" i="23"/>
  <c r="H343" i="23"/>
  <c r="N19" i="23"/>
  <c r="N342" i="23"/>
  <c r="O19" i="23"/>
  <c r="O342" i="23"/>
  <c r="P19" i="23"/>
  <c r="Q19" i="23"/>
  <c r="Q342" i="23"/>
  <c r="R19" i="23"/>
  <c r="R342" i="23"/>
  <c r="S19" i="23"/>
  <c r="S342" i="23"/>
  <c r="I19" i="23"/>
  <c r="J19" i="23"/>
  <c r="J342" i="23"/>
  <c r="K19" i="23"/>
  <c r="K342" i="23"/>
  <c r="L19" i="23"/>
  <c r="L342" i="23"/>
  <c r="M19" i="23"/>
  <c r="M342" i="23"/>
  <c r="D19" i="23"/>
  <c r="D342" i="23"/>
  <c r="E19" i="23"/>
  <c r="E342" i="23"/>
  <c r="F19" i="23"/>
  <c r="F342" i="23"/>
  <c r="G19" i="23"/>
  <c r="G342" i="23"/>
  <c r="H19" i="23"/>
  <c r="H342" i="23"/>
  <c r="N341" i="23"/>
  <c r="O341" i="23"/>
  <c r="P341" i="23"/>
  <c r="Q341" i="23"/>
  <c r="R341" i="23"/>
  <c r="S341" i="23"/>
  <c r="I341" i="23"/>
  <c r="J341" i="23"/>
  <c r="K341" i="23"/>
  <c r="L341" i="23"/>
  <c r="M341" i="23"/>
  <c r="D341" i="23"/>
  <c r="E341" i="23"/>
  <c r="G341" i="23"/>
  <c r="H341" i="23"/>
  <c r="N335" i="23"/>
  <c r="O335" i="23"/>
  <c r="Q335" i="23"/>
  <c r="R335" i="23"/>
  <c r="S335" i="23"/>
  <c r="J335" i="23"/>
  <c r="K335" i="23"/>
  <c r="L335" i="23"/>
  <c r="M335" i="23"/>
  <c r="F335" i="23"/>
  <c r="G335" i="23"/>
  <c r="H335" i="23"/>
  <c r="N334" i="23"/>
  <c r="O334" i="23"/>
  <c r="Q334" i="23"/>
  <c r="E334" i="23"/>
  <c r="G334" i="23"/>
  <c r="K10" i="23"/>
  <c r="M10" i="23"/>
  <c r="M175" i="23"/>
  <c r="N332" i="23"/>
  <c r="Q332" i="23"/>
  <c r="G332" i="23"/>
  <c r="N8" i="23"/>
  <c r="N331" i="23"/>
  <c r="P8" i="23"/>
  <c r="Q8" i="23"/>
  <c r="Q331" i="23"/>
  <c r="G8" i="23"/>
  <c r="G331" i="23"/>
  <c r="N327" i="23"/>
  <c r="O327" i="23"/>
  <c r="P327" i="23"/>
  <c r="Q327" i="23"/>
  <c r="R327" i="23"/>
  <c r="S327" i="23"/>
  <c r="L327" i="23"/>
  <c r="N324" i="23"/>
  <c r="P324" i="23"/>
  <c r="Q324" i="23"/>
  <c r="S324" i="23"/>
  <c r="M324" i="23"/>
  <c r="L324" i="23"/>
  <c r="P323" i="23"/>
  <c r="N322" i="23"/>
  <c r="O322" i="23"/>
  <c r="P322" i="23"/>
  <c r="Q322" i="23"/>
  <c r="R322" i="23"/>
  <c r="S322" i="23"/>
  <c r="I322" i="23"/>
  <c r="J322" i="23"/>
  <c r="K322" i="23"/>
  <c r="L322" i="23"/>
  <c r="M322" i="23"/>
  <c r="D322" i="23"/>
  <c r="E322" i="23"/>
  <c r="F322" i="23"/>
  <c r="G322" i="23"/>
  <c r="H322" i="23"/>
  <c r="N319" i="23"/>
  <c r="O319" i="23"/>
  <c r="P319" i="23"/>
  <c r="Q319" i="23"/>
  <c r="R319" i="23"/>
  <c r="S319" i="23"/>
  <c r="I319" i="23"/>
  <c r="J319" i="23"/>
  <c r="K319" i="23"/>
  <c r="L319" i="23"/>
  <c r="M319" i="23"/>
  <c r="D319" i="23"/>
  <c r="E319" i="23"/>
  <c r="F319" i="23"/>
  <c r="G319" i="23"/>
  <c r="H319" i="23"/>
  <c r="N318" i="23"/>
  <c r="O318" i="23"/>
  <c r="Q318" i="23"/>
  <c r="R318" i="23"/>
  <c r="S318" i="23"/>
  <c r="J318" i="23"/>
  <c r="K318" i="23"/>
  <c r="M318" i="23"/>
  <c r="D318" i="23"/>
  <c r="F318" i="23"/>
  <c r="G318" i="23"/>
  <c r="N317" i="23"/>
  <c r="O317" i="23"/>
  <c r="P317" i="23"/>
  <c r="Q317" i="23"/>
  <c r="R317" i="23"/>
  <c r="S317" i="23"/>
  <c r="I317" i="23"/>
  <c r="J317" i="23"/>
  <c r="K317" i="23"/>
  <c r="L317" i="23"/>
  <c r="M317" i="23"/>
  <c r="D317" i="23"/>
  <c r="E317" i="23"/>
  <c r="F317" i="23"/>
  <c r="G317" i="23"/>
  <c r="H317" i="23"/>
  <c r="N314" i="23"/>
  <c r="O314" i="23"/>
  <c r="P314" i="23"/>
  <c r="Q314" i="23"/>
  <c r="R314" i="23"/>
  <c r="S314" i="23"/>
  <c r="I314" i="23"/>
  <c r="J314" i="23"/>
  <c r="K314" i="23"/>
  <c r="L314" i="23"/>
  <c r="M314" i="23"/>
  <c r="D314" i="23"/>
  <c r="E314" i="23"/>
  <c r="F314" i="23"/>
  <c r="G314" i="23"/>
  <c r="H314" i="23"/>
  <c r="N313" i="23"/>
  <c r="O313" i="23"/>
  <c r="P313" i="23"/>
  <c r="Q313" i="23"/>
  <c r="R313" i="23"/>
  <c r="I313" i="23"/>
  <c r="J313" i="23"/>
  <c r="L313" i="23"/>
  <c r="M313" i="23"/>
  <c r="D313" i="23"/>
  <c r="F313" i="23"/>
  <c r="G313" i="23"/>
  <c r="H313" i="23"/>
  <c r="N309" i="23"/>
  <c r="O309" i="23"/>
  <c r="P309" i="23"/>
  <c r="Q309" i="23"/>
  <c r="R309" i="23"/>
  <c r="S309" i="23"/>
  <c r="I309" i="23"/>
  <c r="J309" i="23"/>
  <c r="K309" i="23"/>
  <c r="L309" i="23"/>
  <c r="M309" i="23"/>
  <c r="D309" i="23"/>
  <c r="E309" i="23"/>
  <c r="F309" i="23"/>
  <c r="G309" i="23"/>
  <c r="H309" i="23"/>
  <c r="O308" i="23"/>
  <c r="P308" i="23"/>
  <c r="Q308" i="23"/>
  <c r="R308" i="23"/>
  <c r="I308" i="23"/>
  <c r="J308" i="23"/>
  <c r="L308" i="23"/>
  <c r="M308" i="23"/>
  <c r="D308" i="23"/>
  <c r="F308" i="23"/>
  <c r="G308" i="23"/>
  <c r="H308" i="23"/>
  <c r="N304" i="23"/>
  <c r="O304" i="23"/>
  <c r="P304" i="23"/>
  <c r="Q304" i="23"/>
  <c r="R304" i="23"/>
  <c r="S304" i="23"/>
  <c r="I304" i="23"/>
  <c r="J304" i="23"/>
  <c r="K304" i="23"/>
  <c r="L304" i="23"/>
  <c r="M304" i="23"/>
  <c r="D304" i="23"/>
  <c r="E304" i="23"/>
  <c r="F304" i="23"/>
  <c r="G304" i="23"/>
  <c r="H304" i="23"/>
  <c r="O303" i="23"/>
  <c r="P303" i="23"/>
  <c r="R303" i="23"/>
  <c r="S303" i="23"/>
  <c r="I303" i="23"/>
  <c r="K303" i="23"/>
  <c r="L303" i="23"/>
  <c r="M303" i="23"/>
  <c r="D303" i="23"/>
  <c r="F303" i="23"/>
  <c r="G303" i="23"/>
  <c r="H303" i="23"/>
  <c r="N294" i="23"/>
  <c r="O294" i="23"/>
  <c r="P294" i="23"/>
  <c r="Q294" i="23"/>
  <c r="R294" i="23"/>
  <c r="S294" i="23"/>
  <c r="I294" i="23"/>
  <c r="J294" i="23"/>
  <c r="K294" i="23"/>
  <c r="L294" i="23"/>
  <c r="M294" i="23"/>
  <c r="D294" i="23"/>
  <c r="E294" i="23"/>
  <c r="F294" i="23"/>
  <c r="G294" i="23"/>
  <c r="H294" i="23"/>
  <c r="O293" i="23"/>
  <c r="P293" i="23"/>
  <c r="Q293" i="23"/>
  <c r="R293" i="23"/>
  <c r="S293" i="23"/>
  <c r="I293" i="23"/>
  <c r="J293" i="23"/>
  <c r="K293" i="23"/>
  <c r="L293" i="23"/>
  <c r="M293" i="23"/>
  <c r="D293" i="23"/>
  <c r="F293" i="23"/>
  <c r="G293" i="23"/>
  <c r="H293" i="23"/>
  <c r="N292" i="23"/>
  <c r="O292" i="23"/>
  <c r="P292" i="23"/>
  <c r="Q292" i="23"/>
  <c r="R292" i="23"/>
  <c r="S292" i="23"/>
  <c r="I292" i="23"/>
  <c r="J292" i="23"/>
  <c r="K292" i="23"/>
  <c r="L292" i="23"/>
  <c r="M292" i="23"/>
  <c r="D292" i="23"/>
  <c r="E292" i="23"/>
  <c r="F292" i="23"/>
  <c r="G292" i="23"/>
  <c r="H292" i="23"/>
  <c r="N289" i="23"/>
  <c r="O289" i="23"/>
  <c r="P289" i="23"/>
  <c r="Q289" i="23"/>
  <c r="R289" i="23"/>
  <c r="S289" i="23"/>
  <c r="I289" i="23"/>
  <c r="J289" i="23"/>
  <c r="K289" i="23"/>
  <c r="L289" i="23"/>
  <c r="M289" i="23"/>
  <c r="D289" i="23"/>
  <c r="E289" i="23"/>
  <c r="F289" i="23"/>
  <c r="G289" i="23"/>
  <c r="H289" i="23"/>
  <c r="O288" i="23"/>
  <c r="P288" i="23"/>
  <c r="R288" i="23"/>
  <c r="S288" i="23"/>
  <c r="J288" i="23"/>
  <c r="K288" i="23"/>
  <c r="M288" i="23"/>
  <c r="D288" i="23"/>
  <c r="E288" i="23"/>
  <c r="G288" i="23"/>
  <c r="H288" i="23"/>
  <c r="N282" i="23"/>
  <c r="O282" i="23"/>
  <c r="P282" i="23"/>
  <c r="Q282" i="23"/>
  <c r="R282" i="23"/>
  <c r="S282" i="23"/>
  <c r="I282" i="23"/>
  <c r="J282" i="23"/>
  <c r="K282" i="23"/>
  <c r="L282" i="23"/>
  <c r="M282" i="23"/>
  <c r="D282" i="23"/>
  <c r="E282" i="23"/>
  <c r="F282" i="23"/>
  <c r="G282" i="23"/>
  <c r="H282" i="23"/>
  <c r="N279" i="23"/>
  <c r="O279" i="23"/>
  <c r="P279" i="23"/>
  <c r="Q279" i="23"/>
  <c r="R279" i="23"/>
  <c r="S279" i="23"/>
  <c r="I279" i="23"/>
  <c r="J279" i="23"/>
  <c r="K279" i="23"/>
  <c r="L279" i="23"/>
  <c r="M279" i="23"/>
  <c r="D279" i="23"/>
  <c r="E279" i="23"/>
  <c r="F279" i="23"/>
  <c r="G279" i="23"/>
  <c r="H279" i="23"/>
  <c r="N278" i="23"/>
  <c r="P278" i="23"/>
  <c r="Q278" i="23"/>
  <c r="R278" i="23"/>
  <c r="I278" i="23"/>
  <c r="J278" i="23"/>
  <c r="K278" i="23"/>
  <c r="M278" i="23"/>
  <c r="D278" i="23"/>
  <c r="E278" i="23"/>
  <c r="G278" i="23"/>
  <c r="H278" i="23"/>
  <c r="N274" i="23"/>
  <c r="O274" i="23"/>
  <c r="P274" i="23"/>
  <c r="Q274" i="23"/>
  <c r="R274" i="23"/>
  <c r="S274" i="23"/>
  <c r="I274" i="23"/>
  <c r="J274" i="23"/>
  <c r="K274" i="23"/>
  <c r="L274" i="23"/>
  <c r="M274" i="23"/>
  <c r="D274" i="23"/>
  <c r="E274" i="23"/>
  <c r="F274" i="23"/>
  <c r="G274" i="23"/>
  <c r="H274" i="23"/>
  <c r="N273" i="23"/>
  <c r="O273" i="23"/>
  <c r="P273" i="23"/>
  <c r="Q273" i="23"/>
  <c r="R273" i="23"/>
  <c r="S273" i="23"/>
  <c r="I273" i="23"/>
  <c r="J273" i="23"/>
  <c r="K273" i="23"/>
  <c r="L273" i="23"/>
  <c r="M273" i="23"/>
  <c r="D273" i="23"/>
  <c r="E273" i="23"/>
  <c r="F273" i="23"/>
  <c r="G273" i="23"/>
  <c r="H273" i="23"/>
  <c r="N269" i="23"/>
  <c r="O269" i="23"/>
  <c r="P269" i="23"/>
  <c r="Q269" i="23"/>
  <c r="R269" i="23"/>
  <c r="S269" i="23"/>
  <c r="I269" i="23"/>
  <c r="J269" i="23"/>
  <c r="K269" i="23"/>
  <c r="L269" i="23"/>
  <c r="M269" i="23"/>
  <c r="D269" i="23"/>
  <c r="E269" i="23"/>
  <c r="F269" i="23"/>
  <c r="G269" i="23"/>
  <c r="H269" i="23"/>
  <c r="N268" i="23"/>
  <c r="O268" i="23"/>
  <c r="P268" i="23"/>
  <c r="Q268" i="23"/>
  <c r="R268" i="23"/>
  <c r="S268" i="23"/>
  <c r="I268" i="23"/>
  <c r="J268" i="23"/>
  <c r="K268" i="23"/>
  <c r="L268" i="23"/>
  <c r="M268" i="23"/>
  <c r="D268" i="23"/>
  <c r="E268" i="23"/>
  <c r="F268" i="23"/>
  <c r="G268" i="23"/>
  <c r="H268" i="23"/>
  <c r="N267" i="23"/>
  <c r="O267" i="23"/>
  <c r="P267" i="23"/>
  <c r="Q267" i="23"/>
  <c r="R267" i="23"/>
  <c r="S267" i="23"/>
  <c r="I267" i="23"/>
  <c r="J267" i="23"/>
  <c r="K267" i="23"/>
  <c r="L267" i="23"/>
  <c r="M267" i="23"/>
  <c r="D267" i="23"/>
  <c r="E267" i="23"/>
  <c r="F267" i="23"/>
  <c r="G267" i="23"/>
  <c r="H267" i="23"/>
  <c r="N264" i="23"/>
  <c r="O264" i="23"/>
  <c r="P264" i="23"/>
  <c r="Q264" i="23"/>
  <c r="R264" i="23"/>
  <c r="S264" i="23"/>
  <c r="I264" i="23"/>
  <c r="J264" i="23"/>
  <c r="K264" i="23"/>
  <c r="L264" i="23"/>
  <c r="M264" i="23"/>
  <c r="D264" i="23"/>
  <c r="E264" i="23"/>
  <c r="F264" i="23"/>
  <c r="G264" i="23"/>
  <c r="H264" i="23"/>
  <c r="N263" i="23"/>
  <c r="O263" i="23"/>
  <c r="Q263" i="23"/>
  <c r="R263" i="23"/>
  <c r="S263" i="23"/>
  <c r="J263" i="23"/>
  <c r="K263" i="23"/>
  <c r="L263" i="23"/>
  <c r="M263" i="23"/>
  <c r="D263" i="23"/>
  <c r="E263" i="23"/>
  <c r="F263" i="23"/>
  <c r="G263" i="23"/>
  <c r="H263" i="23"/>
  <c r="N262" i="23"/>
  <c r="O262" i="23"/>
  <c r="P262" i="23"/>
  <c r="Q262" i="23"/>
  <c r="R262" i="23"/>
  <c r="S262" i="23"/>
  <c r="I262" i="23"/>
  <c r="J262" i="23"/>
  <c r="K262" i="23"/>
  <c r="L262" i="23"/>
  <c r="M262" i="23"/>
  <c r="D262" i="23"/>
  <c r="E262" i="23"/>
  <c r="G262" i="23"/>
  <c r="H262" i="23"/>
  <c r="N256" i="23"/>
  <c r="O256" i="23"/>
  <c r="Q256" i="23"/>
  <c r="R256" i="23"/>
  <c r="S256" i="23"/>
  <c r="J256" i="23"/>
  <c r="K256" i="23"/>
  <c r="L256" i="23"/>
  <c r="M256" i="23"/>
  <c r="F256" i="23"/>
  <c r="G256" i="23"/>
  <c r="H256" i="23"/>
  <c r="N255" i="23"/>
  <c r="Q255" i="23"/>
  <c r="E255" i="23"/>
  <c r="G255" i="23"/>
  <c r="N253" i="23"/>
  <c r="Q253" i="23"/>
  <c r="G253" i="23"/>
  <c r="N252" i="23"/>
  <c r="P252" i="23"/>
  <c r="Q252" i="23"/>
  <c r="G252" i="23"/>
  <c r="N248" i="23"/>
  <c r="O248" i="23"/>
  <c r="P248" i="23"/>
  <c r="Q248" i="23"/>
  <c r="R248" i="23"/>
  <c r="S248" i="23"/>
  <c r="L248" i="23"/>
  <c r="N245" i="23"/>
  <c r="O245" i="23"/>
  <c r="P245" i="23"/>
  <c r="Q245" i="23"/>
  <c r="S245" i="23"/>
  <c r="M245" i="23"/>
  <c r="L245" i="23"/>
  <c r="P244" i="23"/>
  <c r="N243" i="23"/>
  <c r="O243" i="23"/>
  <c r="P243" i="23"/>
  <c r="Q243" i="23"/>
  <c r="R243" i="23"/>
  <c r="S243" i="23"/>
  <c r="I243" i="23"/>
  <c r="J243" i="23"/>
  <c r="K243" i="23"/>
  <c r="L243" i="23"/>
  <c r="M243" i="23"/>
  <c r="D243" i="23"/>
  <c r="E243" i="23"/>
  <c r="F243" i="23"/>
  <c r="G243" i="23"/>
  <c r="H243" i="23"/>
  <c r="N240" i="23"/>
  <c r="O240" i="23"/>
  <c r="P240" i="23"/>
  <c r="Q240" i="23"/>
  <c r="R240" i="23"/>
  <c r="S240" i="23"/>
  <c r="I240" i="23"/>
  <c r="J240" i="23"/>
  <c r="K240" i="23"/>
  <c r="L240" i="23"/>
  <c r="M240" i="23"/>
  <c r="D240" i="23"/>
  <c r="E240" i="23"/>
  <c r="F240" i="23"/>
  <c r="G240" i="23"/>
  <c r="H240" i="23"/>
  <c r="N239" i="23"/>
  <c r="O239" i="23"/>
  <c r="Q239" i="23"/>
  <c r="R239" i="23"/>
  <c r="S239" i="23"/>
  <c r="J239" i="23"/>
  <c r="K239" i="23"/>
  <c r="M239" i="23"/>
  <c r="D239" i="23"/>
  <c r="F239" i="23"/>
  <c r="G239" i="23"/>
  <c r="H239" i="23"/>
  <c r="N238" i="23"/>
  <c r="O238" i="23"/>
  <c r="P238" i="23"/>
  <c r="Q238" i="23"/>
  <c r="R238" i="23"/>
  <c r="S238" i="23"/>
  <c r="I238" i="23"/>
  <c r="J238" i="23"/>
  <c r="K238" i="23"/>
  <c r="L238" i="23"/>
  <c r="M238" i="23"/>
  <c r="D238" i="23"/>
  <c r="E238" i="23"/>
  <c r="F238" i="23"/>
  <c r="G238" i="23"/>
  <c r="H238" i="23"/>
  <c r="N235" i="23"/>
  <c r="O235" i="23"/>
  <c r="P235" i="23"/>
  <c r="Q235" i="23"/>
  <c r="R235" i="23"/>
  <c r="S235" i="23"/>
  <c r="I235" i="23"/>
  <c r="J235" i="23"/>
  <c r="K235" i="23"/>
  <c r="L235" i="23"/>
  <c r="M235" i="23"/>
  <c r="D235" i="23"/>
  <c r="E235" i="23"/>
  <c r="F235" i="23"/>
  <c r="G235" i="23"/>
  <c r="H235" i="23"/>
  <c r="N234" i="23"/>
  <c r="O234" i="23"/>
  <c r="P234" i="23"/>
  <c r="Q234" i="23"/>
  <c r="R234" i="23"/>
  <c r="I234" i="23"/>
  <c r="J234" i="23"/>
  <c r="L234" i="23"/>
  <c r="M234" i="23"/>
  <c r="D234" i="23"/>
  <c r="F234" i="23"/>
  <c r="G234" i="23"/>
  <c r="H234" i="23"/>
  <c r="N230" i="23"/>
  <c r="O230" i="23"/>
  <c r="P230" i="23"/>
  <c r="Q230" i="23"/>
  <c r="R230" i="23"/>
  <c r="S230" i="23"/>
  <c r="I230" i="23"/>
  <c r="J230" i="23"/>
  <c r="K230" i="23"/>
  <c r="L230" i="23"/>
  <c r="M230" i="23"/>
  <c r="D230" i="23"/>
  <c r="E230" i="23"/>
  <c r="F230" i="23"/>
  <c r="G230" i="23"/>
  <c r="H230" i="23"/>
  <c r="O229" i="23"/>
  <c r="P229" i="23"/>
  <c r="Q229" i="23"/>
  <c r="R229" i="23"/>
  <c r="I229" i="23"/>
  <c r="J229" i="23"/>
  <c r="L229" i="23"/>
  <c r="M229" i="23"/>
  <c r="D229" i="23"/>
  <c r="F229" i="23"/>
  <c r="G229" i="23"/>
  <c r="H229" i="23"/>
  <c r="N225" i="23"/>
  <c r="O225" i="23"/>
  <c r="P225" i="23"/>
  <c r="Q225" i="23"/>
  <c r="R225" i="23"/>
  <c r="S225" i="23"/>
  <c r="I225" i="23"/>
  <c r="J225" i="23"/>
  <c r="K225" i="23"/>
  <c r="L225" i="23"/>
  <c r="M225" i="23"/>
  <c r="D225" i="23"/>
  <c r="E225" i="23"/>
  <c r="F225" i="23"/>
  <c r="G225" i="23"/>
  <c r="H225" i="23"/>
  <c r="O224" i="23"/>
  <c r="P224" i="23"/>
  <c r="Q224" i="23"/>
  <c r="R224" i="23"/>
  <c r="S224" i="23"/>
  <c r="I224" i="23"/>
  <c r="J224" i="23"/>
  <c r="K224" i="23"/>
  <c r="L224" i="23"/>
  <c r="M224" i="23"/>
  <c r="D224" i="23"/>
  <c r="F224" i="23"/>
  <c r="G224" i="23"/>
  <c r="H224" i="23"/>
  <c r="N215" i="23"/>
  <c r="O215" i="23"/>
  <c r="P215" i="23"/>
  <c r="Q215" i="23"/>
  <c r="R215" i="23"/>
  <c r="S215" i="23"/>
  <c r="I215" i="23"/>
  <c r="J215" i="23"/>
  <c r="K215" i="23"/>
  <c r="L215" i="23"/>
  <c r="M215" i="23"/>
  <c r="D215" i="23"/>
  <c r="E215" i="23"/>
  <c r="F215" i="23"/>
  <c r="G215" i="23"/>
  <c r="H215" i="23"/>
  <c r="O214" i="23"/>
  <c r="P214" i="23"/>
  <c r="Q214" i="23"/>
  <c r="R214" i="23"/>
  <c r="S214" i="23"/>
  <c r="I214" i="23"/>
  <c r="J214" i="23"/>
  <c r="K214" i="23"/>
  <c r="L214" i="23"/>
  <c r="M214" i="23"/>
  <c r="D214" i="23"/>
  <c r="F214" i="23"/>
  <c r="G214" i="23"/>
  <c r="H214" i="23"/>
  <c r="N213" i="23"/>
  <c r="O213" i="23"/>
  <c r="P213" i="23"/>
  <c r="Q213" i="23"/>
  <c r="R213" i="23"/>
  <c r="S213" i="23"/>
  <c r="I213" i="23"/>
  <c r="J213" i="23"/>
  <c r="K213" i="23"/>
  <c r="L213" i="23"/>
  <c r="M213" i="23"/>
  <c r="D213" i="23"/>
  <c r="E213" i="23"/>
  <c r="F213" i="23"/>
  <c r="G213" i="23"/>
  <c r="H213" i="23"/>
  <c r="N210" i="23"/>
  <c r="O210" i="23"/>
  <c r="P210" i="23"/>
  <c r="Q210" i="23"/>
  <c r="R210" i="23"/>
  <c r="S210" i="23"/>
  <c r="I210" i="23"/>
  <c r="J210" i="23"/>
  <c r="K210" i="23"/>
  <c r="L210" i="23"/>
  <c r="M210" i="23"/>
  <c r="D210" i="23"/>
  <c r="E210" i="23"/>
  <c r="F210" i="23"/>
  <c r="G210" i="23"/>
  <c r="H210" i="23"/>
  <c r="O209" i="23"/>
  <c r="P209" i="23"/>
  <c r="Q209" i="23"/>
  <c r="R209" i="23"/>
  <c r="S209" i="23"/>
  <c r="J209" i="23"/>
  <c r="K209" i="23"/>
  <c r="M209" i="23"/>
  <c r="D209" i="23"/>
  <c r="E209" i="23"/>
  <c r="G209" i="23"/>
  <c r="H209" i="23"/>
  <c r="N203" i="23"/>
  <c r="O203" i="23"/>
  <c r="P203" i="23"/>
  <c r="Q203" i="23"/>
  <c r="R203" i="23"/>
  <c r="S203" i="23"/>
  <c r="I203" i="23"/>
  <c r="J203" i="23"/>
  <c r="K203" i="23"/>
  <c r="L203" i="23"/>
  <c r="M203" i="23"/>
  <c r="D203" i="23"/>
  <c r="E203" i="23"/>
  <c r="F203" i="23"/>
  <c r="G203" i="23"/>
  <c r="H203" i="23"/>
  <c r="N200" i="23"/>
  <c r="O200" i="23"/>
  <c r="P200" i="23"/>
  <c r="Q200" i="23"/>
  <c r="R200" i="23"/>
  <c r="S200" i="23"/>
  <c r="I200" i="23"/>
  <c r="J200" i="23"/>
  <c r="K200" i="23"/>
  <c r="L200" i="23"/>
  <c r="M200" i="23"/>
  <c r="D200" i="23"/>
  <c r="E200" i="23"/>
  <c r="F200" i="23"/>
  <c r="G200" i="23"/>
  <c r="H200" i="23"/>
  <c r="N199" i="23"/>
  <c r="O199" i="23"/>
  <c r="P199" i="23"/>
  <c r="Q199" i="23"/>
  <c r="R199" i="23"/>
  <c r="S199" i="23"/>
  <c r="I199" i="23"/>
  <c r="J199" i="23"/>
  <c r="K199" i="23"/>
  <c r="L199" i="23"/>
  <c r="M199" i="23"/>
  <c r="D199" i="23"/>
  <c r="E199" i="23"/>
  <c r="F199" i="23"/>
  <c r="G199" i="23"/>
  <c r="H199" i="23"/>
  <c r="N195" i="23"/>
  <c r="O195" i="23"/>
  <c r="P195" i="23"/>
  <c r="Q195" i="23"/>
  <c r="R195" i="23"/>
  <c r="S195" i="23"/>
  <c r="I195" i="23"/>
  <c r="J195" i="23"/>
  <c r="K195" i="23"/>
  <c r="L195" i="23"/>
  <c r="M195" i="23"/>
  <c r="D195" i="23"/>
  <c r="E195" i="23"/>
  <c r="F195" i="23"/>
  <c r="G195" i="23"/>
  <c r="H195" i="23"/>
  <c r="N194" i="23"/>
  <c r="O194" i="23"/>
  <c r="P194" i="23"/>
  <c r="Q194" i="23"/>
  <c r="R194" i="23"/>
  <c r="S194" i="23"/>
  <c r="I194" i="23"/>
  <c r="J194" i="23"/>
  <c r="K194" i="23"/>
  <c r="L194" i="23"/>
  <c r="M194" i="23"/>
  <c r="D194" i="23"/>
  <c r="E194" i="23"/>
  <c r="F194" i="23"/>
  <c r="G194" i="23"/>
  <c r="H194" i="23"/>
  <c r="N190" i="23"/>
  <c r="O190" i="23"/>
  <c r="P190" i="23"/>
  <c r="Q190" i="23"/>
  <c r="R190" i="23"/>
  <c r="S190" i="23"/>
  <c r="I190" i="23"/>
  <c r="J190" i="23"/>
  <c r="K190" i="23"/>
  <c r="L190" i="23"/>
  <c r="M190" i="23"/>
  <c r="D190" i="23"/>
  <c r="E190" i="23"/>
  <c r="F190" i="23"/>
  <c r="G190" i="23"/>
  <c r="H190" i="23"/>
  <c r="N189" i="23"/>
  <c r="O189" i="23"/>
  <c r="P189" i="23"/>
  <c r="Q189" i="23"/>
  <c r="R189" i="23"/>
  <c r="S189" i="23"/>
  <c r="I189" i="23"/>
  <c r="J189" i="23"/>
  <c r="K189" i="23"/>
  <c r="L189" i="23"/>
  <c r="M189" i="23"/>
  <c r="D189" i="23"/>
  <c r="E189" i="23"/>
  <c r="F189" i="23"/>
  <c r="G189" i="23"/>
  <c r="H189" i="23"/>
  <c r="N188" i="23"/>
  <c r="O188" i="23"/>
  <c r="P188" i="23"/>
  <c r="Q188" i="23"/>
  <c r="R188" i="23"/>
  <c r="S188" i="23"/>
  <c r="I188" i="23"/>
  <c r="J188" i="23"/>
  <c r="K188" i="23"/>
  <c r="L188" i="23"/>
  <c r="M188" i="23"/>
  <c r="D188" i="23"/>
  <c r="E188" i="23"/>
  <c r="F188" i="23"/>
  <c r="G188" i="23"/>
  <c r="H188" i="23"/>
  <c r="N185" i="23"/>
  <c r="O185" i="23"/>
  <c r="P185" i="23"/>
  <c r="Q185" i="23"/>
  <c r="R185" i="23"/>
  <c r="S185" i="23"/>
  <c r="I185" i="23"/>
  <c r="J185" i="23"/>
  <c r="K185" i="23"/>
  <c r="L185" i="23"/>
  <c r="M185" i="23"/>
  <c r="D185" i="23"/>
  <c r="E185" i="23"/>
  <c r="F185" i="23"/>
  <c r="G185" i="23"/>
  <c r="H185" i="23"/>
  <c r="N184" i="23"/>
  <c r="O184" i="23"/>
  <c r="Q184" i="23"/>
  <c r="R184" i="23"/>
  <c r="S184" i="23"/>
  <c r="J184" i="23"/>
  <c r="K184" i="23"/>
  <c r="L184" i="23"/>
  <c r="M184" i="23"/>
  <c r="D184" i="23"/>
  <c r="E184" i="23"/>
  <c r="F184" i="23"/>
  <c r="G184" i="23"/>
  <c r="H184" i="23"/>
  <c r="N176" i="23"/>
  <c r="O176" i="23"/>
  <c r="P176" i="23"/>
  <c r="Q176" i="23"/>
  <c r="E176" i="23"/>
  <c r="G176" i="23"/>
  <c r="K175" i="23"/>
  <c r="N173" i="23"/>
  <c r="Q173" i="23"/>
  <c r="E173" i="23"/>
  <c r="G173" i="23"/>
  <c r="M166" i="23"/>
  <c r="K164" i="23"/>
  <c r="M164" i="23"/>
  <c r="K160" i="23"/>
  <c r="K156" i="23"/>
  <c r="M156" i="23"/>
  <c r="K151" i="23"/>
  <c r="K146" i="23"/>
  <c r="M146" i="23"/>
  <c r="K136" i="23"/>
  <c r="K135" i="23"/>
  <c r="M135" i="23"/>
  <c r="K134" i="23"/>
  <c r="K131" i="23"/>
  <c r="M131" i="23"/>
  <c r="K130" i="23"/>
  <c r="K124" i="23"/>
  <c r="M124" i="23"/>
  <c r="K121" i="23"/>
  <c r="K120" i="23"/>
  <c r="M120" i="23"/>
  <c r="K116" i="23"/>
  <c r="K115" i="23"/>
  <c r="M115" i="23"/>
  <c r="K111" i="23"/>
  <c r="K110" i="23"/>
  <c r="M110" i="23"/>
  <c r="K109" i="23"/>
  <c r="K106" i="23"/>
  <c r="M106" i="23"/>
  <c r="K105" i="23"/>
  <c r="N104" i="23"/>
  <c r="P104" i="23"/>
  <c r="Q104" i="23"/>
  <c r="E104" i="23"/>
  <c r="G104" i="23"/>
  <c r="N98" i="23"/>
  <c r="P98" i="23"/>
  <c r="Q98" i="23"/>
  <c r="E98" i="23"/>
  <c r="G98" i="23"/>
  <c r="N97" i="23"/>
  <c r="P97" i="23"/>
  <c r="Q97" i="23"/>
  <c r="E97" i="23"/>
  <c r="G97" i="23"/>
  <c r="N95" i="23"/>
  <c r="P95" i="23"/>
  <c r="Q95" i="23"/>
  <c r="E95" i="23"/>
  <c r="G95" i="23"/>
  <c r="N94" i="23"/>
  <c r="P94" i="23"/>
  <c r="Q94" i="23"/>
  <c r="E94" i="23"/>
  <c r="G94" i="23"/>
  <c r="D351" i="23"/>
  <c r="E351" i="23"/>
  <c r="F351" i="23"/>
  <c r="G351" i="23"/>
  <c r="H351" i="23"/>
  <c r="I351" i="23"/>
  <c r="J351" i="23"/>
  <c r="K351" i="23"/>
  <c r="L351" i="23"/>
  <c r="M351" i="23"/>
  <c r="N351" i="23"/>
  <c r="O351" i="23"/>
  <c r="P351" i="23"/>
  <c r="Q351" i="23"/>
  <c r="R351" i="23"/>
  <c r="D356" i="23"/>
  <c r="E356" i="23"/>
  <c r="F356" i="23"/>
  <c r="G356" i="23"/>
  <c r="H356" i="23"/>
  <c r="I356" i="23"/>
  <c r="J356" i="23"/>
  <c r="K356" i="23"/>
  <c r="L356" i="23"/>
  <c r="M356" i="23"/>
  <c r="N356" i="23"/>
  <c r="O356" i="23"/>
  <c r="P356" i="23"/>
  <c r="Q356" i="23"/>
  <c r="R356" i="23"/>
  <c r="D362" i="23"/>
  <c r="E362" i="23"/>
  <c r="F362" i="23"/>
  <c r="G362" i="23"/>
  <c r="H362" i="23"/>
  <c r="I362" i="23"/>
  <c r="J362" i="23"/>
  <c r="K362" i="23"/>
  <c r="L362" i="23"/>
  <c r="M362" i="23"/>
  <c r="N362" i="23"/>
  <c r="O362" i="23"/>
  <c r="P362" i="23"/>
  <c r="Q362" i="23"/>
  <c r="R362" i="23"/>
  <c r="D363" i="23"/>
  <c r="E363" i="23"/>
  <c r="F363" i="23"/>
  <c r="G363" i="23"/>
  <c r="H363" i="23"/>
  <c r="I363" i="23"/>
  <c r="J363" i="23"/>
  <c r="K363" i="23"/>
  <c r="L363" i="23"/>
  <c r="M363" i="23"/>
  <c r="N363" i="23"/>
  <c r="O363" i="23"/>
  <c r="P363" i="23"/>
  <c r="Q363" i="23"/>
  <c r="R363" i="23"/>
  <c r="D366" i="23"/>
  <c r="E366" i="23"/>
  <c r="F366" i="23"/>
  <c r="G366" i="23"/>
  <c r="H366" i="23"/>
  <c r="I366" i="23"/>
  <c r="J366" i="23"/>
  <c r="K366" i="23"/>
  <c r="L366" i="23"/>
  <c r="M366" i="23"/>
  <c r="N366" i="23"/>
  <c r="O366" i="23"/>
  <c r="P366" i="23"/>
  <c r="Q366" i="23"/>
  <c r="R366" i="23"/>
  <c r="D376" i="23"/>
  <c r="E376" i="23"/>
  <c r="F376" i="23"/>
  <c r="G376" i="23"/>
  <c r="H376" i="23"/>
  <c r="I376" i="23"/>
  <c r="J376" i="23"/>
  <c r="K376" i="23"/>
  <c r="L376" i="23"/>
  <c r="M376" i="23"/>
  <c r="N376" i="23"/>
  <c r="O376" i="23"/>
  <c r="P376" i="23"/>
  <c r="Q376" i="23"/>
  <c r="R376" i="23"/>
  <c r="D377" i="23"/>
  <c r="E377" i="23"/>
  <c r="F377" i="23"/>
  <c r="G377" i="23"/>
  <c r="H377" i="23"/>
  <c r="I377" i="23"/>
  <c r="J377" i="23"/>
  <c r="K377" i="23"/>
  <c r="L377" i="23"/>
  <c r="M377" i="23"/>
  <c r="N377" i="23"/>
  <c r="O377" i="23"/>
  <c r="P377" i="23"/>
  <c r="Q377" i="23"/>
  <c r="R377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D381" i="23"/>
  <c r="E381" i="23"/>
  <c r="F381" i="23"/>
  <c r="G381" i="23"/>
  <c r="H381" i="23"/>
  <c r="I381" i="23"/>
  <c r="J381" i="23"/>
  <c r="K381" i="23"/>
  <c r="L381" i="23"/>
  <c r="M381" i="23"/>
  <c r="N381" i="23"/>
  <c r="O381" i="23"/>
  <c r="P381" i="23"/>
  <c r="Q381" i="23"/>
  <c r="R381" i="23"/>
  <c r="D386" i="23"/>
  <c r="E386" i="23"/>
  <c r="F386" i="23"/>
  <c r="G386" i="23"/>
  <c r="H386" i="23"/>
  <c r="I386" i="23"/>
  <c r="J386" i="23"/>
  <c r="K386" i="23"/>
  <c r="L386" i="23"/>
  <c r="M386" i="23"/>
  <c r="N386" i="23"/>
  <c r="O386" i="23"/>
  <c r="P386" i="23"/>
  <c r="Q386" i="23"/>
  <c r="R386" i="23"/>
  <c r="D391" i="23"/>
  <c r="E391" i="23"/>
  <c r="F391" i="23"/>
  <c r="G391" i="23"/>
  <c r="H391" i="23"/>
  <c r="I391" i="23"/>
  <c r="J391" i="23"/>
  <c r="K391" i="23"/>
  <c r="L391" i="23"/>
  <c r="M391" i="23"/>
  <c r="N391" i="23"/>
  <c r="O391" i="23"/>
  <c r="P391" i="23"/>
  <c r="Q391" i="23"/>
  <c r="R391" i="23"/>
  <c r="D80" i="23"/>
  <c r="D248" i="23"/>
  <c r="E80" i="23"/>
  <c r="E406" i="23"/>
  <c r="F80" i="23"/>
  <c r="F79" i="23"/>
  <c r="F406" i="23"/>
  <c r="G80" i="23"/>
  <c r="G79" i="23"/>
  <c r="G406" i="23"/>
  <c r="H80" i="23"/>
  <c r="H403" i="23"/>
  <c r="H79" i="23"/>
  <c r="I80" i="23"/>
  <c r="I79" i="23"/>
  <c r="J80" i="23"/>
  <c r="J79" i="23"/>
  <c r="J248" i="23"/>
  <c r="K80" i="23"/>
  <c r="K79" i="23"/>
  <c r="K327" i="23"/>
  <c r="D403" i="23"/>
  <c r="D406" i="23"/>
  <c r="H406" i="23"/>
  <c r="I406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R272" i="23"/>
  <c r="D277" i="23"/>
  <c r="E277" i="23"/>
  <c r="F277" i="23"/>
  <c r="G277" i="23"/>
  <c r="H277" i="23"/>
  <c r="I277" i="23"/>
  <c r="J277" i="23"/>
  <c r="K277" i="23"/>
  <c r="L277" i="23"/>
  <c r="M277" i="23"/>
  <c r="N277" i="23"/>
  <c r="O277" i="23"/>
  <c r="P277" i="23"/>
  <c r="Q277" i="23"/>
  <c r="R277" i="23"/>
  <c r="D283" i="23"/>
  <c r="E283" i="23"/>
  <c r="F283" i="23"/>
  <c r="G283" i="23"/>
  <c r="H283" i="23"/>
  <c r="I283" i="23"/>
  <c r="J283" i="23"/>
  <c r="K283" i="23"/>
  <c r="L283" i="23"/>
  <c r="M283" i="23"/>
  <c r="N283" i="23"/>
  <c r="O283" i="23"/>
  <c r="P283" i="23"/>
  <c r="Q283" i="23"/>
  <c r="R283" i="23"/>
  <c r="D284" i="23"/>
  <c r="E284" i="23"/>
  <c r="F284" i="23"/>
  <c r="G284" i="23"/>
  <c r="H284" i="23"/>
  <c r="I284" i="23"/>
  <c r="J284" i="23"/>
  <c r="K284" i="23"/>
  <c r="L284" i="23"/>
  <c r="M284" i="23"/>
  <c r="N284" i="23"/>
  <c r="O284" i="23"/>
  <c r="P284" i="23"/>
  <c r="Q284" i="23"/>
  <c r="R284" i="23"/>
  <c r="D287" i="23"/>
  <c r="E287" i="23"/>
  <c r="F287" i="23"/>
  <c r="G287" i="23"/>
  <c r="H287" i="23"/>
  <c r="I287" i="23"/>
  <c r="J287" i="23"/>
  <c r="K287" i="23"/>
  <c r="L287" i="23"/>
  <c r="M287" i="23"/>
  <c r="N287" i="23"/>
  <c r="O287" i="23"/>
  <c r="P287" i="23"/>
  <c r="Q287" i="23"/>
  <c r="R287" i="23"/>
  <c r="D297" i="23"/>
  <c r="E297" i="23"/>
  <c r="F297" i="23"/>
  <c r="G297" i="23"/>
  <c r="H297" i="23"/>
  <c r="I297" i="23"/>
  <c r="J297" i="23"/>
  <c r="K297" i="23"/>
  <c r="L297" i="23"/>
  <c r="M297" i="23"/>
  <c r="N297" i="23"/>
  <c r="O297" i="23"/>
  <c r="P297" i="23"/>
  <c r="Q297" i="23"/>
  <c r="R297" i="23"/>
  <c r="D298" i="23"/>
  <c r="E298" i="23"/>
  <c r="F298" i="23"/>
  <c r="G298" i="23"/>
  <c r="H298" i="23"/>
  <c r="I298" i="23"/>
  <c r="J298" i="23"/>
  <c r="K298" i="23"/>
  <c r="L298" i="23"/>
  <c r="M298" i="23"/>
  <c r="N298" i="23"/>
  <c r="O298" i="23"/>
  <c r="P298" i="23"/>
  <c r="Q298" i="23"/>
  <c r="R298" i="23"/>
  <c r="D299" i="23"/>
  <c r="E299" i="23"/>
  <c r="F299" i="23"/>
  <c r="G299" i="23"/>
  <c r="H299" i="23"/>
  <c r="I299" i="23"/>
  <c r="J299" i="23"/>
  <c r="K299" i="23"/>
  <c r="L299" i="23"/>
  <c r="M299" i="23"/>
  <c r="N299" i="23"/>
  <c r="O299" i="23"/>
  <c r="P299" i="23"/>
  <c r="Q299" i="23"/>
  <c r="R299" i="23"/>
  <c r="D302" i="23"/>
  <c r="E302" i="23"/>
  <c r="F302" i="23"/>
  <c r="G302" i="23"/>
  <c r="H302" i="23"/>
  <c r="I302" i="23"/>
  <c r="J302" i="23"/>
  <c r="K302" i="23"/>
  <c r="L302" i="23"/>
  <c r="M302" i="23"/>
  <c r="N302" i="23"/>
  <c r="O302" i="23"/>
  <c r="P302" i="23"/>
  <c r="Q302" i="23"/>
  <c r="R302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D312" i="23"/>
  <c r="E312" i="23"/>
  <c r="F312" i="23"/>
  <c r="G312" i="23"/>
  <c r="H312" i="23"/>
  <c r="I312" i="23"/>
  <c r="J312" i="23"/>
  <c r="K312" i="23"/>
  <c r="L312" i="23"/>
  <c r="M312" i="23"/>
  <c r="N312" i="23"/>
  <c r="O312" i="23"/>
  <c r="P312" i="23"/>
  <c r="Q312" i="23"/>
  <c r="R312" i="23"/>
  <c r="E324" i="23"/>
  <c r="F324" i="23"/>
  <c r="G324" i="23"/>
  <c r="H324" i="23"/>
  <c r="J324" i="23"/>
  <c r="F327" i="23"/>
  <c r="G327" i="23"/>
  <c r="H327" i="23"/>
  <c r="I327" i="23"/>
  <c r="J327" i="23"/>
  <c r="D193" i="23"/>
  <c r="E193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R193" i="23"/>
  <c r="D198" i="23"/>
  <c r="E198" i="23"/>
  <c r="F198" i="23"/>
  <c r="G198" i="23"/>
  <c r="H198" i="23"/>
  <c r="I198" i="23"/>
  <c r="J198" i="23"/>
  <c r="K198" i="23"/>
  <c r="L198" i="23"/>
  <c r="M198" i="23"/>
  <c r="N198" i="23"/>
  <c r="O198" i="23"/>
  <c r="P198" i="23"/>
  <c r="Q198" i="23"/>
  <c r="R198" i="23"/>
  <c r="D204" i="23"/>
  <c r="E204" i="23"/>
  <c r="F204" i="23"/>
  <c r="G204" i="23"/>
  <c r="H204" i="23"/>
  <c r="I204" i="23"/>
  <c r="J204" i="23"/>
  <c r="K204" i="23"/>
  <c r="L204" i="23"/>
  <c r="M204" i="23"/>
  <c r="N204" i="23"/>
  <c r="O204" i="23"/>
  <c r="P204" i="23"/>
  <c r="Q204" i="23"/>
  <c r="R204" i="23"/>
  <c r="D205" i="23"/>
  <c r="E205" i="23"/>
  <c r="F205" i="23"/>
  <c r="G205" i="23"/>
  <c r="H205" i="23"/>
  <c r="I205" i="23"/>
  <c r="J205" i="23"/>
  <c r="K205" i="23"/>
  <c r="L205" i="23"/>
  <c r="M205" i="23"/>
  <c r="N205" i="23"/>
  <c r="O205" i="23"/>
  <c r="P205" i="23"/>
  <c r="Q205" i="23"/>
  <c r="R205" i="23"/>
  <c r="D208" i="23"/>
  <c r="E208" i="23"/>
  <c r="F208" i="23"/>
  <c r="G208" i="23"/>
  <c r="H208" i="23"/>
  <c r="I208" i="23"/>
  <c r="J208" i="23"/>
  <c r="K208" i="23"/>
  <c r="L208" i="23"/>
  <c r="M208" i="23"/>
  <c r="N208" i="23"/>
  <c r="O208" i="23"/>
  <c r="P208" i="23"/>
  <c r="Q208" i="23"/>
  <c r="R208" i="23"/>
  <c r="D218" i="23"/>
  <c r="E218" i="23"/>
  <c r="F218" i="23"/>
  <c r="G218" i="23"/>
  <c r="H218" i="23"/>
  <c r="I218" i="23"/>
  <c r="J218" i="23"/>
  <c r="K218" i="23"/>
  <c r="L218" i="23"/>
  <c r="M218" i="23"/>
  <c r="N218" i="23"/>
  <c r="O218" i="23"/>
  <c r="P218" i="23"/>
  <c r="Q218" i="23"/>
  <c r="R218" i="23"/>
  <c r="D219" i="23"/>
  <c r="E219" i="23"/>
  <c r="F219" i="23"/>
  <c r="G219" i="23"/>
  <c r="H219" i="23"/>
  <c r="I219" i="23"/>
  <c r="J219" i="23"/>
  <c r="K219" i="23"/>
  <c r="L219" i="23"/>
  <c r="M219" i="23"/>
  <c r="N219" i="23"/>
  <c r="O219" i="23"/>
  <c r="P219" i="23"/>
  <c r="Q219" i="23"/>
  <c r="R219" i="23"/>
  <c r="D220" i="23"/>
  <c r="E220" i="23"/>
  <c r="F220" i="23"/>
  <c r="G220" i="23"/>
  <c r="H220" i="23"/>
  <c r="I220" i="23"/>
  <c r="J220" i="23"/>
  <c r="K220" i="23"/>
  <c r="L220" i="23"/>
  <c r="M220" i="23"/>
  <c r="N220" i="23"/>
  <c r="O220" i="23"/>
  <c r="P220" i="23"/>
  <c r="Q220" i="23"/>
  <c r="R220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E245" i="23"/>
  <c r="F245" i="23"/>
  <c r="G245" i="23"/>
  <c r="H245" i="23"/>
  <c r="I245" i="23"/>
  <c r="E248" i="23"/>
  <c r="F248" i="23"/>
  <c r="G248" i="23"/>
  <c r="H248" i="23"/>
  <c r="I248" i="23"/>
  <c r="K248" i="23"/>
  <c r="K114" i="23"/>
  <c r="M114" i="23"/>
  <c r="K119" i="23"/>
  <c r="M119" i="23"/>
  <c r="K125" i="23"/>
  <c r="M125" i="23"/>
  <c r="K126" i="23"/>
  <c r="M126" i="23"/>
  <c r="K129" i="23"/>
  <c r="M129" i="23"/>
  <c r="K139" i="23"/>
  <c r="M139" i="23"/>
  <c r="K140" i="23"/>
  <c r="M140" i="23"/>
  <c r="K141" i="23"/>
  <c r="M141" i="23"/>
  <c r="K144" i="23"/>
  <c r="M144" i="23"/>
  <c r="K149" i="23"/>
  <c r="M149" i="23"/>
  <c r="K154" i="23"/>
  <c r="M154" i="23"/>
  <c r="S19" i="22"/>
  <c r="N80" i="30"/>
  <c r="N79" i="30"/>
  <c r="N436" i="30"/>
  <c r="N471" i="30"/>
  <c r="N476" i="30"/>
  <c r="O80" i="30"/>
  <c r="O79" i="30"/>
  <c r="O436" i="30"/>
  <c r="O471" i="30"/>
  <c r="O476" i="30"/>
  <c r="P80" i="30"/>
  <c r="P79" i="30"/>
  <c r="P436" i="30"/>
  <c r="P471" i="30"/>
  <c r="P476" i="30"/>
  <c r="Q80" i="30"/>
  <c r="Q79" i="30"/>
  <c r="Q436" i="30"/>
  <c r="Q471" i="30"/>
  <c r="Q476" i="30"/>
  <c r="Q555" i="30"/>
  <c r="R80" i="30"/>
  <c r="R79" i="30"/>
  <c r="R436" i="30"/>
  <c r="R471" i="30"/>
  <c r="R476" i="30"/>
  <c r="S80" i="30"/>
  <c r="S79" i="30"/>
  <c r="S436" i="30"/>
  <c r="S471" i="30"/>
  <c r="S476" i="30"/>
  <c r="M80" i="30"/>
  <c r="M79" i="30"/>
  <c r="M436" i="30"/>
  <c r="M471" i="30"/>
  <c r="M476" i="30"/>
  <c r="M481" i="30"/>
  <c r="N74" i="30"/>
  <c r="O74" i="30"/>
  <c r="O397" i="30"/>
  <c r="R74" i="30"/>
  <c r="R555" i="30"/>
  <c r="S74" i="30"/>
  <c r="M74" i="30"/>
  <c r="M555" i="30"/>
  <c r="N69" i="30"/>
  <c r="N550" i="30"/>
  <c r="O69" i="30"/>
  <c r="O550" i="30"/>
  <c r="P69" i="30"/>
  <c r="P550" i="30"/>
  <c r="Q69" i="30"/>
  <c r="Q550" i="30"/>
  <c r="R69" i="30"/>
  <c r="R550" i="30"/>
  <c r="S69" i="30"/>
  <c r="S550" i="30"/>
  <c r="M69" i="30"/>
  <c r="M550" i="30"/>
  <c r="N64" i="30"/>
  <c r="N466" i="30"/>
  <c r="O64" i="30"/>
  <c r="O387" i="30"/>
  <c r="O466" i="30"/>
  <c r="P64" i="30"/>
  <c r="P466" i="30"/>
  <c r="Q64" i="30"/>
  <c r="Q387" i="30"/>
  <c r="Q466" i="30"/>
  <c r="R64" i="30"/>
  <c r="R466" i="30"/>
  <c r="S64" i="30"/>
  <c r="S387" i="30"/>
  <c r="S466" i="30"/>
  <c r="M64" i="30"/>
  <c r="M545" i="30"/>
  <c r="M466" i="30"/>
  <c r="N59" i="30"/>
  <c r="N461" i="30"/>
  <c r="O59" i="30"/>
  <c r="O540" i="30"/>
  <c r="O461" i="30"/>
  <c r="P59" i="30"/>
  <c r="P461" i="30"/>
  <c r="Q59" i="30"/>
  <c r="Q382" i="30"/>
  <c r="Q461" i="30"/>
  <c r="R59" i="30"/>
  <c r="R461" i="30"/>
  <c r="S59" i="30"/>
  <c r="S382" i="30"/>
  <c r="S461" i="30"/>
  <c r="M59" i="30"/>
  <c r="M461" i="30"/>
  <c r="N49" i="30"/>
  <c r="N372" i="30"/>
  <c r="N451" i="30"/>
  <c r="O49" i="30"/>
  <c r="O451" i="30"/>
  <c r="P49" i="30"/>
  <c r="P530" i="30"/>
  <c r="P451" i="30"/>
  <c r="Q49" i="30"/>
  <c r="Q451" i="30"/>
  <c r="R49" i="30"/>
  <c r="R451" i="30"/>
  <c r="S49" i="30"/>
  <c r="S451" i="30"/>
  <c r="M49" i="30"/>
  <c r="M451" i="30"/>
  <c r="N44" i="30"/>
  <c r="N446" i="30"/>
  <c r="O44" i="30"/>
  <c r="O446" i="30"/>
  <c r="P44" i="30"/>
  <c r="P446" i="30"/>
  <c r="Q44" i="30"/>
  <c r="Q446" i="30"/>
  <c r="R44" i="30"/>
  <c r="R446" i="30"/>
  <c r="S44" i="30"/>
  <c r="S446" i="30"/>
  <c r="M44" i="30"/>
  <c r="M446" i="30"/>
  <c r="N39" i="30"/>
  <c r="N441" i="30"/>
  <c r="O39" i="30"/>
  <c r="O441" i="30"/>
  <c r="P39" i="30"/>
  <c r="P441" i="30"/>
  <c r="Q39" i="30"/>
  <c r="Q441" i="30"/>
  <c r="R39" i="30"/>
  <c r="R441" i="30"/>
  <c r="S39" i="30"/>
  <c r="S441" i="30"/>
  <c r="M39" i="30"/>
  <c r="M441" i="30"/>
  <c r="N34" i="30"/>
  <c r="O34" i="30"/>
  <c r="P34" i="30"/>
  <c r="Q34" i="30"/>
  <c r="Q515" i="30"/>
  <c r="R34" i="30"/>
  <c r="S34" i="30"/>
  <c r="S515" i="30"/>
  <c r="M34" i="30"/>
  <c r="N29" i="30"/>
  <c r="N431" i="30"/>
  <c r="O29" i="30"/>
  <c r="O510" i="30"/>
  <c r="O431" i="30"/>
  <c r="P29" i="30"/>
  <c r="P510" i="30"/>
  <c r="P431" i="30"/>
  <c r="Q29" i="30"/>
  <c r="Q352" i="30"/>
  <c r="Q431" i="30"/>
  <c r="R29" i="30"/>
  <c r="R510" i="30"/>
  <c r="R431" i="30"/>
  <c r="S29" i="30"/>
  <c r="S352" i="30"/>
  <c r="S431" i="30"/>
  <c r="M29" i="30"/>
  <c r="M431" i="30"/>
  <c r="N24" i="30"/>
  <c r="N505" i="30"/>
  <c r="N426" i="30"/>
  <c r="O24" i="30"/>
  <c r="O505" i="30"/>
  <c r="O426" i="30"/>
  <c r="P24" i="30"/>
  <c r="P505" i="30"/>
  <c r="P426" i="30"/>
  <c r="Q24" i="30"/>
  <c r="Q505" i="30"/>
  <c r="Q426" i="30"/>
  <c r="R24" i="30"/>
  <c r="R505" i="30"/>
  <c r="R426" i="30"/>
  <c r="S24" i="30"/>
  <c r="S347" i="30"/>
  <c r="S426" i="30"/>
  <c r="M24" i="30"/>
  <c r="M426" i="30"/>
  <c r="N19" i="30"/>
  <c r="N421" i="30"/>
  <c r="O19" i="30"/>
  <c r="O421" i="30"/>
  <c r="P19" i="30"/>
  <c r="P500" i="30"/>
  <c r="P421" i="30"/>
  <c r="Q19" i="30"/>
  <c r="Q421" i="30"/>
  <c r="R19" i="30"/>
  <c r="R421" i="30"/>
  <c r="S19" i="30"/>
  <c r="S421" i="30"/>
  <c r="M19" i="30"/>
  <c r="M421" i="30"/>
  <c r="N414" i="30"/>
  <c r="N493" i="30"/>
  <c r="O414" i="30"/>
  <c r="O493" i="30"/>
  <c r="P414" i="30"/>
  <c r="P493" i="30"/>
  <c r="Q414" i="30"/>
  <c r="Q493" i="30"/>
  <c r="R414" i="30"/>
  <c r="R493" i="30"/>
  <c r="S414" i="30"/>
  <c r="S493" i="30"/>
  <c r="M414" i="30"/>
  <c r="M493" i="30"/>
  <c r="N9" i="30"/>
  <c r="N456" i="30"/>
  <c r="O9" i="30"/>
  <c r="O456" i="30"/>
  <c r="P9" i="30"/>
  <c r="P456" i="30"/>
  <c r="Q9" i="30"/>
  <c r="Q456" i="30"/>
  <c r="R9" i="30"/>
  <c r="R456" i="30"/>
  <c r="S456" i="30"/>
  <c r="M9" i="30"/>
  <c r="M456" i="30"/>
  <c r="N482" i="30"/>
  <c r="O482" i="30"/>
  <c r="P482" i="30"/>
  <c r="Q482" i="30"/>
  <c r="R482" i="30"/>
  <c r="S482" i="30"/>
  <c r="M482" i="30"/>
  <c r="N403" i="30"/>
  <c r="O403" i="30"/>
  <c r="P403" i="30"/>
  <c r="Q403" i="30"/>
  <c r="R403" i="30"/>
  <c r="S403" i="30"/>
  <c r="I80" i="30"/>
  <c r="I403" i="30"/>
  <c r="J80" i="30"/>
  <c r="J403" i="30"/>
  <c r="K80" i="30"/>
  <c r="K403" i="30"/>
  <c r="L80" i="30"/>
  <c r="L403" i="30"/>
  <c r="M403" i="30"/>
  <c r="G80" i="30"/>
  <c r="G403" i="30"/>
  <c r="H403" i="30"/>
  <c r="H402" i="30"/>
  <c r="N398" i="30"/>
  <c r="O398" i="30"/>
  <c r="P398" i="30"/>
  <c r="Q398" i="30"/>
  <c r="R398" i="30"/>
  <c r="S398" i="30"/>
  <c r="I398" i="30"/>
  <c r="J398" i="30"/>
  <c r="K398" i="30"/>
  <c r="L398" i="30"/>
  <c r="M398" i="30"/>
  <c r="G398" i="30"/>
  <c r="H398" i="30"/>
  <c r="N397" i="30"/>
  <c r="P397" i="30"/>
  <c r="Q397" i="30"/>
  <c r="R397" i="30"/>
  <c r="S397" i="30"/>
  <c r="I74" i="30"/>
  <c r="I397" i="30"/>
  <c r="J74" i="30"/>
  <c r="J397" i="30"/>
  <c r="K74" i="30"/>
  <c r="K397" i="30"/>
  <c r="L74" i="30"/>
  <c r="L397" i="30"/>
  <c r="G74" i="30"/>
  <c r="G397" i="30"/>
  <c r="H397" i="30"/>
  <c r="N393" i="30"/>
  <c r="O393" i="30"/>
  <c r="P393" i="30"/>
  <c r="Q393" i="30"/>
  <c r="R393" i="30"/>
  <c r="S393" i="30"/>
  <c r="I393" i="30"/>
  <c r="J393" i="30"/>
  <c r="K393" i="30"/>
  <c r="L393" i="30"/>
  <c r="M393" i="30"/>
  <c r="G393" i="30"/>
  <c r="H393" i="30"/>
  <c r="N392" i="30"/>
  <c r="O392" i="30"/>
  <c r="Q392" i="30"/>
  <c r="R392" i="30"/>
  <c r="S392" i="30"/>
  <c r="I69" i="30"/>
  <c r="I392" i="30"/>
  <c r="J69" i="30"/>
  <c r="J392" i="30"/>
  <c r="K69" i="30"/>
  <c r="K392" i="30"/>
  <c r="L69" i="30"/>
  <c r="L392" i="30"/>
  <c r="M392" i="30"/>
  <c r="G69" i="30"/>
  <c r="G392" i="30"/>
  <c r="H392" i="30"/>
  <c r="N388" i="30"/>
  <c r="O388" i="30"/>
  <c r="P388" i="30"/>
  <c r="Q388" i="30"/>
  <c r="R388" i="30"/>
  <c r="S388" i="30"/>
  <c r="I388" i="30"/>
  <c r="J388" i="30"/>
  <c r="K388" i="30"/>
  <c r="L388" i="30"/>
  <c r="M388" i="30"/>
  <c r="G388" i="30"/>
  <c r="H388" i="30"/>
  <c r="N387" i="30"/>
  <c r="P387" i="30"/>
  <c r="R387" i="30"/>
  <c r="I64" i="30"/>
  <c r="I387" i="30"/>
  <c r="J64" i="30"/>
  <c r="J387" i="30"/>
  <c r="K64" i="30"/>
  <c r="K387" i="30"/>
  <c r="L64" i="30"/>
  <c r="L387" i="30"/>
  <c r="M387" i="30"/>
  <c r="G64" i="30"/>
  <c r="G387" i="30"/>
  <c r="H387" i="30"/>
  <c r="N383" i="30"/>
  <c r="O383" i="30"/>
  <c r="P383" i="30"/>
  <c r="Q383" i="30"/>
  <c r="R383" i="30"/>
  <c r="S383" i="30"/>
  <c r="I383" i="30"/>
  <c r="J383" i="30"/>
  <c r="K383" i="30"/>
  <c r="L383" i="30"/>
  <c r="M383" i="30"/>
  <c r="G383" i="30"/>
  <c r="H383" i="30"/>
  <c r="N382" i="30"/>
  <c r="P382" i="30"/>
  <c r="R382" i="30"/>
  <c r="I59" i="30"/>
  <c r="I382" i="30"/>
  <c r="J59" i="30"/>
  <c r="J382" i="30"/>
  <c r="K59" i="30"/>
  <c r="K382" i="30"/>
  <c r="L59" i="30"/>
  <c r="L382" i="30"/>
  <c r="M382" i="30"/>
  <c r="G59" i="30"/>
  <c r="G382" i="30"/>
  <c r="H382" i="30"/>
  <c r="N378" i="30"/>
  <c r="O378" i="30"/>
  <c r="P378" i="30"/>
  <c r="Q378" i="30"/>
  <c r="R378" i="30"/>
  <c r="S378" i="30"/>
  <c r="I378" i="30"/>
  <c r="J378" i="30"/>
  <c r="K378" i="30"/>
  <c r="L378" i="30"/>
  <c r="M378" i="30"/>
  <c r="G378" i="30"/>
  <c r="H378" i="30"/>
  <c r="N54" i="30"/>
  <c r="N377" i="30"/>
  <c r="O54" i="30"/>
  <c r="O377" i="30"/>
  <c r="P54" i="30"/>
  <c r="P377" i="30"/>
  <c r="Q54" i="30"/>
  <c r="Q377" i="30"/>
  <c r="R54" i="30"/>
  <c r="R377" i="30"/>
  <c r="S54" i="30"/>
  <c r="S377" i="30"/>
  <c r="I54" i="30"/>
  <c r="I377" i="30"/>
  <c r="J54" i="30"/>
  <c r="J377" i="30"/>
  <c r="K54" i="30"/>
  <c r="K377" i="30"/>
  <c r="L54" i="30"/>
  <c r="L377" i="30"/>
  <c r="M54" i="30"/>
  <c r="M377" i="30"/>
  <c r="G54" i="30"/>
  <c r="G377" i="30"/>
  <c r="H377" i="30"/>
  <c r="N373" i="30"/>
  <c r="O373" i="30"/>
  <c r="P373" i="30"/>
  <c r="Q373" i="30"/>
  <c r="R373" i="30"/>
  <c r="S373" i="30"/>
  <c r="I373" i="30"/>
  <c r="J373" i="30"/>
  <c r="K373" i="30"/>
  <c r="L373" i="30"/>
  <c r="M373" i="30"/>
  <c r="G373" i="30"/>
  <c r="H373" i="30"/>
  <c r="O372" i="30"/>
  <c r="Q372" i="30"/>
  <c r="R372" i="30"/>
  <c r="S372" i="30"/>
  <c r="I49" i="30"/>
  <c r="I372" i="30"/>
  <c r="J49" i="30"/>
  <c r="J372" i="30"/>
  <c r="K49" i="30"/>
  <c r="K372" i="30"/>
  <c r="L49" i="30"/>
  <c r="L372" i="30"/>
  <c r="M372" i="30"/>
  <c r="G49" i="30"/>
  <c r="G372" i="30"/>
  <c r="H372" i="30"/>
  <c r="N368" i="30"/>
  <c r="O368" i="30"/>
  <c r="P368" i="30"/>
  <c r="Q368" i="30"/>
  <c r="R368" i="30"/>
  <c r="S368" i="30"/>
  <c r="I368" i="30"/>
  <c r="J368" i="30"/>
  <c r="K368" i="30"/>
  <c r="L368" i="30"/>
  <c r="M368" i="30"/>
  <c r="G368" i="30"/>
  <c r="H368" i="30"/>
  <c r="N367" i="30"/>
  <c r="O367" i="30"/>
  <c r="P367" i="30"/>
  <c r="Q367" i="30"/>
  <c r="R367" i="30"/>
  <c r="S367" i="30"/>
  <c r="I44" i="30"/>
  <c r="I367" i="30"/>
  <c r="J44" i="30"/>
  <c r="J367" i="30"/>
  <c r="K44" i="30"/>
  <c r="K367" i="30"/>
  <c r="L44" i="30"/>
  <c r="L367" i="30"/>
  <c r="M367" i="30"/>
  <c r="G44" i="30"/>
  <c r="G367" i="30"/>
  <c r="H367" i="30"/>
  <c r="N363" i="30"/>
  <c r="O363" i="30"/>
  <c r="P363" i="30"/>
  <c r="Q363" i="30"/>
  <c r="R363" i="30"/>
  <c r="S363" i="30"/>
  <c r="I363" i="30"/>
  <c r="J363" i="30"/>
  <c r="K363" i="30"/>
  <c r="L363" i="30"/>
  <c r="M363" i="30"/>
  <c r="G363" i="30"/>
  <c r="H363" i="30"/>
  <c r="N362" i="30"/>
  <c r="O362" i="30"/>
  <c r="P362" i="30"/>
  <c r="Q362" i="30"/>
  <c r="R362" i="30"/>
  <c r="S362" i="30"/>
  <c r="I39" i="30"/>
  <c r="I362" i="30"/>
  <c r="J39" i="30"/>
  <c r="J362" i="30"/>
  <c r="K39" i="30"/>
  <c r="K362" i="30"/>
  <c r="L39" i="30"/>
  <c r="L362" i="30"/>
  <c r="M362" i="30"/>
  <c r="G39" i="30"/>
  <c r="G362" i="30"/>
  <c r="H362" i="30"/>
  <c r="N358" i="30"/>
  <c r="O358" i="30"/>
  <c r="P358" i="30"/>
  <c r="Q358" i="30"/>
  <c r="R358" i="30"/>
  <c r="S358" i="30"/>
  <c r="I358" i="30"/>
  <c r="J358" i="30"/>
  <c r="K358" i="30"/>
  <c r="L358" i="30"/>
  <c r="M358" i="30"/>
  <c r="G358" i="30"/>
  <c r="H358" i="30"/>
  <c r="N357" i="30"/>
  <c r="O357" i="30"/>
  <c r="P357" i="30"/>
  <c r="Q357" i="30"/>
  <c r="R357" i="30"/>
  <c r="S357" i="30"/>
  <c r="I34" i="30"/>
  <c r="I357" i="30"/>
  <c r="J34" i="30"/>
  <c r="J357" i="30"/>
  <c r="K34" i="30"/>
  <c r="K357" i="30"/>
  <c r="L34" i="30"/>
  <c r="L357" i="30"/>
  <c r="M357" i="30"/>
  <c r="G34" i="30"/>
  <c r="G357" i="30"/>
  <c r="H357" i="30"/>
  <c r="N353" i="30"/>
  <c r="O353" i="30"/>
  <c r="P353" i="30"/>
  <c r="Q353" i="30"/>
  <c r="R353" i="30"/>
  <c r="S353" i="30"/>
  <c r="I353" i="30"/>
  <c r="J353" i="30"/>
  <c r="K353" i="30"/>
  <c r="L353" i="30"/>
  <c r="M353" i="30"/>
  <c r="G353" i="30"/>
  <c r="H353" i="30"/>
  <c r="N352" i="30"/>
  <c r="P352" i="30"/>
  <c r="R352" i="30"/>
  <c r="I29" i="30"/>
  <c r="I352" i="30"/>
  <c r="J29" i="30"/>
  <c r="J273" i="30"/>
  <c r="K29" i="30"/>
  <c r="K352" i="30"/>
  <c r="L29" i="30"/>
  <c r="M352" i="30"/>
  <c r="G29" i="30"/>
  <c r="G352" i="30"/>
  <c r="H352" i="30"/>
  <c r="N348" i="30"/>
  <c r="O348" i="30"/>
  <c r="P348" i="30"/>
  <c r="Q348" i="30"/>
  <c r="R348" i="30"/>
  <c r="S348" i="30"/>
  <c r="I348" i="30"/>
  <c r="J348" i="30"/>
  <c r="K348" i="30"/>
  <c r="L348" i="30"/>
  <c r="M348" i="30"/>
  <c r="G348" i="30"/>
  <c r="H348" i="30"/>
  <c r="N347" i="30"/>
  <c r="O347" i="30"/>
  <c r="P347" i="30"/>
  <c r="R347" i="30"/>
  <c r="I24" i="30"/>
  <c r="I347" i="30"/>
  <c r="J24" i="30"/>
  <c r="J347" i="30"/>
  <c r="K24" i="30"/>
  <c r="K347" i="30"/>
  <c r="L24" i="30"/>
  <c r="L347" i="30"/>
  <c r="M347" i="30"/>
  <c r="G24" i="30"/>
  <c r="G347" i="30"/>
  <c r="H347" i="30"/>
  <c r="N343" i="30"/>
  <c r="O343" i="30"/>
  <c r="P343" i="30"/>
  <c r="Q343" i="30"/>
  <c r="R343" i="30"/>
  <c r="S343" i="30"/>
  <c r="I343" i="30"/>
  <c r="J343" i="30"/>
  <c r="K343" i="30"/>
  <c r="L343" i="30"/>
  <c r="M343" i="30"/>
  <c r="G343" i="30"/>
  <c r="H343" i="30"/>
  <c r="N342" i="30"/>
  <c r="O342" i="30"/>
  <c r="P342" i="30"/>
  <c r="Q342" i="30"/>
  <c r="R342" i="30"/>
  <c r="S342" i="30"/>
  <c r="I19" i="30"/>
  <c r="I342" i="30"/>
  <c r="J19" i="30"/>
  <c r="J342" i="30"/>
  <c r="K19" i="30"/>
  <c r="K342" i="30"/>
  <c r="L19" i="30"/>
  <c r="L342" i="30"/>
  <c r="M342" i="30"/>
  <c r="G19" i="30"/>
  <c r="G342" i="30"/>
  <c r="H342" i="30"/>
  <c r="N341" i="30"/>
  <c r="O341" i="30"/>
  <c r="P341" i="30"/>
  <c r="Q341" i="30"/>
  <c r="R341" i="30"/>
  <c r="S341" i="30"/>
  <c r="I341" i="30"/>
  <c r="J341" i="30"/>
  <c r="K341" i="30"/>
  <c r="L341" i="30"/>
  <c r="M341" i="30"/>
  <c r="E341" i="30"/>
  <c r="F341" i="30"/>
  <c r="G341" i="30"/>
  <c r="H341" i="30"/>
  <c r="N339" i="30"/>
  <c r="O339" i="30"/>
  <c r="P339" i="30"/>
  <c r="Q339" i="30"/>
  <c r="R339" i="30"/>
  <c r="S339" i="30"/>
  <c r="I339" i="30"/>
  <c r="J339" i="30"/>
  <c r="K339" i="30"/>
  <c r="L339" i="30"/>
  <c r="M339" i="30"/>
  <c r="E339" i="30"/>
  <c r="F339" i="30"/>
  <c r="G339" i="30"/>
  <c r="H339" i="30"/>
  <c r="N335" i="30"/>
  <c r="O335" i="30"/>
  <c r="P335" i="30"/>
  <c r="Q335" i="30"/>
  <c r="R335" i="30"/>
  <c r="S335" i="30"/>
  <c r="I335" i="30"/>
  <c r="J335" i="30"/>
  <c r="K335" i="30"/>
  <c r="L335" i="30"/>
  <c r="M335" i="30"/>
  <c r="E335" i="30"/>
  <c r="F335" i="30"/>
  <c r="G335" i="30"/>
  <c r="H335" i="30"/>
  <c r="O334" i="30"/>
  <c r="Q334" i="30"/>
  <c r="J334" i="30"/>
  <c r="K334" i="30"/>
  <c r="M334" i="30"/>
  <c r="E334" i="30"/>
  <c r="F334" i="30"/>
  <c r="H334" i="30"/>
  <c r="N10" i="30"/>
  <c r="N333" i="30"/>
  <c r="O10" i="30"/>
  <c r="O333" i="30"/>
  <c r="P10" i="30"/>
  <c r="P333" i="30"/>
  <c r="Q10" i="30"/>
  <c r="Q333" i="30"/>
  <c r="R10" i="30"/>
  <c r="R333" i="30"/>
  <c r="I10" i="30"/>
  <c r="I333" i="30"/>
  <c r="M10" i="30"/>
  <c r="M333" i="30"/>
  <c r="E333" i="30"/>
  <c r="F333" i="30"/>
  <c r="H333" i="30"/>
  <c r="N332" i="30"/>
  <c r="O332" i="30"/>
  <c r="P332" i="30"/>
  <c r="Q332" i="30"/>
  <c r="R332" i="30"/>
  <c r="I9" i="30"/>
  <c r="I332" i="30"/>
  <c r="J9" i="30"/>
  <c r="J332" i="30"/>
  <c r="K9" i="30"/>
  <c r="K332" i="30"/>
  <c r="L9" i="30"/>
  <c r="L332" i="30"/>
  <c r="M332" i="30"/>
  <c r="E332" i="30"/>
  <c r="F332" i="30"/>
  <c r="H9" i="30"/>
  <c r="H332" i="30"/>
  <c r="N8" i="30"/>
  <c r="N173" i="30"/>
  <c r="O8" i="30"/>
  <c r="O331" i="30"/>
  <c r="P8" i="30"/>
  <c r="P252" i="30"/>
  <c r="Q8" i="30"/>
  <c r="Q331" i="30"/>
  <c r="R8" i="30"/>
  <c r="R173" i="30"/>
  <c r="S8" i="30"/>
  <c r="S331" i="30"/>
  <c r="I8" i="30"/>
  <c r="I331" i="30"/>
  <c r="J8" i="30"/>
  <c r="J331" i="30"/>
  <c r="K8" i="30"/>
  <c r="K331" i="30"/>
  <c r="L8" i="30"/>
  <c r="L331" i="30"/>
  <c r="M8" i="30"/>
  <c r="M331" i="30"/>
  <c r="E8" i="30"/>
  <c r="E252" i="30"/>
  <c r="F8" i="30"/>
  <c r="F331" i="30"/>
  <c r="G8" i="30"/>
  <c r="G331" i="30"/>
  <c r="H8" i="30"/>
  <c r="H331" i="30"/>
  <c r="N324" i="30"/>
  <c r="O324" i="30"/>
  <c r="P324" i="30"/>
  <c r="Q324" i="30"/>
  <c r="R324" i="30"/>
  <c r="S324" i="30"/>
  <c r="I324" i="30"/>
  <c r="J324" i="30"/>
  <c r="K324" i="30"/>
  <c r="L324" i="30"/>
  <c r="M324" i="30"/>
  <c r="G324" i="30"/>
  <c r="H324" i="30"/>
  <c r="Q323" i="30"/>
  <c r="H323" i="30"/>
  <c r="N319" i="30"/>
  <c r="O319" i="30"/>
  <c r="P319" i="30"/>
  <c r="Q319" i="30"/>
  <c r="R319" i="30"/>
  <c r="S319" i="30"/>
  <c r="I319" i="30"/>
  <c r="J319" i="30"/>
  <c r="K319" i="30"/>
  <c r="L319" i="30"/>
  <c r="M319" i="30"/>
  <c r="G319" i="30"/>
  <c r="H319" i="30"/>
  <c r="N318" i="30"/>
  <c r="O318" i="30"/>
  <c r="P318" i="30"/>
  <c r="Q318" i="30"/>
  <c r="R318" i="30"/>
  <c r="S318" i="30"/>
  <c r="I318" i="30"/>
  <c r="J318" i="30"/>
  <c r="K318" i="30"/>
  <c r="L318" i="30"/>
  <c r="M318" i="30"/>
  <c r="G318" i="30"/>
  <c r="H318" i="30"/>
  <c r="N314" i="30"/>
  <c r="O314" i="30"/>
  <c r="P314" i="30"/>
  <c r="Q314" i="30"/>
  <c r="R314" i="30"/>
  <c r="S314" i="30"/>
  <c r="I314" i="30"/>
  <c r="J314" i="30"/>
  <c r="K314" i="30"/>
  <c r="L314" i="30"/>
  <c r="M314" i="30"/>
  <c r="G314" i="30"/>
  <c r="H314" i="30"/>
  <c r="N313" i="30"/>
  <c r="O313" i="30"/>
  <c r="P313" i="30"/>
  <c r="Q313" i="30"/>
  <c r="R313" i="30"/>
  <c r="S313" i="30"/>
  <c r="I313" i="30"/>
  <c r="J313" i="30"/>
  <c r="K313" i="30"/>
  <c r="L313" i="30"/>
  <c r="M313" i="30"/>
  <c r="G313" i="30"/>
  <c r="H313" i="30"/>
  <c r="N309" i="30"/>
  <c r="O309" i="30"/>
  <c r="P309" i="30"/>
  <c r="Q309" i="30"/>
  <c r="R309" i="30"/>
  <c r="S309" i="30"/>
  <c r="I309" i="30"/>
  <c r="J309" i="30"/>
  <c r="K309" i="30"/>
  <c r="L309" i="30"/>
  <c r="M309" i="30"/>
  <c r="G309" i="30"/>
  <c r="H309" i="30"/>
  <c r="N308" i="30"/>
  <c r="O308" i="30"/>
  <c r="P308" i="30"/>
  <c r="Q308" i="30"/>
  <c r="R308" i="30"/>
  <c r="S308" i="30"/>
  <c r="I308" i="30"/>
  <c r="J308" i="30"/>
  <c r="K308" i="30"/>
  <c r="L308" i="30"/>
  <c r="M308" i="30"/>
  <c r="G308" i="30"/>
  <c r="H308" i="30"/>
  <c r="N304" i="30"/>
  <c r="O304" i="30"/>
  <c r="P304" i="30"/>
  <c r="Q304" i="30"/>
  <c r="R304" i="30"/>
  <c r="S304" i="30"/>
  <c r="I304" i="30"/>
  <c r="J304" i="30"/>
  <c r="K304" i="30"/>
  <c r="L304" i="30"/>
  <c r="M304" i="30"/>
  <c r="G304" i="30"/>
  <c r="H304" i="30"/>
  <c r="N303" i="30"/>
  <c r="O303" i="30"/>
  <c r="P303" i="30"/>
  <c r="Q303" i="30"/>
  <c r="R303" i="30"/>
  <c r="S303" i="30"/>
  <c r="I303" i="30"/>
  <c r="J303" i="30"/>
  <c r="K303" i="30"/>
  <c r="L303" i="30"/>
  <c r="M303" i="30"/>
  <c r="G303" i="30"/>
  <c r="H303" i="30"/>
  <c r="N299" i="30"/>
  <c r="O299" i="30"/>
  <c r="P299" i="30"/>
  <c r="Q299" i="30"/>
  <c r="R299" i="30"/>
  <c r="S299" i="30"/>
  <c r="I299" i="30"/>
  <c r="J299" i="30"/>
  <c r="K299" i="30"/>
  <c r="L299" i="30"/>
  <c r="M299" i="30"/>
  <c r="G299" i="30"/>
  <c r="H299" i="30"/>
  <c r="N298" i="30"/>
  <c r="O298" i="30"/>
  <c r="P298" i="30"/>
  <c r="Q298" i="30"/>
  <c r="R298" i="30"/>
  <c r="S298" i="30"/>
  <c r="I298" i="30"/>
  <c r="J298" i="30"/>
  <c r="K298" i="30"/>
  <c r="L298" i="30"/>
  <c r="M298" i="30"/>
  <c r="G298" i="30"/>
  <c r="H298" i="30"/>
  <c r="N294" i="30"/>
  <c r="O294" i="30"/>
  <c r="P294" i="30"/>
  <c r="Q294" i="30"/>
  <c r="R294" i="30"/>
  <c r="S294" i="30"/>
  <c r="I294" i="30"/>
  <c r="J294" i="30"/>
  <c r="K294" i="30"/>
  <c r="L294" i="30"/>
  <c r="M294" i="30"/>
  <c r="G294" i="30"/>
  <c r="H294" i="30"/>
  <c r="N293" i="30"/>
  <c r="O293" i="30"/>
  <c r="P293" i="30"/>
  <c r="Q293" i="30"/>
  <c r="R293" i="30"/>
  <c r="S293" i="30"/>
  <c r="I293" i="30"/>
  <c r="J293" i="30"/>
  <c r="K293" i="30"/>
  <c r="L293" i="30"/>
  <c r="M293" i="30"/>
  <c r="G293" i="30"/>
  <c r="H293" i="30"/>
  <c r="N289" i="30"/>
  <c r="O289" i="30"/>
  <c r="P289" i="30"/>
  <c r="Q289" i="30"/>
  <c r="R289" i="30"/>
  <c r="S289" i="30"/>
  <c r="I289" i="30"/>
  <c r="J289" i="30"/>
  <c r="K289" i="30"/>
  <c r="L289" i="30"/>
  <c r="M289" i="30"/>
  <c r="G289" i="30"/>
  <c r="H289" i="30"/>
  <c r="N288" i="30"/>
  <c r="O288" i="30"/>
  <c r="P288" i="30"/>
  <c r="Q288" i="30"/>
  <c r="R288" i="30"/>
  <c r="S288" i="30"/>
  <c r="I288" i="30"/>
  <c r="J288" i="30"/>
  <c r="K288" i="30"/>
  <c r="L288" i="30"/>
  <c r="M288" i="30"/>
  <c r="G288" i="30"/>
  <c r="H288" i="30"/>
  <c r="N284" i="30"/>
  <c r="O284" i="30"/>
  <c r="P284" i="30"/>
  <c r="Q284" i="30"/>
  <c r="R284" i="30"/>
  <c r="S284" i="30"/>
  <c r="I284" i="30"/>
  <c r="J284" i="30"/>
  <c r="K284" i="30"/>
  <c r="L284" i="30"/>
  <c r="M284" i="30"/>
  <c r="G284" i="30"/>
  <c r="H284" i="30"/>
  <c r="N283" i="30"/>
  <c r="O283" i="30"/>
  <c r="P283" i="30"/>
  <c r="Q283" i="30"/>
  <c r="R283" i="30"/>
  <c r="S283" i="30"/>
  <c r="I283" i="30"/>
  <c r="J283" i="30"/>
  <c r="K283" i="30"/>
  <c r="L283" i="30"/>
  <c r="M283" i="30"/>
  <c r="G283" i="30"/>
  <c r="H283" i="30"/>
  <c r="N279" i="30"/>
  <c r="O279" i="30"/>
  <c r="P279" i="30"/>
  <c r="Q279" i="30"/>
  <c r="R279" i="30"/>
  <c r="S279" i="30"/>
  <c r="I279" i="30"/>
  <c r="J279" i="30"/>
  <c r="K279" i="30"/>
  <c r="L279" i="30"/>
  <c r="M279" i="30"/>
  <c r="G279" i="30"/>
  <c r="H279" i="30"/>
  <c r="N278" i="30"/>
  <c r="O278" i="30"/>
  <c r="P278" i="30"/>
  <c r="Q278" i="30"/>
  <c r="R278" i="30"/>
  <c r="S278" i="30"/>
  <c r="I278" i="30"/>
  <c r="J278" i="30"/>
  <c r="K278" i="30"/>
  <c r="L278" i="30"/>
  <c r="M278" i="30"/>
  <c r="G278" i="30"/>
  <c r="H278" i="30"/>
  <c r="N274" i="30"/>
  <c r="O274" i="30"/>
  <c r="P274" i="30"/>
  <c r="Q274" i="30"/>
  <c r="R274" i="30"/>
  <c r="S274" i="30"/>
  <c r="I274" i="30"/>
  <c r="J274" i="30"/>
  <c r="K274" i="30"/>
  <c r="L274" i="30"/>
  <c r="M274" i="30"/>
  <c r="G274" i="30"/>
  <c r="H274" i="30"/>
  <c r="N273" i="30"/>
  <c r="O273" i="30"/>
  <c r="P273" i="30"/>
  <c r="Q273" i="30"/>
  <c r="R273" i="30"/>
  <c r="S273" i="30"/>
  <c r="I273" i="30"/>
  <c r="K273" i="30"/>
  <c r="L273" i="30"/>
  <c r="M273" i="30"/>
  <c r="G273" i="30"/>
  <c r="H273" i="30"/>
  <c r="N269" i="30"/>
  <c r="O269" i="30"/>
  <c r="P269" i="30"/>
  <c r="Q269" i="30"/>
  <c r="R269" i="30"/>
  <c r="S269" i="30"/>
  <c r="I269" i="30"/>
  <c r="J269" i="30"/>
  <c r="K269" i="30"/>
  <c r="L269" i="30"/>
  <c r="M269" i="30"/>
  <c r="G269" i="30"/>
  <c r="H269" i="30"/>
  <c r="N268" i="30"/>
  <c r="O268" i="30"/>
  <c r="P268" i="30"/>
  <c r="Q268" i="30"/>
  <c r="R268" i="30"/>
  <c r="S268" i="30"/>
  <c r="I268" i="30"/>
  <c r="J268" i="30"/>
  <c r="K268" i="30"/>
  <c r="L268" i="30"/>
  <c r="M268" i="30"/>
  <c r="G268" i="30"/>
  <c r="H268" i="30"/>
  <c r="N264" i="30"/>
  <c r="O264" i="30"/>
  <c r="P264" i="30"/>
  <c r="Q264" i="30"/>
  <c r="R264" i="30"/>
  <c r="S264" i="30"/>
  <c r="I264" i="30"/>
  <c r="J264" i="30"/>
  <c r="K264" i="30"/>
  <c r="L264" i="30"/>
  <c r="M264" i="30"/>
  <c r="G264" i="30"/>
  <c r="H264" i="30"/>
  <c r="N263" i="30"/>
  <c r="O263" i="30"/>
  <c r="P263" i="30"/>
  <c r="Q263" i="30"/>
  <c r="R263" i="30"/>
  <c r="S263" i="30"/>
  <c r="I263" i="30"/>
  <c r="J263" i="30"/>
  <c r="K263" i="30"/>
  <c r="L263" i="30"/>
  <c r="M263" i="30"/>
  <c r="G263" i="30"/>
  <c r="H263" i="30"/>
  <c r="N262" i="30"/>
  <c r="O262" i="30"/>
  <c r="P262" i="30"/>
  <c r="Q262" i="30"/>
  <c r="R262" i="30"/>
  <c r="S262" i="30"/>
  <c r="I262" i="30"/>
  <c r="J262" i="30"/>
  <c r="K262" i="30"/>
  <c r="L262" i="30"/>
  <c r="M262" i="30"/>
  <c r="E262" i="30"/>
  <c r="F262" i="30"/>
  <c r="G262" i="30"/>
  <c r="H262" i="30"/>
  <c r="N260" i="30"/>
  <c r="O260" i="30"/>
  <c r="P260" i="30"/>
  <c r="Q260" i="30"/>
  <c r="R260" i="30"/>
  <c r="S260" i="30"/>
  <c r="I260" i="30"/>
  <c r="J260" i="30"/>
  <c r="K260" i="30"/>
  <c r="L260" i="30"/>
  <c r="M260" i="30"/>
  <c r="E260" i="30"/>
  <c r="F260" i="30"/>
  <c r="G260" i="30"/>
  <c r="H260" i="30"/>
  <c r="N256" i="30"/>
  <c r="O256" i="30"/>
  <c r="P256" i="30"/>
  <c r="Q256" i="30"/>
  <c r="R256" i="30"/>
  <c r="S256" i="30"/>
  <c r="I256" i="30"/>
  <c r="J256" i="30"/>
  <c r="K256" i="30"/>
  <c r="L256" i="30"/>
  <c r="M256" i="30"/>
  <c r="E256" i="30"/>
  <c r="F256" i="30"/>
  <c r="G256" i="30"/>
  <c r="H256" i="30"/>
  <c r="O255" i="30"/>
  <c r="Q255" i="30"/>
  <c r="J255" i="30"/>
  <c r="K255" i="30"/>
  <c r="M255" i="30"/>
  <c r="E255" i="30"/>
  <c r="F255" i="30"/>
  <c r="H255" i="30"/>
  <c r="N254" i="30"/>
  <c r="O254" i="30"/>
  <c r="P254" i="30"/>
  <c r="Q254" i="30"/>
  <c r="R254" i="30"/>
  <c r="I254" i="30"/>
  <c r="M254" i="30"/>
  <c r="E254" i="30"/>
  <c r="F254" i="30"/>
  <c r="H254" i="30"/>
  <c r="N253" i="30"/>
  <c r="O253" i="30"/>
  <c r="P253" i="30"/>
  <c r="Q253" i="30"/>
  <c r="R253" i="30"/>
  <c r="I253" i="30"/>
  <c r="J253" i="30"/>
  <c r="K253" i="30"/>
  <c r="M253" i="30"/>
  <c r="E253" i="30"/>
  <c r="F253" i="30"/>
  <c r="H253" i="30"/>
  <c r="O252" i="30"/>
  <c r="Q252" i="30"/>
  <c r="S252" i="30"/>
  <c r="I252" i="30"/>
  <c r="J252" i="30"/>
  <c r="K252" i="30"/>
  <c r="L252" i="30"/>
  <c r="M252" i="30"/>
  <c r="F252" i="30"/>
  <c r="G252" i="30"/>
  <c r="H252" i="30"/>
  <c r="N245" i="30"/>
  <c r="O245" i="30"/>
  <c r="P245" i="30"/>
  <c r="Q245" i="30"/>
  <c r="R245" i="30"/>
  <c r="S245" i="30"/>
  <c r="I245" i="30"/>
  <c r="J245" i="30"/>
  <c r="K245" i="30"/>
  <c r="L245" i="30"/>
  <c r="M245" i="30"/>
  <c r="G245" i="30"/>
  <c r="Q244" i="30"/>
  <c r="N240" i="30"/>
  <c r="O240" i="30"/>
  <c r="P240" i="30"/>
  <c r="Q240" i="30"/>
  <c r="R240" i="30"/>
  <c r="S240" i="30"/>
  <c r="I240" i="30"/>
  <c r="J240" i="30"/>
  <c r="K240" i="30"/>
  <c r="L240" i="30"/>
  <c r="M240" i="30"/>
  <c r="G240" i="30"/>
  <c r="N239" i="30"/>
  <c r="O239" i="30"/>
  <c r="P239" i="30"/>
  <c r="Q239" i="30"/>
  <c r="R239" i="30"/>
  <c r="S239" i="30"/>
  <c r="I239" i="30"/>
  <c r="J239" i="30"/>
  <c r="K239" i="30"/>
  <c r="L239" i="30"/>
  <c r="M239" i="30"/>
  <c r="G239" i="30"/>
  <c r="N235" i="30"/>
  <c r="O235" i="30"/>
  <c r="P235" i="30"/>
  <c r="Q235" i="30"/>
  <c r="R235" i="30"/>
  <c r="S235" i="30"/>
  <c r="I235" i="30"/>
  <c r="J235" i="30"/>
  <c r="K235" i="30"/>
  <c r="L235" i="30"/>
  <c r="M235" i="30"/>
  <c r="G235" i="30"/>
  <c r="N234" i="30"/>
  <c r="O234" i="30"/>
  <c r="P234" i="30"/>
  <c r="Q234" i="30"/>
  <c r="R234" i="30"/>
  <c r="S234" i="30"/>
  <c r="I234" i="30"/>
  <c r="J234" i="30"/>
  <c r="K234" i="30"/>
  <c r="L234" i="30"/>
  <c r="M234" i="30"/>
  <c r="G234" i="30"/>
  <c r="N230" i="30"/>
  <c r="O230" i="30"/>
  <c r="P230" i="30"/>
  <c r="Q230" i="30"/>
  <c r="R230" i="30"/>
  <c r="S230" i="30"/>
  <c r="I230" i="30"/>
  <c r="J230" i="30"/>
  <c r="K230" i="30"/>
  <c r="L230" i="30"/>
  <c r="M230" i="30"/>
  <c r="G230" i="30"/>
  <c r="N229" i="30"/>
  <c r="O229" i="30"/>
  <c r="P229" i="30"/>
  <c r="Q229" i="30"/>
  <c r="R229" i="30"/>
  <c r="S229" i="30"/>
  <c r="I229" i="30"/>
  <c r="J229" i="30"/>
  <c r="K229" i="30"/>
  <c r="L229" i="30"/>
  <c r="M229" i="30"/>
  <c r="G229" i="30"/>
  <c r="N225" i="30"/>
  <c r="O225" i="30"/>
  <c r="P225" i="30"/>
  <c r="Q225" i="30"/>
  <c r="R225" i="30"/>
  <c r="S225" i="30"/>
  <c r="I225" i="30"/>
  <c r="J225" i="30"/>
  <c r="K225" i="30"/>
  <c r="L225" i="30"/>
  <c r="M225" i="30"/>
  <c r="G225" i="30"/>
  <c r="N224" i="30"/>
  <c r="O224" i="30"/>
  <c r="P224" i="30"/>
  <c r="Q224" i="30"/>
  <c r="R224" i="30"/>
  <c r="S224" i="30"/>
  <c r="I224" i="30"/>
  <c r="J224" i="30"/>
  <c r="K224" i="30"/>
  <c r="L224" i="30"/>
  <c r="M224" i="30"/>
  <c r="G224" i="30"/>
  <c r="N220" i="30"/>
  <c r="O220" i="30"/>
  <c r="P220" i="30"/>
  <c r="Q220" i="30"/>
  <c r="R220" i="30"/>
  <c r="S220" i="30"/>
  <c r="I220" i="30"/>
  <c r="J220" i="30"/>
  <c r="K220" i="30"/>
  <c r="L220" i="30"/>
  <c r="M220" i="30"/>
  <c r="G220" i="30"/>
  <c r="N219" i="30"/>
  <c r="O219" i="30"/>
  <c r="P219" i="30"/>
  <c r="Q219" i="30"/>
  <c r="R219" i="30"/>
  <c r="S219" i="30"/>
  <c r="I219" i="30"/>
  <c r="J219" i="30"/>
  <c r="K219" i="30"/>
  <c r="L219" i="30"/>
  <c r="M219" i="30"/>
  <c r="G219" i="30"/>
  <c r="N215" i="30"/>
  <c r="O215" i="30"/>
  <c r="P215" i="30"/>
  <c r="Q215" i="30"/>
  <c r="R215" i="30"/>
  <c r="S215" i="30"/>
  <c r="I215" i="30"/>
  <c r="J215" i="30"/>
  <c r="K215" i="30"/>
  <c r="L215" i="30"/>
  <c r="M215" i="30"/>
  <c r="G215" i="30"/>
  <c r="N214" i="30"/>
  <c r="O214" i="30"/>
  <c r="P214" i="30"/>
  <c r="Q214" i="30"/>
  <c r="R214" i="30"/>
  <c r="S214" i="30"/>
  <c r="I214" i="30"/>
  <c r="J214" i="30"/>
  <c r="K214" i="30"/>
  <c r="L214" i="30"/>
  <c r="M214" i="30"/>
  <c r="G214" i="30"/>
  <c r="N210" i="30"/>
  <c r="O210" i="30"/>
  <c r="P210" i="30"/>
  <c r="Q210" i="30"/>
  <c r="R210" i="30"/>
  <c r="S210" i="30"/>
  <c r="I210" i="30"/>
  <c r="J210" i="30"/>
  <c r="K210" i="30"/>
  <c r="L210" i="30"/>
  <c r="M210" i="30"/>
  <c r="G210" i="30"/>
  <c r="N209" i="30"/>
  <c r="O209" i="30"/>
  <c r="P209" i="30"/>
  <c r="Q209" i="30"/>
  <c r="R209" i="30"/>
  <c r="S209" i="30"/>
  <c r="I209" i="30"/>
  <c r="J209" i="30"/>
  <c r="K209" i="30"/>
  <c r="L209" i="30"/>
  <c r="M209" i="30"/>
  <c r="G209" i="30"/>
  <c r="N205" i="30"/>
  <c r="O205" i="30"/>
  <c r="P205" i="30"/>
  <c r="Q205" i="30"/>
  <c r="R205" i="30"/>
  <c r="S205" i="30"/>
  <c r="I205" i="30"/>
  <c r="J205" i="30"/>
  <c r="K205" i="30"/>
  <c r="L205" i="30"/>
  <c r="M205" i="30"/>
  <c r="G205" i="30"/>
  <c r="N204" i="30"/>
  <c r="O204" i="30"/>
  <c r="P204" i="30"/>
  <c r="Q204" i="30"/>
  <c r="R204" i="30"/>
  <c r="S204" i="30"/>
  <c r="I204" i="30"/>
  <c r="J204" i="30"/>
  <c r="K204" i="30"/>
  <c r="L204" i="30"/>
  <c r="M204" i="30"/>
  <c r="G204" i="30"/>
  <c r="N200" i="30"/>
  <c r="O200" i="30"/>
  <c r="P200" i="30"/>
  <c r="Q200" i="30"/>
  <c r="R200" i="30"/>
  <c r="S200" i="30"/>
  <c r="I200" i="30"/>
  <c r="J200" i="30"/>
  <c r="K200" i="30"/>
  <c r="L200" i="30"/>
  <c r="M200" i="30"/>
  <c r="G200" i="30"/>
  <c r="N199" i="30"/>
  <c r="O199" i="30"/>
  <c r="P199" i="30"/>
  <c r="Q199" i="30"/>
  <c r="R199" i="30"/>
  <c r="S199" i="30"/>
  <c r="I199" i="30"/>
  <c r="J199" i="30"/>
  <c r="K199" i="30"/>
  <c r="L199" i="30"/>
  <c r="M199" i="30"/>
  <c r="G199" i="30"/>
  <c r="N195" i="30"/>
  <c r="O195" i="30"/>
  <c r="P195" i="30"/>
  <c r="Q195" i="30"/>
  <c r="R195" i="30"/>
  <c r="S195" i="30"/>
  <c r="I195" i="30"/>
  <c r="J195" i="30"/>
  <c r="K195" i="30"/>
  <c r="L195" i="30"/>
  <c r="M195" i="30"/>
  <c r="G195" i="30"/>
  <c r="N194" i="30"/>
  <c r="O194" i="30"/>
  <c r="P194" i="30"/>
  <c r="Q194" i="30"/>
  <c r="R194" i="30"/>
  <c r="S194" i="30"/>
  <c r="I194" i="30"/>
  <c r="K194" i="30"/>
  <c r="L194" i="30"/>
  <c r="M194" i="30"/>
  <c r="G194" i="30"/>
  <c r="N190" i="30"/>
  <c r="O190" i="30"/>
  <c r="P190" i="30"/>
  <c r="Q190" i="30"/>
  <c r="R190" i="30"/>
  <c r="S190" i="30"/>
  <c r="I190" i="30"/>
  <c r="J190" i="30"/>
  <c r="K190" i="30"/>
  <c r="L190" i="30"/>
  <c r="M190" i="30"/>
  <c r="G190" i="30"/>
  <c r="N189" i="30"/>
  <c r="O189" i="30"/>
  <c r="P189" i="30"/>
  <c r="Q189" i="30"/>
  <c r="R189" i="30"/>
  <c r="S189" i="30"/>
  <c r="I189" i="30"/>
  <c r="J189" i="30"/>
  <c r="K189" i="30"/>
  <c r="L189" i="30"/>
  <c r="M189" i="30"/>
  <c r="G189" i="30"/>
  <c r="N185" i="30"/>
  <c r="O185" i="30"/>
  <c r="P185" i="30"/>
  <c r="Q185" i="30"/>
  <c r="R185" i="30"/>
  <c r="S185" i="30"/>
  <c r="I185" i="30"/>
  <c r="J185" i="30"/>
  <c r="K185" i="30"/>
  <c r="L185" i="30"/>
  <c r="M185" i="30"/>
  <c r="G185" i="30"/>
  <c r="N184" i="30"/>
  <c r="O184" i="30"/>
  <c r="P184" i="30"/>
  <c r="Q184" i="30"/>
  <c r="R184" i="30"/>
  <c r="S184" i="30"/>
  <c r="I184" i="30"/>
  <c r="J184" i="30"/>
  <c r="K184" i="30"/>
  <c r="L184" i="30"/>
  <c r="M184" i="30"/>
  <c r="G184" i="30"/>
  <c r="N181" i="30"/>
  <c r="O181" i="30"/>
  <c r="P181" i="30"/>
  <c r="Q181" i="30"/>
  <c r="R181" i="30"/>
  <c r="S181" i="30"/>
  <c r="I181" i="30"/>
  <c r="J181" i="30"/>
  <c r="K181" i="30"/>
  <c r="L181" i="30"/>
  <c r="M181" i="30"/>
  <c r="E181" i="30"/>
  <c r="F181" i="30"/>
  <c r="G181" i="30"/>
  <c r="H181" i="30"/>
  <c r="O176" i="30"/>
  <c r="Q176" i="30"/>
  <c r="J176" i="30"/>
  <c r="K176" i="30"/>
  <c r="M176" i="30"/>
  <c r="E176" i="30"/>
  <c r="F176" i="30"/>
  <c r="H176" i="30"/>
  <c r="N175" i="30"/>
  <c r="O175" i="30"/>
  <c r="P175" i="30"/>
  <c r="Q175" i="30"/>
  <c r="R175" i="30"/>
  <c r="I175" i="30"/>
  <c r="M175" i="30"/>
  <c r="E175" i="30"/>
  <c r="F175" i="30"/>
  <c r="H175" i="30"/>
  <c r="N174" i="30"/>
  <c r="O174" i="30"/>
  <c r="P174" i="30"/>
  <c r="Q174" i="30"/>
  <c r="R174" i="30"/>
  <c r="I174" i="30"/>
  <c r="J174" i="30"/>
  <c r="K174" i="30"/>
  <c r="L174" i="30"/>
  <c r="M174" i="30"/>
  <c r="H174" i="30"/>
  <c r="O173" i="30"/>
  <c r="Q173" i="30"/>
  <c r="S173" i="30"/>
  <c r="I173" i="30"/>
  <c r="J173" i="30"/>
  <c r="K173" i="30"/>
  <c r="L173" i="30"/>
  <c r="M173" i="30"/>
  <c r="E173" i="30"/>
  <c r="F173" i="30"/>
  <c r="G173" i="30"/>
  <c r="H173" i="30"/>
  <c r="N166" i="30"/>
  <c r="O166" i="30"/>
  <c r="P166" i="30"/>
  <c r="Q166" i="30"/>
  <c r="R166" i="30"/>
  <c r="I166" i="30"/>
  <c r="M166" i="30"/>
  <c r="Q165" i="30"/>
  <c r="N161" i="30"/>
  <c r="O161" i="30"/>
  <c r="P161" i="30"/>
  <c r="Q161" i="30"/>
  <c r="R161" i="30"/>
  <c r="I161" i="30"/>
  <c r="M161" i="30"/>
  <c r="N160" i="30"/>
  <c r="O160" i="30"/>
  <c r="P160" i="30"/>
  <c r="Q160" i="30"/>
  <c r="R160" i="30"/>
  <c r="I160" i="30"/>
  <c r="M160" i="30"/>
  <c r="N156" i="30"/>
  <c r="O156" i="30"/>
  <c r="P156" i="30"/>
  <c r="Q156" i="30"/>
  <c r="R156" i="30"/>
  <c r="I156" i="30"/>
  <c r="M156" i="30"/>
  <c r="N155" i="30"/>
  <c r="O155" i="30"/>
  <c r="P155" i="30"/>
  <c r="Q155" i="30"/>
  <c r="R155" i="30"/>
  <c r="I155" i="30"/>
  <c r="M155" i="30"/>
  <c r="N151" i="30"/>
  <c r="O151" i="30"/>
  <c r="P151" i="30"/>
  <c r="Q151" i="30"/>
  <c r="R151" i="30"/>
  <c r="I151" i="30"/>
  <c r="M151" i="30"/>
  <c r="N150" i="30"/>
  <c r="O150" i="30"/>
  <c r="P150" i="30"/>
  <c r="Q150" i="30"/>
  <c r="R150" i="30"/>
  <c r="I150" i="30"/>
  <c r="M150" i="30"/>
  <c r="N146" i="30"/>
  <c r="O146" i="30"/>
  <c r="P146" i="30"/>
  <c r="Q146" i="30"/>
  <c r="R146" i="30"/>
  <c r="I146" i="30"/>
  <c r="M146" i="30"/>
  <c r="N145" i="30"/>
  <c r="O145" i="30"/>
  <c r="P145" i="30"/>
  <c r="Q145" i="30"/>
  <c r="R145" i="30"/>
  <c r="I145" i="30"/>
  <c r="M145" i="30"/>
  <c r="N141" i="30"/>
  <c r="O141" i="30"/>
  <c r="P141" i="30"/>
  <c r="Q141" i="30"/>
  <c r="R141" i="30"/>
  <c r="I141" i="30"/>
  <c r="M141" i="30"/>
  <c r="N140" i="30"/>
  <c r="O140" i="30"/>
  <c r="P140" i="30"/>
  <c r="Q140" i="30"/>
  <c r="R140" i="30"/>
  <c r="I140" i="30"/>
  <c r="M140" i="30"/>
  <c r="N136" i="30"/>
  <c r="O136" i="30"/>
  <c r="P136" i="30"/>
  <c r="Q136" i="30"/>
  <c r="R136" i="30"/>
  <c r="I136" i="30"/>
  <c r="M136" i="30"/>
  <c r="N135" i="30"/>
  <c r="O135" i="30"/>
  <c r="P135" i="30"/>
  <c r="Q135" i="30"/>
  <c r="R135" i="30"/>
  <c r="I135" i="30"/>
  <c r="M135" i="30"/>
  <c r="N131" i="30"/>
  <c r="O131" i="30"/>
  <c r="P131" i="30"/>
  <c r="Q131" i="30"/>
  <c r="R131" i="30"/>
  <c r="I131" i="30"/>
  <c r="M131" i="30"/>
  <c r="N130" i="30"/>
  <c r="O130" i="30"/>
  <c r="P130" i="30"/>
  <c r="Q130" i="30"/>
  <c r="R130" i="30"/>
  <c r="I130" i="30"/>
  <c r="M130" i="30"/>
  <c r="N126" i="30"/>
  <c r="O126" i="30"/>
  <c r="P126" i="30"/>
  <c r="Q126" i="30"/>
  <c r="R126" i="30"/>
  <c r="I126" i="30"/>
  <c r="M126" i="30"/>
  <c r="N125" i="30"/>
  <c r="O125" i="30"/>
  <c r="P125" i="30"/>
  <c r="Q125" i="30"/>
  <c r="R125" i="30"/>
  <c r="I125" i="30"/>
  <c r="M125" i="30"/>
  <c r="N121" i="30"/>
  <c r="O121" i="30"/>
  <c r="P121" i="30"/>
  <c r="Q121" i="30"/>
  <c r="R121" i="30"/>
  <c r="I121" i="30"/>
  <c r="M121" i="30"/>
  <c r="N120" i="30"/>
  <c r="O120" i="30"/>
  <c r="P120" i="30"/>
  <c r="Q120" i="30"/>
  <c r="R120" i="30"/>
  <c r="I120" i="30"/>
  <c r="M120" i="30"/>
  <c r="N116" i="30"/>
  <c r="O116" i="30"/>
  <c r="P116" i="30"/>
  <c r="Q116" i="30"/>
  <c r="R116" i="30"/>
  <c r="I116" i="30"/>
  <c r="M116" i="30"/>
  <c r="N115" i="30"/>
  <c r="O115" i="30"/>
  <c r="P115" i="30"/>
  <c r="Q115" i="30"/>
  <c r="R115" i="30"/>
  <c r="I115" i="30"/>
  <c r="M115" i="30"/>
  <c r="N111" i="30"/>
  <c r="O111" i="30"/>
  <c r="P111" i="30"/>
  <c r="Q111" i="30"/>
  <c r="R111" i="30"/>
  <c r="I111" i="30"/>
  <c r="M111" i="30"/>
  <c r="N110" i="30"/>
  <c r="O110" i="30"/>
  <c r="P110" i="30"/>
  <c r="Q110" i="30"/>
  <c r="R110" i="30"/>
  <c r="I110" i="30"/>
  <c r="M110" i="30"/>
  <c r="N106" i="30"/>
  <c r="O106" i="30"/>
  <c r="P106" i="30"/>
  <c r="Q106" i="30"/>
  <c r="R106" i="30"/>
  <c r="I106" i="30"/>
  <c r="M106" i="30"/>
  <c r="N105" i="30"/>
  <c r="O105" i="30"/>
  <c r="P105" i="30"/>
  <c r="Q105" i="30"/>
  <c r="R105" i="30"/>
  <c r="I105" i="30"/>
  <c r="M105" i="30"/>
  <c r="O104" i="30"/>
  <c r="Q104" i="30"/>
  <c r="S104" i="30"/>
  <c r="I104" i="30"/>
  <c r="J104" i="30"/>
  <c r="K104" i="30"/>
  <c r="L104" i="30"/>
  <c r="M104" i="30"/>
  <c r="E104" i="30"/>
  <c r="F104" i="30"/>
  <c r="G104" i="30"/>
  <c r="H104" i="30"/>
  <c r="O102" i="30"/>
  <c r="Q102" i="30"/>
  <c r="S102" i="30"/>
  <c r="I102" i="30"/>
  <c r="J102" i="30"/>
  <c r="K102" i="30"/>
  <c r="L102" i="30"/>
  <c r="M102" i="30"/>
  <c r="E102" i="30"/>
  <c r="F102" i="30"/>
  <c r="G102" i="30"/>
  <c r="H102" i="30"/>
  <c r="O98" i="30"/>
  <c r="Q98" i="30"/>
  <c r="S98" i="30"/>
  <c r="I98" i="30"/>
  <c r="J98" i="30"/>
  <c r="K98" i="30"/>
  <c r="L98" i="30"/>
  <c r="M98" i="30"/>
  <c r="E98" i="30"/>
  <c r="F98" i="30"/>
  <c r="G98" i="30"/>
  <c r="H98" i="30"/>
  <c r="O97" i="30"/>
  <c r="Q97" i="30"/>
  <c r="J97" i="30"/>
  <c r="K97" i="30"/>
  <c r="M97" i="30"/>
  <c r="E97" i="30"/>
  <c r="F97" i="30"/>
  <c r="H97" i="30"/>
  <c r="O96" i="30"/>
  <c r="Q96" i="30"/>
  <c r="I96" i="30"/>
  <c r="M96" i="30"/>
  <c r="E96" i="30"/>
  <c r="F96" i="30"/>
  <c r="H96" i="30"/>
  <c r="O95" i="30"/>
  <c r="Q95" i="30"/>
  <c r="I95" i="30"/>
  <c r="J95" i="30"/>
  <c r="K95" i="30"/>
  <c r="M95" i="30"/>
  <c r="E95" i="30"/>
  <c r="F95" i="30"/>
  <c r="H95" i="30"/>
  <c r="O94" i="30"/>
  <c r="Q94" i="30"/>
  <c r="S94" i="30"/>
  <c r="I94" i="30"/>
  <c r="J94" i="30"/>
  <c r="K94" i="30"/>
  <c r="L94" i="30"/>
  <c r="M94" i="30"/>
  <c r="E94" i="30"/>
  <c r="F94" i="30"/>
  <c r="G94" i="30"/>
  <c r="H94" i="30"/>
  <c r="G226" i="30"/>
  <c r="I226" i="30"/>
  <c r="J226" i="30"/>
  <c r="K226" i="30"/>
  <c r="L226" i="30"/>
  <c r="M226" i="30"/>
  <c r="N226" i="30"/>
  <c r="O226" i="30"/>
  <c r="P226" i="30"/>
  <c r="Q226" i="30"/>
  <c r="R226" i="30"/>
  <c r="G227" i="30"/>
  <c r="I227" i="30"/>
  <c r="J227" i="30"/>
  <c r="K227" i="30"/>
  <c r="L227" i="30"/>
  <c r="M227" i="30"/>
  <c r="N227" i="30"/>
  <c r="O227" i="30"/>
  <c r="P227" i="30"/>
  <c r="Q227" i="30"/>
  <c r="R227" i="30"/>
  <c r="G228" i="30"/>
  <c r="I228" i="30"/>
  <c r="J228" i="30"/>
  <c r="K228" i="30"/>
  <c r="L228" i="30"/>
  <c r="M228" i="30"/>
  <c r="N228" i="30"/>
  <c r="O228" i="30"/>
  <c r="P228" i="30"/>
  <c r="Q228" i="30"/>
  <c r="R228" i="30"/>
  <c r="S226" i="30"/>
  <c r="S227" i="30"/>
  <c r="S228" i="30"/>
  <c r="S405" i="22"/>
  <c r="N405" i="22"/>
  <c r="R405" i="22"/>
  <c r="I405" i="22"/>
  <c r="J405" i="22"/>
  <c r="K405" i="22"/>
  <c r="I404" i="22"/>
  <c r="S403" i="22"/>
  <c r="I403" i="22"/>
  <c r="K403" i="22"/>
  <c r="L403" i="22"/>
  <c r="M403" i="22"/>
  <c r="F318" i="22"/>
  <c r="F397" i="22"/>
  <c r="G392" i="22"/>
  <c r="H313" i="22"/>
  <c r="H397" i="22"/>
  <c r="S400" i="22"/>
  <c r="N400" i="22"/>
  <c r="O400" i="22"/>
  <c r="P400" i="22"/>
  <c r="Q400" i="22"/>
  <c r="R400" i="22"/>
  <c r="I400" i="22"/>
  <c r="J400" i="22"/>
  <c r="K400" i="22"/>
  <c r="L400" i="22"/>
  <c r="M400" i="22"/>
  <c r="S399" i="22"/>
  <c r="N399" i="22"/>
  <c r="O399" i="22"/>
  <c r="P399" i="22"/>
  <c r="Q399" i="22"/>
  <c r="R399" i="22"/>
  <c r="I399" i="22"/>
  <c r="J399" i="22"/>
  <c r="K399" i="22"/>
  <c r="L399" i="22"/>
  <c r="M399" i="22"/>
  <c r="S398" i="22"/>
  <c r="N398" i="22"/>
  <c r="O398" i="22"/>
  <c r="P398" i="22"/>
  <c r="Q398" i="22"/>
  <c r="R398" i="22"/>
  <c r="I398" i="22"/>
  <c r="J398" i="22"/>
  <c r="K398" i="22"/>
  <c r="L398" i="22"/>
  <c r="M398" i="22"/>
  <c r="E398" i="22"/>
  <c r="F398" i="22"/>
  <c r="G398" i="22"/>
  <c r="H398" i="22"/>
  <c r="S397" i="22"/>
  <c r="N397" i="22"/>
  <c r="O397" i="22"/>
  <c r="P397" i="22"/>
  <c r="R397" i="22"/>
  <c r="S395" i="22"/>
  <c r="N395" i="22"/>
  <c r="O395" i="22"/>
  <c r="P395" i="22"/>
  <c r="Q395" i="22"/>
  <c r="R395" i="22"/>
  <c r="I395" i="22"/>
  <c r="J395" i="22"/>
  <c r="K395" i="22"/>
  <c r="L395" i="22"/>
  <c r="M395" i="22"/>
  <c r="S394" i="22"/>
  <c r="N394" i="22"/>
  <c r="O394" i="22"/>
  <c r="P394" i="22"/>
  <c r="Q394" i="22"/>
  <c r="R394" i="22"/>
  <c r="I394" i="22"/>
  <c r="J394" i="22"/>
  <c r="K394" i="22"/>
  <c r="L394" i="22"/>
  <c r="M394" i="22"/>
  <c r="S393" i="22"/>
  <c r="N393" i="22"/>
  <c r="O393" i="22"/>
  <c r="P393" i="22"/>
  <c r="Q393" i="22"/>
  <c r="R393" i="22"/>
  <c r="I393" i="22"/>
  <c r="J393" i="22"/>
  <c r="K393" i="22"/>
  <c r="L393" i="22"/>
  <c r="M393" i="22"/>
  <c r="E393" i="22"/>
  <c r="F393" i="22"/>
  <c r="G393" i="22"/>
  <c r="H393" i="22"/>
  <c r="S392" i="22"/>
  <c r="N392" i="22"/>
  <c r="O313" i="22"/>
  <c r="O392" i="22"/>
  <c r="P392" i="22"/>
  <c r="Q392" i="22"/>
  <c r="R392" i="22"/>
  <c r="F392" i="22"/>
  <c r="H392" i="22"/>
  <c r="S390" i="22"/>
  <c r="N390" i="22"/>
  <c r="O390" i="22"/>
  <c r="P390" i="22"/>
  <c r="Q390" i="22"/>
  <c r="R390" i="22"/>
  <c r="I390" i="22"/>
  <c r="J390" i="22"/>
  <c r="K390" i="22"/>
  <c r="L390" i="22"/>
  <c r="M390" i="22"/>
  <c r="S389" i="22"/>
  <c r="N389" i="22"/>
  <c r="O389" i="22"/>
  <c r="P389" i="22"/>
  <c r="Q389" i="22"/>
  <c r="R389" i="22"/>
  <c r="I389" i="22"/>
  <c r="J389" i="22"/>
  <c r="K389" i="22"/>
  <c r="L389" i="22"/>
  <c r="M389" i="22"/>
  <c r="S388" i="22"/>
  <c r="N388" i="22"/>
  <c r="O388" i="22"/>
  <c r="P388" i="22"/>
  <c r="Q388" i="22"/>
  <c r="R388" i="22"/>
  <c r="I388" i="22"/>
  <c r="J388" i="22"/>
  <c r="K388" i="22"/>
  <c r="L388" i="22"/>
  <c r="M388" i="22"/>
  <c r="E388" i="22"/>
  <c r="F388" i="22"/>
  <c r="G388" i="22"/>
  <c r="H388" i="22"/>
  <c r="S387" i="22"/>
  <c r="N387" i="22"/>
  <c r="O387" i="22"/>
  <c r="P387" i="22"/>
  <c r="R387" i="22"/>
  <c r="E387" i="22"/>
  <c r="G387" i="22"/>
  <c r="H387" i="22"/>
  <c r="S385" i="22"/>
  <c r="N385" i="22"/>
  <c r="O385" i="22"/>
  <c r="P385" i="22"/>
  <c r="Q385" i="22"/>
  <c r="R385" i="22"/>
  <c r="I385" i="22"/>
  <c r="J385" i="22"/>
  <c r="K385" i="22"/>
  <c r="L385" i="22"/>
  <c r="M385" i="22"/>
  <c r="S384" i="22"/>
  <c r="N384" i="22"/>
  <c r="O384" i="22"/>
  <c r="P384" i="22"/>
  <c r="Q384" i="22"/>
  <c r="R384" i="22"/>
  <c r="I384" i="22"/>
  <c r="J384" i="22"/>
  <c r="K384" i="22"/>
  <c r="L384" i="22"/>
  <c r="M384" i="22"/>
  <c r="S383" i="22"/>
  <c r="N383" i="22"/>
  <c r="O383" i="22"/>
  <c r="P383" i="22"/>
  <c r="Q383" i="22"/>
  <c r="R383" i="22"/>
  <c r="I383" i="22"/>
  <c r="J383" i="22"/>
  <c r="K383" i="22"/>
  <c r="L383" i="22"/>
  <c r="M383" i="22"/>
  <c r="E383" i="22"/>
  <c r="F383" i="22"/>
  <c r="G383" i="22"/>
  <c r="H383" i="22"/>
  <c r="S382" i="22"/>
  <c r="N382" i="22"/>
  <c r="O303" i="22"/>
  <c r="P382" i="22"/>
  <c r="R382" i="22"/>
  <c r="E382" i="22"/>
  <c r="F382" i="22"/>
  <c r="G382" i="22"/>
  <c r="H382" i="22"/>
  <c r="S380" i="22"/>
  <c r="N380" i="22"/>
  <c r="O380" i="22"/>
  <c r="P380" i="22"/>
  <c r="Q380" i="22"/>
  <c r="R380" i="22"/>
  <c r="S379" i="22"/>
  <c r="N379" i="22"/>
  <c r="O379" i="22"/>
  <c r="P379" i="22"/>
  <c r="Q379" i="22"/>
  <c r="R379" i="22"/>
  <c r="S378" i="22"/>
  <c r="N378" i="22"/>
  <c r="O378" i="22"/>
  <c r="P378" i="22"/>
  <c r="Q378" i="22"/>
  <c r="R378" i="22"/>
  <c r="R298" i="22"/>
  <c r="J377" i="22"/>
  <c r="K377" i="22"/>
  <c r="L377" i="22"/>
  <c r="E377" i="22"/>
  <c r="F377" i="22"/>
  <c r="G377" i="22"/>
  <c r="H377" i="22"/>
  <c r="S375" i="22"/>
  <c r="N375" i="22"/>
  <c r="O375" i="22"/>
  <c r="P375" i="22"/>
  <c r="Q375" i="22"/>
  <c r="R375" i="22"/>
  <c r="I375" i="22"/>
  <c r="J375" i="22"/>
  <c r="K375" i="22"/>
  <c r="L375" i="22"/>
  <c r="M375" i="22"/>
  <c r="S374" i="22"/>
  <c r="N374" i="22"/>
  <c r="O374" i="22"/>
  <c r="P374" i="22"/>
  <c r="Q374" i="22"/>
  <c r="R374" i="22"/>
  <c r="I374" i="22"/>
  <c r="J374" i="22"/>
  <c r="K374" i="22"/>
  <c r="L374" i="22"/>
  <c r="M374" i="22"/>
  <c r="S373" i="22"/>
  <c r="N373" i="22"/>
  <c r="O373" i="22"/>
  <c r="P373" i="22"/>
  <c r="Q373" i="22"/>
  <c r="R373" i="22"/>
  <c r="I373" i="22"/>
  <c r="J373" i="22"/>
  <c r="K373" i="22"/>
  <c r="L373" i="22"/>
  <c r="M373" i="22"/>
  <c r="E373" i="22"/>
  <c r="F373" i="22"/>
  <c r="G373" i="22"/>
  <c r="H373" i="22"/>
  <c r="J372" i="22"/>
  <c r="L372" i="22"/>
  <c r="E372" i="22"/>
  <c r="H372" i="22"/>
  <c r="S370" i="22"/>
  <c r="N370" i="22"/>
  <c r="O370" i="22"/>
  <c r="P370" i="22"/>
  <c r="Q370" i="22"/>
  <c r="R370" i="22"/>
  <c r="I370" i="22"/>
  <c r="J370" i="22"/>
  <c r="K370" i="22"/>
  <c r="L370" i="22"/>
  <c r="M370" i="22"/>
  <c r="S369" i="22"/>
  <c r="N369" i="22"/>
  <c r="O369" i="22"/>
  <c r="P369" i="22"/>
  <c r="Q369" i="22"/>
  <c r="R369" i="22"/>
  <c r="I369" i="22"/>
  <c r="J369" i="22"/>
  <c r="K369" i="22"/>
  <c r="L369" i="22"/>
  <c r="M369" i="22"/>
  <c r="S368" i="22"/>
  <c r="N368" i="22"/>
  <c r="O368" i="22"/>
  <c r="P368" i="22"/>
  <c r="Q368" i="22"/>
  <c r="R368" i="22"/>
  <c r="I368" i="22"/>
  <c r="J368" i="22"/>
  <c r="K368" i="22"/>
  <c r="L368" i="22"/>
  <c r="M368" i="22"/>
  <c r="E368" i="22"/>
  <c r="F368" i="22"/>
  <c r="G368" i="22"/>
  <c r="H368" i="22"/>
  <c r="S367" i="22"/>
  <c r="J367" i="22"/>
  <c r="K367" i="22"/>
  <c r="L367" i="22"/>
  <c r="G367" i="22"/>
  <c r="H367" i="22"/>
  <c r="S365" i="22"/>
  <c r="N365" i="22"/>
  <c r="O365" i="22"/>
  <c r="P365" i="22"/>
  <c r="Q365" i="22"/>
  <c r="R365" i="22"/>
  <c r="S364" i="22"/>
  <c r="N364" i="22"/>
  <c r="O364" i="22"/>
  <c r="P364" i="22"/>
  <c r="Q364" i="22"/>
  <c r="R364" i="22"/>
  <c r="S363" i="22"/>
  <c r="N363" i="22"/>
  <c r="O363" i="22"/>
  <c r="P363" i="22"/>
  <c r="Q363" i="22"/>
  <c r="R363" i="22"/>
  <c r="S362" i="22"/>
  <c r="N362" i="22"/>
  <c r="O362" i="22"/>
  <c r="P362" i="22"/>
  <c r="R362" i="22"/>
  <c r="S360" i="22"/>
  <c r="N360" i="22"/>
  <c r="O360" i="22"/>
  <c r="P360" i="22"/>
  <c r="Q360" i="22"/>
  <c r="R360" i="22"/>
  <c r="I360" i="22"/>
  <c r="J360" i="22"/>
  <c r="K360" i="22"/>
  <c r="L360" i="22"/>
  <c r="M360" i="22"/>
  <c r="S359" i="22"/>
  <c r="N359" i="22"/>
  <c r="O359" i="22"/>
  <c r="P359" i="22"/>
  <c r="Q359" i="22"/>
  <c r="R359" i="22"/>
  <c r="I359" i="22"/>
  <c r="J359" i="22"/>
  <c r="K359" i="22"/>
  <c r="L359" i="22"/>
  <c r="M359" i="22"/>
  <c r="S358" i="22"/>
  <c r="N358" i="22"/>
  <c r="O358" i="22"/>
  <c r="P358" i="22"/>
  <c r="Q358" i="22"/>
  <c r="R358" i="22"/>
  <c r="I358" i="22"/>
  <c r="J358" i="22"/>
  <c r="K358" i="22"/>
  <c r="L358" i="22"/>
  <c r="M358" i="22"/>
  <c r="E358" i="22"/>
  <c r="F358" i="22"/>
  <c r="G358" i="22"/>
  <c r="H358" i="22"/>
  <c r="S357" i="22"/>
  <c r="I357" i="22"/>
  <c r="K357" i="22"/>
  <c r="M357" i="22"/>
  <c r="E357" i="22"/>
  <c r="F357" i="22"/>
  <c r="G357" i="22"/>
  <c r="H357" i="22"/>
  <c r="S355" i="22"/>
  <c r="N355" i="22"/>
  <c r="O355" i="22"/>
  <c r="P355" i="22"/>
  <c r="Q355" i="22"/>
  <c r="R355" i="22"/>
  <c r="S354" i="22"/>
  <c r="N354" i="22"/>
  <c r="O354" i="22"/>
  <c r="P354" i="22"/>
  <c r="Q354" i="22"/>
  <c r="R354" i="22"/>
  <c r="I354" i="22"/>
  <c r="J354" i="22"/>
  <c r="K354" i="22"/>
  <c r="L354" i="22"/>
  <c r="M354" i="22"/>
  <c r="S353" i="22"/>
  <c r="N353" i="22"/>
  <c r="O353" i="22"/>
  <c r="P353" i="22"/>
  <c r="Q353" i="22"/>
  <c r="R353" i="22"/>
  <c r="I353" i="22"/>
  <c r="J353" i="22"/>
  <c r="K353" i="22"/>
  <c r="L353" i="22"/>
  <c r="M353" i="22"/>
  <c r="E353" i="22"/>
  <c r="F353" i="22"/>
  <c r="G353" i="22"/>
  <c r="H353" i="22"/>
  <c r="N29" i="22"/>
  <c r="O29" i="22"/>
  <c r="P29" i="22"/>
  <c r="P194" i="22"/>
  <c r="Q29" i="22"/>
  <c r="R29" i="22"/>
  <c r="I29" i="22"/>
  <c r="I352" i="22"/>
  <c r="J29" i="22"/>
  <c r="J352" i="22"/>
  <c r="K29" i="22"/>
  <c r="K352" i="22"/>
  <c r="L29" i="22"/>
  <c r="M29" i="22"/>
  <c r="M352" i="22"/>
  <c r="E352" i="22"/>
  <c r="H352" i="22"/>
  <c r="S349" i="22"/>
  <c r="N349" i="22"/>
  <c r="O349" i="22"/>
  <c r="P349" i="22"/>
  <c r="Q349" i="22"/>
  <c r="R349" i="22"/>
  <c r="I349" i="22"/>
  <c r="J349" i="22"/>
  <c r="K349" i="22"/>
  <c r="L349" i="22"/>
  <c r="M349" i="22"/>
  <c r="S348" i="22"/>
  <c r="N348" i="22"/>
  <c r="O348" i="22"/>
  <c r="P348" i="22"/>
  <c r="Q348" i="22"/>
  <c r="R348" i="22"/>
  <c r="I348" i="22"/>
  <c r="J348" i="22"/>
  <c r="K348" i="22"/>
  <c r="L348" i="22"/>
  <c r="M348" i="22"/>
  <c r="E348" i="22"/>
  <c r="F348" i="22"/>
  <c r="G348" i="22"/>
  <c r="H348" i="22"/>
  <c r="S347" i="22"/>
  <c r="N347" i="22"/>
  <c r="P347" i="22"/>
  <c r="Q268" i="22"/>
  <c r="Q347" i="22"/>
  <c r="R347" i="22"/>
  <c r="G347" i="22"/>
  <c r="H347" i="22"/>
  <c r="S345" i="22"/>
  <c r="N345" i="22"/>
  <c r="O345" i="22"/>
  <c r="P345" i="22"/>
  <c r="Q345" i="22"/>
  <c r="R345" i="22"/>
  <c r="I345" i="22"/>
  <c r="J345" i="22"/>
  <c r="K345" i="22"/>
  <c r="L345" i="22"/>
  <c r="M345" i="22"/>
  <c r="S344" i="22"/>
  <c r="N344" i="22"/>
  <c r="O344" i="22"/>
  <c r="P344" i="22"/>
  <c r="Q344" i="22"/>
  <c r="R344" i="22"/>
  <c r="I344" i="22"/>
  <c r="J344" i="22"/>
  <c r="K344" i="22"/>
  <c r="L344" i="22"/>
  <c r="M344" i="22"/>
  <c r="S343" i="22"/>
  <c r="N343" i="22"/>
  <c r="O343" i="22"/>
  <c r="P343" i="22"/>
  <c r="Q343" i="22"/>
  <c r="R343" i="22"/>
  <c r="I343" i="22"/>
  <c r="J343" i="22"/>
  <c r="K343" i="22"/>
  <c r="L343" i="22"/>
  <c r="M343" i="22"/>
  <c r="E343" i="22"/>
  <c r="F343" i="22"/>
  <c r="G343" i="22"/>
  <c r="H343" i="22"/>
  <c r="S342" i="22"/>
  <c r="N342" i="22"/>
  <c r="P342" i="22"/>
  <c r="Q342" i="22"/>
  <c r="R342" i="22"/>
  <c r="E342" i="22"/>
  <c r="F342" i="22"/>
  <c r="G342" i="22"/>
  <c r="H342" i="22"/>
  <c r="S341" i="22"/>
  <c r="N341" i="22"/>
  <c r="O341" i="22"/>
  <c r="P341" i="22"/>
  <c r="Q341" i="22"/>
  <c r="R341" i="22"/>
  <c r="I341" i="22"/>
  <c r="J341" i="22"/>
  <c r="K341" i="22"/>
  <c r="L341" i="22"/>
  <c r="M341" i="22"/>
  <c r="E341" i="22"/>
  <c r="F341" i="22"/>
  <c r="G341" i="22"/>
  <c r="H341" i="22"/>
  <c r="S340" i="22"/>
  <c r="N340" i="22"/>
  <c r="O340" i="22"/>
  <c r="P340" i="22"/>
  <c r="Q340" i="22"/>
  <c r="R340" i="22"/>
  <c r="I340" i="22"/>
  <c r="J340" i="22"/>
  <c r="K340" i="22"/>
  <c r="L340" i="22"/>
  <c r="M340" i="22"/>
  <c r="E340" i="22"/>
  <c r="F340" i="22"/>
  <c r="G340" i="22"/>
  <c r="H340" i="22"/>
  <c r="S339" i="22"/>
  <c r="N339" i="22"/>
  <c r="O339" i="22"/>
  <c r="P339" i="22"/>
  <c r="Q339" i="22"/>
  <c r="R339" i="22"/>
  <c r="I339" i="22"/>
  <c r="J339" i="22"/>
  <c r="K339" i="22"/>
  <c r="L339" i="22"/>
  <c r="M339" i="22"/>
  <c r="E339" i="22"/>
  <c r="F339" i="22"/>
  <c r="G339" i="22"/>
  <c r="H339" i="22"/>
  <c r="S337" i="22"/>
  <c r="N337" i="22"/>
  <c r="O337" i="22"/>
  <c r="P337" i="22"/>
  <c r="Q337" i="22"/>
  <c r="R337" i="22"/>
  <c r="I337" i="22"/>
  <c r="J337" i="22"/>
  <c r="K337" i="22"/>
  <c r="S336" i="22"/>
  <c r="N336" i="22"/>
  <c r="O336" i="22"/>
  <c r="P336" i="22"/>
  <c r="Q336" i="22"/>
  <c r="R336" i="22"/>
  <c r="I336" i="22"/>
  <c r="J336" i="22"/>
  <c r="K336" i="22"/>
  <c r="L336" i="22"/>
  <c r="S335" i="22"/>
  <c r="N335" i="22"/>
  <c r="O335" i="22"/>
  <c r="Q335" i="22"/>
  <c r="R335" i="22"/>
  <c r="I335" i="22"/>
  <c r="J335" i="22"/>
  <c r="K335" i="22"/>
  <c r="L335" i="22"/>
  <c r="M335" i="22"/>
  <c r="Q334" i="22"/>
  <c r="G334" i="22"/>
  <c r="H334" i="22"/>
  <c r="H10" i="22"/>
  <c r="H333" i="22"/>
  <c r="Q332" i="22"/>
  <c r="N326" i="22"/>
  <c r="R326" i="22"/>
  <c r="I326" i="22"/>
  <c r="J326" i="22"/>
  <c r="K326" i="22"/>
  <c r="O325" i="22"/>
  <c r="Q325" i="22"/>
  <c r="I325" i="22"/>
  <c r="L325" i="22"/>
  <c r="S324" i="22"/>
  <c r="N324" i="22"/>
  <c r="R324" i="22"/>
  <c r="I324" i="22"/>
  <c r="K324" i="22"/>
  <c r="L324" i="22"/>
  <c r="M324" i="22"/>
  <c r="S321" i="22"/>
  <c r="N321" i="22"/>
  <c r="O321" i="22"/>
  <c r="P321" i="22"/>
  <c r="Q321" i="22"/>
  <c r="R321" i="22"/>
  <c r="I321" i="22"/>
  <c r="J321" i="22"/>
  <c r="K321" i="22"/>
  <c r="L321" i="22"/>
  <c r="M321" i="22"/>
  <c r="S320" i="22"/>
  <c r="N320" i="22"/>
  <c r="O320" i="22"/>
  <c r="P320" i="22"/>
  <c r="Q320" i="22"/>
  <c r="R320" i="22"/>
  <c r="I320" i="22"/>
  <c r="J320" i="22"/>
  <c r="K320" i="22"/>
  <c r="L320" i="22"/>
  <c r="M320" i="22"/>
  <c r="S319" i="22"/>
  <c r="N319" i="22"/>
  <c r="O319" i="22"/>
  <c r="P319" i="22"/>
  <c r="Q319" i="22"/>
  <c r="R319" i="22"/>
  <c r="I319" i="22"/>
  <c r="J319" i="22"/>
  <c r="K319" i="22"/>
  <c r="L319" i="22"/>
  <c r="M319" i="22"/>
  <c r="E319" i="22"/>
  <c r="F319" i="22"/>
  <c r="G319" i="22"/>
  <c r="H319" i="22"/>
  <c r="S318" i="22"/>
  <c r="N318" i="22"/>
  <c r="O318" i="22"/>
  <c r="P318" i="22"/>
  <c r="R318" i="22"/>
  <c r="J318" i="22"/>
  <c r="L318" i="22"/>
  <c r="S316" i="22"/>
  <c r="N316" i="22"/>
  <c r="O316" i="22"/>
  <c r="P316" i="22"/>
  <c r="Q316" i="22"/>
  <c r="R316" i="22"/>
  <c r="I316" i="22"/>
  <c r="J316" i="22"/>
  <c r="K316" i="22"/>
  <c r="L316" i="22"/>
  <c r="M316" i="22"/>
  <c r="S315" i="22"/>
  <c r="N315" i="22"/>
  <c r="O315" i="22"/>
  <c r="P315" i="22"/>
  <c r="Q315" i="22"/>
  <c r="R315" i="22"/>
  <c r="I315" i="22"/>
  <c r="J315" i="22"/>
  <c r="K315" i="22"/>
  <c r="L315" i="22"/>
  <c r="M315" i="22"/>
  <c r="S314" i="22"/>
  <c r="N314" i="22"/>
  <c r="O314" i="22"/>
  <c r="P314" i="22"/>
  <c r="Q314" i="22"/>
  <c r="R314" i="22"/>
  <c r="I314" i="22"/>
  <c r="J314" i="22"/>
  <c r="K314" i="22"/>
  <c r="L314" i="22"/>
  <c r="M314" i="22"/>
  <c r="E314" i="22"/>
  <c r="F314" i="22"/>
  <c r="G314" i="22"/>
  <c r="H314" i="22"/>
  <c r="S313" i="22"/>
  <c r="N313" i="22"/>
  <c r="P313" i="22"/>
  <c r="Q313" i="22"/>
  <c r="R313" i="22"/>
  <c r="L313" i="22"/>
  <c r="F313" i="22"/>
  <c r="G313" i="22"/>
  <c r="S311" i="22"/>
  <c r="N311" i="22"/>
  <c r="O311" i="22"/>
  <c r="P311" i="22"/>
  <c r="Q311" i="22"/>
  <c r="R311" i="22"/>
  <c r="I311" i="22"/>
  <c r="J311" i="22"/>
  <c r="K311" i="22"/>
  <c r="L311" i="22"/>
  <c r="M311" i="22"/>
  <c r="S310" i="22"/>
  <c r="N310" i="22"/>
  <c r="O310" i="22"/>
  <c r="P310" i="22"/>
  <c r="Q310" i="22"/>
  <c r="R310" i="22"/>
  <c r="I310" i="22"/>
  <c r="J310" i="22"/>
  <c r="K310" i="22"/>
  <c r="L310" i="22"/>
  <c r="M310" i="22"/>
  <c r="S309" i="22"/>
  <c r="N309" i="22"/>
  <c r="O309" i="22"/>
  <c r="P309" i="22"/>
  <c r="Q309" i="22"/>
  <c r="R309" i="22"/>
  <c r="I309" i="22"/>
  <c r="J309" i="22"/>
  <c r="K309" i="22"/>
  <c r="L309" i="22"/>
  <c r="M309" i="22"/>
  <c r="E309" i="22"/>
  <c r="F309" i="22"/>
  <c r="G309" i="22"/>
  <c r="H309" i="22"/>
  <c r="S308" i="22"/>
  <c r="N308" i="22"/>
  <c r="O308" i="22"/>
  <c r="P308" i="22"/>
  <c r="R308" i="22"/>
  <c r="E308" i="22"/>
  <c r="G308" i="22"/>
  <c r="H308" i="22"/>
  <c r="S306" i="22"/>
  <c r="N306" i="22"/>
  <c r="O306" i="22"/>
  <c r="P306" i="22"/>
  <c r="Q306" i="22"/>
  <c r="R306" i="22"/>
  <c r="I306" i="22"/>
  <c r="J306" i="22"/>
  <c r="K306" i="22"/>
  <c r="L306" i="22"/>
  <c r="M306" i="22"/>
  <c r="S305" i="22"/>
  <c r="N305" i="22"/>
  <c r="O305" i="22"/>
  <c r="P305" i="22"/>
  <c r="Q305" i="22"/>
  <c r="R305" i="22"/>
  <c r="I305" i="22"/>
  <c r="J305" i="22"/>
  <c r="K305" i="22"/>
  <c r="L305" i="22"/>
  <c r="M305" i="22"/>
  <c r="S304" i="22"/>
  <c r="N304" i="22"/>
  <c r="O304" i="22"/>
  <c r="P304" i="22"/>
  <c r="Q304" i="22"/>
  <c r="R304" i="22"/>
  <c r="I304" i="22"/>
  <c r="J304" i="22"/>
  <c r="K304" i="22"/>
  <c r="L304" i="22"/>
  <c r="M304" i="22"/>
  <c r="E304" i="22"/>
  <c r="F304" i="22"/>
  <c r="G304" i="22"/>
  <c r="H304" i="22"/>
  <c r="S303" i="22"/>
  <c r="N303" i="22"/>
  <c r="P303" i="22"/>
  <c r="R303" i="22"/>
  <c r="L303" i="22"/>
  <c r="E303" i="22"/>
  <c r="F303" i="22"/>
  <c r="G303" i="22"/>
  <c r="H303" i="22"/>
  <c r="S301" i="22"/>
  <c r="N301" i="22"/>
  <c r="O301" i="22"/>
  <c r="P301" i="22"/>
  <c r="Q301" i="22"/>
  <c r="R301" i="22"/>
  <c r="S300" i="22"/>
  <c r="N300" i="22"/>
  <c r="O300" i="22"/>
  <c r="P300" i="22"/>
  <c r="Q300" i="22"/>
  <c r="R300" i="22"/>
  <c r="S299" i="22"/>
  <c r="N299" i="22"/>
  <c r="O299" i="22"/>
  <c r="P299" i="22"/>
  <c r="Q299" i="22"/>
  <c r="R299" i="22"/>
  <c r="N298" i="22"/>
  <c r="P298" i="22"/>
  <c r="J298" i="22"/>
  <c r="K298" i="22"/>
  <c r="L298" i="22"/>
  <c r="E298" i="22"/>
  <c r="F298" i="22"/>
  <c r="G298" i="22"/>
  <c r="H298" i="22"/>
  <c r="S296" i="22"/>
  <c r="N296" i="22"/>
  <c r="O296" i="22"/>
  <c r="P296" i="22"/>
  <c r="Q296" i="22"/>
  <c r="R296" i="22"/>
  <c r="I296" i="22"/>
  <c r="J296" i="22"/>
  <c r="K296" i="22"/>
  <c r="L296" i="22"/>
  <c r="M296" i="22"/>
  <c r="S295" i="22"/>
  <c r="N295" i="22"/>
  <c r="O295" i="22"/>
  <c r="P295" i="22"/>
  <c r="Q295" i="22"/>
  <c r="R295" i="22"/>
  <c r="I295" i="22"/>
  <c r="J295" i="22"/>
  <c r="K295" i="22"/>
  <c r="L295" i="22"/>
  <c r="M295" i="22"/>
  <c r="S294" i="22"/>
  <c r="N294" i="22"/>
  <c r="O294" i="22"/>
  <c r="P294" i="22"/>
  <c r="Q294" i="22"/>
  <c r="R294" i="22"/>
  <c r="I294" i="22"/>
  <c r="J294" i="22"/>
  <c r="K294" i="22"/>
  <c r="L294" i="22"/>
  <c r="M294" i="22"/>
  <c r="E294" i="22"/>
  <c r="F294" i="22"/>
  <c r="G294" i="22"/>
  <c r="H294" i="22"/>
  <c r="P293" i="22"/>
  <c r="J293" i="22"/>
  <c r="L293" i="22"/>
  <c r="E293" i="22"/>
  <c r="H293" i="22"/>
  <c r="S291" i="22"/>
  <c r="N291" i="22"/>
  <c r="O291" i="22"/>
  <c r="P291" i="22"/>
  <c r="Q291" i="22"/>
  <c r="R291" i="22"/>
  <c r="I291" i="22"/>
  <c r="J291" i="22"/>
  <c r="K291" i="22"/>
  <c r="L291" i="22"/>
  <c r="M291" i="22"/>
  <c r="S290" i="22"/>
  <c r="N290" i="22"/>
  <c r="O290" i="22"/>
  <c r="P290" i="22"/>
  <c r="Q290" i="22"/>
  <c r="R290" i="22"/>
  <c r="I290" i="22"/>
  <c r="J290" i="22"/>
  <c r="K290" i="22"/>
  <c r="L290" i="22"/>
  <c r="M290" i="22"/>
  <c r="S289" i="22"/>
  <c r="N289" i="22"/>
  <c r="O289" i="22"/>
  <c r="P289" i="22"/>
  <c r="Q289" i="22"/>
  <c r="R289" i="22"/>
  <c r="I289" i="22"/>
  <c r="J289" i="22"/>
  <c r="K289" i="22"/>
  <c r="L289" i="22"/>
  <c r="M289" i="22"/>
  <c r="E289" i="22"/>
  <c r="F289" i="22"/>
  <c r="G289" i="22"/>
  <c r="H289" i="22"/>
  <c r="S288" i="22"/>
  <c r="N288" i="22"/>
  <c r="P288" i="22"/>
  <c r="R288" i="22"/>
  <c r="J288" i="22"/>
  <c r="K288" i="22"/>
  <c r="L288" i="22"/>
  <c r="E288" i="22"/>
  <c r="G288" i="22"/>
  <c r="H288" i="22"/>
  <c r="S286" i="22"/>
  <c r="N286" i="22"/>
  <c r="O286" i="22"/>
  <c r="P286" i="22"/>
  <c r="Q286" i="22"/>
  <c r="R286" i="22"/>
  <c r="S285" i="22"/>
  <c r="N285" i="22"/>
  <c r="O285" i="22"/>
  <c r="P285" i="22"/>
  <c r="Q285" i="22"/>
  <c r="R285" i="22"/>
  <c r="S284" i="22"/>
  <c r="N284" i="22"/>
  <c r="O284" i="22"/>
  <c r="P284" i="22"/>
  <c r="Q284" i="22"/>
  <c r="R284" i="22"/>
  <c r="S283" i="22"/>
  <c r="N283" i="22"/>
  <c r="O283" i="22"/>
  <c r="P283" i="22"/>
  <c r="R283" i="22"/>
  <c r="J283" i="22"/>
  <c r="S281" i="22"/>
  <c r="N281" i="22"/>
  <c r="O281" i="22"/>
  <c r="P281" i="22"/>
  <c r="Q281" i="22"/>
  <c r="R281" i="22"/>
  <c r="I281" i="22"/>
  <c r="J281" i="22"/>
  <c r="K281" i="22"/>
  <c r="L281" i="22"/>
  <c r="M281" i="22"/>
  <c r="S280" i="22"/>
  <c r="N280" i="22"/>
  <c r="O280" i="22"/>
  <c r="P280" i="22"/>
  <c r="Q280" i="22"/>
  <c r="R280" i="22"/>
  <c r="I280" i="22"/>
  <c r="J280" i="22"/>
  <c r="K280" i="22"/>
  <c r="L280" i="22"/>
  <c r="M280" i="22"/>
  <c r="S279" i="22"/>
  <c r="N279" i="22"/>
  <c r="O279" i="22"/>
  <c r="P279" i="22"/>
  <c r="Q279" i="22"/>
  <c r="R279" i="22"/>
  <c r="I279" i="22"/>
  <c r="J279" i="22"/>
  <c r="K279" i="22"/>
  <c r="L279" i="22"/>
  <c r="M279" i="22"/>
  <c r="E279" i="22"/>
  <c r="F279" i="22"/>
  <c r="G279" i="22"/>
  <c r="H279" i="22"/>
  <c r="S278" i="22"/>
  <c r="P278" i="22"/>
  <c r="R278" i="22"/>
  <c r="I278" i="22"/>
  <c r="K278" i="22"/>
  <c r="M278" i="22"/>
  <c r="E278" i="22"/>
  <c r="F278" i="22"/>
  <c r="G278" i="22"/>
  <c r="H278" i="22"/>
  <c r="S276" i="22"/>
  <c r="N276" i="22"/>
  <c r="O276" i="22"/>
  <c r="P276" i="22"/>
  <c r="Q276" i="22"/>
  <c r="R276" i="22"/>
  <c r="S275" i="22"/>
  <c r="N275" i="22"/>
  <c r="O275" i="22"/>
  <c r="P275" i="22"/>
  <c r="Q275" i="22"/>
  <c r="R275" i="22"/>
  <c r="I275" i="22"/>
  <c r="J275" i="22"/>
  <c r="K275" i="22"/>
  <c r="L275" i="22"/>
  <c r="M275" i="22"/>
  <c r="S274" i="22"/>
  <c r="N274" i="22"/>
  <c r="O274" i="22"/>
  <c r="P274" i="22"/>
  <c r="Q274" i="22"/>
  <c r="R274" i="22"/>
  <c r="I274" i="22"/>
  <c r="J274" i="22"/>
  <c r="K274" i="22"/>
  <c r="L274" i="22"/>
  <c r="M274" i="22"/>
  <c r="E274" i="22"/>
  <c r="F274" i="22"/>
  <c r="G274" i="22"/>
  <c r="H274" i="22"/>
  <c r="P273" i="22"/>
  <c r="I273" i="22"/>
  <c r="K273" i="22"/>
  <c r="E273" i="22"/>
  <c r="H273" i="22"/>
  <c r="S270" i="22"/>
  <c r="N270" i="22"/>
  <c r="O270" i="22"/>
  <c r="P270" i="22"/>
  <c r="Q270" i="22"/>
  <c r="R270" i="22"/>
  <c r="I270" i="22"/>
  <c r="J270" i="22"/>
  <c r="K270" i="22"/>
  <c r="L270" i="22"/>
  <c r="M270" i="22"/>
  <c r="S269" i="22"/>
  <c r="N269" i="22"/>
  <c r="O269" i="22"/>
  <c r="P269" i="22"/>
  <c r="Q269" i="22"/>
  <c r="R269" i="22"/>
  <c r="I269" i="22"/>
  <c r="J269" i="22"/>
  <c r="K269" i="22"/>
  <c r="L269" i="22"/>
  <c r="M269" i="22"/>
  <c r="E269" i="22"/>
  <c r="F269" i="22"/>
  <c r="G269" i="22"/>
  <c r="H269" i="22"/>
  <c r="S268" i="22"/>
  <c r="N268" i="22"/>
  <c r="P268" i="22"/>
  <c r="R268" i="22"/>
  <c r="L268" i="22"/>
  <c r="E268" i="22"/>
  <c r="G268" i="22"/>
  <c r="H268" i="22"/>
  <c r="S266" i="22"/>
  <c r="N266" i="22"/>
  <c r="O266" i="22"/>
  <c r="P266" i="22"/>
  <c r="Q266" i="22"/>
  <c r="R266" i="22"/>
  <c r="I266" i="22"/>
  <c r="J266" i="22"/>
  <c r="K266" i="22"/>
  <c r="L266" i="22"/>
  <c r="M266" i="22"/>
  <c r="S265" i="22"/>
  <c r="N265" i="22"/>
  <c r="O265" i="22"/>
  <c r="P265" i="22"/>
  <c r="Q265" i="22"/>
  <c r="R265" i="22"/>
  <c r="I265" i="22"/>
  <c r="J265" i="22"/>
  <c r="K265" i="22"/>
  <c r="L265" i="22"/>
  <c r="M265" i="22"/>
  <c r="S264" i="22"/>
  <c r="N264" i="22"/>
  <c r="O264" i="22"/>
  <c r="P264" i="22"/>
  <c r="Q264" i="22"/>
  <c r="R264" i="22"/>
  <c r="I264" i="22"/>
  <c r="J264" i="22"/>
  <c r="K264" i="22"/>
  <c r="L264" i="22"/>
  <c r="M264" i="22"/>
  <c r="E264" i="22"/>
  <c r="F264" i="22"/>
  <c r="G264" i="22"/>
  <c r="H264" i="22"/>
  <c r="S263" i="22"/>
  <c r="N263" i="22"/>
  <c r="O263" i="22"/>
  <c r="P263" i="22"/>
  <c r="Q263" i="22"/>
  <c r="R263" i="22"/>
  <c r="L263" i="22"/>
  <c r="E263" i="22"/>
  <c r="F263" i="22"/>
  <c r="G263" i="22"/>
  <c r="H263" i="22"/>
  <c r="S262" i="22"/>
  <c r="N262" i="22"/>
  <c r="O262" i="22"/>
  <c r="P262" i="22"/>
  <c r="Q262" i="22"/>
  <c r="R262" i="22"/>
  <c r="I262" i="22"/>
  <c r="J262" i="22"/>
  <c r="K262" i="22"/>
  <c r="L262" i="22"/>
  <c r="M262" i="22"/>
  <c r="E262" i="22"/>
  <c r="F262" i="22"/>
  <c r="G262" i="22"/>
  <c r="H262" i="22"/>
  <c r="S261" i="22"/>
  <c r="N261" i="22"/>
  <c r="O261" i="22"/>
  <c r="P261" i="22"/>
  <c r="Q261" i="22"/>
  <c r="R261" i="22"/>
  <c r="I261" i="22"/>
  <c r="J261" i="22"/>
  <c r="K261" i="22"/>
  <c r="L261" i="22"/>
  <c r="M261" i="22"/>
  <c r="E261" i="22"/>
  <c r="F261" i="22"/>
  <c r="G261" i="22"/>
  <c r="H261" i="22"/>
  <c r="S260" i="22"/>
  <c r="N260" i="22"/>
  <c r="O260" i="22"/>
  <c r="P260" i="22"/>
  <c r="Q260" i="22"/>
  <c r="R260" i="22"/>
  <c r="I260" i="22"/>
  <c r="J260" i="22"/>
  <c r="K260" i="22"/>
  <c r="L260" i="22"/>
  <c r="M260" i="22"/>
  <c r="E260" i="22"/>
  <c r="F260" i="22"/>
  <c r="G260" i="22"/>
  <c r="H260" i="22"/>
  <c r="S258" i="22"/>
  <c r="N258" i="22"/>
  <c r="O258" i="22"/>
  <c r="P258" i="22"/>
  <c r="Q258" i="22"/>
  <c r="R258" i="22"/>
  <c r="I258" i="22"/>
  <c r="J258" i="22"/>
  <c r="K258" i="22"/>
  <c r="S257" i="22"/>
  <c r="N257" i="22"/>
  <c r="O257" i="22"/>
  <c r="P257" i="22"/>
  <c r="Q257" i="22"/>
  <c r="R257" i="22"/>
  <c r="I257" i="22"/>
  <c r="J257" i="22"/>
  <c r="K257" i="22"/>
  <c r="L257" i="22"/>
  <c r="M257" i="22"/>
  <c r="S256" i="22"/>
  <c r="N256" i="22"/>
  <c r="O256" i="22"/>
  <c r="P256" i="22"/>
  <c r="Q256" i="22"/>
  <c r="I256" i="22"/>
  <c r="J256" i="22"/>
  <c r="K256" i="22"/>
  <c r="L256" i="22"/>
  <c r="M256" i="22"/>
  <c r="Q255" i="22"/>
  <c r="H255" i="22"/>
  <c r="H254" i="22"/>
  <c r="Q253" i="22"/>
  <c r="F253" i="22"/>
  <c r="I247" i="22"/>
  <c r="J247" i="22"/>
  <c r="K247" i="22"/>
  <c r="I246" i="22"/>
  <c r="S242" i="22"/>
  <c r="N242" i="22"/>
  <c r="O242" i="22"/>
  <c r="P242" i="22"/>
  <c r="Q242" i="22"/>
  <c r="R242" i="22"/>
  <c r="I242" i="22"/>
  <c r="J242" i="22"/>
  <c r="K242" i="22"/>
  <c r="L242" i="22"/>
  <c r="M242" i="22"/>
  <c r="S241" i="22"/>
  <c r="N241" i="22"/>
  <c r="O241" i="22"/>
  <c r="P241" i="22"/>
  <c r="Q241" i="22"/>
  <c r="R241" i="22"/>
  <c r="I241" i="22"/>
  <c r="J241" i="22"/>
  <c r="K241" i="22"/>
  <c r="L241" i="22"/>
  <c r="M241" i="22"/>
  <c r="S240" i="22"/>
  <c r="N240" i="22"/>
  <c r="O240" i="22"/>
  <c r="P240" i="22"/>
  <c r="Q240" i="22"/>
  <c r="R240" i="22"/>
  <c r="I240" i="22"/>
  <c r="J240" i="22"/>
  <c r="K240" i="22"/>
  <c r="L240" i="22"/>
  <c r="M240" i="22"/>
  <c r="E240" i="22"/>
  <c r="F240" i="22"/>
  <c r="G240" i="22"/>
  <c r="H240" i="22"/>
  <c r="S237" i="22"/>
  <c r="N237" i="22"/>
  <c r="O237" i="22"/>
  <c r="P237" i="22"/>
  <c r="Q237" i="22"/>
  <c r="R237" i="22"/>
  <c r="I237" i="22"/>
  <c r="J237" i="22"/>
  <c r="K237" i="22"/>
  <c r="L237" i="22"/>
  <c r="M237" i="22"/>
  <c r="S236" i="22"/>
  <c r="N236" i="22"/>
  <c r="O236" i="22"/>
  <c r="P236" i="22"/>
  <c r="Q236" i="22"/>
  <c r="R236" i="22"/>
  <c r="I236" i="22"/>
  <c r="J236" i="22"/>
  <c r="K236" i="22"/>
  <c r="L236" i="22"/>
  <c r="M236" i="22"/>
  <c r="S235" i="22"/>
  <c r="N235" i="22"/>
  <c r="O235" i="22"/>
  <c r="P235" i="22"/>
  <c r="Q235" i="22"/>
  <c r="R235" i="22"/>
  <c r="I235" i="22"/>
  <c r="J235" i="22"/>
  <c r="K235" i="22"/>
  <c r="L235" i="22"/>
  <c r="M235" i="22"/>
  <c r="E235" i="22"/>
  <c r="F235" i="22"/>
  <c r="G235" i="22"/>
  <c r="H235" i="22"/>
  <c r="S232" i="22"/>
  <c r="N232" i="22"/>
  <c r="O232" i="22"/>
  <c r="P232" i="22"/>
  <c r="Q232" i="22"/>
  <c r="R232" i="22"/>
  <c r="I232" i="22"/>
  <c r="J232" i="22"/>
  <c r="K232" i="22"/>
  <c r="L232" i="22"/>
  <c r="M232" i="22"/>
  <c r="S231" i="22"/>
  <c r="N231" i="22"/>
  <c r="O231" i="22"/>
  <c r="P231" i="22"/>
  <c r="Q231" i="22"/>
  <c r="R231" i="22"/>
  <c r="I231" i="22"/>
  <c r="J231" i="22"/>
  <c r="K231" i="22"/>
  <c r="L231" i="22"/>
  <c r="M231" i="22"/>
  <c r="S230" i="22"/>
  <c r="N230" i="22"/>
  <c r="O230" i="22"/>
  <c r="P230" i="22"/>
  <c r="Q230" i="22"/>
  <c r="R230" i="22"/>
  <c r="I230" i="22"/>
  <c r="J230" i="22"/>
  <c r="K230" i="22"/>
  <c r="L230" i="22"/>
  <c r="M230" i="22"/>
  <c r="E230" i="22"/>
  <c r="F230" i="22"/>
  <c r="G230" i="22"/>
  <c r="H230" i="22"/>
  <c r="S227" i="22"/>
  <c r="N227" i="22"/>
  <c r="O227" i="22"/>
  <c r="P227" i="22"/>
  <c r="Q227" i="22"/>
  <c r="R227" i="22"/>
  <c r="I227" i="22"/>
  <c r="J227" i="22"/>
  <c r="K227" i="22"/>
  <c r="L227" i="22"/>
  <c r="M227" i="22"/>
  <c r="S226" i="22"/>
  <c r="N226" i="22"/>
  <c r="O226" i="22"/>
  <c r="P226" i="22"/>
  <c r="Q226" i="22"/>
  <c r="R226" i="22"/>
  <c r="I226" i="22"/>
  <c r="J226" i="22"/>
  <c r="K226" i="22"/>
  <c r="L226" i="22"/>
  <c r="M226" i="22"/>
  <c r="S225" i="22"/>
  <c r="N225" i="22"/>
  <c r="O225" i="22"/>
  <c r="P225" i="22"/>
  <c r="Q225" i="22"/>
  <c r="R225" i="22"/>
  <c r="I225" i="22"/>
  <c r="J225" i="22"/>
  <c r="K225" i="22"/>
  <c r="L225" i="22"/>
  <c r="M225" i="22"/>
  <c r="E225" i="22"/>
  <c r="F225" i="22"/>
  <c r="G225" i="22"/>
  <c r="H225" i="22"/>
  <c r="S222" i="22"/>
  <c r="N222" i="22"/>
  <c r="O222" i="22"/>
  <c r="P222" i="22"/>
  <c r="Q222" i="22"/>
  <c r="R222" i="22"/>
  <c r="S221" i="22"/>
  <c r="N221" i="22"/>
  <c r="O221" i="22"/>
  <c r="P221" i="22"/>
  <c r="Q221" i="22"/>
  <c r="R221" i="22"/>
  <c r="S220" i="22"/>
  <c r="N220" i="22"/>
  <c r="O220" i="22"/>
  <c r="P220" i="22"/>
  <c r="Q220" i="22"/>
  <c r="R220" i="22"/>
  <c r="S217" i="22"/>
  <c r="N217" i="22"/>
  <c r="O217" i="22"/>
  <c r="P217" i="22"/>
  <c r="Q217" i="22"/>
  <c r="R217" i="22"/>
  <c r="I217" i="22"/>
  <c r="J217" i="22"/>
  <c r="K217" i="22"/>
  <c r="L217" i="22"/>
  <c r="M217" i="22"/>
  <c r="S216" i="22"/>
  <c r="N216" i="22"/>
  <c r="O216" i="22"/>
  <c r="P216" i="22"/>
  <c r="Q216" i="22"/>
  <c r="R216" i="22"/>
  <c r="I216" i="22"/>
  <c r="J216" i="22"/>
  <c r="K216" i="22"/>
  <c r="L216" i="22"/>
  <c r="M216" i="22"/>
  <c r="S215" i="22"/>
  <c r="N215" i="22"/>
  <c r="O215" i="22"/>
  <c r="P215" i="22"/>
  <c r="Q215" i="22"/>
  <c r="R215" i="22"/>
  <c r="I215" i="22"/>
  <c r="J215" i="22"/>
  <c r="K215" i="22"/>
  <c r="L215" i="22"/>
  <c r="M215" i="22"/>
  <c r="E215" i="22"/>
  <c r="F215" i="22"/>
  <c r="G215" i="22"/>
  <c r="H215" i="22"/>
  <c r="S212" i="22"/>
  <c r="N212" i="22"/>
  <c r="O212" i="22"/>
  <c r="P212" i="22"/>
  <c r="Q212" i="22"/>
  <c r="R212" i="22"/>
  <c r="I212" i="22"/>
  <c r="J212" i="22"/>
  <c r="K212" i="22"/>
  <c r="L212" i="22"/>
  <c r="M212" i="22"/>
  <c r="S211" i="22"/>
  <c r="N211" i="22"/>
  <c r="O211" i="22"/>
  <c r="P211" i="22"/>
  <c r="Q211" i="22"/>
  <c r="R211" i="22"/>
  <c r="I211" i="22"/>
  <c r="J211" i="22"/>
  <c r="K211" i="22"/>
  <c r="L211" i="22"/>
  <c r="M211" i="22"/>
  <c r="S210" i="22"/>
  <c r="N210" i="22"/>
  <c r="O210" i="22"/>
  <c r="P210" i="22"/>
  <c r="Q210" i="22"/>
  <c r="R210" i="22"/>
  <c r="I210" i="22"/>
  <c r="J210" i="22"/>
  <c r="K210" i="22"/>
  <c r="L210" i="22"/>
  <c r="E210" i="22"/>
  <c r="F210" i="22"/>
  <c r="G210" i="22"/>
  <c r="H210" i="22"/>
  <c r="S207" i="22"/>
  <c r="N207" i="22"/>
  <c r="O207" i="22"/>
  <c r="P207" i="22"/>
  <c r="Q207" i="22"/>
  <c r="R207" i="22"/>
  <c r="S206" i="22"/>
  <c r="N206" i="22"/>
  <c r="O206" i="22"/>
  <c r="P206" i="22"/>
  <c r="Q206" i="22"/>
  <c r="R206" i="22"/>
  <c r="S205" i="22"/>
  <c r="N205" i="22"/>
  <c r="O205" i="22"/>
  <c r="P205" i="22"/>
  <c r="Q205" i="22"/>
  <c r="R205" i="22"/>
  <c r="S202" i="22"/>
  <c r="N202" i="22"/>
  <c r="O202" i="22"/>
  <c r="P202" i="22"/>
  <c r="Q202" i="22"/>
  <c r="R202" i="22"/>
  <c r="I202" i="22"/>
  <c r="J202" i="22"/>
  <c r="K202" i="22"/>
  <c r="L202" i="22"/>
  <c r="M202" i="22"/>
  <c r="S201" i="22"/>
  <c r="N201" i="22"/>
  <c r="O201" i="22"/>
  <c r="P201" i="22"/>
  <c r="Q201" i="22"/>
  <c r="R201" i="22"/>
  <c r="I201" i="22"/>
  <c r="J201" i="22"/>
  <c r="K201" i="22"/>
  <c r="L201" i="22"/>
  <c r="M201" i="22"/>
  <c r="S200" i="22"/>
  <c r="N200" i="22"/>
  <c r="O200" i="22"/>
  <c r="P200" i="22"/>
  <c r="Q200" i="22"/>
  <c r="R200" i="22"/>
  <c r="I200" i="22"/>
  <c r="J200" i="22"/>
  <c r="K200" i="22"/>
  <c r="L200" i="22"/>
  <c r="M200" i="22"/>
  <c r="E200" i="22"/>
  <c r="F200" i="22"/>
  <c r="G200" i="22"/>
  <c r="H200" i="22"/>
  <c r="S197" i="22"/>
  <c r="N197" i="22"/>
  <c r="O197" i="22"/>
  <c r="P197" i="22"/>
  <c r="Q197" i="22"/>
  <c r="R197" i="22"/>
  <c r="S196" i="22"/>
  <c r="N196" i="22"/>
  <c r="O196" i="22"/>
  <c r="P196" i="22"/>
  <c r="Q196" i="22"/>
  <c r="R196" i="22"/>
  <c r="I196" i="22"/>
  <c r="J196" i="22"/>
  <c r="K196" i="22"/>
  <c r="L196" i="22"/>
  <c r="M196" i="22"/>
  <c r="S195" i="22"/>
  <c r="N195" i="22"/>
  <c r="O195" i="22"/>
  <c r="P195" i="22"/>
  <c r="Q195" i="22"/>
  <c r="R195" i="22"/>
  <c r="I195" i="22"/>
  <c r="J195" i="22"/>
  <c r="K195" i="22"/>
  <c r="L195" i="22"/>
  <c r="M195" i="22"/>
  <c r="E195" i="22"/>
  <c r="F195" i="22"/>
  <c r="G195" i="22"/>
  <c r="H195" i="22"/>
  <c r="S194" i="22"/>
  <c r="N194" i="22"/>
  <c r="I194" i="22"/>
  <c r="K194" i="22"/>
  <c r="M194" i="22"/>
  <c r="E194" i="22"/>
  <c r="H194" i="22"/>
  <c r="S191" i="22"/>
  <c r="N191" i="22"/>
  <c r="O191" i="22"/>
  <c r="P191" i="22"/>
  <c r="Q191" i="22"/>
  <c r="R191" i="22"/>
  <c r="I191" i="22"/>
  <c r="J191" i="22"/>
  <c r="K191" i="22"/>
  <c r="L191" i="22"/>
  <c r="M191" i="22"/>
  <c r="S190" i="22"/>
  <c r="N190" i="22"/>
  <c r="O190" i="22"/>
  <c r="P190" i="22"/>
  <c r="Q190" i="22"/>
  <c r="R190" i="22"/>
  <c r="I190" i="22"/>
  <c r="J190" i="22"/>
  <c r="K190" i="22"/>
  <c r="L190" i="22"/>
  <c r="M190" i="22"/>
  <c r="E190" i="22"/>
  <c r="F190" i="22"/>
  <c r="G190" i="22"/>
  <c r="H190" i="22"/>
  <c r="Q176" i="22"/>
  <c r="H176" i="22"/>
  <c r="H175" i="22"/>
  <c r="I167" i="22"/>
  <c r="Q163" i="22"/>
  <c r="Q162" i="22"/>
  <c r="Q161" i="22"/>
  <c r="G161" i="22"/>
  <c r="H161" i="22"/>
  <c r="I160" i="22"/>
  <c r="Q158" i="22"/>
  <c r="Q157" i="22"/>
  <c r="Q156" i="22"/>
  <c r="H156" i="22"/>
  <c r="Q155" i="22"/>
  <c r="G155" i="22"/>
  <c r="H155" i="22"/>
  <c r="Q153" i="22"/>
  <c r="Q152" i="22"/>
  <c r="Q151" i="22"/>
  <c r="H151" i="22"/>
  <c r="Q150" i="22"/>
  <c r="H150" i="22"/>
  <c r="Q148" i="22"/>
  <c r="Q147" i="22"/>
  <c r="Q146" i="22"/>
  <c r="G146" i="22"/>
  <c r="H146" i="22"/>
  <c r="H145" i="22"/>
  <c r="Q143" i="22"/>
  <c r="Q142" i="22"/>
  <c r="Q141" i="22"/>
  <c r="Q140" i="22"/>
  <c r="I140" i="22"/>
  <c r="H140" i="22"/>
  <c r="Q138" i="22"/>
  <c r="I138" i="22"/>
  <c r="Q137" i="22"/>
  <c r="Q136" i="22"/>
  <c r="H136" i="22"/>
  <c r="Q135" i="22"/>
  <c r="H135" i="22"/>
  <c r="Q133" i="22"/>
  <c r="Q132" i="22"/>
  <c r="I132" i="22"/>
  <c r="Q131" i="22"/>
  <c r="H131" i="22"/>
  <c r="Q128" i="22"/>
  <c r="Q127" i="22"/>
  <c r="Q126" i="22"/>
  <c r="I125" i="22"/>
  <c r="Q123" i="22"/>
  <c r="Q122" i="22"/>
  <c r="Q121" i="22"/>
  <c r="I121" i="22"/>
  <c r="H121" i="22"/>
  <c r="I120" i="22"/>
  <c r="H120" i="22"/>
  <c r="Q118" i="22"/>
  <c r="Q117" i="22"/>
  <c r="Q116" i="22"/>
  <c r="H116" i="22"/>
  <c r="F115" i="22"/>
  <c r="H115" i="22"/>
  <c r="Q112" i="22"/>
  <c r="Q111" i="22"/>
  <c r="I111" i="22"/>
  <c r="H111" i="22"/>
  <c r="Q110" i="22"/>
  <c r="H110" i="22"/>
  <c r="Q108" i="22"/>
  <c r="I108" i="22"/>
  <c r="Q107" i="22"/>
  <c r="I107" i="22"/>
  <c r="Q106" i="22"/>
  <c r="I106" i="22"/>
  <c r="H106" i="22"/>
  <c r="Q105" i="22"/>
  <c r="H105" i="22"/>
  <c r="E335" i="22"/>
  <c r="F335" i="22"/>
  <c r="G335" i="22"/>
  <c r="H335" i="22"/>
  <c r="E336" i="22"/>
  <c r="F336" i="22"/>
  <c r="G336" i="22"/>
  <c r="H336" i="22"/>
  <c r="E337" i="22"/>
  <c r="F337" i="22"/>
  <c r="G337" i="22"/>
  <c r="H337" i="22"/>
  <c r="E344" i="22"/>
  <c r="F344" i="22"/>
  <c r="G344" i="22"/>
  <c r="H344" i="22"/>
  <c r="E345" i="22"/>
  <c r="F345" i="22"/>
  <c r="G345" i="22"/>
  <c r="H345" i="22"/>
  <c r="E349" i="22"/>
  <c r="F349" i="22"/>
  <c r="G349" i="22"/>
  <c r="H349" i="22"/>
  <c r="E350" i="22"/>
  <c r="F350" i="22"/>
  <c r="G350" i="22"/>
  <c r="H350" i="22"/>
  <c r="I350" i="22"/>
  <c r="J350" i="22"/>
  <c r="K350" i="22"/>
  <c r="L350" i="22"/>
  <c r="M350" i="22"/>
  <c r="N350" i="22"/>
  <c r="O350" i="22"/>
  <c r="P350" i="22"/>
  <c r="Q350" i="22"/>
  <c r="R350" i="22"/>
  <c r="E354" i="22"/>
  <c r="F354" i="22"/>
  <c r="G354" i="22"/>
  <c r="H354" i="22"/>
  <c r="E355" i="22"/>
  <c r="F355" i="22"/>
  <c r="G355" i="22"/>
  <c r="H355" i="22"/>
  <c r="I355" i="22"/>
  <c r="J355" i="22"/>
  <c r="K355" i="22"/>
  <c r="L355" i="22"/>
  <c r="M355" i="22"/>
  <c r="E359" i="22"/>
  <c r="F359" i="22"/>
  <c r="G359" i="22"/>
  <c r="H359" i="22"/>
  <c r="E360" i="22"/>
  <c r="F360" i="22"/>
  <c r="G360" i="22"/>
  <c r="H360" i="22"/>
  <c r="E362" i="22"/>
  <c r="F362" i="22"/>
  <c r="G362" i="22"/>
  <c r="H362" i="22"/>
  <c r="E363" i="22"/>
  <c r="F363" i="22"/>
  <c r="G363" i="22"/>
  <c r="H363" i="22"/>
  <c r="I363" i="22"/>
  <c r="J363" i="22"/>
  <c r="K363" i="22"/>
  <c r="L363" i="22"/>
  <c r="M363" i="22"/>
  <c r="E364" i="22"/>
  <c r="F364" i="22"/>
  <c r="G364" i="22"/>
  <c r="H364" i="22"/>
  <c r="I364" i="22"/>
  <c r="J364" i="22"/>
  <c r="K364" i="22"/>
  <c r="L364" i="22"/>
  <c r="M364" i="22"/>
  <c r="E365" i="22"/>
  <c r="F365" i="22"/>
  <c r="G365" i="22"/>
  <c r="H365" i="22"/>
  <c r="I365" i="22"/>
  <c r="J365" i="22"/>
  <c r="K365" i="22"/>
  <c r="L365" i="22"/>
  <c r="M365" i="22"/>
  <c r="E369" i="22"/>
  <c r="F369" i="22"/>
  <c r="G369" i="22"/>
  <c r="H369" i="22"/>
  <c r="E370" i="22"/>
  <c r="F370" i="22"/>
  <c r="G370" i="22"/>
  <c r="H370" i="22"/>
  <c r="E374" i="22"/>
  <c r="F374" i="22"/>
  <c r="G374" i="22"/>
  <c r="H374" i="22"/>
  <c r="E375" i="22"/>
  <c r="F375" i="22"/>
  <c r="G375" i="22"/>
  <c r="H375" i="22"/>
  <c r="E378" i="22"/>
  <c r="F378" i="22"/>
  <c r="G378" i="22"/>
  <c r="H378" i="22"/>
  <c r="I378" i="22"/>
  <c r="J378" i="22"/>
  <c r="K378" i="22"/>
  <c r="L378" i="22"/>
  <c r="M378" i="22"/>
  <c r="E379" i="22"/>
  <c r="F379" i="22"/>
  <c r="G379" i="22"/>
  <c r="H379" i="22"/>
  <c r="I379" i="22"/>
  <c r="J379" i="22"/>
  <c r="K379" i="22"/>
  <c r="L379" i="22"/>
  <c r="M379" i="22"/>
  <c r="E380" i="22"/>
  <c r="F380" i="22"/>
  <c r="G380" i="22"/>
  <c r="H380" i="22"/>
  <c r="I380" i="22"/>
  <c r="J380" i="22"/>
  <c r="K380" i="22"/>
  <c r="L380" i="22"/>
  <c r="M380" i="22"/>
  <c r="E384" i="22"/>
  <c r="F384" i="22"/>
  <c r="G384" i="22"/>
  <c r="H384" i="22"/>
  <c r="E385" i="22"/>
  <c r="F385" i="22"/>
  <c r="G385" i="22"/>
  <c r="H385" i="22"/>
  <c r="E389" i="22"/>
  <c r="F389" i="22"/>
  <c r="G389" i="22"/>
  <c r="H389" i="22"/>
  <c r="E390" i="22"/>
  <c r="F390" i="22"/>
  <c r="G390" i="22"/>
  <c r="H390" i="22"/>
  <c r="E394" i="22"/>
  <c r="F394" i="22"/>
  <c r="G394" i="22"/>
  <c r="H394" i="22"/>
  <c r="E395" i="22"/>
  <c r="F395" i="22"/>
  <c r="G395" i="22"/>
  <c r="H395" i="22"/>
  <c r="E399" i="22"/>
  <c r="F399" i="22"/>
  <c r="G399" i="22"/>
  <c r="H399" i="22"/>
  <c r="E400" i="22"/>
  <c r="F400" i="22"/>
  <c r="G400" i="22"/>
  <c r="H400" i="22"/>
  <c r="E403" i="22"/>
  <c r="F403" i="22"/>
  <c r="G403" i="22"/>
  <c r="H403" i="22"/>
  <c r="E404" i="22"/>
  <c r="F404" i="22"/>
  <c r="G404" i="22"/>
  <c r="H404" i="22"/>
  <c r="E405" i="22"/>
  <c r="F405" i="22"/>
  <c r="G405" i="22"/>
  <c r="H405" i="22"/>
  <c r="E256" i="22"/>
  <c r="F256" i="22"/>
  <c r="G256" i="22"/>
  <c r="H256" i="22"/>
  <c r="E257" i="22"/>
  <c r="F257" i="22"/>
  <c r="G257" i="22"/>
  <c r="H257" i="22"/>
  <c r="E258" i="22"/>
  <c r="F258" i="22"/>
  <c r="G258" i="22"/>
  <c r="H258" i="22"/>
  <c r="E265" i="22"/>
  <c r="F265" i="22"/>
  <c r="G265" i="22"/>
  <c r="H265" i="22"/>
  <c r="E266" i="22"/>
  <c r="F266" i="22"/>
  <c r="G266" i="22"/>
  <c r="H266" i="22"/>
  <c r="E270" i="22"/>
  <c r="F270" i="22"/>
  <c r="G270" i="22"/>
  <c r="H270" i="22"/>
  <c r="E271" i="22"/>
  <c r="F271" i="22"/>
  <c r="G271" i="22"/>
  <c r="H271" i="22"/>
  <c r="I271" i="22"/>
  <c r="J271" i="22"/>
  <c r="K271" i="22"/>
  <c r="L271" i="22"/>
  <c r="M271" i="22"/>
  <c r="N271" i="22"/>
  <c r="O271" i="22"/>
  <c r="P271" i="22"/>
  <c r="Q271" i="22"/>
  <c r="R271" i="22"/>
  <c r="E275" i="22"/>
  <c r="F275" i="22"/>
  <c r="G275" i="22"/>
  <c r="H275" i="22"/>
  <c r="E276" i="22"/>
  <c r="F276" i="22"/>
  <c r="G276" i="22"/>
  <c r="H276" i="22"/>
  <c r="I276" i="22"/>
  <c r="J276" i="22"/>
  <c r="K276" i="22"/>
  <c r="L276" i="22"/>
  <c r="M276" i="22"/>
  <c r="E280" i="22"/>
  <c r="F280" i="22"/>
  <c r="G280" i="22"/>
  <c r="H280" i="22"/>
  <c r="E281" i="22"/>
  <c r="F281" i="22"/>
  <c r="G281" i="22"/>
  <c r="H281" i="22"/>
  <c r="E283" i="22"/>
  <c r="F283" i="22"/>
  <c r="G283" i="22"/>
  <c r="H283" i="22"/>
  <c r="E284" i="22"/>
  <c r="F284" i="22"/>
  <c r="G284" i="22"/>
  <c r="H284" i="22"/>
  <c r="I284" i="22"/>
  <c r="J284" i="22"/>
  <c r="K284" i="22"/>
  <c r="L284" i="22"/>
  <c r="M284" i="22"/>
  <c r="E285" i="22"/>
  <c r="F285" i="22"/>
  <c r="G285" i="22"/>
  <c r="H285" i="22"/>
  <c r="I285" i="22"/>
  <c r="J285" i="22"/>
  <c r="K285" i="22"/>
  <c r="L285" i="22"/>
  <c r="M285" i="22"/>
  <c r="E286" i="22"/>
  <c r="F286" i="22"/>
  <c r="G286" i="22"/>
  <c r="H286" i="22"/>
  <c r="I286" i="22"/>
  <c r="J286" i="22"/>
  <c r="K286" i="22"/>
  <c r="L286" i="22"/>
  <c r="M286" i="22"/>
  <c r="E290" i="22"/>
  <c r="F290" i="22"/>
  <c r="G290" i="22"/>
  <c r="H290" i="22"/>
  <c r="E291" i="22"/>
  <c r="F291" i="22"/>
  <c r="G291" i="22"/>
  <c r="H291" i="22"/>
  <c r="E295" i="22"/>
  <c r="F295" i="22"/>
  <c r="G295" i="22"/>
  <c r="H295" i="22"/>
  <c r="E296" i="22"/>
  <c r="F296" i="22"/>
  <c r="G296" i="22"/>
  <c r="H296" i="22"/>
  <c r="E299" i="22"/>
  <c r="F299" i="22"/>
  <c r="G299" i="22"/>
  <c r="H299" i="22"/>
  <c r="I299" i="22"/>
  <c r="J299" i="22"/>
  <c r="K299" i="22"/>
  <c r="L299" i="22"/>
  <c r="M299" i="22"/>
  <c r="E300" i="22"/>
  <c r="F300" i="22"/>
  <c r="G300" i="22"/>
  <c r="H300" i="22"/>
  <c r="I300" i="22"/>
  <c r="J300" i="22"/>
  <c r="K300" i="22"/>
  <c r="L300" i="22"/>
  <c r="M300" i="22"/>
  <c r="E301" i="22"/>
  <c r="F301" i="22"/>
  <c r="G301" i="22"/>
  <c r="H301" i="22"/>
  <c r="I301" i="22"/>
  <c r="J301" i="22"/>
  <c r="K301" i="22"/>
  <c r="L301" i="22"/>
  <c r="M301" i="22"/>
  <c r="E305" i="22"/>
  <c r="F305" i="22"/>
  <c r="G305" i="22"/>
  <c r="H305" i="22"/>
  <c r="E306" i="22"/>
  <c r="F306" i="22"/>
  <c r="G306" i="22"/>
  <c r="H306" i="22"/>
  <c r="E310" i="22"/>
  <c r="F310" i="22"/>
  <c r="G310" i="22"/>
  <c r="H310" i="22"/>
  <c r="E311" i="22"/>
  <c r="F311" i="22"/>
  <c r="G311" i="22"/>
  <c r="H311" i="22"/>
  <c r="E315" i="22"/>
  <c r="F315" i="22"/>
  <c r="G315" i="22"/>
  <c r="H315" i="22"/>
  <c r="E316" i="22"/>
  <c r="F316" i="22"/>
  <c r="G316" i="22"/>
  <c r="H316" i="22"/>
  <c r="E320" i="22"/>
  <c r="F320" i="22"/>
  <c r="G320" i="22"/>
  <c r="H320" i="22"/>
  <c r="E321" i="22"/>
  <c r="F321" i="22"/>
  <c r="G321" i="22"/>
  <c r="H321" i="22"/>
  <c r="E324" i="22"/>
  <c r="F324" i="22"/>
  <c r="G324" i="22"/>
  <c r="H324" i="22"/>
  <c r="E325" i="22"/>
  <c r="F325" i="22"/>
  <c r="G325" i="22"/>
  <c r="H325" i="22"/>
  <c r="E326" i="22"/>
  <c r="F326" i="22"/>
  <c r="G326" i="22"/>
  <c r="H326" i="22"/>
  <c r="E191" i="22"/>
  <c r="F191" i="22"/>
  <c r="G191" i="22"/>
  <c r="H191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Q192" i="22"/>
  <c r="R192" i="22"/>
  <c r="E196" i="22"/>
  <c r="F196" i="22"/>
  <c r="G196" i="22"/>
  <c r="H196" i="22"/>
  <c r="E197" i="22"/>
  <c r="F197" i="22"/>
  <c r="G197" i="22"/>
  <c r="H197" i="22"/>
  <c r="I197" i="22"/>
  <c r="J197" i="22"/>
  <c r="K197" i="22"/>
  <c r="L197" i="22"/>
  <c r="M197" i="22"/>
  <c r="E201" i="22"/>
  <c r="F201" i="22"/>
  <c r="G201" i="22"/>
  <c r="H201" i="22"/>
  <c r="E202" i="22"/>
  <c r="F202" i="22"/>
  <c r="G202" i="22"/>
  <c r="H202" i="22"/>
  <c r="E205" i="22"/>
  <c r="F205" i="22"/>
  <c r="G205" i="22"/>
  <c r="H205" i="22"/>
  <c r="I205" i="22"/>
  <c r="J205" i="22"/>
  <c r="K205" i="22"/>
  <c r="L205" i="22"/>
  <c r="M205" i="22"/>
  <c r="E206" i="22"/>
  <c r="F206" i="22"/>
  <c r="G206" i="22"/>
  <c r="H206" i="22"/>
  <c r="I206" i="22"/>
  <c r="J206" i="22"/>
  <c r="K206" i="22"/>
  <c r="L206" i="22"/>
  <c r="M206" i="22"/>
  <c r="E207" i="22"/>
  <c r="F207" i="22"/>
  <c r="G207" i="22"/>
  <c r="H207" i="22"/>
  <c r="I207" i="22"/>
  <c r="J207" i="22"/>
  <c r="K207" i="22"/>
  <c r="L207" i="22"/>
  <c r="M207" i="22"/>
  <c r="E211" i="22"/>
  <c r="F211" i="22"/>
  <c r="G211" i="22"/>
  <c r="H211" i="22"/>
  <c r="E212" i="22"/>
  <c r="F212" i="22"/>
  <c r="G212" i="22"/>
  <c r="H212" i="22"/>
  <c r="E216" i="22"/>
  <c r="F216" i="22"/>
  <c r="G216" i="22"/>
  <c r="H216" i="22"/>
  <c r="E217" i="22"/>
  <c r="F217" i="22"/>
  <c r="G217" i="22"/>
  <c r="H217" i="22"/>
  <c r="E220" i="22"/>
  <c r="F220" i="22"/>
  <c r="G220" i="22"/>
  <c r="H220" i="22"/>
  <c r="I220" i="22"/>
  <c r="J220" i="22"/>
  <c r="K220" i="22"/>
  <c r="L220" i="22"/>
  <c r="M220" i="22"/>
  <c r="E221" i="22"/>
  <c r="F221" i="22"/>
  <c r="G221" i="22"/>
  <c r="H221" i="22"/>
  <c r="I221" i="22"/>
  <c r="J221" i="22"/>
  <c r="K221" i="22"/>
  <c r="L221" i="22"/>
  <c r="M221" i="22"/>
  <c r="E222" i="22"/>
  <c r="F222" i="22"/>
  <c r="G222" i="22"/>
  <c r="H222" i="22"/>
  <c r="I222" i="22"/>
  <c r="J222" i="22"/>
  <c r="K222" i="22"/>
  <c r="L222" i="22"/>
  <c r="M222" i="22"/>
  <c r="E226" i="22"/>
  <c r="F226" i="22"/>
  <c r="G226" i="22"/>
  <c r="H226" i="22"/>
  <c r="E227" i="22"/>
  <c r="F227" i="22"/>
  <c r="G227" i="22"/>
  <c r="H227" i="22"/>
  <c r="E231" i="22"/>
  <c r="F231" i="22"/>
  <c r="G231" i="22"/>
  <c r="H231" i="22"/>
  <c r="E232" i="22"/>
  <c r="F232" i="22"/>
  <c r="G232" i="22"/>
  <c r="H232" i="22"/>
  <c r="E236" i="22"/>
  <c r="F236" i="22"/>
  <c r="G236" i="22"/>
  <c r="H236" i="22"/>
  <c r="E237" i="22"/>
  <c r="F237" i="22"/>
  <c r="G237" i="22"/>
  <c r="H237" i="22"/>
  <c r="E241" i="22"/>
  <c r="F241" i="22"/>
  <c r="G241" i="22"/>
  <c r="H241" i="22"/>
  <c r="E242" i="22"/>
  <c r="F242" i="22"/>
  <c r="G242" i="22"/>
  <c r="H242" i="22"/>
  <c r="E245" i="22"/>
  <c r="F245" i="22"/>
  <c r="G245" i="22"/>
  <c r="H245" i="22"/>
  <c r="E246" i="22"/>
  <c r="F246" i="22"/>
  <c r="G246" i="22"/>
  <c r="H246" i="22"/>
  <c r="E247" i="22"/>
  <c r="F247" i="22"/>
  <c r="G247" i="22"/>
  <c r="H247" i="22"/>
  <c r="F107" i="22"/>
  <c r="H107" i="22"/>
  <c r="H108" i="22"/>
  <c r="H112" i="22"/>
  <c r="F113" i="22"/>
  <c r="H113" i="22"/>
  <c r="I113" i="22"/>
  <c r="Q113" i="22"/>
  <c r="G117" i="22"/>
  <c r="H117" i="22"/>
  <c r="G118" i="22"/>
  <c r="H118" i="22"/>
  <c r="G122" i="22"/>
  <c r="H122" i="22"/>
  <c r="F123" i="22"/>
  <c r="G123" i="22"/>
  <c r="H123" i="22"/>
  <c r="F125" i="22"/>
  <c r="G125" i="22"/>
  <c r="H125" i="22"/>
  <c r="G126" i="22"/>
  <c r="H126" i="22"/>
  <c r="F127" i="22"/>
  <c r="H127" i="22"/>
  <c r="I127" i="22"/>
  <c r="H128" i="22"/>
  <c r="I128" i="22"/>
  <c r="G132" i="22"/>
  <c r="H132" i="22"/>
  <c r="G133" i="22"/>
  <c r="H133" i="22"/>
  <c r="G137" i="22"/>
  <c r="H137" i="22"/>
  <c r="G138" i="22"/>
  <c r="H138" i="22"/>
  <c r="G141" i="22"/>
  <c r="H141" i="22"/>
  <c r="G142" i="22"/>
  <c r="H142" i="22"/>
  <c r="F143" i="22"/>
  <c r="H143" i="22"/>
  <c r="I143" i="22"/>
  <c r="H147" i="22"/>
  <c r="H148" i="22"/>
  <c r="H152" i="22"/>
  <c r="H153" i="22"/>
  <c r="H157" i="22"/>
  <c r="H158" i="22"/>
  <c r="H162" i="22"/>
  <c r="H163" i="22"/>
  <c r="H166" i="22"/>
  <c r="H167" i="22"/>
  <c r="H168" i="22"/>
  <c r="N485" i="24"/>
  <c r="O327" i="24"/>
  <c r="O485" i="24"/>
  <c r="P485" i="24"/>
  <c r="Q327" i="24"/>
  <c r="Q485" i="24"/>
  <c r="R485" i="24"/>
  <c r="S485" i="24"/>
  <c r="I327" i="24"/>
  <c r="I485" i="24"/>
  <c r="J406" i="24"/>
  <c r="J485" i="24"/>
  <c r="K485" i="24"/>
  <c r="L485" i="24"/>
  <c r="M327" i="24"/>
  <c r="M485" i="24"/>
  <c r="H485" i="24"/>
  <c r="N482" i="24"/>
  <c r="O482" i="24"/>
  <c r="P482" i="24"/>
  <c r="Q324" i="24"/>
  <c r="Q482" i="24"/>
  <c r="R482" i="24"/>
  <c r="R561" i="24"/>
  <c r="S482" i="24"/>
  <c r="I403" i="24"/>
  <c r="I482" i="24"/>
  <c r="J482" i="24"/>
  <c r="K482" i="24"/>
  <c r="L482" i="24"/>
  <c r="M482" i="24"/>
  <c r="H324" i="24"/>
  <c r="H482" i="24"/>
  <c r="N483" i="24"/>
  <c r="N484" i="24"/>
  <c r="O483" i="24"/>
  <c r="O484" i="24"/>
  <c r="P483" i="24"/>
  <c r="P484" i="24"/>
  <c r="Q483" i="24"/>
  <c r="Q484" i="24"/>
  <c r="R483" i="24"/>
  <c r="R484" i="24"/>
  <c r="S483" i="24"/>
  <c r="S484" i="24"/>
  <c r="I483" i="24"/>
  <c r="I484" i="24"/>
  <c r="J483" i="24"/>
  <c r="J484" i="24"/>
  <c r="K483" i="24"/>
  <c r="K484" i="24"/>
  <c r="L483" i="24"/>
  <c r="L484" i="24"/>
  <c r="M483" i="24"/>
  <c r="M484" i="24"/>
  <c r="H483" i="24"/>
  <c r="H484" i="24"/>
  <c r="N559" i="24"/>
  <c r="O559" i="24"/>
  <c r="P559" i="24"/>
  <c r="Q559" i="24"/>
  <c r="R559" i="24"/>
  <c r="S559" i="24"/>
  <c r="I559" i="24"/>
  <c r="J559" i="24"/>
  <c r="K559" i="24"/>
  <c r="L559" i="24"/>
  <c r="M559" i="24"/>
  <c r="H559" i="24"/>
  <c r="N556" i="24"/>
  <c r="O556" i="24"/>
  <c r="P556" i="24"/>
  <c r="Q556" i="24"/>
  <c r="R556" i="24"/>
  <c r="S556" i="24"/>
  <c r="I556" i="24"/>
  <c r="H556" i="24"/>
  <c r="N555" i="24"/>
  <c r="N476" i="24"/>
  <c r="O397" i="24"/>
  <c r="O476" i="24"/>
  <c r="P318" i="24"/>
  <c r="P476" i="24"/>
  <c r="Q476" i="24"/>
  <c r="R318" i="24"/>
  <c r="R476" i="24"/>
  <c r="S476" i="24"/>
  <c r="I397" i="24"/>
  <c r="I476" i="24"/>
  <c r="H239" i="24"/>
  <c r="H476" i="24"/>
  <c r="N554" i="24"/>
  <c r="O554" i="24"/>
  <c r="P554" i="24"/>
  <c r="Q554" i="24"/>
  <c r="R554" i="24"/>
  <c r="S554" i="24"/>
  <c r="I554" i="24"/>
  <c r="J554" i="24"/>
  <c r="K554" i="24"/>
  <c r="L554" i="24"/>
  <c r="M554" i="24"/>
  <c r="H554" i="24"/>
  <c r="N551" i="24"/>
  <c r="O551" i="24"/>
  <c r="P551" i="24"/>
  <c r="Q551" i="24"/>
  <c r="R551" i="24"/>
  <c r="S551" i="24"/>
  <c r="I551" i="24"/>
  <c r="J551" i="24"/>
  <c r="K551" i="24"/>
  <c r="M551" i="24"/>
  <c r="H551" i="24"/>
  <c r="N392" i="24"/>
  <c r="N471" i="24"/>
  <c r="O471" i="24"/>
  <c r="P471" i="24"/>
  <c r="Q313" i="24"/>
  <c r="Q471" i="24"/>
  <c r="R471" i="24"/>
  <c r="S471" i="24"/>
  <c r="I471" i="24"/>
  <c r="J471" i="24"/>
  <c r="K471" i="24"/>
  <c r="L471" i="24"/>
  <c r="M313" i="24"/>
  <c r="M471" i="24"/>
  <c r="H471" i="24"/>
  <c r="N549" i="24"/>
  <c r="O549" i="24"/>
  <c r="P549" i="24"/>
  <c r="Q549" i="24"/>
  <c r="R549" i="24"/>
  <c r="S549" i="24"/>
  <c r="I549" i="24"/>
  <c r="J549" i="24"/>
  <c r="K549" i="24"/>
  <c r="L549" i="24"/>
  <c r="M549" i="24"/>
  <c r="H549" i="24"/>
  <c r="N547" i="24"/>
  <c r="O547" i="24"/>
  <c r="P547" i="24"/>
  <c r="Q547" i="24"/>
  <c r="R547" i="24"/>
  <c r="S547" i="24"/>
  <c r="K547" i="24"/>
  <c r="L547" i="24"/>
  <c r="M547" i="24"/>
  <c r="N546" i="24"/>
  <c r="O546" i="24"/>
  <c r="P546" i="24"/>
  <c r="Q546" i="24"/>
  <c r="R546" i="24"/>
  <c r="S546" i="24"/>
  <c r="I546" i="24"/>
  <c r="J546" i="24"/>
  <c r="K546" i="24"/>
  <c r="L546" i="24"/>
  <c r="M546" i="24"/>
  <c r="H546" i="24"/>
  <c r="N64" i="24"/>
  <c r="N466" i="24"/>
  <c r="O64" i="24"/>
  <c r="O466" i="24"/>
  <c r="P64" i="24"/>
  <c r="P387" i="24"/>
  <c r="P466" i="24"/>
  <c r="Q64" i="24"/>
  <c r="Q466" i="24"/>
  <c r="R64" i="24"/>
  <c r="R466" i="24"/>
  <c r="S64" i="24"/>
  <c r="S466" i="24"/>
  <c r="I64" i="24"/>
  <c r="I387" i="24"/>
  <c r="I466" i="24"/>
  <c r="J64" i="24"/>
  <c r="J466" i="24"/>
  <c r="K64" i="24"/>
  <c r="K466" i="24"/>
  <c r="L64" i="24"/>
  <c r="L466" i="24"/>
  <c r="M64" i="24"/>
  <c r="M308" i="24"/>
  <c r="M466" i="24"/>
  <c r="H64" i="24"/>
  <c r="H387" i="24"/>
  <c r="H466" i="24"/>
  <c r="N544" i="24"/>
  <c r="O544" i="24"/>
  <c r="P544" i="24"/>
  <c r="Q544" i="24"/>
  <c r="R544" i="24"/>
  <c r="S544" i="24"/>
  <c r="I544" i="24"/>
  <c r="J544" i="24"/>
  <c r="K544" i="24"/>
  <c r="L544" i="24"/>
  <c r="M544" i="24"/>
  <c r="N541" i="24"/>
  <c r="O541" i="24"/>
  <c r="P541" i="24"/>
  <c r="Q541" i="24"/>
  <c r="R541" i="24"/>
  <c r="S541" i="24"/>
  <c r="I541" i="24"/>
  <c r="J541" i="24"/>
  <c r="K541" i="24"/>
  <c r="L541" i="24"/>
  <c r="M541" i="24"/>
  <c r="H541" i="24"/>
  <c r="N59" i="24"/>
  <c r="N461" i="24"/>
  <c r="O59" i="24"/>
  <c r="O461" i="24"/>
  <c r="P59" i="24"/>
  <c r="P461" i="24"/>
  <c r="Q59" i="24"/>
  <c r="Q382" i="24"/>
  <c r="Q461" i="24"/>
  <c r="R59" i="24"/>
  <c r="R382" i="24"/>
  <c r="R461" i="24"/>
  <c r="S59" i="24"/>
  <c r="S461" i="24"/>
  <c r="I59" i="24"/>
  <c r="I461" i="24"/>
  <c r="J59" i="24"/>
  <c r="J461" i="24"/>
  <c r="K59" i="24"/>
  <c r="K461" i="24"/>
  <c r="L59" i="24"/>
  <c r="L224" i="24"/>
  <c r="L461" i="24"/>
  <c r="M59" i="24"/>
  <c r="M461" i="24"/>
  <c r="H59" i="24"/>
  <c r="H461" i="24"/>
  <c r="Q536" i="24"/>
  <c r="R536" i="24"/>
  <c r="Q54" i="24"/>
  <c r="Q456" i="24"/>
  <c r="R54" i="24"/>
  <c r="R456" i="24"/>
  <c r="N534" i="24"/>
  <c r="O534" i="24"/>
  <c r="P534" i="24"/>
  <c r="Q534" i="24"/>
  <c r="R534" i="24"/>
  <c r="S534" i="24"/>
  <c r="I534" i="24"/>
  <c r="J534" i="24"/>
  <c r="K534" i="24"/>
  <c r="L534" i="24"/>
  <c r="M534" i="24"/>
  <c r="H534" i="24"/>
  <c r="N531" i="24"/>
  <c r="O531" i="24"/>
  <c r="P531" i="24"/>
  <c r="Q531" i="24"/>
  <c r="R531" i="24"/>
  <c r="S531" i="24"/>
  <c r="I531" i="24"/>
  <c r="J531" i="24"/>
  <c r="K531" i="24"/>
  <c r="L531" i="24"/>
  <c r="M531" i="24"/>
  <c r="H531" i="24"/>
  <c r="N49" i="24"/>
  <c r="N293" i="24"/>
  <c r="N451" i="24"/>
  <c r="N530" i="24"/>
  <c r="O49" i="24"/>
  <c r="O451" i="24"/>
  <c r="P49" i="24"/>
  <c r="P530" i="24"/>
  <c r="P451" i="24"/>
  <c r="Q49" i="24"/>
  <c r="Q451" i="24"/>
  <c r="Q530" i="24"/>
  <c r="R49" i="24"/>
  <c r="R451" i="24"/>
  <c r="S49" i="24"/>
  <c r="S451" i="24"/>
  <c r="I49" i="24"/>
  <c r="I451" i="24"/>
  <c r="J49" i="24"/>
  <c r="J372" i="24"/>
  <c r="J451" i="24"/>
  <c r="K49" i="24"/>
  <c r="K451" i="24"/>
  <c r="L49" i="24"/>
  <c r="L372" i="24"/>
  <c r="L451" i="24"/>
  <c r="M49" i="24"/>
  <c r="M451" i="24"/>
  <c r="H49" i="24"/>
  <c r="H372" i="24"/>
  <c r="H451" i="24"/>
  <c r="N529" i="24"/>
  <c r="O529" i="24"/>
  <c r="P529" i="24"/>
  <c r="Q529" i="24"/>
  <c r="R529" i="24"/>
  <c r="S529" i="24"/>
  <c r="I529" i="24"/>
  <c r="J529" i="24"/>
  <c r="K529" i="24"/>
  <c r="L529" i="24"/>
  <c r="M529" i="24"/>
  <c r="H529" i="24"/>
  <c r="N526" i="24"/>
  <c r="O526" i="24"/>
  <c r="P526" i="24"/>
  <c r="Q526" i="24"/>
  <c r="R526" i="24"/>
  <c r="S526" i="24"/>
  <c r="I526" i="24"/>
  <c r="J526" i="24"/>
  <c r="K526" i="24"/>
  <c r="L526" i="24"/>
  <c r="M526" i="24"/>
  <c r="N44" i="24"/>
  <c r="N446" i="24"/>
  <c r="O44" i="24"/>
  <c r="O446" i="24"/>
  <c r="P44" i="24"/>
  <c r="P446" i="24"/>
  <c r="Q446" i="24"/>
  <c r="R44" i="24"/>
  <c r="R446" i="24"/>
  <c r="S44" i="24"/>
  <c r="S446" i="24"/>
  <c r="I44" i="24"/>
  <c r="I446" i="24"/>
  <c r="J44" i="24"/>
  <c r="J446" i="24"/>
  <c r="K44" i="24"/>
  <c r="K367" i="24"/>
  <c r="K446" i="24"/>
  <c r="L44" i="24"/>
  <c r="L446" i="24"/>
  <c r="M44" i="24"/>
  <c r="M446" i="24"/>
  <c r="H44" i="24"/>
  <c r="H446" i="24"/>
  <c r="N524" i="24"/>
  <c r="O524" i="24"/>
  <c r="P524" i="24"/>
  <c r="Q524" i="24"/>
  <c r="R524" i="24"/>
  <c r="S524" i="24"/>
  <c r="N521" i="24"/>
  <c r="J521" i="24"/>
  <c r="K521" i="24"/>
  <c r="L521" i="24"/>
  <c r="M521" i="24"/>
  <c r="H521" i="24"/>
  <c r="N39" i="24"/>
  <c r="N441" i="24"/>
  <c r="O39" i="24"/>
  <c r="O441" i="24"/>
  <c r="P39" i="24"/>
  <c r="P283" i="24"/>
  <c r="P441" i="24"/>
  <c r="Q39" i="24"/>
  <c r="Q520" i="24"/>
  <c r="Q441" i="24"/>
  <c r="R39" i="24"/>
  <c r="R520" i="24"/>
  <c r="R441" i="24"/>
  <c r="S39" i="24"/>
  <c r="S441" i="24"/>
  <c r="J39" i="24"/>
  <c r="J441" i="24"/>
  <c r="K39" i="24"/>
  <c r="K441" i="24"/>
  <c r="L39" i="24"/>
  <c r="L441" i="24"/>
  <c r="M39" i="24"/>
  <c r="M441" i="24"/>
  <c r="H39" i="24"/>
  <c r="H441" i="24"/>
  <c r="N519" i="24"/>
  <c r="O519" i="24"/>
  <c r="P519" i="24"/>
  <c r="Q519" i="24"/>
  <c r="R519" i="24"/>
  <c r="S519" i="24"/>
  <c r="I519" i="24"/>
  <c r="J519" i="24"/>
  <c r="K519" i="24"/>
  <c r="L519" i="24"/>
  <c r="M519" i="24"/>
  <c r="H519" i="24"/>
  <c r="N516" i="24"/>
  <c r="O516" i="24"/>
  <c r="P516" i="24"/>
  <c r="Q516" i="24"/>
  <c r="R516" i="24"/>
  <c r="S516" i="24"/>
  <c r="I516" i="24"/>
  <c r="J516" i="24"/>
  <c r="K516" i="24"/>
  <c r="L516" i="24"/>
  <c r="M516" i="24"/>
  <c r="H516" i="24"/>
  <c r="N34" i="24"/>
  <c r="N199" i="24"/>
  <c r="N436" i="24"/>
  <c r="O34" i="24"/>
  <c r="O436" i="24"/>
  <c r="P34" i="24"/>
  <c r="P436" i="24"/>
  <c r="Q34" i="24"/>
  <c r="Q278" i="24"/>
  <c r="Q436" i="24"/>
  <c r="R34" i="24"/>
  <c r="R436" i="24"/>
  <c r="S34" i="24"/>
  <c r="S436" i="24"/>
  <c r="I34" i="24"/>
  <c r="I515" i="24"/>
  <c r="I436" i="24"/>
  <c r="J34" i="24"/>
  <c r="J436" i="24"/>
  <c r="K34" i="24"/>
  <c r="K436" i="24"/>
  <c r="L34" i="24"/>
  <c r="L436" i="24"/>
  <c r="M34" i="24"/>
  <c r="M357" i="24"/>
  <c r="M436" i="24"/>
  <c r="H34" i="24"/>
  <c r="H436" i="24"/>
  <c r="N511" i="24"/>
  <c r="O511" i="24"/>
  <c r="P511" i="24"/>
  <c r="Q511" i="24"/>
  <c r="R511" i="24"/>
  <c r="S511" i="24"/>
  <c r="I511" i="24"/>
  <c r="J511" i="24"/>
  <c r="K511" i="24"/>
  <c r="L511" i="24"/>
  <c r="M511" i="24"/>
  <c r="H511" i="24"/>
  <c r="N29" i="24"/>
  <c r="N431" i="24"/>
  <c r="O29" i="24"/>
  <c r="O431" i="24"/>
  <c r="P29" i="24"/>
  <c r="P510" i="24"/>
  <c r="P431" i="24"/>
  <c r="Q29" i="24"/>
  <c r="Q273" i="24"/>
  <c r="Q431" i="24"/>
  <c r="R29" i="24"/>
  <c r="R431" i="24"/>
  <c r="S29" i="24"/>
  <c r="S431" i="24"/>
  <c r="I29" i="24"/>
  <c r="I431" i="24"/>
  <c r="J29" i="24"/>
  <c r="J431" i="24"/>
  <c r="K29" i="24"/>
  <c r="K352" i="24"/>
  <c r="K431" i="24"/>
  <c r="L29" i="24"/>
  <c r="L431" i="24"/>
  <c r="M29" i="24"/>
  <c r="M431" i="24"/>
  <c r="H29" i="24"/>
  <c r="H431" i="24"/>
  <c r="N506" i="24"/>
  <c r="O506" i="24"/>
  <c r="P506" i="24"/>
  <c r="Q506" i="24"/>
  <c r="R506" i="24"/>
  <c r="S506" i="24"/>
  <c r="I506" i="24"/>
  <c r="J506" i="24"/>
  <c r="K506" i="24"/>
  <c r="L506" i="24"/>
  <c r="M506" i="24"/>
  <c r="H506" i="24"/>
  <c r="N24" i="24"/>
  <c r="N426" i="24"/>
  <c r="O24" i="24"/>
  <c r="O268" i="24"/>
  <c r="O426" i="24"/>
  <c r="P24" i="24"/>
  <c r="P268" i="24"/>
  <c r="P426" i="24"/>
  <c r="Q24" i="24"/>
  <c r="Q426" i="24"/>
  <c r="R24" i="24"/>
  <c r="R426" i="24"/>
  <c r="S24" i="24"/>
  <c r="S426" i="24"/>
  <c r="I24" i="24"/>
  <c r="I426" i="24"/>
  <c r="J24" i="24"/>
  <c r="J426" i="24"/>
  <c r="K24" i="24"/>
  <c r="K505" i="24"/>
  <c r="K426" i="24"/>
  <c r="L24" i="24"/>
  <c r="L347" i="24"/>
  <c r="L426" i="24"/>
  <c r="M24" i="24"/>
  <c r="M347" i="24"/>
  <c r="M426" i="24"/>
  <c r="H24" i="24"/>
  <c r="H426" i="24"/>
  <c r="N504" i="24"/>
  <c r="O504" i="24"/>
  <c r="P504" i="24"/>
  <c r="Q504" i="24"/>
  <c r="R504" i="24"/>
  <c r="S504" i="24"/>
  <c r="I504" i="24"/>
  <c r="J504" i="24"/>
  <c r="K504" i="24"/>
  <c r="L504" i="24"/>
  <c r="M504" i="24"/>
  <c r="H504" i="24"/>
  <c r="O502" i="24"/>
  <c r="P502" i="24"/>
  <c r="I502" i="24"/>
  <c r="J502" i="24"/>
  <c r="K502" i="24"/>
  <c r="L502" i="24"/>
  <c r="H502" i="24"/>
  <c r="N501" i="24"/>
  <c r="O501" i="24"/>
  <c r="P501" i="24"/>
  <c r="Q501" i="24"/>
  <c r="R501" i="24"/>
  <c r="S501" i="24"/>
  <c r="I501" i="24"/>
  <c r="J501" i="24"/>
  <c r="K501" i="24"/>
  <c r="L501" i="24"/>
  <c r="M501" i="24"/>
  <c r="H501" i="24"/>
  <c r="N19" i="24"/>
  <c r="N421" i="24"/>
  <c r="O19" i="24"/>
  <c r="O421" i="24"/>
  <c r="P19" i="24"/>
  <c r="P421" i="24"/>
  <c r="Q421" i="24"/>
  <c r="Q500" i="24"/>
  <c r="R421" i="24"/>
  <c r="R500" i="24"/>
  <c r="S421" i="24"/>
  <c r="S500" i="24"/>
  <c r="I19" i="24"/>
  <c r="I421" i="24"/>
  <c r="J19" i="24"/>
  <c r="J421" i="24"/>
  <c r="K19" i="24"/>
  <c r="K421" i="24"/>
  <c r="L19" i="24"/>
  <c r="L184" i="24"/>
  <c r="L421" i="24"/>
  <c r="M19" i="24"/>
  <c r="M421" i="24"/>
  <c r="H19" i="24"/>
  <c r="H263" i="24"/>
  <c r="H421" i="24"/>
  <c r="N420" i="24"/>
  <c r="O420" i="24"/>
  <c r="O499" i="24"/>
  <c r="P420" i="24"/>
  <c r="P499" i="24"/>
  <c r="Q420" i="24"/>
  <c r="Q499" i="24"/>
  <c r="R420" i="24"/>
  <c r="R499" i="24"/>
  <c r="S420" i="24"/>
  <c r="S499" i="24"/>
  <c r="I420" i="24"/>
  <c r="I499" i="24"/>
  <c r="J420" i="24"/>
  <c r="J499" i="24"/>
  <c r="K420" i="24"/>
  <c r="K499" i="24"/>
  <c r="L420" i="24"/>
  <c r="L499" i="24"/>
  <c r="M420" i="24"/>
  <c r="M499" i="24"/>
  <c r="H420" i="24"/>
  <c r="N495" i="24"/>
  <c r="O495" i="24"/>
  <c r="P495" i="24"/>
  <c r="Q495" i="24"/>
  <c r="R495" i="24"/>
  <c r="S495" i="24"/>
  <c r="K495" i="24"/>
  <c r="L495" i="24"/>
  <c r="M495" i="24"/>
  <c r="N415" i="24"/>
  <c r="N494" i="24"/>
  <c r="O415" i="24"/>
  <c r="O494" i="24"/>
  <c r="P415" i="24"/>
  <c r="Q415" i="24"/>
  <c r="Q494" i="24"/>
  <c r="R415" i="24"/>
  <c r="R494" i="24"/>
  <c r="S415" i="24"/>
  <c r="S494" i="24"/>
  <c r="I415" i="24"/>
  <c r="I494" i="24"/>
  <c r="J415" i="24"/>
  <c r="J494" i="24"/>
  <c r="K415" i="24"/>
  <c r="K494" i="24"/>
  <c r="L415" i="24"/>
  <c r="L494" i="24"/>
  <c r="M415" i="24"/>
  <c r="M494" i="24"/>
  <c r="H415" i="24"/>
  <c r="N414" i="24"/>
  <c r="N493" i="24"/>
  <c r="O414" i="24"/>
  <c r="O493" i="24"/>
  <c r="P414" i="24"/>
  <c r="P493" i="24"/>
  <c r="Q414" i="24"/>
  <c r="Q412" i="24"/>
  <c r="Q493" i="24"/>
  <c r="R414" i="24"/>
  <c r="S414" i="24"/>
  <c r="S493" i="24"/>
  <c r="I414" i="24"/>
  <c r="I493" i="24"/>
  <c r="J414" i="24"/>
  <c r="K414" i="24"/>
  <c r="L414" i="24"/>
  <c r="M414" i="24"/>
  <c r="H414" i="24"/>
  <c r="H493" i="24"/>
  <c r="N412" i="24"/>
  <c r="I416" i="24"/>
  <c r="J416" i="24"/>
  <c r="H416" i="24"/>
  <c r="J476" i="24"/>
  <c r="K476" i="24"/>
  <c r="L476" i="24"/>
  <c r="M476" i="24"/>
  <c r="N456" i="24"/>
  <c r="O456" i="24"/>
  <c r="P456" i="24"/>
  <c r="S456" i="24"/>
  <c r="I441" i="24"/>
  <c r="O406" i="24"/>
  <c r="P406" i="24"/>
  <c r="Q406" i="24"/>
  <c r="R406" i="24"/>
  <c r="S406" i="24"/>
  <c r="I406" i="24"/>
  <c r="M406" i="24"/>
  <c r="O403" i="24"/>
  <c r="R403" i="24"/>
  <c r="S403" i="24"/>
  <c r="J403" i="24"/>
  <c r="L403" i="24"/>
  <c r="M403" i="24"/>
  <c r="S402" i="24"/>
  <c r="N401" i="24"/>
  <c r="O401" i="24"/>
  <c r="P401" i="24"/>
  <c r="Q401" i="24"/>
  <c r="R401" i="24"/>
  <c r="S401" i="24"/>
  <c r="I401" i="24"/>
  <c r="J401" i="24"/>
  <c r="K401" i="24"/>
  <c r="L401" i="24"/>
  <c r="M401" i="24"/>
  <c r="H401" i="24"/>
  <c r="N398" i="24"/>
  <c r="O398" i="24"/>
  <c r="P398" i="24"/>
  <c r="Q398" i="24"/>
  <c r="R398" i="24"/>
  <c r="S398" i="24"/>
  <c r="I398" i="24"/>
  <c r="J398" i="24"/>
  <c r="K398" i="24"/>
  <c r="L398" i="24"/>
  <c r="M398" i="24"/>
  <c r="H398" i="24"/>
  <c r="N397" i="24"/>
  <c r="P397" i="24"/>
  <c r="Q397" i="24"/>
  <c r="R397" i="24"/>
  <c r="J397" i="24"/>
  <c r="K397" i="24"/>
  <c r="L397" i="24"/>
  <c r="M397" i="24"/>
  <c r="N396" i="24"/>
  <c r="O396" i="24"/>
  <c r="P396" i="24"/>
  <c r="Q396" i="24"/>
  <c r="R396" i="24"/>
  <c r="S396" i="24"/>
  <c r="I396" i="24"/>
  <c r="J396" i="24"/>
  <c r="K396" i="24"/>
  <c r="L396" i="24"/>
  <c r="M396" i="24"/>
  <c r="H396" i="24"/>
  <c r="N393" i="24"/>
  <c r="O393" i="24"/>
  <c r="P393" i="24"/>
  <c r="Q393" i="24"/>
  <c r="R393" i="24"/>
  <c r="S393" i="24"/>
  <c r="I393" i="24"/>
  <c r="J393" i="24"/>
  <c r="K393" i="24"/>
  <c r="L393" i="24"/>
  <c r="M393" i="24"/>
  <c r="H393" i="24"/>
  <c r="Q392" i="24"/>
  <c r="I392" i="24"/>
  <c r="H392" i="24"/>
  <c r="N391" i="24"/>
  <c r="O391" i="24"/>
  <c r="P391" i="24"/>
  <c r="Q391" i="24"/>
  <c r="R391" i="24"/>
  <c r="S391" i="24"/>
  <c r="I391" i="24"/>
  <c r="J391" i="24"/>
  <c r="K391" i="24"/>
  <c r="L391" i="24"/>
  <c r="M391" i="24"/>
  <c r="H391" i="24"/>
  <c r="N389" i="24"/>
  <c r="O389" i="24"/>
  <c r="P389" i="24"/>
  <c r="Q389" i="24"/>
  <c r="R389" i="24"/>
  <c r="S389" i="24"/>
  <c r="I389" i="24"/>
  <c r="J389" i="24"/>
  <c r="K389" i="24"/>
  <c r="L389" i="24"/>
  <c r="M389" i="24"/>
  <c r="N388" i="24"/>
  <c r="O388" i="24"/>
  <c r="P388" i="24"/>
  <c r="Q388" i="24"/>
  <c r="R388" i="24"/>
  <c r="S388" i="24"/>
  <c r="I388" i="24"/>
  <c r="J388" i="24"/>
  <c r="K388" i="24"/>
  <c r="L388" i="24"/>
  <c r="M388" i="24"/>
  <c r="H388" i="24"/>
  <c r="Q387" i="24"/>
  <c r="S387" i="24"/>
  <c r="K387" i="24"/>
  <c r="N386" i="24"/>
  <c r="O386" i="24"/>
  <c r="P386" i="24"/>
  <c r="Q386" i="24"/>
  <c r="R386" i="24"/>
  <c r="S386" i="24"/>
  <c r="I386" i="24"/>
  <c r="J386" i="24"/>
  <c r="K386" i="24"/>
  <c r="L386" i="24"/>
  <c r="M386" i="24"/>
  <c r="N383" i="24"/>
  <c r="O383" i="24"/>
  <c r="P383" i="24"/>
  <c r="Q383" i="24"/>
  <c r="R383" i="24"/>
  <c r="S383" i="24"/>
  <c r="I383" i="24"/>
  <c r="J383" i="24"/>
  <c r="K383" i="24"/>
  <c r="L383" i="24"/>
  <c r="M383" i="24"/>
  <c r="H383" i="24"/>
  <c r="N382" i="24"/>
  <c r="P382" i="24"/>
  <c r="J382" i="24"/>
  <c r="L382" i="24"/>
  <c r="N378" i="24"/>
  <c r="O378" i="24"/>
  <c r="P378" i="24"/>
  <c r="Q378" i="24"/>
  <c r="R378" i="24"/>
  <c r="S378" i="24"/>
  <c r="I378" i="24"/>
  <c r="J378" i="24"/>
  <c r="K378" i="24"/>
  <c r="L378" i="24"/>
  <c r="M378" i="24"/>
  <c r="H378" i="24"/>
  <c r="N377" i="24"/>
  <c r="O377" i="24"/>
  <c r="P377" i="24"/>
  <c r="S54" i="24"/>
  <c r="S377" i="24"/>
  <c r="N376" i="24"/>
  <c r="O376" i="24"/>
  <c r="P376" i="24"/>
  <c r="Q376" i="24"/>
  <c r="R376" i="24"/>
  <c r="S376" i="24"/>
  <c r="I376" i="24"/>
  <c r="J376" i="24"/>
  <c r="K376" i="24"/>
  <c r="L376" i="24"/>
  <c r="M376" i="24"/>
  <c r="H376" i="24"/>
  <c r="N373" i="24"/>
  <c r="O373" i="24"/>
  <c r="P373" i="24"/>
  <c r="Q373" i="24"/>
  <c r="R373" i="24"/>
  <c r="S373" i="24"/>
  <c r="I373" i="24"/>
  <c r="J373" i="24"/>
  <c r="K373" i="24"/>
  <c r="L373" i="24"/>
  <c r="M373" i="24"/>
  <c r="H373" i="24"/>
  <c r="N372" i="24"/>
  <c r="Q372" i="24"/>
  <c r="R372" i="24"/>
  <c r="S372" i="24"/>
  <c r="I372" i="24"/>
  <c r="K372" i="24"/>
  <c r="M372" i="24"/>
  <c r="N371" i="24"/>
  <c r="O371" i="24"/>
  <c r="P371" i="24"/>
  <c r="Q371" i="24"/>
  <c r="R371" i="24"/>
  <c r="S371" i="24"/>
  <c r="I371" i="24"/>
  <c r="J371" i="24"/>
  <c r="K371" i="24"/>
  <c r="L371" i="24"/>
  <c r="M371" i="24"/>
  <c r="H371" i="24"/>
  <c r="N368" i="24"/>
  <c r="O368" i="24"/>
  <c r="P368" i="24"/>
  <c r="Q368" i="24"/>
  <c r="R368" i="24"/>
  <c r="S368" i="24"/>
  <c r="I368" i="24"/>
  <c r="J368" i="24"/>
  <c r="K368" i="24"/>
  <c r="L368" i="24"/>
  <c r="M368" i="24"/>
  <c r="H368" i="24"/>
  <c r="N367" i="24"/>
  <c r="O367" i="24"/>
  <c r="P367" i="24"/>
  <c r="R367" i="24"/>
  <c r="S367" i="24"/>
  <c r="I367" i="24"/>
  <c r="J367" i="24"/>
  <c r="L367" i="24"/>
  <c r="M367" i="24"/>
  <c r="H367" i="24"/>
  <c r="N366" i="24"/>
  <c r="O366" i="24"/>
  <c r="P366" i="24"/>
  <c r="Q366" i="24"/>
  <c r="R366" i="24"/>
  <c r="S366" i="24"/>
  <c r="N363" i="24"/>
  <c r="O363" i="24"/>
  <c r="P363" i="24"/>
  <c r="Q363" i="24"/>
  <c r="R363" i="24"/>
  <c r="S363" i="24"/>
  <c r="I363" i="24"/>
  <c r="J363" i="24"/>
  <c r="K363" i="24"/>
  <c r="L363" i="24"/>
  <c r="M363" i="24"/>
  <c r="H363" i="24"/>
  <c r="O362" i="24"/>
  <c r="R362" i="24"/>
  <c r="S362" i="24"/>
  <c r="I362" i="24"/>
  <c r="N361" i="24"/>
  <c r="O361" i="24"/>
  <c r="P361" i="24"/>
  <c r="Q361" i="24"/>
  <c r="R361" i="24"/>
  <c r="S361" i="24"/>
  <c r="I361" i="24"/>
  <c r="J361" i="24"/>
  <c r="K361" i="24"/>
  <c r="L361" i="24"/>
  <c r="M361" i="24"/>
  <c r="H361" i="24"/>
  <c r="N358" i="24"/>
  <c r="O358" i="24"/>
  <c r="P358" i="24"/>
  <c r="Q358" i="24"/>
  <c r="R358" i="24"/>
  <c r="S358" i="24"/>
  <c r="I358" i="24"/>
  <c r="J358" i="24"/>
  <c r="K358" i="24"/>
  <c r="L358" i="24"/>
  <c r="M358" i="24"/>
  <c r="H358" i="24"/>
  <c r="Q357" i="24"/>
  <c r="S357" i="24"/>
  <c r="I357" i="24"/>
  <c r="H357" i="24"/>
  <c r="N353" i="24"/>
  <c r="O353" i="24"/>
  <c r="P353" i="24"/>
  <c r="Q353" i="24"/>
  <c r="R353" i="24"/>
  <c r="S353" i="24"/>
  <c r="I353" i="24"/>
  <c r="J353" i="24"/>
  <c r="K353" i="24"/>
  <c r="L353" i="24"/>
  <c r="M353" i="24"/>
  <c r="H353" i="24"/>
  <c r="O352" i="24"/>
  <c r="Q352" i="24"/>
  <c r="S352" i="24"/>
  <c r="I352" i="24"/>
  <c r="H352" i="24"/>
  <c r="N348" i="24"/>
  <c r="O348" i="24"/>
  <c r="P348" i="24"/>
  <c r="Q348" i="24"/>
  <c r="R348" i="24"/>
  <c r="S348" i="24"/>
  <c r="I348" i="24"/>
  <c r="J348" i="24"/>
  <c r="K348" i="24"/>
  <c r="L348" i="24"/>
  <c r="M348" i="24"/>
  <c r="H348" i="24"/>
  <c r="Q347" i="24"/>
  <c r="I347" i="24"/>
  <c r="K347" i="24"/>
  <c r="H347" i="24"/>
  <c r="N346" i="24"/>
  <c r="O346" i="24"/>
  <c r="P346" i="24"/>
  <c r="Q346" i="24"/>
  <c r="R346" i="24"/>
  <c r="S346" i="24"/>
  <c r="I346" i="24"/>
  <c r="J346" i="24"/>
  <c r="K346" i="24"/>
  <c r="L346" i="24"/>
  <c r="M346" i="24"/>
  <c r="H346" i="24"/>
  <c r="N344" i="24"/>
  <c r="O344" i="24"/>
  <c r="P344" i="24"/>
  <c r="Q344" i="24"/>
  <c r="R344" i="24"/>
  <c r="S344" i="24"/>
  <c r="I344" i="24"/>
  <c r="J344" i="24"/>
  <c r="K344" i="24"/>
  <c r="L344" i="24"/>
  <c r="M344" i="24"/>
  <c r="H344" i="24"/>
  <c r="N343" i="24"/>
  <c r="O343" i="24"/>
  <c r="P343" i="24"/>
  <c r="Q343" i="24"/>
  <c r="R343" i="24"/>
  <c r="S343" i="24"/>
  <c r="I343" i="24"/>
  <c r="J343" i="24"/>
  <c r="K343" i="24"/>
  <c r="L343" i="24"/>
  <c r="M343" i="24"/>
  <c r="H343" i="24"/>
  <c r="Q342" i="24"/>
  <c r="R342" i="24"/>
  <c r="S342" i="24"/>
  <c r="O342" i="24"/>
  <c r="P342" i="24"/>
  <c r="J342" i="24"/>
  <c r="N341" i="24"/>
  <c r="O341" i="24"/>
  <c r="P341" i="24"/>
  <c r="Q341" i="24"/>
  <c r="R341" i="24"/>
  <c r="S341" i="24"/>
  <c r="I341" i="24"/>
  <c r="J341" i="24"/>
  <c r="K341" i="24"/>
  <c r="L341" i="24"/>
  <c r="M341" i="24"/>
  <c r="H341" i="24"/>
  <c r="N339" i="24"/>
  <c r="O339" i="24"/>
  <c r="P339" i="24"/>
  <c r="Q339" i="24"/>
  <c r="R339" i="24"/>
  <c r="S339" i="24"/>
  <c r="I339" i="24"/>
  <c r="J339" i="24"/>
  <c r="K339" i="24"/>
  <c r="L339" i="24"/>
  <c r="M339" i="24"/>
  <c r="H339" i="24"/>
  <c r="N338" i="24"/>
  <c r="O338" i="24"/>
  <c r="P338" i="24"/>
  <c r="Q338" i="24"/>
  <c r="R338" i="24"/>
  <c r="S338" i="24"/>
  <c r="I338" i="24"/>
  <c r="J338" i="24"/>
  <c r="K338" i="24"/>
  <c r="L338" i="24"/>
  <c r="M338" i="24"/>
  <c r="H338" i="24"/>
  <c r="N337" i="24"/>
  <c r="O337" i="24"/>
  <c r="P337" i="24"/>
  <c r="Q337" i="24"/>
  <c r="R337" i="24"/>
  <c r="S337" i="24"/>
  <c r="I337" i="24"/>
  <c r="J337" i="24"/>
  <c r="K337" i="24"/>
  <c r="L337" i="24"/>
  <c r="M337" i="24"/>
  <c r="N336" i="24"/>
  <c r="O336" i="24"/>
  <c r="P336" i="24"/>
  <c r="Q336" i="24"/>
  <c r="R336" i="24"/>
  <c r="S336" i="24"/>
  <c r="I336" i="24"/>
  <c r="J336" i="24"/>
  <c r="K336" i="24"/>
  <c r="L336" i="24"/>
  <c r="M336" i="24"/>
  <c r="H336" i="24"/>
  <c r="N335" i="24"/>
  <c r="O335" i="24"/>
  <c r="P335" i="24"/>
  <c r="Q335" i="24"/>
  <c r="R335" i="24"/>
  <c r="S335" i="24"/>
  <c r="I335" i="24"/>
  <c r="J335" i="24"/>
  <c r="K335" i="24"/>
  <c r="L335" i="24"/>
  <c r="M335" i="24"/>
  <c r="H335" i="24"/>
  <c r="M334" i="24"/>
  <c r="J332" i="24"/>
  <c r="K332" i="24"/>
  <c r="M8" i="24"/>
  <c r="N327" i="24"/>
  <c r="P327" i="24"/>
  <c r="R327" i="24"/>
  <c r="L327" i="24"/>
  <c r="S324" i="24"/>
  <c r="M324" i="24"/>
  <c r="N322" i="24"/>
  <c r="O322" i="24"/>
  <c r="P322" i="24"/>
  <c r="Q322" i="24"/>
  <c r="R322" i="24"/>
  <c r="S322" i="24"/>
  <c r="I322" i="24"/>
  <c r="J322" i="24"/>
  <c r="K322" i="24"/>
  <c r="L322" i="24"/>
  <c r="M322" i="24"/>
  <c r="H322" i="24"/>
  <c r="N319" i="24"/>
  <c r="O319" i="24"/>
  <c r="P319" i="24"/>
  <c r="Q319" i="24"/>
  <c r="R319" i="24"/>
  <c r="S319" i="24"/>
  <c r="I319" i="24"/>
  <c r="J319" i="24"/>
  <c r="K319" i="24"/>
  <c r="L319" i="24"/>
  <c r="M319" i="24"/>
  <c r="H319" i="24"/>
  <c r="Q318" i="24"/>
  <c r="I318" i="24"/>
  <c r="J318" i="24"/>
  <c r="K318" i="24"/>
  <c r="L318" i="24"/>
  <c r="M318" i="24"/>
  <c r="N317" i="24"/>
  <c r="O317" i="24"/>
  <c r="P317" i="24"/>
  <c r="Q317" i="24"/>
  <c r="R317" i="24"/>
  <c r="S317" i="24"/>
  <c r="I317" i="24"/>
  <c r="J317" i="24"/>
  <c r="K317" i="24"/>
  <c r="L317" i="24"/>
  <c r="M317" i="24"/>
  <c r="H317" i="24"/>
  <c r="N314" i="24"/>
  <c r="O314" i="24"/>
  <c r="P314" i="24"/>
  <c r="Q314" i="24"/>
  <c r="R314" i="24"/>
  <c r="S314" i="24"/>
  <c r="I314" i="24"/>
  <c r="J314" i="24"/>
  <c r="K314" i="24"/>
  <c r="L314" i="24"/>
  <c r="M314" i="24"/>
  <c r="H314" i="24"/>
  <c r="N313" i="24"/>
  <c r="P313" i="24"/>
  <c r="I313" i="24"/>
  <c r="J313" i="24"/>
  <c r="H313" i="24"/>
  <c r="N312" i="24"/>
  <c r="O312" i="24"/>
  <c r="P312" i="24"/>
  <c r="Q312" i="24"/>
  <c r="R312" i="24"/>
  <c r="S312" i="24"/>
  <c r="I312" i="24"/>
  <c r="J312" i="24"/>
  <c r="K312" i="24"/>
  <c r="L312" i="24"/>
  <c r="M312" i="24"/>
  <c r="H312" i="24"/>
  <c r="N310" i="24"/>
  <c r="O310" i="24"/>
  <c r="P310" i="24"/>
  <c r="Q310" i="24"/>
  <c r="R310" i="24"/>
  <c r="S310" i="24"/>
  <c r="I310" i="24"/>
  <c r="J310" i="24"/>
  <c r="K310" i="24"/>
  <c r="L310" i="24"/>
  <c r="M310" i="24"/>
  <c r="N309" i="24"/>
  <c r="O309" i="24"/>
  <c r="P309" i="24"/>
  <c r="Q309" i="24"/>
  <c r="R309" i="24"/>
  <c r="S309" i="24"/>
  <c r="I309" i="24"/>
  <c r="J309" i="24"/>
  <c r="K309" i="24"/>
  <c r="L309" i="24"/>
  <c r="M309" i="24"/>
  <c r="H309" i="24"/>
  <c r="P308" i="24"/>
  <c r="Q308" i="24"/>
  <c r="I308" i="24"/>
  <c r="K308" i="24"/>
  <c r="H308" i="24"/>
  <c r="N307" i="24"/>
  <c r="O307" i="24"/>
  <c r="P307" i="24"/>
  <c r="Q307" i="24"/>
  <c r="R307" i="24"/>
  <c r="S307" i="24"/>
  <c r="I307" i="24"/>
  <c r="J307" i="24"/>
  <c r="K307" i="24"/>
  <c r="L307" i="24"/>
  <c r="M307" i="24"/>
  <c r="N304" i="24"/>
  <c r="O304" i="24"/>
  <c r="P304" i="24"/>
  <c r="Q304" i="24"/>
  <c r="R304" i="24"/>
  <c r="S304" i="24"/>
  <c r="I304" i="24"/>
  <c r="J304" i="24"/>
  <c r="K304" i="24"/>
  <c r="L304" i="24"/>
  <c r="M304" i="24"/>
  <c r="H304" i="24"/>
  <c r="N303" i="24"/>
  <c r="P303" i="24"/>
  <c r="Q303" i="24"/>
  <c r="S303" i="24"/>
  <c r="J303" i="24"/>
  <c r="M303" i="24"/>
  <c r="N299" i="24"/>
  <c r="O299" i="24"/>
  <c r="P299" i="24"/>
  <c r="Q299" i="24"/>
  <c r="R299" i="24"/>
  <c r="S299" i="24"/>
  <c r="I299" i="24"/>
  <c r="J299" i="24"/>
  <c r="K299" i="24"/>
  <c r="L299" i="24"/>
  <c r="M299" i="24"/>
  <c r="H299" i="24"/>
  <c r="N298" i="24"/>
  <c r="O298" i="24"/>
  <c r="P298" i="24"/>
  <c r="Q298" i="24"/>
  <c r="S298" i="24"/>
  <c r="N297" i="24"/>
  <c r="O297" i="24"/>
  <c r="P297" i="24"/>
  <c r="Q297" i="24"/>
  <c r="R297" i="24"/>
  <c r="S297" i="24"/>
  <c r="I297" i="24"/>
  <c r="J297" i="24"/>
  <c r="K297" i="24"/>
  <c r="L297" i="24"/>
  <c r="M297" i="24"/>
  <c r="H297" i="24"/>
  <c r="N294" i="24"/>
  <c r="O294" i="24"/>
  <c r="P294" i="24"/>
  <c r="Q294" i="24"/>
  <c r="R294" i="24"/>
  <c r="S294" i="24"/>
  <c r="I294" i="24"/>
  <c r="J294" i="24"/>
  <c r="K294" i="24"/>
  <c r="L294" i="24"/>
  <c r="M294" i="24"/>
  <c r="H294" i="24"/>
  <c r="Q293" i="24"/>
  <c r="S293" i="24"/>
  <c r="I293" i="24"/>
  <c r="K293" i="24"/>
  <c r="M293" i="24"/>
  <c r="H293" i="24"/>
  <c r="N292" i="24"/>
  <c r="O292" i="24"/>
  <c r="P292" i="24"/>
  <c r="Q292" i="24"/>
  <c r="R292" i="24"/>
  <c r="S292" i="24"/>
  <c r="I292" i="24"/>
  <c r="J292" i="24"/>
  <c r="K292" i="24"/>
  <c r="L292" i="24"/>
  <c r="M292" i="24"/>
  <c r="H292" i="24"/>
  <c r="N289" i="24"/>
  <c r="O289" i="24"/>
  <c r="P289" i="24"/>
  <c r="Q289" i="24"/>
  <c r="R289" i="24"/>
  <c r="S289" i="24"/>
  <c r="I289" i="24"/>
  <c r="J289" i="24"/>
  <c r="K289" i="24"/>
  <c r="L289" i="24"/>
  <c r="M289" i="24"/>
  <c r="H289" i="24"/>
  <c r="N288" i="24"/>
  <c r="P288" i="24"/>
  <c r="R288" i="24"/>
  <c r="S288" i="24"/>
  <c r="K288" i="24"/>
  <c r="L288" i="24"/>
  <c r="H288" i="24"/>
  <c r="N287" i="24"/>
  <c r="O287" i="24"/>
  <c r="P287" i="24"/>
  <c r="Q287" i="24"/>
  <c r="R287" i="24"/>
  <c r="S287" i="24"/>
  <c r="N284" i="24"/>
  <c r="O284" i="24"/>
  <c r="P284" i="24"/>
  <c r="Q284" i="24"/>
  <c r="R284" i="24"/>
  <c r="S284" i="24"/>
  <c r="I284" i="24"/>
  <c r="J284" i="24"/>
  <c r="K284" i="24"/>
  <c r="L284" i="24"/>
  <c r="M284" i="24"/>
  <c r="H284" i="24"/>
  <c r="O283" i="24"/>
  <c r="R283" i="24"/>
  <c r="S283" i="24"/>
  <c r="I283" i="24"/>
  <c r="N282" i="24"/>
  <c r="O282" i="24"/>
  <c r="P282" i="24"/>
  <c r="Q282" i="24"/>
  <c r="R282" i="24"/>
  <c r="S282" i="24"/>
  <c r="I282" i="24"/>
  <c r="J282" i="24"/>
  <c r="K282" i="24"/>
  <c r="L282" i="24"/>
  <c r="M282" i="24"/>
  <c r="H282" i="24"/>
  <c r="N279" i="24"/>
  <c r="O279" i="24"/>
  <c r="P279" i="24"/>
  <c r="Q279" i="24"/>
  <c r="R279" i="24"/>
  <c r="S279" i="24"/>
  <c r="I279" i="24"/>
  <c r="J279" i="24"/>
  <c r="K279" i="24"/>
  <c r="L279" i="24"/>
  <c r="M279" i="24"/>
  <c r="H279" i="24"/>
  <c r="O278" i="24"/>
  <c r="S278" i="24"/>
  <c r="I278" i="24"/>
  <c r="M278" i="24"/>
  <c r="H278" i="24"/>
  <c r="N274" i="24"/>
  <c r="O274" i="24"/>
  <c r="P274" i="24"/>
  <c r="Q274" i="24"/>
  <c r="R274" i="24"/>
  <c r="S274" i="24"/>
  <c r="I274" i="24"/>
  <c r="J274" i="24"/>
  <c r="K274" i="24"/>
  <c r="L274" i="24"/>
  <c r="M274" i="24"/>
  <c r="H274" i="24"/>
  <c r="O273" i="24"/>
  <c r="S273" i="24"/>
  <c r="I273" i="24"/>
  <c r="M273" i="24"/>
  <c r="H273" i="24"/>
  <c r="N269" i="24"/>
  <c r="O269" i="24"/>
  <c r="P269" i="24"/>
  <c r="Q269" i="24"/>
  <c r="R269" i="24"/>
  <c r="S269" i="24"/>
  <c r="I269" i="24"/>
  <c r="J269" i="24"/>
  <c r="K269" i="24"/>
  <c r="L269" i="24"/>
  <c r="M269" i="24"/>
  <c r="H269" i="24"/>
  <c r="Q268" i="24"/>
  <c r="R268" i="24"/>
  <c r="I268" i="24"/>
  <c r="K268" i="24"/>
  <c r="L268" i="24"/>
  <c r="M268" i="24"/>
  <c r="H268" i="24"/>
  <c r="N267" i="24"/>
  <c r="O267" i="24"/>
  <c r="P267" i="24"/>
  <c r="Q267" i="24"/>
  <c r="R267" i="24"/>
  <c r="S267" i="24"/>
  <c r="I267" i="24"/>
  <c r="J267" i="24"/>
  <c r="K267" i="24"/>
  <c r="L267" i="24"/>
  <c r="M267" i="24"/>
  <c r="H267" i="24"/>
  <c r="N265" i="24"/>
  <c r="O265" i="24"/>
  <c r="P265" i="24"/>
  <c r="Q265" i="24"/>
  <c r="R265" i="24"/>
  <c r="S265" i="24"/>
  <c r="I265" i="24"/>
  <c r="J265" i="24"/>
  <c r="K265" i="24"/>
  <c r="L265" i="24"/>
  <c r="M265" i="24"/>
  <c r="H265" i="24"/>
  <c r="N264" i="24"/>
  <c r="O264" i="24"/>
  <c r="P264" i="24"/>
  <c r="Q264" i="24"/>
  <c r="R264" i="24"/>
  <c r="S264" i="24"/>
  <c r="I264" i="24"/>
  <c r="J264" i="24"/>
  <c r="K264" i="24"/>
  <c r="L264" i="24"/>
  <c r="M264" i="24"/>
  <c r="H264" i="24"/>
  <c r="O263" i="24"/>
  <c r="P263" i="24"/>
  <c r="Q263" i="24"/>
  <c r="R263" i="24"/>
  <c r="S263" i="24"/>
  <c r="I263" i="24"/>
  <c r="J263" i="24"/>
  <c r="N262" i="24"/>
  <c r="O262" i="24"/>
  <c r="P262" i="24"/>
  <c r="Q262" i="24"/>
  <c r="R262" i="24"/>
  <c r="S262" i="24"/>
  <c r="I262" i="24"/>
  <c r="J262" i="24"/>
  <c r="K262" i="24"/>
  <c r="L262" i="24"/>
  <c r="M262" i="24"/>
  <c r="H262" i="24"/>
  <c r="N260" i="24"/>
  <c r="O260" i="24"/>
  <c r="P260" i="24"/>
  <c r="Q260" i="24"/>
  <c r="R260" i="24"/>
  <c r="S260" i="24"/>
  <c r="I260" i="24"/>
  <c r="J260" i="24"/>
  <c r="K260" i="24"/>
  <c r="L260" i="24"/>
  <c r="M260" i="24"/>
  <c r="H260" i="24"/>
  <c r="N259" i="24"/>
  <c r="O259" i="24"/>
  <c r="P259" i="24"/>
  <c r="Q259" i="24"/>
  <c r="R259" i="24"/>
  <c r="S259" i="24"/>
  <c r="I259" i="24"/>
  <c r="J259" i="24"/>
  <c r="K259" i="24"/>
  <c r="L259" i="24"/>
  <c r="M259" i="24"/>
  <c r="H259" i="24"/>
  <c r="N258" i="24"/>
  <c r="O258" i="24"/>
  <c r="P258" i="24"/>
  <c r="Q258" i="24"/>
  <c r="R258" i="24"/>
  <c r="S258" i="24"/>
  <c r="I258" i="24"/>
  <c r="J258" i="24"/>
  <c r="K258" i="24"/>
  <c r="L258" i="24"/>
  <c r="M258" i="24"/>
  <c r="N257" i="24"/>
  <c r="O257" i="24"/>
  <c r="P257" i="24"/>
  <c r="Q257" i="24"/>
  <c r="R257" i="24"/>
  <c r="S257" i="24"/>
  <c r="I257" i="24"/>
  <c r="J257" i="24"/>
  <c r="K257" i="24"/>
  <c r="L257" i="24"/>
  <c r="M257" i="24"/>
  <c r="H257" i="24"/>
  <c r="N256" i="24"/>
  <c r="O256" i="24"/>
  <c r="P256" i="24"/>
  <c r="Q256" i="24"/>
  <c r="R256" i="24"/>
  <c r="S256" i="24"/>
  <c r="I256" i="24"/>
  <c r="J256" i="24"/>
  <c r="K256" i="24"/>
  <c r="L256" i="24"/>
  <c r="M256" i="24"/>
  <c r="H256" i="24"/>
  <c r="M255" i="24"/>
  <c r="O253" i="24"/>
  <c r="J253" i="24"/>
  <c r="K253" i="24"/>
  <c r="O248" i="24"/>
  <c r="P248" i="24"/>
  <c r="Q248" i="24"/>
  <c r="R248" i="24"/>
  <c r="I248" i="24"/>
  <c r="M248" i="24"/>
  <c r="N245" i="24"/>
  <c r="Q245" i="24"/>
  <c r="R245" i="24"/>
  <c r="S245" i="24"/>
  <c r="I245" i="24"/>
  <c r="J245" i="24"/>
  <c r="L245" i="24"/>
  <c r="M245" i="24"/>
  <c r="H245" i="24"/>
  <c r="S244" i="24"/>
  <c r="N243" i="24"/>
  <c r="O243" i="24"/>
  <c r="P243" i="24"/>
  <c r="Q243" i="24"/>
  <c r="R243" i="24"/>
  <c r="S243" i="24"/>
  <c r="I243" i="24"/>
  <c r="J243" i="24"/>
  <c r="K243" i="24"/>
  <c r="L243" i="24"/>
  <c r="M243" i="24"/>
  <c r="H243" i="24"/>
  <c r="N240" i="24"/>
  <c r="O240" i="24"/>
  <c r="P240" i="24"/>
  <c r="Q240" i="24"/>
  <c r="R240" i="24"/>
  <c r="S240" i="24"/>
  <c r="I240" i="24"/>
  <c r="J240" i="24"/>
  <c r="K240" i="24"/>
  <c r="L240" i="24"/>
  <c r="M240" i="24"/>
  <c r="H240" i="24"/>
  <c r="O239" i="24"/>
  <c r="P239" i="24"/>
  <c r="Q239" i="24"/>
  <c r="R239" i="24"/>
  <c r="S239" i="24"/>
  <c r="J239" i="24"/>
  <c r="K239" i="24"/>
  <c r="L239" i="24"/>
  <c r="M239" i="24"/>
  <c r="N238" i="24"/>
  <c r="O238" i="24"/>
  <c r="P238" i="24"/>
  <c r="Q238" i="24"/>
  <c r="R238" i="24"/>
  <c r="S238" i="24"/>
  <c r="I238" i="24"/>
  <c r="J238" i="24"/>
  <c r="K238" i="24"/>
  <c r="L238" i="24"/>
  <c r="M238" i="24"/>
  <c r="H238" i="24"/>
  <c r="N235" i="24"/>
  <c r="O235" i="24"/>
  <c r="P235" i="24"/>
  <c r="Q235" i="24"/>
  <c r="R235" i="24"/>
  <c r="S235" i="24"/>
  <c r="I235" i="24"/>
  <c r="J235" i="24"/>
  <c r="K235" i="24"/>
  <c r="L235" i="24"/>
  <c r="M235" i="24"/>
  <c r="H235" i="24"/>
  <c r="N234" i="24"/>
  <c r="O234" i="24"/>
  <c r="Q234" i="24"/>
  <c r="S234" i="24"/>
  <c r="I234" i="24"/>
  <c r="J234" i="24"/>
  <c r="K234" i="24"/>
  <c r="H234" i="24"/>
  <c r="N233" i="24"/>
  <c r="O233" i="24"/>
  <c r="P233" i="24"/>
  <c r="Q233" i="24"/>
  <c r="R233" i="24"/>
  <c r="S233" i="24"/>
  <c r="I233" i="24"/>
  <c r="J233" i="24"/>
  <c r="K233" i="24"/>
  <c r="L233" i="24"/>
  <c r="M233" i="24"/>
  <c r="H233" i="24"/>
  <c r="N231" i="24"/>
  <c r="O231" i="24"/>
  <c r="P231" i="24"/>
  <c r="Q231" i="24"/>
  <c r="R231" i="24"/>
  <c r="S231" i="24"/>
  <c r="I231" i="24"/>
  <c r="J231" i="24"/>
  <c r="K231" i="24"/>
  <c r="L231" i="24"/>
  <c r="M231" i="24"/>
  <c r="N230" i="24"/>
  <c r="O230" i="24"/>
  <c r="P230" i="24"/>
  <c r="Q230" i="24"/>
  <c r="R230" i="24"/>
  <c r="S230" i="24"/>
  <c r="I230" i="24"/>
  <c r="J230" i="24"/>
  <c r="K230" i="24"/>
  <c r="L230" i="24"/>
  <c r="M230" i="24"/>
  <c r="H230" i="24"/>
  <c r="P229" i="24"/>
  <c r="Q229" i="24"/>
  <c r="S229" i="24"/>
  <c r="K229" i="24"/>
  <c r="M229" i="24"/>
  <c r="H229" i="24"/>
  <c r="N228" i="24"/>
  <c r="O228" i="24"/>
  <c r="P228" i="24"/>
  <c r="Q228" i="24"/>
  <c r="R228" i="24"/>
  <c r="S228" i="24"/>
  <c r="I228" i="24"/>
  <c r="J228" i="24"/>
  <c r="K228" i="24"/>
  <c r="L228" i="24"/>
  <c r="M228" i="24"/>
  <c r="N225" i="24"/>
  <c r="O225" i="24"/>
  <c r="P225" i="24"/>
  <c r="Q225" i="24"/>
  <c r="R225" i="24"/>
  <c r="S225" i="24"/>
  <c r="I225" i="24"/>
  <c r="J225" i="24"/>
  <c r="K225" i="24"/>
  <c r="L225" i="24"/>
  <c r="M225" i="24"/>
  <c r="H225" i="24"/>
  <c r="N224" i="24"/>
  <c r="O224" i="24"/>
  <c r="P224" i="24"/>
  <c r="Q224" i="24"/>
  <c r="J224" i="24"/>
  <c r="N220" i="24"/>
  <c r="O220" i="24"/>
  <c r="P220" i="24"/>
  <c r="Q220" i="24"/>
  <c r="R220" i="24"/>
  <c r="S220" i="24"/>
  <c r="I220" i="24"/>
  <c r="J220" i="24"/>
  <c r="K220" i="24"/>
  <c r="L220" i="24"/>
  <c r="M220" i="24"/>
  <c r="H220" i="24"/>
  <c r="N219" i="24"/>
  <c r="O219" i="24"/>
  <c r="P219" i="24"/>
  <c r="Q219" i="24"/>
  <c r="S219" i="24"/>
  <c r="N218" i="24"/>
  <c r="O218" i="24"/>
  <c r="P218" i="24"/>
  <c r="Q218" i="24"/>
  <c r="R218" i="24"/>
  <c r="S218" i="24"/>
  <c r="I218" i="24"/>
  <c r="J218" i="24"/>
  <c r="K218" i="24"/>
  <c r="L218" i="24"/>
  <c r="M218" i="24"/>
  <c r="H218" i="24"/>
  <c r="N215" i="24"/>
  <c r="O215" i="24"/>
  <c r="P215" i="24"/>
  <c r="Q215" i="24"/>
  <c r="R215" i="24"/>
  <c r="S215" i="24"/>
  <c r="I215" i="24"/>
  <c r="J215" i="24"/>
  <c r="K215" i="24"/>
  <c r="L215" i="24"/>
  <c r="M215" i="24"/>
  <c r="H215" i="24"/>
  <c r="N214" i="24"/>
  <c r="P214" i="24"/>
  <c r="Q214" i="24"/>
  <c r="S214" i="24"/>
  <c r="I214" i="24"/>
  <c r="K214" i="24"/>
  <c r="L214" i="24"/>
  <c r="M214" i="24"/>
  <c r="H214" i="24"/>
  <c r="N213" i="24"/>
  <c r="O213" i="24"/>
  <c r="P213" i="24"/>
  <c r="Q213" i="24"/>
  <c r="R213" i="24"/>
  <c r="S213" i="24"/>
  <c r="I213" i="24"/>
  <c r="J213" i="24"/>
  <c r="K213" i="24"/>
  <c r="L213" i="24"/>
  <c r="M213" i="24"/>
  <c r="H213" i="24"/>
  <c r="N210" i="24"/>
  <c r="O210" i="24"/>
  <c r="P210" i="24"/>
  <c r="Q210" i="24"/>
  <c r="R210" i="24"/>
  <c r="S210" i="24"/>
  <c r="I210" i="24"/>
  <c r="J210" i="24"/>
  <c r="K210" i="24"/>
  <c r="L210" i="24"/>
  <c r="M210" i="24"/>
  <c r="H210" i="24"/>
  <c r="N209" i="24"/>
  <c r="O209" i="24"/>
  <c r="P209" i="24"/>
  <c r="R209" i="24"/>
  <c r="S209" i="24"/>
  <c r="I209" i="24"/>
  <c r="J209" i="24"/>
  <c r="K209" i="24"/>
  <c r="L209" i="24"/>
  <c r="H209" i="24"/>
  <c r="N208" i="24"/>
  <c r="O208" i="24"/>
  <c r="P208" i="24"/>
  <c r="Q208" i="24"/>
  <c r="R208" i="24"/>
  <c r="S208" i="24"/>
  <c r="N205" i="24"/>
  <c r="O205" i="24"/>
  <c r="P205" i="24"/>
  <c r="Q205" i="24"/>
  <c r="R205" i="24"/>
  <c r="S205" i="24"/>
  <c r="I205" i="24"/>
  <c r="J205" i="24"/>
  <c r="K205" i="24"/>
  <c r="L205" i="24"/>
  <c r="M205" i="24"/>
  <c r="H205" i="24"/>
  <c r="O204" i="24"/>
  <c r="P204" i="24"/>
  <c r="Q204" i="24"/>
  <c r="R204" i="24"/>
  <c r="S204" i="24"/>
  <c r="I204" i="24"/>
  <c r="K204" i="24"/>
  <c r="L204" i="24"/>
  <c r="M204" i="24"/>
  <c r="N203" i="24"/>
  <c r="O203" i="24"/>
  <c r="P203" i="24"/>
  <c r="Q203" i="24"/>
  <c r="R203" i="24"/>
  <c r="S203" i="24"/>
  <c r="I203" i="24"/>
  <c r="J203" i="24"/>
  <c r="K203" i="24"/>
  <c r="L203" i="24"/>
  <c r="M203" i="24"/>
  <c r="H203" i="24"/>
  <c r="N200" i="24"/>
  <c r="O200" i="24"/>
  <c r="P200" i="24"/>
  <c r="Q200" i="24"/>
  <c r="R200" i="24"/>
  <c r="S200" i="24"/>
  <c r="I200" i="24"/>
  <c r="J200" i="24"/>
  <c r="K200" i="24"/>
  <c r="L200" i="24"/>
  <c r="M200" i="24"/>
  <c r="H200" i="24"/>
  <c r="O199" i="24"/>
  <c r="P199" i="24"/>
  <c r="R199" i="24"/>
  <c r="S199" i="24"/>
  <c r="I199" i="24"/>
  <c r="L199" i="24"/>
  <c r="M199" i="24"/>
  <c r="H199" i="24"/>
  <c r="N195" i="24"/>
  <c r="O195" i="24"/>
  <c r="P195" i="24"/>
  <c r="Q195" i="24"/>
  <c r="R195" i="24"/>
  <c r="S195" i="24"/>
  <c r="I195" i="24"/>
  <c r="J195" i="24"/>
  <c r="K195" i="24"/>
  <c r="L195" i="24"/>
  <c r="M195" i="24"/>
  <c r="H195" i="24"/>
  <c r="O194" i="24"/>
  <c r="R194" i="24"/>
  <c r="S194" i="24"/>
  <c r="I194" i="24"/>
  <c r="L194" i="24"/>
  <c r="M194" i="24"/>
  <c r="H194" i="24"/>
  <c r="N190" i="24"/>
  <c r="O190" i="24"/>
  <c r="P190" i="24"/>
  <c r="Q190" i="24"/>
  <c r="R190" i="24"/>
  <c r="S190" i="24"/>
  <c r="I190" i="24"/>
  <c r="J190" i="24"/>
  <c r="K190" i="24"/>
  <c r="L190" i="24"/>
  <c r="M190" i="24"/>
  <c r="H190" i="24"/>
  <c r="N189" i="24"/>
  <c r="P189" i="24"/>
  <c r="Q189" i="24"/>
  <c r="R189" i="24"/>
  <c r="I189" i="24"/>
  <c r="J189" i="24"/>
  <c r="K189" i="24"/>
  <c r="L189" i="24"/>
  <c r="H189" i="24"/>
  <c r="N188" i="24"/>
  <c r="O188" i="24"/>
  <c r="P188" i="24"/>
  <c r="Q188" i="24"/>
  <c r="R188" i="24"/>
  <c r="S188" i="24"/>
  <c r="I188" i="24"/>
  <c r="J188" i="24"/>
  <c r="K188" i="24"/>
  <c r="L188" i="24"/>
  <c r="M188" i="24"/>
  <c r="H188" i="24"/>
  <c r="N186" i="24"/>
  <c r="O186" i="24"/>
  <c r="P186" i="24"/>
  <c r="Q186" i="24"/>
  <c r="R186" i="24"/>
  <c r="S186" i="24"/>
  <c r="I186" i="24"/>
  <c r="J186" i="24"/>
  <c r="K186" i="24"/>
  <c r="L186" i="24"/>
  <c r="M186" i="24"/>
  <c r="H186" i="24"/>
  <c r="N185" i="24"/>
  <c r="O185" i="24"/>
  <c r="P185" i="24"/>
  <c r="Q185" i="24"/>
  <c r="R185" i="24"/>
  <c r="S185" i="24"/>
  <c r="I185" i="24"/>
  <c r="J185" i="24"/>
  <c r="K185" i="24"/>
  <c r="L185" i="24"/>
  <c r="M185" i="24"/>
  <c r="H185" i="24"/>
  <c r="Q184" i="24"/>
  <c r="R184" i="24"/>
  <c r="S184" i="24"/>
  <c r="O184" i="24"/>
  <c r="P184" i="24"/>
  <c r="J184" i="24"/>
  <c r="K184" i="24"/>
  <c r="N181" i="24"/>
  <c r="O181" i="24"/>
  <c r="P181" i="24"/>
  <c r="Q181" i="24"/>
  <c r="R181" i="24"/>
  <c r="S181" i="24"/>
  <c r="I181" i="24"/>
  <c r="J181" i="24"/>
  <c r="K181" i="24"/>
  <c r="L181" i="24"/>
  <c r="M181" i="24"/>
  <c r="H181" i="24"/>
  <c r="N179" i="24"/>
  <c r="O179" i="24"/>
  <c r="P179" i="24"/>
  <c r="Q179" i="24"/>
  <c r="R179" i="24"/>
  <c r="S179" i="24"/>
  <c r="I179" i="24"/>
  <c r="J179" i="24"/>
  <c r="K179" i="24"/>
  <c r="L179" i="24"/>
  <c r="M179" i="24"/>
  <c r="N178" i="24"/>
  <c r="O178" i="24"/>
  <c r="P178" i="24"/>
  <c r="Q178" i="24"/>
  <c r="R178" i="24"/>
  <c r="S178" i="24"/>
  <c r="I178" i="24"/>
  <c r="J178" i="24"/>
  <c r="K178" i="24"/>
  <c r="L178" i="24"/>
  <c r="M178" i="24"/>
  <c r="H178" i="24"/>
  <c r="M176" i="24"/>
  <c r="H337" i="24"/>
  <c r="H349" i="24"/>
  <c r="I349" i="24"/>
  <c r="J349" i="24"/>
  <c r="K349" i="24"/>
  <c r="L349" i="24"/>
  <c r="M349" i="24"/>
  <c r="N349" i="24"/>
  <c r="O349" i="24"/>
  <c r="P349" i="24"/>
  <c r="Q349" i="24"/>
  <c r="R349" i="24"/>
  <c r="H351" i="24"/>
  <c r="I351" i="24"/>
  <c r="J351" i="24"/>
  <c r="K351" i="24"/>
  <c r="L351" i="24"/>
  <c r="M351" i="24"/>
  <c r="N351" i="24"/>
  <c r="O351" i="24"/>
  <c r="P351" i="24"/>
  <c r="Q351" i="24"/>
  <c r="R351" i="24"/>
  <c r="H354" i="24"/>
  <c r="I354" i="24"/>
  <c r="J354" i="24"/>
  <c r="K354" i="24"/>
  <c r="L354" i="24"/>
  <c r="M354" i="24"/>
  <c r="N354" i="24"/>
  <c r="O354" i="24"/>
  <c r="P354" i="24"/>
  <c r="Q354" i="24"/>
  <c r="R354" i="24"/>
  <c r="H356" i="24"/>
  <c r="I356" i="24"/>
  <c r="J356" i="24"/>
  <c r="K356" i="24"/>
  <c r="L356" i="24"/>
  <c r="M356" i="24"/>
  <c r="N356" i="24"/>
  <c r="O356" i="24"/>
  <c r="P356" i="24"/>
  <c r="Q356" i="24"/>
  <c r="R356" i="24"/>
  <c r="H359" i="24"/>
  <c r="I359" i="24"/>
  <c r="J359" i="24"/>
  <c r="K359" i="24"/>
  <c r="L359" i="24"/>
  <c r="M359" i="24"/>
  <c r="N359" i="24"/>
  <c r="O359" i="24"/>
  <c r="P359" i="24"/>
  <c r="Q359" i="24"/>
  <c r="R359" i="24"/>
  <c r="H364" i="24"/>
  <c r="I364" i="24"/>
  <c r="J364" i="24"/>
  <c r="K364" i="24"/>
  <c r="L364" i="24"/>
  <c r="M364" i="24"/>
  <c r="N364" i="24"/>
  <c r="O364" i="24"/>
  <c r="P364" i="24"/>
  <c r="Q364" i="24"/>
  <c r="R364" i="24"/>
  <c r="H366" i="24"/>
  <c r="I366" i="24"/>
  <c r="J366" i="24"/>
  <c r="K366" i="24"/>
  <c r="L366" i="24"/>
  <c r="M366" i="24"/>
  <c r="H369" i="24"/>
  <c r="I369" i="24"/>
  <c r="J369" i="24"/>
  <c r="K369" i="24"/>
  <c r="L369" i="24"/>
  <c r="M369" i="24"/>
  <c r="N369" i="24"/>
  <c r="O369" i="24"/>
  <c r="P369" i="24"/>
  <c r="R369" i="24"/>
  <c r="H374" i="24"/>
  <c r="I374" i="24"/>
  <c r="J374" i="24"/>
  <c r="K374" i="24"/>
  <c r="L374" i="24"/>
  <c r="M374" i="24"/>
  <c r="N374" i="24"/>
  <c r="O374" i="24"/>
  <c r="P374" i="24"/>
  <c r="Q374" i="24"/>
  <c r="R374" i="24"/>
  <c r="H377" i="24"/>
  <c r="I377" i="24"/>
  <c r="J377" i="24"/>
  <c r="K377" i="24"/>
  <c r="L377" i="24"/>
  <c r="M377" i="24"/>
  <c r="H379" i="24"/>
  <c r="I379" i="24"/>
  <c r="J379" i="24"/>
  <c r="K379" i="24"/>
  <c r="L379" i="24"/>
  <c r="M379" i="24"/>
  <c r="N379" i="24"/>
  <c r="O379" i="24"/>
  <c r="P379" i="24"/>
  <c r="Q379" i="24"/>
  <c r="R379" i="24"/>
  <c r="H381" i="24"/>
  <c r="I381" i="24"/>
  <c r="J381" i="24"/>
  <c r="K381" i="24"/>
  <c r="L381" i="24"/>
  <c r="M381" i="24"/>
  <c r="N381" i="24"/>
  <c r="O381" i="24"/>
  <c r="P381" i="24"/>
  <c r="Q381" i="24"/>
  <c r="R381" i="24"/>
  <c r="H384" i="24"/>
  <c r="I384" i="24"/>
  <c r="J384" i="24"/>
  <c r="K384" i="24"/>
  <c r="L384" i="24"/>
  <c r="M384" i="24"/>
  <c r="N384" i="24"/>
  <c r="O384" i="24"/>
  <c r="P384" i="24"/>
  <c r="Q384" i="24"/>
  <c r="R384" i="24"/>
  <c r="H386" i="24"/>
  <c r="H389" i="24"/>
  <c r="H394" i="24"/>
  <c r="I394" i="24"/>
  <c r="J394" i="24"/>
  <c r="K394" i="24"/>
  <c r="L394" i="24"/>
  <c r="M394" i="24"/>
  <c r="N394" i="24"/>
  <c r="O394" i="24"/>
  <c r="P394" i="24"/>
  <c r="Q394" i="24"/>
  <c r="R394" i="24"/>
  <c r="H399" i="24"/>
  <c r="I399" i="24"/>
  <c r="J399" i="24"/>
  <c r="K399" i="24"/>
  <c r="L399" i="24"/>
  <c r="M399" i="24"/>
  <c r="N399" i="24"/>
  <c r="O399" i="24"/>
  <c r="P399" i="24"/>
  <c r="Q399" i="24"/>
  <c r="R399" i="24"/>
  <c r="H404" i="24"/>
  <c r="I404" i="24"/>
  <c r="J404" i="24"/>
  <c r="K404" i="24"/>
  <c r="L404" i="24"/>
  <c r="M404" i="24"/>
  <c r="N404" i="24"/>
  <c r="O404" i="24"/>
  <c r="P404" i="24"/>
  <c r="Q404" i="24"/>
  <c r="R404" i="24"/>
  <c r="H258" i="24"/>
  <c r="H270" i="24"/>
  <c r="I270" i="24"/>
  <c r="J270" i="24"/>
  <c r="K270" i="24"/>
  <c r="L270" i="24"/>
  <c r="M270" i="24"/>
  <c r="N270" i="24"/>
  <c r="O270" i="24"/>
  <c r="P270" i="24"/>
  <c r="Q270" i="24"/>
  <c r="R270" i="24"/>
  <c r="H272" i="24"/>
  <c r="I272" i="24"/>
  <c r="J272" i="24"/>
  <c r="K272" i="24"/>
  <c r="L272" i="24"/>
  <c r="M272" i="24"/>
  <c r="N272" i="24"/>
  <c r="O272" i="24"/>
  <c r="P272" i="24"/>
  <c r="Q272" i="24"/>
  <c r="R272" i="24"/>
  <c r="H275" i="24"/>
  <c r="I275" i="24"/>
  <c r="J275" i="24"/>
  <c r="K275" i="24"/>
  <c r="L275" i="24"/>
  <c r="M275" i="24"/>
  <c r="N275" i="24"/>
  <c r="O275" i="24"/>
  <c r="P275" i="24"/>
  <c r="Q275" i="24"/>
  <c r="R275" i="24"/>
  <c r="H277" i="24"/>
  <c r="I277" i="24"/>
  <c r="J277" i="24"/>
  <c r="K277" i="24"/>
  <c r="L277" i="24"/>
  <c r="M277" i="24"/>
  <c r="N277" i="24"/>
  <c r="O277" i="24"/>
  <c r="P277" i="24"/>
  <c r="Q277" i="24"/>
  <c r="R277" i="24"/>
  <c r="H280" i="24"/>
  <c r="I280" i="24"/>
  <c r="J280" i="24"/>
  <c r="K280" i="24"/>
  <c r="L280" i="24"/>
  <c r="M280" i="24"/>
  <c r="N280" i="24"/>
  <c r="O280" i="24"/>
  <c r="P280" i="24"/>
  <c r="Q280" i="24"/>
  <c r="R280" i="24"/>
  <c r="H285" i="24"/>
  <c r="I285" i="24"/>
  <c r="J285" i="24"/>
  <c r="K285" i="24"/>
  <c r="L285" i="24"/>
  <c r="M285" i="24"/>
  <c r="N285" i="24"/>
  <c r="O285" i="24"/>
  <c r="P285" i="24"/>
  <c r="Q285" i="24"/>
  <c r="R285" i="24"/>
  <c r="H287" i="24"/>
  <c r="I287" i="24"/>
  <c r="J287" i="24"/>
  <c r="K287" i="24"/>
  <c r="L287" i="24"/>
  <c r="M287" i="24"/>
  <c r="H290" i="24"/>
  <c r="I290" i="24"/>
  <c r="J290" i="24"/>
  <c r="K290" i="24"/>
  <c r="L290" i="24"/>
  <c r="M290" i="24"/>
  <c r="N290" i="24"/>
  <c r="O290" i="24"/>
  <c r="P290" i="24"/>
  <c r="R290" i="24"/>
  <c r="H295" i="24"/>
  <c r="I295" i="24"/>
  <c r="J295" i="24"/>
  <c r="K295" i="24"/>
  <c r="L295" i="24"/>
  <c r="M295" i="24"/>
  <c r="N295" i="24"/>
  <c r="O295" i="24"/>
  <c r="P295" i="24"/>
  <c r="Q295" i="24"/>
  <c r="R295" i="24"/>
  <c r="H298" i="24"/>
  <c r="I298" i="24"/>
  <c r="J298" i="24"/>
  <c r="K298" i="24"/>
  <c r="L298" i="24"/>
  <c r="M298" i="24"/>
  <c r="H300" i="24"/>
  <c r="I300" i="24"/>
  <c r="J300" i="24"/>
  <c r="K300" i="24"/>
  <c r="L300" i="24"/>
  <c r="M300" i="24"/>
  <c r="N300" i="24"/>
  <c r="O300" i="24"/>
  <c r="P300" i="24"/>
  <c r="Q300" i="24"/>
  <c r="R300" i="24"/>
  <c r="H302" i="24"/>
  <c r="I302" i="24"/>
  <c r="J302" i="24"/>
  <c r="K302" i="24"/>
  <c r="L302" i="24"/>
  <c r="M302" i="24"/>
  <c r="N302" i="24"/>
  <c r="O302" i="24"/>
  <c r="P302" i="24"/>
  <c r="Q302" i="24"/>
  <c r="R302" i="24"/>
  <c r="H305" i="24"/>
  <c r="I305" i="24"/>
  <c r="J305" i="24"/>
  <c r="K305" i="24"/>
  <c r="L305" i="24"/>
  <c r="M305" i="24"/>
  <c r="N305" i="24"/>
  <c r="O305" i="24"/>
  <c r="P305" i="24"/>
  <c r="Q305" i="24"/>
  <c r="R305" i="24"/>
  <c r="H307" i="24"/>
  <c r="H310" i="24"/>
  <c r="H315" i="24"/>
  <c r="I315" i="24"/>
  <c r="J315" i="24"/>
  <c r="K315" i="24"/>
  <c r="L315" i="24"/>
  <c r="M315" i="24"/>
  <c r="N315" i="24"/>
  <c r="O315" i="24"/>
  <c r="P315" i="24"/>
  <c r="Q315" i="24"/>
  <c r="R315" i="24"/>
  <c r="H320" i="24"/>
  <c r="I320" i="24"/>
  <c r="J320" i="24"/>
  <c r="K320" i="24"/>
  <c r="L320" i="24"/>
  <c r="M320" i="24"/>
  <c r="N320" i="24"/>
  <c r="O320" i="24"/>
  <c r="P320" i="24"/>
  <c r="Q320" i="24"/>
  <c r="R320" i="24"/>
  <c r="H325" i="24"/>
  <c r="I325" i="24"/>
  <c r="J325" i="24"/>
  <c r="K325" i="24"/>
  <c r="L325" i="24"/>
  <c r="M325" i="24"/>
  <c r="N325" i="24"/>
  <c r="O325" i="24"/>
  <c r="P325" i="24"/>
  <c r="Q325" i="24"/>
  <c r="R325" i="24"/>
  <c r="H179" i="24"/>
  <c r="H191" i="24"/>
  <c r="I191" i="24"/>
  <c r="J191" i="24"/>
  <c r="K191" i="24"/>
  <c r="L191" i="24"/>
  <c r="M191" i="24"/>
  <c r="N191" i="24"/>
  <c r="O191" i="24"/>
  <c r="P191" i="24"/>
  <c r="Q191" i="24"/>
  <c r="R191" i="24"/>
  <c r="H193" i="24"/>
  <c r="I193" i="24"/>
  <c r="J193" i="24"/>
  <c r="K193" i="24"/>
  <c r="L193" i="24"/>
  <c r="M193" i="24"/>
  <c r="N193" i="24"/>
  <c r="O193" i="24"/>
  <c r="P193" i="24"/>
  <c r="Q193" i="24"/>
  <c r="R193" i="24"/>
  <c r="H196" i="24"/>
  <c r="I196" i="24"/>
  <c r="J196" i="24"/>
  <c r="K196" i="24"/>
  <c r="L196" i="24"/>
  <c r="M196" i="24"/>
  <c r="N196" i="24"/>
  <c r="O196" i="24"/>
  <c r="P196" i="24"/>
  <c r="Q196" i="24"/>
  <c r="R196" i="24"/>
  <c r="H198" i="24"/>
  <c r="I198" i="24"/>
  <c r="J198" i="24"/>
  <c r="K198" i="24"/>
  <c r="L198" i="24"/>
  <c r="M198" i="24"/>
  <c r="N198" i="24"/>
  <c r="O198" i="24"/>
  <c r="P198" i="24"/>
  <c r="Q198" i="24"/>
  <c r="R198" i="24"/>
  <c r="H201" i="24"/>
  <c r="I201" i="24"/>
  <c r="J201" i="24"/>
  <c r="K201" i="24"/>
  <c r="L201" i="24"/>
  <c r="M201" i="24"/>
  <c r="N201" i="24"/>
  <c r="O201" i="24"/>
  <c r="P201" i="24"/>
  <c r="Q201" i="24"/>
  <c r="R201" i="24"/>
  <c r="H206" i="24"/>
  <c r="I206" i="24"/>
  <c r="J206" i="24"/>
  <c r="K206" i="24"/>
  <c r="L206" i="24"/>
  <c r="M206" i="24"/>
  <c r="N206" i="24"/>
  <c r="O206" i="24"/>
  <c r="P206" i="24"/>
  <c r="Q206" i="24"/>
  <c r="R206" i="24"/>
  <c r="H208" i="24"/>
  <c r="I208" i="24"/>
  <c r="J208" i="24"/>
  <c r="K208" i="24"/>
  <c r="L208" i="24"/>
  <c r="M208" i="24"/>
  <c r="H211" i="24"/>
  <c r="I211" i="24"/>
  <c r="J211" i="24"/>
  <c r="K211" i="24"/>
  <c r="L211" i="24"/>
  <c r="M211" i="24"/>
  <c r="N211" i="24"/>
  <c r="O211" i="24"/>
  <c r="P211" i="24"/>
  <c r="R211" i="24"/>
  <c r="H216" i="24"/>
  <c r="I216" i="24"/>
  <c r="J216" i="24"/>
  <c r="K216" i="24"/>
  <c r="L216" i="24"/>
  <c r="M216" i="24"/>
  <c r="N216" i="24"/>
  <c r="O216" i="24"/>
  <c r="P216" i="24"/>
  <c r="Q216" i="24"/>
  <c r="R216" i="24"/>
  <c r="H219" i="24"/>
  <c r="I219" i="24"/>
  <c r="J219" i="24"/>
  <c r="K219" i="24"/>
  <c r="L219" i="24"/>
  <c r="M219" i="24"/>
  <c r="H221" i="24"/>
  <c r="I221" i="24"/>
  <c r="J221" i="24"/>
  <c r="K221" i="24"/>
  <c r="L221" i="24"/>
  <c r="M221" i="24"/>
  <c r="N221" i="24"/>
  <c r="O221" i="24"/>
  <c r="P221" i="24"/>
  <c r="Q221" i="24"/>
  <c r="R221" i="24"/>
  <c r="H223" i="24"/>
  <c r="I223" i="24"/>
  <c r="J223" i="24"/>
  <c r="K223" i="24"/>
  <c r="L223" i="24"/>
  <c r="M223" i="24"/>
  <c r="N223" i="24"/>
  <c r="O223" i="24"/>
  <c r="P223" i="24"/>
  <c r="Q223" i="24"/>
  <c r="R223" i="24"/>
  <c r="H226" i="24"/>
  <c r="I226" i="24"/>
  <c r="J226" i="24"/>
  <c r="K226" i="24"/>
  <c r="L226" i="24"/>
  <c r="M226" i="24"/>
  <c r="N226" i="24"/>
  <c r="O226" i="24"/>
  <c r="P226" i="24"/>
  <c r="Q226" i="24"/>
  <c r="R226" i="24"/>
  <c r="H228" i="24"/>
  <c r="H231" i="24"/>
  <c r="H236" i="24"/>
  <c r="I236" i="24"/>
  <c r="J236" i="24"/>
  <c r="K236" i="24"/>
  <c r="L236" i="24"/>
  <c r="M236" i="24"/>
  <c r="N236" i="24"/>
  <c r="O236" i="24"/>
  <c r="P236" i="24"/>
  <c r="Q236" i="24"/>
  <c r="R236" i="24"/>
  <c r="H241" i="24"/>
  <c r="I241" i="24"/>
  <c r="J241" i="24"/>
  <c r="K241" i="24"/>
  <c r="L241" i="24"/>
  <c r="M241" i="24"/>
  <c r="N241" i="24"/>
  <c r="O241" i="24"/>
  <c r="P241" i="24"/>
  <c r="Q241" i="24"/>
  <c r="R241" i="24"/>
  <c r="H246" i="24"/>
  <c r="I246" i="24"/>
  <c r="J246" i="24"/>
  <c r="K246" i="24"/>
  <c r="L246" i="24"/>
  <c r="M246" i="24"/>
  <c r="N246" i="24"/>
  <c r="O246" i="24"/>
  <c r="P246" i="24"/>
  <c r="Q246" i="24"/>
  <c r="R246" i="24"/>
  <c r="S8" i="21"/>
  <c r="S252" i="21"/>
  <c r="E235" i="21"/>
  <c r="F235" i="21"/>
  <c r="G235" i="21"/>
  <c r="H235" i="21"/>
  <c r="I235" i="21"/>
  <c r="J235" i="21"/>
  <c r="K235" i="21"/>
  <c r="L235" i="21"/>
  <c r="M235" i="21"/>
  <c r="N235" i="21"/>
  <c r="O235" i="21"/>
  <c r="P235" i="21"/>
  <c r="Q235" i="21"/>
  <c r="R235" i="21"/>
  <c r="S235" i="21"/>
  <c r="E235" i="26"/>
  <c r="F235" i="26"/>
  <c r="G235" i="26"/>
  <c r="H235" i="26"/>
  <c r="I235" i="26"/>
  <c r="J235" i="26"/>
  <c r="K235" i="26"/>
  <c r="L235" i="26"/>
  <c r="M235" i="26"/>
  <c r="N235" i="26"/>
  <c r="O235" i="26"/>
  <c r="P235" i="26"/>
  <c r="Q235" i="26"/>
  <c r="R235" i="26"/>
  <c r="S235" i="26"/>
  <c r="Q420" i="21"/>
  <c r="R420" i="21"/>
  <c r="S420" i="21"/>
  <c r="F412" i="26"/>
  <c r="N411" i="26"/>
  <c r="O411" i="26"/>
  <c r="P411" i="26"/>
  <c r="Q411" i="26"/>
  <c r="R411" i="26"/>
  <c r="S411" i="26"/>
  <c r="I411" i="26"/>
  <c r="J411" i="26"/>
  <c r="K411" i="26"/>
  <c r="L411" i="26"/>
  <c r="M411" i="26"/>
  <c r="G411" i="26"/>
  <c r="H411" i="26"/>
  <c r="Q485" i="21"/>
  <c r="R485" i="21"/>
  <c r="S485" i="21"/>
  <c r="S83" i="21"/>
  <c r="S406" i="21"/>
  <c r="N80" i="21"/>
  <c r="O80" i="21"/>
  <c r="P80" i="21"/>
  <c r="P403" i="21"/>
  <c r="Q80" i="21"/>
  <c r="Q245" i="21"/>
  <c r="R80" i="21"/>
  <c r="R403" i="21"/>
  <c r="S80" i="21"/>
  <c r="I80" i="21"/>
  <c r="I403" i="21"/>
  <c r="J80" i="21"/>
  <c r="J403" i="21"/>
  <c r="K80" i="21"/>
  <c r="K403" i="21"/>
  <c r="L80" i="21"/>
  <c r="L403" i="21"/>
  <c r="M80" i="21"/>
  <c r="M403" i="21"/>
  <c r="E80" i="21"/>
  <c r="E403" i="21"/>
  <c r="F80" i="21"/>
  <c r="G80" i="21"/>
  <c r="G324" i="21"/>
  <c r="H80" i="21"/>
  <c r="N83" i="21"/>
  <c r="O83" i="21"/>
  <c r="O327" i="21"/>
  <c r="P83" i="21"/>
  <c r="P79" i="21"/>
  <c r="P244" i="21"/>
  <c r="Q83" i="21"/>
  <c r="R83" i="21"/>
  <c r="R79" i="21"/>
  <c r="K83" i="21"/>
  <c r="K248" i="21"/>
  <c r="L83" i="21"/>
  <c r="M83" i="21"/>
  <c r="M79" i="21"/>
  <c r="M402" i="21"/>
  <c r="E79" i="21"/>
  <c r="G83" i="21"/>
  <c r="N401" i="21"/>
  <c r="O401" i="21"/>
  <c r="P401" i="21"/>
  <c r="Q401" i="21"/>
  <c r="R401" i="21"/>
  <c r="S401" i="21"/>
  <c r="I401" i="21"/>
  <c r="J401" i="21"/>
  <c r="K401" i="21"/>
  <c r="L401" i="21"/>
  <c r="M401" i="21"/>
  <c r="E401" i="21"/>
  <c r="F401" i="21"/>
  <c r="G401" i="21"/>
  <c r="H401" i="21"/>
  <c r="N398" i="21"/>
  <c r="O398" i="21"/>
  <c r="P398" i="21"/>
  <c r="Q398" i="21"/>
  <c r="R398" i="21"/>
  <c r="S398" i="21"/>
  <c r="I398" i="21"/>
  <c r="J398" i="21"/>
  <c r="K398" i="21"/>
  <c r="L398" i="21"/>
  <c r="M398" i="21"/>
  <c r="E398" i="21"/>
  <c r="F398" i="21"/>
  <c r="G398" i="21"/>
  <c r="H398" i="21"/>
  <c r="N74" i="21"/>
  <c r="N397" i="21"/>
  <c r="O74" i="21"/>
  <c r="O397" i="21"/>
  <c r="P74" i="21"/>
  <c r="Q74" i="21"/>
  <c r="Q397" i="21"/>
  <c r="R74" i="21"/>
  <c r="S74" i="21"/>
  <c r="S397" i="21"/>
  <c r="I74" i="21"/>
  <c r="J74" i="21"/>
  <c r="K74" i="21"/>
  <c r="K397" i="21"/>
  <c r="L74" i="21"/>
  <c r="L239" i="21"/>
  <c r="M74" i="21"/>
  <c r="M397" i="21"/>
  <c r="E74" i="21"/>
  <c r="E397" i="21"/>
  <c r="F74" i="21"/>
  <c r="G74" i="21"/>
  <c r="G397" i="21"/>
  <c r="H74" i="21"/>
  <c r="H397" i="21"/>
  <c r="N396" i="21"/>
  <c r="O396" i="21"/>
  <c r="P396" i="21"/>
  <c r="Q396" i="21"/>
  <c r="R396" i="21"/>
  <c r="S396" i="21"/>
  <c r="I396" i="21"/>
  <c r="J396" i="21"/>
  <c r="K396" i="21"/>
  <c r="L396" i="21"/>
  <c r="M396" i="21"/>
  <c r="E396" i="21"/>
  <c r="F396" i="21"/>
  <c r="G396" i="21"/>
  <c r="H396" i="21"/>
  <c r="N393" i="21"/>
  <c r="O393" i="21"/>
  <c r="P393" i="21"/>
  <c r="Q393" i="21"/>
  <c r="R393" i="21"/>
  <c r="S393" i="21"/>
  <c r="I393" i="21"/>
  <c r="J393" i="21"/>
  <c r="K393" i="21"/>
  <c r="L393" i="21"/>
  <c r="M393" i="21"/>
  <c r="E393" i="21"/>
  <c r="F393" i="21"/>
  <c r="G393" i="21"/>
  <c r="H393" i="21"/>
  <c r="N69" i="21"/>
  <c r="O69" i="21"/>
  <c r="P69" i="21"/>
  <c r="P392" i="21"/>
  <c r="Q69" i="21"/>
  <c r="R69" i="21"/>
  <c r="R392" i="21"/>
  <c r="S69" i="21"/>
  <c r="I69" i="21"/>
  <c r="J69" i="21"/>
  <c r="J392" i="21"/>
  <c r="K69" i="21"/>
  <c r="K392" i="21"/>
  <c r="L69" i="21"/>
  <c r="L392" i="21"/>
  <c r="M69" i="21"/>
  <c r="M392" i="21"/>
  <c r="E69" i="21"/>
  <c r="E392" i="21"/>
  <c r="F69" i="21"/>
  <c r="G69" i="21"/>
  <c r="H69" i="21"/>
  <c r="N388" i="21"/>
  <c r="O388" i="21"/>
  <c r="P388" i="21"/>
  <c r="Q388" i="21"/>
  <c r="R388" i="21"/>
  <c r="S388" i="21"/>
  <c r="I388" i="21"/>
  <c r="J388" i="21"/>
  <c r="K388" i="21"/>
  <c r="L388" i="21"/>
  <c r="M388" i="21"/>
  <c r="E388" i="21"/>
  <c r="F388" i="21"/>
  <c r="G388" i="21"/>
  <c r="H388" i="21"/>
  <c r="N64" i="21"/>
  <c r="N387" i="21"/>
  <c r="O64" i="21"/>
  <c r="O387" i="21"/>
  <c r="P64" i="21"/>
  <c r="Q387" i="21"/>
  <c r="R387" i="21"/>
  <c r="S387" i="21"/>
  <c r="I64" i="21"/>
  <c r="J64" i="21"/>
  <c r="J387" i="21"/>
  <c r="K64" i="21"/>
  <c r="L64" i="21"/>
  <c r="L387" i="21"/>
  <c r="M64" i="21"/>
  <c r="H64" i="21"/>
  <c r="H387" i="21"/>
  <c r="N383" i="21"/>
  <c r="O383" i="21"/>
  <c r="P383" i="21"/>
  <c r="Q383" i="21"/>
  <c r="R383" i="21"/>
  <c r="S383" i="21"/>
  <c r="I383" i="21"/>
  <c r="J383" i="21"/>
  <c r="K383" i="21"/>
  <c r="L383" i="21"/>
  <c r="M383" i="21"/>
  <c r="E383" i="21"/>
  <c r="F383" i="21"/>
  <c r="G383" i="21"/>
  <c r="H383" i="21"/>
  <c r="N59" i="21"/>
  <c r="N382" i="21"/>
  <c r="O59" i="21"/>
  <c r="P59" i="21"/>
  <c r="P382" i="21"/>
  <c r="Q382" i="21"/>
  <c r="R382" i="21"/>
  <c r="S382" i="21"/>
  <c r="I59" i="21"/>
  <c r="I382" i="21"/>
  <c r="J59" i="21"/>
  <c r="J382" i="21"/>
  <c r="K59" i="21"/>
  <c r="L59" i="21"/>
  <c r="L382" i="21"/>
  <c r="M59" i="21"/>
  <c r="E382" i="21"/>
  <c r="F59" i="21"/>
  <c r="F382" i="21"/>
  <c r="G59" i="21"/>
  <c r="H59" i="21"/>
  <c r="H382" i="21"/>
  <c r="N381" i="21"/>
  <c r="O381" i="21"/>
  <c r="P381" i="21"/>
  <c r="Q381" i="21"/>
  <c r="R381" i="21"/>
  <c r="S381" i="21"/>
  <c r="E381" i="21"/>
  <c r="F381" i="21"/>
  <c r="G381" i="21"/>
  <c r="H381" i="21"/>
  <c r="I381" i="21"/>
  <c r="J381" i="21"/>
  <c r="K381" i="21"/>
  <c r="L381" i="21"/>
  <c r="M381" i="21"/>
  <c r="N378" i="21"/>
  <c r="O378" i="21"/>
  <c r="P378" i="21"/>
  <c r="Q378" i="21"/>
  <c r="R378" i="21"/>
  <c r="S378" i="21"/>
  <c r="I378" i="21"/>
  <c r="J378" i="21"/>
  <c r="K378" i="21"/>
  <c r="L378" i="21"/>
  <c r="M378" i="21"/>
  <c r="E378" i="21"/>
  <c r="F378" i="21"/>
  <c r="G378" i="21"/>
  <c r="H378" i="21"/>
  <c r="N54" i="21"/>
  <c r="O54" i="21"/>
  <c r="O377" i="21"/>
  <c r="P54" i="21"/>
  <c r="P377" i="21"/>
  <c r="Q377" i="21"/>
  <c r="R377" i="21"/>
  <c r="S377" i="21"/>
  <c r="I54" i="21"/>
  <c r="I377" i="21"/>
  <c r="J54" i="21"/>
  <c r="J377" i="21"/>
  <c r="K54" i="21"/>
  <c r="K377" i="21"/>
  <c r="L54" i="21"/>
  <c r="L377" i="21"/>
  <c r="M54" i="21"/>
  <c r="M377" i="21"/>
  <c r="H54" i="21"/>
  <c r="H377" i="21"/>
  <c r="N373" i="21"/>
  <c r="O373" i="21"/>
  <c r="P373" i="21"/>
  <c r="Q373" i="21"/>
  <c r="R373" i="21"/>
  <c r="S373" i="21"/>
  <c r="I373" i="21"/>
  <c r="J373" i="21"/>
  <c r="K373" i="21"/>
  <c r="L373" i="21"/>
  <c r="M373" i="21"/>
  <c r="E373" i="21"/>
  <c r="F373" i="21"/>
  <c r="G373" i="21"/>
  <c r="H373" i="21"/>
  <c r="N49" i="21"/>
  <c r="O49" i="21"/>
  <c r="O372" i="21"/>
  <c r="P49" i="21"/>
  <c r="P372" i="21"/>
  <c r="Q372" i="21"/>
  <c r="R372" i="21"/>
  <c r="S372" i="21"/>
  <c r="I49" i="21"/>
  <c r="I372" i="21"/>
  <c r="J49" i="21"/>
  <c r="J372" i="21"/>
  <c r="K49" i="21"/>
  <c r="L49" i="21"/>
  <c r="L372" i="21"/>
  <c r="M49" i="21"/>
  <c r="M372" i="21"/>
  <c r="E372" i="21"/>
  <c r="F49" i="21"/>
  <c r="G49" i="21"/>
  <c r="G372" i="21"/>
  <c r="H49" i="21"/>
  <c r="H372" i="21"/>
  <c r="N371" i="21"/>
  <c r="O371" i="21"/>
  <c r="P371" i="21"/>
  <c r="Q371" i="21"/>
  <c r="R371" i="21"/>
  <c r="S371" i="21"/>
  <c r="I371" i="21"/>
  <c r="J371" i="21"/>
  <c r="K371" i="21"/>
  <c r="L371" i="21"/>
  <c r="M371" i="21"/>
  <c r="E371" i="21"/>
  <c r="F371" i="21"/>
  <c r="G371" i="21"/>
  <c r="H371" i="21"/>
  <c r="N368" i="21"/>
  <c r="O368" i="21"/>
  <c r="P368" i="21"/>
  <c r="Q368" i="21"/>
  <c r="R368" i="21"/>
  <c r="S368" i="21"/>
  <c r="I368" i="21"/>
  <c r="J368" i="21"/>
  <c r="K368" i="21"/>
  <c r="L368" i="21"/>
  <c r="M368" i="21"/>
  <c r="E368" i="21"/>
  <c r="F368" i="21"/>
  <c r="G368" i="21"/>
  <c r="H368" i="21"/>
  <c r="N44" i="21"/>
  <c r="N367" i="21"/>
  <c r="O44" i="21"/>
  <c r="O367" i="21"/>
  <c r="P44" i="21"/>
  <c r="P367" i="21"/>
  <c r="Q367" i="21"/>
  <c r="R367" i="21"/>
  <c r="S367" i="21"/>
  <c r="I44" i="21"/>
  <c r="J44" i="21"/>
  <c r="J367" i="21"/>
  <c r="K44" i="21"/>
  <c r="L44" i="21"/>
  <c r="L367" i="21"/>
  <c r="M44" i="21"/>
  <c r="E367" i="21"/>
  <c r="F44" i="21"/>
  <c r="G44" i="21"/>
  <c r="G367" i="21"/>
  <c r="H44" i="21"/>
  <c r="N363" i="21"/>
  <c r="O363" i="21"/>
  <c r="P363" i="21"/>
  <c r="Q363" i="21"/>
  <c r="R363" i="21"/>
  <c r="S363" i="21"/>
  <c r="I363" i="21"/>
  <c r="J363" i="21"/>
  <c r="K363" i="21"/>
  <c r="L363" i="21"/>
  <c r="M363" i="21"/>
  <c r="E363" i="21"/>
  <c r="F363" i="21"/>
  <c r="G363" i="21"/>
  <c r="H363" i="21"/>
  <c r="N39" i="21"/>
  <c r="N362" i="21"/>
  <c r="O39" i="21"/>
  <c r="O362" i="21"/>
  <c r="P362" i="21"/>
  <c r="Q362" i="21"/>
  <c r="R362" i="21"/>
  <c r="S362" i="21"/>
  <c r="I39" i="21"/>
  <c r="I362" i="21"/>
  <c r="J39" i="21"/>
  <c r="J204" i="21"/>
  <c r="K39" i="21"/>
  <c r="K362" i="21"/>
  <c r="L39" i="21"/>
  <c r="L362" i="21"/>
  <c r="M39" i="21"/>
  <c r="M362" i="21"/>
  <c r="E362" i="21"/>
  <c r="F39" i="21"/>
  <c r="F362" i="21"/>
  <c r="G39" i="21"/>
  <c r="H39" i="21"/>
  <c r="H362" i="21"/>
  <c r="N361" i="21"/>
  <c r="O361" i="21"/>
  <c r="P361" i="21"/>
  <c r="Q361" i="21"/>
  <c r="R361" i="21"/>
  <c r="S361" i="21"/>
  <c r="I361" i="21"/>
  <c r="J361" i="21"/>
  <c r="K361" i="21"/>
  <c r="L361" i="21"/>
  <c r="M361" i="21"/>
  <c r="E361" i="21"/>
  <c r="F361" i="21"/>
  <c r="G361" i="21"/>
  <c r="H361" i="21"/>
  <c r="N358" i="21"/>
  <c r="O358" i="21"/>
  <c r="P358" i="21"/>
  <c r="Q358" i="21"/>
  <c r="R358" i="21"/>
  <c r="S358" i="21"/>
  <c r="I358" i="21"/>
  <c r="J358" i="21"/>
  <c r="K358" i="21"/>
  <c r="L358" i="21"/>
  <c r="M358" i="21"/>
  <c r="E358" i="21"/>
  <c r="F358" i="21"/>
  <c r="G358" i="21"/>
  <c r="H358" i="21"/>
  <c r="N34" i="21"/>
  <c r="O34" i="21"/>
  <c r="O357" i="21"/>
  <c r="P34" i="21"/>
  <c r="P357" i="21"/>
  <c r="Q357" i="21"/>
  <c r="R357" i="21"/>
  <c r="S357" i="21"/>
  <c r="I34" i="21"/>
  <c r="I357" i="21"/>
  <c r="J34" i="21"/>
  <c r="K34" i="21"/>
  <c r="K357" i="21"/>
  <c r="L34" i="21"/>
  <c r="L357" i="21"/>
  <c r="M34" i="21"/>
  <c r="M357" i="21"/>
  <c r="E357" i="21"/>
  <c r="F34" i="21"/>
  <c r="F357" i="21"/>
  <c r="G34" i="21"/>
  <c r="G357" i="21"/>
  <c r="H34" i="21"/>
  <c r="H357" i="21"/>
  <c r="N343" i="21"/>
  <c r="O343" i="21"/>
  <c r="P343" i="21"/>
  <c r="Q343" i="21"/>
  <c r="R343" i="21"/>
  <c r="S343" i="21"/>
  <c r="I343" i="21"/>
  <c r="J343" i="21"/>
  <c r="K343" i="21"/>
  <c r="L343" i="21"/>
  <c r="M343" i="21"/>
  <c r="E343" i="21"/>
  <c r="F343" i="21"/>
  <c r="G343" i="21"/>
  <c r="H343" i="21"/>
  <c r="N19" i="21"/>
  <c r="O19" i="21"/>
  <c r="P19" i="21"/>
  <c r="Q342" i="21"/>
  <c r="R342" i="21"/>
  <c r="S342" i="21"/>
  <c r="I19" i="21"/>
  <c r="J19" i="21"/>
  <c r="K19" i="21"/>
  <c r="K342" i="21"/>
  <c r="L19" i="21"/>
  <c r="M19" i="21"/>
  <c r="E342" i="21"/>
  <c r="F19" i="21"/>
  <c r="F184" i="21"/>
  <c r="G19" i="21"/>
  <c r="H19" i="21"/>
  <c r="H342" i="21"/>
  <c r="N341" i="21"/>
  <c r="O341" i="21"/>
  <c r="P341" i="21"/>
  <c r="Q341" i="21"/>
  <c r="R341" i="21"/>
  <c r="S341" i="21"/>
  <c r="I341" i="21"/>
  <c r="J341" i="21"/>
  <c r="K341" i="21"/>
  <c r="L341" i="21"/>
  <c r="M341" i="21"/>
  <c r="E341" i="21"/>
  <c r="F341" i="21"/>
  <c r="G341" i="21"/>
  <c r="H341" i="21"/>
  <c r="N340" i="21"/>
  <c r="O340" i="21"/>
  <c r="P340" i="21"/>
  <c r="Q340" i="21"/>
  <c r="R340" i="21"/>
  <c r="S340" i="21"/>
  <c r="I340" i="21"/>
  <c r="J340" i="21"/>
  <c r="K340" i="21"/>
  <c r="L340" i="21"/>
  <c r="M340" i="21"/>
  <c r="N339" i="21"/>
  <c r="O339" i="21"/>
  <c r="P339" i="21"/>
  <c r="Q339" i="21"/>
  <c r="R339" i="21"/>
  <c r="S339" i="21"/>
  <c r="I339" i="21"/>
  <c r="J339" i="21"/>
  <c r="K339" i="21"/>
  <c r="L339" i="21"/>
  <c r="M339" i="21"/>
  <c r="E339" i="21"/>
  <c r="F339" i="21"/>
  <c r="G339" i="21"/>
  <c r="H339" i="21"/>
  <c r="N338" i="21"/>
  <c r="O338" i="21"/>
  <c r="P338" i="21"/>
  <c r="Q338" i="21"/>
  <c r="R338" i="21"/>
  <c r="S338" i="21"/>
  <c r="I338" i="21"/>
  <c r="J338" i="21"/>
  <c r="K338" i="21"/>
  <c r="L338" i="21"/>
  <c r="M338" i="21"/>
  <c r="E338" i="21"/>
  <c r="F338" i="21"/>
  <c r="G338" i="21"/>
  <c r="H338" i="21"/>
  <c r="N335" i="21"/>
  <c r="O335" i="21"/>
  <c r="P335" i="21"/>
  <c r="Q335" i="21"/>
  <c r="R335" i="21"/>
  <c r="S335" i="21"/>
  <c r="I335" i="21"/>
  <c r="J335" i="21"/>
  <c r="K335" i="21"/>
  <c r="L335" i="21"/>
  <c r="M335" i="21"/>
  <c r="E335" i="21"/>
  <c r="F335" i="21"/>
  <c r="G335" i="21"/>
  <c r="H335" i="21"/>
  <c r="N334" i="21"/>
  <c r="O334" i="21"/>
  <c r="P334" i="21"/>
  <c r="Q334" i="21"/>
  <c r="R334" i="21"/>
  <c r="S334" i="21"/>
  <c r="I334" i="21"/>
  <c r="J334" i="21"/>
  <c r="K334" i="21"/>
  <c r="L334" i="21"/>
  <c r="M334" i="21"/>
  <c r="E334" i="21"/>
  <c r="F334" i="21"/>
  <c r="G334" i="21"/>
  <c r="H334" i="21"/>
  <c r="F54" i="21"/>
  <c r="F64" i="21"/>
  <c r="G54" i="21"/>
  <c r="G64" i="21"/>
  <c r="N332" i="21"/>
  <c r="O332" i="21"/>
  <c r="P332" i="21"/>
  <c r="Q332" i="21"/>
  <c r="I332" i="21"/>
  <c r="J332" i="21"/>
  <c r="L332" i="21"/>
  <c r="M332" i="21"/>
  <c r="F332" i="21"/>
  <c r="H332" i="21"/>
  <c r="N8" i="21"/>
  <c r="O8" i="21"/>
  <c r="P8" i="21"/>
  <c r="P331" i="21"/>
  <c r="R8" i="21"/>
  <c r="R331" i="21"/>
  <c r="S104" i="21"/>
  <c r="I8" i="21"/>
  <c r="I331" i="21"/>
  <c r="J8" i="21"/>
  <c r="K8" i="21"/>
  <c r="L8" i="21"/>
  <c r="L331" i="21"/>
  <c r="M8" i="21"/>
  <c r="M331" i="21"/>
  <c r="F8" i="21"/>
  <c r="G8" i="21"/>
  <c r="H8" i="21"/>
  <c r="H331" i="21"/>
  <c r="N80" i="26"/>
  <c r="N403" i="26"/>
  <c r="O80" i="26"/>
  <c r="O403" i="26"/>
  <c r="P80" i="26"/>
  <c r="Q80" i="26"/>
  <c r="Q403" i="26"/>
  <c r="R80" i="26"/>
  <c r="S80" i="26"/>
  <c r="S403" i="26"/>
  <c r="I80" i="26"/>
  <c r="J80" i="26"/>
  <c r="J403" i="26"/>
  <c r="K80" i="26"/>
  <c r="L80" i="26"/>
  <c r="L403" i="26"/>
  <c r="M80" i="26"/>
  <c r="E80" i="26"/>
  <c r="E403" i="26"/>
  <c r="F80" i="26"/>
  <c r="F403" i="26"/>
  <c r="G80" i="26"/>
  <c r="H80" i="26"/>
  <c r="H403" i="26"/>
  <c r="J79" i="26"/>
  <c r="J402" i="26"/>
  <c r="L79" i="26"/>
  <c r="L402" i="26"/>
  <c r="E79" i="26"/>
  <c r="N398" i="26"/>
  <c r="O398" i="26"/>
  <c r="P398" i="26"/>
  <c r="Q398" i="26"/>
  <c r="R398" i="26"/>
  <c r="S398" i="26"/>
  <c r="I398" i="26"/>
  <c r="J398" i="26"/>
  <c r="K398" i="26"/>
  <c r="L398" i="26"/>
  <c r="M398" i="26"/>
  <c r="E398" i="26"/>
  <c r="F398" i="26"/>
  <c r="G398" i="26"/>
  <c r="H398" i="26"/>
  <c r="N74" i="26"/>
  <c r="N397" i="26"/>
  <c r="O74" i="26"/>
  <c r="O397" i="26"/>
  <c r="P74" i="26"/>
  <c r="P397" i="26"/>
  <c r="Q74" i="26"/>
  <c r="Q397" i="26"/>
  <c r="R74" i="26"/>
  <c r="R397" i="26"/>
  <c r="S74" i="26"/>
  <c r="S397" i="26"/>
  <c r="I74" i="26"/>
  <c r="I397" i="26"/>
  <c r="J74" i="26"/>
  <c r="J397" i="26"/>
  <c r="K74" i="26"/>
  <c r="K397" i="26"/>
  <c r="L74" i="26"/>
  <c r="L397" i="26"/>
  <c r="M74" i="26"/>
  <c r="M397" i="26"/>
  <c r="E74" i="26"/>
  <c r="E397" i="26"/>
  <c r="F74" i="26"/>
  <c r="F397" i="26"/>
  <c r="G74" i="26"/>
  <c r="G397" i="26"/>
  <c r="H74" i="26"/>
  <c r="H397" i="26"/>
  <c r="N393" i="26"/>
  <c r="O393" i="26"/>
  <c r="P393" i="26"/>
  <c r="Q393" i="26"/>
  <c r="R393" i="26"/>
  <c r="S393" i="26"/>
  <c r="I393" i="26"/>
  <c r="J393" i="26"/>
  <c r="K393" i="26"/>
  <c r="L393" i="26"/>
  <c r="M393" i="26"/>
  <c r="E393" i="26"/>
  <c r="F393" i="26"/>
  <c r="G393" i="26"/>
  <c r="H393" i="26"/>
  <c r="N69" i="26"/>
  <c r="N392" i="26"/>
  <c r="O69" i="26"/>
  <c r="O392" i="26"/>
  <c r="P69" i="26"/>
  <c r="P392" i="26"/>
  <c r="Q69" i="26"/>
  <c r="Q392" i="26"/>
  <c r="R69" i="26"/>
  <c r="R392" i="26"/>
  <c r="S69" i="26"/>
  <c r="I69" i="26"/>
  <c r="I392" i="26"/>
  <c r="J69" i="26"/>
  <c r="J392" i="26"/>
  <c r="K69" i="26"/>
  <c r="K392" i="26"/>
  <c r="L69" i="26"/>
  <c r="L392" i="26"/>
  <c r="M69" i="26"/>
  <c r="M392" i="26"/>
  <c r="E69" i="26"/>
  <c r="E392" i="26"/>
  <c r="F69" i="26"/>
  <c r="F392" i="26"/>
  <c r="G69" i="26"/>
  <c r="G392" i="26"/>
  <c r="H69" i="26"/>
  <c r="H392" i="26"/>
  <c r="N388" i="26"/>
  <c r="O388" i="26"/>
  <c r="P388" i="26"/>
  <c r="Q388" i="26"/>
  <c r="R388" i="26"/>
  <c r="S388" i="26"/>
  <c r="I388" i="26"/>
  <c r="J388" i="26"/>
  <c r="K388" i="26"/>
  <c r="L388" i="26"/>
  <c r="M388" i="26"/>
  <c r="E388" i="26"/>
  <c r="F388" i="26"/>
  <c r="G388" i="26"/>
  <c r="H388" i="26"/>
  <c r="N387" i="26"/>
  <c r="O387" i="26"/>
  <c r="P387" i="26"/>
  <c r="Q387" i="26"/>
  <c r="R387" i="26"/>
  <c r="S387" i="26"/>
  <c r="I387" i="26"/>
  <c r="J387" i="26"/>
  <c r="K387" i="26"/>
  <c r="L387" i="26"/>
  <c r="M387" i="26"/>
  <c r="E64" i="26"/>
  <c r="E387" i="26"/>
  <c r="F64" i="26"/>
  <c r="G387" i="26"/>
  <c r="H387" i="26"/>
  <c r="N383" i="26"/>
  <c r="O383" i="26"/>
  <c r="P383" i="26"/>
  <c r="Q383" i="26"/>
  <c r="R383" i="26"/>
  <c r="S383" i="26"/>
  <c r="I383" i="26"/>
  <c r="J383" i="26"/>
  <c r="K383" i="26"/>
  <c r="L383" i="26"/>
  <c r="M383" i="26"/>
  <c r="E383" i="26"/>
  <c r="F383" i="26"/>
  <c r="G383" i="26"/>
  <c r="H383" i="26"/>
  <c r="N382" i="26"/>
  <c r="O382" i="26"/>
  <c r="P382" i="26"/>
  <c r="Q382" i="26"/>
  <c r="R382" i="26"/>
  <c r="S382" i="26"/>
  <c r="I382" i="26"/>
  <c r="J382" i="26"/>
  <c r="K382" i="26"/>
  <c r="L382" i="26"/>
  <c r="M382" i="26"/>
  <c r="E59" i="26"/>
  <c r="E382" i="26"/>
  <c r="F59" i="26"/>
  <c r="F382" i="26"/>
  <c r="G382" i="26"/>
  <c r="H382" i="26"/>
  <c r="N378" i="26"/>
  <c r="O378" i="26"/>
  <c r="P378" i="26"/>
  <c r="Q378" i="26"/>
  <c r="R378" i="26"/>
  <c r="S378" i="26"/>
  <c r="I378" i="26"/>
  <c r="J378" i="26"/>
  <c r="K378" i="26"/>
  <c r="L378" i="26"/>
  <c r="M378" i="26"/>
  <c r="E378" i="26"/>
  <c r="F378" i="26"/>
  <c r="G378" i="26"/>
  <c r="H378" i="26"/>
  <c r="N377" i="26"/>
  <c r="O377" i="26"/>
  <c r="P377" i="26"/>
  <c r="Q377" i="26"/>
  <c r="R377" i="26"/>
  <c r="S377" i="26"/>
  <c r="I377" i="26"/>
  <c r="J377" i="26"/>
  <c r="K377" i="26"/>
  <c r="L377" i="26"/>
  <c r="M377" i="26"/>
  <c r="E54" i="26"/>
  <c r="E377" i="26"/>
  <c r="F54" i="26"/>
  <c r="G377" i="26"/>
  <c r="H377" i="26"/>
  <c r="N373" i="26"/>
  <c r="O373" i="26"/>
  <c r="P373" i="26"/>
  <c r="Q373" i="26"/>
  <c r="R373" i="26"/>
  <c r="S373" i="26"/>
  <c r="I373" i="26"/>
  <c r="J373" i="26"/>
  <c r="K373" i="26"/>
  <c r="L373" i="26"/>
  <c r="M373" i="26"/>
  <c r="E373" i="26"/>
  <c r="F373" i="26"/>
  <c r="G373" i="26"/>
  <c r="H373" i="26"/>
  <c r="N372" i="26"/>
  <c r="O372" i="26"/>
  <c r="P372" i="26"/>
  <c r="Q372" i="26"/>
  <c r="R372" i="26"/>
  <c r="S372" i="26"/>
  <c r="I372" i="26"/>
  <c r="J372" i="26"/>
  <c r="K372" i="26"/>
  <c r="L372" i="26"/>
  <c r="M372" i="26"/>
  <c r="E49" i="26"/>
  <c r="E372" i="26"/>
  <c r="F49" i="26"/>
  <c r="F372" i="26"/>
  <c r="G372" i="26"/>
  <c r="H372" i="26"/>
  <c r="N368" i="26"/>
  <c r="O368" i="26"/>
  <c r="P368" i="26"/>
  <c r="Q368" i="26"/>
  <c r="R368" i="26"/>
  <c r="S368" i="26"/>
  <c r="I368" i="26"/>
  <c r="J368" i="26"/>
  <c r="K368" i="26"/>
  <c r="L368" i="26"/>
  <c r="M368" i="26"/>
  <c r="E368" i="26"/>
  <c r="F368" i="26"/>
  <c r="G368" i="26"/>
  <c r="H368" i="26"/>
  <c r="N367" i="26"/>
  <c r="O367" i="26"/>
  <c r="P367" i="26"/>
  <c r="Q367" i="26"/>
  <c r="R367" i="26"/>
  <c r="S367" i="26"/>
  <c r="I367" i="26"/>
  <c r="J367" i="26"/>
  <c r="K367" i="26"/>
  <c r="L367" i="26"/>
  <c r="M367" i="26"/>
  <c r="E44" i="26"/>
  <c r="E367" i="26"/>
  <c r="F44" i="26"/>
  <c r="G367" i="26"/>
  <c r="H367" i="26"/>
  <c r="N363" i="26"/>
  <c r="O363" i="26"/>
  <c r="P363" i="26"/>
  <c r="Q363" i="26"/>
  <c r="R363" i="26"/>
  <c r="S363" i="26"/>
  <c r="N362" i="26"/>
  <c r="O362" i="26"/>
  <c r="P362" i="26"/>
  <c r="Q362" i="26"/>
  <c r="R362" i="26"/>
  <c r="S362" i="26"/>
  <c r="N358" i="26"/>
  <c r="O358" i="26"/>
  <c r="P358" i="26"/>
  <c r="Q358" i="26"/>
  <c r="R358" i="26"/>
  <c r="S358" i="26"/>
  <c r="I358" i="26"/>
  <c r="J358" i="26"/>
  <c r="K358" i="26"/>
  <c r="L358" i="26"/>
  <c r="M358" i="26"/>
  <c r="E358" i="26"/>
  <c r="F358" i="26"/>
  <c r="G358" i="26"/>
  <c r="H358" i="26"/>
  <c r="N357" i="26"/>
  <c r="O357" i="26"/>
  <c r="P357" i="26"/>
  <c r="Q357" i="26"/>
  <c r="R357" i="26"/>
  <c r="S357" i="26"/>
  <c r="I357" i="26"/>
  <c r="J357" i="26"/>
  <c r="K357" i="26"/>
  <c r="L357" i="26"/>
  <c r="M357" i="26"/>
  <c r="E34" i="26"/>
  <c r="E357" i="26"/>
  <c r="F34" i="26"/>
  <c r="G357" i="26"/>
  <c r="H357" i="26"/>
  <c r="N353" i="26"/>
  <c r="O353" i="26"/>
  <c r="P353" i="26"/>
  <c r="Q353" i="26"/>
  <c r="R353" i="26"/>
  <c r="S353" i="26"/>
  <c r="I353" i="26"/>
  <c r="J353" i="26"/>
  <c r="K353" i="26"/>
  <c r="L353" i="26"/>
  <c r="M353" i="26"/>
  <c r="E353" i="26"/>
  <c r="F353" i="26"/>
  <c r="G353" i="26"/>
  <c r="H353" i="26"/>
  <c r="N352" i="26"/>
  <c r="O352" i="26"/>
  <c r="P352" i="26"/>
  <c r="Q352" i="26"/>
  <c r="R352" i="26"/>
  <c r="S352" i="26"/>
  <c r="I352" i="26"/>
  <c r="J352" i="26"/>
  <c r="K352" i="26"/>
  <c r="L352" i="26"/>
  <c r="M352" i="26"/>
  <c r="E29" i="26"/>
  <c r="F29" i="26"/>
  <c r="F352" i="26"/>
  <c r="G352" i="26"/>
  <c r="H352" i="26"/>
  <c r="N348" i="26"/>
  <c r="O348" i="26"/>
  <c r="P348" i="26"/>
  <c r="Q348" i="26"/>
  <c r="R348" i="26"/>
  <c r="S348" i="26"/>
  <c r="I348" i="26"/>
  <c r="J348" i="26"/>
  <c r="K348" i="26"/>
  <c r="L348" i="26"/>
  <c r="M348" i="26"/>
  <c r="E348" i="26"/>
  <c r="F348" i="26"/>
  <c r="G348" i="26"/>
  <c r="H348" i="26"/>
  <c r="N347" i="26"/>
  <c r="O347" i="26"/>
  <c r="P347" i="26"/>
  <c r="Q347" i="26"/>
  <c r="R347" i="26"/>
  <c r="S347" i="26"/>
  <c r="I347" i="26"/>
  <c r="J347" i="26"/>
  <c r="K347" i="26"/>
  <c r="L347" i="26"/>
  <c r="M347" i="26"/>
  <c r="O343" i="26"/>
  <c r="P343" i="26"/>
  <c r="Q343" i="26"/>
  <c r="R343" i="26"/>
  <c r="S343" i="26"/>
  <c r="J343" i="26"/>
  <c r="K343" i="26"/>
  <c r="L343" i="26"/>
  <c r="M343" i="26"/>
  <c r="N343" i="26"/>
  <c r="E343" i="26"/>
  <c r="F343" i="26"/>
  <c r="G343" i="26"/>
  <c r="H343" i="26"/>
  <c r="I343" i="26"/>
  <c r="N342" i="26"/>
  <c r="O342" i="26"/>
  <c r="P342" i="26"/>
  <c r="Q342" i="26"/>
  <c r="R342" i="26"/>
  <c r="S342" i="26"/>
  <c r="I342" i="26"/>
  <c r="J342" i="26"/>
  <c r="K342" i="26"/>
  <c r="L342" i="26"/>
  <c r="M342" i="26"/>
  <c r="E19" i="26"/>
  <c r="E342" i="26"/>
  <c r="F19" i="26"/>
  <c r="F342" i="26"/>
  <c r="G342" i="26"/>
  <c r="H342" i="26"/>
  <c r="N341" i="26"/>
  <c r="O341" i="26"/>
  <c r="P341" i="26"/>
  <c r="Q341" i="26"/>
  <c r="R341" i="26"/>
  <c r="S341" i="26"/>
  <c r="I341" i="26"/>
  <c r="J341" i="26"/>
  <c r="K341" i="26"/>
  <c r="L341" i="26"/>
  <c r="M341" i="26"/>
  <c r="E341" i="26"/>
  <c r="F341" i="26"/>
  <c r="G341" i="26"/>
  <c r="H341" i="26"/>
  <c r="N340" i="26"/>
  <c r="O340" i="26"/>
  <c r="P340" i="26"/>
  <c r="Q340" i="26"/>
  <c r="R340" i="26"/>
  <c r="S340" i="26"/>
  <c r="I340" i="26"/>
  <c r="J340" i="26"/>
  <c r="K340" i="26"/>
  <c r="L340" i="26"/>
  <c r="M340" i="26"/>
  <c r="E340" i="26"/>
  <c r="F340" i="26"/>
  <c r="G340" i="26"/>
  <c r="H340" i="26"/>
  <c r="N339" i="26"/>
  <c r="O339" i="26"/>
  <c r="P339" i="26"/>
  <c r="Q339" i="26"/>
  <c r="R339" i="26"/>
  <c r="S339" i="26"/>
  <c r="I339" i="26"/>
  <c r="J339" i="26"/>
  <c r="K339" i="26"/>
  <c r="L339" i="26"/>
  <c r="M339" i="26"/>
  <c r="E339" i="26"/>
  <c r="F339" i="26"/>
  <c r="G339" i="26"/>
  <c r="H339" i="26"/>
  <c r="N337" i="26"/>
  <c r="O337" i="26"/>
  <c r="P337" i="26"/>
  <c r="Q337" i="26"/>
  <c r="R337" i="26"/>
  <c r="S337" i="26"/>
  <c r="I337" i="26"/>
  <c r="J337" i="26"/>
  <c r="K337" i="26"/>
  <c r="L337" i="26"/>
  <c r="M337" i="26"/>
  <c r="E337" i="26"/>
  <c r="F337" i="26"/>
  <c r="G337" i="26"/>
  <c r="H337" i="26"/>
  <c r="N335" i="26"/>
  <c r="O335" i="26"/>
  <c r="P335" i="26"/>
  <c r="Q335" i="26"/>
  <c r="R335" i="26"/>
  <c r="S335" i="26"/>
  <c r="I335" i="26"/>
  <c r="J335" i="26"/>
  <c r="K335" i="26"/>
  <c r="L335" i="26"/>
  <c r="M335" i="26"/>
  <c r="E335" i="26"/>
  <c r="F335" i="26"/>
  <c r="G335" i="26"/>
  <c r="H335" i="26"/>
  <c r="N334" i="26"/>
  <c r="O334" i="26"/>
  <c r="P334" i="26"/>
  <c r="R334" i="26"/>
  <c r="J334" i="26"/>
  <c r="K334" i="26"/>
  <c r="L334" i="26"/>
  <c r="F334" i="26"/>
  <c r="H334" i="26"/>
  <c r="N332" i="26"/>
  <c r="O332" i="26"/>
  <c r="P332" i="26"/>
  <c r="R332" i="26"/>
  <c r="J332" i="26"/>
  <c r="K332" i="26"/>
  <c r="L332" i="26"/>
  <c r="F332" i="26"/>
  <c r="H332" i="26"/>
  <c r="N8" i="26"/>
  <c r="N331" i="26"/>
  <c r="O8" i="26"/>
  <c r="O331" i="26"/>
  <c r="P8" i="26"/>
  <c r="P331" i="26"/>
  <c r="R8" i="26"/>
  <c r="R331" i="26"/>
  <c r="J8" i="26"/>
  <c r="J331" i="26"/>
  <c r="K8" i="26"/>
  <c r="K331" i="26"/>
  <c r="L8" i="26"/>
  <c r="L331" i="26"/>
  <c r="F8" i="26"/>
  <c r="F331" i="26"/>
  <c r="H8" i="26"/>
  <c r="H331" i="26"/>
  <c r="N327" i="21"/>
  <c r="R327" i="21"/>
  <c r="S327" i="21"/>
  <c r="I327" i="21"/>
  <c r="J327" i="21"/>
  <c r="K327" i="21"/>
  <c r="M327" i="21"/>
  <c r="D327" i="21"/>
  <c r="E327" i="21"/>
  <c r="F327" i="21"/>
  <c r="G327" i="21"/>
  <c r="H327" i="21"/>
  <c r="P324" i="21"/>
  <c r="Q324" i="21"/>
  <c r="I324" i="21"/>
  <c r="J324" i="21"/>
  <c r="K324" i="21"/>
  <c r="M324" i="21"/>
  <c r="D80" i="21"/>
  <c r="D324" i="21"/>
  <c r="E324" i="21"/>
  <c r="M323" i="21"/>
  <c r="N322" i="21"/>
  <c r="O322" i="21"/>
  <c r="P322" i="21"/>
  <c r="Q322" i="21"/>
  <c r="R322" i="21"/>
  <c r="S322" i="21"/>
  <c r="I322" i="21"/>
  <c r="J322" i="21"/>
  <c r="K322" i="21"/>
  <c r="L322" i="21"/>
  <c r="M322" i="21"/>
  <c r="D322" i="21"/>
  <c r="E322" i="21"/>
  <c r="F322" i="21"/>
  <c r="G322" i="21"/>
  <c r="H322" i="21"/>
  <c r="N319" i="21"/>
  <c r="O319" i="21"/>
  <c r="P319" i="21"/>
  <c r="Q319" i="21"/>
  <c r="R319" i="21"/>
  <c r="S319" i="21"/>
  <c r="I319" i="21"/>
  <c r="J319" i="21"/>
  <c r="K319" i="21"/>
  <c r="L319" i="21"/>
  <c r="M319" i="21"/>
  <c r="D319" i="21"/>
  <c r="E319" i="21"/>
  <c r="F319" i="21"/>
  <c r="G319" i="21"/>
  <c r="H319" i="21"/>
  <c r="O318" i="21"/>
  <c r="P318" i="21"/>
  <c r="Q318" i="21"/>
  <c r="S318" i="21"/>
  <c r="I318" i="21"/>
  <c r="K318" i="21"/>
  <c r="M318" i="21"/>
  <c r="D74" i="21"/>
  <c r="D318" i="21"/>
  <c r="E318" i="21"/>
  <c r="G318" i="21"/>
  <c r="H318" i="21"/>
  <c r="N317" i="21"/>
  <c r="O317" i="21"/>
  <c r="P317" i="21"/>
  <c r="Q317" i="21"/>
  <c r="R317" i="21"/>
  <c r="S317" i="21"/>
  <c r="I317" i="21"/>
  <c r="J317" i="21"/>
  <c r="K317" i="21"/>
  <c r="L317" i="21"/>
  <c r="M317" i="21"/>
  <c r="D317" i="21"/>
  <c r="E317" i="21"/>
  <c r="F317" i="21"/>
  <c r="G317" i="21"/>
  <c r="H317" i="21"/>
  <c r="N314" i="21"/>
  <c r="O314" i="21"/>
  <c r="P314" i="21"/>
  <c r="Q314" i="21"/>
  <c r="R314" i="21"/>
  <c r="S314" i="21"/>
  <c r="I314" i="21"/>
  <c r="J314" i="21"/>
  <c r="K314" i="21"/>
  <c r="L314" i="21"/>
  <c r="M314" i="21"/>
  <c r="D314" i="21"/>
  <c r="E314" i="21"/>
  <c r="F314" i="21"/>
  <c r="G314" i="21"/>
  <c r="H314" i="21"/>
  <c r="P313" i="21"/>
  <c r="R313" i="21"/>
  <c r="I313" i="21"/>
  <c r="K313" i="21"/>
  <c r="L313" i="21"/>
  <c r="M313" i="21"/>
  <c r="D69" i="21"/>
  <c r="D313" i="21"/>
  <c r="E313" i="21"/>
  <c r="G313" i="21"/>
  <c r="N309" i="21"/>
  <c r="O309" i="21"/>
  <c r="P309" i="21"/>
  <c r="Q309" i="21"/>
  <c r="R309" i="21"/>
  <c r="S309" i="21"/>
  <c r="I309" i="21"/>
  <c r="J309" i="21"/>
  <c r="K309" i="21"/>
  <c r="L309" i="21"/>
  <c r="M309" i="21"/>
  <c r="D309" i="21"/>
  <c r="E309" i="21"/>
  <c r="F309" i="21"/>
  <c r="G309" i="21"/>
  <c r="H309" i="21"/>
  <c r="O308" i="21"/>
  <c r="P308" i="21"/>
  <c r="Q308" i="21"/>
  <c r="R308" i="21"/>
  <c r="S308" i="21"/>
  <c r="I308" i="21"/>
  <c r="J308" i="21"/>
  <c r="L308" i="21"/>
  <c r="M308" i="21"/>
  <c r="H308" i="21"/>
  <c r="N304" i="21"/>
  <c r="O304" i="21"/>
  <c r="P304" i="21"/>
  <c r="Q304" i="21"/>
  <c r="R304" i="21"/>
  <c r="S304" i="21"/>
  <c r="I304" i="21"/>
  <c r="J304" i="21"/>
  <c r="K304" i="21"/>
  <c r="L304" i="21"/>
  <c r="M304" i="21"/>
  <c r="D304" i="21"/>
  <c r="E304" i="21"/>
  <c r="F304" i="21"/>
  <c r="G304" i="21"/>
  <c r="H304" i="21"/>
  <c r="N303" i="21"/>
  <c r="P303" i="21"/>
  <c r="Q303" i="21"/>
  <c r="R303" i="21"/>
  <c r="S303" i="21"/>
  <c r="I303" i="21"/>
  <c r="J303" i="21"/>
  <c r="L303" i="21"/>
  <c r="M303" i="21"/>
  <c r="D59" i="21"/>
  <c r="D303" i="21"/>
  <c r="E303" i="21"/>
  <c r="F303" i="21"/>
  <c r="G303" i="21"/>
  <c r="N302" i="21"/>
  <c r="O302" i="21"/>
  <c r="P302" i="21"/>
  <c r="Q302" i="21"/>
  <c r="R302" i="21"/>
  <c r="S302" i="21"/>
  <c r="D302" i="21"/>
  <c r="E302" i="21"/>
  <c r="F302" i="21"/>
  <c r="G302" i="21"/>
  <c r="H302" i="21"/>
  <c r="I302" i="21"/>
  <c r="J302" i="21"/>
  <c r="K302" i="21"/>
  <c r="L302" i="21"/>
  <c r="M302" i="21"/>
  <c r="N299" i="21"/>
  <c r="O299" i="21"/>
  <c r="P299" i="21"/>
  <c r="Q299" i="21"/>
  <c r="R299" i="21"/>
  <c r="S299" i="21"/>
  <c r="I299" i="21"/>
  <c r="J299" i="21"/>
  <c r="K299" i="21"/>
  <c r="L299" i="21"/>
  <c r="M299" i="21"/>
  <c r="D299" i="21"/>
  <c r="E299" i="21"/>
  <c r="F299" i="21"/>
  <c r="G299" i="21"/>
  <c r="H299" i="21"/>
  <c r="O298" i="21"/>
  <c r="P298" i="21"/>
  <c r="Q298" i="21"/>
  <c r="R298" i="21"/>
  <c r="S298" i="21"/>
  <c r="I298" i="21"/>
  <c r="J298" i="21"/>
  <c r="L298" i="21"/>
  <c r="M298" i="21"/>
  <c r="H298" i="21"/>
  <c r="N294" i="21"/>
  <c r="O294" i="21"/>
  <c r="P294" i="21"/>
  <c r="Q294" i="21"/>
  <c r="R294" i="21"/>
  <c r="S294" i="21"/>
  <c r="I294" i="21"/>
  <c r="J294" i="21"/>
  <c r="K294" i="21"/>
  <c r="L294" i="21"/>
  <c r="M294" i="21"/>
  <c r="D294" i="21"/>
  <c r="E294" i="21"/>
  <c r="F294" i="21"/>
  <c r="G294" i="21"/>
  <c r="H294" i="21"/>
  <c r="O293" i="21"/>
  <c r="P293" i="21"/>
  <c r="Q293" i="21"/>
  <c r="R293" i="21"/>
  <c r="S293" i="21"/>
  <c r="I293" i="21"/>
  <c r="J293" i="21"/>
  <c r="L293" i="21"/>
  <c r="M293" i="21"/>
  <c r="D49" i="21"/>
  <c r="D293" i="21"/>
  <c r="E293" i="21"/>
  <c r="F293" i="21"/>
  <c r="G293" i="21"/>
  <c r="H293" i="21"/>
  <c r="N292" i="21"/>
  <c r="O292" i="21"/>
  <c r="P292" i="21"/>
  <c r="Q292" i="21"/>
  <c r="R292" i="21"/>
  <c r="S292" i="21"/>
  <c r="I292" i="21"/>
  <c r="J292" i="21"/>
  <c r="K292" i="21"/>
  <c r="L292" i="21"/>
  <c r="M292" i="21"/>
  <c r="D292" i="21"/>
  <c r="E292" i="21"/>
  <c r="F292" i="21"/>
  <c r="G292" i="21"/>
  <c r="H292" i="21"/>
  <c r="N289" i="21"/>
  <c r="O289" i="21"/>
  <c r="P289" i="21"/>
  <c r="Q289" i="21"/>
  <c r="R289" i="21"/>
  <c r="S289" i="21"/>
  <c r="I289" i="21"/>
  <c r="J289" i="21"/>
  <c r="K289" i="21"/>
  <c r="L289" i="21"/>
  <c r="M289" i="21"/>
  <c r="D289" i="21"/>
  <c r="E289" i="21"/>
  <c r="F289" i="21"/>
  <c r="G289" i="21"/>
  <c r="H289" i="21"/>
  <c r="N288" i="21"/>
  <c r="O288" i="21"/>
  <c r="Q288" i="21"/>
  <c r="R288" i="21"/>
  <c r="S288" i="21"/>
  <c r="J288" i="21"/>
  <c r="L288" i="21"/>
  <c r="D44" i="21"/>
  <c r="E288" i="21"/>
  <c r="G288" i="21"/>
  <c r="N284" i="21"/>
  <c r="O284" i="21"/>
  <c r="P284" i="21"/>
  <c r="Q284" i="21"/>
  <c r="R284" i="21"/>
  <c r="S284" i="21"/>
  <c r="I284" i="21"/>
  <c r="J284" i="21"/>
  <c r="K284" i="21"/>
  <c r="L284" i="21"/>
  <c r="M284" i="21"/>
  <c r="D284" i="21"/>
  <c r="E284" i="21"/>
  <c r="F284" i="21"/>
  <c r="G284" i="21"/>
  <c r="H284" i="21"/>
  <c r="N283" i="21"/>
  <c r="O283" i="21"/>
  <c r="P283" i="21"/>
  <c r="Q283" i="21"/>
  <c r="R283" i="21"/>
  <c r="S283" i="21"/>
  <c r="I283" i="21"/>
  <c r="K283" i="21"/>
  <c r="L283" i="21"/>
  <c r="M283" i="21"/>
  <c r="D39" i="21"/>
  <c r="E283" i="21"/>
  <c r="F283" i="21"/>
  <c r="H283" i="21"/>
  <c r="N282" i="21"/>
  <c r="O282" i="21"/>
  <c r="P282" i="21"/>
  <c r="Q282" i="21"/>
  <c r="R282" i="21"/>
  <c r="S282" i="21"/>
  <c r="I282" i="21"/>
  <c r="J282" i="21"/>
  <c r="K282" i="21"/>
  <c r="L282" i="21"/>
  <c r="M282" i="21"/>
  <c r="D282" i="21"/>
  <c r="E282" i="21"/>
  <c r="F282" i="21"/>
  <c r="G282" i="21"/>
  <c r="H282" i="21"/>
  <c r="N279" i="21"/>
  <c r="O279" i="21"/>
  <c r="P279" i="21"/>
  <c r="Q279" i="21"/>
  <c r="R279" i="21"/>
  <c r="S279" i="21"/>
  <c r="I279" i="21"/>
  <c r="J279" i="21"/>
  <c r="K279" i="21"/>
  <c r="L279" i="21"/>
  <c r="M279" i="21"/>
  <c r="D279" i="21"/>
  <c r="E279" i="21"/>
  <c r="F279" i="21"/>
  <c r="G279" i="21"/>
  <c r="H279" i="21"/>
  <c r="P278" i="21"/>
  <c r="Q278" i="21"/>
  <c r="R278" i="21"/>
  <c r="S278" i="21"/>
  <c r="I278" i="21"/>
  <c r="J278" i="21"/>
  <c r="L278" i="21"/>
  <c r="M278" i="21"/>
  <c r="D34" i="21"/>
  <c r="E278" i="21"/>
  <c r="F278" i="21"/>
  <c r="G278" i="21"/>
  <c r="H278" i="21"/>
  <c r="N264" i="21"/>
  <c r="O264" i="21"/>
  <c r="P264" i="21"/>
  <c r="Q264" i="21"/>
  <c r="R264" i="21"/>
  <c r="S264" i="21"/>
  <c r="I264" i="21"/>
  <c r="J264" i="21"/>
  <c r="K264" i="21"/>
  <c r="L264" i="21"/>
  <c r="M264" i="21"/>
  <c r="D264" i="21"/>
  <c r="E264" i="21"/>
  <c r="F264" i="21"/>
  <c r="G264" i="21"/>
  <c r="H264" i="21"/>
  <c r="Q263" i="21"/>
  <c r="R263" i="21"/>
  <c r="S263" i="21"/>
  <c r="K263" i="21"/>
  <c r="M263" i="21"/>
  <c r="D19" i="21"/>
  <c r="D263" i="21"/>
  <c r="E263" i="21"/>
  <c r="F263" i="21"/>
  <c r="G263" i="21"/>
  <c r="H263" i="21"/>
  <c r="N262" i="21"/>
  <c r="O262" i="21"/>
  <c r="P262" i="21"/>
  <c r="Q262" i="21"/>
  <c r="R262" i="21"/>
  <c r="S262" i="21"/>
  <c r="I262" i="21"/>
  <c r="J262" i="21"/>
  <c r="K262" i="21"/>
  <c r="L262" i="21"/>
  <c r="M262" i="21"/>
  <c r="D262" i="21"/>
  <c r="E262" i="21"/>
  <c r="F262" i="21"/>
  <c r="G262" i="21"/>
  <c r="H262" i="21"/>
  <c r="N261" i="21"/>
  <c r="O261" i="21"/>
  <c r="P261" i="21"/>
  <c r="Q261" i="21"/>
  <c r="R261" i="21"/>
  <c r="S261" i="21"/>
  <c r="I261" i="21"/>
  <c r="J261" i="21"/>
  <c r="K261" i="21"/>
  <c r="L261" i="21"/>
  <c r="M261" i="21"/>
  <c r="N260" i="21"/>
  <c r="O260" i="21"/>
  <c r="P260" i="21"/>
  <c r="Q260" i="21"/>
  <c r="R260" i="21"/>
  <c r="S260" i="21"/>
  <c r="I260" i="21"/>
  <c r="J260" i="21"/>
  <c r="K260" i="21"/>
  <c r="L260" i="21"/>
  <c r="M260" i="21"/>
  <c r="D260" i="21"/>
  <c r="E260" i="21"/>
  <c r="F260" i="21"/>
  <c r="G260" i="21"/>
  <c r="H260" i="21"/>
  <c r="N259" i="21"/>
  <c r="O259" i="21"/>
  <c r="P259" i="21"/>
  <c r="Q259" i="21"/>
  <c r="R259" i="21"/>
  <c r="S259" i="21"/>
  <c r="I259" i="21"/>
  <c r="J259" i="21"/>
  <c r="K259" i="21"/>
  <c r="L259" i="21"/>
  <c r="M259" i="21"/>
  <c r="D259" i="21"/>
  <c r="E259" i="21"/>
  <c r="F259" i="21"/>
  <c r="G259" i="21"/>
  <c r="H259" i="21"/>
  <c r="N256" i="21"/>
  <c r="O256" i="21"/>
  <c r="P256" i="21"/>
  <c r="Q256" i="21"/>
  <c r="R256" i="21"/>
  <c r="S256" i="21"/>
  <c r="I256" i="21"/>
  <c r="J256" i="21"/>
  <c r="K256" i="21"/>
  <c r="L256" i="21"/>
  <c r="M256" i="21"/>
  <c r="D256" i="21"/>
  <c r="E256" i="21"/>
  <c r="F256" i="21"/>
  <c r="G256" i="21"/>
  <c r="H256" i="21"/>
  <c r="N255" i="21"/>
  <c r="O255" i="21"/>
  <c r="P255" i="21"/>
  <c r="Q255" i="21"/>
  <c r="R255" i="21"/>
  <c r="S255" i="21"/>
  <c r="I255" i="21"/>
  <c r="J255" i="21"/>
  <c r="K255" i="21"/>
  <c r="L255" i="21"/>
  <c r="M255" i="21"/>
  <c r="D255" i="21"/>
  <c r="E255" i="21"/>
  <c r="F255" i="21"/>
  <c r="G255" i="21"/>
  <c r="H255" i="21"/>
  <c r="D54" i="21"/>
  <c r="D64" i="21"/>
  <c r="N253" i="21"/>
  <c r="O253" i="21"/>
  <c r="P253" i="21"/>
  <c r="Q253" i="21"/>
  <c r="I253" i="21"/>
  <c r="J253" i="21"/>
  <c r="K253" i="21"/>
  <c r="L253" i="21"/>
  <c r="M253" i="21"/>
  <c r="D253" i="21"/>
  <c r="F253" i="21"/>
  <c r="H253" i="21"/>
  <c r="N252" i="21"/>
  <c r="O252" i="21"/>
  <c r="P252" i="21"/>
  <c r="I252" i="21"/>
  <c r="J252" i="21"/>
  <c r="K252" i="21"/>
  <c r="L252" i="21"/>
  <c r="M252" i="21"/>
  <c r="D8" i="21"/>
  <c r="E252" i="21"/>
  <c r="H252" i="21"/>
  <c r="N324" i="26"/>
  <c r="O324" i="26"/>
  <c r="P324" i="26"/>
  <c r="Q324" i="26"/>
  <c r="R324" i="26"/>
  <c r="S324" i="26"/>
  <c r="I324" i="26"/>
  <c r="J324" i="26"/>
  <c r="K324" i="26"/>
  <c r="L324" i="26"/>
  <c r="M324" i="26"/>
  <c r="E324" i="26"/>
  <c r="F324" i="26"/>
  <c r="G324" i="26"/>
  <c r="H324" i="26"/>
  <c r="J323" i="26"/>
  <c r="L323" i="26"/>
  <c r="N319" i="26"/>
  <c r="O319" i="26"/>
  <c r="P319" i="26"/>
  <c r="Q319" i="26"/>
  <c r="R319" i="26"/>
  <c r="S319" i="26"/>
  <c r="I319" i="26"/>
  <c r="J319" i="26"/>
  <c r="K319" i="26"/>
  <c r="L319" i="26"/>
  <c r="M319" i="26"/>
  <c r="E319" i="26"/>
  <c r="F319" i="26"/>
  <c r="G319" i="26"/>
  <c r="H319" i="26"/>
  <c r="N318" i="26"/>
  <c r="O318" i="26"/>
  <c r="P318" i="26"/>
  <c r="Q318" i="26"/>
  <c r="R318" i="26"/>
  <c r="S318" i="26"/>
  <c r="I318" i="26"/>
  <c r="J318" i="26"/>
  <c r="K318" i="26"/>
  <c r="L318" i="26"/>
  <c r="M318" i="26"/>
  <c r="E318" i="26"/>
  <c r="F318" i="26"/>
  <c r="G318" i="26"/>
  <c r="H318" i="26"/>
  <c r="N314" i="26"/>
  <c r="O314" i="26"/>
  <c r="P314" i="26"/>
  <c r="Q314" i="26"/>
  <c r="R314" i="26"/>
  <c r="S314" i="26"/>
  <c r="I314" i="26"/>
  <c r="J314" i="26"/>
  <c r="K314" i="26"/>
  <c r="L314" i="26"/>
  <c r="M314" i="26"/>
  <c r="E314" i="26"/>
  <c r="F314" i="26"/>
  <c r="G314" i="26"/>
  <c r="H314" i="26"/>
  <c r="N313" i="26"/>
  <c r="O313" i="26"/>
  <c r="P313" i="26"/>
  <c r="Q313" i="26"/>
  <c r="R313" i="26"/>
  <c r="I313" i="26"/>
  <c r="J313" i="26"/>
  <c r="K313" i="26"/>
  <c r="L313" i="26"/>
  <c r="M313" i="26"/>
  <c r="E313" i="26"/>
  <c r="F313" i="26"/>
  <c r="G313" i="26"/>
  <c r="H313" i="26"/>
  <c r="N309" i="26"/>
  <c r="O309" i="26"/>
  <c r="P309" i="26"/>
  <c r="Q309" i="26"/>
  <c r="R309" i="26"/>
  <c r="S309" i="26"/>
  <c r="I309" i="26"/>
  <c r="J309" i="26"/>
  <c r="K309" i="26"/>
  <c r="L309" i="26"/>
  <c r="M309" i="26"/>
  <c r="E309" i="26"/>
  <c r="F309" i="26"/>
  <c r="G309" i="26"/>
  <c r="H309" i="26"/>
  <c r="N308" i="26"/>
  <c r="O308" i="26"/>
  <c r="P308" i="26"/>
  <c r="Q308" i="26"/>
  <c r="R308" i="26"/>
  <c r="S308" i="26"/>
  <c r="I308" i="26"/>
  <c r="J308" i="26"/>
  <c r="K308" i="26"/>
  <c r="L308" i="26"/>
  <c r="M308" i="26"/>
  <c r="E308" i="26"/>
  <c r="G308" i="26"/>
  <c r="H308" i="26"/>
  <c r="N304" i="26"/>
  <c r="O304" i="26"/>
  <c r="P304" i="26"/>
  <c r="Q304" i="26"/>
  <c r="R304" i="26"/>
  <c r="S304" i="26"/>
  <c r="I304" i="26"/>
  <c r="J304" i="26"/>
  <c r="K304" i="26"/>
  <c r="L304" i="26"/>
  <c r="M304" i="26"/>
  <c r="E304" i="26"/>
  <c r="F304" i="26"/>
  <c r="G304" i="26"/>
  <c r="H304" i="26"/>
  <c r="N303" i="26"/>
  <c r="O303" i="26"/>
  <c r="P303" i="26"/>
  <c r="Q303" i="26"/>
  <c r="R303" i="26"/>
  <c r="S303" i="26"/>
  <c r="I303" i="26"/>
  <c r="J303" i="26"/>
  <c r="K303" i="26"/>
  <c r="L303" i="26"/>
  <c r="M303" i="26"/>
  <c r="E303" i="26"/>
  <c r="F303" i="26"/>
  <c r="G303" i="26"/>
  <c r="H303" i="26"/>
  <c r="N299" i="26"/>
  <c r="O299" i="26"/>
  <c r="P299" i="26"/>
  <c r="Q299" i="26"/>
  <c r="R299" i="26"/>
  <c r="S299" i="26"/>
  <c r="I299" i="26"/>
  <c r="J299" i="26"/>
  <c r="K299" i="26"/>
  <c r="L299" i="26"/>
  <c r="M299" i="26"/>
  <c r="E299" i="26"/>
  <c r="F299" i="26"/>
  <c r="G299" i="26"/>
  <c r="H299" i="26"/>
  <c r="N298" i="26"/>
  <c r="O298" i="26"/>
  <c r="P298" i="26"/>
  <c r="Q298" i="26"/>
  <c r="R298" i="26"/>
  <c r="S298" i="26"/>
  <c r="I298" i="26"/>
  <c r="J298" i="26"/>
  <c r="K298" i="26"/>
  <c r="L298" i="26"/>
  <c r="M298" i="26"/>
  <c r="E298" i="26"/>
  <c r="G298" i="26"/>
  <c r="H298" i="26"/>
  <c r="N294" i="26"/>
  <c r="O294" i="26"/>
  <c r="P294" i="26"/>
  <c r="Q294" i="26"/>
  <c r="R294" i="26"/>
  <c r="S294" i="26"/>
  <c r="I294" i="26"/>
  <c r="J294" i="26"/>
  <c r="K294" i="26"/>
  <c r="L294" i="26"/>
  <c r="M294" i="26"/>
  <c r="E294" i="26"/>
  <c r="F294" i="26"/>
  <c r="G294" i="26"/>
  <c r="H294" i="26"/>
  <c r="N293" i="26"/>
  <c r="O293" i="26"/>
  <c r="P293" i="26"/>
  <c r="Q293" i="26"/>
  <c r="R293" i="26"/>
  <c r="S293" i="26"/>
  <c r="I293" i="26"/>
  <c r="J293" i="26"/>
  <c r="K293" i="26"/>
  <c r="L293" i="26"/>
  <c r="M293" i="26"/>
  <c r="F293" i="26"/>
  <c r="G293" i="26"/>
  <c r="H293" i="26"/>
  <c r="N289" i="26"/>
  <c r="O289" i="26"/>
  <c r="P289" i="26"/>
  <c r="Q289" i="26"/>
  <c r="R289" i="26"/>
  <c r="S289" i="26"/>
  <c r="I289" i="26"/>
  <c r="J289" i="26"/>
  <c r="K289" i="26"/>
  <c r="L289" i="26"/>
  <c r="M289" i="26"/>
  <c r="E289" i="26"/>
  <c r="F289" i="26"/>
  <c r="G289" i="26"/>
  <c r="H289" i="26"/>
  <c r="N288" i="26"/>
  <c r="O288" i="26"/>
  <c r="P288" i="26"/>
  <c r="Q288" i="26"/>
  <c r="R288" i="26"/>
  <c r="S288" i="26"/>
  <c r="I288" i="26"/>
  <c r="J288" i="26"/>
  <c r="K288" i="26"/>
  <c r="L288" i="26"/>
  <c r="M288" i="26"/>
  <c r="E288" i="26"/>
  <c r="G288" i="26"/>
  <c r="H288" i="26"/>
  <c r="N284" i="26"/>
  <c r="O284" i="26"/>
  <c r="P284" i="26"/>
  <c r="Q284" i="26"/>
  <c r="R284" i="26"/>
  <c r="S284" i="26"/>
  <c r="N283" i="26"/>
  <c r="O283" i="26"/>
  <c r="P283" i="26"/>
  <c r="Q283" i="26"/>
  <c r="R283" i="26"/>
  <c r="S283" i="26"/>
  <c r="N279" i="26"/>
  <c r="O279" i="26"/>
  <c r="P279" i="26"/>
  <c r="Q279" i="26"/>
  <c r="R279" i="26"/>
  <c r="S279" i="26"/>
  <c r="I279" i="26"/>
  <c r="J279" i="26"/>
  <c r="K279" i="26"/>
  <c r="L279" i="26"/>
  <c r="M279" i="26"/>
  <c r="E279" i="26"/>
  <c r="F279" i="26"/>
  <c r="G279" i="26"/>
  <c r="H279" i="26"/>
  <c r="N278" i="26"/>
  <c r="O278" i="26"/>
  <c r="P278" i="26"/>
  <c r="Q278" i="26"/>
  <c r="R278" i="26"/>
  <c r="S278" i="26"/>
  <c r="I278" i="26"/>
  <c r="J278" i="26"/>
  <c r="K278" i="26"/>
  <c r="L278" i="26"/>
  <c r="M278" i="26"/>
  <c r="F278" i="26"/>
  <c r="G278" i="26"/>
  <c r="H278" i="26"/>
  <c r="N274" i="26"/>
  <c r="O274" i="26"/>
  <c r="P274" i="26"/>
  <c r="Q274" i="26"/>
  <c r="R274" i="26"/>
  <c r="S274" i="26"/>
  <c r="I274" i="26"/>
  <c r="J274" i="26"/>
  <c r="K274" i="26"/>
  <c r="L274" i="26"/>
  <c r="M274" i="26"/>
  <c r="E274" i="26"/>
  <c r="F274" i="26"/>
  <c r="G274" i="26"/>
  <c r="H274" i="26"/>
  <c r="N273" i="26"/>
  <c r="O273" i="26"/>
  <c r="P273" i="26"/>
  <c r="Q273" i="26"/>
  <c r="R273" i="26"/>
  <c r="S273" i="26"/>
  <c r="I273" i="26"/>
  <c r="J273" i="26"/>
  <c r="K273" i="26"/>
  <c r="L273" i="26"/>
  <c r="M273" i="26"/>
  <c r="E273" i="26"/>
  <c r="F273" i="26"/>
  <c r="G273" i="26"/>
  <c r="H273" i="26"/>
  <c r="N269" i="26"/>
  <c r="O269" i="26"/>
  <c r="P269" i="26"/>
  <c r="Q269" i="26"/>
  <c r="R269" i="26"/>
  <c r="S269" i="26"/>
  <c r="I269" i="26"/>
  <c r="J269" i="26"/>
  <c r="K269" i="26"/>
  <c r="L269" i="26"/>
  <c r="M269" i="26"/>
  <c r="E269" i="26"/>
  <c r="F269" i="26"/>
  <c r="G269" i="26"/>
  <c r="H269" i="26"/>
  <c r="N268" i="26"/>
  <c r="O268" i="26"/>
  <c r="P268" i="26"/>
  <c r="Q268" i="26"/>
  <c r="R268" i="26"/>
  <c r="S268" i="26"/>
  <c r="I268" i="26"/>
  <c r="J268" i="26"/>
  <c r="K268" i="26"/>
  <c r="L268" i="26"/>
  <c r="M268" i="26"/>
  <c r="O264" i="26"/>
  <c r="P264" i="26"/>
  <c r="Q264" i="26"/>
  <c r="R264" i="26"/>
  <c r="S264" i="26"/>
  <c r="J264" i="26"/>
  <c r="K264" i="26"/>
  <c r="L264" i="26"/>
  <c r="M264" i="26"/>
  <c r="N264" i="26"/>
  <c r="E264" i="26"/>
  <c r="F264" i="26"/>
  <c r="G264" i="26"/>
  <c r="H264" i="26"/>
  <c r="I264" i="26"/>
  <c r="N263" i="26"/>
  <c r="O263" i="26"/>
  <c r="P263" i="26"/>
  <c r="Q263" i="26"/>
  <c r="R263" i="26"/>
  <c r="S263" i="26"/>
  <c r="I263" i="26"/>
  <c r="J263" i="26"/>
  <c r="K263" i="26"/>
  <c r="L263" i="26"/>
  <c r="M263" i="26"/>
  <c r="E263" i="26"/>
  <c r="F263" i="26"/>
  <c r="G263" i="26"/>
  <c r="H263" i="26"/>
  <c r="N262" i="26"/>
  <c r="O262" i="26"/>
  <c r="P262" i="26"/>
  <c r="Q262" i="26"/>
  <c r="R262" i="26"/>
  <c r="S262" i="26"/>
  <c r="I262" i="26"/>
  <c r="J262" i="26"/>
  <c r="K262" i="26"/>
  <c r="L262" i="26"/>
  <c r="M262" i="26"/>
  <c r="E262" i="26"/>
  <c r="F262" i="26"/>
  <c r="G262" i="26"/>
  <c r="H262" i="26"/>
  <c r="N261" i="26"/>
  <c r="O261" i="26"/>
  <c r="P261" i="26"/>
  <c r="Q261" i="26"/>
  <c r="R261" i="26"/>
  <c r="S261" i="26"/>
  <c r="I261" i="26"/>
  <c r="J261" i="26"/>
  <c r="K261" i="26"/>
  <c r="L261" i="26"/>
  <c r="M261" i="26"/>
  <c r="E261" i="26"/>
  <c r="F261" i="26"/>
  <c r="G261" i="26"/>
  <c r="H261" i="26"/>
  <c r="N260" i="26"/>
  <c r="O260" i="26"/>
  <c r="P260" i="26"/>
  <c r="Q260" i="26"/>
  <c r="R260" i="26"/>
  <c r="S260" i="26"/>
  <c r="I260" i="26"/>
  <c r="J260" i="26"/>
  <c r="K260" i="26"/>
  <c r="L260" i="26"/>
  <c r="M260" i="26"/>
  <c r="E260" i="26"/>
  <c r="F260" i="26"/>
  <c r="G260" i="26"/>
  <c r="H260" i="26"/>
  <c r="N258" i="26"/>
  <c r="O258" i="26"/>
  <c r="P258" i="26"/>
  <c r="Q258" i="26"/>
  <c r="R258" i="26"/>
  <c r="S258" i="26"/>
  <c r="I258" i="26"/>
  <c r="J258" i="26"/>
  <c r="K258" i="26"/>
  <c r="L258" i="26"/>
  <c r="M258" i="26"/>
  <c r="E258" i="26"/>
  <c r="F258" i="26"/>
  <c r="G258" i="26"/>
  <c r="H258" i="26"/>
  <c r="N256" i="26"/>
  <c r="O256" i="26"/>
  <c r="P256" i="26"/>
  <c r="Q256" i="26"/>
  <c r="R256" i="26"/>
  <c r="S256" i="26"/>
  <c r="I256" i="26"/>
  <c r="J256" i="26"/>
  <c r="K256" i="26"/>
  <c r="L256" i="26"/>
  <c r="M256" i="26"/>
  <c r="E256" i="26"/>
  <c r="F256" i="26"/>
  <c r="G256" i="26"/>
  <c r="H256" i="26"/>
  <c r="N255" i="26"/>
  <c r="O255" i="26"/>
  <c r="P255" i="26"/>
  <c r="R255" i="26"/>
  <c r="J255" i="26"/>
  <c r="K255" i="26"/>
  <c r="L255" i="26"/>
  <c r="F255" i="26"/>
  <c r="H255" i="26"/>
  <c r="N253" i="26"/>
  <c r="O253" i="26"/>
  <c r="P253" i="26"/>
  <c r="R253" i="26"/>
  <c r="J253" i="26"/>
  <c r="K253" i="26"/>
  <c r="L253" i="26"/>
  <c r="F253" i="26"/>
  <c r="H253" i="26"/>
  <c r="N252" i="26"/>
  <c r="O252" i="26"/>
  <c r="P252" i="26"/>
  <c r="R252" i="26"/>
  <c r="J252" i="26"/>
  <c r="K252" i="26"/>
  <c r="L252" i="26"/>
  <c r="F252" i="26"/>
  <c r="H252" i="26"/>
  <c r="N248" i="21"/>
  <c r="O248" i="21"/>
  <c r="R248" i="21"/>
  <c r="S248" i="21"/>
  <c r="I248" i="21"/>
  <c r="J248" i="21"/>
  <c r="L248" i="21"/>
  <c r="M248" i="21"/>
  <c r="D248" i="21"/>
  <c r="E248" i="21"/>
  <c r="F248" i="21"/>
  <c r="G248" i="21"/>
  <c r="H248" i="21"/>
  <c r="O245" i="21"/>
  <c r="P245" i="21"/>
  <c r="I245" i="21"/>
  <c r="J245" i="21"/>
  <c r="K245" i="21"/>
  <c r="M245" i="21"/>
  <c r="D245" i="21"/>
  <c r="F245" i="21"/>
  <c r="G245" i="21"/>
  <c r="H245" i="21"/>
  <c r="R244" i="21"/>
  <c r="M244" i="21"/>
  <c r="E244" i="21"/>
  <c r="N243" i="21"/>
  <c r="O243" i="21"/>
  <c r="P243" i="21"/>
  <c r="Q243" i="21"/>
  <c r="R243" i="21"/>
  <c r="S243" i="21"/>
  <c r="I243" i="21"/>
  <c r="J243" i="21"/>
  <c r="K243" i="21"/>
  <c r="L243" i="21"/>
  <c r="M243" i="21"/>
  <c r="D243" i="21"/>
  <c r="E243" i="21"/>
  <c r="F243" i="21"/>
  <c r="G243" i="21"/>
  <c r="H243" i="21"/>
  <c r="N240" i="21"/>
  <c r="O240" i="21"/>
  <c r="P240" i="21"/>
  <c r="Q240" i="21"/>
  <c r="R240" i="21"/>
  <c r="S240" i="21"/>
  <c r="I240" i="21"/>
  <c r="J240" i="21"/>
  <c r="K240" i="21"/>
  <c r="L240" i="21"/>
  <c r="M240" i="21"/>
  <c r="D240" i="21"/>
  <c r="E240" i="21"/>
  <c r="F240" i="21"/>
  <c r="G240" i="21"/>
  <c r="H240" i="21"/>
  <c r="N239" i="21"/>
  <c r="O239" i="21"/>
  <c r="Q239" i="21"/>
  <c r="R239" i="21"/>
  <c r="S239" i="21"/>
  <c r="J239" i="21"/>
  <c r="K239" i="21"/>
  <c r="M239" i="21"/>
  <c r="D239" i="21"/>
  <c r="E239" i="21"/>
  <c r="G239" i="21"/>
  <c r="H239" i="21"/>
  <c r="N238" i="21"/>
  <c r="O238" i="21"/>
  <c r="P238" i="21"/>
  <c r="Q238" i="21"/>
  <c r="R238" i="21"/>
  <c r="S238" i="21"/>
  <c r="I238" i="21"/>
  <c r="J238" i="21"/>
  <c r="K238" i="21"/>
  <c r="L238" i="21"/>
  <c r="M238" i="21"/>
  <c r="D238" i="21"/>
  <c r="E238" i="21"/>
  <c r="F238" i="21"/>
  <c r="G238" i="21"/>
  <c r="H238" i="21"/>
  <c r="D235" i="21"/>
  <c r="O234" i="21"/>
  <c r="P234" i="21"/>
  <c r="R234" i="21"/>
  <c r="S234" i="21"/>
  <c r="J234" i="21"/>
  <c r="K234" i="21"/>
  <c r="M234" i="21"/>
  <c r="D234" i="21"/>
  <c r="E234" i="21"/>
  <c r="F234" i="21"/>
  <c r="H234" i="21"/>
  <c r="N230" i="21"/>
  <c r="O230" i="21"/>
  <c r="P230" i="21"/>
  <c r="Q230" i="21"/>
  <c r="R230" i="21"/>
  <c r="S230" i="21"/>
  <c r="I230" i="21"/>
  <c r="J230" i="21"/>
  <c r="K230" i="21"/>
  <c r="L230" i="21"/>
  <c r="M230" i="21"/>
  <c r="D230" i="21"/>
  <c r="E230" i="21"/>
  <c r="F230" i="21"/>
  <c r="G230" i="21"/>
  <c r="H230" i="21"/>
  <c r="N229" i="21"/>
  <c r="O229" i="21"/>
  <c r="Q229" i="21"/>
  <c r="R229" i="21"/>
  <c r="S229" i="21"/>
  <c r="J229" i="21"/>
  <c r="K229" i="21"/>
  <c r="L229" i="21"/>
  <c r="H229" i="21"/>
  <c r="N225" i="21"/>
  <c r="O225" i="21"/>
  <c r="P225" i="21"/>
  <c r="Q225" i="21"/>
  <c r="R225" i="21"/>
  <c r="S225" i="21"/>
  <c r="I225" i="21"/>
  <c r="J225" i="21"/>
  <c r="K225" i="21"/>
  <c r="L225" i="21"/>
  <c r="M225" i="21"/>
  <c r="D225" i="21"/>
  <c r="E225" i="21"/>
  <c r="F225" i="21"/>
  <c r="G225" i="21"/>
  <c r="H225" i="21"/>
  <c r="N224" i="21"/>
  <c r="Q224" i="21"/>
  <c r="R224" i="21"/>
  <c r="S224" i="21"/>
  <c r="J224" i="21"/>
  <c r="K224" i="21"/>
  <c r="L224" i="21"/>
  <c r="D224" i="21"/>
  <c r="E224" i="21"/>
  <c r="F224" i="21"/>
  <c r="H224" i="21"/>
  <c r="N223" i="21"/>
  <c r="O223" i="21"/>
  <c r="P223" i="21"/>
  <c r="Q223" i="21"/>
  <c r="R223" i="21"/>
  <c r="S223" i="21"/>
  <c r="D223" i="21"/>
  <c r="E223" i="21"/>
  <c r="F223" i="21"/>
  <c r="G223" i="21"/>
  <c r="H223" i="21"/>
  <c r="I223" i="21"/>
  <c r="J223" i="21"/>
  <c r="K223" i="21"/>
  <c r="L223" i="21"/>
  <c r="M223" i="21"/>
  <c r="N220" i="21"/>
  <c r="O220" i="21"/>
  <c r="P220" i="21"/>
  <c r="Q220" i="21"/>
  <c r="R220" i="21"/>
  <c r="S220" i="21"/>
  <c r="I220" i="21"/>
  <c r="J220" i="21"/>
  <c r="K220" i="21"/>
  <c r="L220" i="21"/>
  <c r="M220" i="21"/>
  <c r="D220" i="21"/>
  <c r="E220" i="21"/>
  <c r="F220" i="21"/>
  <c r="G220" i="21"/>
  <c r="H220" i="21"/>
  <c r="N219" i="21"/>
  <c r="P219" i="21"/>
  <c r="Q219" i="21"/>
  <c r="R219" i="21"/>
  <c r="S219" i="21"/>
  <c r="I219" i="21"/>
  <c r="J219" i="21"/>
  <c r="K219" i="21"/>
  <c r="L219" i="21"/>
  <c r="H219" i="21"/>
  <c r="N215" i="21"/>
  <c r="O215" i="21"/>
  <c r="P215" i="21"/>
  <c r="Q215" i="21"/>
  <c r="R215" i="21"/>
  <c r="S215" i="21"/>
  <c r="I215" i="21"/>
  <c r="J215" i="21"/>
  <c r="K215" i="21"/>
  <c r="L215" i="21"/>
  <c r="M215" i="21"/>
  <c r="D215" i="21"/>
  <c r="E215" i="21"/>
  <c r="F215" i="21"/>
  <c r="G215" i="21"/>
  <c r="H215" i="21"/>
  <c r="N214" i="21"/>
  <c r="P214" i="21"/>
  <c r="Q214" i="21"/>
  <c r="R214" i="21"/>
  <c r="S214" i="21"/>
  <c r="I214" i="21"/>
  <c r="J214" i="21"/>
  <c r="K214" i="21"/>
  <c r="M214" i="21"/>
  <c r="D214" i="21"/>
  <c r="E214" i="21"/>
  <c r="G214" i="21"/>
  <c r="H214" i="21"/>
  <c r="N213" i="21"/>
  <c r="O213" i="21"/>
  <c r="P213" i="21"/>
  <c r="Q213" i="21"/>
  <c r="R213" i="21"/>
  <c r="S213" i="21"/>
  <c r="I213" i="21"/>
  <c r="J213" i="21"/>
  <c r="K213" i="21"/>
  <c r="L213" i="21"/>
  <c r="M213" i="21"/>
  <c r="D213" i="21"/>
  <c r="E213" i="21"/>
  <c r="F213" i="21"/>
  <c r="G213" i="21"/>
  <c r="H213" i="21"/>
  <c r="N210" i="21"/>
  <c r="O210" i="21"/>
  <c r="P210" i="21"/>
  <c r="Q210" i="21"/>
  <c r="R210" i="21"/>
  <c r="S210" i="21"/>
  <c r="I210" i="21"/>
  <c r="J210" i="21"/>
  <c r="K210" i="21"/>
  <c r="L210" i="21"/>
  <c r="M210" i="21"/>
  <c r="D210" i="21"/>
  <c r="E210" i="21"/>
  <c r="F210" i="21"/>
  <c r="G210" i="21"/>
  <c r="H210" i="21"/>
  <c r="N209" i="21"/>
  <c r="O209" i="21"/>
  <c r="Q209" i="21"/>
  <c r="R209" i="21"/>
  <c r="S209" i="21"/>
  <c r="I209" i="21"/>
  <c r="J209" i="21"/>
  <c r="L209" i="21"/>
  <c r="M209" i="21"/>
  <c r="E209" i="21"/>
  <c r="F209" i="21"/>
  <c r="G209" i="21"/>
  <c r="N205" i="21"/>
  <c r="O205" i="21"/>
  <c r="P205" i="21"/>
  <c r="Q205" i="21"/>
  <c r="R205" i="21"/>
  <c r="S205" i="21"/>
  <c r="I205" i="21"/>
  <c r="J205" i="21"/>
  <c r="K205" i="21"/>
  <c r="L205" i="21"/>
  <c r="M205" i="21"/>
  <c r="D205" i="21"/>
  <c r="E205" i="21"/>
  <c r="F205" i="21"/>
  <c r="G205" i="21"/>
  <c r="H205" i="21"/>
  <c r="N204" i="21"/>
  <c r="O204" i="21"/>
  <c r="P204" i="21"/>
  <c r="Q204" i="21"/>
  <c r="R204" i="21"/>
  <c r="S204" i="21"/>
  <c r="I204" i="21"/>
  <c r="K204" i="21"/>
  <c r="L204" i="21"/>
  <c r="M204" i="21"/>
  <c r="E204" i="21"/>
  <c r="F204" i="21"/>
  <c r="G204" i="21"/>
  <c r="N203" i="21"/>
  <c r="O203" i="21"/>
  <c r="P203" i="21"/>
  <c r="Q203" i="21"/>
  <c r="R203" i="21"/>
  <c r="S203" i="21"/>
  <c r="I203" i="21"/>
  <c r="J203" i="21"/>
  <c r="K203" i="21"/>
  <c r="L203" i="21"/>
  <c r="M203" i="21"/>
  <c r="D203" i="21"/>
  <c r="E203" i="21"/>
  <c r="F203" i="21"/>
  <c r="G203" i="21"/>
  <c r="H203" i="21"/>
  <c r="N200" i="21"/>
  <c r="O200" i="21"/>
  <c r="P200" i="21"/>
  <c r="Q200" i="21"/>
  <c r="R200" i="21"/>
  <c r="S200" i="21"/>
  <c r="I200" i="21"/>
  <c r="J200" i="21"/>
  <c r="K200" i="21"/>
  <c r="L200" i="21"/>
  <c r="M200" i="21"/>
  <c r="D200" i="21"/>
  <c r="E200" i="21"/>
  <c r="F200" i="21"/>
  <c r="G200" i="21"/>
  <c r="H200" i="21"/>
  <c r="O199" i="21"/>
  <c r="P199" i="21"/>
  <c r="Q199" i="21"/>
  <c r="R199" i="21"/>
  <c r="S199" i="21"/>
  <c r="I199" i="21"/>
  <c r="L199" i="21"/>
  <c r="M199" i="21"/>
  <c r="E199" i="21"/>
  <c r="F199" i="21"/>
  <c r="G199" i="21"/>
  <c r="H199" i="21"/>
  <c r="N185" i="21"/>
  <c r="O185" i="21"/>
  <c r="P185" i="21"/>
  <c r="Q185" i="21"/>
  <c r="R185" i="21"/>
  <c r="S185" i="21"/>
  <c r="I185" i="21"/>
  <c r="J185" i="21"/>
  <c r="K185" i="21"/>
  <c r="L185" i="21"/>
  <c r="M185" i="21"/>
  <c r="D185" i="21"/>
  <c r="E185" i="21"/>
  <c r="F185" i="21"/>
  <c r="G185" i="21"/>
  <c r="H185" i="21"/>
  <c r="P184" i="21"/>
  <c r="Q184" i="21"/>
  <c r="R184" i="21"/>
  <c r="S184" i="21"/>
  <c r="I184" i="21"/>
  <c r="J184" i="21"/>
  <c r="K184" i="21"/>
  <c r="M184" i="21"/>
  <c r="D184" i="21"/>
  <c r="E184" i="21"/>
  <c r="G184" i="21"/>
  <c r="H184" i="21"/>
  <c r="N182" i="21"/>
  <c r="O182" i="21"/>
  <c r="P182" i="21"/>
  <c r="Q182" i="21"/>
  <c r="R182" i="21"/>
  <c r="S182" i="21"/>
  <c r="I182" i="21"/>
  <c r="J182" i="21"/>
  <c r="K182" i="21"/>
  <c r="L182" i="21"/>
  <c r="M182" i="21"/>
  <c r="N181" i="21"/>
  <c r="O181" i="21"/>
  <c r="P181" i="21"/>
  <c r="Q181" i="21"/>
  <c r="R181" i="21"/>
  <c r="S181" i="21"/>
  <c r="I181" i="21"/>
  <c r="J181" i="21"/>
  <c r="K181" i="21"/>
  <c r="L181" i="21"/>
  <c r="M181" i="21"/>
  <c r="D181" i="21"/>
  <c r="E181" i="21"/>
  <c r="F181" i="21"/>
  <c r="G181" i="21"/>
  <c r="H181" i="21"/>
  <c r="N176" i="21"/>
  <c r="O176" i="21"/>
  <c r="P176" i="21"/>
  <c r="Q176" i="21"/>
  <c r="R176" i="21"/>
  <c r="S176" i="21"/>
  <c r="I176" i="21"/>
  <c r="J176" i="21"/>
  <c r="K176" i="21"/>
  <c r="L176" i="21"/>
  <c r="M176" i="21"/>
  <c r="D176" i="21"/>
  <c r="E176" i="21"/>
  <c r="F176" i="21"/>
  <c r="G176" i="21"/>
  <c r="H176" i="21"/>
  <c r="N173" i="21"/>
  <c r="P173" i="21"/>
  <c r="I173" i="21"/>
  <c r="J173" i="21"/>
  <c r="L173" i="21"/>
  <c r="M173" i="21"/>
  <c r="D173" i="21"/>
  <c r="E173" i="21"/>
  <c r="F173" i="21"/>
  <c r="G173" i="21"/>
  <c r="H173" i="21"/>
  <c r="N245" i="26"/>
  <c r="O245" i="26"/>
  <c r="P245" i="26"/>
  <c r="Q245" i="26"/>
  <c r="R245" i="26"/>
  <c r="S245" i="26"/>
  <c r="I245" i="26"/>
  <c r="J245" i="26"/>
  <c r="K245" i="26"/>
  <c r="L245" i="26"/>
  <c r="M245" i="26"/>
  <c r="E245" i="26"/>
  <c r="F245" i="26"/>
  <c r="G245" i="26"/>
  <c r="H245" i="26"/>
  <c r="J244" i="26"/>
  <c r="L244" i="26"/>
  <c r="N240" i="26"/>
  <c r="O240" i="26"/>
  <c r="P240" i="26"/>
  <c r="Q240" i="26"/>
  <c r="R240" i="26"/>
  <c r="S240" i="26"/>
  <c r="I240" i="26"/>
  <c r="J240" i="26"/>
  <c r="K240" i="26"/>
  <c r="L240" i="26"/>
  <c r="M240" i="26"/>
  <c r="E240" i="26"/>
  <c r="F240" i="26"/>
  <c r="G240" i="26"/>
  <c r="H240" i="26"/>
  <c r="N239" i="26"/>
  <c r="O239" i="26"/>
  <c r="P239" i="26"/>
  <c r="Q239" i="26"/>
  <c r="R239" i="26"/>
  <c r="S239" i="26"/>
  <c r="I239" i="26"/>
  <c r="J239" i="26"/>
  <c r="K239" i="26"/>
  <c r="L239" i="26"/>
  <c r="M239" i="26"/>
  <c r="E239" i="26"/>
  <c r="F239" i="26"/>
  <c r="G239" i="26"/>
  <c r="H239" i="26"/>
  <c r="N234" i="26"/>
  <c r="O234" i="26"/>
  <c r="P234" i="26"/>
  <c r="Q234" i="26"/>
  <c r="R234" i="26"/>
  <c r="I234" i="26"/>
  <c r="J234" i="26"/>
  <c r="K234" i="26"/>
  <c r="L234" i="26"/>
  <c r="M234" i="26"/>
  <c r="E234" i="26"/>
  <c r="F234" i="26"/>
  <c r="G234" i="26"/>
  <c r="H234" i="26"/>
  <c r="N230" i="26"/>
  <c r="O230" i="26"/>
  <c r="P230" i="26"/>
  <c r="Q230" i="26"/>
  <c r="R230" i="26"/>
  <c r="S230" i="26"/>
  <c r="I230" i="26"/>
  <c r="J230" i="26"/>
  <c r="K230" i="26"/>
  <c r="L230" i="26"/>
  <c r="M230" i="26"/>
  <c r="E230" i="26"/>
  <c r="F230" i="26"/>
  <c r="G230" i="26"/>
  <c r="H230" i="26"/>
  <c r="N229" i="26"/>
  <c r="O229" i="26"/>
  <c r="P229" i="26"/>
  <c r="Q229" i="26"/>
  <c r="R229" i="26"/>
  <c r="S229" i="26"/>
  <c r="I229" i="26"/>
  <c r="J229" i="26"/>
  <c r="K229" i="26"/>
  <c r="L229" i="26"/>
  <c r="M229" i="26"/>
  <c r="E229" i="26"/>
  <c r="G229" i="26"/>
  <c r="H229" i="26"/>
  <c r="N225" i="26"/>
  <c r="O225" i="26"/>
  <c r="P225" i="26"/>
  <c r="Q225" i="26"/>
  <c r="R225" i="26"/>
  <c r="S225" i="26"/>
  <c r="I225" i="26"/>
  <c r="J225" i="26"/>
  <c r="K225" i="26"/>
  <c r="L225" i="26"/>
  <c r="M225" i="26"/>
  <c r="E225" i="26"/>
  <c r="F225" i="26"/>
  <c r="G225" i="26"/>
  <c r="H225" i="26"/>
  <c r="N224" i="26"/>
  <c r="O224" i="26"/>
  <c r="P224" i="26"/>
  <c r="Q224" i="26"/>
  <c r="R224" i="26"/>
  <c r="S224" i="26"/>
  <c r="I224" i="26"/>
  <c r="J224" i="26"/>
  <c r="K224" i="26"/>
  <c r="L224" i="26"/>
  <c r="M224" i="26"/>
  <c r="E224" i="26"/>
  <c r="F224" i="26"/>
  <c r="G224" i="26"/>
  <c r="H224" i="26"/>
  <c r="N220" i="26"/>
  <c r="O220" i="26"/>
  <c r="P220" i="26"/>
  <c r="Q220" i="26"/>
  <c r="R220" i="26"/>
  <c r="S220" i="26"/>
  <c r="I220" i="26"/>
  <c r="J220" i="26"/>
  <c r="K220" i="26"/>
  <c r="L220" i="26"/>
  <c r="M220" i="26"/>
  <c r="E220" i="26"/>
  <c r="F220" i="26"/>
  <c r="G220" i="26"/>
  <c r="H220" i="26"/>
  <c r="N219" i="26"/>
  <c r="O219" i="26"/>
  <c r="P219" i="26"/>
  <c r="Q219" i="26"/>
  <c r="R219" i="26"/>
  <c r="S219" i="26"/>
  <c r="I219" i="26"/>
  <c r="J219" i="26"/>
  <c r="K219" i="26"/>
  <c r="L219" i="26"/>
  <c r="M219" i="26"/>
  <c r="E219" i="26"/>
  <c r="G219" i="26"/>
  <c r="H219" i="26"/>
  <c r="N215" i="26"/>
  <c r="O215" i="26"/>
  <c r="P215" i="26"/>
  <c r="Q215" i="26"/>
  <c r="R215" i="26"/>
  <c r="S215" i="26"/>
  <c r="I215" i="26"/>
  <c r="J215" i="26"/>
  <c r="K215" i="26"/>
  <c r="L215" i="26"/>
  <c r="M215" i="26"/>
  <c r="E215" i="26"/>
  <c r="F215" i="26"/>
  <c r="G215" i="26"/>
  <c r="H215" i="26"/>
  <c r="N214" i="26"/>
  <c r="O214" i="26"/>
  <c r="P214" i="26"/>
  <c r="Q214" i="26"/>
  <c r="R214" i="26"/>
  <c r="S214" i="26"/>
  <c r="I214" i="26"/>
  <c r="J214" i="26"/>
  <c r="K214" i="26"/>
  <c r="L214" i="26"/>
  <c r="M214" i="26"/>
  <c r="F214" i="26"/>
  <c r="G214" i="26"/>
  <c r="H214" i="26"/>
  <c r="N210" i="26"/>
  <c r="O210" i="26"/>
  <c r="P210" i="26"/>
  <c r="Q210" i="26"/>
  <c r="R210" i="26"/>
  <c r="S210" i="26"/>
  <c r="I210" i="26"/>
  <c r="J210" i="26"/>
  <c r="K210" i="26"/>
  <c r="L210" i="26"/>
  <c r="M210" i="26"/>
  <c r="E210" i="26"/>
  <c r="F210" i="26"/>
  <c r="G210" i="26"/>
  <c r="H210" i="26"/>
  <c r="N209" i="26"/>
  <c r="O209" i="26"/>
  <c r="P209" i="26"/>
  <c r="Q209" i="26"/>
  <c r="R209" i="26"/>
  <c r="S209" i="26"/>
  <c r="I209" i="26"/>
  <c r="J209" i="26"/>
  <c r="K209" i="26"/>
  <c r="L209" i="26"/>
  <c r="M209" i="26"/>
  <c r="E209" i="26"/>
  <c r="G209" i="26"/>
  <c r="H209" i="26"/>
  <c r="N205" i="26"/>
  <c r="O205" i="26"/>
  <c r="P205" i="26"/>
  <c r="Q205" i="26"/>
  <c r="R205" i="26"/>
  <c r="S205" i="26"/>
  <c r="N204" i="26"/>
  <c r="O204" i="26"/>
  <c r="P204" i="26"/>
  <c r="Q204" i="26"/>
  <c r="R204" i="26"/>
  <c r="S204" i="26"/>
  <c r="N200" i="26"/>
  <c r="O200" i="26"/>
  <c r="P200" i="26"/>
  <c r="Q200" i="26"/>
  <c r="R200" i="26"/>
  <c r="S200" i="26"/>
  <c r="I200" i="26"/>
  <c r="J200" i="26"/>
  <c r="K200" i="26"/>
  <c r="L200" i="26"/>
  <c r="M200" i="26"/>
  <c r="E200" i="26"/>
  <c r="F200" i="26"/>
  <c r="G200" i="26"/>
  <c r="H200" i="26"/>
  <c r="N199" i="26"/>
  <c r="O199" i="26"/>
  <c r="P199" i="26"/>
  <c r="Q199" i="26"/>
  <c r="R199" i="26"/>
  <c r="S199" i="26"/>
  <c r="I199" i="26"/>
  <c r="J199" i="26"/>
  <c r="K199" i="26"/>
  <c r="L199" i="26"/>
  <c r="M199" i="26"/>
  <c r="F199" i="26"/>
  <c r="G199" i="26"/>
  <c r="H199" i="26"/>
  <c r="N195" i="26"/>
  <c r="O195" i="26"/>
  <c r="P195" i="26"/>
  <c r="Q195" i="26"/>
  <c r="R195" i="26"/>
  <c r="S195" i="26"/>
  <c r="I195" i="26"/>
  <c r="J195" i="26"/>
  <c r="K195" i="26"/>
  <c r="L195" i="26"/>
  <c r="M195" i="26"/>
  <c r="E195" i="26"/>
  <c r="F195" i="26"/>
  <c r="G195" i="26"/>
  <c r="H195" i="26"/>
  <c r="N194" i="26"/>
  <c r="O194" i="26"/>
  <c r="P194" i="26"/>
  <c r="Q194" i="26"/>
  <c r="R194" i="26"/>
  <c r="S194" i="26"/>
  <c r="I194" i="26"/>
  <c r="J194" i="26"/>
  <c r="K194" i="26"/>
  <c r="L194" i="26"/>
  <c r="M194" i="26"/>
  <c r="E194" i="26"/>
  <c r="F194" i="26"/>
  <c r="G194" i="26"/>
  <c r="H194" i="26"/>
  <c r="N190" i="26"/>
  <c r="O190" i="26"/>
  <c r="P190" i="26"/>
  <c r="Q190" i="26"/>
  <c r="R190" i="26"/>
  <c r="S190" i="26"/>
  <c r="I190" i="26"/>
  <c r="J190" i="26"/>
  <c r="K190" i="26"/>
  <c r="L190" i="26"/>
  <c r="M190" i="26"/>
  <c r="E190" i="26"/>
  <c r="F190" i="26"/>
  <c r="G190" i="26"/>
  <c r="H190" i="26"/>
  <c r="N189" i="26"/>
  <c r="O189" i="26"/>
  <c r="P189" i="26"/>
  <c r="Q189" i="26"/>
  <c r="R189" i="26"/>
  <c r="S189" i="26"/>
  <c r="I189" i="26"/>
  <c r="J189" i="26"/>
  <c r="K189" i="26"/>
  <c r="L189" i="26"/>
  <c r="M189" i="26"/>
  <c r="O185" i="26"/>
  <c r="P185" i="26"/>
  <c r="Q185" i="26"/>
  <c r="R185" i="26"/>
  <c r="S185" i="26"/>
  <c r="J185" i="26"/>
  <c r="K185" i="26"/>
  <c r="L185" i="26"/>
  <c r="M185" i="26"/>
  <c r="N185" i="26"/>
  <c r="E185" i="26"/>
  <c r="F185" i="26"/>
  <c r="G185" i="26"/>
  <c r="H185" i="26"/>
  <c r="I185" i="26"/>
  <c r="N184" i="26"/>
  <c r="O184" i="26"/>
  <c r="P184" i="26"/>
  <c r="Q184" i="26"/>
  <c r="R184" i="26"/>
  <c r="S184" i="26"/>
  <c r="I184" i="26"/>
  <c r="J184" i="26"/>
  <c r="K184" i="26"/>
  <c r="L184" i="26"/>
  <c r="M184" i="26"/>
  <c r="E184" i="26"/>
  <c r="F184" i="26"/>
  <c r="G184" i="26"/>
  <c r="H184" i="26"/>
  <c r="N182" i="26"/>
  <c r="O182" i="26"/>
  <c r="P182" i="26"/>
  <c r="Q182" i="26"/>
  <c r="R182" i="26"/>
  <c r="S182" i="26"/>
  <c r="I182" i="26"/>
  <c r="J182" i="26"/>
  <c r="K182" i="26"/>
  <c r="L182" i="26"/>
  <c r="M182" i="26"/>
  <c r="E182" i="26"/>
  <c r="F182" i="26"/>
  <c r="G182" i="26"/>
  <c r="H182" i="26"/>
  <c r="N181" i="26"/>
  <c r="O181" i="26"/>
  <c r="P181" i="26"/>
  <c r="Q181" i="26"/>
  <c r="R181" i="26"/>
  <c r="S181" i="26"/>
  <c r="I181" i="26"/>
  <c r="J181" i="26"/>
  <c r="K181" i="26"/>
  <c r="L181" i="26"/>
  <c r="M181" i="26"/>
  <c r="E181" i="26"/>
  <c r="F181" i="26"/>
  <c r="G181" i="26"/>
  <c r="H181" i="26"/>
  <c r="N179" i="26"/>
  <c r="O179" i="26"/>
  <c r="P179" i="26"/>
  <c r="Q179" i="26"/>
  <c r="R179" i="26"/>
  <c r="S179" i="26"/>
  <c r="I179" i="26"/>
  <c r="J179" i="26"/>
  <c r="K179" i="26"/>
  <c r="L179" i="26"/>
  <c r="M179" i="26"/>
  <c r="E179" i="26"/>
  <c r="F179" i="26"/>
  <c r="G179" i="26"/>
  <c r="H179" i="26"/>
  <c r="N176" i="26"/>
  <c r="O176" i="26"/>
  <c r="P176" i="26"/>
  <c r="R176" i="26"/>
  <c r="J176" i="26"/>
  <c r="K176" i="26"/>
  <c r="L176" i="26"/>
  <c r="F176" i="26"/>
  <c r="H176" i="26"/>
  <c r="N173" i="26"/>
  <c r="O173" i="26"/>
  <c r="P173" i="26"/>
  <c r="R173" i="26"/>
  <c r="J173" i="26"/>
  <c r="K173" i="26"/>
  <c r="L173" i="26"/>
  <c r="F173" i="26"/>
  <c r="H173" i="26"/>
  <c r="N104" i="21"/>
  <c r="O104" i="21"/>
  <c r="P104" i="21"/>
  <c r="I104" i="21"/>
  <c r="J104" i="21"/>
  <c r="K104" i="21"/>
  <c r="L104" i="21"/>
  <c r="M104" i="21"/>
  <c r="D104" i="21"/>
  <c r="E104" i="21"/>
  <c r="G104" i="21"/>
  <c r="H104" i="21"/>
  <c r="N103" i="21"/>
  <c r="P103" i="21"/>
  <c r="R103" i="21"/>
  <c r="S103" i="21"/>
  <c r="I103" i="21"/>
  <c r="J103" i="21"/>
  <c r="K103" i="21"/>
  <c r="L103" i="21"/>
  <c r="M103" i="21"/>
  <c r="N102" i="21"/>
  <c r="O102" i="21"/>
  <c r="P102" i="21"/>
  <c r="R102" i="21"/>
  <c r="S102" i="21"/>
  <c r="I102" i="21"/>
  <c r="J102" i="21"/>
  <c r="L102" i="21"/>
  <c r="M102" i="21"/>
  <c r="D102" i="21"/>
  <c r="E102" i="21"/>
  <c r="F102" i="21"/>
  <c r="G102" i="21"/>
  <c r="H102" i="21"/>
  <c r="O101" i="21"/>
  <c r="P101" i="21"/>
  <c r="R101" i="21"/>
  <c r="I101" i="21"/>
  <c r="J101" i="21"/>
  <c r="K101" i="21"/>
  <c r="L101" i="21"/>
  <c r="M101" i="21"/>
  <c r="D101" i="21"/>
  <c r="E101" i="21"/>
  <c r="F101" i="21"/>
  <c r="H101" i="21"/>
  <c r="N98" i="21"/>
  <c r="O98" i="21"/>
  <c r="P98" i="21"/>
  <c r="R98" i="21"/>
  <c r="S98" i="21"/>
  <c r="I98" i="21"/>
  <c r="K98" i="21"/>
  <c r="L98" i="21"/>
  <c r="M98" i="21"/>
  <c r="E98" i="21"/>
  <c r="F98" i="21"/>
  <c r="G98" i="21"/>
  <c r="H98" i="21"/>
  <c r="O97" i="21"/>
  <c r="P97" i="21"/>
  <c r="S97" i="21"/>
  <c r="I97" i="21"/>
  <c r="J97" i="21"/>
  <c r="K97" i="21"/>
  <c r="L97" i="21"/>
  <c r="M97" i="21"/>
  <c r="E97" i="21"/>
  <c r="F97" i="21"/>
  <c r="G97" i="21"/>
  <c r="H97" i="21"/>
  <c r="N95" i="21"/>
  <c r="P95" i="21"/>
  <c r="I95" i="21"/>
  <c r="J95" i="21"/>
  <c r="L95" i="21"/>
  <c r="M95" i="21"/>
  <c r="D95" i="21"/>
  <c r="G95" i="21"/>
  <c r="H95" i="21"/>
  <c r="N94" i="21"/>
  <c r="O94" i="21"/>
  <c r="P94" i="21"/>
  <c r="R94" i="21"/>
  <c r="I94" i="21"/>
  <c r="J94" i="21"/>
  <c r="K94" i="21"/>
  <c r="L94" i="21"/>
  <c r="M94" i="21"/>
  <c r="E94" i="21"/>
  <c r="F94" i="21"/>
  <c r="G94" i="21"/>
  <c r="H94" i="21"/>
  <c r="N104" i="26"/>
  <c r="P104" i="26"/>
  <c r="R104" i="26"/>
  <c r="J104" i="26"/>
  <c r="K104" i="26"/>
  <c r="L104" i="26"/>
  <c r="F104" i="26"/>
  <c r="N103" i="26"/>
  <c r="P103" i="26"/>
  <c r="R103" i="26"/>
  <c r="J103" i="26"/>
  <c r="K103" i="26"/>
  <c r="L103" i="26"/>
  <c r="F103" i="26"/>
  <c r="N102" i="26"/>
  <c r="P102" i="26"/>
  <c r="R102" i="26"/>
  <c r="J102" i="26"/>
  <c r="K102" i="26"/>
  <c r="L102" i="26"/>
  <c r="F102" i="26"/>
  <c r="N100" i="26"/>
  <c r="P100" i="26"/>
  <c r="R100" i="26"/>
  <c r="J100" i="26"/>
  <c r="K100" i="26"/>
  <c r="L100" i="26"/>
  <c r="F100" i="26"/>
  <c r="N98" i="26"/>
  <c r="P98" i="26"/>
  <c r="R98" i="26"/>
  <c r="J98" i="26"/>
  <c r="K98" i="26"/>
  <c r="L98" i="26"/>
  <c r="F98" i="26"/>
  <c r="N97" i="26"/>
  <c r="P97" i="26"/>
  <c r="R97" i="26"/>
  <c r="J97" i="26"/>
  <c r="K97" i="26"/>
  <c r="L97" i="26"/>
  <c r="F97" i="26"/>
  <c r="N95" i="26"/>
  <c r="P95" i="26"/>
  <c r="R95" i="26"/>
  <c r="J95" i="26"/>
  <c r="K95" i="26"/>
  <c r="L95" i="26"/>
  <c r="F95" i="26"/>
  <c r="N94" i="26"/>
  <c r="P94" i="26"/>
  <c r="R94" i="26"/>
  <c r="J94" i="26"/>
  <c r="K94" i="26"/>
  <c r="L94" i="26"/>
  <c r="F94" i="26"/>
  <c r="E340" i="21"/>
  <c r="F340" i="21"/>
  <c r="G340" i="21"/>
  <c r="H340" i="21"/>
  <c r="E346" i="21"/>
  <c r="F346" i="21"/>
  <c r="G346" i="21"/>
  <c r="H346" i="21"/>
  <c r="I346" i="21"/>
  <c r="J346" i="21"/>
  <c r="K346" i="21"/>
  <c r="L346" i="21"/>
  <c r="M346" i="21"/>
  <c r="N346" i="21"/>
  <c r="O346" i="21"/>
  <c r="P346" i="21"/>
  <c r="Q346" i="21"/>
  <c r="R346" i="21"/>
  <c r="E347" i="21"/>
  <c r="F347" i="21"/>
  <c r="G347" i="21"/>
  <c r="H347" i="21"/>
  <c r="I347" i="21"/>
  <c r="J347" i="21"/>
  <c r="K347" i="21"/>
  <c r="L347" i="21"/>
  <c r="M347" i="21"/>
  <c r="N347" i="21"/>
  <c r="O347" i="21"/>
  <c r="P347" i="21"/>
  <c r="Q347" i="21"/>
  <c r="R347" i="21"/>
  <c r="E348" i="21"/>
  <c r="F348" i="21"/>
  <c r="G348" i="21"/>
  <c r="H348" i="21"/>
  <c r="I348" i="21"/>
  <c r="J348" i="21"/>
  <c r="K348" i="21"/>
  <c r="L348" i="21"/>
  <c r="M348" i="21"/>
  <c r="N348" i="21"/>
  <c r="O348" i="21"/>
  <c r="P348" i="21"/>
  <c r="Q348" i="21"/>
  <c r="R348" i="21"/>
  <c r="E351" i="21"/>
  <c r="F351" i="21"/>
  <c r="G351" i="21"/>
  <c r="H351" i="21"/>
  <c r="I351" i="21"/>
  <c r="J351" i="21"/>
  <c r="K351" i="21"/>
  <c r="L351" i="21"/>
  <c r="M351" i="21"/>
  <c r="N351" i="21"/>
  <c r="O351" i="21"/>
  <c r="P351" i="21"/>
  <c r="Q351" i="21"/>
  <c r="R351" i="21"/>
  <c r="E352" i="21"/>
  <c r="F352" i="21"/>
  <c r="G352" i="21"/>
  <c r="H352" i="21"/>
  <c r="I352" i="21"/>
  <c r="J352" i="21"/>
  <c r="K352" i="21"/>
  <c r="L352" i="21"/>
  <c r="M352" i="21"/>
  <c r="N352" i="21"/>
  <c r="O352" i="21"/>
  <c r="P352" i="21"/>
  <c r="Q352" i="21"/>
  <c r="R352" i="21"/>
  <c r="E353" i="21"/>
  <c r="F353" i="21"/>
  <c r="G353" i="21"/>
  <c r="H353" i="21"/>
  <c r="I353" i="21"/>
  <c r="J353" i="21"/>
  <c r="K353" i="21"/>
  <c r="L353" i="21"/>
  <c r="M353" i="21"/>
  <c r="N353" i="21"/>
  <c r="O353" i="21"/>
  <c r="P353" i="21"/>
  <c r="Q353" i="21"/>
  <c r="R353" i="21"/>
  <c r="E356" i="21"/>
  <c r="F356" i="21"/>
  <c r="G356" i="21"/>
  <c r="H356" i="21"/>
  <c r="I356" i="21"/>
  <c r="J356" i="21"/>
  <c r="K356" i="21"/>
  <c r="L356" i="21"/>
  <c r="M356" i="21"/>
  <c r="N356" i="21"/>
  <c r="O356" i="21"/>
  <c r="P356" i="21"/>
  <c r="Q356" i="21"/>
  <c r="R356" i="21"/>
  <c r="E366" i="21"/>
  <c r="F366" i="21"/>
  <c r="G366" i="21"/>
  <c r="H366" i="21"/>
  <c r="I366" i="21"/>
  <c r="J366" i="21"/>
  <c r="K366" i="21"/>
  <c r="L366" i="21"/>
  <c r="M366" i="21"/>
  <c r="N366" i="21"/>
  <c r="O366" i="21"/>
  <c r="P366" i="21"/>
  <c r="Q366" i="21"/>
  <c r="R366" i="21"/>
  <c r="E376" i="21"/>
  <c r="F376" i="21"/>
  <c r="G376" i="21"/>
  <c r="H376" i="21"/>
  <c r="I376" i="21"/>
  <c r="J376" i="21"/>
  <c r="K376" i="21"/>
  <c r="L376" i="21"/>
  <c r="M376" i="21"/>
  <c r="N376" i="21"/>
  <c r="O376" i="21"/>
  <c r="P376" i="21"/>
  <c r="Q376" i="21"/>
  <c r="R376" i="21"/>
  <c r="E377" i="21"/>
  <c r="F377" i="21"/>
  <c r="G377" i="21"/>
  <c r="E386" i="21"/>
  <c r="F386" i="21"/>
  <c r="G386" i="21"/>
  <c r="H386" i="21"/>
  <c r="I386" i="21"/>
  <c r="J386" i="21"/>
  <c r="K386" i="21"/>
  <c r="L386" i="21"/>
  <c r="M386" i="21"/>
  <c r="N386" i="21"/>
  <c r="O386" i="21"/>
  <c r="P386" i="21"/>
  <c r="Q386" i="21"/>
  <c r="R386" i="21"/>
  <c r="E387" i="21"/>
  <c r="F387" i="21"/>
  <c r="G387" i="21"/>
  <c r="E391" i="21"/>
  <c r="F391" i="21"/>
  <c r="G391" i="21"/>
  <c r="H391" i="21"/>
  <c r="I391" i="21"/>
  <c r="J391" i="21"/>
  <c r="K391" i="21"/>
  <c r="L391" i="21"/>
  <c r="M391" i="21"/>
  <c r="N391" i="21"/>
  <c r="O391" i="21"/>
  <c r="P391" i="21"/>
  <c r="Q391" i="21"/>
  <c r="R391" i="21"/>
  <c r="E347" i="26"/>
  <c r="F347" i="26"/>
  <c r="G347" i="26"/>
  <c r="H347" i="26"/>
  <c r="E362" i="26"/>
  <c r="F362" i="26"/>
  <c r="G362" i="26"/>
  <c r="H362" i="26"/>
  <c r="I362" i="26"/>
  <c r="J362" i="26"/>
  <c r="K362" i="26"/>
  <c r="L362" i="26"/>
  <c r="M362" i="26"/>
  <c r="E363" i="26"/>
  <c r="F363" i="26"/>
  <c r="G363" i="26"/>
  <c r="H363" i="26"/>
  <c r="I363" i="26"/>
  <c r="J363" i="26"/>
  <c r="K363" i="26"/>
  <c r="L363" i="26"/>
  <c r="M363" i="26"/>
  <c r="E268" i="26"/>
  <c r="F268" i="26"/>
  <c r="G268" i="26"/>
  <c r="H268" i="26"/>
  <c r="E283" i="26"/>
  <c r="F283" i="26"/>
  <c r="G283" i="26"/>
  <c r="H283" i="26"/>
  <c r="I283" i="26"/>
  <c r="J283" i="26"/>
  <c r="K283" i="26"/>
  <c r="L283" i="26"/>
  <c r="M283" i="26"/>
  <c r="E284" i="26"/>
  <c r="F284" i="26"/>
  <c r="G284" i="26"/>
  <c r="H284" i="26"/>
  <c r="I284" i="26"/>
  <c r="J284" i="26"/>
  <c r="K284" i="26"/>
  <c r="L284" i="26"/>
  <c r="M284" i="26"/>
  <c r="E189" i="26"/>
  <c r="F189" i="26"/>
  <c r="G189" i="26"/>
  <c r="H189" i="26"/>
  <c r="E204" i="26"/>
  <c r="F204" i="26"/>
  <c r="G204" i="26"/>
  <c r="H204" i="26"/>
  <c r="I204" i="26"/>
  <c r="J204" i="26"/>
  <c r="K204" i="26"/>
  <c r="L204" i="26"/>
  <c r="M204" i="26"/>
  <c r="E205" i="26"/>
  <c r="F205" i="26"/>
  <c r="G205" i="26"/>
  <c r="H205" i="26"/>
  <c r="I205" i="26"/>
  <c r="J205" i="26"/>
  <c r="K205" i="26"/>
  <c r="L205" i="26"/>
  <c r="M205" i="26"/>
  <c r="D120" i="17"/>
  <c r="D105" i="17"/>
  <c r="E10" i="17"/>
  <c r="E105" i="17"/>
  <c r="F110" i="17"/>
  <c r="F105" i="17"/>
  <c r="G105" i="17"/>
  <c r="H10" i="17"/>
  <c r="H105" i="17"/>
  <c r="I10" i="17"/>
  <c r="J10" i="17"/>
  <c r="J105" i="17"/>
  <c r="K10" i="17"/>
  <c r="L10" i="17"/>
  <c r="L105" i="17"/>
  <c r="M10" i="17"/>
  <c r="M155" i="17"/>
  <c r="N10" i="17"/>
  <c r="N105" i="17"/>
  <c r="O10" i="17"/>
  <c r="O125" i="17"/>
  <c r="P10" i="17"/>
  <c r="P105" i="17"/>
  <c r="R115" i="17"/>
  <c r="R105" i="17"/>
  <c r="D110" i="17"/>
  <c r="G110" i="17"/>
  <c r="H110" i="17"/>
  <c r="L110" i="17"/>
  <c r="N110" i="17"/>
  <c r="R110" i="17"/>
  <c r="D115" i="17"/>
  <c r="E115" i="17"/>
  <c r="G115" i="17"/>
  <c r="I115" i="17"/>
  <c r="J115" i="17"/>
  <c r="L115" i="17"/>
  <c r="N115" i="17"/>
  <c r="P115" i="17"/>
  <c r="Q115" i="17"/>
  <c r="F120" i="17"/>
  <c r="G120" i="17"/>
  <c r="H120" i="17"/>
  <c r="L120" i="17"/>
  <c r="N120" i="17"/>
  <c r="P120" i="17"/>
  <c r="R120" i="17"/>
  <c r="F125" i="17"/>
  <c r="G125" i="17"/>
  <c r="L125" i="17"/>
  <c r="N125" i="17"/>
  <c r="P125" i="17"/>
  <c r="R125" i="17"/>
  <c r="D130" i="17"/>
  <c r="G130" i="17"/>
  <c r="H130" i="17"/>
  <c r="L130" i="17"/>
  <c r="N130" i="17"/>
  <c r="P130" i="17"/>
  <c r="R130" i="17"/>
  <c r="D135" i="17"/>
  <c r="G135" i="17"/>
  <c r="H135" i="17"/>
  <c r="I135" i="17"/>
  <c r="L135" i="17"/>
  <c r="M135" i="17"/>
  <c r="N135" i="17"/>
  <c r="P135" i="17"/>
  <c r="Q135" i="17"/>
  <c r="R135" i="17"/>
  <c r="F140" i="17"/>
  <c r="G140" i="17"/>
  <c r="H140" i="17"/>
  <c r="L140" i="17"/>
  <c r="N140" i="17"/>
  <c r="P140" i="17"/>
  <c r="R140" i="17"/>
  <c r="F145" i="17"/>
  <c r="G145" i="17"/>
  <c r="L145" i="17"/>
  <c r="N145" i="17"/>
  <c r="P145" i="17"/>
  <c r="R145" i="17"/>
  <c r="D150" i="17"/>
  <c r="G150" i="17"/>
  <c r="H150" i="17"/>
  <c r="L150" i="17"/>
  <c r="N150" i="17"/>
  <c r="P150" i="17"/>
  <c r="R150" i="17"/>
  <c r="D155" i="17"/>
  <c r="G155" i="17"/>
  <c r="H155" i="17"/>
  <c r="L155" i="17"/>
  <c r="N155" i="17"/>
  <c r="P155" i="17"/>
  <c r="Q155" i="17"/>
  <c r="R155" i="17"/>
  <c r="E160" i="17"/>
  <c r="F160" i="17"/>
  <c r="G160" i="17"/>
  <c r="J160" i="17"/>
  <c r="L160" i="17"/>
  <c r="N160" i="17"/>
  <c r="P160" i="17"/>
  <c r="R160" i="17"/>
  <c r="D79" i="17"/>
  <c r="D323" i="17"/>
  <c r="E79" i="17"/>
  <c r="E165" i="17"/>
  <c r="F79" i="17"/>
  <c r="G79" i="17"/>
  <c r="G165" i="17"/>
  <c r="H79" i="17"/>
  <c r="H165" i="17"/>
  <c r="I79" i="17"/>
  <c r="I165" i="17"/>
  <c r="J79" i="17"/>
  <c r="J165" i="17"/>
  <c r="K79" i="17"/>
  <c r="K165" i="17"/>
  <c r="L79" i="17"/>
  <c r="L165" i="17"/>
  <c r="M79" i="17"/>
  <c r="M165" i="17"/>
  <c r="N79" i="17"/>
  <c r="N165" i="17"/>
  <c r="O79" i="17"/>
  <c r="O165" i="17"/>
  <c r="P79" i="17"/>
  <c r="P165" i="17"/>
  <c r="Q79" i="17"/>
  <c r="R79" i="17"/>
  <c r="R165" i="17"/>
  <c r="S165" i="17"/>
  <c r="S160" i="17"/>
  <c r="S155" i="17"/>
  <c r="S150" i="17"/>
  <c r="S145" i="17"/>
  <c r="S140" i="17"/>
  <c r="S135" i="17"/>
  <c r="S130" i="17"/>
  <c r="S125" i="17"/>
  <c r="S120" i="17"/>
  <c r="S115" i="17"/>
  <c r="S110" i="17"/>
  <c r="S105" i="17"/>
  <c r="S19" i="28"/>
  <c r="M19" i="28"/>
  <c r="M24" i="28"/>
  <c r="M29" i="28"/>
  <c r="M34" i="28"/>
  <c r="M39" i="28"/>
  <c r="M44" i="28"/>
  <c r="M49" i="28"/>
  <c r="M59" i="28"/>
  <c r="M64" i="28"/>
  <c r="N19" i="28"/>
  <c r="N342" i="28"/>
  <c r="N24" i="28"/>
  <c r="N29" i="28"/>
  <c r="N34" i="28"/>
  <c r="N278" i="28"/>
  <c r="N39" i="28"/>
  <c r="N362" i="28"/>
  <c r="N44" i="28"/>
  <c r="N49" i="28"/>
  <c r="N59" i="28"/>
  <c r="N382" i="28"/>
  <c r="N64" i="28"/>
  <c r="N308" i="28"/>
  <c r="O19" i="28"/>
  <c r="O24" i="28"/>
  <c r="O29" i="28"/>
  <c r="O273" i="28"/>
  <c r="O34" i="28"/>
  <c r="O278" i="28"/>
  <c r="O39" i="28"/>
  <c r="O44" i="28"/>
  <c r="O49" i="28"/>
  <c r="O59" i="28"/>
  <c r="O64" i="28"/>
  <c r="O308" i="28"/>
  <c r="P19" i="28"/>
  <c r="P24" i="28"/>
  <c r="P29" i="28"/>
  <c r="P34" i="28"/>
  <c r="P39" i="28"/>
  <c r="P44" i="28"/>
  <c r="P49" i="28"/>
  <c r="P372" i="28"/>
  <c r="P59" i="28"/>
  <c r="P303" i="28"/>
  <c r="P64" i="28"/>
  <c r="Q19" i="28"/>
  <c r="Q263" i="28"/>
  <c r="Q24" i="28"/>
  <c r="Q29" i="28"/>
  <c r="Q34" i="28"/>
  <c r="Q39" i="28"/>
  <c r="Q362" i="28"/>
  <c r="Q44" i="28"/>
  <c r="Q49" i="28"/>
  <c r="Q59" i="28"/>
  <c r="Q64" i="28"/>
  <c r="R19" i="28"/>
  <c r="R24" i="28"/>
  <c r="R29" i="28"/>
  <c r="R352" i="28"/>
  <c r="R34" i="28"/>
  <c r="R278" i="28"/>
  <c r="R39" i="28"/>
  <c r="R44" i="28"/>
  <c r="R49" i="28"/>
  <c r="R59" i="28"/>
  <c r="R382" i="28"/>
  <c r="R64" i="28"/>
  <c r="M69" i="28"/>
  <c r="N69" i="28"/>
  <c r="N313" i="28"/>
  <c r="O69" i="28"/>
  <c r="O234" i="28"/>
  <c r="P69" i="28"/>
  <c r="Q69" i="28"/>
  <c r="Q392" i="28"/>
  <c r="R69" i="28"/>
  <c r="M74" i="28"/>
  <c r="M318" i="28"/>
  <c r="N74" i="28"/>
  <c r="N318" i="28"/>
  <c r="O74" i="28"/>
  <c r="P74" i="28"/>
  <c r="Q74" i="28"/>
  <c r="Q318" i="28"/>
  <c r="R74" i="28"/>
  <c r="S34" i="28"/>
  <c r="S69" i="28"/>
  <c r="S392" i="28"/>
  <c r="S24" i="28"/>
  <c r="S29" i="28"/>
  <c r="S273" i="28"/>
  <c r="S39" i="28"/>
  <c r="S44" i="28"/>
  <c r="S288" i="28"/>
  <c r="S49" i="28"/>
  <c r="S214" i="28"/>
  <c r="S59" i="28"/>
  <c r="S382" i="28"/>
  <c r="S64" i="28"/>
  <c r="G105" i="37"/>
  <c r="H10" i="37"/>
  <c r="H333" i="37" s="1"/>
  <c r="I10" i="37"/>
  <c r="I106" i="37"/>
  <c r="J10" i="37"/>
  <c r="J333" i="37" s="1"/>
  <c r="K10" i="37"/>
  <c r="K105" i="37"/>
  <c r="L10" i="37"/>
  <c r="L333" i="37" s="1"/>
  <c r="M10" i="37"/>
  <c r="M105" i="37"/>
  <c r="N10" i="37"/>
  <c r="N111" i="37" s="1"/>
  <c r="O10" i="37"/>
  <c r="O121" i="37"/>
  <c r="Q10" i="37"/>
  <c r="Q111" i="37" s="1"/>
  <c r="R10" i="37"/>
  <c r="R333" i="37"/>
  <c r="S165" i="37"/>
  <c r="S145" i="37"/>
  <c r="S125" i="37"/>
  <c r="E19" i="19"/>
  <c r="E24" i="19"/>
  <c r="E29" i="19"/>
  <c r="E34" i="19"/>
  <c r="E199" i="19"/>
  <c r="E39" i="19"/>
  <c r="E44" i="19"/>
  <c r="E49" i="19"/>
  <c r="E54" i="19"/>
  <c r="E219" i="19"/>
  <c r="E59" i="19"/>
  <c r="E64" i="19"/>
  <c r="F19" i="19"/>
  <c r="F24" i="19"/>
  <c r="F268" i="19"/>
  <c r="F29" i="19"/>
  <c r="F34" i="19"/>
  <c r="F39" i="19"/>
  <c r="F44" i="19"/>
  <c r="F367" i="19"/>
  <c r="F49" i="19"/>
  <c r="F54" i="19"/>
  <c r="F59" i="19"/>
  <c r="F64" i="19"/>
  <c r="F308" i="19"/>
  <c r="G19" i="19"/>
  <c r="G24" i="19"/>
  <c r="G29" i="19"/>
  <c r="G34" i="19"/>
  <c r="G278" i="19"/>
  <c r="G39" i="19"/>
  <c r="G362" i="19"/>
  <c r="G44" i="19"/>
  <c r="G49" i="19"/>
  <c r="G54" i="19"/>
  <c r="G377" i="19"/>
  <c r="G59" i="19"/>
  <c r="G382" i="19"/>
  <c r="G64" i="19"/>
  <c r="H19" i="19"/>
  <c r="H24" i="19"/>
  <c r="H347" i="19"/>
  <c r="H29" i="19"/>
  <c r="H34" i="19"/>
  <c r="H39" i="19"/>
  <c r="H44" i="19"/>
  <c r="H367" i="19"/>
  <c r="H49" i="19"/>
  <c r="H54" i="19"/>
  <c r="H59" i="19"/>
  <c r="H382" i="19"/>
  <c r="H64" i="19"/>
  <c r="H387" i="19"/>
  <c r="I19" i="19"/>
  <c r="I24" i="19"/>
  <c r="I29" i="19"/>
  <c r="I34" i="19"/>
  <c r="I357" i="19"/>
  <c r="I39" i="19"/>
  <c r="I44" i="19"/>
  <c r="I49" i="19"/>
  <c r="I372" i="19"/>
  <c r="I54" i="19"/>
  <c r="I377" i="19"/>
  <c r="I59" i="19"/>
  <c r="I64" i="19"/>
  <c r="J19" i="19"/>
  <c r="J24" i="19"/>
  <c r="J189" i="19"/>
  <c r="J29" i="19"/>
  <c r="J34" i="19"/>
  <c r="J39" i="19"/>
  <c r="J44" i="19"/>
  <c r="J209" i="19"/>
  <c r="J49" i="19"/>
  <c r="J54" i="19"/>
  <c r="J59" i="19"/>
  <c r="J64" i="19"/>
  <c r="J229" i="19"/>
  <c r="K19" i="19"/>
  <c r="K24" i="19"/>
  <c r="K29" i="19"/>
  <c r="K34" i="19"/>
  <c r="K278" i="19"/>
  <c r="K39" i="19"/>
  <c r="K362" i="19"/>
  <c r="K44" i="19"/>
  <c r="K367" i="19"/>
  <c r="K49" i="19"/>
  <c r="K372" i="19"/>
  <c r="K54" i="19"/>
  <c r="K59" i="19"/>
  <c r="K382" i="19"/>
  <c r="K64" i="19"/>
  <c r="L19" i="19"/>
  <c r="L342" i="19"/>
  <c r="L24" i="19"/>
  <c r="L29" i="19"/>
  <c r="L34" i="19"/>
  <c r="L39" i="19"/>
  <c r="L204" i="19"/>
  <c r="L44" i="19"/>
  <c r="L49" i="19"/>
  <c r="L54" i="19"/>
  <c r="L59" i="19"/>
  <c r="L224" i="19"/>
  <c r="L64" i="19"/>
  <c r="M19" i="19"/>
  <c r="M24" i="19"/>
  <c r="M29" i="19"/>
  <c r="M273" i="19"/>
  <c r="M34" i="19"/>
  <c r="M39" i="19"/>
  <c r="M44" i="19"/>
  <c r="M49" i="19"/>
  <c r="M372" i="19"/>
  <c r="M54" i="19"/>
  <c r="M59" i="19"/>
  <c r="M64" i="19"/>
  <c r="M387" i="19"/>
  <c r="N19" i="19"/>
  <c r="N342" i="19"/>
  <c r="N24" i="19"/>
  <c r="N29" i="19"/>
  <c r="N34" i="19"/>
  <c r="N39" i="19"/>
  <c r="N362" i="19"/>
  <c r="N44" i="19"/>
  <c r="N49" i="19"/>
  <c r="N54" i="19"/>
  <c r="N377" i="19"/>
  <c r="N59" i="19"/>
  <c r="N382" i="19"/>
  <c r="N64" i="19"/>
  <c r="O19" i="19"/>
  <c r="O24" i="19"/>
  <c r="O29" i="19"/>
  <c r="O194" i="19"/>
  <c r="O34" i="19"/>
  <c r="O39" i="19"/>
  <c r="O362" i="19"/>
  <c r="O44" i="19"/>
  <c r="O49" i="19"/>
  <c r="O214" i="19"/>
  <c r="O54" i="19"/>
  <c r="O59" i="19"/>
  <c r="O382" i="19"/>
  <c r="O64" i="19"/>
  <c r="O308" i="19"/>
  <c r="P19" i="19"/>
  <c r="P24" i="19"/>
  <c r="P29" i="19"/>
  <c r="P34" i="19"/>
  <c r="P357" i="19"/>
  <c r="P39" i="19"/>
  <c r="P44" i="19"/>
  <c r="P49" i="19"/>
  <c r="P372" i="19"/>
  <c r="P54" i="19"/>
  <c r="P377" i="19"/>
  <c r="P59" i="19"/>
  <c r="P64" i="19"/>
  <c r="Q19" i="19"/>
  <c r="Q24" i="19"/>
  <c r="Q189" i="19"/>
  <c r="Q29" i="19"/>
  <c r="Q34" i="19"/>
  <c r="Q39" i="19"/>
  <c r="Q44" i="19"/>
  <c r="Q209" i="19"/>
  <c r="Q49" i="19"/>
  <c r="Q54" i="19"/>
  <c r="Q59" i="19"/>
  <c r="Q64" i="19"/>
  <c r="Q229" i="19"/>
  <c r="R19" i="19"/>
  <c r="R24" i="19"/>
  <c r="R29" i="19"/>
  <c r="R352" i="19"/>
  <c r="R34" i="19"/>
  <c r="R278" i="19"/>
  <c r="R39" i="19"/>
  <c r="R44" i="19"/>
  <c r="R49" i="19"/>
  <c r="R54" i="19"/>
  <c r="R377" i="19"/>
  <c r="R59" i="19"/>
  <c r="R64" i="19"/>
  <c r="E69" i="19"/>
  <c r="E392" i="19"/>
  <c r="F69" i="19"/>
  <c r="F313" i="19"/>
  <c r="G69" i="19"/>
  <c r="H69" i="19"/>
  <c r="I69" i="19"/>
  <c r="I392" i="19"/>
  <c r="J69" i="19"/>
  <c r="J392" i="19"/>
  <c r="K69" i="19"/>
  <c r="L69" i="19"/>
  <c r="M69" i="19"/>
  <c r="N69" i="19"/>
  <c r="N313" i="19"/>
  <c r="O69" i="19"/>
  <c r="P69" i="19"/>
  <c r="Q69" i="19"/>
  <c r="R69" i="19"/>
  <c r="R392" i="19"/>
  <c r="E74" i="19"/>
  <c r="F74" i="19"/>
  <c r="G74" i="19"/>
  <c r="H74" i="19"/>
  <c r="H318" i="19"/>
  <c r="I74" i="19"/>
  <c r="J74" i="19"/>
  <c r="K74" i="19"/>
  <c r="L74" i="19"/>
  <c r="L397" i="19"/>
  <c r="M74" i="19"/>
  <c r="N74" i="19"/>
  <c r="O74" i="19"/>
  <c r="P74" i="19"/>
  <c r="P397" i="19"/>
  <c r="Q74" i="19"/>
  <c r="R74" i="19"/>
  <c r="E80" i="19"/>
  <c r="E403" i="19"/>
  <c r="E79" i="19"/>
  <c r="E402" i="19"/>
  <c r="F80" i="19"/>
  <c r="F79" i="19"/>
  <c r="G80" i="19"/>
  <c r="H80" i="19"/>
  <c r="H79" i="19"/>
  <c r="I80" i="19"/>
  <c r="I79" i="19"/>
  <c r="J80" i="19"/>
  <c r="J79" i="19"/>
  <c r="K80" i="19"/>
  <c r="L80" i="19"/>
  <c r="L79" i="19"/>
  <c r="L244" i="19"/>
  <c r="M80" i="19"/>
  <c r="M79" i="19"/>
  <c r="N80" i="19"/>
  <c r="N79" i="19"/>
  <c r="O80" i="19"/>
  <c r="P80" i="19"/>
  <c r="P79" i="19"/>
  <c r="Q80" i="19"/>
  <c r="Q79" i="19"/>
  <c r="R80" i="19"/>
  <c r="R79" i="19"/>
  <c r="S80" i="19"/>
  <c r="S324" i="19"/>
  <c r="S74" i="19"/>
  <c r="S69" i="19"/>
  <c r="O19" i="32"/>
  <c r="O24" i="32"/>
  <c r="O29" i="32"/>
  <c r="O352" i="32"/>
  <c r="O34" i="32"/>
  <c r="O39" i="32"/>
  <c r="O44" i="32"/>
  <c r="O49" i="32"/>
  <c r="O54" i="32"/>
  <c r="O59" i="32"/>
  <c r="O64" i="32"/>
  <c r="P19" i="32"/>
  <c r="P24" i="32"/>
  <c r="P29" i="32"/>
  <c r="P34" i="32"/>
  <c r="P39" i="32"/>
  <c r="P44" i="32"/>
  <c r="P49" i="32"/>
  <c r="P59" i="32"/>
  <c r="P64" i="32"/>
  <c r="Q19" i="32"/>
  <c r="Q24" i="32"/>
  <c r="Q29" i="32"/>
  <c r="Q34" i="32"/>
  <c r="Q357" i="32"/>
  <c r="Q39" i="32"/>
  <c r="Q44" i="32"/>
  <c r="Q49" i="32"/>
  <c r="Q59" i="32"/>
  <c r="Q382" i="32"/>
  <c r="Q64" i="32"/>
  <c r="R19" i="32"/>
  <c r="R24" i="32"/>
  <c r="R347" i="32"/>
  <c r="R34" i="32"/>
  <c r="R39" i="32"/>
  <c r="R44" i="32"/>
  <c r="R49" i="32"/>
  <c r="R372" i="32"/>
  <c r="R59" i="32"/>
  <c r="R64" i="32"/>
  <c r="O69" i="32"/>
  <c r="P69" i="32"/>
  <c r="Q69" i="32"/>
  <c r="R69" i="32"/>
  <c r="O74" i="32"/>
  <c r="P74" i="32"/>
  <c r="Q74" i="32"/>
  <c r="R74" i="32"/>
  <c r="O80" i="32"/>
  <c r="P80" i="32"/>
  <c r="P79" i="32"/>
  <c r="Q80" i="32"/>
  <c r="Q79" i="32"/>
  <c r="R80" i="32"/>
  <c r="R79" i="32"/>
  <c r="S80" i="32"/>
  <c r="S19" i="32"/>
  <c r="S342" i="32"/>
  <c r="S24" i="32"/>
  <c r="S29" i="32"/>
  <c r="S34" i="32"/>
  <c r="S39" i="32"/>
  <c r="S362" i="32"/>
  <c r="S44" i="32"/>
  <c r="S49" i="32"/>
  <c r="S59" i="32"/>
  <c r="S64" i="32"/>
  <c r="S387" i="32"/>
  <c r="S74" i="32"/>
  <c r="S69" i="32"/>
  <c r="D10" i="20"/>
  <c r="D125" i="20"/>
  <c r="E105" i="20"/>
  <c r="F10" i="20"/>
  <c r="F155" i="20"/>
  <c r="G10" i="20"/>
  <c r="G105" i="20"/>
  <c r="H10" i="20"/>
  <c r="H254" i="20"/>
  <c r="J10" i="20"/>
  <c r="J125" i="20"/>
  <c r="K10" i="20"/>
  <c r="K105" i="20"/>
  <c r="L10" i="20"/>
  <c r="L105" i="20"/>
  <c r="M10" i="20"/>
  <c r="M105" i="20"/>
  <c r="N10" i="20"/>
  <c r="N125" i="20"/>
  <c r="Q10" i="20"/>
  <c r="Q135" i="20"/>
  <c r="R10" i="20"/>
  <c r="R130" i="20"/>
  <c r="E110" i="20"/>
  <c r="K110" i="20"/>
  <c r="L110" i="20"/>
  <c r="P110" i="20"/>
  <c r="E115" i="20"/>
  <c r="F115" i="20"/>
  <c r="P115" i="20"/>
  <c r="E120" i="20"/>
  <c r="E125" i="20"/>
  <c r="P125" i="20"/>
  <c r="E130" i="20"/>
  <c r="E135" i="20"/>
  <c r="P135" i="20"/>
  <c r="E140" i="20"/>
  <c r="P140" i="20"/>
  <c r="E145" i="20"/>
  <c r="E150" i="20"/>
  <c r="P150" i="20"/>
  <c r="E155" i="20"/>
  <c r="E160" i="20"/>
  <c r="P160" i="20"/>
  <c r="E165" i="20"/>
  <c r="K165" i="20"/>
  <c r="S165" i="20"/>
  <c r="S160" i="20"/>
  <c r="S155" i="20"/>
  <c r="S150" i="20"/>
  <c r="S145" i="20"/>
  <c r="S140" i="20"/>
  <c r="S135" i="20"/>
  <c r="S130" i="20"/>
  <c r="S125" i="20"/>
  <c r="S120" i="20"/>
  <c r="S115" i="20"/>
  <c r="S110" i="20"/>
  <c r="S105" i="20"/>
  <c r="S346" i="21"/>
  <c r="S347" i="21"/>
  <c r="S348" i="21"/>
  <c r="S351" i="21"/>
  <c r="S352" i="21"/>
  <c r="S353" i="21"/>
  <c r="S356" i="21"/>
  <c r="S366" i="21"/>
  <c r="S376" i="21"/>
  <c r="S386" i="21"/>
  <c r="S391" i="21"/>
  <c r="D261" i="21"/>
  <c r="E261" i="21"/>
  <c r="F261" i="21"/>
  <c r="G261" i="21"/>
  <c r="H261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D274" i="21"/>
  <c r="E274" i="21"/>
  <c r="F274" i="21"/>
  <c r="G274" i="21"/>
  <c r="H274" i="21"/>
  <c r="I274" i="21"/>
  <c r="J274" i="21"/>
  <c r="K274" i="21"/>
  <c r="L274" i="21"/>
  <c r="M274" i="21"/>
  <c r="N274" i="21"/>
  <c r="O274" i="21"/>
  <c r="P274" i="21"/>
  <c r="Q274" i="21"/>
  <c r="R274" i="21"/>
  <c r="D277" i="21"/>
  <c r="E277" i="21"/>
  <c r="F277" i="21"/>
  <c r="G277" i="21"/>
  <c r="H277" i="21"/>
  <c r="I277" i="21"/>
  <c r="J277" i="21"/>
  <c r="K277" i="21"/>
  <c r="L277" i="21"/>
  <c r="M277" i="21"/>
  <c r="N277" i="21"/>
  <c r="O277" i="21"/>
  <c r="P277" i="21"/>
  <c r="Q277" i="21"/>
  <c r="R277" i="21"/>
  <c r="D287" i="21"/>
  <c r="E287" i="21"/>
  <c r="F287" i="21"/>
  <c r="G287" i="21"/>
  <c r="H287" i="21"/>
  <c r="I287" i="21"/>
  <c r="J287" i="21"/>
  <c r="K287" i="21"/>
  <c r="L287" i="21"/>
  <c r="M287" i="21"/>
  <c r="N287" i="21"/>
  <c r="O287" i="21"/>
  <c r="P287" i="21"/>
  <c r="Q287" i="21"/>
  <c r="R287" i="21"/>
  <c r="D297" i="21"/>
  <c r="E297" i="21"/>
  <c r="F297" i="21"/>
  <c r="G297" i="21"/>
  <c r="H297" i="21"/>
  <c r="I297" i="21"/>
  <c r="J297" i="21"/>
  <c r="K297" i="21"/>
  <c r="L297" i="21"/>
  <c r="M297" i="21"/>
  <c r="N297" i="21"/>
  <c r="O297" i="21"/>
  <c r="P297" i="21"/>
  <c r="Q297" i="21"/>
  <c r="R297" i="21"/>
  <c r="D298" i="21"/>
  <c r="E298" i="21"/>
  <c r="F298" i="21"/>
  <c r="G298" i="21"/>
  <c r="D307" i="21"/>
  <c r="E307" i="21"/>
  <c r="F307" i="21"/>
  <c r="G307" i="21"/>
  <c r="H307" i="21"/>
  <c r="I307" i="21"/>
  <c r="J307" i="21"/>
  <c r="K307" i="21"/>
  <c r="L307" i="21"/>
  <c r="M307" i="21"/>
  <c r="N307" i="21"/>
  <c r="O307" i="21"/>
  <c r="P307" i="21"/>
  <c r="Q307" i="21"/>
  <c r="R307" i="21"/>
  <c r="D308" i="21"/>
  <c r="E308" i="21"/>
  <c r="F308" i="21"/>
  <c r="G308" i="21"/>
  <c r="D312" i="21"/>
  <c r="E312" i="21"/>
  <c r="F312" i="21"/>
  <c r="G312" i="21"/>
  <c r="H312" i="21"/>
  <c r="I312" i="21"/>
  <c r="J312" i="21"/>
  <c r="K312" i="21"/>
  <c r="L312" i="21"/>
  <c r="M312" i="21"/>
  <c r="N312" i="21"/>
  <c r="O312" i="21"/>
  <c r="P312" i="21"/>
  <c r="Q312" i="21"/>
  <c r="R312" i="21"/>
  <c r="D182" i="21"/>
  <c r="E182" i="21"/>
  <c r="F182" i="21"/>
  <c r="G182" i="21"/>
  <c r="H182" i="21"/>
  <c r="D188" i="21"/>
  <c r="E188" i="21"/>
  <c r="F188" i="21"/>
  <c r="G188" i="21"/>
  <c r="H188" i="21"/>
  <c r="I188" i="21"/>
  <c r="J188" i="21"/>
  <c r="K188" i="21"/>
  <c r="L188" i="21"/>
  <c r="M188" i="21"/>
  <c r="N188" i="21"/>
  <c r="O188" i="21"/>
  <c r="P188" i="21"/>
  <c r="Q188" i="21"/>
  <c r="R188" i="21"/>
  <c r="D189" i="21"/>
  <c r="E189" i="21"/>
  <c r="F189" i="21"/>
  <c r="G189" i="21"/>
  <c r="H189" i="21"/>
  <c r="I189" i="21"/>
  <c r="J189" i="21"/>
  <c r="K189" i="21"/>
  <c r="L189" i="21"/>
  <c r="M189" i="21"/>
  <c r="N189" i="21"/>
  <c r="O189" i="21"/>
  <c r="P189" i="21"/>
  <c r="Q189" i="21"/>
  <c r="R189" i="21"/>
  <c r="D190" i="21"/>
  <c r="E190" i="21"/>
  <c r="F190" i="21"/>
  <c r="G190" i="21"/>
  <c r="H190" i="21"/>
  <c r="I190" i="21"/>
  <c r="J190" i="21"/>
  <c r="K190" i="21"/>
  <c r="L190" i="21"/>
  <c r="M190" i="21"/>
  <c r="N190" i="21"/>
  <c r="O190" i="21"/>
  <c r="P190" i="21"/>
  <c r="Q190" i="21"/>
  <c r="R190" i="21"/>
  <c r="D193" i="21"/>
  <c r="E193" i="21"/>
  <c r="F193" i="21"/>
  <c r="G193" i="21"/>
  <c r="H193" i="21"/>
  <c r="I193" i="21"/>
  <c r="J193" i="21"/>
  <c r="K193" i="21"/>
  <c r="L193" i="21"/>
  <c r="M193" i="21"/>
  <c r="N193" i="21"/>
  <c r="O193" i="21"/>
  <c r="P193" i="21"/>
  <c r="Q193" i="21"/>
  <c r="R193" i="21"/>
  <c r="D194" i="21"/>
  <c r="E194" i="21"/>
  <c r="F194" i="21"/>
  <c r="G194" i="21"/>
  <c r="H194" i="21"/>
  <c r="I194" i="21"/>
  <c r="J194" i="21"/>
  <c r="K194" i="21"/>
  <c r="L194" i="21"/>
  <c r="M194" i="21"/>
  <c r="N194" i="21"/>
  <c r="O194" i="21"/>
  <c r="P194" i="21"/>
  <c r="Q194" i="21"/>
  <c r="R194" i="21"/>
  <c r="D195" i="21"/>
  <c r="E195" i="21"/>
  <c r="F195" i="21"/>
  <c r="G195" i="21"/>
  <c r="H195" i="21"/>
  <c r="I195" i="21"/>
  <c r="J195" i="21"/>
  <c r="K195" i="21"/>
  <c r="L195" i="21"/>
  <c r="M195" i="21"/>
  <c r="N195" i="21"/>
  <c r="O195" i="21"/>
  <c r="P195" i="21"/>
  <c r="Q195" i="21"/>
  <c r="R195" i="21"/>
  <c r="D198" i="21"/>
  <c r="E198" i="21"/>
  <c r="F198" i="21"/>
  <c r="G198" i="21"/>
  <c r="H198" i="21"/>
  <c r="I198" i="21"/>
  <c r="J198" i="21"/>
  <c r="K198" i="21"/>
  <c r="L198" i="21"/>
  <c r="M198" i="21"/>
  <c r="N198" i="21"/>
  <c r="O198" i="21"/>
  <c r="P198" i="21"/>
  <c r="Q198" i="21"/>
  <c r="R198" i="21"/>
  <c r="D208" i="21"/>
  <c r="E208" i="21"/>
  <c r="F208" i="21"/>
  <c r="G208" i="21"/>
  <c r="H208" i="21"/>
  <c r="I208" i="21"/>
  <c r="J208" i="21"/>
  <c r="K208" i="21"/>
  <c r="L208" i="21"/>
  <c r="M208" i="21"/>
  <c r="N208" i="21"/>
  <c r="O208" i="21"/>
  <c r="P208" i="21"/>
  <c r="Q208" i="21"/>
  <c r="R208" i="21"/>
  <c r="D218" i="21"/>
  <c r="E218" i="21"/>
  <c r="F218" i="21"/>
  <c r="G218" i="21"/>
  <c r="H218" i="21"/>
  <c r="I218" i="21"/>
  <c r="J218" i="21"/>
  <c r="K218" i="21"/>
  <c r="L218" i="21"/>
  <c r="M218" i="21"/>
  <c r="N218" i="21"/>
  <c r="O218" i="21"/>
  <c r="P218" i="21"/>
  <c r="Q218" i="21"/>
  <c r="R218" i="21"/>
  <c r="D219" i="21"/>
  <c r="E219" i="21"/>
  <c r="F219" i="21"/>
  <c r="G219" i="21"/>
  <c r="D228" i="21"/>
  <c r="E228" i="21"/>
  <c r="F228" i="21"/>
  <c r="G228" i="21"/>
  <c r="H228" i="21"/>
  <c r="I228" i="21"/>
  <c r="J228" i="21"/>
  <c r="K228" i="21"/>
  <c r="L228" i="21"/>
  <c r="M228" i="21"/>
  <c r="N228" i="21"/>
  <c r="O228" i="21"/>
  <c r="P228" i="21"/>
  <c r="Q228" i="21"/>
  <c r="R228" i="21"/>
  <c r="D229" i="21"/>
  <c r="E229" i="21"/>
  <c r="F229" i="21"/>
  <c r="G229" i="21"/>
  <c r="D233" i="21"/>
  <c r="E233" i="21"/>
  <c r="F233" i="21"/>
  <c r="G233" i="21"/>
  <c r="H233" i="21"/>
  <c r="I233" i="21"/>
  <c r="J233" i="21"/>
  <c r="K233" i="21"/>
  <c r="L233" i="21"/>
  <c r="M233" i="21"/>
  <c r="N233" i="21"/>
  <c r="O233" i="21"/>
  <c r="P233" i="21"/>
  <c r="Q233" i="21"/>
  <c r="R233" i="21"/>
  <c r="S188" i="21"/>
  <c r="S189" i="21"/>
  <c r="S190" i="21"/>
  <c r="S193" i="21"/>
  <c r="S194" i="21"/>
  <c r="S195" i="21"/>
  <c r="S198" i="21"/>
  <c r="S208" i="21"/>
  <c r="S218" i="21"/>
  <c r="S228" i="21"/>
  <c r="S233" i="21"/>
  <c r="D103" i="21"/>
  <c r="E103" i="21"/>
  <c r="F103" i="21"/>
  <c r="G103" i="21"/>
  <c r="H103" i="21"/>
  <c r="O402" i="20"/>
  <c r="Q402" i="20"/>
  <c r="S402" i="20"/>
  <c r="I402" i="20"/>
  <c r="K402" i="20"/>
  <c r="M402" i="20"/>
  <c r="E402" i="20"/>
  <c r="F402" i="20"/>
  <c r="N397" i="20"/>
  <c r="O397" i="20"/>
  <c r="P397" i="20"/>
  <c r="Q397" i="20"/>
  <c r="R397" i="20"/>
  <c r="S397" i="20"/>
  <c r="I397" i="20"/>
  <c r="J397" i="20"/>
  <c r="K397" i="20"/>
  <c r="L397" i="20"/>
  <c r="M397" i="20"/>
  <c r="D397" i="20"/>
  <c r="E397" i="20"/>
  <c r="F397" i="20"/>
  <c r="G397" i="20"/>
  <c r="H397" i="20"/>
  <c r="N392" i="20"/>
  <c r="O392" i="20"/>
  <c r="P392" i="20"/>
  <c r="Q392" i="20"/>
  <c r="R392" i="20"/>
  <c r="S392" i="20"/>
  <c r="I392" i="20"/>
  <c r="J392" i="20"/>
  <c r="K392" i="20"/>
  <c r="L392" i="20"/>
  <c r="M392" i="20"/>
  <c r="D392" i="20"/>
  <c r="E392" i="20"/>
  <c r="F392" i="20"/>
  <c r="G392" i="20"/>
  <c r="H392" i="20"/>
  <c r="N387" i="20"/>
  <c r="O387" i="20"/>
  <c r="P387" i="20"/>
  <c r="Q387" i="20"/>
  <c r="R387" i="20"/>
  <c r="S387" i="20"/>
  <c r="I387" i="20"/>
  <c r="J387" i="20"/>
  <c r="K387" i="20"/>
  <c r="L387" i="20"/>
  <c r="M387" i="20"/>
  <c r="D387" i="20"/>
  <c r="E387" i="20"/>
  <c r="F387" i="20"/>
  <c r="G387" i="20"/>
  <c r="H387" i="20"/>
  <c r="N382" i="20"/>
  <c r="O382" i="20"/>
  <c r="P382" i="20"/>
  <c r="Q382" i="20"/>
  <c r="R382" i="20"/>
  <c r="S382" i="20"/>
  <c r="I382" i="20"/>
  <c r="J382" i="20"/>
  <c r="K382" i="20"/>
  <c r="L382" i="20"/>
  <c r="M382" i="20"/>
  <c r="D382" i="20"/>
  <c r="E382" i="20"/>
  <c r="F382" i="20"/>
  <c r="G382" i="20"/>
  <c r="H382" i="20"/>
  <c r="N377" i="20"/>
  <c r="O377" i="20"/>
  <c r="P377" i="20"/>
  <c r="Q377" i="20"/>
  <c r="R377" i="20"/>
  <c r="S377" i="20"/>
  <c r="I377" i="20"/>
  <c r="J377" i="20"/>
  <c r="K377" i="20"/>
  <c r="L377" i="20"/>
  <c r="M377" i="20"/>
  <c r="D377" i="20"/>
  <c r="E377" i="20"/>
  <c r="F377" i="20"/>
  <c r="G377" i="20"/>
  <c r="H377" i="20"/>
  <c r="N372" i="20"/>
  <c r="O372" i="20"/>
  <c r="P372" i="20"/>
  <c r="Q372" i="20"/>
  <c r="R372" i="20"/>
  <c r="S372" i="20"/>
  <c r="I372" i="20"/>
  <c r="J372" i="20"/>
  <c r="K372" i="20"/>
  <c r="L372" i="20"/>
  <c r="M372" i="20"/>
  <c r="D372" i="20"/>
  <c r="E372" i="20"/>
  <c r="F372" i="20"/>
  <c r="G372" i="20"/>
  <c r="H372" i="20"/>
  <c r="N367" i="20"/>
  <c r="O367" i="20"/>
  <c r="P367" i="20"/>
  <c r="Q367" i="20"/>
  <c r="R367" i="20"/>
  <c r="S367" i="20"/>
  <c r="I367" i="20"/>
  <c r="J367" i="20"/>
  <c r="K367" i="20"/>
  <c r="L367" i="20"/>
  <c r="M367" i="20"/>
  <c r="D367" i="20"/>
  <c r="E367" i="20"/>
  <c r="F367" i="20"/>
  <c r="G367" i="20"/>
  <c r="H367" i="20"/>
  <c r="N362" i="20"/>
  <c r="O362" i="20"/>
  <c r="P362" i="20"/>
  <c r="Q362" i="20"/>
  <c r="R362" i="20"/>
  <c r="S362" i="20"/>
  <c r="I362" i="20"/>
  <c r="J362" i="20"/>
  <c r="K362" i="20"/>
  <c r="L362" i="20"/>
  <c r="M362" i="20"/>
  <c r="D362" i="20"/>
  <c r="E362" i="20"/>
  <c r="F362" i="20"/>
  <c r="G362" i="20"/>
  <c r="H362" i="20"/>
  <c r="N357" i="20"/>
  <c r="O357" i="20"/>
  <c r="P357" i="20"/>
  <c r="Q357" i="20"/>
  <c r="R357" i="20"/>
  <c r="S357" i="20"/>
  <c r="I357" i="20"/>
  <c r="J357" i="20"/>
  <c r="K357" i="20"/>
  <c r="L357" i="20"/>
  <c r="M357" i="20"/>
  <c r="D357" i="20"/>
  <c r="E357" i="20"/>
  <c r="F357" i="20"/>
  <c r="G357" i="20"/>
  <c r="H357" i="20"/>
  <c r="N352" i="20"/>
  <c r="O352" i="20"/>
  <c r="P352" i="20"/>
  <c r="Q352" i="20"/>
  <c r="R352" i="20"/>
  <c r="S352" i="20"/>
  <c r="I352" i="20"/>
  <c r="J352" i="20"/>
  <c r="K352" i="20"/>
  <c r="L352" i="20"/>
  <c r="M352" i="20"/>
  <c r="D352" i="20"/>
  <c r="E352" i="20"/>
  <c r="F352" i="20"/>
  <c r="G352" i="20"/>
  <c r="H352" i="20"/>
  <c r="N347" i="20"/>
  <c r="O347" i="20"/>
  <c r="P347" i="20"/>
  <c r="Q347" i="20"/>
  <c r="R347" i="20"/>
  <c r="S347" i="20"/>
  <c r="I347" i="20"/>
  <c r="J347" i="20"/>
  <c r="K347" i="20"/>
  <c r="L347" i="20"/>
  <c r="M347" i="20"/>
  <c r="D347" i="20"/>
  <c r="E347" i="20"/>
  <c r="F347" i="20"/>
  <c r="G347" i="20"/>
  <c r="H347" i="20"/>
  <c r="N342" i="20"/>
  <c r="O342" i="20"/>
  <c r="P342" i="20"/>
  <c r="Q342" i="20"/>
  <c r="R342" i="20"/>
  <c r="S342" i="20"/>
  <c r="I342" i="20"/>
  <c r="J342" i="20"/>
  <c r="K342" i="20"/>
  <c r="L342" i="20"/>
  <c r="M342" i="20"/>
  <c r="D342" i="20"/>
  <c r="E342" i="20"/>
  <c r="F342" i="20"/>
  <c r="G342" i="20"/>
  <c r="H342" i="20"/>
  <c r="N341" i="20"/>
  <c r="O341" i="20"/>
  <c r="P341" i="20"/>
  <c r="Q341" i="20"/>
  <c r="R341" i="20"/>
  <c r="S341" i="20"/>
  <c r="I341" i="20"/>
  <c r="J341" i="20"/>
  <c r="K341" i="20"/>
  <c r="L341" i="20"/>
  <c r="M341" i="20"/>
  <c r="D341" i="20"/>
  <c r="E341" i="20"/>
  <c r="F341" i="20"/>
  <c r="G341" i="20"/>
  <c r="H341" i="20"/>
  <c r="N340" i="20"/>
  <c r="O340" i="20"/>
  <c r="P340" i="20"/>
  <c r="Q340" i="20"/>
  <c r="R340" i="20"/>
  <c r="S340" i="20"/>
  <c r="I340" i="20"/>
  <c r="J340" i="20"/>
  <c r="K340" i="20"/>
  <c r="L340" i="20"/>
  <c r="M340" i="20"/>
  <c r="D340" i="20"/>
  <c r="E340" i="20"/>
  <c r="F340" i="20"/>
  <c r="G340" i="20"/>
  <c r="H340" i="20"/>
  <c r="N338" i="20"/>
  <c r="O338" i="20"/>
  <c r="P338" i="20"/>
  <c r="Q338" i="20"/>
  <c r="R338" i="20"/>
  <c r="S338" i="20"/>
  <c r="I338" i="20"/>
  <c r="J338" i="20"/>
  <c r="K338" i="20"/>
  <c r="L338" i="20"/>
  <c r="M338" i="20"/>
  <c r="D338" i="20"/>
  <c r="E338" i="20"/>
  <c r="F338" i="20"/>
  <c r="G338" i="20"/>
  <c r="H338" i="20"/>
  <c r="N336" i="20"/>
  <c r="O336" i="20"/>
  <c r="P336" i="20"/>
  <c r="Q336" i="20"/>
  <c r="R336" i="20"/>
  <c r="S336" i="20"/>
  <c r="I336" i="20"/>
  <c r="J336" i="20"/>
  <c r="K336" i="20"/>
  <c r="L336" i="20"/>
  <c r="M336" i="20"/>
  <c r="D336" i="20"/>
  <c r="E336" i="20"/>
  <c r="F336" i="20"/>
  <c r="G336" i="20"/>
  <c r="H336" i="20"/>
  <c r="N335" i="20"/>
  <c r="O335" i="20"/>
  <c r="P335" i="20"/>
  <c r="Q335" i="20"/>
  <c r="R335" i="20"/>
  <c r="S335" i="20"/>
  <c r="I335" i="20"/>
  <c r="J335" i="20"/>
  <c r="K335" i="20"/>
  <c r="L335" i="20"/>
  <c r="M335" i="20"/>
  <c r="D335" i="20"/>
  <c r="E335" i="20"/>
  <c r="F335" i="20"/>
  <c r="G335" i="20"/>
  <c r="H335" i="20"/>
  <c r="N334" i="20"/>
  <c r="O334" i="20"/>
  <c r="P334" i="20"/>
  <c r="Q334" i="20"/>
  <c r="R334" i="20"/>
  <c r="S334" i="20"/>
  <c r="I334" i="20"/>
  <c r="J334" i="20"/>
  <c r="K334" i="20"/>
  <c r="L334" i="20"/>
  <c r="M334" i="20"/>
  <c r="D334" i="20"/>
  <c r="E334" i="20"/>
  <c r="F334" i="20"/>
  <c r="G334" i="20"/>
  <c r="H334" i="20"/>
  <c r="N333" i="20"/>
  <c r="P333" i="20"/>
  <c r="S333" i="20"/>
  <c r="E333" i="20"/>
  <c r="N332" i="20"/>
  <c r="P332" i="20"/>
  <c r="Q332" i="20"/>
  <c r="R332" i="20"/>
  <c r="S332" i="20"/>
  <c r="I332" i="20"/>
  <c r="J332" i="20"/>
  <c r="K332" i="20"/>
  <c r="L332" i="20"/>
  <c r="M332" i="20"/>
  <c r="D332" i="20"/>
  <c r="E332" i="20"/>
  <c r="F332" i="20"/>
  <c r="G332" i="20"/>
  <c r="H332" i="20"/>
  <c r="N8" i="20"/>
  <c r="O8" i="20"/>
  <c r="O331" i="20"/>
  <c r="P8" i="20"/>
  <c r="P99" i="20"/>
  <c r="Q8" i="20"/>
  <c r="Q331" i="20"/>
  <c r="R8" i="20"/>
  <c r="S331" i="20"/>
  <c r="I8" i="20"/>
  <c r="J8" i="20"/>
  <c r="J331" i="20"/>
  <c r="K8" i="20"/>
  <c r="K101" i="20"/>
  <c r="L8" i="20"/>
  <c r="L331" i="20"/>
  <c r="M8" i="20"/>
  <c r="D8" i="20"/>
  <c r="D331" i="20"/>
  <c r="E8" i="20"/>
  <c r="E331" i="20"/>
  <c r="F8" i="20"/>
  <c r="F331" i="20"/>
  <c r="G8" i="20"/>
  <c r="G331" i="20"/>
  <c r="H8" i="20"/>
  <c r="H331" i="20"/>
  <c r="P323" i="20"/>
  <c r="Q323" i="20"/>
  <c r="S323" i="20"/>
  <c r="I323" i="20"/>
  <c r="K323" i="20"/>
  <c r="L323" i="20"/>
  <c r="M323" i="20"/>
  <c r="E323" i="20"/>
  <c r="N318" i="20"/>
  <c r="O318" i="20"/>
  <c r="P318" i="20"/>
  <c r="Q318" i="20"/>
  <c r="R318" i="20"/>
  <c r="S318" i="20"/>
  <c r="I318" i="20"/>
  <c r="J318" i="20"/>
  <c r="K318" i="20"/>
  <c r="L318" i="20"/>
  <c r="M318" i="20"/>
  <c r="D318" i="20"/>
  <c r="E318" i="20"/>
  <c r="F318" i="20"/>
  <c r="G318" i="20"/>
  <c r="H318" i="20"/>
  <c r="N313" i="20"/>
  <c r="O313" i="20"/>
  <c r="P313" i="20"/>
  <c r="Q313" i="20"/>
  <c r="R313" i="20"/>
  <c r="S313" i="20"/>
  <c r="I313" i="20"/>
  <c r="J313" i="20"/>
  <c r="K313" i="20"/>
  <c r="L313" i="20"/>
  <c r="M313" i="20"/>
  <c r="D313" i="20"/>
  <c r="E313" i="20"/>
  <c r="F313" i="20"/>
  <c r="G313" i="20"/>
  <c r="H313" i="20"/>
  <c r="N308" i="20"/>
  <c r="O308" i="20"/>
  <c r="P308" i="20"/>
  <c r="Q308" i="20"/>
  <c r="R308" i="20"/>
  <c r="S308" i="20"/>
  <c r="I308" i="20"/>
  <c r="J308" i="20"/>
  <c r="K308" i="20"/>
  <c r="L308" i="20"/>
  <c r="M308" i="20"/>
  <c r="D308" i="20"/>
  <c r="E308" i="20"/>
  <c r="F308" i="20"/>
  <c r="G308" i="20"/>
  <c r="H308" i="20"/>
  <c r="N303" i="20"/>
  <c r="O303" i="20"/>
  <c r="P303" i="20"/>
  <c r="Q303" i="20"/>
  <c r="R303" i="20"/>
  <c r="S303" i="20"/>
  <c r="I303" i="20"/>
  <c r="J303" i="20"/>
  <c r="K303" i="20"/>
  <c r="L303" i="20"/>
  <c r="M303" i="20"/>
  <c r="D303" i="20"/>
  <c r="E303" i="20"/>
  <c r="F303" i="20"/>
  <c r="G303" i="20"/>
  <c r="H303" i="20"/>
  <c r="N298" i="20"/>
  <c r="O298" i="20"/>
  <c r="P298" i="20"/>
  <c r="Q298" i="20"/>
  <c r="R298" i="20"/>
  <c r="S298" i="20"/>
  <c r="I298" i="20"/>
  <c r="J298" i="20"/>
  <c r="K298" i="20"/>
  <c r="L298" i="20"/>
  <c r="M298" i="20"/>
  <c r="D298" i="20"/>
  <c r="E298" i="20"/>
  <c r="F298" i="20"/>
  <c r="G298" i="20"/>
  <c r="H298" i="20"/>
  <c r="N293" i="20"/>
  <c r="O293" i="20"/>
  <c r="P293" i="20"/>
  <c r="Q293" i="20"/>
  <c r="R293" i="20"/>
  <c r="S293" i="20"/>
  <c r="I293" i="20"/>
  <c r="J293" i="20"/>
  <c r="K293" i="20"/>
  <c r="L293" i="20"/>
  <c r="M293" i="20"/>
  <c r="D293" i="20"/>
  <c r="E293" i="20"/>
  <c r="F293" i="20"/>
  <c r="G293" i="20"/>
  <c r="H293" i="20"/>
  <c r="N288" i="20"/>
  <c r="O288" i="20"/>
  <c r="P288" i="20"/>
  <c r="Q288" i="20"/>
  <c r="R288" i="20"/>
  <c r="S288" i="20"/>
  <c r="I288" i="20"/>
  <c r="J288" i="20"/>
  <c r="K288" i="20"/>
  <c r="L288" i="20"/>
  <c r="M288" i="20"/>
  <c r="D288" i="20"/>
  <c r="E288" i="20"/>
  <c r="F288" i="20"/>
  <c r="G288" i="20"/>
  <c r="H288" i="20"/>
  <c r="N283" i="20"/>
  <c r="O283" i="20"/>
  <c r="P283" i="20"/>
  <c r="Q283" i="20"/>
  <c r="R283" i="20"/>
  <c r="S283" i="20"/>
  <c r="I283" i="20"/>
  <c r="J283" i="20"/>
  <c r="K283" i="20"/>
  <c r="L283" i="20"/>
  <c r="M283" i="20"/>
  <c r="D283" i="20"/>
  <c r="E283" i="20"/>
  <c r="F283" i="20"/>
  <c r="G283" i="20"/>
  <c r="H283" i="20"/>
  <c r="N278" i="20"/>
  <c r="O278" i="20"/>
  <c r="P278" i="20"/>
  <c r="Q278" i="20"/>
  <c r="R278" i="20"/>
  <c r="S278" i="20"/>
  <c r="I278" i="20"/>
  <c r="J278" i="20"/>
  <c r="K278" i="20"/>
  <c r="L278" i="20"/>
  <c r="M278" i="20"/>
  <c r="D278" i="20"/>
  <c r="E278" i="20"/>
  <c r="F278" i="20"/>
  <c r="G278" i="20"/>
  <c r="H278" i="20"/>
  <c r="N273" i="20"/>
  <c r="O273" i="20"/>
  <c r="P273" i="20"/>
  <c r="Q273" i="20"/>
  <c r="R273" i="20"/>
  <c r="S273" i="20"/>
  <c r="I273" i="20"/>
  <c r="J273" i="20"/>
  <c r="K273" i="20"/>
  <c r="L273" i="20"/>
  <c r="M273" i="20"/>
  <c r="D273" i="20"/>
  <c r="E273" i="20"/>
  <c r="F273" i="20"/>
  <c r="G273" i="20"/>
  <c r="H273" i="20"/>
  <c r="N268" i="20"/>
  <c r="O268" i="20"/>
  <c r="P268" i="20"/>
  <c r="Q268" i="20"/>
  <c r="R268" i="20"/>
  <c r="S268" i="20"/>
  <c r="I268" i="20"/>
  <c r="J268" i="20"/>
  <c r="K268" i="20"/>
  <c r="L268" i="20"/>
  <c r="M268" i="20"/>
  <c r="D268" i="20"/>
  <c r="E268" i="20"/>
  <c r="F268" i="20"/>
  <c r="G268" i="20"/>
  <c r="H268" i="20"/>
  <c r="N263" i="20"/>
  <c r="O263" i="20"/>
  <c r="P263" i="20"/>
  <c r="Q263" i="20"/>
  <c r="R263" i="20"/>
  <c r="S263" i="20"/>
  <c r="I263" i="20"/>
  <c r="J263" i="20"/>
  <c r="K263" i="20"/>
  <c r="L263" i="20"/>
  <c r="M263" i="20"/>
  <c r="D263" i="20"/>
  <c r="E263" i="20"/>
  <c r="F263" i="20"/>
  <c r="G263" i="20"/>
  <c r="H263" i="20"/>
  <c r="N262" i="20"/>
  <c r="O262" i="20"/>
  <c r="P262" i="20"/>
  <c r="Q262" i="20"/>
  <c r="R262" i="20"/>
  <c r="S262" i="20"/>
  <c r="I262" i="20"/>
  <c r="J262" i="20"/>
  <c r="K262" i="20"/>
  <c r="L262" i="20"/>
  <c r="M262" i="20"/>
  <c r="D262" i="20"/>
  <c r="E262" i="20"/>
  <c r="F262" i="20"/>
  <c r="G262" i="20"/>
  <c r="H262" i="20"/>
  <c r="N261" i="20"/>
  <c r="O261" i="20"/>
  <c r="P261" i="20"/>
  <c r="Q261" i="20"/>
  <c r="R261" i="20"/>
  <c r="S261" i="20"/>
  <c r="I261" i="20"/>
  <c r="J261" i="20"/>
  <c r="K261" i="20"/>
  <c r="L261" i="20"/>
  <c r="M261" i="20"/>
  <c r="D261" i="20"/>
  <c r="E261" i="20"/>
  <c r="F261" i="20"/>
  <c r="G261" i="20"/>
  <c r="H261" i="20"/>
  <c r="N259" i="20"/>
  <c r="O259" i="20"/>
  <c r="P259" i="20"/>
  <c r="Q259" i="20"/>
  <c r="R259" i="20"/>
  <c r="S259" i="20"/>
  <c r="I259" i="20"/>
  <c r="J259" i="20"/>
  <c r="K259" i="20"/>
  <c r="L259" i="20"/>
  <c r="M259" i="20"/>
  <c r="D259" i="20"/>
  <c r="E259" i="20"/>
  <c r="F259" i="20"/>
  <c r="G259" i="20"/>
  <c r="H259" i="20"/>
  <c r="N257" i="20"/>
  <c r="O257" i="20"/>
  <c r="P257" i="20"/>
  <c r="Q257" i="20"/>
  <c r="R257" i="20"/>
  <c r="S257" i="20"/>
  <c r="I257" i="20"/>
  <c r="J257" i="20"/>
  <c r="K257" i="20"/>
  <c r="L257" i="20"/>
  <c r="M257" i="20"/>
  <c r="D257" i="20"/>
  <c r="E257" i="20"/>
  <c r="F257" i="20"/>
  <c r="G257" i="20"/>
  <c r="H257" i="20"/>
  <c r="N256" i="20"/>
  <c r="O256" i="20"/>
  <c r="P256" i="20"/>
  <c r="Q256" i="20"/>
  <c r="R256" i="20"/>
  <c r="S256" i="20"/>
  <c r="I256" i="20"/>
  <c r="J256" i="20"/>
  <c r="K256" i="20"/>
  <c r="L256" i="20"/>
  <c r="M256" i="20"/>
  <c r="D256" i="20"/>
  <c r="E256" i="20"/>
  <c r="F256" i="20"/>
  <c r="G256" i="20"/>
  <c r="H256" i="20"/>
  <c r="N255" i="20"/>
  <c r="O255" i="20"/>
  <c r="P255" i="20"/>
  <c r="Q255" i="20"/>
  <c r="R255" i="20"/>
  <c r="S255" i="20"/>
  <c r="I255" i="20"/>
  <c r="J255" i="20"/>
  <c r="K255" i="20"/>
  <c r="L255" i="20"/>
  <c r="M255" i="20"/>
  <c r="D255" i="20"/>
  <c r="E255" i="20"/>
  <c r="F255" i="20"/>
  <c r="G255" i="20"/>
  <c r="H255" i="20"/>
  <c r="N254" i="20"/>
  <c r="P254" i="20"/>
  <c r="S254" i="20"/>
  <c r="E254" i="20"/>
  <c r="N253" i="20"/>
  <c r="P253" i="20"/>
  <c r="Q253" i="20"/>
  <c r="R253" i="20"/>
  <c r="S253" i="20"/>
  <c r="I253" i="20"/>
  <c r="J253" i="20"/>
  <c r="K253" i="20"/>
  <c r="L253" i="20"/>
  <c r="M253" i="20"/>
  <c r="D253" i="20"/>
  <c r="E253" i="20"/>
  <c r="F253" i="20"/>
  <c r="G253" i="20"/>
  <c r="H253" i="20"/>
  <c r="O252" i="20"/>
  <c r="S252" i="20"/>
  <c r="I252" i="20"/>
  <c r="J252" i="20"/>
  <c r="D252" i="20"/>
  <c r="E252" i="20"/>
  <c r="G252" i="20"/>
  <c r="O244" i="20"/>
  <c r="Q244" i="20"/>
  <c r="R244" i="20"/>
  <c r="S244" i="20"/>
  <c r="I244" i="20"/>
  <c r="J244" i="20"/>
  <c r="K244" i="20"/>
  <c r="M244" i="20"/>
  <c r="E244" i="20"/>
  <c r="G244" i="20"/>
  <c r="N239" i="20"/>
  <c r="O239" i="20"/>
  <c r="P239" i="20"/>
  <c r="Q239" i="20"/>
  <c r="R239" i="20"/>
  <c r="S239" i="20"/>
  <c r="I239" i="20"/>
  <c r="J239" i="20"/>
  <c r="K239" i="20"/>
  <c r="L239" i="20"/>
  <c r="M239" i="20"/>
  <c r="D239" i="20"/>
  <c r="E239" i="20"/>
  <c r="F239" i="20"/>
  <c r="G239" i="20"/>
  <c r="H239" i="20"/>
  <c r="N234" i="20"/>
  <c r="O234" i="20"/>
  <c r="P234" i="20"/>
  <c r="Q234" i="20"/>
  <c r="R234" i="20"/>
  <c r="S234" i="20"/>
  <c r="I234" i="20"/>
  <c r="J234" i="20"/>
  <c r="K234" i="20"/>
  <c r="L234" i="20"/>
  <c r="M234" i="20"/>
  <c r="D234" i="20"/>
  <c r="E234" i="20"/>
  <c r="F234" i="20"/>
  <c r="G234" i="20"/>
  <c r="H234" i="20"/>
  <c r="N229" i="20"/>
  <c r="O229" i="20"/>
  <c r="P229" i="20"/>
  <c r="Q229" i="20"/>
  <c r="R229" i="20"/>
  <c r="S229" i="20"/>
  <c r="I229" i="20"/>
  <c r="J229" i="20"/>
  <c r="K229" i="20"/>
  <c r="L229" i="20"/>
  <c r="M229" i="20"/>
  <c r="D229" i="20"/>
  <c r="E229" i="20"/>
  <c r="F229" i="20"/>
  <c r="G229" i="20"/>
  <c r="H229" i="20"/>
  <c r="N224" i="20"/>
  <c r="O224" i="20"/>
  <c r="P224" i="20"/>
  <c r="Q224" i="20"/>
  <c r="R224" i="20"/>
  <c r="S224" i="20"/>
  <c r="I224" i="20"/>
  <c r="J224" i="20"/>
  <c r="K224" i="20"/>
  <c r="L224" i="20"/>
  <c r="M224" i="20"/>
  <c r="D224" i="20"/>
  <c r="E224" i="20"/>
  <c r="F224" i="20"/>
  <c r="G224" i="20"/>
  <c r="H224" i="20"/>
  <c r="N219" i="20"/>
  <c r="O219" i="20"/>
  <c r="P219" i="20"/>
  <c r="Q219" i="20"/>
  <c r="R219" i="20"/>
  <c r="S219" i="20"/>
  <c r="I219" i="20"/>
  <c r="J219" i="20"/>
  <c r="K219" i="20"/>
  <c r="L219" i="20"/>
  <c r="M219" i="20"/>
  <c r="D219" i="20"/>
  <c r="E219" i="20"/>
  <c r="F219" i="20"/>
  <c r="G219" i="20"/>
  <c r="H219" i="20"/>
  <c r="N214" i="20"/>
  <c r="O214" i="20"/>
  <c r="P214" i="20"/>
  <c r="Q214" i="20"/>
  <c r="R214" i="20"/>
  <c r="S214" i="20"/>
  <c r="I214" i="20"/>
  <c r="J214" i="20"/>
  <c r="K214" i="20"/>
  <c r="L214" i="20"/>
  <c r="M214" i="20"/>
  <c r="D214" i="20"/>
  <c r="E214" i="20"/>
  <c r="F214" i="20"/>
  <c r="G214" i="20"/>
  <c r="H214" i="20"/>
  <c r="N209" i="20"/>
  <c r="O209" i="20"/>
  <c r="P209" i="20"/>
  <c r="Q209" i="20"/>
  <c r="R209" i="20"/>
  <c r="S209" i="20"/>
  <c r="I209" i="20"/>
  <c r="J209" i="20"/>
  <c r="K209" i="20"/>
  <c r="L209" i="20"/>
  <c r="M209" i="20"/>
  <c r="D209" i="20"/>
  <c r="E209" i="20"/>
  <c r="F209" i="20"/>
  <c r="G209" i="20"/>
  <c r="H209" i="20"/>
  <c r="N204" i="20"/>
  <c r="O204" i="20"/>
  <c r="P204" i="20"/>
  <c r="Q204" i="20"/>
  <c r="R204" i="20"/>
  <c r="S204" i="20"/>
  <c r="I204" i="20"/>
  <c r="J204" i="20"/>
  <c r="K204" i="20"/>
  <c r="L204" i="20"/>
  <c r="M204" i="20"/>
  <c r="D204" i="20"/>
  <c r="E204" i="20"/>
  <c r="F204" i="20"/>
  <c r="G204" i="20"/>
  <c r="H204" i="20"/>
  <c r="N199" i="20"/>
  <c r="O199" i="20"/>
  <c r="P199" i="20"/>
  <c r="Q199" i="20"/>
  <c r="R199" i="20"/>
  <c r="S199" i="20"/>
  <c r="I199" i="20"/>
  <c r="J199" i="20"/>
  <c r="K199" i="20"/>
  <c r="L199" i="20"/>
  <c r="M199" i="20"/>
  <c r="D199" i="20"/>
  <c r="E199" i="20"/>
  <c r="F199" i="20"/>
  <c r="G199" i="20"/>
  <c r="H199" i="20"/>
  <c r="N194" i="20"/>
  <c r="O194" i="20"/>
  <c r="P194" i="20"/>
  <c r="Q194" i="20"/>
  <c r="R194" i="20"/>
  <c r="S194" i="20"/>
  <c r="I194" i="20"/>
  <c r="J194" i="20"/>
  <c r="K194" i="20"/>
  <c r="L194" i="20"/>
  <c r="M194" i="20"/>
  <c r="D194" i="20"/>
  <c r="E194" i="20"/>
  <c r="F194" i="20"/>
  <c r="G194" i="20"/>
  <c r="H194" i="20"/>
  <c r="N189" i="20"/>
  <c r="O189" i="20"/>
  <c r="P189" i="20"/>
  <c r="Q189" i="20"/>
  <c r="R189" i="20"/>
  <c r="S189" i="20"/>
  <c r="I189" i="20"/>
  <c r="J189" i="20"/>
  <c r="K189" i="20"/>
  <c r="L189" i="20"/>
  <c r="M189" i="20"/>
  <c r="D189" i="20"/>
  <c r="E189" i="20"/>
  <c r="F189" i="20"/>
  <c r="G189" i="20"/>
  <c r="H189" i="20"/>
  <c r="N184" i="20"/>
  <c r="O184" i="20"/>
  <c r="P184" i="20"/>
  <c r="Q184" i="20"/>
  <c r="R184" i="20"/>
  <c r="S184" i="20"/>
  <c r="I184" i="20"/>
  <c r="J184" i="20"/>
  <c r="K184" i="20"/>
  <c r="L184" i="20"/>
  <c r="M184" i="20"/>
  <c r="D184" i="20"/>
  <c r="E184" i="20"/>
  <c r="F184" i="20"/>
  <c r="G184" i="20"/>
  <c r="H184" i="20"/>
  <c r="N182" i="20"/>
  <c r="O182" i="20"/>
  <c r="P182" i="20"/>
  <c r="Q182" i="20"/>
  <c r="R182" i="20"/>
  <c r="S182" i="20"/>
  <c r="I182" i="20"/>
  <c r="J182" i="20"/>
  <c r="K182" i="20"/>
  <c r="L182" i="20"/>
  <c r="M182" i="20"/>
  <c r="D182" i="20"/>
  <c r="E182" i="20"/>
  <c r="F182" i="20"/>
  <c r="G182" i="20"/>
  <c r="H182" i="20"/>
  <c r="N178" i="20"/>
  <c r="O178" i="20"/>
  <c r="P178" i="20"/>
  <c r="Q178" i="20"/>
  <c r="R178" i="20"/>
  <c r="S178" i="20"/>
  <c r="I178" i="20"/>
  <c r="J178" i="20"/>
  <c r="K178" i="20"/>
  <c r="L178" i="20"/>
  <c r="M178" i="20"/>
  <c r="D178" i="20"/>
  <c r="E178" i="20"/>
  <c r="F178" i="20"/>
  <c r="G178" i="20"/>
  <c r="H178" i="20"/>
  <c r="N176" i="20"/>
  <c r="O176" i="20"/>
  <c r="P176" i="20"/>
  <c r="Q176" i="20"/>
  <c r="R176" i="20"/>
  <c r="S176" i="20"/>
  <c r="I176" i="20"/>
  <c r="J176" i="20"/>
  <c r="K176" i="20"/>
  <c r="L176" i="20"/>
  <c r="M176" i="20"/>
  <c r="D176" i="20"/>
  <c r="E176" i="20"/>
  <c r="F176" i="20"/>
  <c r="G176" i="20"/>
  <c r="H176" i="20"/>
  <c r="S175" i="20"/>
  <c r="J175" i="20"/>
  <c r="K175" i="20"/>
  <c r="E175" i="20"/>
  <c r="O173" i="20"/>
  <c r="Q173" i="20"/>
  <c r="S173" i="20"/>
  <c r="J173" i="20"/>
  <c r="K173" i="20"/>
  <c r="L173" i="20"/>
  <c r="E173" i="20"/>
  <c r="F173" i="20"/>
  <c r="G173" i="20"/>
  <c r="O104" i="20"/>
  <c r="Q104" i="20"/>
  <c r="S104" i="20"/>
  <c r="I104" i="20"/>
  <c r="J104" i="20"/>
  <c r="L104" i="20"/>
  <c r="M104" i="20"/>
  <c r="D104" i="20"/>
  <c r="E104" i="20"/>
  <c r="G104" i="20"/>
  <c r="N103" i="20"/>
  <c r="O103" i="20"/>
  <c r="Q103" i="20"/>
  <c r="S103" i="20"/>
  <c r="J103" i="20"/>
  <c r="L103" i="20"/>
  <c r="D103" i="20"/>
  <c r="E103" i="20"/>
  <c r="G103" i="20"/>
  <c r="H103" i="20"/>
  <c r="O101" i="20"/>
  <c r="Q101" i="20"/>
  <c r="S101" i="20"/>
  <c r="J101" i="20"/>
  <c r="L101" i="20"/>
  <c r="E101" i="20"/>
  <c r="G101" i="20"/>
  <c r="O99" i="20"/>
  <c r="Q99" i="20"/>
  <c r="S99" i="20"/>
  <c r="J99" i="20"/>
  <c r="L99" i="20"/>
  <c r="E99" i="20"/>
  <c r="F99" i="20"/>
  <c r="G99" i="20"/>
  <c r="O98" i="20"/>
  <c r="Q98" i="20"/>
  <c r="S98" i="20"/>
  <c r="I98" i="20"/>
  <c r="J98" i="20"/>
  <c r="L98" i="20"/>
  <c r="E98" i="20"/>
  <c r="F98" i="20"/>
  <c r="G98" i="20"/>
  <c r="N97" i="20"/>
  <c r="O97" i="20"/>
  <c r="Q97" i="20"/>
  <c r="S97" i="20"/>
  <c r="J97" i="20"/>
  <c r="L97" i="20"/>
  <c r="E97" i="20"/>
  <c r="F97" i="20"/>
  <c r="G97" i="20"/>
  <c r="S96" i="20"/>
  <c r="J96" i="20"/>
  <c r="L96" i="20"/>
  <c r="E96" i="20"/>
  <c r="Q95" i="20"/>
  <c r="S95" i="20"/>
  <c r="J95" i="20"/>
  <c r="L95" i="20"/>
  <c r="E95" i="20"/>
  <c r="G95" i="20"/>
  <c r="O94" i="20"/>
  <c r="Q94" i="20"/>
  <c r="S94" i="20"/>
  <c r="I94" i="20"/>
  <c r="J94" i="20"/>
  <c r="L94" i="20"/>
  <c r="E94" i="20"/>
  <c r="G94" i="20"/>
  <c r="H94" i="20"/>
  <c r="D188" i="20"/>
  <c r="E188" i="20"/>
  <c r="F188" i="20"/>
  <c r="G188" i="20"/>
  <c r="H188" i="20"/>
  <c r="I188" i="20"/>
  <c r="J188" i="20"/>
  <c r="K188" i="20"/>
  <c r="L188" i="20"/>
  <c r="M188" i="20"/>
  <c r="N188" i="20"/>
  <c r="O188" i="20"/>
  <c r="P188" i="20"/>
  <c r="Q188" i="20"/>
  <c r="R188" i="20"/>
  <c r="S188" i="20"/>
  <c r="D8" i="32"/>
  <c r="D103" i="32"/>
  <c r="E8" i="32"/>
  <c r="E331" i="32"/>
  <c r="F8" i="32"/>
  <c r="G8" i="32"/>
  <c r="G331" i="32"/>
  <c r="H8" i="32"/>
  <c r="D332" i="32"/>
  <c r="E332" i="32"/>
  <c r="F332" i="32"/>
  <c r="G332" i="32"/>
  <c r="H332" i="32"/>
  <c r="D11" i="32"/>
  <c r="D334" i="32"/>
  <c r="E334" i="32"/>
  <c r="F334" i="32"/>
  <c r="G334" i="32"/>
  <c r="H334" i="32"/>
  <c r="D335" i="32"/>
  <c r="E335" i="32"/>
  <c r="F335" i="32"/>
  <c r="G335" i="32"/>
  <c r="H335" i="32"/>
  <c r="D337" i="32"/>
  <c r="E337" i="32"/>
  <c r="F337" i="32"/>
  <c r="G337" i="32"/>
  <c r="H337" i="32"/>
  <c r="D338" i="32"/>
  <c r="E338" i="32"/>
  <c r="F338" i="32"/>
  <c r="G338" i="32"/>
  <c r="H338" i="32"/>
  <c r="D339" i="32"/>
  <c r="E339" i="32"/>
  <c r="F339" i="32"/>
  <c r="G339" i="32"/>
  <c r="H339" i="32"/>
  <c r="D340" i="32"/>
  <c r="E340" i="32"/>
  <c r="F340" i="32"/>
  <c r="G340" i="32"/>
  <c r="H340" i="32"/>
  <c r="D341" i="32"/>
  <c r="E341" i="32"/>
  <c r="F341" i="32"/>
  <c r="G341" i="32"/>
  <c r="H341" i="32"/>
  <c r="N341" i="32"/>
  <c r="O341" i="32"/>
  <c r="P341" i="32"/>
  <c r="Q341" i="32"/>
  <c r="R341" i="32"/>
  <c r="S341" i="32"/>
  <c r="I341" i="32"/>
  <c r="J341" i="32"/>
  <c r="K341" i="32"/>
  <c r="L341" i="32"/>
  <c r="M341" i="32"/>
  <c r="N340" i="32"/>
  <c r="O340" i="32"/>
  <c r="P340" i="32"/>
  <c r="Q340" i="32"/>
  <c r="R340" i="32"/>
  <c r="I340" i="32"/>
  <c r="J340" i="32"/>
  <c r="K340" i="32"/>
  <c r="L340" i="32"/>
  <c r="M340" i="32"/>
  <c r="N339" i="32"/>
  <c r="O339" i="32"/>
  <c r="P339" i="32"/>
  <c r="Q339" i="32"/>
  <c r="R339" i="32"/>
  <c r="S339" i="32"/>
  <c r="I339" i="32"/>
  <c r="J339" i="32"/>
  <c r="K339" i="32"/>
  <c r="L339" i="32"/>
  <c r="M339" i="32"/>
  <c r="N338" i="32"/>
  <c r="O338" i="32"/>
  <c r="P338" i="32"/>
  <c r="Q338" i="32"/>
  <c r="R338" i="32"/>
  <c r="S338" i="32"/>
  <c r="I338" i="32"/>
  <c r="J338" i="32"/>
  <c r="K338" i="32"/>
  <c r="L338" i="32"/>
  <c r="M338" i="32"/>
  <c r="N337" i="32"/>
  <c r="O337" i="32"/>
  <c r="P337" i="32"/>
  <c r="Q337" i="32"/>
  <c r="R337" i="32"/>
  <c r="S337" i="32"/>
  <c r="I337" i="32"/>
  <c r="J337" i="32"/>
  <c r="K337" i="32"/>
  <c r="L337" i="32"/>
  <c r="M337" i="32"/>
  <c r="N335" i="32"/>
  <c r="O335" i="32"/>
  <c r="P335" i="32"/>
  <c r="Q335" i="32"/>
  <c r="R335" i="32"/>
  <c r="S335" i="32"/>
  <c r="I335" i="32"/>
  <c r="J335" i="32"/>
  <c r="K335" i="32"/>
  <c r="L335" i="32"/>
  <c r="M335" i="32"/>
  <c r="N334" i="32"/>
  <c r="O334" i="32"/>
  <c r="P334" i="32"/>
  <c r="Q334" i="32"/>
  <c r="R334" i="32"/>
  <c r="S334" i="32"/>
  <c r="I334" i="32"/>
  <c r="J334" i="32"/>
  <c r="K334" i="32"/>
  <c r="L334" i="32"/>
  <c r="M334" i="32"/>
  <c r="O332" i="32"/>
  <c r="P332" i="32"/>
  <c r="Q332" i="32"/>
  <c r="R332" i="32"/>
  <c r="I332" i="32"/>
  <c r="J332" i="32"/>
  <c r="K332" i="32"/>
  <c r="L332" i="32"/>
  <c r="M332" i="32"/>
  <c r="N8" i="32"/>
  <c r="N331" i="32"/>
  <c r="O8" i="32"/>
  <c r="P8" i="32"/>
  <c r="P331" i="32"/>
  <c r="Q8" i="32"/>
  <c r="R8" i="32"/>
  <c r="R331" i="32"/>
  <c r="S8" i="32"/>
  <c r="I8" i="32"/>
  <c r="I331" i="32"/>
  <c r="J8" i="32"/>
  <c r="J331" i="32"/>
  <c r="K8" i="32"/>
  <c r="K331" i="32"/>
  <c r="L8" i="32"/>
  <c r="L331" i="32"/>
  <c r="M8" i="32"/>
  <c r="M331" i="32"/>
  <c r="N262" i="32"/>
  <c r="O262" i="32"/>
  <c r="P262" i="32"/>
  <c r="Q262" i="32"/>
  <c r="R262" i="32"/>
  <c r="S262" i="32"/>
  <c r="I262" i="32"/>
  <c r="J262" i="32"/>
  <c r="K262" i="32"/>
  <c r="L262" i="32"/>
  <c r="M262" i="32"/>
  <c r="D262" i="32"/>
  <c r="E262" i="32"/>
  <c r="F262" i="32"/>
  <c r="G262" i="32"/>
  <c r="H262" i="32"/>
  <c r="N261" i="32"/>
  <c r="O261" i="32"/>
  <c r="P261" i="32"/>
  <c r="Q261" i="32"/>
  <c r="R261" i="32"/>
  <c r="S261" i="32"/>
  <c r="I261" i="32"/>
  <c r="J261" i="32"/>
  <c r="K261" i="32"/>
  <c r="L261" i="32"/>
  <c r="M261" i="32"/>
  <c r="D261" i="32"/>
  <c r="E261" i="32"/>
  <c r="F261" i="32"/>
  <c r="G261" i="32"/>
  <c r="H261" i="32"/>
  <c r="N260" i="32"/>
  <c r="O260" i="32"/>
  <c r="P260" i="32"/>
  <c r="Q260" i="32"/>
  <c r="R260" i="32"/>
  <c r="S260" i="32"/>
  <c r="I260" i="32"/>
  <c r="J260" i="32"/>
  <c r="K260" i="32"/>
  <c r="L260" i="32"/>
  <c r="M260" i="32"/>
  <c r="D260" i="32"/>
  <c r="E260" i="32"/>
  <c r="F260" i="32"/>
  <c r="G260" i="32"/>
  <c r="H260" i="32"/>
  <c r="N259" i="32"/>
  <c r="O259" i="32"/>
  <c r="P259" i="32"/>
  <c r="Q259" i="32"/>
  <c r="R259" i="32"/>
  <c r="S259" i="32"/>
  <c r="I259" i="32"/>
  <c r="J259" i="32"/>
  <c r="K259" i="32"/>
  <c r="L259" i="32"/>
  <c r="M259" i="32"/>
  <c r="N258" i="32"/>
  <c r="O258" i="32"/>
  <c r="P258" i="32"/>
  <c r="Q258" i="32"/>
  <c r="R258" i="32"/>
  <c r="S258" i="32"/>
  <c r="I258" i="32"/>
  <c r="J258" i="32"/>
  <c r="K258" i="32"/>
  <c r="L258" i="32"/>
  <c r="M258" i="32"/>
  <c r="N256" i="32"/>
  <c r="O256" i="32"/>
  <c r="P256" i="32"/>
  <c r="Q256" i="32"/>
  <c r="R256" i="32"/>
  <c r="S256" i="32"/>
  <c r="I256" i="32"/>
  <c r="J256" i="32"/>
  <c r="K256" i="32"/>
  <c r="L256" i="32"/>
  <c r="M256" i="32"/>
  <c r="D256" i="32"/>
  <c r="E256" i="32"/>
  <c r="F256" i="32"/>
  <c r="G256" i="32"/>
  <c r="H256" i="32"/>
  <c r="N255" i="32"/>
  <c r="O255" i="32"/>
  <c r="P255" i="32"/>
  <c r="Q255" i="32"/>
  <c r="R255" i="32"/>
  <c r="S255" i="32"/>
  <c r="I255" i="32"/>
  <c r="J255" i="32"/>
  <c r="K255" i="32"/>
  <c r="L255" i="32"/>
  <c r="M255" i="32"/>
  <c r="D255" i="32"/>
  <c r="E255" i="32"/>
  <c r="F255" i="32"/>
  <c r="G255" i="32"/>
  <c r="H255" i="32"/>
  <c r="N254" i="32"/>
  <c r="O253" i="32"/>
  <c r="P253" i="32"/>
  <c r="Q253" i="32"/>
  <c r="R253" i="32"/>
  <c r="I253" i="32"/>
  <c r="J253" i="32"/>
  <c r="K253" i="32"/>
  <c r="L253" i="32"/>
  <c r="M253" i="32"/>
  <c r="D253" i="32"/>
  <c r="E253" i="32"/>
  <c r="F253" i="32"/>
  <c r="G253" i="32"/>
  <c r="H253" i="32"/>
  <c r="R252" i="32"/>
  <c r="L252" i="32"/>
  <c r="E252" i="32"/>
  <c r="N182" i="32"/>
  <c r="O182" i="32"/>
  <c r="P182" i="32"/>
  <c r="Q182" i="32"/>
  <c r="R182" i="32"/>
  <c r="S182" i="32"/>
  <c r="I182" i="32"/>
  <c r="J182" i="32"/>
  <c r="K182" i="32"/>
  <c r="L182" i="32"/>
  <c r="M182" i="32"/>
  <c r="D182" i="32"/>
  <c r="E182" i="32"/>
  <c r="F182" i="32"/>
  <c r="G182" i="32"/>
  <c r="H182" i="32"/>
  <c r="N179" i="32"/>
  <c r="O179" i="32"/>
  <c r="P179" i="32"/>
  <c r="Q179" i="32"/>
  <c r="R179" i="32"/>
  <c r="S179" i="32"/>
  <c r="I179" i="32"/>
  <c r="J179" i="32"/>
  <c r="K179" i="32"/>
  <c r="L179" i="32"/>
  <c r="M179" i="32"/>
  <c r="O176" i="32"/>
  <c r="Q176" i="32"/>
  <c r="R176" i="32"/>
  <c r="S176" i="32"/>
  <c r="I176" i="32"/>
  <c r="K176" i="32"/>
  <c r="M176" i="32"/>
  <c r="D176" i="32"/>
  <c r="E176" i="32"/>
  <c r="F176" i="32"/>
  <c r="G176" i="32"/>
  <c r="H176" i="32"/>
  <c r="N175" i="32"/>
  <c r="P173" i="32"/>
  <c r="Q173" i="32"/>
  <c r="L173" i="32"/>
  <c r="F173" i="32"/>
  <c r="N104" i="32"/>
  <c r="L104" i="32"/>
  <c r="G104" i="32"/>
  <c r="O103" i="32"/>
  <c r="P103" i="32"/>
  <c r="L103" i="32"/>
  <c r="E103" i="32"/>
  <c r="P102" i="32"/>
  <c r="L102" i="32"/>
  <c r="N101" i="32"/>
  <c r="I101" i="32"/>
  <c r="L101" i="32"/>
  <c r="M101" i="32"/>
  <c r="R100" i="32"/>
  <c r="L100" i="32"/>
  <c r="O98" i="32"/>
  <c r="R98" i="32"/>
  <c r="L98" i="32"/>
  <c r="P97" i="32"/>
  <c r="L97" i="32"/>
  <c r="L95" i="32"/>
  <c r="G95" i="32"/>
  <c r="O94" i="32"/>
  <c r="P94" i="32"/>
  <c r="L94" i="32"/>
  <c r="E94" i="32"/>
  <c r="I8" i="17"/>
  <c r="J8" i="17"/>
  <c r="K8" i="17"/>
  <c r="L8" i="17"/>
  <c r="M8" i="17"/>
  <c r="E8" i="17"/>
  <c r="H8" i="17"/>
  <c r="O412" i="32"/>
  <c r="P412" i="32"/>
  <c r="Q412" i="32"/>
  <c r="R412" i="32"/>
  <c r="S412" i="32"/>
  <c r="Q342" i="32"/>
  <c r="R342" i="32"/>
  <c r="O343" i="32"/>
  <c r="P343" i="32"/>
  <c r="Q343" i="32"/>
  <c r="R343" i="32"/>
  <c r="S343" i="32"/>
  <c r="O347" i="32"/>
  <c r="P347" i="32"/>
  <c r="S347" i="32"/>
  <c r="O348" i="32"/>
  <c r="P348" i="32"/>
  <c r="Q348" i="32"/>
  <c r="R348" i="32"/>
  <c r="S348" i="32"/>
  <c r="P352" i="32"/>
  <c r="Q352" i="32"/>
  <c r="R352" i="32"/>
  <c r="S352" i="32"/>
  <c r="O353" i="32"/>
  <c r="P353" i="32"/>
  <c r="Q353" i="32"/>
  <c r="R353" i="32"/>
  <c r="S353" i="32"/>
  <c r="O357" i="32"/>
  <c r="P357" i="32"/>
  <c r="O358" i="32"/>
  <c r="P358" i="32"/>
  <c r="Q358" i="32"/>
  <c r="R358" i="32"/>
  <c r="S358" i="32"/>
  <c r="Q362" i="32"/>
  <c r="R362" i="32"/>
  <c r="O363" i="32"/>
  <c r="P363" i="32"/>
  <c r="Q363" i="32"/>
  <c r="R363" i="32"/>
  <c r="S363" i="32"/>
  <c r="O367" i="32"/>
  <c r="P367" i="32"/>
  <c r="R367" i="32"/>
  <c r="S367" i="32"/>
  <c r="O368" i="32"/>
  <c r="P368" i="32"/>
  <c r="Q368" i="32"/>
  <c r="R368" i="32"/>
  <c r="S368" i="32"/>
  <c r="O372" i="32"/>
  <c r="P372" i="32"/>
  <c r="Q372" i="32"/>
  <c r="S372" i="32"/>
  <c r="O373" i="32"/>
  <c r="P373" i="32"/>
  <c r="Q373" i="32"/>
  <c r="R373" i="32"/>
  <c r="S373" i="32"/>
  <c r="O377" i="32"/>
  <c r="P377" i="32"/>
  <c r="Q377" i="32"/>
  <c r="R377" i="32"/>
  <c r="S377" i="32"/>
  <c r="O378" i="32"/>
  <c r="P378" i="32"/>
  <c r="Q378" i="32"/>
  <c r="R378" i="32"/>
  <c r="S378" i="32"/>
  <c r="P382" i="32"/>
  <c r="O383" i="32"/>
  <c r="P383" i="32"/>
  <c r="Q383" i="32"/>
  <c r="R383" i="32"/>
  <c r="S383" i="32"/>
  <c r="O387" i="32"/>
  <c r="Q387" i="32"/>
  <c r="R387" i="32"/>
  <c r="O388" i="32"/>
  <c r="P388" i="32"/>
  <c r="Q388" i="32"/>
  <c r="R388" i="32"/>
  <c r="S388" i="32"/>
  <c r="P392" i="32"/>
  <c r="Q392" i="32"/>
  <c r="R392" i="32"/>
  <c r="S392" i="32"/>
  <c r="O393" i="32"/>
  <c r="P393" i="32"/>
  <c r="Q393" i="32"/>
  <c r="R393" i="32"/>
  <c r="S393" i="32"/>
  <c r="O397" i="32"/>
  <c r="P397" i="32"/>
  <c r="R397" i="32"/>
  <c r="S397" i="32"/>
  <c r="O398" i="32"/>
  <c r="P398" i="32"/>
  <c r="Q398" i="32"/>
  <c r="R398" i="32"/>
  <c r="S398" i="32"/>
  <c r="P403" i="32"/>
  <c r="Q403" i="32"/>
  <c r="R403" i="32"/>
  <c r="O481" i="32"/>
  <c r="P481" i="32"/>
  <c r="Q481" i="32"/>
  <c r="R481" i="32"/>
  <c r="S481" i="32"/>
  <c r="P324" i="32"/>
  <c r="Q324" i="32"/>
  <c r="R324" i="32"/>
  <c r="O319" i="32"/>
  <c r="P319" i="32"/>
  <c r="Q319" i="32"/>
  <c r="R319" i="32"/>
  <c r="S319" i="32"/>
  <c r="O318" i="32"/>
  <c r="P318" i="32"/>
  <c r="R318" i="32"/>
  <c r="S318" i="32"/>
  <c r="O314" i="32"/>
  <c r="P314" i="32"/>
  <c r="Q314" i="32"/>
  <c r="R314" i="32"/>
  <c r="S314" i="32"/>
  <c r="P313" i="32"/>
  <c r="Q313" i="32"/>
  <c r="R313" i="32"/>
  <c r="S313" i="32"/>
  <c r="O309" i="32"/>
  <c r="P309" i="32"/>
  <c r="Q309" i="32"/>
  <c r="R309" i="32"/>
  <c r="S309" i="32"/>
  <c r="O308" i="32"/>
  <c r="Q308" i="32"/>
  <c r="R308" i="32"/>
  <c r="S308" i="32"/>
  <c r="O304" i="32"/>
  <c r="P304" i="32"/>
  <c r="Q304" i="32"/>
  <c r="R304" i="32"/>
  <c r="S304" i="32"/>
  <c r="P303" i="32"/>
  <c r="Q303" i="32"/>
  <c r="O299" i="32"/>
  <c r="P299" i="32"/>
  <c r="Q299" i="32"/>
  <c r="R299" i="32"/>
  <c r="S299" i="32"/>
  <c r="O298" i="32"/>
  <c r="P298" i="32"/>
  <c r="Q298" i="32"/>
  <c r="R298" i="32"/>
  <c r="S298" i="32"/>
  <c r="O294" i="32"/>
  <c r="P294" i="32"/>
  <c r="Q294" i="32"/>
  <c r="R294" i="32"/>
  <c r="S294" i="32"/>
  <c r="O293" i="32"/>
  <c r="P293" i="32"/>
  <c r="Q293" i="32"/>
  <c r="R293" i="32"/>
  <c r="S293" i="32"/>
  <c r="O289" i="32"/>
  <c r="P289" i="32"/>
  <c r="Q289" i="32"/>
  <c r="R289" i="32"/>
  <c r="S289" i="32"/>
  <c r="O288" i="32"/>
  <c r="P288" i="32"/>
  <c r="R288" i="32"/>
  <c r="S288" i="32"/>
  <c r="O284" i="32"/>
  <c r="P284" i="32"/>
  <c r="Q284" i="32"/>
  <c r="R284" i="32"/>
  <c r="S284" i="32"/>
  <c r="Q283" i="32"/>
  <c r="R283" i="32"/>
  <c r="S283" i="32"/>
  <c r="O279" i="32"/>
  <c r="P279" i="32"/>
  <c r="Q279" i="32"/>
  <c r="R279" i="32"/>
  <c r="S279" i="32"/>
  <c r="O278" i="32"/>
  <c r="P278" i="32"/>
  <c r="Q278" i="32"/>
  <c r="O274" i="32"/>
  <c r="P274" i="32"/>
  <c r="Q274" i="32"/>
  <c r="R274" i="32"/>
  <c r="S274" i="32"/>
  <c r="O273" i="32"/>
  <c r="P273" i="32"/>
  <c r="Q273" i="32"/>
  <c r="R273" i="32"/>
  <c r="S273" i="32"/>
  <c r="O269" i="32"/>
  <c r="P269" i="32"/>
  <c r="Q269" i="32"/>
  <c r="R269" i="32"/>
  <c r="S269" i="32"/>
  <c r="O268" i="32"/>
  <c r="P268" i="32"/>
  <c r="R268" i="32"/>
  <c r="S268" i="32"/>
  <c r="O264" i="32"/>
  <c r="P264" i="32"/>
  <c r="Q264" i="32"/>
  <c r="R264" i="32"/>
  <c r="S264" i="32"/>
  <c r="Q263" i="32"/>
  <c r="R263" i="32"/>
  <c r="S263" i="32"/>
  <c r="P245" i="32"/>
  <c r="Q245" i="32"/>
  <c r="R245" i="32"/>
  <c r="O240" i="32"/>
  <c r="P240" i="32"/>
  <c r="Q240" i="32"/>
  <c r="R240" i="32"/>
  <c r="S240" i="32"/>
  <c r="P239" i="32"/>
  <c r="R239" i="32"/>
  <c r="S239" i="32"/>
  <c r="O235" i="32"/>
  <c r="P235" i="32"/>
  <c r="Q235" i="32"/>
  <c r="R235" i="32"/>
  <c r="S235" i="32"/>
  <c r="O234" i="32"/>
  <c r="P234" i="32"/>
  <c r="R234" i="32"/>
  <c r="S234" i="32"/>
  <c r="O230" i="32"/>
  <c r="P230" i="32"/>
  <c r="Q230" i="32"/>
  <c r="R230" i="32"/>
  <c r="S230" i="32"/>
  <c r="O229" i="32"/>
  <c r="Q229" i="32"/>
  <c r="R229" i="32"/>
  <c r="S229" i="32"/>
  <c r="O225" i="32"/>
  <c r="P225" i="32"/>
  <c r="Q225" i="32"/>
  <c r="R225" i="32"/>
  <c r="S225" i="32"/>
  <c r="O224" i="32"/>
  <c r="P224" i="32"/>
  <c r="Q224" i="32"/>
  <c r="O220" i="32"/>
  <c r="P220" i="32"/>
  <c r="Q220" i="32"/>
  <c r="R220" i="32"/>
  <c r="S220" i="32"/>
  <c r="O219" i="32"/>
  <c r="P219" i="32"/>
  <c r="Q219" i="32"/>
  <c r="R219" i="32"/>
  <c r="S219" i="32"/>
  <c r="O215" i="32"/>
  <c r="P215" i="32"/>
  <c r="Q215" i="32"/>
  <c r="R215" i="32"/>
  <c r="S215" i="32"/>
  <c r="O214" i="32"/>
  <c r="P214" i="32"/>
  <c r="Q214" i="32"/>
  <c r="R214" i="32"/>
  <c r="S214" i="32"/>
  <c r="O210" i="32"/>
  <c r="P210" i="32"/>
  <c r="Q210" i="32"/>
  <c r="R210" i="32"/>
  <c r="S210" i="32"/>
  <c r="O209" i="32"/>
  <c r="P209" i="32"/>
  <c r="Q209" i="32"/>
  <c r="R209" i="32"/>
  <c r="S209" i="32"/>
  <c r="O205" i="32"/>
  <c r="P205" i="32"/>
  <c r="Q205" i="32"/>
  <c r="R205" i="32"/>
  <c r="S205" i="32"/>
  <c r="O204" i="32"/>
  <c r="Q204" i="32"/>
  <c r="R204" i="32"/>
  <c r="S204" i="32"/>
  <c r="O200" i="32"/>
  <c r="P200" i="32"/>
  <c r="Q200" i="32"/>
  <c r="R200" i="32"/>
  <c r="S200" i="32"/>
  <c r="O199" i="32"/>
  <c r="P199" i="32"/>
  <c r="Q199" i="32"/>
  <c r="O195" i="32"/>
  <c r="P195" i="32"/>
  <c r="Q195" i="32"/>
  <c r="R195" i="32"/>
  <c r="S195" i="32"/>
  <c r="O194" i="32"/>
  <c r="P194" i="32"/>
  <c r="Q194" i="32"/>
  <c r="R194" i="32"/>
  <c r="S194" i="32"/>
  <c r="O190" i="32"/>
  <c r="P190" i="32"/>
  <c r="Q190" i="32"/>
  <c r="R190" i="32"/>
  <c r="S190" i="32"/>
  <c r="O189" i="32"/>
  <c r="P189" i="32"/>
  <c r="Q189" i="32"/>
  <c r="R189" i="32"/>
  <c r="S189" i="32"/>
  <c r="O185" i="32"/>
  <c r="P185" i="32"/>
  <c r="Q185" i="32"/>
  <c r="R185" i="32"/>
  <c r="S185" i="32"/>
  <c r="O184" i="32"/>
  <c r="Q184" i="32"/>
  <c r="R184" i="32"/>
  <c r="S184" i="32"/>
  <c r="S500" i="32"/>
  <c r="E101" i="32"/>
  <c r="F101" i="32"/>
  <c r="G101" i="32"/>
  <c r="S344" i="32"/>
  <c r="S345" i="32"/>
  <c r="S346" i="32"/>
  <c r="S349" i="32"/>
  <c r="S350" i="32"/>
  <c r="S351" i="32"/>
  <c r="S354" i="32"/>
  <c r="S355" i="32"/>
  <c r="S356" i="32"/>
  <c r="S359" i="32"/>
  <c r="S360" i="32"/>
  <c r="S361" i="32"/>
  <c r="S364" i="32"/>
  <c r="S365" i="32"/>
  <c r="S366" i="32"/>
  <c r="S369" i="32"/>
  <c r="S370" i="32"/>
  <c r="S371" i="32"/>
  <c r="S374" i="32"/>
  <c r="S375" i="32"/>
  <c r="S376" i="32"/>
  <c r="S379" i="32"/>
  <c r="S380" i="32"/>
  <c r="S381" i="32"/>
  <c r="S384" i="32"/>
  <c r="S385" i="32"/>
  <c r="S386" i="32"/>
  <c r="S389" i="32"/>
  <c r="S390" i="32"/>
  <c r="S391" i="32"/>
  <c r="S394" i="32"/>
  <c r="S395" i="32"/>
  <c r="S396" i="32"/>
  <c r="S399" i="32"/>
  <c r="S400" i="32"/>
  <c r="S401" i="32"/>
  <c r="S404" i="32"/>
  <c r="S405" i="32"/>
  <c r="S406" i="32"/>
  <c r="D254" i="32"/>
  <c r="E254" i="32"/>
  <c r="F254" i="32"/>
  <c r="G254" i="32"/>
  <c r="H254" i="32"/>
  <c r="I254" i="32"/>
  <c r="J254" i="32"/>
  <c r="K254" i="32"/>
  <c r="L254" i="32"/>
  <c r="M254" i="32"/>
  <c r="D258" i="32"/>
  <c r="E258" i="32"/>
  <c r="F258" i="32"/>
  <c r="G258" i="32"/>
  <c r="H258" i="32"/>
  <c r="D259" i="32"/>
  <c r="E259" i="32"/>
  <c r="F259" i="32"/>
  <c r="G259" i="32"/>
  <c r="H259" i="32"/>
  <c r="D175" i="32"/>
  <c r="E175" i="32"/>
  <c r="F175" i="32"/>
  <c r="G175" i="32"/>
  <c r="H175" i="32"/>
  <c r="I175" i="32"/>
  <c r="J175" i="32"/>
  <c r="K175" i="32"/>
  <c r="L175" i="32"/>
  <c r="M175" i="32"/>
  <c r="D179" i="32"/>
  <c r="E179" i="32"/>
  <c r="F179" i="32"/>
  <c r="G179" i="32"/>
  <c r="H179" i="32"/>
  <c r="E96" i="32"/>
  <c r="G96" i="32"/>
  <c r="J96" i="32"/>
  <c r="L96" i="32"/>
  <c r="E100" i="32"/>
  <c r="G100" i="32"/>
  <c r="I481" i="19"/>
  <c r="J481" i="19"/>
  <c r="K481" i="19"/>
  <c r="L481" i="19"/>
  <c r="M481" i="19"/>
  <c r="N481" i="19"/>
  <c r="O481" i="19"/>
  <c r="P481" i="19"/>
  <c r="Q481" i="19"/>
  <c r="R481" i="19"/>
  <c r="N403" i="19"/>
  <c r="P403" i="19"/>
  <c r="Q403" i="19"/>
  <c r="R403" i="19"/>
  <c r="S403" i="19"/>
  <c r="J403" i="19"/>
  <c r="L403" i="19"/>
  <c r="M403" i="19"/>
  <c r="F403" i="19"/>
  <c r="H403" i="19"/>
  <c r="N402" i="19"/>
  <c r="N398" i="19"/>
  <c r="O398" i="19"/>
  <c r="P398" i="19"/>
  <c r="Q398" i="19"/>
  <c r="R398" i="19"/>
  <c r="S398" i="19"/>
  <c r="I398" i="19"/>
  <c r="J398" i="19"/>
  <c r="K398" i="19"/>
  <c r="L398" i="19"/>
  <c r="M398" i="19"/>
  <c r="E398" i="19"/>
  <c r="F398" i="19"/>
  <c r="G398" i="19"/>
  <c r="H398" i="19"/>
  <c r="N397" i="19"/>
  <c r="R397" i="19"/>
  <c r="S397" i="19"/>
  <c r="J397" i="19"/>
  <c r="F397" i="19"/>
  <c r="H397" i="19"/>
  <c r="N393" i="19"/>
  <c r="O393" i="19"/>
  <c r="P393" i="19"/>
  <c r="Q393" i="19"/>
  <c r="R393" i="19"/>
  <c r="S393" i="19"/>
  <c r="I393" i="19"/>
  <c r="J393" i="19"/>
  <c r="K393" i="19"/>
  <c r="L393" i="19"/>
  <c r="M393" i="19"/>
  <c r="E393" i="19"/>
  <c r="F393" i="19"/>
  <c r="G393" i="19"/>
  <c r="H393" i="19"/>
  <c r="N392" i="19"/>
  <c r="O392" i="19"/>
  <c r="Q392" i="19"/>
  <c r="S392" i="19"/>
  <c r="K392" i="19"/>
  <c r="M392" i="19"/>
  <c r="G392" i="19"/>
  <c r="H392" i="19"/>
  <c r="N388" i="19"/>
  <c r="O388" i="19"/>
  <c r="P388" i="19"/>
  <c r="Q388" i="19"/>
  <c r="R388" i="19"/>
  <c r="S388" i="19"/>
  <c r="I388" i="19"/>
  <c r="J388" i="19"/>
  <c r="K388" i="19"/>
  <c r="L388" i="19"/>
  <c r="M388" i="19"/>
  <c r="E388" i="19"/>
  <c r="F388" i="19"/>
  <c r="G388" i="19"/>
  <c r="H388" i="19"/>
  <c r="N387" i="19"/>
  <c r="O387" i="19"/>
  <c r="P387" i="19"/>
  <c r="R387" i="19"/>
  <c r="S387" i="19"/>
  <c r="I387" i="19"/>
  <c r="K387" i="19"/>
  <c r="L387" i="19"/>
  <c r="E387" i="19"/>
  <c r="G387" i="19"/>
  <c r="N383" i="19"/>
  <c r="O383" i="19"/>
  <c r="P383" i="19"/>
  <c r="Q383" i="19"/>
  <c r="R383" i="19"/>
  <c r="S383" i="19"/>
  <c r="I383" i="19"/>
  <c r="J383" i="19"/>
  <c r="K383" i="19"/>
  <c r="L383" i="19"/>
  <c r="M383" i="19"/>
  <c r="E383" i="19"/>
  <c r="F383" i="19"/>
  <c r="G383" i="19"/>
  <c r="H383" i="19"/>
  <c r="R382" i="19"/>
  <c r="S382" i="19"/>
  <c r="J382" i="19"/>
  <c r="N378" i="19"/>
  <c r="O378" i="19"/>
  <c r="P378" i="19"/>
  <c r="Q378" i="19"/>
  <c r="R378" i="19"/>
  <c r="S378" i="19"/>
  <c r="I378" i="19"/>
  <c r="J378" i="19"/>
  <c r="K378" i="19"/>
  <c r="L378" i="19"/>
  <c r="M378" i="19"/>
  <c r="E378" i="19"/>
  <c r="F378" i="19"/>
  <c r="G378" i="19"/>
  <c r="H378" i="19"/>
  <c r="O377" i="19"/>
  <c r="Q377" i="19"/>
  <c r="S377" i="19"/>
  <c r="J377" i="19"/>
  <c r="K377" i="19"/>
  <c r="L377" i="19"/>
  <c r="M377" i="19"/>
  <c r="E377" i="19"/>
  <c r="F377" i="19"/>
  <c r="H377" i="19"/>
  <c r="N373" i="19"/>
  <c r="O373" i="19"/>
  <c r="P373" i="19"/>
  <c r="Q373" i="19"/>
  <c r="R373" i="19"/>
  <c r="S373" i="19"/>
  <c r="I373" i="19"/>
  <c r="J373" i="19"/>
  <c r="K373" i="19"/>
  <c r="L373" i="19"/>
  <c r="M373" i="19"/>
  <c r="E373" i="19"/>
  <c r="F373" i="19"/>
  <c r="G373" i="19"/>
  <c r="H373" i="19"/>
  <c r="N372" i="19"/>
  <c r="O372" i="19"/>
  <c r="Q372" i="19"/>
  <c r="R372" i="19"/>
  <c r="S372" i="19"/>
  <c r="J372" i="19"/>
  <c r="L372" i="19"/>
  <c r="E372" i="19"/>
  <c r="F372" i="19"/>
  <c r="G372" i="19"/>
  <c r="H372" i="19"/>
  <c r="N368" i="19"/>
  <c r="O368" i="19"/>
  <c r="P368" i="19"/>
  <c r="Q368" i="19"/>
  <c r="R368" i="19"/>
  <c r="S368" i="19"/>
  <c r="I368" i="19"/>
  <c r="J368" i="19"/>
  <c r="K368" i="19"/>
  <c r="L368" i="19"/>
  <c r="M368" i="19"/>
  <c r="E368" i="19"/>
  <c r="F368" i="19"/>
  <c r="G368" i="19"/>
  <c r="H368" i="19"/>
  <c r="N367" i="19"/>
  <c r="O367" i="19"/>
  <c r="P367" i="19"/>
  <c r="Q367" i="19"/>
  <c r="R367" i="19"/>
  <c r="S367" i="19"/>
  <c r="I367" i="19"/>
  <c r="J367" i="19"/>
  <c r="L367" i="19"/>
  <c r="M367" i="19"/>
  <c r="E367" i="19"/>
  <c r="G367" i="19"/>
  <c r="N363" i="19"/>
  <c r="O363" i="19"/>
  <c r="P363" i="19"/>
  <c r="Q363" i="19"/>
  <c r="R363" i="19"/>
  <c r="S363" i="19"/>
  <c r="I363" i="19"/>
  <c r="J363" i="19"/>
  <c r="K363" i="19"/>
  <c r="L363" i="19"/>
  <c r="M363" i="19"/>
  <c r="E363" i="19"/>
  <c r="F363" i="19"/>
  <c r="G363" i="19"/>
  <c r="H363" i="19"/>
  <c r="R362" i="19"/>
  <c r="S362" i="19"/>
  <c r="J362" i="19"/>
  <c r="H362" i="19"/>
  <c r="N358" i="19"/>
  <c r="O358" i="19"/>
  <c r="P358" i="19"/>
  <c r="Q358" i="19"/>
  <c r="R358" i="19"/>
  <c r="S358" i="19"/>
  <c r="I358" i="19"/>
  <c r="J358" i="19"/>
  <c r="K358" i="19"/>
  <c r="L358" i="19"/>
  <c r="M358" i="19"/>
  <c r="E358" i="19"/>
  <c r="F358" i="19"/>
  <c r="G358" i="19"/>
  <c r="H358" i="19"/>
  <c r="N357" i="19"/>
  <c r="O357" i="19"/>
  <c r="Q357" i="19"/>
  <c r="S357" i="19"/>
  <c r="J357" i="19"/>
  <c r="L357" i="19"/>
  <c r="M357" i="19"/>
  <c r="F357" i="19"/>
  <c r="G357" i="19"/>
  <c r="H357" i="19"/>
  <c r="N353" i="19"/>
  <c r="O353" i="19"/>
  <c r="P353" i="19"/>
  <c r="Q353" i="19"/>
  <c r="R353" i="19"/>
  <c r="S353" i="19"/>
  <c r="I353" i="19"/>
  <c r="J353" i="19"/>
  <c r="K353" i="19"/>
  <c r="L353" i="19"/>
  <c r="M353" i="19"/>
  <c r="E353" i="19"/>
  <c r="F353" i="19"/>
  <c r="G353" i="19"/>
  <c r="H353" i="19"/>
  <c r="N352" i="19"/>
  <c r="P352" i="19"/>
  <c r="Q352" i="19"/>
  <c r="S352" i="19"/>
  <c r="I352" i="19"/>
  <c r="J352" i="19"/>
  <c r="K352" i="19"/>
  <c r="L352" i="19"/>
  <c r="E352" i="19"/>
  <c r="F352" i="19"/>
  <c r="G352" i="19"/>
  <c r="H352" i="19"/>
  <c r="N348" i="19"/>
  <c r="O348" i="19"/>
  <c r="P348" i="19"/>
  <c r="Q348" i="19"/>
  <c r="R348" i="19"/>
  <c r="S348" i="19"/>
  <c r="I348" i="19"/>
  <c r="J348" i="19"/>
  <c r="K348" i="19"/>
  <c r="L348" i="19"/>
  <c r="M348" i="19"/>
  <c r="E348" i="19"/>
  <c r="F348" i="19"/>
  <c r="G348" i="19"/>
  <c r="H348" i="19"/>
  <c r="N347" i="19"/>
  <c r="O347" i="19"/>
  <c r="P347" i="19"/>
  <c r="R347" i="19"/>
  <c r="S347" i="19"/>
  <c r="I347" i="19"/>
  <c r="K347" i="19"/>
  <c r="L347" i="19"/>
  <c r="M347" i="19"/>
  <c r="E347" i="19"/>
  <c r="G347" i="19"/>
  <c r="N343" i="19"/>
  <c r="O343" i="19"/>
  <c r="P343" i="19"/>
  <c r="Q343" i="19"/>
  <c r="R343" i="19"/>
  <c r="S343" i="19"/>
  <c r="I343" i="19"/>
  <c r="J343" i="19"/>
  <c r="K343" i="19"/>
  <c r="L343" i="19"/>
  <c r="M343" i="19"/>
  <c r="E343" i="19"/>
  <c r="F343" i="19"/>
  <c r="G343" i="19"/>
  <c r="H343" i="19"/>
  <c r="P342" i="19"/>
  <c r="Q342" i="19"/>
  <c r="R342" i="19"/>
  <c r="S342" i="19"/>
  <c r="I342" i="19"/>
  <c r="J342" i="19"/>
  <c r="K342" i="19"/>
  <c r="M342" i="19"/>
  <c r="E342" i="19"/>
  <c r="F342" i="19"/>
  <c r="G342" i="19"/>
  <c r="H342" i="19"/>
  <c r="N341" i="19"/>
  <c r="O341" i="19"/>
  <c r="P341" i="19"/>
  <c r="Q341" i="19"/>
  <c r="R341" i="19"/>
  <c r="S341" i="19"/>
  <c r="J341" i="19"/>
  <c r="K341" i="19"/>
  <c r="L341" i="19"/>
  <c r="M341" i="19"/>
  <c r="N340" i="19"/>
  <c r="O340" i="19"/>
  <c r="P340" i="19"/>
  <c r="Q340" i="19"/>
  <c r="R340" i="19"/>
  <c r="S340" i="19"/>
  <c r="J340" i="19"/>
  <c r="K340" i="19"/>
  <c r="L340" i="19"/>
  <c r="M340" i="19"/>
  <c r="N339" i="19"/>
  <c r="O339" i="19"/>
  <c r="P339" i="19"/>
  <c r="Q339" i="19"/>
  <c r="R339" i="19"/>
  <c r="S339" i="19"/>
  <c r="I339" i="19"/>
  <c r="J339" i="19"/>
  <c r="K339" i="19"/>
  <c r="L339" i="19"/>
  <c r="M339" i="19"/>
  <c r="E339" i="19"/>
  <c r="F339" i="19"/>
  <c r="G339" i="19"/>
  <c r="H339" i="19"/>
  <c r="N337" i="19"/>
  <c r="O337" i="19"/>
  <c r="P337" i="19"/>
  <c r="Q337" i="19"/>
  <c r="R337" i="19"/>
  <c r="S337" i="19"/>
  <c r="I337" i="19"/>
  <c r="J337" i="19"/>
  <c r="K337" i="19"/>
  <c r="L337" i="19"/>
  <c r="M337" i="19"/>
  <c r="E337" i="19"/>
  <c r="F337" i="19"/>
  <c r="G337" i="19"/>
  <c r="H337" i="19"/>
  <c r="N335" i="19"/>
  <c r="O335" i="19"/>
  <c r="P335" i="19"/>
  <c r="Q335" i="19"/>
  <c r="R335" i="19"/>
  <c r="S335" i="19"/>
  <c r="I335" i="19"/>
  <c r="J335" i="19"/>
  <c r="K335" i="19"/>
  <c r="L335" i="19"/>
  <c r="M335" i="19"/>
  <c r="E335" i="19"/>
  <c r="F335" i="19"/>
  <c r="G335" i="19"/>
  <c r="H335" i="19"/>
  <c r="P334" i="19"/>
  <c r="Q334" i="19"/>
  <c r="I334" i="19"/>
  <c r="K334" i="19"/>
  <c r="L334" i="19"/>
  <c r="M334" i="19"/>
  <c r="E334" i="19"/>
  <c r="G334" i="19"/>
  <c r="Q332" i="19"/>
  <c r="M332" i="19"/>
  <c r="H332" i="19"/>
  <c r="N324" i="19"/>
  <c r="P324" i="19"/>
  <c r="Q324" i="19"/>
  <c r="R324" i="19"/>
  <c r="I324" i="19"/>
  <c r="J324" i="19"/>
  <c r="L324" i="19"/>
  <c r="M324" i="19"/>
  <c r="E324" i="19"/>
  <c r="F324" i="19"/>
  <c r="H324" i="19"/>
  <c r="N323" i="19"/>
  <c r="L323" i="19"/>
  <c r="N319" i="19"/>
  <c r="O319" i="19"/>
  <c r="P319" i="19"/>
  <c r="Q319" i="19"/>
  <c r="R319" i="19"/>
  <c r="S319" i="19"/>
  <c r="I319" i="19"/>
  <c r="J319" i="19"/>
  <c r="K319" i="19"/>
  <c r="L319" i="19"/>
  <c r="M319" i="19"/>
  <c r="E319" i="19"/>
  <c r="F319" i="19"/>
  <c r="G319" i="19"/>
  <c r="H319" i="19"/>
  <c r="N318" i="19"/>
  <c r="O318" i="19"/>
  <c r="Q318" i="19"/>
  <c r="R318" i="19"/>
  <c r="S318" i="19"/>
  <c r="I318" i="19"/>
  <c r="J318" i="19"/>
  <c r="K318" i="19"/>
  <c r="M318" i="19"/>
  <c r="E318" i="19"/>
  <c r="F318" i="19"/>
  <c r="G318" i="19"/>
  <c r="N314" i="19"/>
  <c r="O314" i="19"/>
  <c r="P314" i="19"/>
  <c r="Q314" i="19"/>
  <c r="R314" i="19"/>
  <c r="S314" i="19"/>
  <c r="I314" i="19"/>
  <c r="J314" i="19"/>
  <c r="K314" i="19"/>
  <c r="L314" i="19"/>
  <c r="M314" i="19"/>
  <c r="E314" i="19"/>
  <c r="F314" i="19"/>
  <c r="G314" i="19"/>
  <c r="H314" i="19"/>
  <c r="O313" i="19"/>
  <c r="P313" i="19"/>
  <c r="Q313" i="19"/>
  <c r="S313" i="19"/>
  <c r="I313" i="19"/>
  <c r="K313" i="19"/>
  <c r="L313" i="19"/>
  <c r="M313" i="19"/>
  <c r="E313" i="19"/>
  <c r="G313" i="19"/>
  <c r="H313" i="19"/>
  <c r="N309" i="19"/>
  <c r="O309" i="19"/>
  <c r="P309" i="19"/>
  <c r="Q309" i="19"/>
  <c r="R309" i="19"/>
  <c r="S309" i="19"/>
  <c r="I309" i="19"/>
  <c r="J309" i="19"/>
  <c r="K309" i="19"/>
  <c r="L309" i="19"/>
  <c r="M309" i="19"/>
  <c r="E309" i="19"/>
  <c r="F309" i="19"/>
  <c r="G309" i="19"/>
  <c r="H309" i="19"/>
  <c r="N308" i="19"/>
  <c r="P308" i="19"/>
  <c r="Q308" i="19"/>
  <c r="R308" i="19"/>
  <c r="S308" i="19"/>
  <c r="I308" i="19"/>
  <c r="J308" i="19"/>
  <c r="K308" i="19"/>
  <c r="L308" i="19"/>
  <c r="M308" i="19"/>
  <c r="E308" i="19"/>
  <c r="G308" i="19"/>
  <c r="N304" i="19"/>
  <c r="O304" i="19"/>
  <c r="P304" i="19"/>
  <c r="Q304" i="19"/>
  <c r="R304" i="19"/>
  <c r="S304" i="19"/>
  <c r="I304" i="19"/>
  <c r="J304" i="19"/>
  <c r="K304" i="19"/>
  <c r="L304" i="19"/>
  <c r="M304" i="19"/>
  <c r="E304" i="19"/>
  <c r="F304" i="19"/>
  <c r="G304" i="19"/>
  <c r="H304" i="19"/>
  <c r="O303" i="19"/>
  <c r="P303" i="19"/>
  <c r="Q303" i="19"/>
  <c r="R303" i="19"/>
  <c r="S303" i="19"/>
  <c r="I303" i="19"/>
  <c r="J303" i="19"/>
  <c r="K303" i="19"/>
  <c r="L303" i="19"/>
  <c r="M303" i="19"/>
  <c r="E303" i="19"/>
  <c r="F303" i="19"/>
  <c r="G303" i="19"/>
  <c r="H303" i="19"/>
  <c r="N299" i="19"/>
  <c r="O299" i="19"/>
  <c r="P299" i="19"/>
  <c r="Q299" i="19"/>
  <c r="R299" i="19"/>
  <c r="S299" i="19"/>
  <c r="I299" i="19"/>
  <c r="J299" i="19"/>
  <c r="K299" i="19"/>
  <c r="L299" i="19"/>
  <c r="M299" i="19"/>
  <c r="E299" i="19"/>
  <c r="F299" i="19"/>
  <c r="G299" i="19"/>
  <c r="H299" i="19"/>
  <c r="N298" i="19"/>
  <c r="O298" i="19"/>
  <c r="Q298" i="19"/>
  <c r="S298" i="19"/>
  <c r="J298" i="19"/>
  <c r="K298" i="19"/>
  <c r="L298" i="19"/>
  <c r="M298" i="19"/>
  <c r="E298" i="19"/>
  <c r="F298" i="19"/>
  <c r="H298" i="19"/>
  <c r="N294" i="19"/>
  <c r="O294" i="19"/>
  <c r="P294" i="19"/>
  <c r="Q294" i="19"/>
  <c r="R294" i="19"/>
  <c r="S294" i="19"/>
  <c r="I294" i="19"/>
  <c r="J294" i="19"/>
  <c r="K294" i="19"/>
  <c r="L294" i="19"/>
  <c r="M294" i="19"/>
  <c r="E294" i="19"/>
  <c r="F294" i="19"/>
  <c r="G294" i="19"/>
  <c r="H294" i="19"/>
  <c r="N293" i="19"/>
  <c r="O293" i="19"/>
  <c r="P293" i="19"/>
  <c r="Q293" i="19"/>
  <c r="R293" i="19"/>
  <c r="S293" i="19"/>
  <c r="I293" i="19"/>
  <c r="J293" i="19"/>
  <c r="L293" i="19"/>
  <c r="E293" i="19"/>
  <c r="F293" i="19"/>
  <c r="G293" i="19"/>
  <c r="H293" i="19"/>
  <c r="N289" i="19"/>
  <c r="O289" i="19"/>
  <c r="P289" i="19"/>
  <c r="Q289" i="19"/>
  <c r="R289" i="19"/>
  <c r="S289" i="19"/>
  <c r="I289" i="19"/>
  <c r="J289" i="19"/>
  <c r="K289" i="19"/>
  <c r="L289" i="19"/>
  <c r="M289" i="19"/>
  <c r="E289" i="19"/>
  <c r="F289" i="19"/>
  <c r="G289" i="19"/>
  <c r="H289" i="19"/>
  <c r="N288" i="19"/>
  <c r="O288" i="19"/>
  <c r="P288" i="19"/>
  <c r="Q288" i="19"/>
  <c r="R288" i="19"/>
  <c r="S288" i="19"/>
  <c r="I288" i="19"/>
  <c r="J288" i="19"/>
  <c r="K288" i="19"/>
  <c r="L288" i="19"/>
  <c r="M288" i="19"/>
  <c r="E288" i="19"/>
  <c r="G288" i="19"/>
  <c r="N284" i="19"/>
  <c r="O284" i="19"/>
  <c r="P284" i="19"/>
  <c r="Q284" i="19"/>
  <c r="R284" i="19"/>
  <c r="S284" i="19"/>
  <c r="I284" i="19"/>
  <c r="J284" i="19"/>
  <c r="K284" i="19"/>
  <c r="L284" i="19"/>
  <c r="M284" i="19"/>
  <c r="E284" i="19"/>
  <c r="F284" i="19"/>
  <c r="G284" i="19"/>
  <c r="H284" i="19"/>
  <c r="O283" i="19"/>
  <c r="P283" i="19"/>
  <c r="Q283" i="19"/>
  <c r="R283" i="19"/>
  <c r="S283" i="19"/>
  <c r="I283" i="19"/>
  <c r="J283" i="19"/>
  <c r="K283" i="19"/>
  <c r="L283" i="19"/>
  <c r="M283" i="19"/>
  <c r="E283" i="19"/>
  <c r="F283" i="19"/>
  <c r="G283" i="19"/>
  <c r="H283" i="19"/>
  <c r="N279" i="19"/>
  <c r="O279" i="19"/>
  <c r="P279" i="19"/>
  <c r="Q279" i="19"/>
  <c r="R279" i="19"/>
  <c r="S279" i="19"/>
  <c r="I279" i="19"/>
  <c r="J279" i="19"/>
  <c r="K279" i="19"/>
  <c r="L279" i="19"/>
  <c r="M279" i="19"/>
  <c r="E279" i="19"/>
  <c r="F279" i="19"/>
  <c r="G279" i="19"/>
  <c r="H279" i="19"/>
  <c r="N278" i="19"/>
  <c r="O278" i="19"/>
  <c r="Q278" i="19"/>
  <c r="S278" i="19"/>
  <c r="J278" i="19"/>
  <c r="L278" i="19"/>
  <c r="M278" i="19"/>
  <c r="E278" i="19"/>
  <c r="F278" i="19"/>
  <c r="H278" i="19"/>
  <c r="N274" i="19"/>
  <c r="O274" i="19"/>
  <c r="P274" i="19"/>
  <c r="Q274" i="19"/>
  <c r="R274" i="19"/>
  <c r="S274" i="19"/>
  <c r="I274" i="19"/>
  <c r="J274" i="19"/>
  <c r="K274" i="19"/>
  <c r="L274" i="19"/>
  <c r="M274" i="19"/>
  <c r="E274" i="19"/>
  <c r="F274" i="19"/>
  <c r="G274" i="19"/>
  <c r="H274" i="19"/>
  <c r="N273" i="19"/>
  <c r="O273" i="19"/>
  <c r="P273" i="19"/>
  <c r="Q273" i="19"/>
  <c r="R273" i="19"/>
  <c r="S273" i="19"/>
  <c r="I273" i="19"/>
  <c r="J273" i="19"/>
  <c r="K273" i="19"/>
  <c r="L273" i="19"/>
  <c r="E273" i="19"/>
  <c r="F273" i="19"/>
  <c r="G273" i="19"/>
  <c r="H273" i="19"/>
  <c r="N269" i="19"/>
  <c r="O269" i="19"/>
  <c r="P269" i="19"/>
  <c r="Q269" i="19"/>
  <c r="R269" i="19"/>
  <c r="S269" i="19"/>
  <c r="I269" i="19"/>
  <c r="J269" i="19"/>
  <c r="K269" i="19"/>
  <c r="L269" i="19"/>
  <c r="M269" i="19"/>
  <c r="E269" i="19"/>
  <c r="F269" i="19"/>
  <c r="G269" i="19"/>
  <c r="H269" i="19"/>
  <c r="N268" i="19"/>
  <c r="O268" i="19"/>
  <c r="P268" i="19"/>
  <c r="Q268" i="19"/>
  <c r="R268" i="19"/>
  <c r="S268" i="19"/>
  <c r="I268" i="19"/>
  <c r="J268" i="19"/>
  <c r="K268" i="19"/>
  <c r="L268" i="19"/>
  <c r="M268" i="19"/>
  <c r="E268" i="19"/>
  <c r="G268" i="19"/>
  <c r="N264" i="19"/>
  <c r="O264" i="19"/>
  <c r="P264" i="19"/>
  <c r="Q264" i="19"/>
  <c r="R264" i="19"/>
  <c r="S264" i="19"/>
  <c r="I264" i="19"/>
  <c r="J264" i="19"/>
  <c r="K264" i="19"/>
  <c r="L264" i="19"/>
  <c r="M264" i="19"/>
  <c r="E264" i="19"/>
  <c r="F264" i="19"/>
  <c r="G264" i="19"/>
  <c r="H264" i="19"/>
  <c r="O263" i="19"/>
  <c r="P263" i="19"/>
  <c r="Q263" i="19"/>
  <c r="R263" i="19"/>
  <c r="S263" i="19"/>
  <c r="I263" i="19"/>
  <c r="J263" i="19"/>
  <c r="K263" i="19"/>
  <c r="L263" i="19"/>
  <c r="M263" i="19"/>
  <c r="E263" i="19"/>
  <c r="F263" i="19"/>
  <c r="G263" i="19"/>
  <c r="H263" i="19"/>
  <c r="N262" i="19"/>
  <c r="O262" i="19"/>
  <c r="P262" i="19"/>
  <c r="Q262" i="19"/>
  <c r="R262" i="19"/>
  <c r="S262" i="19"/>
  <c r="J262" i="19"/>
  <c r="K262" i="19"/>
  <c r="L262" i="19"/>
  <c r="M262" i="19"/>
  <c r="N261" i="19"/>
  <c r="O261" i="19"/>
  <c r="P261" i="19"/>
  <c r="Q261" i="19"/>
  <c r="R261" i="19"/>
  <c r="S261" i="19"/>
  <c r="J261" i="19"/>
  <c r="K261" i="19"/>
  <c r="L261" i="19"/>
  <c r="M261" i="19"/>
  <c r="N260" i="19"/>
  <c r="O260" i="19"/>
  <c r="P260" i="19"/>
  <c r="Q260" i="19"/>
  <c r="R260" i="19"/>
  <c r="S260" i="19"/>
  <c r="I260" i="19"/>
  <c r="J260" i="19"/>
  <c r="K260" i="19"/>
  <c r="L260" i="19"/>
  <c r="M260" i="19"/>
  <c r="E260" i="19"/>
  <c r="F260" i="19"/>
  <c r="G260" i="19"/>
  <c r="H260" i="19"/>
  <c r="N258" i="19"/>
  <c r="O258" i="19"/>
  <c r="P258" i="19"/>
  <c r="Q258" i="19"/>
  <c r="R258" i="19"/>
  <c r="S258" i="19"/>
  <c r="I258" i="19"/>
  <c r="J258" i="19"/>
  <c r="K258" i="19"/>
  <c r="L258" i="19"/>
  <c r="M258" i="19"/>
  <c r="E258" i="19"/>
  <c r="F258" i="19"/>
  <c r="G258" i="19"/>
  <c r="H258" i="19"/>
  <c r="N256" i="19"/>
  <c r="O256" i="19"/>
  <c r="P256" i="19"/>
  <c r="Q256" i="19"/>
  <c r="R256" i="19"/>
  <c r="S256" i="19"/>
  <c r="I256" i="19"/>
  <c r="J256" i="19"/>
  <c r="K256" i="19"/>
  <c r="L256" i="19"/>
  <c r="M256" i="19"/>
  <c r="E256" i="19"/>
  <c r="F256" i="19"/>
  <c r="G256" i="19"/>
  <c r="H256" i="19"/>
  <c r="Q255" i="19"/>
  <c r="S255" i="19"/>
  <c r="I255" i="19"/>
  <c r="K255" i="19"/>
  <c r="M255" i="19"/>
  <c r="F255" i="19"/>
  <c r="Q253" i="19"/>
  <c r="M253" i="19"/>
  <c r="H253" i="19"/>
  <c r="N245" i="19"/>
  <c r="P245" i="19"/>
  <c r="Q245" i="19"/>
  <c r="R245" i="19"/>
  <c r="S245" i="19"/>
  <c r="J245" i="19"/>
  <c r="L245" i="19"/>
  <c r="M245" i="19"/>
  <c r="E245" i="19"/>
  <c r="F245" i="19"/>
  <c r="H245" i="19"/>
  <c r="N244" i="19"/>
  <c r="N240" i="19"/>
  <c r="O240" i="19"/>
  <c r="P240" i="19"/>
  <c r="Q240" i="19"/>
  <c r="R240" i="19"/>
  <c r="S240" i="19"/>
  <c r="I240" i="19"/>
  <c r="J240" i="19"/>
  <c r="K240" i="19"/>
  <c r="L240" i="19"/>
  <c r="M240" i="19"/>
  <c r="E240" i="19"/>
  <c r="F240" i="19"/>
  <c r="G240" i="19"/>
  <c r="H240" i="19"/>
  <c r="N239" i="19"/>
  <c r="O239" i="19"/>
  <c r="P239" i="19"/>
  <c r="Q239" i="19"/>
  <c r="R239" i="19"/>
  <c r="S239" i="19"/>
  <c r="I239" i="19"/>
  <c r="J239" i="19"/>
  <c r="K239" i="19"/>
  <c r="M239" i="19"/>
  <c r="E239" i="19"/>
  <c r="F239" i="19"/>
  <c r="G239" i="19"/>
  <c r="H239" i="19"/>
  <c r="N235" i="19"/>
  <c r="O235" i="19"/>
  <c r="P235" i="19"/>
  <c r="Q235" i="19"/>
  <c r="R235" i="19"/>
  <c r="S235" i="19"/>
  <c r="I235" i="19"/>
  <c r="J235" i="19"/>
  <c r="K235" i="19"/>
  <c r="L235" i="19"/>
  <c r="M235" i="19"/>
  <c r="E235" i="19"/>
  <c r="F235" i="19"/>
  <c r="G235" i="19"/>
  <c r="H235" i="19"/>
  <c r="N234" i="19"/>
  <c r="O234" i="19"/>
  <c r="P234" i="19"/>
  <c r="Q234" i="19"/>
  <c r="R234" i="19"/>
  <c r="S234" i="19"/>
  <c r="I234" i="19"/>
  <c r="J234" i="19"/>
  <c r="K234" i="19"/>
  <c r="L234" i="19"/>
  <c r="M234" i="19"/>
  <c r="E234" i="19"/>
  <c r="F234" i="19"/>
  <c r="G234" i="19"/>
  <c r="H234" i="19"/>
  <c r="N230" i="19"/>
  <c r="O230" i="19"/>
  <c r="P230" i="19"/>
  <c r="Q230" i="19"/>
  <c r="R230" i="19"/>
  <c r="S230" i="19"/>
  <c r="I230" i="19"/>
  <c r="J230" i="19"/>
  <c r="K230" i="19"/>
  <c r="L230" i="19"/>
  <c r="M230" i="19"/>
  <c r="E230" i="19"/>
  <c r="F230" i="19"/>
  <c r="G230" i="19"/>
  <c r="H230" i="19"/>
  <c r="N229" i="19"/>
  <c r="O229" i="19"/>
  <c r="P229" i="19"/>
  <c r="R229" i="19"/>
  <c r="S229" i="19"/>
  <c r="I229" i="19"/>
  <c r="K229" i="19"/>
  <c r="L229" i="19"/>
  <c r="M229" i="19"/>
  <c r="E229" i="19"/>
  <c r="G229" i="19"/>
  <c r="H229" i="19"/>
  <c r="N225" i="19"/>
  <c r="O225" i="19"/>
  <c r="P225" i="19"/>
  <c r="Q225" i="19"/>
  <c r="R225" i="19"/>
  <c r="S225" i="19"/>
  <c r="I225" i="19"/>
  <c r="J225" i="19"/>
  <c r="K225" i="19"/>
  <c r="L225" i="19"/>
  <c r="M225" i="19"/>
  <c r="E225" i="19"/>
  <c r="F225" i="19"/>
  <c r="G225" i="19"/>
  <c r="H225" i="19"/>
  <c r="N224" i="19"/>
  <c r="O224" i="19"/>
  <c r="P224" i="19"/>
  <c r="Q224" i="19"/>
  <c r="R224" i="19"/>
  <c r="S224" i="19"/>
  <c r="I224" i="19"/>
  <c r="J224" i="19"/>
  <c r="K224" i="19"/>
  <c r="M224" i="19"/>
  <c r="E224" i="19"/>
  <c r="F224" i="19"/>
  <c r="G224" i="19"/>
  <c r="H224" i="19"/>
  <c r="N220" i="19"/>
  <c r="O220" i="19"/>
  <c r="P220" i="19"/>
  <c r="Q220" i="19"/>
  <c r="R220" i="19"/>
  <c r="S220" i="19"/>
  <c r="I220" i="19"/>
  <c r="J220" i="19"/>
  <c r="K220" i="19"/>
  <c r="L220" i="19"/>
  <c r="M220" i="19"/>
  <c r="E220" i="19"/>
  <c r="F220" i="19"/>
  <c r="G220" i="19"/>
  <c r="H220" i="19"/>
  <c r="N219" i="19"/>
  <c r="O219" i="19"/>
  <c r="P219" i="19"/>
  <c r="Q219" i="19"/>
  <c r="S219" i="19"/>
  <c r="I219" i="19"/>
  <c r="J219" i="19"/>
  <c r="K219" i="19"/>
  <c r="L219" i="19"/>
  <c r="M219" i="19"/>
  <c r="F219" i="19"/>
  <c r="G219" i="19"/>
  <c r="H219" i="19"/>
  <c r="N215" i="19"/>
  <c r="O215" i="19"/>
  <c r="P215" i="19"/>
  <c r="Q215" i="19"/>
  <c r="R215" i="19"/>
  <c r="S215" i="19"/>
  <c r="I215" i="19"/>
  <c r="J215" i="19"/>
  <c r="K215" i="19"/>
  <c r="L215" i="19"/>
  <c r="M215" i="19"/>
  <c r="E215" i="19"/>
  <c r="F215" i="19"/>
  <c r="G215" i="19"/>
  <c r="H215" i="19"/>
  <c r="N214" i="19"/>
  <c r="P214" i="19"/>
  <c r="Q214" i="19"/>
  <c r="R214" i="19"/>
  <c r="S214" i="19"/>
  <c r="I214" i="19"/>
  <c r="J214" i="19"/>
  <c r="K214" i="19"/>
  <c r="L214" i="19"/>
  <c r="E214" i="19"/>
  <c r="F214" i="19"/>
  <c r="G214" i="19"/>
  <c r="H214" i="19"/>
  <c r="N210" i="19"/>
  <c r="O210" i="19"/>
  <c r="P210" i="19"/>
  <c r="Q210" i="19"/>
  <c r="R210" i="19"/>
  <c r="S210" i="19"/>
  <c r="I210" i="19"/>
  <c r="J210" i="19"/>
  <c r="K210" i="19"/>
  <c r="L210" i="19"/>
  <c r="M210" i="19"/>
  <c r="E210" i="19"/>
  <c r="F210" i="19"/>
  <c r="G210" i="19"/>
  <c r="H210" i="19"/>
  <c r="N209" i="19"/>
  <c r="O209" i="19"/>
  <c r="P209" i="19"/>
  <c r="R209" i="19"/>
  <c r="S209" i="19"/>
  <c r="I209" i="19"/>
  <c r="K209" i="19"/>
  <c r="L209" i="19"/>
  <c r="M209" i="19"/>
  <c r="E209" i="19"/>
  <c r="G209" i="19"/>
  <c r="H209" i="19"/>
  <c r="N205" i="19"/>
  <c r="O205" i="19"/>
  <c r="P205" i="19"/>
  <c r="Q205" i="19"/>
  <c r="R205" i="19"/>
  <c r="S205" i="19"/>
  <c r="I205" i="19"/>
  <c r="J205" i="19"/>
  <c r="K205" i="19"/>
  <c r="L205" i="19"/>
  <c r="M205" i="19"/>
  <c r="E205" i="19"/>
  <c r="F205" i="19"/>
  <c r="G205" i="19"/>
  <c r="H205" i="19"/>
  <c r="N204" i="19"/>
  <c r="O204" i="19"/>
  <c r="P204" i="19"/>
  <c r="Q204" i="19"/>
  <c r="R204" i="19"/>
  <c r="S204" i="19"/>
  <c r="I204" i="19"/>
  <c r="J204" i="19"/>
  <c r="K204" i="19"/>
  <c r="M204" i="19"/>
  <c r="E204" i="19"/>
  <c r="F204" i="19"/>
  <c r="G204" i="19"/>
  <c r="H204" i="19"/>
  <c r="N200" i="19"/>
  <c r="O200" i="19"/>
  <c r="P200" i="19"/>
  <c r="Q200" i="19"/>
  <c r="R200" i="19"/>
  <c r="S200" i="19"/>
  <c r="I200" i="19"/>
  <c r="J200" i="19"/>
  <c r="K200" i="19"/>
  <c r="L200" i="19"/>
  <c r="M200" i="19"/>
  <c r="E200" i="19"/>
  <c r="F200" i="19"/>
  <c r="G200" i="19"/>
  <c r="H200" i="19"/>
  <c r="N199" i="19"/>
  <c r="O199" i="19"/>
  <c r="P199" i="19"/>
  <c r="Q199" i="19"/>
  <c r="S199" i="19"/>
  <c r="I199" i="19"/>
  <c r="J199" i="19"/>
  <c r="L199" i="19"/>
  <c r="M199" i="19"/>
  <c r="F199" i="19"/>
  <c r="G199" i="19"/>
  <c r="H199" i="19"/>
  <c r="N195" i="19"/>
  <c r="O195" i="19"/>
  <c r="P195" i="19"/>
  <c r="Q195" i="19"/>
  <c r="R195" i="19"/>
  <c r="S195" i="19"/>
  <c r="I195" i="19"/>
  <c r="J195" i="19"/>
  <c r="K195" i="19"/>
  <c r="L195" i="19"/>
  <c r="M195" i="19"/>
  <c r="E195" i="19"/>
  <c r="F195" i="19"/>
  <c r="G195" i="19"/>
  <c r="H195" i="19"/>
  <c r="N194" i="19"/>
  <c r="P194" i="19"/>
  <c r="Q194" i="19"/>
  <c r="R194" i="19"/>
  <c r="S194" i="19"/>
  <c r="I194" i="19"/>
  <c r="J194" i="19"/>
  <c r="K194" i="19"/>
  <c r="L194" i="19"/>
  <c r="E194" i="19"/>
  <c r="F194" i="19"/>
  <c r="G194" i="19"/>
  <c r="H194" i="19"/>
  <c r="N190" i="19"/>
  <c r="O190" i="19"/>
  <c r="P190" i="19"/>
  <c r="Q190" i="19"/>
  <c r="R190" i="19"/>
  <c r="S190" i="19"/>
  <c r="I190" i="19"/>
  <c r="J190" i="19"/>
  <c r="K190" i="19"/>
  <c r="L190" i="19"/>
  <c r="M190" i="19"/>
  <c r="E190" i="19"/>
  <c r="F190" i="19"/>
  <c r="G190" i="19"/>
  <c r="H190" i="19"/>
  <c r="N189" i="19"/>
  <c r="O189" i="19"/>
  <c r="P189" i="19"/>
  <c r="R189" i="19"/>
  <c r="S189" i="19"/>
  <c r="I189" i="19"/>
  <c r="K189" i="19"/>
  <c r="L189" i="19"/>
  <c r="M189" i="19"/>
  <c r="E189" i="19"/>
  <c r="F189" i="19"/>
  <c r="G189" i="19"/>
  <c r="H189" i="19"/>
  <c r="N185" i="19"/>
  <c r="O185" i="19"/>
  <c r="P185" i="19"/>
  <c r="Q185" i="19"/>
  <c r="R185" i="19"/>
  <c r="S185" i="19"/>
  <c r="I185" i="19"/>
  <c r="J185" i="19"/>
  <c r="K185" i="19"/>
  <c r="L185" i="19"/>
  <c r="M185" i="19"/>
  <c r="E185" i="19"/>
  <c r="F185" i="19"/>
  <c r="G185" i="19"/>
  <c r="H185" i="19"/>
  <c r="N184" i="19"/>
  <c r="O184" i="19"/>
  <c r="P184" i="19"/>
  <c r="Q184" i="19"/>
  <c r="R184" i="19"/>
  <c r="S184" i="19"/>
  <c r="I184" i="19"/>
  <c r="J184" i="19"/>
  <c r="K184" i="19"/>
  <c r="M184" i="19"/>
  <c r="E184" i="19"/>
  <c r="F184" i="19"/>
  <c r="G184" i="19"/>
  <c r="H184" i="19"/>
  <c r="N182" i="19"/>
  <c r="O182" i="19"/>
  <c r="P182" i="19"/>
  <c r="Q182" i="19"/>
  <c r="R182" i="19"/>
  <c r="S182" i="19"/>
  <c r="J182" i="19"/>
  <c r="K182" i="19"/>
  <c r="L182" i="19"/>
  <c r="M182" i="19"/>
  <c r="N181" i="19"/>
  <c r="O181" i="19"/>
  <c r="P181" i="19"/>
  <c r="Q181" i="19"/>
  <c r="R181" i="19"/>
  <c r="S181" i="19"/>
  <c r="I181" i="19"/>
  <c r="J181" i="19"/>
  <c r="K181" i="19"/>
  <c r="L181" i="19"/>
  <c r="M181" i="19"/>
  <c r="E181" i="19"/>
  <c r="F181" i="19"/>
  <c r="G181" i="19"/>
  <c r="H181" i="19"/>
  <c r="N179" i="19"/>
  <c r="O179" i="19"/>
  <c r="P179" i="19"/>
  <c r="Q179" i="19"/>
  <c r="R179" i="19"/>
  <c r="S179" i="19"/>
  <c r="I179" i="19"/>
  <c r="J179" i="19"/>
  <c r="K179" i="19"/>
  <c r="L179" i="19"/>
  <c r="M179" i="19"/>
  <c r="E179" i="19"/>
  <c r="F179" i="19"/>
  <c r="G179" i="19"/>
  <c r="H179" i="19"/>
  <c r="P176" i="19"/>
  <c r="Q176" i="19"/>
  <c r="I176" i="19"/>
  <c r="K176" i="19"/>
  <c r="M176" i="19"/>
  <c r="H176" i="19"/>
  <c r="Q500" i="19"/>
  <c r="N388" i="37"/>
  <c r="O388" i="37"/>
  <c r="P388" i="37"/>
  <c r="Q388" i="37"/>
  <c r="R388" i="37"/>
  <c r="S388" i="37"/>
  <c r="I388" i="37"/>
  <c r="J388" i="37"/>
  <c r="K388" i="37"/>
  <c r="L388" i="37"/>
  <c r="M388" i="37"/>
  <c r="G388" i="37"/>
  <c r="H388" i="37"/>
  <c r="N387" i="37"/>
  <c r="O387" i="37"/>
  <c r="P387" i="37"/>
  <c r="Q387" i="37"/>
  <c r="R387" i="37"/>
  <c r="S387" i="37"/>
  <c r="I387" i="37"/>
  <c r="J387" i="37"/>
  <c r="K387" i="37"/>
  <c r="L387" i="37"/>
  <c r="M387" i="37"/>
  <c r="G387" i="37"/>
  <c r="H387" i="37"/>
  <c r="N383" i="37"/>
  <c r="O383" i="37"/>
  <c r="P383" i="37"/>
  <c r="Q383" i="37"/>
  <c r="R383" i="37"/>
  <c r="S383" i="37"/>
  <c r="I383" i="37"/>
  <c r="J383" i="37"/>
  <c r="K383" i="37"/>
  <c r="L383" i="37"/>
  <c r="M383" i="37"/>
  <c r="G383" i="37"/>
  <c r="H383" i="37"/>
  <c r="N382" i="37"/>
  <c r="O382" i="37"/>
  <c r="P382" i="37"/>
  <c r="Q382" i="37"/>
  <c r="R382" i="37"/>
  <c r="S382" i="37"/>
  <c r="I382" i="37"/>
  <c r="J382" i="37"/>
  <c r="K382" i="37"/>
  <c r="L382" i="37"/>
  <c r="M382" i="37"/>
  <c r="G382" i="37"/>
  <c r="H382" i="37"/>
  <c r="N373" i="37"/>
  <c r="O373" i="37"/>
  <c r="P373" i="37"/>
  <c r="Q373" i="37"/>
  <c r="R373" i="37"/>
  <c r="S373" i="37"/>
  <c r="I373" i="37"/>
  <c r="J373" i="37"/>
  <c r="K373" i="37"/>
  <c r="L373" i="37"/>
  <c r="M373" i="37"/>
  <c r="G373" i="37"/>
  <c r="H373" i="37"/>
  <c r="N372" i="37"/>
  <c r="O372" i="37"/>
  <c r="P372" i="37"/>
  <c r="Q372" i="37"/>
  <c r="R372" i="37"/>
  <c r="S372" i="37"/>
  <c r="I372" i="37"/>
  <c r="J372" i="37"/>
  <c r="K372" i="37"/>
  <c r="L372" i="37"/>
  <c r="M372" i="37"/>
  <c r="G372" i="37"/>
  <c r="H372" i="37"/>
  <c r="N363" i="37"/>
  <c r="O363" i="37"/>
  <c r="P363" i="37"/>
  <c r="Q363" i="37"/>
  <c r="R363" i="37"/>
  <c r="S363" i="37"/>
  <c r="I363" i="37"/>
  <c r="J363" i="37"/>
  <c r="K363" i="37"/>
  <c r="L363" i="37"/>
  <c r="M363" i="37"/>
  <c r="G363" i="37"/>
  <c r="H363" i="37"/>
  <c r="N362" i="37"/>
  <c r="O362" i="37"/>
  <c r="P362" i="37"/>
  <c r="Q362" i="37"/>
  <c r="R362" i="37"/>
  <c r="S362" i="37"/>
  <c r="I362" i="37"/>
  <c r="J362" i="37"/>
  <c r="K362" i="37"/>
  <c r="L362" i="37"/>
  <c r="M362" i="37"/>
  <c r="G362" i="37"/>
  <c r="H362" i="37"/>
  <c r="N358" i="37"/>
  <c r="O358" i="37"/>
  <c r="P358" i="37"/>
  <c r="Q358" i="37"/>
  <c r="R358" i="37"/>
  <c r="S358" i="37"/>
  <c r="I358" i="37"/>
  <c r="J358" i="37"/>
  <c r="K358" i="37"/>
  <c r="L358" i="37"/>
  <c r="M358" i="37"/>
  <c r="G358" i="37"/>
  <c r="H358" i="37"/>
  <c r="N357" i="37"/>
  <c r="O357" i="37"/>
  <c r="P357" i="37"/>
  <c r="Q357" i="37"/>
  <c r="R357" i="37"/>
  <c r="S357" i="37"/>
  <c r="I357" i="37"/>
  <c r="J357" i="37"/>
  <c r="K357" i="37"/>
  <c r="L357" i="37"/>
  <c r="M357" i="37"/>
  <c r="G357" i="37"/>
  <c r="H357" i="37"/>
  <c r="N353" i="37"/>
  <c r="O353" i="37"/>
  <c r="P353" i="37"/>
  <c r="Q353" i="37"/>
  <c r="R353" i="37"/>
  <c r="S353" i="37"/>
  <c r="I353" i="37"/>
  <c r="J353" i="37"/>
  <c r="K353" i="37"/>
  <c r="L353" i="37"/>
  <c r="M353" i="37"/>
  <c r="G353" i="37"/>
  <c r="H353" i="37"/>
  <c r="N352" i="37"/>
  <c r="O352" i="37"/>
  <c r="P352" i="37"/>
  <c r="Q352" i="37"/>
  <c r="R352" i="37"/>
  <c r="S352" i="37"/>
  <c r="I352" i="37"/>
  <c r="J352" i="37"/>
  <c r="K352" i="37"/>
  <c r="L352" i="37"/>
  <c r="M352" i="37"/>
  <c r="G352" i="37"/>
  <c r="H352" i="37"/>
  <c r="N348" i="37"/>
  <c r="O348" i="37"/>
  <c r="P348" i="37"/>
  <c r="Q348" i="37"/>
  <c r="R348" i="37"/>
  <c r="S348" i="37"/>
  <c r="I348" i="37"/>
  <c r="J348" i="37"/>
  <c r="K348" i="37"/>
  <c r="L348" i="37"/>
  <c r="M348" i="37"/>
  <c r="G348" i="37"/>
  <c r="H348" i="37"/>
  <c r="N347" i="37"/>
  <c r="O347" i="37"/>
  <c r="P347" i="37"/>
  <c r="Q347" i="37"/>
  <c r="R347" i="37"/>
  <c r="S347" i="37"/>
  <c r="I347" i="37"/>
  <c r="J347" i="37"/>
  <c r="K347" i="37"/>
  <c r="L347" i="37"/>
  <c r="M347" i="37"/>
  <c r="G347" i="37"/>
  <c r="H347" i="37"/>
  <c r="N343" i="37"/>
  <c r="O343" i="37"/>
  <c r="P343" i="37"/>
  <c r="Q343" i="37"/>
  <c r="R343" i="37"/>
  <c r="S343" i="37"/>
  <c r="I343" i="37"/>
  <c r="J343" i="37"/>
  <c r="K343" i="37"/>
  <c r="L343" i="37"/>
  <c r="M343" i="37"/>
  <c r="G343" i="37"/>
  <c r="H343" i="37"/>
  <c r="N342" i="37"/>
  <c r="O342" i="37"/>
  <c r="P342" i="37"/>
  <c r="Q342" i="37"/>
  <c r="R342" i="37"/>
  <c r="S342" i="37"/>
  <c r="I342" i="37"/>
  <c r="J342" i="37"/>
  <c r="K342" i="37"/>
  <c r="L342" i="37"/>
  <c r="M342" i="37"/>
  <c r="G342" i="37"/>
  <c r="H342" i="37"/>
  <c r="N341" i="37"/>
  <c r="O341" i="37"/>
  <c r="P341" i="37"/>
  <c r="Q341" i="37"/>
  <c r="R341" i="37"/>
  <c r="S341" i="37"/>
  <c r="I341" i="37"/>
  <c r="J341" i="37"/>
  <c r="K341" i="37"/>
  <c r="L341" i="37"/>
  <c r="M341" i="37"/>
  <c r="G341" i="37"/>
  <c r="H341" i="37"/>
  <c r="N340" i="37"/>
  <c r="O340" i="37"/>
  <c r="P340" i="37"/>
  <c r="Q340" i="37"/>
  <c r="R340" i="37"/>
  <c r="S340" i="37"/>
  <c r="I340" i="37"/>
  <c r="J340" i="37"/>
  <c r="K340" i="37"/>
  <c r="L340" i="37"/>
  <c r="M340" i="37"/>
  <c r="E340" i="37"/>
  <c r="F340" i="37"/>
  <c r="G340" i="37"/>
  <c r="H340" i="37"/>
  <c r="N339" i="37"/>
  <c r="O339" i="37"/>
  <c r="P339" i="37"/>
  <c r="Q339" i="37"/>
  <c r="R339" i="37"/>
  <c r="S339" i="37"/>
  <c r="I339" i="37"/>
  <c r="J339" i="37"/>
  <c r="K339" i="37"/>
  <c r="L339" i="37"/>
  <c r="M339" i="37"/>
  <c r="E339" i="37"/>
  <c r="F339" i="37"/>
  <c r="G339" i="37"/>
  <c r="H339" i="37"/>
  <c r="N337" i="37"/>
  <c r="O337" i="37"/>
  <c r="P337" i="37"/>
  <c r="Q337" i="37"/>
  <c r="R337" i="37"/>
  <c r="S337" i="37"/>
  <c r="I337" i="37"/>
  <c r="J337" i="37"/>
  <c r="K337" i="37"/>
  <c r="L337" i="37"/>
  <c r="M337" i="37"/>
  <c r="G337" i="37"/>
  <c r="H337" i="37"/>
  <c r="N335" i="37"/>
  <c r="O335" i="37"/>
  <c r="P335" i="37"/>
  <c r="Q335" i="37"/>
  <c r="R335" i="37"/>
  <c r="S335" i="37"/>
  <c r="I335" i="37"/>
  <c r="J335" i="37"/>
  <c r="K335" i="37"/>
  <c r="L335" i="37"/>
  <c r="M335" i="37"/>
  <c r="E335" i="37"/>
  <c r="F335" i="37"/>
  <c r="G335" i="37"/>
  <c r="H335" i="37"/>
  <c r="R334" i="37"/>
  <c r="I334" i="37"/>
  <c r="M334" i="37"/>
  <c r="F334" i="37"/>
  <c r="P333" i="37"/>
  <c r="F332" i="37"/>
  <c r="I8" i="37"/>
  <c r="I331" i="37"/>
  <c r="M8" i="37"/>
  <c r="M331" i="37"/>
  <c r="F8" i="37"/>
  <c r="F95" i="37"/>
  <c r="N309" i="37"/>
  <c r="O309" i="37"/>
  <c r="P309" i="37"/>
  <c r="Q309" i="37"/>
  <c r="R309" i="37"/>
  <c r="S309" i="37"/>
  <c r="I309" i="37"/>
  <c r="J309" i="37"/>
  <c r="K309" i="37"/>
  <c r="L309" i="37"/>
  <c r="M309" i="37"/>
  <c r="G309" i="37"/>
  <c r="H309" i="37"/>
  <c r="N308" i="37"/>
  <c r="O308" i="37"/>
  <c r="P308" i="37"/>
  <c r="Q308" i="37"/>
  <c r="R308" i="37"/>
  <c r="S308" i="37"/>
  <c r="I308" i="37"/>
  <c r="J308" i="37"/>
  <c r="K308" i="37"/>
  <c r="L308" i="37"/>
  <c r="M308" i="37"/>
  <c r="G308" i="37"/>
  <c r="H308" i="37"/>
  <c r="N304" i="37"/>
  <c r="O304" i="37"/>
  <c r="P304" i="37"/>
  <c r="Q304" i="37"/>
  <c r="R304" i="37"/>
  <c r="S304" i="37"/>
  <c r="I304" i="37"/>
  <c r="J304" i="37"/>
  <c r="K304" i="37"/>
  <c r="L304" i="37"/>
  <c r="M304" i="37"/>
  <c r="G304" i="37"/>
  <c r="H304" i="37"/>
  <c r="N303" i="37"/>
  <c r="O303" i="37"/>
  <c r="P303" i="37"/>
  <c r="Q303" i="37"/>
  <c r="R303" i="37"/>
  <c r="S303" i="37"/>
  <c r="I303" i="37"/>
  <c r="J303" i="37"/>
  <c r="K303" i="37"/>
  <c r="L303" i="37"/>
  <c r="M303" i="37"/>
  <c r="G303" i="37"/>
  <c r="H303" i="37"/>
  <c r="N294" i="37"/>
  <c r="O294" i="37"/>
  <c r="P294" i="37"/>
  <c r="Q294" i="37"/>
  <c r="R294" i="37"/>
  <c r="S294" i="37"/>
  <c r="I294" i="37"/>
  <c r="J294" i="37"/>
  <c r="K294" i="37"/>
  <c r="L294" i="37"/>
  <c r="M294" i="37"/>
  <c r="G294" i="37"/>
  <c r="H294" i="37"/>
  <c r="N293" i="37"/>
  <c r="O293" i="37"/>
  <c r="P293" i="37"/>
  <c r="Q293" i="37"/>
  <c r="R293" i="37"/>
  <c r="S293" i="37"/>
  <c r="I293" i="37"/>
  <c r="J293" i="37"/>
  <c r="K293" i="37"/>
  <c r="L293" i="37"/>
  <c r="M293" i="37"/>
  <c r="G293" i="37"/>
  <c r="H293" i="37"/>
  <c r="N284" i="37"/>
  <c r="O284" i="37"/>
  <c r="P284" i="37"/>
  <c r="Q284" i="37"/>
  <c r="R284" i="37"/>
  <c r="S284" i="37"/>
  <c r="I284" i="37"/>
  <c r="J284" i="37"/>
  <c r="K284" i="37"/>
  <c r="L284" i="37"/>
  <c r="M284" i="37"/>
  <c r="G284" i="37"/>
  <c r="H284" i="37"/>
  <c r="N283" i="37"/>
  <c r="O283" i="37"/>
  <c r="P283" i="37"/>
  <c r="Q283" i="37"/>
  <c r="R283" i="37"/>
  <c r="S283" i="37"/>
  <c r="I283" i="37"/>
  <c r="J283" i="37"/>
  <c r="K283" i="37"/>
  <c r="L283" i="37"/>
  <c r="M283" i="37"/>
  <c r="G283" i="37"/>
  <c r="H283" i="37"/>
  <c r="N279" i="37"/>
  <c r="O279" i="37"/>
  <c r="P279" i="37"/>
  <c r="Q279" i="37"/>
  <c r="R279" i="37"/>
  <c r="S279" i="37"/>
  <c r="I279" i="37"/>
  <c r="J279" i="37"/>
  <c r="K279" i="37"/>
  <c r="L279" i="37"/>
  <c r="M279" i="37"/>
  <c r="G279" i="37"/>
  <c r="H279" i="37"/>
  <c r="N278" i="37"/>
  <c r="O278" i="37"/>
  <c r="P278" i="37"/>
  <c r="Q278" i="37"/>
  <c r="R278" i="37"/>
  <c r="S278" i="37"/>
  <c r="I278" i="37"/>
  <c r="J278" i="37"/>
  <c r="K278" i="37"/>
  <c r="L278" i="37"/>
  <c r="M278" i="37"/>
  <c r="G278" i="37"/>
  <c r="H278" i="37"/>
  <c r="N274" i="37"/>
  <c r="O274" i="37"/>
  <c r="P274" i="37"/>
  <c r="Q274" i="37"/>
  <c r="R274" i="37"/>
  <c r="S274" i="37"/>
  <c r="I274" i="37"/>
  <c r="J274" i="37"/>
  <c r="K274" i="37"/>
  <c r="L274" i="37"/>
  <c r="M274" i="37"/>
  <c r="G274" i="37"/>
  <c r="H274" i="37"/>
  <c r="N273" i="37"/>
  <c r="O273" i="37"/>
  <c r="P273" i="37"/>
  <c r="Q273" i="37"/>
  <c r="R273" i="37"/>
  <c r="S273" i="37"/>
  <c r="I273" i="37"/>
  <c r="J273" i="37"/>
  <c r="K273" i="37"/>
  <c r="L273" i="37"/>
  <c r="M273" i="37"/>
  <c r="G273" i="37"/>
  <c r="H273" i="37"/>
  <c r="N269" i="37"/>
  <c r="O269" i="37"/>
  <c r="P269" i="37"/>
  <c r="Q269" i="37"/>
  <c r="R269" i="37"/>
  <c r="S269" i="37"/>
  <c r="I269" i="37"/>
  <c r="J269" i="37"/>
  <c r="K269" i="37"/>
  <c r="L269" i="37"/>
  <c r="M269" i="37"/>
  <c r="G269" i="37"/>
  <c r="H269" i="37"/>
  <c r="N268" i="37"/>
  <c r="O268" i="37"/>
  <c r="P268" i="37"/>
  <c r="Q268" i="37"/>
  <c r="R268" i="37"/>
  <c r="S268" i="37"/>
  <c r="I268" i="37"/>
  <c r="J268" i="37"/>
  <c r="K268" i="37"/>
  <c r="L268" i="37"/>
  <c r="M268" i="37"/>
  <c r="G268" i="37"/>
  <c r="H268" i="37"/>
  <c r="N264" i="37"/>
  <c r="O264" i="37"/>
  <c r="P264" i="37"/>
  <c r="Q264" i="37"/>
  <c r="R264" i="37"/>
  <c r="S264" i="37"/>
  <c r="I264" i="37"/>
  <c r="J264" i="37"/>
  <c r="K264" i="37"/>
  <c r="L264" i="37"/>
  <c r="M264" i="37"/>
  <c r="G264" i="37"/>
  <c r="H264" i="37"/>
  <c r="N263" i="37"/>
  <c r="O263" i="37"/>
  <c r="P263" i="37"/>
  <c r="Q263" i="37"/>
  <c r="R263" i="37"/>
  <c r="S263" i="37"/>
  <c r="I263" i="37"/>
  <c r="J263" i="37"/>
  <c r="K263" i="37"/>
  <c r="L263" i="37"/>
  <c r="M263" i="37"/>
  <c r="G263" i="37"/>
  <c r="H263" i="37"/>
  <c r="N262" i="37"/>
  <c r="O262" i="37"/>
  <c r="P262" i="37"/>
  <c r="Q262" i="37"/>
  <c r="R262" i="37"/>
  <c r="S262" i="37"/>
  <c r="I262" i="37"/>
  <c r="J262" i="37"/>
  <c r="K262" i="37"/>
  <c r="L262" i="37"/>
  <c r="M262" i="37"/>
  <c r="D262" i="37"/>
  <c r="E262" i="37"/>
  <c r="F262" i="37"/>
  <c r="G262" i="37"/>
  <c r="H262" i="37"/>
  <c r="N261" i="37"/>
  <c r="O261" i="37"/>
  <c r="P261" i="37"/>
  <c r="Q261" i="37"/>
  <c r="R261" i="37"/>
  <c r="S261" i="37"/>
  <c r="I261" i="37"/>
  <c r="J261" i="37"/>
  <c r="K261" i="37"/>
  <c r="L261" i="37"/>
  <c r="M261" i="37"/>
  <c r="D261" i="37"/>
  <c r="E261" i="37"/>
  <c r="F261" i="37"/>
  <c r="G261" i="37"/>
  <c r="H261" i="37"/>
  <c r="N260" i="37"/>
  <c r="O260" i="37"/>
  <c r="P260" i="37"/>
  <c r="Q260" i="37"/>
  <c r="R260" i="37"/>
  <c r="S260" i="37"/>
  <c r="I260" i="37"/>
  <c r="J260" i="37"/>
  <c r="K260" i="37"/>
  <c r="L260" i="37"/>
  <c r="M260" i="37"/>
  <c r="D260" i="37"/>
  <c r="E260" i="37"/>
  <c r="F260" i="37"/>
  <c r="G260" i="37"/>
  <c r="H260" i="37"/>
  <c r="N258" i="37"/>
  <c r="O258" i="37"/>
  <c r="P258" i="37"/>
  <c r="Q258" i="37"/>
  <c r="R258" i="37"/>
  <c r="S258" i="37"/>
  <c r="I258" i="37"/>
  <c r="J258" i="37"/>
  <c r="K258" i="37"/>
  <c r="L258" i="37"/>
  <c r="M258" i="37"/>
  <c r="D258" i="37"/>
  <c r="E258" i="37"/>
  <c r="F258" i="37"/>
  <c r="G258" i="37"/>
  <c r="H258" i="37"/>
  <c r="N256" i="37"/>
  <c r="O256" i="37"/>
  <c r="P256" i="37"/>
  <c r="Q256" i="37"/>
  <c r="R256" i="37"/>
  <c r="S256" i="37"/>
  <c r="I256" i="37"/>
  <c r="J256" i="37"/>
  <c r="K256" i="37"/>
  <c r="L256" i="37"/>
  <c r="M256" i="37"/>
  <c r="D256" i="37"/>
  <c r="E256" i="37"/>
  <c r="F256" i="37"/>
  <c r="G256" i="37"/>
  <c r="H256" i="37"/>
  <c r="I255" i="37"/>
  <c r="M255" i="37"/>
  <c r="F255" i="37"/>
  <c r="P254" i="37"/>
  <c r="I253" i="37"/>
  <c r="F253" i="37"/>
  <c r="N230" i="37"/>
  <c r="O230" i="37"/>
  <c r="P230" i="37"/>
  <c r="Q230" i="37"/>
  <c r="R230" i="37"/>
  <c r="S230" i="37"/>
  <c r="I230" i="37"/>
  <c r="J230" i="37"/>
  <c r="K230" i="37"/>
  <c r="L230" i="37"/>
  <c r="M230" i="37"/>
  <c r="G230" i="37"/>
  <c r="H230" i="37"/>
  <c r="N229" i="37"/>
  <c r="O229" i="37"/>
  <c r="P229" i="37"/>
  <c r="Q229" i="37"/>
  <c r="R229" i="37"/>
  <c r="S229" i="37"/>
  <c r="I229" i="37"/>
  <c r="J229" i="37"/>
  <c r="K229" i="37"/>
  <c r="L229" i="37"/>
  <c r="M229" i="37"/>
  <c r="G229" i="37"/>
  <c r="H229" i="37"/>
  <c r="N225" i="37"/>
  <c r="O225" i="37"/>
  <c r="P225" i="37"/>
  <c r="Q225" i="37"/>
  <c r="R225" i="37"/>
  <c r="S225" i="37"/>
  <c r="I225" i="37"/>
  <c r="J225" i="37"/>
  <c r="K225" i="37"/>
  <c r="L225" i="37"/>
  <c r="M225" i="37"/>
  <c r="G225" i="37"/>
  <c r="H225" i="37"/>
  <c r="N224" i="37"/>
  <c r="O224" i="37"/>
  <c r="P224" i="37"/>
  <c r="Q224" i="37"/>
  <c r="R224" i="37"/>
  <c r="S224" i="37"/>
  <c r="I224" i="37"/>
  <c r="J224" i="37"/>
  <c r="K224" i="37"/>
  <c r="L224" i="37"/>
  <c r="M224" i="37"/>
  <c r="G224" i="37"/>
  <c r="H224" i="37"/>
  <c r="N215" i="37"/>
  <c r="O215" i="37"/>
  <c r="P215" i="37"/>
  <c r="Q215" i="37"/>
  <c r="R215" i="37"/>
  <c r="S215" i="37"/>
  <c r="I215" i="37"/>
  <c r="J215" i="37"/>
  <c r="K215" i="37"/>
  <c r="L215" i="37"/>
  <c r="M215" i="37"/>
  <c r="G215" i="37"/>
  <c r="H215" i="37"/>
  <c r="N214" i="37"/>
  <c r="O214" i="37"/>
  <c r="P214" i="37"/>
  <c r="Q214" i="37"/>
  <c r="R214" i="37"/>
  <c r="S214" i="37"/>
  <c r="I214" i="37"/>
  <c r="J214" i="37"/>
  <c r="K214" i="37"/>
  <c r="L214" i="37"/>
  <c r="M214" i="37"/>
  <c r="G214" i="37"/>
  <c r="H214" i="37"/>
  <c r="N205" i="37"/>
  <c r="O205" i="37"/>
  <c r="P205" i="37"/>
  <c r="Q205" i="37"/>
  <c r="R205" i="37"/>
  <c r="S205" i="37"/>
  <c r="I205" i="37"/>
  <c r="J205" i="37"/>
  <c r="K205" i="37"/>
  <c r="L205" i="37"/>
  <c r="M205" i="37"/>
  <c r="G205" i="37"/>
  <c r="H205" i="37"/>
  <c r="N204" i="37"/>
  <c r="O204" i="37"/>
  <c r="P204" i="37"/>
  <c r="Q204" i="37"/>
  <c r="R204" i="37"/>
  <c r="S204" i="37"/>
  <c r="I204" i="37"/>
  <c r="J204" i="37"/>
  <c r="K204" i="37"/>
  <c r="L204" i="37"/>
  <c r="M204" i="37"/>
  <c r="G204" i="37"/>
  <c r="H204" i="37"/>
  <c r="N200" i="37"/>
  <c r="O200" i="37"/>
  <c r="P200" i="37"/>
  <c r="Q200" i="37"/>
  <c r="R200" i="37"/>
  <c r="S200" i="37"/>
  <c r="I200" i="37"/>
  <c r="J200" i="37"/>
  <c r="K200" i="37"/>
  <c r="L200" i="37"/>
  <c r="M200" i="37"/>
  <c r="G200" i="37"/>
  <c r="H200" i="37"/>
  <c r="N199" i="37"/>
  <c r="O199" i="37"/>
  <c r="P199" i="37"/>
  <c r="Q199" i="37"/>
  <c r="R199" i="37"/>
  <c r="S199" i="37"/>
  <c r="I199" i="37"/>
  <c r="J199" i="37"/>
  <c r="K199" i="37"/>
  <c r="L199" i="37"/>
  <c r="M199" i="37"/>
  <c r="G199" i="37"/>
  <c r="H199" i="37"/>
  <c r="N195" i="37"/>
  <c r="O195" i="37"/>
  <c r="P195" i="37"/>
  <c r="Q195" i="37"/>
  <c r="R195" i="37"/>
  <c r="S195" i="37"/>
  <c r="I195" i="37"/>
  <c r="J195" i="37"/>
  <c r="K195" i="37"/>
  <c r="L195" i="37"/>
  <c r="M195" i="37"/>
  <c r="G195" i="37"/>
  <c r="H195" i="37"/>
  <c r="N194" i="37"/>
  <c r="O194" i="37"/>
  <c r="P194" i="37"/>
  <c r="Q194" i="37"/>
  <c r="R194" i="37"/>
  <c r="S194" i="37"/>
  <c r="I194" i="37"/>
  <c r="J194" i="37"/>
  <c r="K194" i="37"/>
  <c r="L194" i="37"/>
  <c r="M194" i="37"/>
  <c r="G194" i="37"/>
  <c r="H194" i="37"/>
  <c r="N190" i="37"/>
  <c r="O190" i="37"/>
  <c r="P190" i="37"/>
  <c r="Q190" i="37"/>
  <c r="R190" i="37"/>
  <c r="S190" i="37"/>
  <c r="I190" i="37"/>
  <c r="J190" i="37"/>
  <c r="K190" i="37"/>
  <c r="L190" i="37"/>
  <c r="M190" i="37"/>
  <c r="G190" i="37"/>
  <c r="H190" i="37"/>
  <c r="N189" i="37"/>
  <c r="O189" i="37"/>
  <c r="P189" i="37"/>
  <c r="Q189" i="37"/>
  <c r="R189" i="37"/>
  <c r="S189" i="37"/>
  <c r="I189" i="37"/>
  <c r="J189" i="37"/>
  <c r="K189" i="37"/>
  <c r="L189" i="37"/>
  <c r="M189" i="37"/>
  <c r="G189" i="37"/>
  <c r="H189" i="37"/>
  <c r="N185" i="37"/>
  <c r="O185" i="37"/>
  <c r="P185" i="37"/>
  <c r="Q185" i="37"/>
  <c r="R185" i="37"/>
  <c r="S185" i="37"/>
  <c r="I185" i="37"/>
  <c r="J185" i="37"/>
  <c r="K185" i="37"/>
  <c r="L185" i="37"/>
  <c r="M185" i="37"/>
  <c r="G185" i="37"/>
  <c r="H185" i="37"/>
  <c r="N184" i="37"/>
  <c r="O184" i="37"/>
  <c r="P184" i="37"/>
  <c r="Q184" i="37"/>
  <c r="R184" i="37"/>
  <c r="S184" i="37"/>
  <c r="I184" i="37"/>
  <c r="J184" i="37"/>
  <c r="K184" i="37"/>
  <c r="L184" i="37"/>
  <c r="M184" i="37"/>
  <c r="G184" i="37"/>
  <c r="H184" i="37"/>
  <c r="N182" i="37"/>
  <c r="O182" i="37"/>
  <c r="P182" i="37"/>
  <c r="Q182" i="37"/>
  <c r="R182" i="37"/>
  <c r="S182" i="37"/>
  <c r="I182" i="37"/>
  <c r="J182" i="37"/>
  <c r="K182" i="37"/>
  <c r="L182" i="37"/>
  <c r="M182" i="37"/>
  <c r="D182" i="37"/>
  <c r="E182" i="37"/>
  <c r="F182" i="37"/>
  <c r="G182" i="37"/>
  <c r="H182" i="37"/>
  <c r="N181" i="37"/>
  <c r="O181" i="37"/>
  <c r="P181" i="37"/>
  <c r="Q181" i="37"/>
  <c r="R181" i="37"/>
  <c r="S181" i="37"/>
  <c r="I181" i="37"/>
  <c r="J181" i="37"/>
  <c r="K181" i="37"/>
  <c r="L181" i="37"/>
  <c r="M181" i="37"/>
  <c r="D181" i="37"/>
  <c r="E181" i="37"/>
  <c r="F181" i="37"/>
  <c r="G181" i="37"/>
  <c r="H181" i="37"/>
  <c r="N179" i="37"/>
  <c r="O179" i="37"/>
  <c r="P179" i="37"/>
  <c r="Q179" i="37"/>
  <c r="R179" i="37"/>
  <c r="S179" i="37"/>
  <c r="I179" i="37"/>
  <c r="J179" i="37"/>
  <c r="K179" i="37"/>
  <c r="L179" i="37"/>
  <c r="M179" i="37"/>
  <c r="G179" i="37"/>
  <c r="H179" i="37"/>
  <c r="I176" i="37"/>
  <c r="M176" i="37"/>
  <c r="F176" i="37"/>
  <c r="P175" i="37"/>
  <c r="I100" i="37"/>
  <c r="G367" i="37"/>
  <c r="H367" i="37"/>
  <c r="I367" i="37"/>
  <c r="J367" i="37"/>
  <c r="K367" i="37"/>
  <c r="L367" i="37"/>
  <c r="M367" i="37"/>
  <c r="N367" i="37"/>
  <c r="O367" i="37"/>
  <c r="P367" i="37"/>
  <c r="Q367" i="37"/>
  <c r="R367" i="37"/>
  <c r="G368" i="37"/>
  <c r="H368" i="37"/>
  <c r="I368" i="37"/>
  <c r="J368" i="37"/>
  <c r="K368" i="37"/>
  <c r="L368" i="37"/>
  <c r="M368" i="37"/>
  <c r="N368" i="37"/>
  <c r="O368" i="37"/>
  <c r="P368" i="37"/>
  <c r="Q368" i="37"/>
  <c r="R368" i="37"/>
  <c r="G377" i="37"/>
  <c r="H377" i="37"/>
  <c r="I377" i="37"/>
  <c r="J377" i="37"/>
  <c r="K377" i="37"/>
  <c r="L377" i="37"/>
  <c r="M377" i="37"/>
  <c r="N377" i="37"/>
  <c r="O377" i="37"/>
  <c r="P377" i="37"/>
  <c r="Q377" i="37"/>
  <c r="R377" i="37"/>
  <c r="G378" i="37"/>
  <c r="H378" i="37"/>
  <c r="I378" i="37"/>
  <c r="J378" i="37"/>
  <c r="K378" i="37"/>
  <c r="L378" i="37"/>
  <c r="M378" i="37"/>
  <c r="N378" i="37"/>
  <c r="O378" i="37"/>
  <c r="P378" i="37"/>
  <c r="Q378" i="37"/>
  <c r="R378" i="37"/>
  <c r="G392" i="37"/>
  <c r="H392" i="37"/>
  <c r="I392" i="37"/>
  <c r="J392" i="37"/>
  <c r="K392" i="37"/>
  <c r="L392" i="37"/>
  <c r="M392" i="37"/>
  <c r="N392" i="37"/>
  <c r="O392" i="37"/>
  <c r="P392" i="37"/>
  <c r="Q392" i="37"/>
  <c r="R392" i="37"/>
  <c r="G393" i="37"/>
  <c r="H393" i="37"/>
  <c r="I393" i="37"/>
  <c r="J393" i="37"/>
  <c r="K393" i="37"/>
  <c r="L393" i="37"/>
  <c r="M393" i="37"/>
  <c r="N393" i="37"/>
  <c r="O393" i="37"/>
  <c r="P393" i="37"/>
  <c r="Q393" i="37"/>
  <c r="R393" i="37"/>
  <c r="G397" i="37"/>
  <c r="H397" i="37"/>
  <c r="I397" i="37"/>
  <c r="J397" i="37"/>
  <c r="K397" i="37"/>
  <c r="L397" i="37"/>
  <c r="M397" i="37"/>
  <c r="N397" i="37"/>
  <c r="O397" i="37"/>
  <c r="P397" i="37"/>
  <c r="Q397" i="37"/>
  <c r="R397" i="37"/>
  <c r="G398" i="37"/>
  <c r="H398" i="37"/>
  <c r="I398" i="37"/>
  <c r="J398" i="37"/>
  <c r="K398" i="37"/>
  <c r="L398" i="37"/>
  <c r="M398" i="37"/>
  <c r="N398" i="37"/>
  <c r="O398" i="37"/>
  <c r="P398" i="37"/>
  <c r="Q398" i="37"/>
  <c r="R398" i="37"/>
  <c r="G402" i="37"/>
  <c r="H402" i="37"/>
  <c r="I402" i="37"/>
  <c r="J402" i="37"/>
  <c r="K402" i="37"/>
  <c r="L402" i="37"/>
  <c r="M402" i="37"/>
  <c r="N402" i="37"/>
  <c r="O402" i="37"/>
  <c r="P402" i="37"/>
  <c r="Q402" i="37"/>
  <c r="R402" i="37"/>
  <c r="G403" i="37"/>
  <c r="H403" i="37"/>
  <c r="I403" i="37"/>
  <c r="J403" i="37"/>
  <c r="K403" i="37"/>
  <c r="L403" i="37"/>
  <c r="M403" i="37"/>
  <c r="N403" i="37"/>
  <c r="O403" i="37"/>
  <c r="P403" i="37"/>
  <c r="Q403" i="37"/>
  <c r="R403" i="37"/>
  <c r="S378" i="37"/>
  <c r="S368" i="37"/>
  <c r="S367" i="37"/>
  <c r="S377" i="37"/>
  <c r="S392" i="37"/>
  <c r="S393" i="37"/>
  <c r="S397" i="37"/>
  <c r="S398" i="37"/>
  <c r="S402" i="37"/>
  <c r="S403" i="37"/>
  <c r="G288" i="37"/>
  <c r="H288" i="37"/>
  <c r="I288" i="37"/>
  <c r="J288" i="37"/>
  <c r="K288" i="37"/>
  <c r="L288" i="37"/>
  <c r="M288" i="37"/>
  <c r="N288" i="37"/>
  <c r="O288" i="37"/>
  <c r="P288" i="37"/>
  <c r="Q288" i="37"/>
  <c r="R288" i="37"/>
  <c r="G298" i="37"/>
  <c r="H298" i="37"/>
  <c r="I298" i="37"/>
  <c r="J298" i="37"/>
  <c r="K298" i="37"/>
  <c r="L298" i="37"/>
  <c r="M298" i="37"/>
  <c r="N298" i="37"/>
  <c r="O298" i="37"/>
  <c r="P298" i="37"/>
  <c r="Q298" i="37"/>
  <c r="R298" i="37"/>
  <c r="G310" i="37"/>
  <c r="H310" i="37"/>
  <c r="I310" i="37"/>
  <c r="J310" i="37"/>
  <c r="K310" i="37"/>
  <c r="L310" i="37"/>
  <c r="M310" i="37"/>
  <c r="N310" i="37"/>
  <c r="O310" i="37"/>
  <c r="P310" i="37"/>
  <c r="Q310" i="37"/>
  <c r="R310" i="37"/>
  <c r="G311" i="37"/>
  <c r="H311" i="37"/>
  <c r="I311" i="37"/>
  <c r="J311" i="37"/>
  <c r="K311" i="37"/>
  <c r="L311" i="37"/>
  <c r="M311" i="37"/>
  <c r="N311" i="37"/>
  <c r="O311" i="37"/>
  <c r="P311" i="37"/>
  <c r="Q311" i="37"/>
  <c r="R311" i="37"/>
  <c r="G312" i="37"/>
  <c r="H312" i="37"/>
  <c r="I312" i="37"/>
  <c r="J312" i="37"/>
  <c r="K312" i="37"/>
  <c r="L312" i="37"/>
  <c r="M312" i="37"/>
  <c r="N312" i="37"/>
  <c r="O312" i="37"/>
  <c r="P312" i="37"/>
  <c r="Q312" i="37"/>
  <c r="R312" i="37"/>
  <c r="G313" i="37"/>
  <c r="H313" i="37"/>
  <c r="I313" i="37"/>
  <c r="J313" i="37"/>
  <c r="K313" i="37"/>
  <c r="L313" i="37"/>
  <c r="M313" i="37"/>
  <c r="N313" i="37"/>
  <c r="O313" i="37"/>
  <c r="P313" i="37"/>
  <c r="Q313" i="37"/>
  <c r="R313" i="37"/>
  <c r="G314" i="37"/>
  <c r="H314" i="37"/>
  <c r="I314" i="37"/>
  <c r="J314" i="37"/>
  <c r="K314" i="37"/>
  <c r="L314" i="37"/>
  <c r="M314" i="37"/>
  <c r="N314" i="37"/>
  <c r="O314" i="37"/>
  <c r="P314" i="37"/>
  <c r="Q314" i="37"/>
  <c r="R314" i="37"/>
  <c r="G318" i="37"/>
  <c r="H318" i="37"/>
  <c r="I318" i="37"/>
  <c r="J318" i="37"/>
  <c r="K318" i="37"/>
  <c r="L318" i="37"/>
  <c r="M318" i="37"/>
  <c r="N318" i="37"/>
  <c r="O318" i="37"/>
  <c r="P318" i="37"/>
  <c r="Q318" i="37"/>
  <c r="R318" i="37"/>
  <c r="G323" i="37"/>
  <c r="H323" i="37"/>
  <c r="I323" i="37"/>
  <c r="J323" i="37"/>
  <c r="K323" i="37"/>
  <c r="L323" i="37"/>
  <c r="M323" i="37"/>
  <c r="N323" i="37"/>
  <c r="O323" i="37"/>
  <c r="P323" i="37"/>
  <c r="Q323" i="37"/>
  <c r="R323" i="37"/>
  <c r="S288" i="37"/>
  <c r="S298" i="37"/>
  <c r="S310" i="37"/>
  <c r="S311" i="37"/>
  <c r="S312" i="37"/>
  <c r="S313" i="37"/>
  <c r="S314" i="37"/>
  <c r="S318" i="37"/>
  <c r="S323" i="37"/>
  <c r="G209" i="37"/>
  <c r="H209" i="37"/>
  <c r="I209" i="37"/>
  <c r="J209" i="37"/>
  <c r="K209" i="37"/>
  <c r="L209" i="37"/>
  <c r="M209" i="37"/>
  <c r="N209" i="37"/>
  <c r="O209" i="37"/>
  <c r="P209" i="37"/>
  <c r="Q209" i="37"/>
  <c r="R209" i="37"/>
  <c r="G219" i="37"/>
  <c r="H219" i="37"/>
  <c r="I219" i="37"/>
  <c r="J219" i="37"/>
  <c r="K219" i="37"/>
  <c r="L219" i="37"/>
  <c r="M219" i="37"/>
  <c r="N219" i="37"/>
  <c r="O219" i="37"/>
  <c r="P219" i="37"/>
  <c r="Q219" i="37"/>
  <c r="R219" i="37"/>
  <c r="G234" i="37"/>
  <c r="H234" i="37"/>
  <c r="I234" i="37"/>
  <c r="J234" i="37"/>
  <c r="K234" i="37"/>
  <c r="L234" i="37"/>
  <c r="M234" i="37"/>
  <c r="N234" i="37"/>
  <c r="O234" i="37"/>
  <c r="P234" i="37"/>
  <c r="Q234" i="37"/>
  <c r="R234" i="37"/>
  <c r="G239" i="37"/>
  <c r="H239" i="37"/>
  <c r="I239" i="37"/>
  <c r="J239" i="37"/>
  <c r="K239" i="37"/>
  <c r="L239" i="37"/>
  <c r="M239" i="37"/>
  <c r="N239" i="37"/>
  <c r="O239" i="37"/>
  <c r="P239" i="37"/>
  <c r="Q239" i="37"/>
  <c r="R239" i="37"/>
  <c r="G244" i="37"/>
  <c r="H244" i="37"/>
  <c r="I244" i="37"/>
  <c r="J244" i="37"/>
  <c r="K244" i="37"/>
  <c r="L244" i="37"/>
  <c r="M244" i="37"/>
  <c r="N244" i="37"/>
  <c r="O244" i="37"/>
  <c r="P244" i="37"/>
  <c r="Q244" i="37"/>
  <c r="R244" i="37"/>
  <c r="S209" i="37"/>
  <c r="S219" i="37"/>
  <c r="S234" i="37"/>
  <c r="S239" i="37"/>
  <c r="S244" i="37"/>
  <c r="N398" i="28"/>
  <c r="O398" i="28"/>
  <c r="P398" i="28"/>
  <c r="Q398" i="28"/>
  <c r="R398" i="28"/>
  <c r="S398" i="28"/>
  <c r="M398" i="28"/>
  <c r="N397" i="28"/>
  <c r="O397" i="28"/>
  <c r="R397" i="28"/>
  <c r="S397" i="28"/>
  <c r="N393" i="28"/>
  <c r="O393" i="28"/>
  <c r="P393" i="28"/>
  <c r="Q393" i="28"/>
  <c r="R393" i="28"/>
  <c r="S393" i="28"/>
  <c r="M393" i="28"/>
  <c r="P392" i="28"/>
  <c r="R392" i="28"/>
  <c r="M392" i="28"/>
  <c r="N388" i="28"/>
  <c r="O388" i="28"/>
  <c r="P388" i="28"/>
  <c r="Q388" i="28"/>
  <c r="R388" i="28"/>
  <c r="S388" i="28"/>
  <c r="M388" i="28"/>
  <c r="O387" i="28"/>
  <c r="R387" i="28"/>
  <c r="N383" i="28"/>
  <c r="O383" i="28"/>
  <c r="P383" i="28"/>
  <c r="Q383" i="28"/>
  <c r="R383" i="28"/>
  <c r="S383" i="28"/>
  <c r="M383" i="28"/>
  <c r="P382" i="28"/>
  <c r="Q382" i="28"/>
  <c r="M382" i="28"/>
  <c r="N373" i="28"/>
  <c r="O373" i="28"/>
  <c r="P373" i="28"/>
  <c r="Q373" i="28"/>
  <c r="R373" i="28"/>
  <c r="S373" i="28"/>
  <c r="M373" i="28"/>
  <c r="O372" i="28"/>
  <c r="Q372" i="28"/>
  <c r="R372" i="28"/>
  <c r="M372" i="28"/>
  <c r="N368" i="28"/>
  <c r="O368" i="28"/>
  <c r="P368" i="28"/>
  <c r="Q368" i="28"/>
  <c r="R368" i="28"/>
  <c r="S368" i="28"/>
  <c r="M368" i="28"/>
  <c r="N367" i="28"/>
  <c r="P367" i="28"/>
  <c r="Q367" i="28"/>
  <c r="R367" i="28"/>
  <c r="N363" i="28"/>
  <c r="O363" i="28"/>
  <c r="P363" i="28"/>
  <c r="Q363" i="28"/>
  <c r="R363" i="28"/>
  <c r="S363" i="28"/>
  <c r="M363" i="28"/>
  <c r="O362" i="28"/>
  <c r="R362" i="28"/>
  <c r="N358" i="28"/>
  <c r="O358" i="28"/>
  <c r="P358" i="28"/>
  <c r="Q358" i="28"/>
  <c r="R358" i="28"/>
  <c r="S358" i="28"/>
  <c r="M358" i="28"/>
  <c r="N357" i="28"/>
  <c r="O357" i="28"/>
  <c r="Q357" i="28"/>
  <c r="M357" i="28"/>
  <c r="N353" i="28"/>
  <c r="O353" i="28"/>
  <c r="P353" i="28"/>
  <c r="Q353" i="28"/>
  <c r="R353" i="28"/>
  <c r="S353" i="28"/>
  <c r="M353" i="28"/>
  <c r="N352" i="28"/>
  <c r="O352" i="28"/>
  <c r="Q352" i="28"/>
  <c r="M352" i="28"/>
  <c r="N348" i="28"/>
  <c r="O348" i="28"/>
  <c r="P348" i="28"/>
  <c r="Q348" i="28"/>
  <c r="R348" i="28"/>
  <c r="S348" i="28"/>
  <c r="M348" i="28"/>
  <c r="N347" i="28"/>
  <c r="P347" i="28"/>
  <c r="Q347" i="28"/>
  <c r="R347" i="28"/>
  <c r="S347" i="28"/>
  <c r="N343" i="28"/>
  <c r="O343" i="28"/>
  <c r="P343" i="28"/>
  <c r="Q343" i="28"/>
  <c r="R343" i="28"/>
  <c r="S343" i="28"/>
  <c r="M343" i="28"/>
  <c r="O342" i="28"/>
  <c r="Q342" i="28"/>
  <c r="R342" i="28"/>
  <c r="N341" i="28"/>
  <c r="O341" i="28"/>
  <c r="P341" i="28"/>
  <c r="Q341" i="28"/>
  <c r="R341" i="28"/>
  <c r="S341" i="28"/>
  <c r="I341" i="28"/>
  <c r="J341" i="28"/>
  <c r="K341" i="28"/>
  <c r="L341" i="28"/>
  <c r="M341" i="28"/>
  <c r="E341" i="28"/>
  <c r="F341" i="28"/>
  <c r="G341" i="28"/>
  <c r="H341" i="28"/>
  <c r="N340" i="28"/>
  <c r="O340" i="28"/>
  <c r="P340" i="28"/>
  <c r="Q340" i="28"/>
  <c r="R340" i="28"/>
  <c r="S340" i="28"/>
  <c r="I340" i="28"/>
  <c r="J340" i="28"/>
  <c r="K340" i="28"/>
  <c r="L340" i="28"/>
  <c r="M340" i="28"/>
  <c r="E340" i="28"/>
  <c r="F340" i="28"/>
  <c r="G340" i="28"/>
  <c r="H340" i="28"/>
  <c r="N339" i="28"/>
  <c r="O339" i="28"/>
  <c r="P339" i="28"/>
  <c r="Q339" i="28"/>
  <c r="R339" i="28"/>
  <c r="S339" i="28"/>
  <c r="I339" i="28"/>
  <c r="J339" i="28"/>
  <c r="K339" i="28"/>
  <c r="L339" i="28"/>
  <c r="M339" i="28"/>
  <c r="E339" i="28"/>
  <c r="F339" i="28"/>
  <c r="G339" i="28"/>
  <c r="H339" i="28"/>
  <c r="N336" i="28"/>
  <c r="O336" i="28"/>
  <c r="P336" i="28"/>
  <c r="Q336" i="28"/>
  <c r="R336" i="28"/>
  <c r="S336" i="28"/>
  <c r="I336" i="28"/>
  <c r="J336" i="28"/>
  <c r="K336" i="28"/>
  <c r="L336" i="28"/>
  <c r="M336" i="28"/>
  <c r="E336" i="28"/>
  <c r="F336" i="28"/>
  <c r="G336" i="28"/>
  <c r="H336" i="28"/>
  <c r="N335" i="28"/>
  <c r="O335" i="28"/>
  <c r="P335" i="28"/>
  <c r="Q335" i="28"/>
  <c r="R335" i="28"/>
  <c r="S335" i="28"/>
  <c r="I335" i="28"/>
  <c r="J335" i="28"/>
  <c r="K335" i="28"/>
  <c r="L335" i="28"/>
  <c r="M335" i="28"/>
  <c r="E335" i="28"/>
  <c r="F335" i="28"/>
  <c r="G335" i="28"/>
  <c r="H335" i="28"/>
  <c r="N334" i="28"/>
  <c r="P334" i="28"/>
  <c r="Q334" i="28"/>
  <c r="R334" i="28"/>
  <c r="I334" i="28"/>
  <c r="J334" i="28"/>
  <c r="K334" i="28"/>
  <c r="L334" i="28"/>
  <c r="M334" i="28"/>
  <c r="E334" i="28"/>
  <c r="F334" i="28"/>
  <c r="G334" i="28"/>
  <c r="H334" i="28"/>
  <c r="I333" i="28"/>
  <c r="J333" i="28"/>
  <c r="K333" i="28"/>
  <c r="L333" i="28"/>
  <c r="P332" i="28"/>
  <c r="I332" i="28"/>
  <c r="K332" i="28"/>
  <c r="L332" i="28"/>
  <c r="M332" i="28"/>
  <c r="F332" i="28"/>
  <c r="G332" i="28"/>
  <c r="H332" i="28"/>
  <c r="N8" i="28"/>
  <c r="N331" i="28"/>
  <c r="O8" i="28"/>
  <c r="O102" i="28"/>
  <c r="P8" i="28"/>
  <c r="P331" i="28"/>
  <c r="Q8" i="28"/>
  <c r="Q98" i="28"/>
  <c r="R8" i="28"/>
  <c r="R331" i="28"/>
  <c r="S8" i="28"/>
  <c r="S95" i="28"/>
  <c r="I8" i="28"/>
  <c r="J8" i="28"/>
  <c r="J331" i="28"/>
  <c r="K8" i="28"/>
  <c r="L8" i="28"/>
  <c r="L331" i="28"/>
  <c r="M102" i="28"/>
  <c r="E8" i="28"/>
  <c r="E102" i="28"/>
  <c r="F8" i="28"/>
  <c r="F331" i="28"/>
  <c r="G8" i="28"/>
  <c r="G331" i="28"/>
  <c r="H8" i="28"/>
  <c r="H331" i="28"/>
  <c r="N319" i="28"/>
  <c r="O319" i="28"/>
  <c r="P319" i="28"/>
  <c r="Q319" i="28"/>
  <c r="R319" i="28"/>
  <c r="S319" i="28"/>
  <c r="M319" i="28"/>
  <c r="O318" i="28"/>
  <c r="R318" i="28"/>
  <c r="S318" i="28"/>
  <c r="N314" i="28"/>
  <c r="O314" i="28"/>
  <c r="P314" i="28"/>
  <c r="Q314" i="28"/>
  <c r="R314" i="28"/>
  <c r="S314" i="28"/>
  <c r="M314" i="28"/>
  <c r="P313" i="28"/>
  <c r="Q313" i="28"/>
  <c r="R313" i="28"/>
  <c r="S313" i="28"/>
  <c r="M313" i="28"/>
  <c r="N309" i="28"/>
  <c r="O309" i="28"/>
  <c r="P309" i="28"/>
  <c r="Q309" i="28"/>
  <c r="R309" i="28"/>
  <c r="S309" i="28"/>
  <c r="M309" i="28"/>
  <c r="R308" i="28"/>
  <c r="N304" i="28"/>
  <c r="O304" i="28"/>
  <c r="P304" i="28"/>
  <c r="Q304" i="28"/>
  <c r="R304" i="28"/>
  <c r="S304" i="28"/>
  <c r="M304" i="28"/>
  <c r="N303" i="28"/>
  <c r="Q303" i="28"/>
  <c r="R303" i="28"/>
  <c r="M303" i="28"/>
  <c r="N294" i="28"/>
  <c r="O294" i="28"/>
  <c r="P294" i="28"/>
  <c r="Q294" i="28"/>
  <c r="R294" i="28"/>
  <c r="S294" i="28"/>
  <c r="M294" i="28"/>
  <c r="O293" i="28"/>
  <c r="Q293" i="28"/>
  <c r="M293" i="28"/>
  <c r="N289" i="28"/>
  <c r="O289" i="28"/>
  <c r="P289" i="28"/>
  <c r="Q289" i="28"/>
  <c r="R289" i="28"/>
  <c r="S289" i="28"/>
  <c r="M289" i="28"/>
  <c r="N288" i="28"/>
  <c r="P288" i="28"/>
  <c r="Q288" i="28"/>
  <c r="R288" i="28"/>
  <c r="N284" i="28"/>
  <c r="O284" i="28"/>
  <c r="P284" i="28"/>
  <c r="Q284" i="28"/>
  <c r="R284" i="28"/>
  <c r="S284" i="28"/>
  <c r="M284" i="28"/>
  <c r="Q283" i="28"/>
  <c r="R283" i="28"/>
  <c r="N279" i="28"/>
  <c r="O279" i="28"/>
  <c r="P279" i="28"/>
  <c r="Q279" i="28"/>
  <c r="R279" i="28"/>
  <c r="S279" i="28"/>
  <c r="M279" i="28"/>
  <c r="P278" i="28"/>
  <c r="Q278" i="28"/>
  <c r="M278" i="28"/>
  <c r="N274" i="28"/>
  <c r="O274" i="28"/>
  <c r="P274" i="28"/>
  <c r="Q274" i="28"/>
  <c r="R274" i="28"/>
  <c r="S274" i="28"/>
  <c r="M274" i="28"/>
  <c r="Q273" i="28"/>
  <c r="R273" i="28"/>
  <c r="M273" i="28"/>
  <c r="N268" i="28"/>
  <c r="P268" i="28"/>
  <c r="Q268" i="28"/>
  <c r="R268" i="28"/>
  <c r="S268" i="28"/>
  <c r="N264" i="28"/>
  <c r="O264" i="28"/>
  <c r="P264" i="28"/>
  <c r="Q264" i="28"/>
  <c r="R264" i="28"/>
  <c r="S264" i="28"/>
  <c r="M264" i="28"/>
  <c r="O263" i="28"/>
  <c r="R263" i="28"/>
  <c r="N262" i="28"/>
  <c r="O262" i="28"/>
  <c r="P262" i="28"/>
  <c r="Q262" i="28"/>
  <c r="R262" i="28"/>
  <c r="S262" i="28"/>
  <c r="I262" i="28"/>
  <c r="J262" i="28"/>
  <c r="K262" i="28"/>
  <c r="L262" i="28"/>
  <c r="M262" i="28"/>
  <c r="E262" i="28"/>
  <c r="F262" i="28"/>
  <c r="G262" i="28"/>
  <c r="H262" i="28"/>
  <c r="N261" i="28"/>
  <c r="O261" i="28"/>
  <c r="P261" i="28"/>
  <c r="Q261" i="28"/>
  <c r="R261" i="28"/>
  <c r="S261" i="28"/>
  <c r="I261" i="28"/>
  <c r="J261" i="28"/>
  <c r="K261" i="28"/>
  <c r="L261" i="28"/>
  <c r="M261" i="28"/>
  <c r="E261" i="28"/>
  <c r="F261" i="28"/>
  <c r="G261" i="28"/>
  <c r="H261" i="28"/>
  <c r="N260" i="28"/>
  <c r="O260" i="28"/>
  <c r="P260" i="28"/>
  <c r="Q260" i="28"/>
  <c r="R260" i="28"/>
  <c r="S260" i="28"/>
  <c r="I260" i="28"/>
  <c r="J260" i="28"/>
  <c r="K260" i="28"/>
  <c r="L260" i="28"/>
  <c r="M260" i="28"/>
  <c r="E260" i="28"/>
  <c r="F260" i="28"/>
  <c r="G260" i="28"/>
  <c r="H260" i="28"/>
  <c r="N257" i="28"/>
  <c r="O257" i="28"/>
  <c r="P257" i="28"/>
  <c r="Q257" i="28"/>
  <c r="R257" i="28"/>
  <c r="S257" i="28"/>
  <c r="I257" i="28"/>
  <c r="J257" i="28"/>
  <c r="K257" i="28"/>
  <c r="L257" i="28"/>
  <c r="M257" i="28"/>
  <c r="E257" i="28"/>
  <c r="F257" i="28"/>
  <c r="G257" i="28"/>
  <c r="H257" i="28"/>
  <c r="N256" i="28"/>
  <c r="O256" i="28"/>
  <c r="P256" i="28"/>
  <c r="Q256" i="28"/>
  <c r="R256" i="28"/>
  <c r="S256" i="28"/>
  <c r="I256" i="28"/>
  <c r="J256" i="28"/>
  <c r="K256" i="28"/>
  <c r="L256" i="28"/>
  <c r="M256" i="28"/>
  <c r="E256" i="28"/>
  <c r="F256" i="28"/>
  <c r="G256" i="28"/>
  <c r="H256" i="28"/>
  <c r="N255" i="28"/>
  <c r="P255" i="28"/>
  <c r="Q255" i="28"/>
  <c r="R255" i="28"/>
  <c r="S255" i="28"/>
  <c r="I255" i="28"/>
  <c r="J255" i="28"/>
  <c r="K255" i="28"/>
  <c r="L255" i="28"/>
  <c r="M255" i="28"/>
  <c r="E255" i="28"/>
  <c r="F255" i="28"/>
  <c r="G255" i="28"/>
  <c r="H255" i="28"/>
  <c r="I254" i="28"/>
  <c r="J254" i="28"/>
  <c r="K254" i="28"/>
  <c r="L254" i="28"/>
  <c r="P253" i="28"/>
  <c r="I253" i="28"/>
  <c r="K253" i="28"/>
  <c r="L253" i="28"/>
  <c r="M253" i="28"/>
  <c r="F253" i="28"/>
  <c r="G253" i="28"/>
  <c r="H253" i="28"/>
  <c r="N252" i="28"/>
  <c r="P252" i="28"/>
  <c r="Q252" i="28"/>
  <c r="E252" i="28"/>
  <c r="N240" i="28"/>
  <c r="O240" i="28"/>
  <c r="P240" i="28"/>
  <c r="Q240" i="28"/>
  <c r="R240" i="28"/>
  <c r="S240" i="28"/>
  <c r="M240" i="28"/>
  <c r="N239" i="28"/>
  <c r="O239" i="28"/>
  <c r="R239" i="28"/>
  <c r="S239" i="28"/>
  <c r="N235" i="28"/>
  <c r="O235" i="28"/>
  <c r="P235" i="28"/>
  <c r="Q235" i="28"/>
  <c r="R235" i="28"/>
  <c r="S235" i="28"/>
  <c r="M235" i="28"/>
  <c r="P234" i="28"/>
  <c r="Q234" i="28"/>
  <c r="R234" i="28"/>
  <c r="M234" i="28"/>
  <c r="N230" i="28"/>
  <c r="O230" i="28"/>
  <c r="P230" i="28"/>
  <c r="Q230" i="28"/>
  <c r="R230" i="28"/>
  <c r="S230" i="28"/>
  <c r="M230" i="28"/>
  <c r="O229" i="28"/>
  <c r="R229" i="28"/>
  <c r="N225" i="28"/>
  <c r="O225" i="28"/>
  <c r="P225" i="28"/>
  <c r="Q225" i="28"/>
  <c r="R225" i="28"/>
  <c r="S225" i="28"/>
  <c r="M225" i="28"/>
  <c r="N224" i="28"/>
  <c r="P224" i="28"/>
  <c r="Q224" i="28"/>
  <c r="M224" i="28"/>
  <c r="N215" i="28"/>
  <c r="O215" i="28"/>
  <c r="P215" i="28"/>
  <c r="Q215" i="28"/>
  <c r="R215" i="28"/>
  <c r="S215" i="28"/>
  <c r="M215" i="28"/>
  <c r="O214" i="28"/>
  <c r="Q214" i="28"/>
  <c r="M214" i="28"/>
  <c r="N210" i="28"/>
  <c r="O210" i="28"/>
  <c r="P210" i="28"/>
  <c r="Q210" i="28"/>
  <c r="R210" i="28"/>
  <c r="S210" i="28"/>
  <c r="M210" i="28"/>
  <c r="N209" i="28"/>
  <c r="P209" i="28"/>
  <c r="Q209" i="28"/>
  <c r="R209" i="28"/>
  <c r="N205" i="28"/>
  <c r="O205" i="28"/>
  <c r="P205" i="28"/>
  <c r="Q205" i="28"/>
  <c r="R205" i="28"/>
  <c r="S205" i="28"/>
  <c r="M205" i="28"/>
  <c r="R204" i="28"/>
  <c r="N200" i="28"/>
  <c r="O200" i="28"/>
  <c r="P200" i="28"/>
  <c r="Q200" i="28"/>
  <c r="R200" i="28"/>
  <c r="S200" i="28"/>
  <c r="M200" i="28"/>
  <c r="N199" i="28"/>
  <c r="P199" i="28"/>
  <c r="Q199" i="28"/>
  <c r="R199" i="28"/>
  <c r="S199" i="28"/>
  <c r="M199" i="28"/>
  <c r="N195" i="28"/>
  <c r="O195" i="28"/>
  <c r="P195" i="28"/>
  <c r="Q195" i="28"/>
  <c r="R195" i="28"/>
  <c r="S195" i="28"/>
  <c r="M195" i="28"/>
  <c r="O194" i="28"/>
  <c r="Q194" i="28"/>
  <c r="S194" i="28"/>
  <c r="M194" i="28"/>
  <c r="N190" i="28"/>
  <c r="O190" i="28"/>
  <c r="P190" i="28"/>
  <c r="Q190" i="28"/>
  <c r="R190" i="28"/>
  <c r="S190" i="28"/>
  <c r="M190" i="28"/>
  <c r="N189" i="28"/>
  <c r="O189" i="28"/>
  <c r="P189" i="28"/>
  <c r="Q189" i="28"/>
  <c r="R189" i="28"/>
  <c r="S189" i="28"/>
  <c r="N185" i="28"/>
  <c r="O185" i="28"/>
  <c r="P185" i="28"/>
  <c r="Q185" i="28"/>
  <c r="R185" i="28"/>
  <c r="S185" i="28"/>
  <c r="M185" i="28"/>
  <c r="O184" i="28"/>
  <c r="Q184" i="28"/>
  <c r="R184" i="28"/>
  <c r="N182" i="28"/>
  <c r="O182" i="28"/>
  <c r="P182" i="28"/>
  <c r="Q182" i="28"/>
  <c r="R182" i="28"/>
  <c r="S182" i="28"/>
  <c r="I182" i="28"/>
  <c r="J182" i="28"/>
  <c r="K182" i="28"/>
  <c r="L182" i="28"/>
  <c r="M182" i="28"/>
  <c r="E182" i="28"/>
  <c r="F182" i="28"/>
  <c r="G182" i="28"/>
  <c r="H182" i="28"/>
  <c r="N181" i="28"/>
  <c r="O181" i="28"/>
  <c r="P181" i="28"/>
  <c r="Q181" i="28"/>
  <c r="R181" i="28"/>
  <c r="S181" i="28"/>
  <c r="I181" i="28"/>
  <c r="J181" i="28"/>
  <c r="K181" i="28"/>
  <c r="L181" i="28"/>
  <c r="M181" i="28"/>
  <c r="E181" i="28"/>
  <c r="F181" i="28"/>
  <c r="G181" i="28"/>
  <c r="H181" i="28"/>
  <c r="N178" i="28"/>
  <c r="O178" i="28"/>
  <c r="P178" i="28"/>
  <c r="Q178" i="28"/>
  <c r="R178" i="28"/>
  <c r="S178" i="28"/>
  <c r="I178" i="28"/>
  <c r="J178" i="28"/>
  <c r="K178" i="28"/>
  <c r="L178" i="28"/>
  <c r="M178" i="28"/>
  <c r="E178" i="28"/>
  <c r="F178" i="28"/>
  <c r="G178" i="28"/>
  <c r="H178" i="28"/>
  <c r="N176" i="28"/>
  <c r="P176" i="28"/>
  <c r="Q176" i="28"/>
  <c r="R176" i="28"/>
  <c r="I176" i="28"/>
  <c r="J176" i="28"/>
  <c r="K176" i="28"/>
  <c r="L176" i="28"/>
  <c r="M176" i="28"/>
  <c r="E176" i="28"/>
  <c r="F176" i="28"/>
  <c r="G176" i="28"/>
  <c r="H176" i="28"/>
  <c r="I175" i="28"/>
  <c r="J175" i="28"/>
  <c r="K175" i="28"/>
  <c r="L175" i="28"/>
  <c r="N173" i="28"/>
  <c r="P173" i="28"/>
  <c r="K173" i="28"/>
  <c r="H173" i="28"/>
  <c r="N104" i="28"/>
  <c r="P104" i="28"/>
  <c r="R104" i="28"/>
  <c r="I104" i="28"/>
  <c r="M104" i="28"/>
  <c r="H104" i="28"/>
  <c r="N103" i="28"/>
  <c r="P103" i="28"/>
  <c r="K103" i="28"/>
  <c r="E103" i="28"/>
  <c r="F103" i="28"/>
  <c r="N102" i="28"/>
  <c r="P102" i="28"/>
  <c r="Q102" i="28"/>
  <c r="R102" i="28"/>
  <c r="I102" i="28"/>
  <c r="N99" i="28"/>
  <c r="P99" i="28"/>
  <c r="K99" i="28"/>
  <c r="E99" i="28"/>
  <c r="N98" i="28"/>
  <c r="P98" i="28"/>
  <c r="I98" i="28"/>
  <c r="F98" i="28"/>
  <c r="N97" i="28"/>
  <c r="P97" i="28"/>
  <c r="J97" i="28"/>
  <c r="K97" i="28"/>
  <c r="L97" i="28"/>
  <c r="I96" i="28"/>
  <c r="P95" i="28"/>
  <c r="N94" i="28"/>
  <c r="P94" i="28"/>
  <c r="E94" i="28"/>
  <c r="H94" i="28"/>
  <c r="E333" i="28"/>
  <c r="F333" i="28"/>
  <c r="G333" i="28"/>
  <c r="H333" i="28"/>
  <c r="M377" i="28"/>
  <c r="N377" i="28"/>
  <c r="O377" i="28"/>
  <c r="P377" i="28"/>
  <c r="Q377" i="28"/>
  <c r="R377" i="28"/>
  <c r="S377" i="28"/>
  <c r="E254" i="28"/>
  <c r="F254" i="28"/>
  <c r="G254" i="28"/>
  <c r="H254" i="28"/>
  <c r="M298" i="28"/>
  <c r="N298" i="28"/>
  <c r="O298" i="28"/>
  <c r="P298" i="28"/>
  <c r="Q298" i="28"/>
  <c r="R298" i="28"/>
  <c r="S298" i="28"/>
  <c r="E175" i="28"/>
  <c r="F175" i="28"/>
  <c r="G175" i="28"/>
  <c r="H175" i="28"/>
  <c r="M219" i="28"/>
  <c r="N219" i="28"/>
  <c r="O219" i="28"/>
  <c r="P219" i="28"/>
  <c r="Q219" i="28"/>
  <c r="R219" i="28"/>
  <c r="S219" i="28"/>
  <c r="G10" i="27"/>
  <c r="F10" i="27"/>
  <c r="F135" i="27"/>
  <c r="H10" i="27"/>
  <c r="I10" i="27"/>
  <c r="I254" i="27"/>
  <c r="J10" i="27"/>
  <c r="K10" i="27"/>
  <c r="K155" i="27"/>
  <c r="L10" i="27"/>
  <c r="M10" i="27"/>
  <c r="M145" i="27"/>
  <c r="N10" i="27"/>
  <c r="O10" i="27"/>
  <c r="P10" i="27"/>
  <c r="Q10" i="27"/>
  <c r="Q125" i="27"/>
  <c r="R10" i="27"/>
  <c r="S10" i="27"/>
  <c r="S175" i="27"/>
  <c r="N79" i="27"/>
  <c r="N402" i="27"/>
  <c r="O79" i="27"/>
  <c r="O244" i="27"/>
  <c r="P79" i="27"/>
  <c r="P402" i="27"/>
  <c r="Q79" i="27"/>
  <c r="R79" i="27"/>
  <c r="R402" i="27"/>
  <c r="S79" i="27"/>
  <c r="I79" i="27"/>
  <c r="I402" i="27"/>
  <c r="J79" i="27"/>
  <c r="J402" i="27"/>
  <c r="K79" i="27"/>
  <c r="K402" i="27"/>
  <c r="L79" i="27"/>
  <c r="L402" i="27"/>
  <c r="M79" i="27"/>
  <c r="M402" i="27"/>
  <c r="E402" i="27"/>
  <c r="F79" i="27"/>
  <c r="F402" i="27"/>
  <c r="G79" i="27"/>
  <c r="G402" i="27"/>
  <c r="H79" i="27"/>
  <c r="H402" i="27"/>
  <c r="N397" i="27"/>
  <c r="O397" i="27"/>
  <c r="P397" i="27"/>
  <c r="Q397" i="27"/>
  <c r="R397" i="27"/>
  <c r="S397" i="27"/>
  <c r="I397" i="27"/>
  <c r="J397" i="27"/>
  <c r="K397" i="27"/>
  <c r="L397" i="27"/>
  <c r="M397" i="27"/>
  <c r="E397" i="27"/>
  <c r="F397" i="27"/>
  <c r="G397" i="27"/>
  <c r="H397" i="27"/>
  <c r="N392" i="27"/>
  <c r="O392" i="27"/>
  <c r="P392" i="27"/>
  <c r="Q392" i="27"/>
  <c r="R392" i="27"/>
  <c r="S392" i="27"/>
  <c r="I392" i="27"/>
  <c r="J392" i="27"/>
  <c r="K392" i="27"/>
  <c r="L392" i="27"/>
  <c r="M392" i="27"/>
  <c r="E392" i="27"/>
  <c r="F392" i="27"/>
  <c r="G392" i="27"/>
  <c r="H392" i="27"/>
  <c r="N387" i="27"/>
  <c r="O387" i="27"/>
  <c r="P387" i="27"/>
  <c r="Q387" i="27"/>
  <c r="R387" i="27"/>
  <c r="S387" i="27"/>
  <c r="I387" i="27"/>
  <c r="J387" i="27"/>
  <c r="K387" i="27"/>
  <c r="L387" i="27"/>
  <c r="M387" i="27"/>
  <c r="E387" i="27"/>
  <c r="F387" i="27"/>
  <c r="G387" i="27"/>
  <c r="H387" i="27"/>
  <c r="N382" i="27"/>
  <c r="O382" i="27"/>
  <c r="P382" i="27"/>
  <c r="Q382" i="27"/>
  <c r="R382" i="27"/>
  <c r="S382" i="27"/>
  <c r="I382" i="27"/>
  <c r="J382" i="27"/>
  <c r="K382" i="27"/>
  <c r="L382" i="27"/>
  <c r="M382" i="27"/>
  <c r="E382" i="27"/>
  <c r="F382" i="27"/>
  <c r="G382" i="27"/>
  <c r="H382" i="27"/>
  <c r="N377" i="27"/>
  <c r="O377" i="27"/>
  <c r="P377" i="27"/>
  <c r="Q377" i="27"/>
  <c r="R377" i="27"/>
  <c r="S377" i="27"/>
  <c r="I377" i="27"/>
  <c r="J377" i="27"/>
  <c r="K377" i="27"/>
  <c r="L377" i="27"/>
  <c r="M377" i="27"/>
  <c r="E377" i="27"/>
  <c r="F377" i="27"/>
  <c r="G377" i="27"/>
  <c r="H377" i="27"/>
  <c r="N372" i="27"/>
  <c r="O372" i="27"/>
  <c r="P372" i="27"/>
  <c r="Q372" i="27"/>
  <c r="R372" i="27"/>
  <c r="S372" i="27"/>
  <c r="I372" i="27"/>
  <c r="J372" i="27"/>
  <c r="K372" i="27"/>
  <c r="L372" i="27"/>
  <c r="M372" i="27"/>
  <c r="E372" i="27"/>
  <c r="F372" i="27"/>
  <c r="G372" i="27"/>
  <c r="H372" i="27"/>
  <c r="N367" i="27"/>
  <c r="O367" i="27"/>
  <c r="P367" i="27"/>
  <c r="Q367" i="27"/>
  <c r="R367" i="27"/>
  <c r="S367" i="27"/>
  <c r="I367" i="27"/>
  <c r="J367" i="27"/>
  <c r="K367" i="27"/>
  <c r="L367" i="27"/>
  <c r="M367" i="27"/>
  <c r="E367" i="27"/>
  <c r="F367" i="27"/>
  <c r="G367" i="27"/>
  <c r="H367" i="27"/>
  <c r="N362" i="27"/>
  <c r="O362" i="27"/>
  <c r="P362" i="27"/>
  <c r="Q362" i="27"/>
  <c r="R362" i="27"/>
  <c r="S362" i="27"/>
  <c r="I362" i="27"/>
  <c r="J362" i="27"/>
  <c r="K362" i="27"/>
  <c r="L362" i="27"/>
  <c r="M362" i="27"/>
  <c r="E362" i="27"/>
  <c r="F362" i="27"/>
  <c r="G362" i="27"/>
  <c r="H362" i="27"/>
  <c r="N357" i="27"/>
  <c r="O357" i="27"/>
  <c r="P357" i="27"/>
  <c r="Q357" i="27"/>
  <c r="R357" i="27"/>
  <c r="S357" i="27"/>
  <c r="I357" i="27"/>
  <c r="J357" i="27"/>
  <c r="K357" i="27"/>
  <c r="L357" i="27"/>
  <c r="M357" i="27"/>
  <c r="E357" i="27"/>
  <c r="F357" i="27"/>
  <c r="G357" i="27"/>
  <c r="H357" i="27"/>
  <c r="N352" i="27"/>
  <c r="O352" i="27"/>
  <c r="P352" i="27"/>
  <c r="Q352" i="27"/>
  <c r="R352" i="27"/>
  <c r="S352" i="27"/>
  <c r="I352" i="27"/>
  <c r="J352" i="27"/>
  <c r="K352" i="27"/>
  <c r="L352" i="27"/>
  <c r="M352" i="27"/>
  <c r="E352" i="27"/>
  <c r="F352" i="27"/>
  <c r="G352" i="27"/>
  <c r="H352" i="27"/>
  <c r="N347" i="27"/>
  <c r="O347" i="27"/>
  <c r="P347" i="27"/>
  <c r="Q347" i="27"/>
  <c r="R347" i="27"/>
  <c r="S347" i="27"/>
  <c r="I347" i="27"/>
  <c r="J347" i="27"/>
  <c r="K347" i="27"/>
  <c r="L347" i="27"/>
  <c r="M347" i="27"/>
  <c r="E347" i="27"/>
  <c r="F347" i="27"/>
  <c r="G347" i="27"/>
  <c r="H347" i="27"/>
  <c r="N342" i="27"/>
  <c r="O342" i="27"/>
  <c r="P342" i="27"/>
  <c r="Q342" i="27"/>
  <c r="R342" i="27"/>
  <c r="S342" i="27"/>
  <c r="I342" i="27"/>
  <c r="J342" i="27"/>
  <c r="K342" i="27"/>
  <c r="L342" i="27"/>
  <c r="M342" i="27"/>
  <c r="E342" i="27"/>
  <c r="F342" i="27"/>
  <c r="G342" i="27"/>
  <c r="H342" i="27"/>
  <c r="N341" i="27"/>
  <c r="O341" i="27"/>
  <c r="P341" i="27"/>
  <c r="Q341" i="27"/>
  <c r="R341" i="27"/>
  <c r="S341" i="27"/>
  <c r="I341" i="27"/>
  <c r="J341" i="27"/>
  <c r="K341" i="27"/>
  <c r="L341" i="27"/>
  <c r="M341" i="27"/>
  <c r="E341" i="27"/>
  <c r="F341" i="27"/>
  <c r="G341" i="27"/>
  <c r="H341" i="27"/>
  <c r="N340" i="27"/>
  <c r="O340" i="27"/>
  <c r="P340" i="27"/>
  <c r="Q340" i="27"/>
  <c r="R340" i="27"/>
  <c r="S340" i="27"/>
  <c r="I340" i="27"/>
  <c r="J340" i="27"/>
  <c r="K340" i="27"/>
  <c r="L340" i="27"/>
  <c r="M340" i="27"/>
  <c r="E340" i="27"/>
  <c r="F340" i="27"/>
  <c r="G340" i="27"/>
  <c r="H340" i="27"/>
  <c r="N339" i="27"/>
  <c r="O339" i="27"/>
  <c r="P339" i="27"/>
  <c r="Q339" i="27"/>
  <c r="R339" i="27"/>
  <c r="S339" i="27"/>
  <c r="I339" i="27"/>
  <c r="J339" i="27"/>
  <c r="K339" i="27"/>
  <c r="L339" i="27"/>
  <c r="M339" i="27"/>
  <c r="E339" i="27"/>
  <c r="F339" i="27"/>
  <c r="G339" i="27"/>
  <c r="H339" i="27"/>
  <c r="N338" i="27"/>
  <c r="O338" i="27"/>
  <c r="P338" i="27"/>
  <c r="Q338" i="27"/>
  <c r="R338" i="27"/>
  <c r="S338" i="27"/>
  <c r="I338" i="27"/>
  <c r="J338" i="27"/>
  <c r="K338" i="27"/>
  <c r="L338" i="27"/>
  <c r="M338" i="27"/>
  <c r="E338" i="27"/>
  <c r="F338" i="27"/>
  <c r="G338" i="27"/>
  <c r="H338" i="27"/>
  <c r="N337" i="27"/>
  <c r="O337" i="27"/>
  <c r="P337" i="27"/>
  <c r="Q337" i="27"/>
  <c r="R337" i="27"/>
  <c r="S337" i="27"/>
  <c r="I337" i="27"/>
  <c r="J337" i="27"/>
  <c r="K337" i="27"/>
  <c r="L337" i="27"/>
  <c r="M337" i="27"/>
  <c r="E337" i="27"/>
  <c r="F337" i="27"/>
  <c r="G337" i="27"/>
  <c r="H337" i="27"/>
  <c r="N335" i="27"/>
  <c r="O335" i="27"/>
  <c r="P335" i="27"/>
  <c r="Q335" i="27"/>
  <c r="R335" i="27"/>
  <c r="S335" i="27"/>
  <c r="I335" i="27"/>
  <c r="J335" i="27"/>
  <c r="K335" i="27"/>
  <c r="L335" i="27"/>
  <c r="M335" i="27"/>
  <c r="E335" i="27"/>
  <c r="F335" i="27"/>
  <c r="G335" i="27"/>
  <c r="H335" i="27"/>
  <c r="N334" i="27"/>
  <c r="O334" i="27"/>
  <c r="P334" i="27"/>
  <c r="Q334" i="27"/>
  <c r="R334" i="27"/>
  <c r="S334" i="27"/>
  <c r="I334" i="27"/>
  <c r="J334" i="27"/>
  <c r="K334" i="27"/>
  <c r="L334" i="27"/>
  <c r="M334" i="27"/>
  <c r="E334" i="27"/>
  <c r="F334" i="27"/>
  <c r="G334" i="27"/>
  <c r="H334" i="27"/>
  <c r="N333" i="27"/>
  <c r="R333" i="27"/>
  <c r="J333" i="27"/>
  <c r="L333" i="27"/>
  <c r="E333" i="27"/>
  <c r="G333" i="27"/>
  <c r="N9" i="27"/>
  <c r="N332" i="27"/>
  <c r="O9" i="27"/>
  <c r="P9" i="27"/>
  <c r="P332" i="27"/>
  <c r="Q9" i="27"/>
  <c r="R9" i="27"/>
  <c r="R332" i="27"/>
  <c r="S9" i="27"/>
  <c r="S253" i="27"/>
  <c r="I9" i="27"/>
  <c r="I332" i="27"/>
  <c r="J9" i="27"/>
  <c r="J332" i="27"/>
  <c r="K9" i="27"/>
  <c r="K332" i="27"/>
  <c r="L9" i="27"/>
  <c r="L332" i="27"/>
  <c r="M9" i="27"/>
  <c r="M332" i="27"/>
  <c r="G9" i="27"/>
  <c r="G174" i="27"/>
  <c r="H9" i="27"/>
  <c r="H332" i="27"/>
  <c r="N8" i="27"/>
  <c r="N331" i="27"/>
  <c r="O8" i="27"/>
  <c r="O331" i="27"/>
  <c r="P8" i="27"/>
  <c r="P331" i="27"/>
  <c r="Q8" i="27"/>
  <c r="Q331" i="27"/>
  <c r="S8" i="27"/>
  <c r="S331" i="27"/>
  <c r="I8" i="27"/>
  <c r="I331" i="27"/>
  <c r="J8" i="27"/>
  <c r="J98" i="27"/>
  <c r="K8" i="27"/>
  <c r="K331" i="27"/>
  <c r="L8" i="27"/>
  <c r="L102" i="27"/>
  <c r="M8" i="27"/>
  <c r="M331" i="27"/>
  <c r="E8" i="27"/>
  <c r="E331" i="27"/>
  <c r="G8" i="27"/>
  <c r="G252" i="27"/>
  <c r="H8" i="27"/>
  <c r="H331" i="27"/>
  <c r="N323" i="27"/>
  <c r="P323" i="27"/>
  <c r="R323" i="27"/>
  <c r="I323" i="27"/>
  <c r="E323" i="27"/>
  <c r="F323" i="27"/>
  <c r="G323" i="27"/>
  <c r="N318" i="27"/>
  <c r="O318" i="27"/>
  <c r="P318" i="27"/>
  <c r="Q318" i="27"/>
  <c r="R318" i="27"/>
  <c r="S318" i="27"/>
  <c r="I318" i="27"/>
  <c r="J318" i="27"/>
  <c r="K318" i="27"/>
  <c r="L318" i="27"/>
  <c r="M318" i="27"/>
  <c r="E318" i="27"/>
  <c r="F318" i="27"/>
  <c r="G318" i="27"/>
  <c r="H318" i="27"/>
  <c r="N313" i="27"/>
  <c r="O313" i="27"/>
  <c r="P313" i="27"/>
  <c r="Q313" i="27"/>
  <c r="R313" i="27"/>
  <c r="S313" i="27"/>
  <c r="I313" i="27"/>
  <c r="J313" i="27"/>
  <c r="K313" i="27"/>
  <c r="L313" i="27"/>
  <c r="M313" i="27"/>
  <c r="E313" i="27"/>
  <c r="F313" i="27"/>
  <c r="G313" i="27"/>
  <c r="H313" i="27"/>
  <c r="N308" i="27"/>
  <c r="O308" i="27"/>
  <c r="P308" i="27"/>
  <c r="Q308" i="27"/>
  <c r="R308" i="27"/>
  <c r="S308" i="27"/>
  <c r="I308" i="27"/>
  <c r="J308" i="27"/>
  <c r="K308" i="27"/>
  <c r="L308" i="27"/>
  <c r="M308" i="27"/>
  <c r="E308" i="27"/>
  <c r="F308" i="27"/>
  <c r="G308" i="27"/>
  <c r="H308" i="27"/>
  <c r="N303" i="27"/>
  <c r="O303" i="27"/>
  <c r="P303" i="27"/>
  <c r="Q303" i="27"/>
  <c r="R303" i="27"/>
  <c r="S303" i="27"/>
  <c r="I303" i="27"/>
  <c r="J303" i="27"/>
  <c r="K303" i="27"/>
  <c r="L303" i="27"/>
  <c r="M303" i="27"/>
  <c r="E303" i="27"/>
  <c r="F303" i="27"/>
  <c r="G303" i="27"/>
  <c r="H303" i="27"/>
  <c r="N298" i="27"/>
  <c r="O298" i="27"/>
  <c r="P298" i="27"/>
  <c r="Q298" i="27"/>
  <c r="R298" i="27"/>
  <c r="S298" i="27"/>
  <c r="I298" i="27"/>
  <c r="J298" i="27"/>
  <c r="K298" i="27"/>
  <c r="L298" i="27"/>
  <c r="M298" i="27"/>
  <c r="E298" i="27"/>
  <c r="F298" i="27"/>
  <c r="G298" i="27"/>
  <c r="H298" i="27"/>
  <c r="N293" i="27"/>
  <c r="O293" i="27"/>
  <c r="P293" i="27"/>
  <c r="Q293" i="27"/>
  <c r="R293" i="27"/>
  <c r="S293" i="27"/>
  <c r="I293" i="27"/>
  <c r="J293" i="27"/>
  <c r="K293" i="27"/>
  <c r="L293" i="27"/>
  <c r="M293" i="27"/>
  <c r="E293" i="27"/>
  <c r="F293" i="27"/>
  <c r="G293" i="27"/>
  <c r="H293" i="27"/>
  <c r="N288" i="27"/>
  <c r="O288" i="27"/>
  <c r="P288" i="27"/>
  <c r="Q288" i="27"/>
  <c r="R288" i="27"/>
  <c r="S288" i="27"/>
  <c r="I288" i="27"/>
  <c r="J288" i="27"/>
  <c r="K288" i="27"/>
  <c r="L288" i="27"/>
  <c r="M288" i="27"/>
  <c r="E288" i="27"/>
  <c r="F288" i="27"/>
  <c r="G288" i="27"/>
  <c r="H288" i="27"/>
  <c r="N283" i="27"/>
  <c r="O283" i="27"/>
  <c r="P283" i="27"/>
  <c r="Q283" i="27"/>
  <c r="R283" i="27"/>
  <c r="S283" i="27"/>
  <c r="I283" i="27"/>
  <c r="J283" i="27"/>
  <c r="K283" i="27"/>
  <c r="L283" i="27"/>
  <c r="M283" i="27"/>
  <c r="E283" i="27"/>
  <c r="F283" i="27"/>
  <c r="G283" i="27"/>
  <c r="H283" i="27"/>
  <c r="N278" i="27"/>
  <c r="O278" i="27"/>
  <c r="P278" i="27"/>
  <c r="Q278" i="27"/>
  <c r="R278" i="27"/>
  <c r="S278" i="27"/>
  <c r="I278" i="27"/>
  <c r="J278" i="27"/>
  <c r="K278" i="27"/>
  <c r="L278" i="27"/>
  <c r="M278" i="27"/>
  <c r="E278" i="27"/>
  <c r="F278" i="27"/>
  <c r="G278" i="27"/>
  <c r="H278" i="27"/>
  <c r="N273" i="27"/>
  <c r="O273" i="27"/>
  <c r="P273" i="27"/>
  <c r="Q273" i="27"/>
  <c r="R273" i="27"/>
  <c r="S273" i="27"/>
  <c r="I273" i="27"/>
  <c r="J273" i="27"/>
  <c r="K273" i="27"/>
  <c r="L273" i="27"/>
  <c r="M273" i="27"/>
  <c r="E273" i="27"/>
  <c r="F273" i="27"/>
  <c r="G273" i="27"/>
  <c r="H273" i="27"/>
  <c r="N268" i="27"/>
  <c r="O268" i="27"/>
  <c r="P268" i="27"/>
  <c r="Q268" i="27"/>
  <c r="R268" i="27"/>
  <c r="S268" i="27"/>
  <c r="I268" i="27"/>
  <c r="J268" i="27"/>
  <c r="K268" i="27"/>
  <c r="L268" i="27"/>
  <c r="M268" i="27"/>
  <c r="E268" i="27"/>
  <c r="F268" i="27"/>
  <c r="G268" i="27"/>
  <c r="H268" i="27"/>
  <c r="N263" i="27"/>
  <c r="O263" i="27"/>
  <c r="P263" i="27"/>
  <c r="Q263" i="27"/>
  <c r="R263" i="27"/>
  <c r="S263" i="27"/>
  <c r="I263" i="27"/>
  <c r="J263" i="27"/>
  <c r="K263" i="27"/>
  <c r="L263" i="27"/>
  <c r="M263" i="27"/>
  <c r="E263" i="27"/>
  <c r="F263" i="27"/>
  <c r="G263" i="27"/>
  <c r="H263" i="27"/>
  <c r="N262" i="27"/>
  <c r="O262" i="27"/>
  <c r="P262" i="27"/>
  <c r="Q262" i="27"/>
  <c r="R262" i="27"/>
  <c r="S262" i="27"/>
  <c r="I262" i="27"/>
  <c r="J262" i="27"/>
  <c r="K262" i="27"/>
  <c r="L262" i="27"/>
  <c r="M262" i="27"/>
  <c r="E262" i="27"/>
  <c r="F262" i="27"/>
  <c r="G262" i="27"/>
  <c r="H262" i="27"/>
  <c r="N261" i="27"/>
  <c r="O261" i="27"/>
  <c r="P261" i="27"/>
  <c r="Q261" i="27"/>
  <c r="R261" i="27"/>
  <c r="S261" i="27"/>
  <c r="I261" i="27"/>
  <c r="J261" i="27"/>
  <c r="K261" i="27"/>
  <c r="L261" i="27"/>
  <c r="M261" i="27"/>
  <c r="E261" i="27"/>
  <c r="F261" i="27"/>
  <c r="G261" i="27"/>
  <c r="H261" i="27"/>
  <c r="N260" i="27"/>
  <c r="O260" i="27"/>
  <c r="P260" i="27"/>
  <c r="Q260" i="27"/>
  <c r="R260" i="27"/>
  <c r="S260" i="27"/>
  <c r="I260" i="27"/>
  <c r="J260" i="27"/>
  <c r="K260" i="27"/>
  <c r="L260" i="27"/>
  <c r="M260" i="27"/>
  <c r="E260" i="27"/>
  <c r="F260" i="27"/>
  <c r="G260" i="27"/>
  <c r="H260" i="27"/>
  <c r="N259" i="27"/>
  <c r="O259" i="27"/>
  <c r="P259" i="27"/>
  <c r="Q259" i="27"/>
  <c r="R259" i="27"/>
  <c r="S259" i="27"/>
  <c r="I259" i="27"/>
  <c r="J259" i="27"/>
  <c r="K259" i="27"/>
  <c r="L259" i="27"/>
  <c r="M259" i="27"/>
  <c r="E259" i="27"/>
  <c r="F259" i="27"/>
  <c r="G259" i="27"/>
  <c r="H259" i="27"/>
  <c r="N258" i="27"/>
  <c r="O258" i="27"/>
  <c r="P258" i="27"/>
  <c r="Q258" i="27"/>
  <c r="R258" i="27"/>
  <c r="S258" i="27"/>
  <c r="I258" i="27"/>
  <c r="J258" i="27"/>
  <c r="K258" i="27"/>
  <c r="L258" i="27"/>
  <c r="M258" i="27"/>
  <c r="E258" i="27"/>
  <c r="F258" i="27"/>
  <c r="G258" i="27"/>
  <c r="H258" i="27"/>
  <c r="N256" i="27"/>
  <c r="O256" i="27"/>
  <c r="P256" i="27"/>
  <c r="Q256" i="27"/>
  <c r="R256" i="27"/>
  <c r="S256" i="27"/>
  <c r="I256" i="27"/>
  <c r="J256" i="27"/>
  <c r="K256" i="27"/>
  <c r="L256" i="27"/>
  <c r="M256" i="27"/>
  <c r="E256" i="27"/>
  <c r="F256" i="27"/>
  <c r="G256" i="27"/>
  <c r="H256" i="27"/>
  <c r="N255" i="27"/>
  <c r="O255" i="27"/>
  <c r="P255" i="27"/>
  <c r="Q255" i="27"/>
  <c r="R255" i="27"/>
  <c r="S255" i="27"/>
  <c r="I255" i="27"/>
  <c r="J255" i="27"/>
  <c r="K255" i="27"/>
  <c r="L255" i="27"/>
  <c r="M255" i="27"/>
  <c r="E255" i="27"/>
  <c r="F255" i="27"/>
  <c r="G255" i="27"/>
  <c r="H255" i="27"/>
  <c r="N254" i="27"/>
  <c r="R254" i="27"/>
  <c r="J254" i="27"/>
  <c r="L254" i="27"/>
  <c r="E254" i="27"/>
  <c r="G254" i="27"/>
  <c r="O253" i="27"/>
  <c r="R253" i="27"/>
  <c r="I253" i="27"/>
  <c r="J253" i="27"/>
  <c r="K253" i="27"/>
  <c r="L253" i="27"/>
  <c r="M253" i="27"/>
  <c r="H253" i="27"/>
  <c r="N252" i="27"/>
  <c r="P252" i="27"/>
  <c r="S252" i="27"/>
  <c r="I252" i="27"/>
  <c r="M252" i="27"/>
  <c r="E252" i="27"/>
  <c r="N244" i="27"/>
  <c r="P244" i="27"/>
  <c r="S244" i="27"/>
  <c r="I244" i="27"/>
  <c r="J244" i="27"/>
  <c r="E244" i="27"/>
  <c r="F244" i="27"/>
  <c r="G244" i="27"/>
  <c r="N239" i="27"/>
  <c r="O239" i="27"/>
  <c r="P239" i="27"/>
  <c r="Q239" i="27"/>
  <c r="R239" i="27"/>
  <c r="S239" i="27"/>
  <c r="I239" i="27"/>
  <c r="J239" i="27"/>
  <c r="K239" i="27"/>
  <c r="L239" i="27"/>
  <c r="M239" i="27"/>
  <c r="E239" i="27"/>
  <c r="F239" i="27"/>
  <c r="G239" i="27"/>
  <c r="H239" i="27"/>
  <c r="N234" i="27"/>
  <c r="O234" i="27"/>
  <c r="P234" i="27"/>
  <c r="Q234" i="27"/>
  <c r="R234" i="27"/>
  <c r="S234" i="27"/>
  <c r="I234" i="27"/>
  <c r="J234" i="27"/>
  <c r="K234" i="27"/>
  <c r="L234" i="27"/>
  <c r="M234" i="27"/>
  <c r="E234" i="27"/>
  <c r="F234" i="27"/>
  <c r="G234" i="27"/>
  <c r="H234" i="27"/>
  <c r="N229" i="27"/>
  <c r="O229" i="27"/>
  <c r="P229" i="27"/>
  <c r="Q229" i="27"/>
  <c r="R229" i="27"/>
  <c r="S229" i="27"/>
  <c r="I229" i="27"/>
  <c r="J229" i="27"/>
  <c r="K229" i="27"/>
  <c r="L229" i="27"/>
  <c r="M229" i="27"/>
  <c r="E229" i="27"/>
  <c r="F229" i="27"/>
  <c r="G229" i="27"/>
  <c r="H229" i="27"/>
  <c r="N224" i="27"/>
  <c r="O224" i="27"/>
  <c r="P224" i="27"/>
  <c r="Q224" i="27"/>
  <c r="R224" i="27"/>
  <c r="S224" i="27"/>
  <c r="I224" i="27"/>
  <c r="J224" i="27"/>
  <c r="K224" i="27"/>
  <c r="L224" i="27"/>
  <c r="M224" i="27"/>
  <c r="E224" i="27"/>
  <c r="F224" i="27"/>
  <c r="G224" i="27"/>
  <c r="H224" i="27"/>
  <c r="N219" i="27"/>
  <c r="O219" i="27"/>
  <c r="P219" i="27"/>
  <c r="Q219" i="27"/>
  <c r="R219" i="27"/>
  <c r="S219" i="27"/>
  <c r="I219" i="27"/>
  <c r="J219" i="27"/>
  <c r="K219" i="27"/>
  <c r="L219" i="27"/>
  <c r="M219" i="27"/>
  <c r="E219" i="27"/>
  <c r="F219" i="27"/>
  <c r="G219" i="27"/>
  <c r="H219" i="27"/>
  <c r="N214" i="27"/>
  <c r="O214" i="27"/>
  <c r="P214" i="27"/>
  <c r="Q214" i="27"/>
  <c r="R214" i="27"/>
  <c r="S214" i="27"/>
  <c r="I214" i="27"/>
  <c r="J214" i="27"/>
  <c r="K214" i="27"/>
  <c r="L214" i="27"/>
  <c r="M214" i="27"/>
  <c r="E214" i="27"/>
  <c r="F214" i="27"/>
  <c r="G214" i="27"/>
  <c r="H214" i="27"/>
  <c r="N209" i="27"/>
  <c r="O209" i="27"/>
  <c r="P209" i="27"/>
  <c r="Q209" i="27"/>
  <c r="R209" i="27"/>
  <c r="S209" i="27"/>
  <c r="I209" i="27"/>
  <c r="J209" i="27"/>
  <c r="K209" i="27"/>
  <c r="L209" i="27"/>
  <c r="M209" i="27"/>
  <c r="E209" i="27"/>
  <c r="F209" i="27"/>
  <c r="G209" i="27"/>
  <c r="H209" i="27"/>
  <c r="N204" i="27"/>
  <c r="O204" i="27"/>
  <c r="P204" i="27"/>
  <c r="Q204" i="27"/>
  <c r="R204" i="27"/>
  <c r="S204" i="27"/>
  <c r="I204" i="27"/>
  <c r="J204" i="27"/>
  <c r="K204" i="27"/>
  <c r="L204" i="27"/>
  <c r="M204" i="27"/>
  <c r="E204" i="27"/>
  <c r="F204" i="27"/>
  <c r="G204" i="27"/>
  <c r="H204" i="27"/>
  <c r="N199" i="27"/>
  <c r="O199" i="27"/>
  <c r="P199" i="27"/>
  <c r="Q199" i="27"/>
  <c r="R199" i="27"/>
  <c r="S199" i="27"/>
  <c r="I199" i="27"/>
  <c r="J199" i="27"/>
  <c r="K199" i="27"/>
  <c r="L199" i="27"/>
  <c r="M199" i="27"/>
  <c r="E199" i="27"/>
  <c r="F199" i="27"/>
  <c r="G199" i="27"/>
  <c r="H199" i="27"/>
  <c r="N194" i="27"/>
  <c r="O194" i="27"/>
  <c r="P194" i="27"/>
  <c r="Q194" i="27"/>
  <c r="R194" i="27"/>
  <c r="S194" i="27"/>
  <c r="I194" i="27"/>
  <c r="J194" i="27"/>
  <c r="K194" i="27"/>
  <c r="L194" i="27"/>
  <c r="M194" i="27"/>
  <c r="E194" i="27"/>
  <c r="F194" i="27"/>
  <c r="G194" i="27"/>
  <c r="H194" i="27"/>
  <c r="N189" i="27"/>
  <c r="O189" i="27"/>
  <c r="P189" i="27"/>
  <c r="Q189" i="27"/>
  <c r="R189" i="27"/>
  <c r="S189" i="27"/>
  <c r="I189" i="27"/>
  <c r="J189" i="27"/>
  <c r="K189" i="27"/>
  <c r="L189" i="27"/>
  <c r="M189" i="27"/>
  <c r="E189" i="27"/>
  <c r="F189" i="27"/>
  <c r="G189" i="27"/>
  <c r="H189" i="27"/>
  <c r="N184" i="27"/>
  <c r="O184" i="27"/>
  <c r="P184" i="27"/>
  <c r="Q184" i="27"/>
  <c r="R184" i="27"/>
  <c r="S184" i="27"/>
  <c r="I184" i="27"/>
  <c r="J184" i="27"/>
  <c r="K184" i="27"/>
  <c r="L184" i="27"/>
  <c r="M184" i="27"/>
  <c r="E184" i="27"/>
  <c r="F184" i="27"/>
  <c r="G184" i="27"/>
  <c r="H184" i="27"/>
  <c r="N182" i="27"/>
  <c r="O182" i="27"/>
  <c r="P182" i="27"/>
  <c r="Q182" i="27"/>
  <c r="R182" i="27"/>
  <c r="S182" i="27"/>
  <c r="I182" i="27"/>
  <c r="J182" i="27"/>
  <c r="K182" i="27"/>
  <c r="L182" i="27"/>
  <c r="M182" i="27"/>
  <c r="E182" i="27"/>
  <c r="F182" i="27"/>
  <c r="G182" i="27"/>
  <c r="H182" i="27"/>
  <c r="N181" i="27"/>
  <c r="O181" i="27"/>
  <c r="P181" i="27"/>
  <c r="Q181" i="27"/>
  <c r="R181" i="27"/>
  <c r="S181" i="27"/>
  <c r="I181" i="27"/>
  <c r="J181" i="27"/>
  <c r="K181" i="27"/>
  <c r="L181" i="27"/>
  <c r="M181" i="27"/>
  <c r="E181" i="27"/>
  <c r="F181" i="27"/>
  <c r="G181" i="27"/>
  <c r="H181" i="27"/>
  <c r="N176" i="27"/>
  <c r="O176" i="27"/>
  <c r="P176" i="27"/>
  <c r="Q176" i="27"/>
  <c r="R176" i="27"/>
  <c r="S176" i="27"/>
  <c r="I176" i="27"/>
  <c r="J176" i="27"/>
  <c r="K176" i="27"/>
  <c r="L176" i="27"/>
  <c r="M176" i="27"/>
  <c r="E176" i="27"/>
  <c r="F176" i="27"/>
  <c r="G176" i="27"/>
  <c r="H176" i="27"/>
  <c r="N175" i="27"/>
  <c r="P175" i="27"/>
  <c r="R175" i="27"/>
  <c r="J175" i="27"/>
  <c r="L175" i="27"/>
  <c r="E175" i="27"/>
  <c r="G175" i="27"/>
  <c r="H175" i="27"/>
  <c r="R174" i="27"/>
  <c r="I174" i="27"/>
  <c r="J174" i="27"/>
  <c r="L174" i="27"/>
  <c r="M174" i="27"/>
  <c r="H174" i="27"/>
  <c r="N173" i="27"/>
  <c r="P173" i="27"/>
  <c r="S173" i="27"/>
  <c r="I173" i="27"/>
  <c r="M173" i="27"/>
  <c r="E173" i="27"/>
  <c r="H173" i="27"/>
  <c r="N165" i="27"/>
  <c r="R165" i="27"/>
  <c r="M165" i="27"/>
  <c r="N160" i="27"/>
  <c r="P160" i="27"/>
  <c r="R160" i="27"/>
  <c r="J160" i="27"/>
  <c r="L160" i="27"/>
  <c r="G160" i="27"/>
  <c r="H160" i="27"/>
  <c r="N155" i="27"/>
  <c r="P155" i="27"/>
  <c r="R155" i="27"/>
  <c r="J155" i="27"/>
  <c r="L155" i="27"/>
  <c r="G155" i="27"/>
  <c r="H155" i="27"/>
  <c r="N150" i="27"/>
  <c r="P150" i="27"/>
  <c r="R150" i="27"/>
  <c r="J150" i="27"/>
  <c r="L150" i="27"/>
  <c r="G150" i="27"/>
  <c r="H150" i="27"/>
  <c r="N145" i="27"/>
  <c r="P145" i="27"/>
  <c r="Q145" i="27"/>
  <c r="R145" i="27"/>
  <c r="I145" i="27"/>
  <c r="J145" i="27"/>
  <c r="L145" i="27"/>
  <c r="G145" i="27"/>
  <c r="H145" i="27"/>
  <c r="N140" i="27"/>
  <c r="P140" i="27"/>
  <c r="R140" i="27"/>
  <c r="J140" i="27"/>
  <c r="L140" i="27"/>
  <c r="G140" i="27"/>
  <c r="H140" i="27"/>
  <c r="N135" i="27"/>
  <c r="P135" i="27"/>
  <c r="R135" i="27"/>
  <c r="S135" i="27"/>
  <c r="J135" i="27"/>
  <c r="L135" i="27"/>
  <c r="G135" i="27"/>
  <c r="H135" i="27"/>
  <c r="N130" i="27"/>
  <c r="P130" i="27"/>
  <c r="R130" i="27"/>
  <c r="J130" i="27"/>
  <c r="L130" i="27"/>
  <c r="G130" i="27"/>
  <c r="H130" i="27"/>
  <c r="N125" i="27"/>
  <c r="P125" i="27"/>
  <c r="R125" i="27"/>
  <c r="J125" i="27"/>
  <c r="L125" i="27"/>
  <c r="M125" i="27"/>
  <c r="G125" i="27"/>
  <c r="H125" i="27"/>
  <c r="N120" i="27"/>
  <c r="P120" i="27"/>
  <c r="R120" i="27"/>
  <c r="J120" i="27"/>
  <c r="L120" i="27"/>
  <c r="G120" i="27"/>
  <c r="H120" i="27"/>
  <c r="N115" i="27"/>
  <c r="P115" i="27"/>
  <c r="R115" i="27"/>
  <c r="J115" i="27"/>
  <c r="L115" i="27"/>
  <c r="G115" i="27"/>
  <c r="H115" i="27"/>
  <c r="N110" i="27"/>
  <c r="P110" i="27"/>
  <c r="R110" i="27"/>
  <c r="J110" i="27"/>
  <c r="L110" i="27"/>
  <c r="G110" i="27"/>
  <c r="H110" i="27"/>
  <c r="N105" i="27"/>
  <c r="P105" i="27"/>
  <c r="R105" i="27"/>
  <c r="J105" i="27"/>
  <c r="L105" i="27"/>
  <c r="M105" i="27"/>
  <c r="G105" i="27"/>
  <c r="H105" i="27"/>
  <c r="N104" i="27"/>
  <c r="P104" i="27"/>
  <c r="S104" i="27"/>
  <c r="I104" i="27"/>
  <c r="M104" i="27"/>
  <c r="E104" i="27"/>
  <c r="H104" i="27"/>
  <c r="N103" i="27"/>
  <c r="P103" i="27"/>
  <c r="S103" i="27"/>
  <c r="I103" i="27"/>
  <c r="J103" i="27"/>
  <c r="M103" i="27"/>
  <c r="E103" i="27"/>
  <c r="H103" i="27"/>
  <c r="N102" i="27"/>
  <c r="P102" i="27"/>
  <c r="Q102" i="27"/>
  <c r="S102" i="27"/>
  <c r="I102" i="27"/>
  <c r="M102" i="27"/>
  <c r="E102" i="27"/>
  <c r="N101" i="27"/>
  <c r="P101" i="27"/>
  <c r="S101" i="27"/>
  <c r="I101" i="27"/>
  <c r="J101" i="27"/>
  <c r="M101" i="27"/>
  <c r="E101" i="27"/>
  <c r="N100" i="27"/>
  <c r="P100" i="27"/>
  <c r="S100" i="27"/>
  <c r="I100" i="27"/>
  <c r="M100" i="27"/>
  <c r="E100" i="27"/>
  <c r="N98" i="27"/>
  <c r="P98" i="27"/>
  <c r="S98" i="27"/>
  <c r="I98" i="27"/>
  <c r="M98" i="27"/>
  <c r="E98" i="27"/>
  <c r="N97" i="27"/>
  <c r="P97" i="27"/>
  <c r="S97" i="27"/>
  <c r="I97" i="27"/>
  <c r="M97" i="27"/>
  <c r="E97" i="27"/>
  <c r="N96" i="27"/>
  <c r="P96" i="27"/>
  <c r="J96" i="27"/>
  <c r="E96" i="27"/>
  <c r="N95" i="27"/>
  <c r="I95" i="27"/>
  <c r="K95" i="27"/>
  <c r="M95" i="27"/>
  <c r="H95" i="27"/>
  <c r="N94" i="27"/>
  <c r="P94" i="27"/>
  <c r="Q94" i="27"/>
  <c r="S94" i="27"/>
  <c r="I94" i="27"/>
  <c r="M94" i="27"/>
  <c r="E94" i="27"/>
  <c r="H94" i="27"/>
  <c r="N485" i="25"/>
  <c r="O485" i="25"/>
  <c r="P485" i="25"/>
  <c r="Q485" i="25"/>
  <c r="R485" i="25"/>
  <c r="R482" i="25"/>
  <c r="R481" i="25"/>
  <c r="S485" i="25"/>
  <c r="I485" i="25"/>
  <c r="J485" i="25"/>
  <c r="K485" i="25"/>
  <c r="L485" i="25"/>
  <c r="M485" i="25"/>
  <c r="E485" i="25"/>
  <c r="F485" i="25"/>
  <c r="G485" i="25"/>
  <c r="H485" i="25"/>
  <c r="N417" i="25"/>
  <c r="O417" i="25"/>
  <c r="P417" i="25"/>
  <c r="P496" i="25"/>
  <c r="Q417" i="25"/>
  <c r="R417" i="25"/>
  <c r="S417" i="25"/>
  <c r="I417" i="25"/>
  <c r="J417" i="25"/>
  <c r="K417" i="25"/>
  <c r="L417" i="25"/>
  <c r="M417" i="25"/>
  <c r="E417" i="25"/>
  <c r="E496" i="25"/>
  <c r="F417" i="25"/>
  <c r="G417" i="25"/>
  <c r="H417" i="25"/>
  <c r="N414" i="25"/>
  <c r="O414" i="25"/>
  <c r="P414" i="25"/>
  <c r="Q414" i="25"/>
  <c r="R414" i="25"/>
  <c r="R412" i="25"/>
  <c r="R492" i="25"/>
  <c r="I421" i="25"/>
  <c r="I426" i="25"/>
  <c r="I431" i="25"/>
  <c r="I436" i="25"/>
  <c r="I441" i="25"/>
  <c r="I446" i="25"/>
  <c r="I451" i="25"/>
  <c r="I456" i="25"/>
  <c r="J456" i="25"/>
  <c r="K456" i="25"/>
  <c r="L456" i="25"/>
  <c r="M456" i="25"/>
  <c r="I461" i="25"/>
  <c r="I466" i="25"/>
  <c r="J414" i="25"/>
  <c r="K414" i="25"/>
  <c r="K412" i="25"/>
  <c r="K492" i="25"/>
  <c r="L414" i="25"/>
  <c r="M414" i="25"/>
  <c r="M412" i="25"/>
  <c r="M492" i="25"/>
  <c r="F436" i="25"/>
  <c r="G436" i="25"/>
  <c r="H436" i="25"/>
  <c r="F456" i="25"/>
  <c r="G456" i="25"/>
  <c r="H456" i="25"/>
  <c r="F421" i="25"/>
  <c r="F426" i="25"/>
  <c r="F431" i="25"/>
  <c r="F441" i="25"/>
  <c r="G441" i="25"/>
  <c r="H441" i="25"/>
  <c r="F446" i="25"/>
  <c r="F451" i="25"/>
  <c r="F461" i="25"/>
  <c r="G461" i="25"/>
  <c r="H461" i="25"/>
  <c r="F466" i="25"/>
  <c r="G421" i="25"/>
  <c r="G426" i="25"/>
  <c r="G431" i="25"/>
  <c r="G446" i="25"/>
  <c r="H446" i="25"/>
  <c r="G451" i="25"/>
  <c r="G466" i="25"/>
  <c r="H466" i="25"/>
  <c r="H421" i="25"/>
  <c r="H426" i="25"/>
  <c r="H431" i="25"/>
  <c r="H451" i="25"/>
  <c r="E414" i="25"/>
  <c r="F414" i="25"/>
  <c r="G414" i="25"/>
  <c r="H414" i="25"/>
  <c r="I414" i="25"/>
  <c r="J421" i="25"/>
  <c r="K421" i="25"/>
  <c r="L421" i="25"/>
  <c r="M421" i="25"/>
  <c r="N421" i="25"/>
  <c r="O421" i="25"/>
  <c r="P421" i="25"/>
  <c r="Q421" i="25"/>
  <c r="R421" i="25"/>
  <c r="S421" i="25"/>
  <c r="J426" i="25"/>
  <c r="K426" i="25"/>
  <c r="L426" i="25"/>
  <c r="M426" i="25"/>
  <c r="N426" i="25"/>
  <c r="O426" i="25"/>
  <c r="P426" i="25"/>
  <c r="Q426" i="25"/>
  <c r="R426" i="25"/>
  <c r="S426" i="25"/>
  <c r="J431" i="25"/>
  <c r="K431" i="25"/>
  <c r="L431" i="25"/>
  <c r="M431" i="25"/>
  <c r="N431" i="25"/>
  <c r="O431" i="25"/>
  <c r="P431" i="25"/>
  <c r="Q431" i="25"/>
  <c r="R431" i="25"/>
  <c r="S431" i="25"/>
  <c r="J436" i="25"/>
  <c r="K436" i="25"/>
  <c r="L436" i="25"/>
  <c r="M436" i="25"/>
  <c r="N436" i="25"/>
  <c r="O436" i="25"/>
  <c r="P436" i="25"/>
  <c r="Q436" i="25"/>
  <c r="R436" i="25"/>
  <c r="S436" i="25"/>
  <c r="J441" i="25"/>
  <c r="K441" i="25"/>
  <c r="L441" i="25"/>
  <c r="M441" i="25"/>
  <c r="N441" i="25"/>
  <c r="O441" i="25"/>
  <c r="P441" i="25"/>
  <c r="Q441" i="25"/>
  <c r="R441" i="25"/>
  <c r="J446" i="25"/>
  <c r="K446" i="25"/>
  <c r="L446" i="25"/>
  <c r="M446" i="25"/>
  <c r="N446" i="25"/>
  <c r="O446" i="25"/>
  <c r="P446" i="25"/>
  <c r="Q446" i="25"/>
  <c r="R446" i="25"/>
  <c r="S446" i="25"/>
  <c r="J451" i="25"/>
  <c r="K451" i="25"/>
  <c r="L451" i="25"/>
  <c r="M451" i="25"/>
  <c r="N451" i="25"/>
  <c r="O451" i="25"/>
  <c r="P451" i="25"/>
  <c r="Q451" i="25"/>
  <c r="R451" i="25"/>
  <c r="S451" i="25"/>
  <c r="N456" i="25"/>
  <c r="O456" i="25"/>
  <c r="P456" i="25"/>
  <c r="Q456" i="25"/>
  <c r="R456" i="25"/>
  <c r="S456" i="25"/>
  <c r="J461" i="25"/>
  <c r="K461" i="25"/>
  <c r="L461" i="25"/>
  <c r="M461" i="25"/>
  <c r="N461" i="25"/>
  <c r="O461" i="25"/>
  <c r="P461" i="25"/>
  <c r="Q461" i="25"/>
  <c r="R461" i="25"/>
  <c r="S461" i="25"/>
  <c r="J466" i="25"/>
  <c r="K466" i="25"/>
  <c r="L466" i="25"/>
  <c r="M466" i="25"/>
  <c r="N466" i="25"/>
  <c r="O466" i="25"/>
  <c r="P466" i="25"/>
  <c r="Q466" i="25"/>
  <c r="R466" i="25"/>
  <c r="S466" i="25"/>
  <c r="E471" i="25"/>
  <c r="F471" i="25"/>
  <c r="G471" i="25"/>
  <c r="H471" i="25"/>
  <c r="I471" i="25"/>
  <c r="J471" i="25"/>
  <c r="K471" i="25"/>
  <c r="L471" i="25"/>
  <c r="M471" i="25"/>
  <c r="N471" i="25"/>
  <c r="O471" i="25"/>
  <c r="P471" i="25"/>
  <c r="Q471" i="25"/>
  <c r="R471" i="25"/>
  <c r="S471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E482" i="25"/>
  <c r="F482" i="25"/>
  <c r="F481" i="25"/>
  <c r="G482" i="25"/>
  <c r="G481" i="25"/>
  <c r="H482" i="25"/>
  <c r="I482" i="25"/>
  <c r="J482" i="25"/>
  <c r="J481" i="25"/>
  <c r="K482" i="25"/>
  <c r="L482" i="25"/>
  <c r="L481" i="25"/>
  <c r="M482" i="25"/>
  <c r="S482" i="25"/>
  <c r="N482" i="25"/>
  <c r="O482" i="25"/>
  <c r="P482" i="25"/>
  <c r="P481" i="25"/>
  <c r="Q482" i="25"/>
  <c r="Q481" i="25"/>
  <c r="N82" i="25"/>
  <c r="O82" i="25"/>
  <c r="O405" i="25"/>
  <c r="P82" i="25"/>
  <c r="Q82" i="25"/>
  <c r="Q405" i="25"/>
  <c r="R82" i="25"/>
  <c r="S405" i="25"/>
  <c r="I82" i="25"/>
  <c r="I405" i="25"/>
  <c r="J82" i="25"/>
  <c r="J405" i="25"/>
  <c r="K82" i="25"/>
  <c r="K405" i="25"/>
  <c r="L82" i="25"/>
  <c r="L405" i="25"/>
  <c r="M82" i="25"/>
  <c r="M405" i="25"/>
  <c r="E82" i="25"/>
  <c r="E405" i="25"/>
  <c r="F82" i="25"/>
  <c r="F405" i="25"/>
  <c r="G82" i="25"/>
  <c r="G326" i="25"/>
  <c r="H82" i="25"/>
  <c r="H405" i="25"/>
  <c r="G405" i="25"/>
  <c r="N80" i="25"/>
  <c r="N561" i="25"/>
  <c r="O80" i="25"/>
  <c r="O561" i="25"/>
  <c r="P80" i="25"/>
  <c r="P561" i="25"/>
  <c r="Q80" i="25"/>
  <c r="Q561" i="25"/>
  <c r="R80" i="25"/>
  <c r="S80" i="25"/>
  <c r="I80" i="25"/>
  <c r="I561" i="25"/>
  <c r="J80" i="25"/>
  <c r="J561" i="25"/>
  <c r="K80" i="25"/>
  <c r="K561" i="25"/>
  <c r="L80" i="25"/>
  <c r="L561" i="25"/>
  <c r="M80" i="25"/>
  <c r="M561" i="25"/>
  <c r="E561" i="25"/>
  <c r="F80" i="25"/>
  <c r="G80" i="25"/>
  <c r="G561" i="25"/>
  <c r="H80" i="25"/>
  <c r="F79" i="25"/>
  <c r="F244" i="25"/>
  <c r="N400" i="25"/>
  <c r="O400" i="25"/>
  <c r="P400" i="25"/>
  <c r="Q400" i="25"/>
  <c r="R400" i="25"/>
  <c r="S400" i="25"/>
  <c r="I400" i="25"/>
  <c r="J400" i="25"/>
  <c r="K400" i="25"/>
  <c r="L400" i="25"/>
  <c r="M400" i="25"/>
  <c r="E400" i="25"/>
  <c r="F400" i="25"/>
  <c r="G400" i="25"/>
  <c r="H400" i="25"/>
  <c r="N398" i="25"/>
  <c r="O398" i="25"/>
  <c r="P398" i="25"/>
  <c r="Q398" i="25"/>
  <c r="R398" i="25"/>
  <c r="S398" i="25"/>
  <c r="I398" i="25"/>
  <c r="J398" i="25"/>
  <c r="K398" i="25"/>
  <c r="L398" i="25"/>
  <c r="M398" i="25"/>
  <c r="E398" i="25"/>
  <c r="F398" i="25"/>
  <c r="G398" i="25"/>
  <c r="H398" i="25"/>
  <c r="N74" i="25"/>
  <c r="N397" i="25"/>
  <c r="O74" i="25"/>
  <c r="O397" i="25"/>
  <c r="P74" i="25"/>
  <c r="P397" i="25"/>
  <c r="Q74" i="25"/>
  <c r="Q318" i="25"/>
  <c r="R74" i="25"/>
  <c r="R239" i="25"/>
  <c r="S74" i="25"/>
  <c r="I74" i="25"/>
  <c r="I397" i="25"/>
  <c r="J74" i="25"/>
  <c r="J318" i="25"/>
  <c r="K74" i="25"/>
  <c r="K397" i="25"/>
  <c r="L74" i="25"/>
  <c r="L397" i="25"/>
  <c r="M74" i="25"/>
  <c r="M397" i="25"/>
  <c r="E74" i="25"/>
  <c r="E318" i="25"/>
  <c r="F74" i="25"/>
  <c r="F397" i="25"/>
  <c r="G74" i="25"/>
  <c r="G239" i="25"/>
  <c r="H74" i="25"/>
  <c r="H397" i="25"/>
  <c r="N395" i="25"/>
  <c r="O395" i="25"/>
  <c r="P395" i="25"/>
  <c r="Q395" i="25"/>
  <c r="R395" i="25"/>
  <c r="S395" i="25"/>
  <c r="I395" i="25"/>
  <c r="J395" i="25"/>
  <c r="K395" i="25"/>
  <c r="L395" i="25"/>
  <c r="M395" i="25"/>
  <c r="E395" i="25"/>
  <c r="F395" i="25"/>
  <c r="G395" i="25"/>
  <c r="H395" i="25"/>
  <c r="N393" i="25"/>
  <c r="O393" i="25"/>
  <c r="P393" i="25"/>
  <c r="Q393" i="25"/>
  <c r="R393" i="25"/>
  <c r="S393" i="25"/>
  <c r="I393" i="25"/>
  <c r="J393" i="25"/>
  <c r="K393" i="25"/>
  <c r="L393" i="25"/>
  <c r="M393" i="25"/>
  <c r="E393" i="25"/>
  <c r="F393" i="25"/>
  <c r="G393" i="25"/>
  <c r="H393" i="25"/>
  <c r="N69" i="25"/>
  <c r="O69" i="25"/>
  <c r="O392" i="25"/>
  <c r="P69" i="25"/>
  <c r="P392" i="25"/>
  <c r="Q69" i="25"/>
  <c r="Q313" i="25"/>
  <c r="R69" i="25"/>
  <c r="R234" i="25"/>
  <c r="S69" i="25"/>
  <c r="S313" i="25"/>
  <c r="I69" i="25"/>
  <c r="I392" i="25"/>
  <c r="J69" i="25"/>
  <c r="J313" i="25"/>
  <c r="K69" i="25"/>
  <c r="K234" i="25"/>
  <c r="L69" i="25"/>
  <c r="L234" i="25"/>
  <c r="M69" i="25"/>
  <c r="M392" i="25"/>
  <c r="E69" i="25"/>
  <c r="E313" i="25"/>
  <c r="F69" i="25"/>
  <c r="F392" i="25"/>
  <c r="G69" i="25"/>
  <c r="G313" i="25"/>
  <c r="H69" i="25"/>
  <c r="H392" i="25"/>
  <c r="N390" i="25"/>
  <c r="O390" i="25"/>
  <c r="P390" i="25"/>
  <c r="Q390" i="25"/>
  <c r="R390" i="25"/>
  <c r="S390" i="25"/>
  <c r="I390" i="25"/>
  <c r="J390" i="25"/>
  <c r="K390" i="25"/>
  <c r="L390" i="25"/>
  <c r="M390" i="25"/>
  <c r="E390" i="25"/>
  <c r="F390" i="25"/>
  <c r="G390" i="25"/>
  <c r="H390" i="25"/>
  <c r="N388" i="25"/>
  <c r="O388" i="25"/>
  <c r="P388" i="25"/>
  <c r="Q388" i="25"/>
  <c r="R388" i="25"/>
  <c r="S388" i="25"/>
  <c r="I388" i="25"/>
  <c r="J388" i="25"/>
  <c r="K388" i="25"/>
  <c r="L388" i="25"/>
  <c r="M388" i="25"/>
  <c r="E388" i="25"/>
  <c r="F388" i="25"/>
  <c r="G388" i="25"/>
  <c r="H388" i="25"/>
  <c r="N387" i="25"/>
  <c r="O387" i="25"/>
  <c r="P387" i="25"/>
  <c r="Q229" i="25"/>
  <c r="R387" i="25"/>
  <c r="I387" i="25"/>
  <c r="J308" i="25"/>
  <c r="K308" i="25"/>
  <c r="K387" i="25"/>
  <c r="L229" i="25"/>
  <c r="M387" i="25"/>
  <c r="E229" i="25"/>
  <c r="F308" i="25"/>
  <c r="G308" i="25"/>
  <c r="H229" i="25"/>
  <c r="N385" i="25"/>
  <c r="O385" i="25"/>
  <c r="P385" i="25"/>
  <c r="Q385" i="25"/>
  <c r="R385" i="25"/>
  <c r="S385" i="25"/>
  <c r="I385" i="25"/>
  <c r="J385" i="25"/>
  <c r="K385" i="25"/>
  <c r="L385" i="25"/>
  <c r="M385" i="25"/>
  <c r="E385" i="25"/>
  <c r="F385" i="25"/>
  <c r="G385" i="25"/>
  <c r="H385" i="25"/>
  <c r="N383" i="25"/>
  <c r="O383" i="25"/>
  <c r="P383" i="25"/>
  <c r="Q383" i="25"/>
  <c r="R383" i="25"/>
  <c r="S383" i="25"/>
  <c r="I383" i="25"/>
  <c r="J383" i="25"/>
  <c r="K383" i="25"/>
  <c r="L383" i="25"/>
  <c r="M383" i="25"/>
  <c r="E383" i="25"/>
  <c r="F383" i="25"/>
  <c r="G383" i="25"/>
  <c r="H383" i="25"/>
  <c r="N382" i="25"/>
  <c r="O224" i="25"/>
  <c r="P382" i="25"/>
  <c r="Q224" i="25"/>
  <c r="R224" i="25"/>
  <c r="S224" i="25"/>
  <c r="I303" i="25"/>
  <c r="J382" i="25"/>
  <c r="K224" i="25"/>
  <c r="L382" i="25"/>
  <c r="M303" i="25"/>
  <c r="E382" i="25"/>
  <c r="F303" i="25"/>
  <c r="G303" i="25"/>
  <c r="G382" i="25"/>
  <c r="H303" i="25"/>
  <c r="N380" i="25"/>
  <c r="O380" i="25"/>
  <c r="P380" i="25"/>
  <c r="Q380" i="25"/>
  <c r="R380" i="25"/>
  <c r="S380" i="25"/>
  <c r="I380" i="25"/>
  <c r="J380" i="25"/>
  <c r="K380" i="25"/>
  <c r="L380" i="25"/>
  <c r="M380" i="25"/>
  <c r="E380" i="25"/>
  <c r="F380" i="25"/>
  <c r="G380" i="25"/>
  <c r="H380" i="25"/>
  <c r="N378" i="25"/>
  <c r="O378" i="25"/>
  <c r="P378" i="25"/>
  <c r="Q378" i="25"/>
  <c r="R378" i="25"/>
  <c r="S378" i="25"/>
  <c r="I378" i="25"/>
  <c r="J378" i="25"/>
  <c r="K378" i="25"/>
  <c r="L378" i="25"/>
  <c r="M378" i="25"/>
  <c r="E378" i="25"/>
  <c r="F378" i="25"/>
  <c r="G378" i="25"/>
  <c r="H378" i="25"/>
  <c r="N377" i="25"/>
  <c r="O377" i="25"/>
  <c r="P298" i="25"/>
  <c r="Q377" i="25"/>
  <c r="R377" i="25"/>
  <c r="I298" i="25"/>
  <c r="J219" i="25"/>
  <c r="K219" i="25"/>
  <c r="L377" i="25"/>
  <c r="M298" i="25"/>
  <c r="E377" i="25"/>
  <c r="F219" i="25"/>
  <c r="G219" i="25"/>
  <c r="H377" i="25"/>
  <c r="N375" i="25"/>
  <c r="O375" i="25"/>
  <c r="P375" i="25"/>
  <c r="Q375" i="25"/>
  <c r="R375" i="25"/>
  <c r="S375" i="25"/>
  <c r="I375" i="25"/>
  <c r="J375" i="25"/>
  <c r="K375" i="25"/>
  <c r="L375" i="25"/>
  <c r="M375" i="25"/>
  <c r="E375" i="25"/>
  <c r="F375" i="25"/>
  <c r="G375" i="25"/>
  <c r="H375" i="25"/>
  <c r="N373" i="25"/>
  <c r="O373" i="25"/>
  <c r="P373" i="25"/>
  <c r="Q373" i="25"/>
  <c r="R373" i="25"/>
  <c r="S373" i="25"/>
  <c r="I373" i="25"/>
  <c r="J373" i="25"/>
  <c r="K373" i="25"/>
  <c r="L373" i="25"/>
  <c r="M373" i="25"/>
  <c r="E373" i="25"/>
  <c r="F373" i="25"/>
  <c r="G373" i="25"/>
  <c r="H373" i="25"/>
  <c r="N372" i="25"/>
  <c r="O293" i="25"/>
  <c r="P372" i="25"/>
  <c r="Q372" i="25"/>
  <c r="R214" i="25"/>
  <c r="S214" i="25"/>
  <c r="I372" i="25"/>
  <c r="J293" i="25"/>
  <c r="K372" i="25"/>
  <c r="L372" i="25"/>
  <c r="M372" i="25"/>
  <c r="E214" i="25"/>
  <c r="F372" i="25"/>
  <c r="G214" i="25"/>
  <c r="H372" i="25"/>
  <c r="N370" i="25"/>
  <c r="O370" i="25"/>
  <c r="P370" i="25"/>
  <c r="Q370" i="25"/>
  <c r="R370" i="25"/>
  <c r="S370" i="25"/>
  <c r="I370" i="25"/>
  <c r="J370" i="25"/>
  <c r="K370" i="25"/>
  <c r="L370" i="25"/>
  <c r="M370" i="25"/>
  <c r="E370" i="25"/>
  <c r="F370" i="25"/>
  <c r="G370" i="25"/>
  <c r="H370" i="25"/>
  <c r="N368" i="25"/>
  <c r="O368" i="25"/>
  <c r="P368" i="25"/>
  <c r="Q368" i="25"/>
  <c r="R368" i="25"/>
  <c r="S368" i="25"/>
  <c r="I368" i="25"/>
  <c r="J368" i="25"/>
  <c r="K368" i="25"/>
  <c r="L368" i="25"/>
  <c r="M368" i="25"/>
  <c r="E368" i="25"/>
  <c r="F368" i="25"/>
  <c r="G368" i="25"/>
  <c r="H368" i="25"/>
  <c r="N367" i="25"/>
  <c r="O367" i="25"/>
  <c r="P367" i="25"/>
  <c r="Q288" i="25"/>
  <c r="R367" i="25"/>
  <c r="S288" i="25"/>
  <c r="I367" i="25"/>
  <c r="J209" i="25"/>
  <c r="K288" i="25"/>
  <c r="L367" i="25"/>
  <c r="M367" i="25"/>
  <c r="E288" i="25"/>
  <c r="F288" i="25"/>
  <c r="G288" i="25"/>
  <c r="H209" i="25"/>
  <c r="N365" i="25"/>
  <c r="O365" i="25"/>
  <c r="P365" i="25"/>
  <c r="Q365" i="25"/>
  <c r="R365" i="25"/>
  <c r="S365" i="25"/>
  <c r="I365" i="25"/>
  <c r="J365" i="25"/>
  <c r="K365" i="25"/>
  <c r="L365" i="25"/>
  <c r="M365" i="25"/>
  <c r="E365" i="25"/>
  <c r="F365" i="25"/>
  <c r="G365" i="25"/>
  <c r="H365" i="25"/>
  <c r="N363" i="25"/>
  <c r="O363" i="25"/>
  <c r="P363" i="25"/>
  <c r="Q363" i="25"/>
  <c r="R363" i="25"/>
  <c r="S363" i="25"/>
  <c r="I363" i="25"/>
  <c r="J363" i="25"/>
  <c r="K363" i="25"/>
  <c r="L363" i="25"/>
  <c r="M363" i="25"/>
  <c r="E363" i="25"/>
  <c r="F363" i="25"/>
  <c r="G363" i="25"/>
  <c r="H363" i="25"/>
  <c r="N204" i="25"/>
  <c r="P283" i="25"/>
  <c r="R362" i="25"/>
  <c r="S204" i="25"/>
  <c r="I362" i="25"/>
  <c r="J362" i="25"/>
  <c r="K362" i="25"/>
  <c r="L362" i="25"/>
  <c r="M362" i="25"/>
  <c r="E283" i="25"/>
  <c r="F283" i="25"/>
  <c r="G362" i="25"/>
  <c r="H362" i="25"/>
  <c r="N360" i="25"/>
  <c r="O360" i="25"/>
  <c r="P360" i="25"/>
  <c r="Q360" i="25"/>
  <c r="R360" i="25"/>
  <c r="S360" i="25"/>
  <c r="I360" i="25"/>
  <c r="J360" i="25"/>
  <c r="K360" i="25"/>
  <c r="L360" i="25"/>
  <c r="M360" i="25"/>
  <c r="E360" i="25"/>
  <c r="F360" i="25"/>
  <c r="G360" i="25"/>
  <c r="H360" i="25"/>
  <c r="N358" i="25"/>
  <c r="O358" i="25"/>
  <c r="P358" i="25"/>
  <c r="Q358" i="25"/>
  <c r="R358" i="25"/>
  <c r="S358" i="25"/>
  <c r="I358" i="25"/>
  <c r="J358" i="25"/>
  <c r="K358" i="25"/>
  <c r="L358" i="25"/>
  <c r="M358" i="25"/>
  <c r="E358" i="25"/>
  <c r="F358" i="25"/>
  <c r="G358" i="25"/>
  <c r="H358" i="25"/>
  <c r="N199" i="25"/>
  <c r="O357" i="25"/>
  <c r="P278" i="25"/>
  <c r="Q357" i="25"/>
  <c r="R357" i="25"/>
  <c r="I278" i="25"/>
  <c r="J357" i="25"/>
  <c r="K199" i="25"/>
  <c r="L357" i="25"/>
  <c r="M199" i="25"/>
  <c r="E357" i="25"/>
  <c r="F357" i="25"/>
  <c r="G357" i="25"/>
  <c r="H278" i="25"/>
  <c r="N355" i="25"/>
  <c r="O355" i="25"/>
  <c r="P355" i="25"/>
  <c r="Q355" i="25"/>
  <c r="R355" i="25"/>
  <c r="S355" i="25"/>
  <c r="I355" i="25"/>
  <c r="J355" i="25"/>
  <c r="K355" i="25"/>
  <c r="L355" i="25"/>
  <c r="M355" i="25"/>
  <c r="E355" i="25"/>
  <c r="F355" i="25"/>
  <c r="G355" i="25"/>
  <c r="H355" i="25"/>
  <c r="N353" i="25"/>
  <c r="O353" i="25"/>
  <c r="P353" i="25"/>
  <c r="Q353" i="25"/>
  <c r="R353" i="25"/>
  <c r="S353" i="25"/>
  <c r="I353" i="25"/>
  <c r="J353" i="25"/>
  <c r="K353" i="25"/>
  <c r="L353" i="25"/>
  <c r="M353" i="25"/>
  <c r="E353" i="25"/>
  <c r="F353" i="25"/>
  <c r="G353" i="25"/>
  <c r="H353" i="25"/>
  <c r="N352" i="25"/>
  <c r="O352" i="25"/>
  <c r="Q273" i="25"/>
  <c r="R352" i="25"/>
  <c r="J352" i="25"/>
  <c r="K194" i="25"/>
  <c r="L352" i="25"/>
  <c r="M352" i="25"/>
  <c r="E352" i="25"/>
  <c r="F273" i="25"/>
  <c r="G194" i="25"/>
  <c r="H352" i="25"/>
  <c r="N348" i="25"/>
  <c r="O348" i="25"/>
  <c r="P348" i="25"/>
  <c r="Q348" i="25"/>
  <c r="R348" i="25"/>
  <c r="S348" i="25"/>
  <c r="I348" i="25"/>
  <c r="J348" i="25"/>
  <c r="K348" i="25"/>
  <c r="L348" i="25"/>
  <c r="M348" i="25"/>
  <c r="E348" i="25"/>
  <c r="F348" i="25"/>
  <c r="G348" i="25"/>
  <c r="H348" i="25"/>
  <c r="P268" i="25"/>
  <c r="I268" i="25"/>
  <c r="J268" i="25"/>
  <c r="K189" i="25"/>
  <c r="L268" i="25"/>
  <c r="M347" i="25"/>
  <c r="F189" i="25"/>
  <c r="G268" i="25"/>
  <c r="H347" i="25"/>
  <c r="N345" i="25"/>
  <c r="O345" i="25"/>
  <c r="P345" i="25"/>
  <c r="Q345" i="25"/>
  <c r="R345" i="25"/>
  <c r="S345" i="25"/>
  <c r="I345" i="25"/>
  <c r="J345" i="25"/>
  <c r="K345" i="25"/>
  <c r="L345" i="25"/>
  <c r="M345" i="25"/>
  <c r="E345" i="25"/>
  <c r="F345" i="25"/>
  <c r="G345" i="25"/>
  <c r="H345" i="25"/>
  <c r="N343" i="25"/>
  <c r="O343" i="25"/>
  <c r="P343" i="25"/>
  <c r="Q343" i="25"/>
  <c r="R343" i="25"/>
  <c r="S343" i="25"/>
  <c r="I343" i="25"/>
  <c r="J343" i="25"/>
  <c r="K343" i="25"/>
  <c r="L343" i="25"/>
  <c r="M343" i="25"/>
  <c r="E343" i="25"/>
  <c r="F343" i="25"/>
  <c r="G343" i="25"/>
  <c r="H343" i="25"/>
  <c r="O342" i="25"/>
  <c r="P342" i="25"/>
  <c r="Q342" i="25"/>
  <c r="S342" i="25"/>
  <c r="I342" i="25"/>
  <c r="J342" i="25"/>
  <c r="K342" i="25"/>
  <c r="L342" i="25"/>
  <c r="M342" i="25"/>
  <c r="F342" i="25"/>
  <c r="G184" i="25"/>
  <c r="H342" i="25"/>
  <c r="N341" i="25"/>
  <c r="O341" i="25"/>
  <c r="P341" i="25"/>
  <c r="Q341" i="25"/>
  <c r="R341" i="25"/>
  <c r="S341" i="25"/>
  <c r="I341" i="25"/>
  <c r="H341" i="25"/>
  <c r="J341" i="25"/>
  <c r="K341" i="25"/>
  <c r="L341" i="25"/>
  <c r="M341" i="25"/>
  <c r="N337" i="25"/>
  <c r="O337" i="25"/>
  <c r="P337" i="25"/>
  <c r="Q337" i="25"/>
  <c r="R337" i="25"/>
  <c r="S337" i="25"/>
  <c r="I337" i="25"/>
  <c r="J337" i="25"/>
  <c r="K337" i="25"/>
  <c r="L337" i="25"/>
  <c r="M337" i="25"/>
  <c r="E337" i="25"/>
  <c r="F337" i="25"/>
  <c r="G337" i="25"/>
  <c r="H337" i="25"/>
  <c r="N336" i="25"/>
  <c r="O336" i="25"/>
  <c r="P336" i="25"/>
  <c r="Q336" i="25"/>
  <c r="R336" i="25"/>
  <c r="S336" i="25"/>
  <c r="N335" i="25"/>
  <c r="O335" i="25"/>
  <c r="P335" i="25"/>
  <c r="Q335" i="25"/>
  <c r="R335" i="25"/>
  <c r="S335" i="25"/>
  <c r="I335" i="25"/>
  <c r="J335" i="25"/>
  <c r="K335" i="25"/>
  <c r="L335" i="25"/>
  <c r="M335" i="25"/>
  <c r="E335" i="25"/>
  <c r="F335" i="25"/>
  <c r="G335" i="25"/>
  <c r="H335" i="25"/>
  <c r="N334" i="25"/>
  <c r="O334" i="25"/>
  <c r="P334" i="25"/>
  <c r="Q334" i="25"/>
  <c r="R334" i="25"/>
  <c r="I334" i="25"/>
  <c r="J334" i="25"/>
  <c r="K334" i="25"/>
  <c r="L334" i="25"/>
  <c r="M334" i="25"/>
  <c r="E334" i="25"/>
  <c r="F334" i="25"/>
  <c r="G334" i="25"/>
  <c r="H334" i="25"/>
  <c r="P332" i="25"/>
  <c r="I332" i="25"/>
  <c r="J332" i="25"/>
  <c r="M332" i="25"/>
  <c r="E332" i="25"/>
  <c r="N8" i="25"/>
  <c r="N101" i="25"/>
  <c r="O8" i="25"/>
  <c r="O331" i="25"/>
  <c r="P8" i="25"/>
  <c r="P100" i="25"/>
  <c r="Q8" i="25"/>
  <c r="Q331" i="25"/>
  <c r="R8" i="25"/>
  <c r="R97" i="25"/>
  <c r="I8" i="25"/>
  <c r="I95" i="25"/>
  <c r="J8" i="25"/>
  <c r="J331" i="25"/>
  <c r="K8" i="25"/>
  <c r="K331" i="25"/>
  <c r="L8" i="25"/>
  <c r="L331" i="25"/>
  <c r="M8" i="25"/>
  <c r="M331" i="25"/>
  <c r="E8" i="25"/>
  <c r="F8" i="25"/>
  <c r="F331" i="25"/>
  <c r="G8" i="25"/>
  <c r="G252" i="25"/>
  <c r="H8" i="25"/>
  <c r="H331" i="25"/>
  <c r="O326" i="25"/>
  <c r="S326" i="25"/>
  <c r="I326" i="25"/>
  <c r="K326" i="25"/>
  <c r="M326" i="25"/>
  <c r="F326" i="25"/>
  <c r="H326" i="25"/>
  <c r="I324" i="25"/>
  <c r="F324" i="25"/>
  <c r="H324" i="25"/>
  <c r="N321" i="25"/>
  <c r="O321" i="25"/>
  <c r="P321" i="25"/>
  <c r="Q321" i="25"/>
  <c r="R321" i="25"/>
  <c r="S321" i="25"/>
  <c r="I321" i="25"/>
  <c r="J321" i="25"/>
  <c r="K321" i="25"/>
  <c r="L321" i="25"/>
  <c r="M321" i="25"/>
  <c r="E321" i="25"/>
  <c r="F321" i="25"/>
  <c r="G321" i="25"/>
  <c r="H321" i="25"/>
  <c r="N319" i="25"/>
  <c r="O319" i="25"/>
  <c r="P319" i="25"/>
  <c r="Q319" i="25"/>
  <c r="R319" i="25"/>
  <c r="S319" i="25"/>
  <c r="I319" i="25"/>
  <c r="J319" i="25"/>
  <c r="K319" i="25"/>
  <c r="L319" i="25"/>
  <c r="M319" i="25"/>
  <c r="E319" i="25"/>
  <c r="F319" i="25"/>
  <c r="G319" i="25"/>
  <c r="H319" i="25"/>
  <c r="N318" i="25"/>
  <c r="N316" i="25"/>
  <c r="O316" i="25"/>
  <c r="P316" i="25"/>
  <c r="Q316" i="25"/>
  <c r="R316" i="25"/>
  <c r="S316" i="25"/>
  <c r="I316" i="25"/>
  <c r="J316" i="25"/>
  <c r="K316" i="25"/>
  <c r="L316" i="25"/>
  <c r="M316" i="25"/>
  <c r="E316" i="25"/>
  <c r="F316" i="25"/>
  <c r="G316" i="25"/>
  <c r="H316" i="25"/>
  <c r="N314" i="25"/>
  <c r="O314" i="25"/>
  <c r="P314" i="25"/>
  <c r="Q314" i="25"/>
  <c r="R314" i="25"/>
  <c r="S314" i="25"/>
  <c r="I314" i="25"/>
  <c r="J314" i="25"/>
  <c r="K314" i="25"/>
  <c r="L314" i="25"/>
  <c r="M314" i="25"/>
  <c r="E314" i="25"/>
  <c r="F314" i="25"/>
  <c r="G314" i="25"/>
  <c r="H314" i="25"/>
  <c r="O313" i="25"/>
  <c r="L313" i="25"/>
  <c r="N311" i="25"/>
  <c r="O311" i="25"/>
  <c r="P311" i="25"/>
  <c r="Q311" i="25"/>
  <c r="R311" i="25"/>
  <c r="S311" i="25"/>
  <c r="I311" i="25"/>
  <c r="J311" i="25"/>
  <c r="K311" i="25"/>
  <c r="L311" i="25"/>
  <c r="M311" i="25"/>
  <c r="E311" i="25"/>
  <c r="F311" i="25"/>
  <c r="G311" i="25"/>
  <c r="H311" i="25"/>
  <c r="N309" i="25"/>
  <c r="O309" i="25"/>
  <c r="P309" i="25"/>
  <c r="Q309" i="25"/>
  <c r="R309" i="25"/>
  <c r="S309" i="25"/>
  <c r="I309" i="25"/>
  <c r="J309" i="25"/>
  <c r="K309" i="25"/>
  <c r="L309" i="25"/>
  <c r="M309" i="25"/>
  <c r="E309" i="25"/>
  <c r="F309" i="25"/>
  <c r="G309" i="25"/>
  <c r="H309" i="25"/>
  <c r="O308" i="25"/>
  <c r="E308" i="25"/>
  <c r="N306" i="25"/>
  <c r="O306" i="25"/>
  <c r="P306" i="25"/>
  <c r="Q306" i="25"/>
  <c r="R306" i="25"/>
  <c r="S306" i="25"/>
  <c r="I306" i="25"/>
  <c r="J306" i="25"/>
  <c r="K306" i="25"/>
  <c r="L306" i="25"/>
  <c r="M306" i="25"/>
  <c r="E306" i="25"/>
  <c r="F306" i="25"/>
  <c r="G306" i="25"/>
  <c r="H306" i="25"/>
  <c r="N304" i="25"/>
  <c r="O304" i="25"/>
  <c r="P304" i="25"/>
  <c r="Q304" i="25"/>
  <c r="R304" i="25"/>
  <c r="S304" i="25"/>
  <c r="I304" i="25"/>
  <c r="J304" i="25"/>
  <c r="K304" i="25"/>
  <c r="L304" i="25"/>
  <c r="M304" i="25"/>
  <c r="E304" i="25"/>
  <c r="F304" i="25"/>
  <c r="G304" i="25"/>
  <c r="H304" i="25"/>
  <c r="N303" i="25"/>
  <c r="Q303" i="25"/>
  <c r="N301" i="25"/>
  <c r="O301" i="25"/>
  <c r="P301" i="25"/>
  <c r="Q301" i="25"/>
  <c r="R301" i="25"/>
  <c r="S301" i="25"/>
  <c r="I301" i="25"/>
  <c r="J301" i="25"/>
  <c r="K301" i="25"/>
  <c r="L301" i="25"/>
  <c r="M301" i="25"/>
  <c r="E301" i="25"/>
  <c r="F301" i="25"/>
  <c r="G301" i="25"/>
  <c r="H301" i="25"/>
  <c r="N299" i="25"/>
  <c r="O299" i="25"/>
  <c r="P299" i="25"/>
  <c r="Q299" i="25"/>
  <c r="R299" i="25"/>
  <c r="S299" i="25"/>
  <c r="I299" i="25"/>
  <c r="J299" i="25"/>
  <c r="K299" i="25"/>
  <c r="L299" i="25"/>
  <c r="M299" i="25"/>
  <c r="E299" i="25"/>
  <c r="F299" i="25"/>
  <c r="G299" i="25"/>
  <c r="H299" i="25"/>
  <c r="Q298" i="25"/>
  <c r="K298" i="25"/>
  <c r="L298" i="25"/>
  <c r="F298" i="25"/>
  <c r="H298" i="25"/>
  <c r="N296" i="25"/>
  <c r="O296" i="25"/>
  <c r="P296" i="25"/>
  <c r="Q296" i="25"/>
  <c r="R296" i="25"/>
  <c r="S296" i="25"/>
  <c r="I296" i="25"/>
  <c r="J296" i="25"/>
  <c r="K296" i="25"/>
  <c r="L296" i="25"/>
  <c r="M296" i="25"/>
  <c r="E296" i="25"/>
  <c r="F296" i="25"/>
  <c r="G296" i="25"/>
  <c r="H296" i="25"/>
  <c r="N294" i="25"/>
  <c r="O294" i="25"/>
  <c r="P294" i="25"/>
  <c r="Q294" i="25"/>
  <c r="R294" i="25"/>
  <c r="S294" i="25"/>
  <c r="I294" i="25"/>
  <c r="J294" i="25"/>
  <c r="K294" i="25"/>
  <c r="L294" i="25"/>
  <c r="M294" i="25"/>
  <c r="E294" i="25"/>
  <c r="F294" i="25"/>
  <c r="G294" i="25"/>
  <c r="H294" i="25"/>
  <c r="N291" i="25"/>
  <c r="O291" i="25"/>
  <c r="P291" i="25"/>
  <c r="Q291" i="25"/>
  <c r="R291" i="25"/>
  <c r="S291" i="25"/>
  <c r="I291" i="25"/>
  <c r="J291" i="25"/>
  <c r="K291" i="25"/>
  <c r="L291" i="25"/>
  <c r="M291" i="25"/>
  <c r="E291" i="25"/>
  <c r="F291" i="25"/>
  <c r="G291" i="25"/>
  <c r="H291" i="25"/>
  <c r="N289" i="25"/>
  <c r="O289" i="25"/>
  <c r="P289" i="25"/>
  <c r="Q289" i="25"/>
  <c r="R289" i="25"/>
  <c r="S289" i="25"/>
  <c r="I289" i="25"/>
  <c r="J289" i="25"/>
  <c r="K289" i="25"/>
  <c r="L289" i="25"/>
  <c r="M289" i="25"/>
  <c r="E289" i="25"/>
  <c r="F289" i="25"/>
  <c r="G289" i="25"/>
  <c r="H289" i="25"/>
  <c r="I288" i="25"/>
  <c r="M288" i="25"/>
  <c r="N286" i="25"/>
  <c r="O286" i="25"/>
  <c r="P286" i="25"/>
  <c r="Q286" i="25"/>
  <c r="R286" i="25"/>
  <c r="S286" i="25"/>
  <c r="I286" i="25"/>
  <c r="J286" i="25"/>
  <c r="K286" i="25"/>
  <c r="L286" i="25"/>
  <c r="M286" i="25"/>
  <c r="E286" i="25"/>
  <c r="F286" i="25"/>
  <c r="G286" i="25"/>
  <c r="H286" i="25"/>
  <c r="N284" i="25"/>
  <c r="O284" i="25"/>
  <c r="P284" i="25"/>
  <c r="Q284" i="25"/>
  <c r="R284" i="25"/>
  <c r="S284" i="25"/>
  <c r="I284" i="25"/>
  <c r="J284" i="25"/>
  <c r="K284" i="25"/>
  <c r="L284" i="25"/>
  <c r="M284" i="25"/>
  <c r="E284" i="25"/>
  <c r="F284" i="25"/>
  <c r="G284" i="25"/>
  <c r="H284" i="25"/>
  <c r="R283" i="25"/>
  <c r="J283" i="25"/>
  <c r="N281" i="25"/>
  <c r="O281" i="25"/>
  <c r="P281" i="25"/>
  <c r="Q281" i="25"/>
  <c r="R281" i="25"/>
  <c r="S281" i="25"/>
  <c r="I281" i="25"/>
  <c r="J281" i="25"/>
  <c r="K281" i="25"/>
  <c r="L281" i="25"/>
  <c r="M281" i="25"/>
  <c r="E281" i="25"/>
  <c r="F281" i="25"/>
  <c r="G281" i="25"/>
  <c r="H281" i="25"/>
  <c r="N279" i="25"/>
  <c r="O279" i="25"/>
  <c r="P279" i="25"/>
  <c r="Q279" i="25"/>
  <c r="R279" i="25"/>
  <c r="S279" i="25"/>
  <c r="I279" i="25"/>
  <c r="J279" i="25"/>
  <c r="K279" i="25"/>
  <c r="L279" i="25"/>
  <c r="M279" i="25"/>
  <c r="E279" i="25"/>
  <c r="F279" i="25"/>
  <c r="G279" i="25"/>
  <c r="H279" i="25"/>
  <c r="N278" i="25"/>
  <c r="O278" i="25"/>
  <c r="Q278" i="25"/>
  <c r="J278" i="25"/>
  <c r="F278" i="25"/>
  <c r="N276" i="25"/>
  <c r="O276" i="25"/>
  <c r="P276" i="25"/>
  <c r="Q276" i="25"/>
  <c r="R276" i="25"/>
  <c r="S276" i="25"/>
  <c r="I276" i="25"/>
  <c r="J276" i="25"/>
  <c r="K276" i="25"/>
  <c r="L276" i="25"/>
  <c r="M276" i="25"/>
  <c r="E276" i="25"/>
  <c r="F276" i="25"/>
  <c r="G276" i="25"/>
  <c r="H276" i="25"/>
  <c r="N274" i="25"/>
  <c r="O274" i="25"/>
  <c r="P274" i="25"/>
  <c r="Q274" i="25"/>
  <c r="R274" i="25"/>
  <c r="S274" i="25"/>
  <c r="I274" i="25"/>
  <c r="J274" i="25"/>
  <c r="K274" i="25"/>
  <c r="L274" i="25"/>
  <c r="M274" i="25"/>
  <c r="E274" i="25"/>
  <c r="F274" i="25"/>
  <c r="G274" i="25"/>
  <c r="H274" i="25"/>
  <c r="I273" i="25"/>
  <c r="M273" i="25"/>
  <c r="G273" i="25"/>
  <c r="N269" i="25"/>
  <c r="O269" i="25"/>
  <c r="P269" i="25"/>
  <c r="Q269" i="25"/>
  <c r="R269" i="25"/>
  <c r="S269" i="25"/>
  <c r="I269" i="25"/>
  <c r="J269" i="25"/>
  <c r="K269" i="25"/>
  <c r="L269" i="25"/>
  <c r="M269" i="25"/>
  <c r="E269" i="25"/>
  <c r="F269" i="25"/>
  <c r="G269" i="25"/>
  <c r="H269" i="25"/>
  <c r="H268" i="25"/>
  <c r="N266" i="25"/>
  <c r="O266" i="25"/>
  <c r="P266" i="25"/>
  <c r="Q266" i="25"/>
  <c r="R266" i="25"/>
  <c r="S266" i="25"/>
  <c r="I266" i="25"/>
  <c r="J266" i="25"/>
  <c r="K266" i="25"/>
  <c r="L266" i="25"/>
  <c r="M266" i="25"/>
  <c r="E266" i="25"/>
  <c r="F266" i="25"/>
  <c r="G266" i="25"/>
  <c r="H266" i="25"/>
  <c r="N264" i="25"/>
  <c r="O264" i="25"/>
  <c r="P264" i="25"/>
  <c r="Q264" i="25"/>
  <c r="R264" i="25"/>
  <c r="S264" i="25"/>
  <c r="I264" i="25"/>
  <c r="J264" i="25"/>
  <c r="K264" i="25"/>
  <c r="L264" i="25"/>
  <c r="M264" i="25"/>
  <c r="E264" i="25"/>
  <c r="F264" i="25"/>
  <c r="G264" i="25"/>
  <c r="H264" i="25"/>
  <c r="Q263" i="25"/>
  <c r="S263" i="25"/>
  <c r="I263" i="25"/>
  <c r="L263" i="25"/>
  <c r="E263" i="25"/>
  <c r="F263" i="25"/>
  <c r="N262" i="25"/>
  <c r="O262" i="25"/>
  <c r="P262" i="25"/>
  <c r="Q262" i="25"/>
  <c r="R262" i="25"/>
  <c r="S262" i="25"/>
  <c r="I262" i="25"/>
  <c r="J262" i="25"/>
  <c r="K262" i="25"/>
  <c r="L262" i="25"/>
  <c r="M262" i="25"/>
  <c r="H262" i="25"/>
  <c r="N258" i="25"/>
  <c r="O258" i="25"/>
  <c r="P258" i="25"/>
  <c r="Q258" i="25"/>
  <c r="R258" i="25"/>
  <c r="S258" i="25"/>
  <c r="I258" i="25"/>
  <c r="J258" i="25"/>
  <c r="K258" i="25"/>
  <c r="L258" i="25"/>
  <c r="M258" i="25"/>
  <c r="E258" i="25"/>
  <c r="F258" i="25"/>
  <c r="G258" i="25"/>
  <c r="H258" i="25"/>
  <c r="N257" i="25"/>
  <c r="O257" i="25"/>
  <c r="P257" i="25"/>
  <c r="Q257" i="25"/>
  <c r="R257" i="25"/>
  <c r="S257" i="25"/>
  <c r="N256" i="25"/>
  <c r="O256" i="25"/>
  <c r="P256" i="25"/>
  <c r="Q256" i="25"/>
  <c r="R256" i="25"/>
  <c r="S256" i="25"/>
  <c r="I256" i="25"/>
  <c r="J256" i="25"/>
  <c r="K256" i="25"/>
  <c r="L256" i="25"/>
  <c r="M256" i="25"/>
  <c r="E256" i="25"/>
  <c r="F256" i="25"/>
  <c r="G256" i="25"/>
  <c r="H256" i="25"/>
  <c r="N255" i="25"/>
  <c r="O255" i="25"/>
  <c r="P255" i="25"/>
  <c r="Q255" i="25"/>
  <c r="R255" i="25"/>
  <c r="I255" i="25"/>
  <c r="J255" i="25"/>
  <c r="K255" i="25"/>
  <c r="L255" i="25"/>
  <c r="M255" i="25"/>
  <c r="E255" i="25"/>
  <c r="F255" i="25"/>
  <c r="G255" i="25"/>
  <c r="H255" i="25"/>
  <c r="O253" i="25"/>
  <c r="P253" i="25"/>
  <c r="I253" i="25"/>
  <c r="J253" i="25"/>
  <c r="K253" i="25"/>
  <c r="E253" i="25"/>
  <c r="F253" i="25"/>
  <c r="F252" i="25"/>
  <c r="Q247" i="25"/>
  <c r="I247" i="25"/>
  <c r="J247" i="25"/>
  <c r="K247" i="25"/>
  <c r="L247" i="25"/>
  <c r="M247" i="25"/>
  <c r="E247" i="25"/>
  <c r="F247" i="25"/>
  <c r="H247" i="25"/>
  <c r="I245" i="25"/>
  <c r="F245" i="25"/>
  <c r="H245" i="25"/>
  <c r="N242" i="25"/>
  <c r="O242" i="25"/>
  <c r="P242" i="25"/>
  <c r="Q242" i="25"/>
  <c r="R242" i="25"/>
  <c r="I242" i="25"/>
  <c r="J242" i="25"/>
  <c r="K242" i="25"/>
  <c r="L242" i="25"/>
  <c r="M242" i="25"/>
  <c r="E242" i="25"/>
  <c r="F242" i="25"/>
  <c r="G242" i="25"/>
  <c r="H242" i="25"/>
  <c r="N240" i="25"/>
  <c r="O240" i="25"/>
  <c r="P240" i="25"/>
  <c r="Q240" i="25"/>
  <c r="R240" i="25"/>
  <c r="I240" i="25"/>
  <c r="J240" i="25"/>
  <c r="K240" i="25"/>
  <c r="L240" i="25"/>
  <c r="M240" i="25"/>
  <c r="E240" i="25"/>
  <c r="F240" i="25"/>
  <c r="G240" i="25"/>
  <c r="H240" i="25"/>
  <c r="E239" i="25"/>
  <c r="F239" i="25"/>
  <c r="H239" i="25"/>
  <c r="N237" i="25"/>
  <c r="O237" i="25"/>
  <c r="P237" i="25"/>
  <c r="Q237" i="25"/>
  <c r="R237" i="25"/>
  <c r="I237" i="25"/>
  <c r="J237" i="25"/>
  <c r="K237" i="25"/>
  <c r="L237" i="25"/>
  <c r="M237" i="25"/>
  <c r="E237" i="25"/>
  <c r="F237" i="25"/>
  <c r="G237" i="25"/>
  <c r="H237" i="25"/>
  <c r="N235" i="25"/>
  <c r="O235" i="25"/>
  <c r="P235" i="25"/>
  <c r="Q235" i="25"/>
  <c r="R235" i="25"/>
  <c r="I235" i="25"/>
  <c r="J235" i="25"/>
  <c r="K235" i="25"/>
  <c r="L235" i="25"/>
  <c r="M235" i="25"/>
  <c r="E235" i="25"/>
  <c r="F235" i="25"/>
  <c r="G235" i="25"/>
  <c r="H235" i="25"/>
  <c r="O234" i="25"/>
  <c r="I234" i="25"/>
  <c r="E234" i="25"/>
  <c r="N232" i="25"/>
  <c r="O232" i="25"/>
  <c r="P232" i="25"/>
  <c r="Q232" i="25"/>
  <c r="R232" i="25"/>
  <c r="I232" i="25"/>
  <c r="J232" i="25"/>
  <c r="K232" i="25"/>
  <c r="L232" i="25"/>
  <c r="M232" i="25"/>
  <c r="E232" i="25"/>
  <c r="F232" i="25"/>
  <c r="G232" i="25"/>
  <c r="H232" i="25"/>
  <c r="N230" i="25"/>
  <c r="O230" i="25"/>
  <c r="P230" i="25"/>
  <c r="Q230" i="25"/>
  <c r="R230" i="25"/>
  <c r="I230" i="25"/>
  <c r="J230" i="25"/>
  <c r="K230" i="25"/>
  <c r="L230" i="25"/>
  <c r="M230" i="25"/>
  <c r="E230" i="25"/>
  <c r="F230" i="25"/>
  <c r="G230" i="25"/>
  <c r="H230" i="25"/>
  <c r="O229" i="25"/>
  <c r="P229" i="25"/>
  <c r="K229" i="25"/>
  <c r="G229" i="25"/>
  <c r="N227" i="25"/>
  <c r="O227" i="25"/>
  <c r="P227" i="25"/>
  <c r="Q227" i="25"/>
  <c r="R227" i="25"/>
  <c r="I227" i="25"/>
  <c r="J227" i="25"/>
  <c r="K227" i="25"/>
  <c r="L227" i="25"/>
  <c r="M227" i="25"/>
  <c r="E227" i="25"/>
  <c r="F227" i="25"/>
  <c r="G227" i="25"/>
  <c r="H227" i="25"/>
  <c r="N225" i="25"/>
  <c r="O225" i="25"/>
  <c r="P225" i="25"/>
  <c r="Q225" i="25"/>
  <c r="R225" i="25"/>
  <c r="I225" i="25"/>
  <c r="J225" i="25"/>
  <c r="K225" i="25"/>
  <c r="L225" i="25"/>
  <c r="M225" i="25"/>
  <c r="E225" i="25"/>
  <c r="F225" i="25"/>
  <c r="G225" i="25"/>
  <c r="H225" i="25"/>
  <c r="N224" i="25"/>
  <c r="J224" i="25"/>
  <c r="N222" i="25"/>
  <c r="O222" i="25"/>
  <c r="P222" i="25"/>
  <c r="Q222" i="25"/>
  <c r="R222" i="25"/>
  <c r="I222" i="25"/>
  <c r="J222" i="25"/>
  <c r="K222" i="25"/>
  <c r="L222" i="25"/>
  <c r="M222" i="25"/>
  <c r="E222" i="25"/>
  <c r="F222" i="25"/>
  <c r="G222" i="25"/>
  <c r="H222" i="25"/>
  <c r="N220" i="25"/>
  <c r="O220" i="25"/>
  <c r="P220" i="25"/>
  <c r="Q220" i="25"/>
  <c r="R220" i="25"/>
  <c r="I220" i="25"/>
  <c r="J220" i="25"/>
  <c r="K220" i="25"/>
  <c r="L220" i="25"/>
  <c r="M220" i="25"/>
  <c r="E220" i="25"/>
  <c r="F220" i="25"/>
  <c r="G220" i="25"/>
  <c r="H220" i="25"/>
  <c r="H219" i="25"/>
  <c r="N217" i="25"/>
  <c r="O217" i="25"/>
  <c r="P217" i="25"/>
  <c r="Q217" i="25"/>
  <c r="R217" i="25"/>
  <c r="I217" i="25"/>
  <c r="J217" i="25"/>
  <c r="K217" i="25"/>
  <c r="L217" i="25"/>
  <c r="M217" i="25"/>
  <c r="E217" i="25"/>
  <c r="F217" i="25"/>
  <c r="G217" i="25"/>
  <c r="H217" i="25"/>
  <c r="N215" i="25"/>
  <c r="O215" i="25"/>
  <c r="P215" i="25"/>
  <c r="Q215" i="25"/>
  <c r="R215" i="25"/>
  <c r="I215" i="25"/>
  <c r="J215" i="25"/>
  <c r="K215" i="25"/>
  <c r="L215" i="25"/>
  <c r="M215" i="25"/>
  <c r="E215" i="25"/>
  <c r="F215" i="25"/>
  <c r="G215" i="25"/>
  <c r="H215" i="25"/>
  <c r="N212" i="25"/>
  <c r="O212" i="25"/>
  <c r="P212" i="25"/>
  <c r="Q212" i="25"/>
  <c r="R212" i="25"/>
  <c r="I212" i="25"/>
  <c r="J212" i="25"/>
  <c r="K212" i="25"/>
  <c r="L212" i="25"/>
  <c r="M212" i="25"/>
  <c r="E212" i="25"/>
  <c r="F212" i="25"/>
  <c r="G212" i="25"/>
  <c r="H212" i="25"/>
  <c r="N210" i="25"/>
  <c r="O210" i="25"/>
  <c r="P210" i="25"/>
  <c r="Q210" i="25"/>
  <c r="R210" i="25"/>
  <c r="I210" i="25"/>
  <c r="J210" i="25"/>
  <c r="K210" i="25"/>
  <c r="L210" i="25"/>
  <c r="M210" i="25"/>
  <c r="E210" i="25"/>
  <c r="F210" i="25"/>
  <c r="G210" i="25"/>
  <c r="H210" i="25"/>
  <c r="Q209" i="25"/>
  <c r="I209" i="25"/>
  <c r="M209" i="25"/>
  <c r="N207" i="25"/>
  <c r="O207" i="25"/>
  <c r="P207" i="25"/>
  <c r="Q207" i="25"/>
  <c r="R207" i="25"/>
  <c r="I207" i="25"/>
  <c r="J207" i="25"/>
  <c r="K207" i="25"/>
  <c r="L207" i="25"/>
  <c r="M207" i="25"/>
  <c r="E207" i="25"/>
  <c r="F207" i="25"/>
  <c r="G207" i="25"/>
  <c r="H207" i="25"/>
  <c r="N205" i="25"/>
  <c r="O205" i="25"/>
  <c r="P205" i="25"/>
  <c r="Q205" i="25"/>
  <c r="R205" i="25"/>
  <c r="I205" i="25"/>
  <c r="J205" i="25"/>
  <c r="K205" i="25"/>
  <c r="L205" i="25"/>
  <c r="M205" i="25"/>
  <c r="E205" i="25"/>
  <c r="F205" i="25"/>
  <c r="G205" i="25"/>
  <c r="H205" i="25"/>
  <c r="R204" i="25"/>
  <c r="M204" i="25"/>
  <c r="N202" i="25"/>
  <c r="O202" i="25"/>
  <c r="P202" i="25"/>
  <c r="Q202" i="25"/>
  <c r="R202" i="25"/>
  <c r="I202" i="25"/>
  <c r="J202" i="25"/>
  <c r="K202" i="25"/>
  <c r="L202" i="25"/>
  <c r="M202" i="25"/>
  <c r="E202" i="25"/>
  <c r="F202" i="25"/>
  <c r="G202" i="25"/>
  <c r="H202" i="25"/>
  <c r="N200" i="25"/>
  <c r="O200" i="25"/>
  <c r="P200" i="25"/>
  <c r="Q200" i="25"/>
  <c r="R200" i="25"/>
  <c r="I200" i="25"/>
  <c r="J200" i="25"/>
  <c r="K200" i="25"/>
  <c r="L200" i="25"/>
  <c r="M200" i="25"/>
  <c r="E200" i="25"/>
  <c r="F200" i="25"/>
  <c r="G200" i="25"/>
  <c r="H200" i="25"/>
  <c r="O199" i="25"/>
  <c r="Q199" i="25"/>
  <c r="R199" i="25"/>
  <c r="I199" i="25"/>
  <c r="L199" i="25"/>
  <c r="F199" i="25"/>
  <c r="G199" i="25"/>
  <c r="N197" i="25"/>
  <c r="O197" i="25"/>
  <c r="P197" i="25"/>
  <c r="Q197" i="25"/>
  <c r="R197" i="25"/>
  <c r="I197" i="25"/>
  <c r="J197" i="25"/>
  <c r="K197" i="25"/>
  <c r="L197" i="25"/>
  <c r="M197" i="25"/>
  <c r="E197" i="25"/>
  <c r="F197" i="25"/>
  <c r="G197" i="25"/>
  <c r="H197" i="25"/>
  <c r="N195" i="25"/>
  <c r="O195" i="25"/>
  <c r="P195" i="25"/>
  <c r="Q195" i="25"/>
  <c r="R195" i="25"/>
  <c r="I195" i="25"/>
  <c r="J195" i="25"/>
  <c r="K195" i="25"/>
  <c r="L195" i="25"/>
  <c r="M195" i="25"/>
  <c r="E195" i="25"/>
  <c r="F195" i="25"/>
  <c r="G195" i="25"/>
  <c r="H195" i="25"/>
  <c r="J194" i="25"/>
  <c r="L194" i="25"/>
  <c r="H194" i="25"/>
  <c r="N190" i="25"/>
  <c r="O190" i="25"/>
  <c r="P190" i="25"/>
  <c r="Q190" i="25"/>
  <c r="R190" i="25"/>
  <c r="I190" i="25"/>
  <c r="J190" i="25"/>
  <c r="K190" i="25"/>
  <c r="L190" i="25"/>
  <c r="M190" i="25"/>
  <c r="E190" i="25"/>
  <c r="F190" i="25"/>
  <c r="G190" i="25"/>
  <c r="H190" i="25"/>
  <c r="P189" i="25"/>
  <c r="H189" i="25"/>
  <c r="N187" i="25"/>
  <c r="O187" i="25"/>
  <c r="P187" i="25"/>
  <c r="Q187" i="25"/>
  <c r="R187" i="25"/>
  <c r="I187" i="25"/>
  <c r="J187" i="25"/>
  <c r="K187" i="25"/>
  <c r="L187" i="25"/>
  <c r="M187" i="25"/>
  <c r="E187" i="25"/>
  <c r="F187" i="25"/>
  <c r="G187" i="25"/>
  <c r="H187" i="25"/>
  <c r="N185" i="25"/>
  <c r="O185" i="25"/>
  <c r="P185" i="25"/>
  <c r="Q185" i="25"/>
  <c r="R185" i="25"/>
  <c r="I185" i="25"/>
  <c r="J185" i="25"/>
  <c r="K185" i="25"/>
  <c r="L185" i="25"/>
  <c r="M185" i="25"/>
  <c r="E185" i="25"/>
  <c r="F185" i="25"/>
  <c r="G185" i="25"/>
  <c r="H185" i="25"/>
  <c r="O184" i="25"/>
  <c r="Q184" i="25"/>
  <c r="I184" i="25"/>
  <c r="K184" i="25"/>
  <c r="L184" i="25"/>
  <c r="F184" i="25"/>
  <c r="N179" i="25"/>
  <c r="O179" i="25"/>
  <c r="P179" i="25"/>
  <c r="Q179" i="25"/>
  <c r="R179" i="25"/>
  <c r="I179" i="25"/>
  <c r="J179" i="25"/>
  <c r="K179" i="25"/>
  <c r="L179" i="25"/>
  <c r="M179" i="25"/>
  <c r="E179" i="25"/>
  <c r="F179" i="25"/>
  <c r="G179" i="25"/>
  <c r="H179" i="25"/>
  <c r="N178" i="25"/>
  <c r="O178" i="25"/>
  <c r="P178" i="25"/>
  <c r="Q178" i="25"/>
  <c r="R178" i="25"/>
  <c r="N176" i="25"/>
  <c r="O176" i="25"/>
  <c r="P176" i="25"/>
  <c r="Q176" i="25"/>
  <c r="R176" i="25"/>
  <c r="I176" i="25"/>
  <c r="J176" i="25"/>
  <c r="K176" i="25"/>
  <c r="L176" i="25"/>
  <c r="M176" i="25"/>
  <c r="E176" i="25"/>
  <c r="F176" i="25"/>
  <c r="G176" i="25"/>
  <c r="H176" i="25"/>
  <c r="H173" i="25"/>
  <c r="K104" i="25"/>
  <c r="K98" i="25"/>
  <c r="K97" i="25"/>
  <c r="Q94" i="25"/>
  <c r="H94" i="25"/>
  <c r="N496" i="25"/>
  <c r="O496" i="25"/>
  <c r="Q496" i="25"/>
  <c r="R496" i="25"/>
  <c r="S496" i="25"/>
  <c r="I496" i="25"/>
  <c r="J496" i="25"/>
  <c r="K496" i="25"/>
  <c r="M496" i="25"/>
  <c r="G496" i="25"/>
  <c r="H496" i="25"/>
  <c r="E336" i="25"/>
  <c r="F336" i="25"/>
  <c r="G336" i="25"/>
  <c r="H336" i="25"/>
  <c r="I336" i="25"/>
  <c r="J336" i="25"/>
  <c r="K336" i="25"/>
  <c r="L336" i="25"/>
  <c r="M336" i="25"/>
  <c r="E338" i="25"/>
  <c r="F338" i="25"/>
  <c r="G338" i="25"/>
  <c r="H338" i="25"/>
  <c r="I338" i="25"/>
  <c r="J338" i="25"/>
  <c r="K338" i="25"/>
  <c r="L338" i="25"/>
  <c r="M338" i="25"/>
  <c r="N338" i="25"/>
  <c r="O338" i="25"/>
  <c r="P338" i="25"/>
  <c r="Q338" i="25"/>
  <c r="R338" i="25"/>
  <c r="E341" i="25"/>
  <c r="F341" i="25"/>
  <c r="G341" i="25"/>
  <c r="S338" i="25"/>
  <c r="E257" i="25"/>
  <c r="F257" i="25"/>
  <c r="G257" i="25"/>
  <c r="H257" i="25"/>
  <c r="I257" i="25"/>
  <c r="J257" i="25"/>
  <c r="K257" i="25"/>
  <c r="L257" i="25"/>
  <c r="M257" i="25"/>
  <c r="E259" i="25"/>
  <c r="F259" i="25"/>
  <c r="G259" i="25"/>
  <c r="H259" i="25"/>
  <c r="I259" i="25"/>
  <c r="J259" i="25"/>
  <c r="K259" i="25"/>
  <c r="L259" i="25"/>
  <c r="M259" i="25"/>
  <c r="N259" i="25"/>
  <c r="O259" i="25"/>
  <c r="P259" i="25"/>
  <c r="Q259" i="25"/>
  <c r="R259" i="25"/>
  <c r="E262" i="25"/>
  <c r="F262" i="25"/>
  <c r="G262" i="25"/>
  <c r="S259" i="25"/>
  <c r="E178" i="25"/>
  <c r="F178" i="25"/>
  <c r="G178" i="25"/>
  <c r="H178" i="25"/>
  <c r="I178" i="25"/>
  <c r="J178" i="25"/>
  <c r="K178" i="25"/>
  <c r="L178" i="25"/>
  <c r="M178" i="25"/>
  <c r="N80" i="29"/>
  <c r="N79" i="29"/>
  <c r="O80" i="29"/>
  <c r="O324" i="29"/>
  <c r="P80" i="29"/>
  <c r="P79" i="29"/>
  <c r="P323" i="29"/>
  <c r="Q80" i="29"/>
  <c r="R80" i="29"/>
  <c r="R403" i="29"/>
  <c r="S80" i="29"/>
  <c r="J80" i="29"/>
  <c r="J79" i="29"/>
  <c r="K80" i="29"/>
  <c r="L80" i="29"/>
  <c r="L79" i="29"/>
  <c r="L323" i="29"/>
  <c r="M80" i="29"/>
  <c r="N398" i="29"/>
  <c r="O398" i="29"/>
  <c r="P398" i="29"/>
  <c r="Q398" i="29"/>
  <c r="R398" i="29"/>
  <c r="S398" i="29"/>
  <c r="J398" i="29"/>
  <c r="K398" i="29"/>
  <c r="L398" i="29"/>
  <c r="M398" i="29"/>
  <c r="N74" i="29"/>
  <c r="N397" i="29"/>
  <c r="O74" i="29"/>
  <c r="P74" i="29"/>
  <c r="Q74" i="29"/>
  <c r="R74" i="29"/>
  <c r="S74" i="29"/>
  <c r="J74" i="29"/>
  <c r="J397" i="29"/>
  <c r="K74" i="29"/>
  <c r="K397" i="29"/>
  <c r="L74" i="29"/>
  <c r="M74" i="29"/>
  <c r="M397" i="29"/>
  <c r="N393" i="29"/>
  <c r="O393" i="29"/>
  <c r="P393" i="29"/>
  <c r="Q393" i="29"/>
  <c r="R393" i="29"/>
  <c r="S393" i="29"/>
  <c r="J393" i="29"/>
  <c r="K393" i="29"/>
  <c r="L393" i="29"/>
  <c r="M393" i="29"/>
  <c r="N69" i="29"/>
  <c r="O69" i="29"/>
  <c r="O392" i="29"/>
  <c r="P69" i="29"/>
  <c r="Q69" i="29"/>
  <c r="R69" i="29"/>
  <c r="S69" i="29"/>
  <c r="S313" i="29"/>
  <c r="J69" i="29"/>
  <c r="K69" i="29"/>
  <c r="K392" i="29"/>
  <c r="L69" i="29"/>
  <c r="L392" i="29"/>
  <c r="M69" i="29"/>
  <c r="M392" i="29"/>
  <c r="N388" i="29"/>
  <c r="O388" i="29"/>
  <c r="P388" i="29"/>
  <c r="Q388" i="29"/>
  <c r="R388" i="29"/>
  <c r="S388" i="29"/>
  <c r="J388" i="29"/>
  <c r="K388" i="29"/>
  <c r="L388" i="29"/>
  <c r="M388" i="29"/>
  <c r="N64" i="29"/>
  <c r="O64" i="29"/>
  <c r="O308" i="29"/>
  <c r="P64" i="29"/>
  <c r="P387" i="29"/>
  <c r="Q64" i="29"/>
  <c r="R64" i="29"/>
  <c r="R387" i="29"/>
  <c r="S64" i="29"/>
  <c r="J64" i="29"/>
  <c r="J387" i="29"/>
  <c r="K64" i="29"/>
  <c r="K229" i="29"/>
  <c r="L64" i="29"/>
  <c r="M64" i="29"/>
  <c r="M229" i="29"/>
  <c r="N383" i="29"/>
  <c r="O383" i="29"/>
  <c r="P383" i="29"/>
  <c r="Q383" i="29"/>
  <c r="R383" i="29"/>
  <c r="S383" i="29"/>
  <c r="J383" i="29"/>
  <c r="K383" i="29"/>
  <c r="L383" i="29"/>
  <c r="M383" i="29"/>
  <c r="N59" i="29"/>
  <c r="O59" i="29"/>
  <c r="O382" i="29"/>
  <c r="P59" i="29"/>
  <c r="Q59" i="29"/>
  <c r="R59" i="29"/>
  <c r="R303" i="29"/>
  <c r="S59" i="29"/>
  <c r="S224" i="29"/>
  <c r="J59" i="29"/>
  <c r="J382" i="29"/>
  <c r="K59" i="29"/>
  <c r="L59" i="29"/>
  <c r="L224" i="29"/>
  <c r="M59" i="29"/>
  <c r="M382" i="29"/>
  <c r="N378" i="29"/>
  <c r="O378" i="29"/>
  <c r="P378" i="29"/>
  <c r="Q378" i="29"/>
  <c r="R378" i="29"/>
  <c r="S378" i="29"/>
  <c r="J378" i="29"/>
  <c r="K378" i="29"/>
  <c r="L378" i="29"/>
  <c r="M378" i="29"/>
  <c r="N54" i="29"/>
  <c r="O54" i="29"/>
  <c r="O298" i="29"/>
  <c r="P54" i="29"/>
  <c r="Q54" i="29"/>
  <c r="R54" i="29"/>
  <c r="R219" i="29"/>
  <c r="S54" i="29"/>
  <c r="J54" i="29"/>
  <c r="J377" i="29"/>
  <c r="K54" i="29"/>
  <c r="K377" i="29"/>
  <c r="L54" i="29"/>
  <c r="M54" i="29"/>
  <c r="M377" i="29"/>
  <c r="N373" i="29"/>
  <c r="O373" i="29"/>
  <c r="P373" i="29"/>
  <c r="Q373" i="29"/>
  <c r="R373" i="29"/>
  <c r="S373" i="29"/>
  <c r="J373" i="29"/>
  <c r="K373" i="29"/>
  <c r="L373" i="29"/>
  <c r="M373" i="29"/>
  <c r="N49" i="29"/>
  <c r="O49" i="29"/>
  <c r="O372" i="29"/>
  <c r="P49" i="29"/>
  <c r="Q49" i="29"/>
  <c r="Q372" i="29"/>
  <c r="R49" i="29"/>
  <c r="R293" i="29"/>
  <c r="S49" i="29"/>
  <c r="J49" i="29"/>
  <c r="J372" i="29"/>
  <c r="K49" i="29"/>
  <c r="K372" i="29"/>
  <c r="L49" i="29"/>
  <c r="M49" i="29"/>
  <c r="M372" i="29"/>
  <c r="N368" i="29"/>
  <c r="O368" i="29"/>
  <c r="P368" i="29"/>
  <c r="Q368" i="29"/>
  <c r="R368" i="29"/>
  <c r="S368" i="29"/>
  <c r="J368" i="29"/>
  <c r="K368" i="29"/>
  <c r="L368" i="29"/>
  <c r="M368" i="29"/>
  <c r="N44" i="29"/>
  <c r="O44" i="29"/>
  <c r="P44" i="29"/>
  <c r="P367" i="29"/>
  <c r="Q44" i="29"/>
  <c r="R44" i="29"/>
  <c r="R367" i="29"/>
  <c r="S44" i="29"/>
  <c r="J44" i="29"/>
  <c r="K44" i="29"/>
  <c r="K367" i="29"/>
  <c r="L44" i="29"/>
  <c r="M44" i="29"/>
  <c r="M367" i="29"/>
  <c r="N363" i="29"/>
  <c r="O363" i="29"/>
  <c r="P363" i="29"/>
  <c r="Q363" i="29"/>
  <c r="R363" i="29"/>
  <c r="S363" i="29"/>
  <c r="J363" i="29"/>
  <c r="K363" i="29"/>
  <c r="L363" i="29"/>
  <c r="M363" i="29"/>
  <c r="N39" i="29"/>
  <c r="O39" i="29"/>
  <c r="P39" i="29"/>
  <c r="Q39" i="29"/>
  <c r="Q204" i="29"/>
  <c r="R39" i="29"/>
  <c r="S39" i="29"/>
  <c r="J39" i="29"/>
  <c r="J362" i="29"/>
  <c r="K39" i="29"/>
  <c r="K283" i="29"/>
  <c r="L39" i="29"/>
  <c r="L362" i="29"/>
  <c r="M39" i="29"/>
  <c r="M204" i="29"/>
  <c r="N358" i="29"/>
  <c r="O358" i="29"/>
  <c r="P358" i="29"/>
  <c r="Q358" i="29"/>
  <c r="R358" i="29"/>
  <c r="S358" i="29"/>
  <c r="J358" i="29"/>
  <c r="K358" i="29"/>
  <c r="L358" i="29"/>
  <c r="M358" i="29"/>
  <c r="N34" i="29"/>
  <c r="N357" i="29"/>
  <c r="O34" i="29"/>
  <c r="P34" i="29"/>
  <c r="P357" i="29"/>
  <c r="Q34" i="29"/>
  <c r="R34" i="29"/>
  <c r="S34" i="29"/>
  <c r="S199" i="29"/>
  <c r="J34" i="29"/>
  <c r="J357" i="29"/>
  <c r="K34" i="29"/>
  <c r="K199" i="29"/>
  <c r="L34" i="29"/>
  <c r="L357" i="29"/>
  <c r="M34" i="29"/>
  <c r="N353" i="29"/>
  <c r="O353" i="29"/>
  <c r="P353" i="29"/>
  <c r="Q353" i="29"/>
  <c r="R353" i="29"/>
  <c r="S353" i="29"/>
  <c r="J353" i="29"/>
  <c r="K353" i="29"/>
  <c r="L353" i="29"/>
  <c r="M353" i="29"/>
  <c r="N29" i="29"/>
  <c r="O29" i="29"/>
  <c r="O352" i="29"/>
  <c r="P29" i="29"/>
  <c r="Q29" i="29"/>
  <c r="R29" i="29"/>
  <c r="S29" i="29"/>
  <c r="S194" i="29"/>
  <c r="J29" i="29"/>
  <c r="J352" i="29"/>
  <c r="K29" i="29"/>
  <c r="K194" i="29"/>
  <c r="L29" i="29"/>
  <c r="L352" i="29"/>
  <c r="M29" i="29"/>
  <c r="N348" i="29"/>
  <c r="O348" i="29"/>
  <c r="P348" i="29"/>
  <c r="Q348" i="29"/>
  <c r="R348" i="29"/>
  <c r="S348" i="29"/>
  <c r="J348" i="29"/>
  <c r="K348" i="29"/>
  <c r="L348" i="29"/>
  <c r="M348" i="29"/>
  <c r="N24" i="29"/>
  <c r="O24" i="29"/>
  <c r="P24" i="29"/>
  <c r="P189" i="29"/>
  <c r="Q24" i="29"/>
  <c r="R24" i="29"/>
  <c r="S24" i="29"/>
  <c r="S268" i="29"/>
  <c r="J24" i="29"/>
  <c r="K24" i="29"/>
  <c r="K347" i="29"/>
  <c r="L24" i="29"/>
  <c r="L347" i="29"/>
  <c r="M24" i="29"/>
  <c r="N343" i="29"/>
  <c r="O343" i="29"/>
  <c r="P343" i="29"/>
  <c r="Q343" i="29"/>
  <c r="R343" i="29"/>
  <c r="S343" i="29"/>
  <c r="J343" i="29"/>
  <c r="K343" i="29"/>
  <c r="L343" i="29"/>
  <c r="M343" i="29"/>
  <c r="N19" i="29"/>
  <c r="O19" i="29"/>
  <c r="O263" i="29"/>
  <c r="O342" i="29"/>
  <c r="P19" i="29"/>
  <c r="Q19" i="29"/>
  <c r="Q342" i="29"/>
  <c r="R19" i="29"/>
  <c r="R184" i="29"/>
  <c r="S19" i="29"/>
  <c r="S184" i="29"/>
  <c r="J19" i="29"/>
  <c r="J184" i="29"/>
  <c r="K19" i="29"/>
  <c r="L19" i="29"/>
  <c r="L342" i="29"/>
  <c r="M19" i="29"/>
  <c r="M342" i="29"/>
  <c r="N341" i="29"/>
  <c r="O341" i="29"/>
  <c r="P341" i="29"/>
  <c r="Q341" i="29"/>
  <c r="R341" i="29"/>
  <c r="S341" i="29"/>
  <c r="I341" i="29"/>
  <c r="J341" i="29"/>
  <c r="K341" i="29"/>
  <c r="L341" i="29"/>
  <c r="M341" i="29"/>
  <c r="D341" i="29"/>
  <c r="E341" i="29"/>
  <c r="F341" i="29"/>
  <c r="G341" i="29"/>
  <c r="H341" i="29"/>
  <c r="N340" i="29"/>
  <c r="O340" i="29"/>
  <c r="P340" i="29"/>
  <c r="Q340" i="29"/>
  <c r="R340" i="29"/>
  <c r="S340" i="29"/>
  <c r="I340" i="29"/>
  <c r="J340" i="29"/>
  <c r="K340" i="29"/>
  <c r="L340" i="29"/>
  <c r="M340" i="29"/>
  <c r="D340" i="29"/>
  <c r="E340" i="29"/>
  <c r="F340" i="29"/>
  <c r="G340" i="29"/>
  <c r="H340" i="29"/>
  <c r="N339" i="29"/>
  <c r="O339" i="29"/>
  <c r="P339" i="29"/>
  <c r="Q339" i="29"/>
  <c r="R339" i="29"/>
  <c r="S339" i="29"/>
  <c r="I339" i="29"/>
  <c r="J339" i="29"/>
  <c r="K339" i="29"/>
  <c r="L339" i="29"/>
  <c r="M339" i="29"/>
  <c r="D339" i="29"/>
  <c r="E339" i="29"/>
  <c r="F339" i="29"/>
  <c r="G339" i="29"/>
  <c r="H339" i="29"/>
  <c r="N337" i="29"/>
  <c r="O337" i="29"/>
  <c r="P337" i="29"/>
  <c r="Q337" i="29"/>
  <c r="R337" i="29"/>
  <c r="S337" i="29"/>
  <c r="I337" i="29"/>
  <c r="J337" i="29"/>
  <c r="K337" i="29"/>
  <c r="L337" i="29"/>
  <c r="M337" i="29"/>
  <c r="D337" i="29"/>
  <c r="E337" i="29"/>
  <c r="F337" i="29"/>
  <c r="G337" i="29"/>
  <c r="H337" i="29"/>
  <c r="N335" i="29"/>
  <c r="O335" i="29"/>
  <c r="P335" i="29"/>
  <c r="Q335" i="29"/>
  <c r="R335" i="29"/>
  <c r="S335" i="29"/>
  <c r="I335" i="29"/>
  <c r="J335" i="29"/>
  <c r="K335" i="29"/>
  <c r="L335" i="29"/>
  <c r="M335" i="29"/>
  <c r="D335" i="29"/>
  <c r="E335" i="29"/>
  <c r="F335" i="29"/>
  <c r="G335" i="29"/>
  <c r="H335" i="29"/>
  <c r="P334" i="29"/>
  <c r="Q334" i="29"/>
  <c r="S334" i="29"/>
  <c r="I334" i="29"/>
  <c r="M334" i="29"/>
  <c r="F334" i="29"/>
  <c r="P8" i="29"/>
  <c r="P173" i="29"/>
  <c r="Q8" i="29"/>
  <c r="S8" i="29"/>
  <c r="K8" i="29"/>
  <c r="K331" i="29"/>
  <c r="M8" i="29"/>
  <c r="M331" i="29"/>
  <c r="F8" i="29"/>
  <c r="F104" i="29"/>
  <c r="R324" i="29"/>
  <c r="L324" i="29"/>
  <c r="N319" i="29"/>
  <c r="O319" i="29"/>
  <c r="P319" i="29"/>
  <c r="Q319" i="29"/>
  <c r="R319" i="29"/>
  <c r="S319" i="29"/>
  <c r="J319" i="29"/>
  <c r="K319" i="29"/>
  <c r="L319" i="29"/>
  <c r="M319" i="29"/>
  <c r="J318" i="29"/>
  <c r="K318" i="29"/>
  <c r="M318" i="29"/>
  <c r="N314" i="29"/>
  <c r="O314" i="29"/>
  <c r="P314" i="29"/>
  <c r="Q314" i="29"/>
  <c r="R314" i="29"/>
  <c r="S314" i="29"/>
  <c r="J314" i="29"/>
  <c r="K314" i="29"/>
  <c r="L314" i="29"/>
  <c r="M314" i="29"/>
  <c r="K313" i="29"/>
  <c r="M313" i="29"/>
  <c r="N309" i="29"/>
  <c r="O309" i="29"/>
  <c r="P309" i="29"/>
  <c r="Q309" i="29"/>
  <c r="R309" i="29"/>
  <c r="S309" i="29"/>
  <c r="J309" i="29"/>
  <c r="K309" i="29"/>
  <c r="L309" i="29"/>
  <c r="M309" i="29"/>
  <c r="P308" i="29"/>
  <c r="N304" i="29"/>
  <c r="O304" i="29"/>
  <c r="P304" i="29"/>
  <c r="Q304" i="29"/>
  <c r="R304" i="29"/>
  <c r="S304" i="29"/>
  <c r="J304" i="29"/>
  <c r="K304" i="29"/>
  <c r="L304" i="29"/>
  <c r="M304" i="29"/>
  <c r="J303" i="29"/>
  <c r="M303" i="29"/>
  <c r="N299" i="29"/>
  <c r="O299" i="29"/>
  <c r="P299" i="29"/>
  <c r="Q299" i="29"/>
  <c r="R299" i="29"/>
  <c r="S299" i="29"/>
  <c r="J299" i="29"/>
  <c r="K299" i="29"/>
  <c r="L299" i="29"/>
  <c r="M299" i="29"/>
  <c r="N298" i="29"/>
  <c r="J298" i="29"/>
  <c r="M298" i="29"/>
  <c r="N294" i="29"/>
  <c r="O294" i="29"/>
  <c r="P294" i="29"/>
  <c r="Q294" i="29"/>
  <c r="R294" i="29"/>
  <c r="S294" i="29"/>
  <c r="J294" i="29"/>
  <c r="K294" i="29"/>
  <c r="L294" i="29"/>
  <c r="M294" i="29"/>
  <c r="Q293" i="29"/>
  <c r="J293" i="29"/>
  <c r="N289" i="29"/>
  <c r="O289" i="29"/>
  <c r="P289" i="29"/>
  <c r="Q289" i="29"/>
  <c r="R289" i="29"/>
  <c r="S289" i="29"/>
  <c r="J289" i="29"/>
  <c r="K289" i="29"/>
  <c r="L289" i="29"/>
  <c r="M289" i="29"/>
  <c r="P288" i="29"/>
  <c r="K288" i="29"/>
  <c r="N284" i="29"/>
  <c r="O284" i="29"/>
  <c r="P284" i="29"/>
  <c r="Q284" i="29"/>
  <c r="R284" i="29"/>
  <c r="S284" i="29"/>
  <c r="J284" i="29"/>
  <c r="K284" i="29"/>
  <c r="L284" i="29"/>
  <c r="M284" i="29"/>
  <c r="L283" i="29"/>
  <c r="N279" i="29"/>
  <c r="O279" i="29"/>
  <c r="P279" i="29"/>
  <c r="Q279" i="29"/>
  <c r="R279" i="29"/>
  <c r="S279" i="29"/>
  <c r="J279" i="29"/>
  <c r="K279" i="29"/>
  <c r="L279" i="29"/>
  <c r="M279" i="29"/>
  <c r="P278" i="29"/>
  <c r="N274" i="29"/>
  <c r="O274" i="29"/>
  <c r="P274" i="29"/>
  <c r="Q274" i="29"/>
  <c r="R274" i="29"/>
  <c r="S274" i="29"/>
  <c r="J274" i="29"/>
  <c r="K274" i="29"/>
  <c r="L274" i="29"/>
  <c r="M274" i="29"/>
  <c r="O273" i="29"/>
  <c r="N269" i="29"/>
  <c r="O269" i="29"/>
  <c r="P269" i="29"/>
  <c r="Q269" i="29"/>
  <c r="R269" i="29"/>
  <c r="S269" i="29"/>
  <c r="J269" i="29"/>
  <c r="K269" i="29"/>
  <c r="L269" i="29"/>
  <c r="M269" i="29"/>
  <c r="P268" i="29"/>
  <c r="R268" i="29"/>
  <c r="N264" i="29"/>
  <c r="O264" i="29"/>
  <c r="P264" i="29"/>
  <c r="Q264" i="29"/>
  <c r="R264" i="29"/>
  <c r="S264" i="29"/>
  <c r="J264" i="29"/>
  <c r="K264" i="29"/>
  <c r="L264" i="29"/>
  <c r="M264" i="29"/>
  <c r="Q263" i="29"/>
  <c r="J263" i="29"/>
  <c r="L263" i="29"/>
  <c r="M263" i="29"/>
  <c r="N262" i="29"/>
  <c r="O262" i="29"/>
  <c r="P262" i="29"/>
  <c r="Q262" i="29"/>
  <c r="R262" i="29"/>
  <c r="S262" i="29"/>
  <c r="I262" i="29"/>
  <c r="J262" i="29"/>
  <c r="K262" i="29"/>
  <c r="L262" i="29"/>
  <c r="M262" i="29"/>
  <c r="D262" i="29"/>
  <c r="E262" i="29"/>
  <c r="F262" i="29"/>
  <c r="G262" i="29"/>
  <c r="H262" i="29"/>
  <c r="N261" i="29"/>
  <c r="O261" i="29"/>
  <c r="P261" i="29"/>
  <c r="Q261" i="29"/>
  <c r="R261" i="29"/>
  <c r="S261" i="29"/>
  <c r="I261" i="29"/>
  <c r="J261" i="29"/>
  <c r="K261" i="29"/>
  <c r="L261" i="29"/>
  <c r="M261" i="29"/>
  <c r="D261" i="29"/>
  <c r="E261" i="29"/>
  <c r="F261" i="29"/>
  <c r="G261" i="29"/>
  <c r="H261" i="29"/>
  <c r="N260" i="29"/>
  <c r="O260" i="29"/>
  <c r="P260" i="29"/>
  <c r="Q260" i="29"/>
  <c r="R260" i="29"/>
  <c r="S260" i="29"/>
  <c r="I260" i="29"/>
  <c r="J260" i="29"/>
  <c r="K260" i="29"/>
  <c r="L260" i="29"/>
  <c r="M260" i="29"/>
  <c r="D260" i="29"/>
  <c r="E260" i="29"/>
  <c r="F260" i="29"/>
  <c r="G260" i="29"/>
  <c r="H260" i="29"/>
  <c r="N258" i="29"/>
  <c r="O258" i="29"/>
  <c r="P258" i="29"/>
  <c r="Q258" i="29"/>
  <c r="R258" i="29"/>
  <c r="S258" i="29"/>
  <c r="I258" i="29"/>
  <c r="J258" i="29"/>
  <c r="K258" i="29"/>
  <c r="L258" i="29"/>
  <c r="M258" i="29"/>
  <c r="D258" i="29"/>
  <c r="E258" i="29"/>
  <c r="F258" i="29"/>
  <c r="G258" i="29"/>
  <c r="H258" i="29"/>
  <c r="N256" i="29"/>
  <c r="O256" i="29"/>
  <c r="P256" i="29"/>
  <c r="Q256" i="29"/>
  <c r="R256" i="29"/>
  <c r="S256" i="29"/>
  <c r="I256" i="29"/>
  <c r="J256" i="29"/>
  <c r="K256" i="29"/>
  <c r="L256" i="29"/>
  <c r="M256" i="29"/>
  <c r="D256" i="29"/>
  <c r="E256" i="29"/>
  <c r="F256" i="29"/>
  <c r="G256" i="29"/>
  <c r="H256" i="29"/>
  <c r="O255" i="29"/>
  <c r="Q255" i="29"/>
  <c r="S255" i="29"/>
  <c r="I255" i="29"/>
  <c r="J255" i="29"/>
  <c r="K255" i="29"/>
  <c r="D255" i="29"/>
  <c r="E255" i="29"/>
  <c r="F255" i="29"/>
  <c r="K252" i="29"/>
  <c r="N245" i="29"/>
  <c r="S245" i="29"/>
  <c r="L245" i="29"/>
  <c r="L244" i="29"/>
  <c r="N240" i="29"/>
  <c r="O240" i="29"/>
  <c r="P240" i="29"/>
  <c r="Q240" i="29"/>
  <c r="R240" i="29"/>
  <c r="S240" i="29"/>
  <c r="J240" i="29"/>
  <c r="K240" i="29"/>
  <c r="L240" i="29"/>
  <c r="M240" i="29"/>
  <c r="J239" i="29"/>
  <c r="M239" i="29"/>
  <c r="N235" i="29"/>
  <c r="O235" i="29"/>
  <c r="P235" i="29"/>
  <c r="Q235" i="29"/>
  <c r="R235" i="29"/>
  <c r="S235" i="29"/>
  <c r="J235" i="29"/>
  <c r="K235" i="29"/>
  <c r="L235" i="29"/>
  <c r="M235" i="29"/>
  <c r="S234" i="29"/>
  <c r="M234" i="29"/>
  <c r="N230" i="29"/>
  <c r="O230" i="29"/>
  <c r="P230" i="29"/>
  <c r="Q230" i="29"/>
  <c r="R230" i="29"/>
  <c r="S230" i="29"/>
  <c r="J230" i="29"/>
  <c r="K230" i="29"/>
  <c r="L230" i="29"/>
  <c r="M230" i="29"/>
  <c r="P229" i="29"/>
  <c r="R229" i="29"/>
  <c r="L229" i="29"/>
  <c r="N225" i="29"/>
  <c r="O225" i="29"/>
  <c r="P225" i="29"/>
  <c r="Q225" i="29"/>
  <c r="R225" i="29"/>
  <c r="S225" i="29"/>
  <c r="J225" i="29"/>
  <c r="K225" i="29"/>
  <c r="L225" i="29"/>
  <c r="M225" i="29"/>
  <c r="O224" i="29"/>
  <c r="J224" i="29"/>
  <c r="N220" i="29"/>
  <c r="O220" i="29"/>
  <c r="P220" i="29"/>
  <c r="Q220" i="29"/>
  <c r="R220" i="29"/>
  <c r="S220" i="29"/>
  <c r="J220" i="29"/>
  <c r="K220" i="29"/>
  <c r="L220" i="29"/>
  <c r="M220" i="29"/>
  <c r="P219" i="29"/>
  <c r="S219" i="29"/>
  <c r="K219" i="29"/>
  <c r="M219" i="29"/>
  <c r="N215" i="29"/>
  <c r="O215" i="29"/>
  <c r="P215" i="29"/>
  <c r="Q215" i="29"/>
  <c r="R215" i="29"/>
  <c r="S215" i="29"/>
  <c r="J215" i="29"/>
  <c r="K215" i="29"/>
  <c r="L215" i="29"/>
  <c r="M215" i="29"/>
  <c r="Q214" i="29"/>
  <c r="J214" i="29"/>
  <c r="N210" i="29"/>
  <c r="O210" i="29"/>
  <c r="P210" i="29"/>
  <c r="Q210" i="29"/>
  <c r="R210" i="29"/>
  <c r="S210" i="29"/>
  <c r="J210" i="29"/>
  <c r="K210" i="29"/>
  <c r="L210" i="29"/>
  <c r="M210" i="29"/>
  <c r="P209" i="29"/>
  <c r="S209" i="29"/>
  <c r="K209" i="29"/>
  <c r="N205" i="29"/>
  <c r="O205" i="29"/>
  <c r="P205" i="29"/>
  <c r="Q205" i="29"/>
  <c r="R205" i="29"/>
  <c r="S205" i="29"/>
  <c r="J205" i="29"/>
  <c r="K205" i="29"/>
  <c r="L205" i="29"/>
  <c r="M205" i="29"/>
  <c r="O204" i="29"/>
  <c r="J204" i="29"/>
  <c r="N200" i="29"/>
  <c r="O200" i="29"/>
  <c r="P200" i="29"/>
  <c r="Q200" i="29"/>
  <c r="R200" i="29"/>
  <c r="S200" i="29"/>
  <c r="J200" i="29"/>
  <c r="K200" i="29"/>
  <c r="L200" i="29"/>
  <c r="M200" i="29"/>
  <c r="N199" i="29"/>
  <c r="M199" i="29"/>
  <c r="N195" i="29"/>
  <c r="O195" i="29"/>
  <c r="P195" i="29"/>
  <c r="Q195" i="29"/>
  <c r="R195" i="29"/>
  <c r="S195" i="29"/>
  <c r="J195" i="29"/>
  <c r="K195" i="29"/>
  <c r="L195" i="29"/>
  <c r="M195" i="29"/>
  <c r="Q194" i="29"/>
  <c r="L194" i="29"/>
  <c r="M194" i="29"/>
  <c r="N190" i="29"/>
  <c r="O190" i="29"/>
  <c r="P190" i="29"/>
  <c r="Q190" i="29"/>
  <c r="R190" i="29"/>
  <c r="S190" i="29"/>
  <c r="J190" i="29"/>
  <c r="K190" i="29"/>
  <c r="L190" i="29"/>
  <c r="M190" i="29"/>
  <c r="N189" i="29"/>
  <c r="S189" i="29"/>
  <c r="N185" i="29"/>
  <c r="O185" i="29"/>
  <c r="P185" i="29"/>
  <c r="Q185" i="29"/>
  <c r="R185" i="29"/>
  <c r="S185" i="29"/>
  <c r="J185" i="29"/>
  <c r="K185" i="29"/>
  <c r="L185" i="29"/>
  <c r="M185" i="29"/>
  <c r="O184" i="29"/>
  <c r="Q184" i="29"/>
  <c r="L184" i="29"/>
  <c r="M184" i="29"/>
  <c r="N182" i="29"/>
  <c r="O182" i="29"/>
  <c r="P182" i="29"/>
  <c r="Q182" i="29"/>
  <c r="R182" i="29"/>
  <c r="S182" i="29"/>
  <c r="I182" i="29"/>
  <c r="J182" i="29"/>
  <c r="K182" i="29"/>
  <c r="L182" i="29"/>
  <c r="M182" i="29"/>
  <c r="D182" i="29"/>
  <c r="E182" i="29"/>
  <c r="F182" i="29"/>
  <c r="G182" i="29"/>
  <c r="H182" i="29"/>
  <c r="N181" i="29"/>
  <c r="O181" i="29"/>
  <c r="P181" i="29"/>
  <c r="Q181" i="29"/>
  <c r="R181" i="29"/>
  <c r="S181" i="29"/>
  <c r="I181" i="29"/>
  <c r="J181" i="29"/>
  <c r="K181" i="29"/>
  <c r="L181" i="29"/>
  <c r="M181" i="29"/>
  <c r="D181" i="29"/>
  <c r="E181" i="29"/>
  <c r="F181" i="29"/>
  <c r="G181" i="29"/>
  <c r="H181" i="29"/>
  <c r="N179" i="29"/>
  <c r="O179" i="29"/>
  <c r="P179" i="29"/>
  <c r="Q179" i="29"/>
  <c r="R179" i="29"/>
  <c r="S179" i="29"/>
  <c r="I179" i="29"/>
  <c r="J179" i="29"/>
  <c r="K179" i="29"/>
  <c r="L179" i="29"/>
  <c r="M179" i="29"/>
  <c r="D179" i="29"/>
  <c r="E179" i="29"/>
  <c r="F179" i="29"/>
  <c r="G179" i="29"/>
  <c r="H179" i="29"/>
  <c r="D177" i="29"/>
  <c r="D176" i="29"/>
  <c r="Q173" i="29"/>
  <c r="Q104" i="29"/>
  <c r="Q103" i="29"/>
  <c r="Q102" i="29"/>
  <c r="K102" i="29"/>
  <c r="Q100" i="29"/>
  <c r="K100" i="29"/>
  <c r="Q98" i="29"/>
  <c r="F98" i="29"/>
  <c r="Q97" i="29"/>
  <c r="P94" i="29"/>
  <c r="Q94" i="29"/>
  <c r="J391" i="29"/>
  <c r="K391" i="29"/>
  <c r="L391" i="29"/>
  <c r="M391" i="29"/>
  <c r="N391" i="29"/>
  <c r="O391" i="29"/>
  <c r="P391" i="29"/>
  <c r="Q391" i="29"/>
  <c r="R391" i="29"/>
  <c r="J404" i="29"/>
  <c r="K404" i="29"/>
  <c r="L404" i="29"/>
  <c r="M404" i="29"/>
  <c r="N404" i="29"/>
  <c r="O404" i="29"/>
  <c r="P404" i="29"/>
  <c r="Q404" i="29"/>
  <c r="R404" i="29"/>
  <c r="J405" i="29"/>
  <c r="K405" i="29"/>
  <c r="L405" i="29"/>
  <c r="M405" i="29"/>
  <c r="N405" i="29"/>
  <c r="O405" i="29"/>
  <c r="P405" i="29"/>
  <c r="Q405" i="29"/>
  <c r="R405" i="29"/>
  <c r="J406" i="29"/>
  <c r="K406" i="29"/>
  <c r="L406" i="29"/>
  <c r="M406" i="29"/>
  <c r="N406" i="29"/>
  <c r="O406" i="29"/>
  <c r="P406" i="29"/>
  <c r="Q406" i="29"/>
  <c r="R406" i="29"/>
  <c r="S391" i="29"/>
  <c r="S404" i="29"/>
  <c r="S405" i="29"/>
  <c r="S406" i="29"/>
  <c r="N481" i="17"/>
  <c r="N560" i="17"/>
  <c r="O481" i="17"/>
  <c r="P481" i="17"/>
  <c r="P560" i="17"/>
  <c r="Q481" i="17"/>
  <c r="R481" i="17"/>
  <c r="R560" i="17"/>
  <c r="S481" i="17"/>
  <c r="M481" i="17"/>
  <c r="L481" i="17"/>
  <c r="N412" i="17"/>
  <c r="O412" i="17"/>
  <c r="P412" i="17"/>
  <c r="Q412" i="17"/>
  <c r="R412" i="17"/>
  <c r="I412" i="17"/>
  <c r="J412" i="17"/>
  <c r="J491" i="17"/>
  <c r="K412" i="17"/>
  <c r="L412" i="17"/>
  <c r="M412" i="17"/>
  <c r="D412" i="17"/>
  <c r="E412" i="17"/>
  <c r="F412" i="17"/>
  <c r="G412" i="17"/>
  <c r="H412" i="17"/>
  <c r="N402" i="17"/>
  <c r="Q402" i="17"/>
  <c r="R402" i="17"/>
  <c r="J402" i="17"/>
  <c r="M402" i="17"/>
  <c r="D402" i="17"/>
  <c r="F402" i="17"/>
  <c r="N397" i="17"/>
  <c r="O397" i="17"/>
  <c r="P397" i="17"/>
  <c r="Q397" i="17"/>
  <c r="R397" i="17"/>
  <c r="S397" i="17"/>
  <c r="I397" i="17"/>
  <c r="J397" i="17"/>
  <c r="K397" i="17"/>
  <c r="L397" i="17"/>
  <c r="M397" i="17"/>
  <c r="D397" i="17"/>
  <c r="E397" i="17"/>
  <c r="F397" i="17"/>
  <c r="G397" i="17"/>
  <c r="H397" i="17"/>
  <c r="N392" i="17"/>
  <c r="O392" i="17"/>
  <c r="P392" i="17"/>
  <c r="Q392" i="17"/>
  <c r="R392" i="17"/>
  <c r="S392" i="17"/>
  <c r="I392" i="17"/>
  <c r="J392" i="17"/>
  <c r="K392" i="17"/>
  <c r="L392" i="17"/>
  <c r="M392" i="17"/>
  <c r="D392" i="17"/>
  <c r="E392" i="17"/>
  <c r="F392" i="17"/>
  <c r="G392" i="17"/>
  <c r="H392" i="17"/>
  <c r="N387" i="17"/>
  <c r="O387" i="17"/>
  <c r="P387" i="17"/>
  <c r="Q387" i="17"/>
  <c r="R387" i="17"/>
  <c r="S387" i="17"/>
  <c r="I387" i="17"/>
  <c r="J387" i="17"/>
  <c r="K387" i="17"/>
  <c r="L387" i="17"/>
  <c r="M387" i="17"/>
  <c r="H387" i="17"/>
  <c r="N382" i="17"/>
  <c r="O382" i="17"/>
  <c r="P382" i="17"/>
  <c r="Q382" i="17"/>
  <c r="R382" i="17"/>
  <c r="S382" i="17"/>
  <c r="I382" i="17"/>
  <c r="J382" i="17"/>
  <c r="K382" i="17"/>
  <c r="L382" i="17"/>
  <c r="M382" i="17"/>
  <c r="D382" i="17"/>
  <c r="E382" i="17"/>
  <c r="F382" i="17"/>
  <c r="G382" i="17"/>
  <c r="H382" i="17"/>
  <c r="N377" i="17"/>
  <c r="O377" i="17"/>
  <c r="P377" i="17"/>
  <c r="Q377" i="17"/>
  <c r="R377" i="17"/>
  <c r="S377" i="17"/>
  <c r="I377" i="17"/>
  <c r="J377" i="17"/>
  <c r="K377" i="17"/>
  <c r="L377" i="17"/>
  <c r="M377" i="17"/>
  <c r="H377" i="17"/>
  <c r="N372" i="17"/>
  <c r="O372" i="17"/>
  <c r="P372" i="17"/>
  <c r="Q372" i="17"/>
  <c r="R372" i="17"/>
  <c r="S372" i="17"/>
  <c r="I372" i="17"/>
  <c r="J372" i="17"/>
  <c r="K372" i="17"/>
  <c r="L372" i="17"/>
  <c r="M372" i="17"/>
  <c r="D372" i="17"/>
  <c r="E372" i="17"/>
  <c r="F372" i="17"/>
  <c r="G372" i="17"/>
  <c r="H372" i="17"/>
  <c r="N367" i="17"/>
  <c r="O367" i="17"/>
  <c r="P367" i="17"/>
  <c r="Q367" i="17"/>
  <c r="R367" i="17"/>
  <c r="S367" i="17"/>
  <c r="I367" i="17"/>
  <c r="J367" i="17"/>
  <c r="K367" i="17"/>
  <c r="L367" i="17"/>
  <c r="M367" i="17"/>
  <c r="D367" i="17"/>
  <c r="E367" i="17"/>
  <c r="F367" i="17"/>
  <c r="G367" i="17"/>
  <c r="H367" i="17"/>
  <c r="N362" i="17"/>
  <c r="O362" i="17"/>
  <c r="P362" i="17"/>
  <c r="Q362" i="17"/>
  <c r="R362" i="17"/>
  <c r="S362" i="17"/>
  <c r="I362" i="17"/>
  <c r="J362" i="17"/>
  <c r="K362" i="17"/>
  <c r="L362" i="17"/>
  <c r="M362" i="17"/>
  <c r="N357" i="17"/>
  <c r="O357" i="17"/>
  <c r="P357" i="17"/>
  <c r="Q357" i="17"/>
  <c r="R357" i="17"/>
  <c r="S357" i="17"/>
  <c r="I357" i="17"/>
  <c r="J357" i="17"/>
  <c r="K357" i="17"/>
  <c r="L357" i="17"/>
  <c r="M357" i="17"/>
  <c r="D357" i="17"/>
  <c r="E357" i="17"/>
  <c r="F357" i="17"/>
  <c r="G357" i="17"/>
  <c r="H357" i="17"/>
  <c r="N352" i="17"/>
  <c r="O352" i="17"/>
  <c r="P352" i="17"/>
  <c r="Q352" i="17"/>
  <c r="R352" i="17"/>
  <c r="S352" i="17"/>
  <c r="I352" i="17"/>
  <c r="J352" i="17"/>
  <c r="K352" i="17"/>
  <c r="L352" i="17"/>
  <c r="M352" i="17"/>
  <c r="N347" i="17"/>
  <c r="O347" i="17"/>
  <c r="P347" i="17"/>
  <c r="Q347" i="17"/>
  <c r="R347" i="17"/>
  <c r="S347" i="17"/>
  <c r="I347" i="17"/>
  <c r="J347" i="17"/>
  <c r="K347" i="17"/>
  <c r="L347" i="17"/>
  <c r="M347" i="17"/>
  <c r="N342" i="17"/>
  <c r="O342" i="17"/>
  <c r="P342" i="17"/>
  <c r="Q342" i="17"/>
  <c r="R342" i="17"/>
  <c r="S342" i="17"/>
  <c r="I342" i="17"/>
  <c r="J342" i="17"/>
  <c r="K342" i="17"/>
  <c r="L342" i="17"/>
  <c r="M342" i="17"/>
  <c r="D342" i="17"/>
  <c r="E342" i="17"/>
  <c r="F342" i="17"/>
  <c r="G342" i="17"/>
  <c r="H342" i="17"/>
  <c r="N341" i="17"/>
  <c r="O341" i="17"/>
  <c r="P341" i="17"/>
  <c r="Q341" i="17"/>
  <c r="R341" i="17"/>
  <c r="S341" i="17"/>
  <c r="I341" i="17"/>
  <c r="J341" i="17"/>
  <c r="K341" i="17"/>
  <c r="L341" i="17"/>
  <c r="M341" i="17"/>
  <c r="D341" i="17"/>
  <c r="E341" i="17"/>
  <c r="F341" i="17"/>
  <c r="G341" i="17"/>
  <c r="H341" i="17"/>
  <c r="N340" i="17"/>
  <c r="O340" i="17"/>
  <c r="P340" i="17"/>
  <c r="Q340" i="17"/>
  <c r="R340" i="17"/>
  <c r="S340" i="17"/>
  <c r="I340" i="17"/>
  <c r="J340" i="17"/>
  <c r="K340" i="17"/>
  <c r="L340" i="17"/>
  <c r="M340" i="17"/>
  <c r="D340" i="17"/>
  <c r="E340" i="17"/>
  <c r="F340" i="17"/>
  <c r="G340" i="17"/>
  <c r="H340" i="17"/>
  <c r="N337" i="17"/>
  <c r="O337" i="17"/>
  <c r="P337" i="17"/>
  <c r="Q337" i="17"/>
  <c r="R337" i="17"/>
  <c r="S337" i="17"/>
  <c r="I337" i="17"/>
  <c r="J337" i="17"/>
  <c r="K337" i="17"/>
  <c r="L337" i="17"/>
  <c r="M337" i="17"/>
  <c r="D337" i="17"/>
  <c r="E337" i="17"/>
  <c r="F337" i="17"/>
  <c r="G337" i="17"/>
  <c r="H337" i="17"/>
  <c r="N336" i="17"/>
  <c r="O336" i="17"/>
  <c r="P336" i="17"/>
  <c r="Q336" i="17"/>
  <c r="R336" i="17"/>
  <c r="S336" i="17"/>
  <c r="I336" i="17"/>
  <c r="J336" i="17"/>
  <c r="K336" i="17"/>
  <c r="L336" i="17"/>
  <c r="M336" i="17"/>
  <c r="D336" i="17"/>
  <c r="E336" i="17"/>
  <c r="F336" i="17"/>
  <c r="G336" i="17"/>
  <c r="H336" i="17"/>
  <c r="N335" i="17"/>
  <c r="O335" i="17"/>
  <c r="P335" i="17"/>
  <c r="Q335" i="17"/>
  <c r="R335" i="17"/>
  <c r="S335" i="17"/>
  <c r="I335" i="17"/>
  <c r="J335" i="17"/>
  <c r="K335" i="17"/>
  <c r="L335" i="17"/>
  <c r="M335" i="17"/>
  <c r="D335" i="17"/>
  <c r="E335" i="17"/>
  <c r="F335" i="17"/>
  <c r="G335" i="17"/>
  <c r="H335" i="17"/>
  <c r="N334" i="17"/>
  <c r="O334" i="17"/>
  <c r="P334" i="17"/>
  <c r="Q334" i="17"/>
  <c r="R334" i="17"/>
  <c r="S334" i="17"/>
  <c r="I334" i="17"/>
  <c r="J334" i="17"/>
  <c r="K334" i="17"/>
  <c r="L334" i="17"/>
  <c r="M334" i="17"/>
  <c r="D334" i="17"/>
  <c r="E334" i="17"/>
  <c r="F334" i="17"/>
  <c r="G334" i="17"/>
  <c r="H334" i="17"/>
  <c r="N333" i="17"/>
  <c r="O333" i="17"/>
  <c r="P333" i="17"/>
  <c r="Q333" i="17"/>
  <c r="R333" i="17"/>
  <c r="S333" i="17"/>
  <c r="I333" i="17"/>
  <c r="J333" i="17"/>
  <c r="L333" i="17"/>
  <c r="M333" i="17"/>
  <c r="D333" i="17"/>
  <c r="E333" i="17"/>
  <c r="F333" i="17"/>
  <c r="G333" i="17"/>
  <c r="H333" i="17"/>
  <c r="N9" i="17"/>
  <c r="N332" i="17"/>
  <c r="O9" i="17"/>
  <c r="O332" i="17"/>
  <c r="P9" i="17"/>
  <c r="P332" i="17"/>
  <c r="Q9" i="17"/>
  <c r="Q332" i="17"/>
  <c r="R9" i="17"/>
  <c r="R332" i="17"/>
  <c r="I9" i="17"/>
  <c r="I332" i="17"/>
  <c r="J9" i="17"/>
  <c r="K9" i="17"/>
  <c r="K332" i="17"/>
  <c r="L9" i="17"/>
  <c r="M9" i="17"/>
  <c r="M95" i="17"/>
  <c r="H9" i="17"/>
  <c r="H332" i="17"/>
  <c r="N8" i="17"/>
  <c r="N173" i="17"/>
  <c r="O8" i="17"/>
  <c r="P8" i="17"/>
  <c r="P331" i="17"/>
  <c r="Q173" i="17"/>
  <c r="R8" i="17"/>
  <c r="R331" i="17"/>
  <c r="I331" i="17"/>
  <c r="J331" i="17"/>
  <c r="K331" i="17"/>
  <c r="L331" i="17"/>
  <c r="M331" i="17"/>
  <c r="E331" i="17"/>
  <c r="H331" i="17"/>
  <c r="N323" i="17"/>
  <c r="Q323" i="17"/>
  <c r="R323" i="17"/>
  <c r="I323" i="17"/>
  <c r="J323" i="17"/>
  <c r="K323" i="17"/>
  <c r="M323" i="17"/>
  <c r="F323" i="17"/>
  <c r="G323" i="17"/>
  <c r="N318" i="17"/>
  <c r="O318" i="17"/>
  <c r="P318" i="17"/>
  <c r="Q318" i="17"/>
  <c r="R318" i="17"/>
  <c r="S318" i="17"/>
  <c r="I318" i="17"/>
  <c r="J318" i="17"/>
  <c r="K318" i="17"/>
  <c r="L318" i="17"/>
  <c r="M318" i="17"/>
  <c r="D318" i="17"/>
  <c r="E318" i="17"/>
  <c r="F318" i="17"/>
  <c r="G318" i="17"/>
  <c r="H318" i="17"/>
  <c r="N313" i="17"/>
  <c r="O313" i="17"/>
  <c r="P313" i="17"/>
  <c r="Q313" i="17"/>
  <c r="R313" i="17"/>
  <c r="S313" i="17"/>
  <c r="I313" i="17"/>
  <c r="J313" i="17"/>
  <c r="K313" i="17"/>
  <c r="L313" i="17"/>
  <c r="M313" i="17"/>
  <c r="D313" i="17"/>
  <c r="E313" i="17"/>
  <c r="F313" i="17"/>
  <c r="G313" i="17"/>
  <c r="H313" i="17"/>
  <c r="N308" i="17"/>
  <c r="O308" i="17"/>
  <c r="P308" i="17"/>
  <c r="Q308" i="17"/>
  <c r="R308" i="17"/>
  <c r="S308" i="17"/>
  <c r="I308" i="17"/>
  <c r="J308" i="17"/>
  <c r="K308" i="17"/>
  <c r="L308" i="17"/>
  <c r="M308" i="17"/>
  <c r="H308" i="17"/>
  <c r="N303" i="17"/>
  <c r="O303" i="17"/>
  <c r="P303" i="17"/>
  <c r="Q303" i="17"/>
  <c r="R303" i="17"/>
  <c r="S303" i="17"/>
  <c r="I303" i="17"/>
  <c r="J303" i="17"/>
  <c r="K303" i="17"/>
  <c r="L303" i="17"/>
  <c r="M303" i="17"/>
  <c r="D303" i="17"/>
  <c r="E303" i="17"/>
  <c r="F303" i="17"/>
  <c r="G303" i="17"/>
  <c r="H303" i="17"/>
  <c r="N298" i="17"/>
  <c r="O298" i="17"/>
  <c r="P298" i="17"/>
  <c r="Q298" i="17"/>
  <c r="R298" i="17"/>
  <c r="S298" i="17"/>
  <c r="I298" i="17"/>
  <c r="J298" i="17"/>
  <c r="K298" i="17"/>
  <c r="L298" i="17"/>
  <c r="M298" i="17"/>
  <c r="H298" i="17"/>
  <c r="N293" i="17"/>
  <c r="O293" i="17"/>
  <c r="P293" i="17"/>
  <c r="Q293" i="17"/>
  <c r="R293" i="17"/>
  <c r="S293" i="17"/>
  <c r="I293" i="17"/>
  <c r="J293" i="17"/>
  <c r="K293" i="17"/>
  <c r="L293" i="17"/>
  <c r="M293" i="17"/>
  <c r="D293" i="17"/>
  <c r="E293" i="17"/>
  <c r="F293" i="17"/>
  <c r="G293" i="17"/>
  <c r="H293" i="17"/>
  <c r="N288" i="17"/>
  <c r="O288" i="17"/>
  <c r="P288" i="17"/>
  <c r="Q288" i="17"/>
  <c r="R288" i="17"/>
  <c r="S288" i="17"/>
  <c r="I288" i="17"/>
  <c r="J288" i="17"/>
  <c r="K288" i="17"/>
  <c r="L288" i="17"/>
  <c r="M288" i="17"/>
  <c r="D288" i="17"/>
  <c r="E288" i="17"/>
  <c r="F288" i="17"/>
  <c r="G288" i="17"/>
  <c r="H288" i="17"/>
  <c r="N283" i="17"/>
  <c r="O283" i="17"/>
  <c r="P283" i="17"/>
  <c r="Q283" i="17"/>
  <c r="R283" i="17"/>
  <c r="S283" i="17"/>
  <c r="I283" i="17"/>
  <c r="J283" i="17"/>
  <c r="K283" i="17"/>
  <c r="L283" i="17"/>
  <c r="M283" i="17"/>
  <c r="N278" i="17"/>
  <c r="O278" i="17"/>
  <c r="P278" i="17"/>
  <c r="Q278" i="17"/>
  <c r="R278" i="17"/>
  <c r="S278" i="17"/>
  <c r="I278" i="17"/>
  <c r="J278" i="17"/>
  <c r="K278" i="17"/>
  <c r="L278" i="17"/>
  <c r="M278" i="17"/>
  <c r="D278" i="17"/>
  <c r="E278" i="17"/>
  <c r="F278" i="17"/>
  <c r="H278" i="17"/>
  <c r="N273" i="17"/>
  <c r="O273" i="17"/>
  <c r="P273" i="17"/>
  <c r="Q273" i="17"/>
  <c r="R273" i="17"/>
  <c r="S273" i="17"/>
  <c r="I273" i="17"/>
  <c r="J273" i="17"/>
  <c r="K273" i="17"/>
  <c r="L273" i="17"/>
  <c r="M273" i="17"/>
  <c r="N268" i="17"/>
  <c r="O268" i="17"/>
  <c r="P268" i="17"/>
  <c r="Q268" i="17"/>
  <c r="R268" i="17"/>
  <c r="S268" i="17"/>
  <c r="I268" i="17"/>
  <c r="J268" i="17"/>
  <c r="K268" i="17"/>
  <c r="L268" i="17"/>
  <c r="M268" i="17"/>
  <c r="N263" i="17"/>
  <c r="O263" i="17"/>
  <c r="P263" i="17"/>
  <c r="Q263" i="17"/>
  <c r="R263" i="17"/>
  <c r="S263" i="17"/>
  <c r="I263" i="17"/>
  <c r="J263" i="17"/>
  <c r="K263" i="17"/>
  <c r="L263" i="17"/>
  <c r="M263" i="17"/>
  <c r="D263" i="17"/>
  <c r="E263" i="17"/>
  <c r="F263" i="17"/>
  <c r="H263" i="17"/>
  <c r="N262" i="17"/>
  <c r="O262" i="17"/>
  <c r="P262" i="17"/>
  <c r="Q262" i="17"/>
  <c r="R262" i="17"/>
  <c r="S262" i="17"/>
  <c r="I262" i="17"/>
  <c r="J262" i="17"/>
  <c r="K262" i="17"/>
  <c r="L262" i="17"/>
  <c r="M262" i="17"/>
  <c r="D262" i="17"/>
  <c r="E262" i="17"/>
  <c r="F262" i="17"/>
  <c r="G262" i="17"/>
  <c r="H262" i="17"/>
  <c r="N261" i="17"/>
  <c r="O261" i="17"/>
  <c r="P261" i="17"/>
  <c r="Q261" i="17"/>
  <c r="R261" i="17"/>
  <c r="S261" i="17"/>
  <c r="I261" i="17"/>
  <c r="J261" i="17"/>
  <c r="K261" i="17"/>
  <c r="L261" i="17"/>
  <c r="M261" i="17"/>
  <c r="D261" i="17"/>
  <c r="E261" i="17"/>
  <c r="F261" i="17"/>
  <c r="G261" i="17"/>
  <c r="H261" i="17"/>
  <c r="N258" i="17"/>
  <c r="O258" i="17"/>
  <c r="P258" i="17"/>
  <c r="Q258" i="17"/>
  <c r="R258" i="17"/>
  <c r="S258" i="17"/>
  <c r="I258" i="17"/>
  <c r="J258" i="17"/>
  <c r="K258" i="17"/>
  <c r="L258" i="17"/>
  <c r="M258" i="17"/>
  <c r="D258" i="17"/>
  <c r="E258" i="17"/>
  <c r="F258" i="17"/>
  <c r="H258" i="17"/>
  <c r="N257" i="17"/>
  <c r="O257" i="17"/>
  <c r="P257" i="17"/>
  <c r="Q257" i="17"/>
  <c r="R257" i="17"/>
  <c r="S257" i="17"/>
  <c r="I257" i="17"/>
  <c r="J257" i="17"/>
  <c r="K257" i="17"/>
  <c r="L257" i="17"/>
  <c r="M257" i="17"/>
  <c r="D257" i="17"/>
  <c r="E257" i="17"/>
  <c r="F257" i="17"/>
  <c r="H257" i="17"/>
  <c r="N256" i="17"/>
  <c r="O256" i="17"/>
  <c r="P256" i="17"/>
  <c r="Q256" i="17"/>
  <c r="R256" i="17"/>
  <c r="S256" i="17"/>
  <c r="I256" i="17"/>
  <c r="J256" i="17"/>
  <c r="K256" i="17"/>
  <c r="L256" i="17"/>
  <c r="M256" i="17"/>
  <c r="D256" i="17"/>
  <c r="E256" i="17"/>
  <c r="F256" i="17"/>
  <c r="G256" i="17"/>
  <c r="H256" i="17"/>
  <c r="N255" i="17"/>
  <c r="O255" i="17"/>
  <c r="P255" i="17"/>
  <c r="Q255" i="17"/>
  <c r="R255" i="17"/>
  <c r="S255" i="17"/>
  <c r="I255" i="17"/>
  <c r="J255" i="17"/>
  <c r="K255" i="17"/>
  <c r="L255" i="17"/>
  <c r="M255" i="17"/>
  <c r="D255" i="17"/>
  <c r="E255" i="17"/>
  <c r="F255" i="17"/>
  <c r="G255" i="17"/>
  <c r="H255" i="17"/>
  <c r="N254" i="17"/>
  <c r="O254" i="17"/>
  <c r="P254" i="17"/>
  <c r="Q254" i="17"/>
  <c r="R254" i="17"/>
  <c r="S254" i="17"/>
  <c r="I254" i="17"/>
  <c r="J254" i="17"/>
  <c r="L254" i="17"/>
  <c r="M254" i="17"/>
  <c r="D254" i="17"/>
  <c r="E254" i="17"/>
  <c r="F254" i="17"/>
  <c r="H254" i="17"/>
  <c r="O253" i="17"/>
  <c r="Q253" i="17"/>
  <c r="I253" i="17"/>
  <c r="M253" i="17"/>
  <c r="P252" i="17"/>
  <c r="R252" i="17"/>
  <c r="I252" i="17"/>
  <c r="J252" i="17"/>
  <c r="K252" i="17"/>
  <c r="L252" i="17"/>
  <c r="M252" i="17"/>
  <c r="E252" i="17"/>
  <c r="H252" i="17"/>
  <c r="N244" i="17"/>
  <c r="O244" i="17"/>
  <c r="P244" i="17"/>
  <c r="Q244" i="17"/>
  <c r="R244" i="17"/>
  <c r="I244" i="17"/>
  <c r="J244" i="17"/>
  <c r="M244" i="17"/>
  <c r="F244" i="17"/>
  <c r="N239" i="17"/>
  <c r="O239" i="17"/>
  <c r="P239" i="17"/>
  <c r="Q239" i="17"/>
  <c r="R239" i="17"/>
  <c r="S239" i="17"/>
  <c r="I239" i="17"/>
  <c r="J239" i="17"/>
  <c r="K239" i="17"/>
  <c r="L239" i="17"/>
  <c r="M239" i="17"/>
  <c r="D239" i="17"/>
  <c r="E239" i="17"/>
  <c r="F239" i="17"/>
  <c r="G239" i="17"/>
  <c r="H239" i="17"/>
  <c r="N234" i="17"/>
  <c r="O234" i="17"/>
  <c r="P234" i="17"/>
  <c r="Q234" i="17"/>
  <c r="R234" i="17"/>
  <c r="S234" i="17"/>
  <c r="I234" i="17"/>
  <c r="J234" i="17"/>
  <c r="K234" i="17"/>
  <c r="L234" i="17"/>
  <c r="M234" i="17"/>
  <c r="D234" i="17"/>
  <c r="E234" i="17"/>
  <c r="F234" i="17"/>
  <c r="G234" i="17"/>
  <c r="H234" i="17"/>
  <c r="N229" i="17"/>
  <c r="O229" i="17"/>
  <c r="P229" i="17"/>
  <c r="Q229" i="17"/>
  <c r="R229" i="17"/>
  <c r="S229" i="17"/>
  <c r="I229" i="17"/>
  <c r="J229" i="17"/>
  <c r="K229" i="17"/>
  <c r="L229" i="17"/>
  <c r="M229" i="17"/>
  <c r="H229" i="17"/>
  <c r="N224" i="17"/>
  <c r="O224" i="17"/>
  <c r="P224" i="17"/>
  <c r="Q224" i="17"/>
  <c r="R224" i="17"/>
  <c r="S224" i="17"/>
  <c r="I224" i="17"/>
  <c r="J224" i="17"/>
  <c r="K224" i="17"/>
  <c r="L224" i="17"/>
  <c r="M224" i="17"/>
  <c r="D224" i="17"/>
  <c r="E224" i="17"/>
  <c r="F224" i="17"/>
  <c r="G224" i="17"/>
  <c r="H224" i="17"/>
  <c r="N219" i="17"/>
  <c r="O219" i="17"/>
  <c r="P219" i="17"/>
  <c r="Q219" i="17"/>
  <c r="R219" i="17"/>
  <c r="S219" i="17"/>
  <c r="I219" i="17"/>
  <c r="J219" i="17"/>
  <c r="K219" i="17"/>
  <c r="L219" i="17"/>
  <c r="M219" i="17"/>
  <c r="H219" i="17"/>
  <c r="N214" i="17"/>
  <c r="O214" i="17"/>
  <c r="P214" i="17"/>
  <c r="Q214" i="17"/>
  <c r="R214" i="17"/>
  <c r="S214" i="17"/>
  <c r="I214" i="17"/>
  <c r="J214" i="17"/>
  <c r="K214" i="17"/>
  <c r="L214" i="17"/>
  <c r="M214" i="17"/>
  <c r="D214" i="17"/>
  <c r="E214" i="17"/>
  <c r="F214" i="17"/>
  <c r="G214" i="17"/>
  <c r="H214" i="17"/>
  <c r="N209" i="17"/>
  <c r="O209" i="17"/>
  <c r="P209" i="17"/>
  <c r="Q209" i="17"/>
  <c r="R209" i="17"/>
  <c r="S209" i="17"/>
  <c r="I209" i="17"/>
  <c r="J209" i="17"/>
  <c r="K209" i="17"/>
  <c r="L209" i="17"/>
  <c r="M209" i="17"/>
  <c r="D209" i="17"/>
  <c r="E209" i="17"/>
  <c r="F209" i="17"/>
  <c r="G209" i="17"/>
  <c r="H209" i="17"/>
  <c r="N204" i="17"/>
  <c r="O204" i="17"/>
  <c r="P204" i="17"/>
  <c r="Q204" i="17"/>
  <c r="R204" i="17"/>
  <c r="S204" i="17"/>
  <c r="I204" i="17"/>
  <c r="J204" i="17"/>
  <c r="K204" i="17"/>
  <c r="L204" i="17"/>
  <c r="M204" i="17"/>
  <c r="N199" i="17"/>
  <c r="O199" i="17"/>
  <c r="P199" i="17"/>
  <c r="Q199" i="17"/>
  <c r="R199" i="17"/>
  <c r="S199" i="17"/>
  <c r="I199" i="17"/>
  <c r="J199" i="17"/>
  <c r="K199" i="17"/>
  <c r="L199" i="17"/>
  <c r="M199" i="17"/>
  <c r="D199" i="17"/>
  <c r="E199" i="17"/>
  <c r="F199" i="17"/>
  <c r="G199" i="17"/>
  <c r="H199" i="17"/>
  <c r="N194" i="17"/>
  <c r="O194" i="17"/>
  <c r="P194" i="17"/>
  <c r="Q194" i="17"/>
  <c r="R194" i="17"/>
  <c r="S194" i="17"/>
  <c r="I194" i="17"/>
  <c r="J194" i="17"/>
  <c r="K194" i="17"/>
  <c r="L194" i="17"/>
  <c r="M194" i="17"/>
  <c r="N189" i="17"/>
  <c r="O189" i="17"/>
  <c r="P189" i="17"/>
  <c r="Q189" i="17"/>
  <c r="R189" i="17"/>
  <c r="S189" i="17"/>
  <c r="I189" i="17"/>
  <c r="J189" i="17"/>
  <c r="K189" i="17"/>
  <c r="L189" i="17"/>
  <c r="M189" i="17"/>
  <c r="N184" i="17"/>
  <c r="O184" i="17"/>
  <c r="P184" i="17"/>
  <c r="Q184" i="17"/>
  <c r="R184" i="17"/>
  <c r="S184" i="17"/>
  <c r="I184" i="17"/>
  <c r="J184" i="17"/>
  <c r="K184" i="17"/>
  <c r="L184" i="17"/>
  <c r="M184" i="17"/>
  <c r="D184" i="17"/>
  <c r="E184" i="17"/>
  <c r="F184" i="17"/>
  <c r="G184" i="17"/>
  <c r="H184" i="17"/>
  <c r="N182" i="17"/>
  <c r="O182" i="17"/>
  <c r="P182" i="17"/>
  <c r="Q182" i="17"/>
  <c r="R182" i="17"/>
  <c r="I182" i="17"/>
  <c r="J182" i="17"/>
  <c r="K182" i="17"/>
  <c r="L182" i="17"/>
  <c r="M182" i="17"/>
  <c r="D182" i="17"/>
  <c r="E182" i="17"/>
  <c r="F182" i="17"/>
  <c r="G182" i="17"/>
  <c r="H182" i="17"/>
  <c r="N179" i="17"/>
  <c r="O179" i="17"/>
  <c r="P179" i="17"/>
  <c r="Q179" i="17"/>
  <c r="R179" i="17"/>
  <c r="S179" i="17"/>
  <c r="I179" i="17"/>
  <c r="J179" i="17"/>
  <c r="K179" i="17"/>
  <c r="L179" i="17"/>
  <c r="M179" i="17"/>
  <c r="D179" i="17"/>
  <c r="E179" i="17"/>
  <c r="F179" i="17"/>
  <c r="G179" i="17"/>
  <c r="H179" i="17"/>
  <c r="N178" i="17"/>
  <c r="O178" i="17"/>
  <c r="P178" i="17"/>
  <c r="Q178" i="17"/>
  <c r="R178" i="17"/>
  <c r="S178" i="17"/>
  <c r="I178" i="17"/>
  <c r="J178" i="17"/>
  <c r="K178" i="17"/>
  <c r="L178" i="17"/>
  <c r="M178" i="17"/>
  <c r="D178" i="17"/>
  <c r="E178" i="17"/>
  <c r="F178" i="17"/>
  <c r="G178" i="17"/>
  <c r="H178" i="17"/>
  <c r="D177" i="17"/>
  <c r="N175" i="17"/>
  <c r="O175" i="17"/>
  <c r="P175" i="17"/>
  <c r="Q175" i="17"/>
  <c r="R175" i="17"/>
  <c r="S175" i="17"/>
  <c r="I175" i="17"/>
  <c r="J175" i="17"/>
  <c r="K175" i="17"/>
  <c r="L175" i="17"/>
  <c r="M175" i="17"/>
  <c r="D175" i="17"/>
  <c r="E175" i="17"/>
  <c r="F175" i="17"/>
  <c r="G175" i="17"/>
  <c r="H175" i="17"/>
  <c r="O174" i="17"/>
  <c r="Q174" i="17"/>
  <c r="I174" i="17"/>
  <c r="L174" i="17"/>
  <c r="H174" i="17"/>
  <c r="P173" i="17"/>
  <c r="R173" i="17"/>
  <c r="I173" i="17"/>
  <c r="J173" i="17"/>
  <c r="K173" i="17"/>
  <c r="L173" i="17"/>
  <c r="M173" i="17"/>
  <c r="E173" i="17"/>
  <c r="H173" i="17"/>
  <c r="P104" i="17"/>
  <c r="R104" i="17"/>
  <c r="I104" i="17"/>
  <c r="J104" i="17"/>
  <c r="K104" i="17"/>
  <c r="L104" i="17"/>
  <c r="M104" i="17"/>
  <c r="E104" i="17"/>
  <c r="H104" i="17"/>
  <c r="O103" i="17"/>
  <c r="P103" i="17"/>
  <c r="R103" i="17"/>
  <c r="I103" i="17"/>
  <c r="J103" i="17"/>
  <c r="K103" i="17"/>
  <c r="L103" i="17"/>
  <c r="M103" i="17"/>
  <c r="E103" i="17"/>
  <c r="H103" i="17"/>
  <c r="N100" i="17"/>
  <c r="P100" i="17"/>
  <c r="R100" i="17"/>
  <c r="I100" i="17"/>
  <c r="J100" i="17"/>
  <c r="K100" i="17"/>
  <c r="L100" i="17"/>
  <c r="M100" i="17"/>
  <c r="E100" i="17"/>
  <c r="H100" i="17"/>
  <c r="N99" i="17"/>
  <c r="P99" i="17"/>
  <c r="Q99" i="17"/>
  <c r="R99" i="17"/>
  <c r="I99" i="17"/>
  <c r="J99" i="17"/>
  <c r="K99" i="17"/>
  <c r="L99" i="17"/>
  <c r="M99" i="17"/>
  <c r="E99" i="17"/>
  <c r="H99" i="17"/>
  <c r="P98" i="17"/>
  <c r="R98" i="17"/>
  <c r="I98" i="17"/>
  <c r="J98" i="17"/>
  <c r="K98" i="17"/>
  <c r="L98" i="17"/>
  <c r="M98" i="17"/>
  <c r="E98" i="17"/>
  <c r="H98" i="17"/>
  <c r="O97" i="17"/>
  <c r="P97" i="17"/>
  <c r="R97" i="17"/>
  <c r="I97" i="17"/>
  <c r="J97" i="17"/>
  <c r="K97" i="17"/>
  <c r="L97" i="17"/>
  <c r="M97" i="17"/>
  <c r="E97" i="17"/>
  <c r="H97" i="17"/>
  <c r="N96" i="17"/>
  <c r="P96" i="17"/>
  <c r="R96" i="17"/>
  <c r="I96" i="17"/>
  <c r="J96" i="17"/>
  <c r="L96" i="17"/>
  <c r="M96" i="17"/>
  <c r="E96" i="17"/>
  <c r="H96" i="17"/>
  <c r="P95" i="17"/>
  <c r="Q95" i="17"/>
  <c r="R95" i="17"/>
  <c r="I95" i="17"/>
  <c r="K95" i="17"/>
  <c r="H95" i="17"/>
  <c r="P94" i="17"/>
  <c r="R94" i="17"/>
  <c r="I94" i="17"/>
  <c r="J94" i="17"/>
  <c r="K94" i="17"/>
  <c r="L94" i="17"/>
  <c r="M94" i="17"/>
  <c r="E94" i="17"/>
  <c r="H94" i="17"/>
  <c r="E101" i="17"/>
  <c r="H101" i="17"/>
  <c r="I101" i="17"/>
  <c r="J101" i="17"/>
  <c r="K101" i="17"/>
  <c r="L101" i="17"/>
  <c r="M101" i="17"/>
  <c r="N101" i="17"/>
  <c r="P101" i="17"/>
  <c r="R101" i="17"/>
  <c r="E102" i="17"/>
  <c r="H102" i="17"/>
  <c r="I102" i="17"/>
  <c r="J102" i="17"/>
  <c r="K102" i="17"/>
  <c r="L102" i="17"/>
  <c r="M102" i="17"/>
  <c r="N102" i="17"/>
  <c r="P102" i="17"/>
  <c r="Q102" i="17"/>
  <c r="R102" i="17"/>
  <c r="N491" i="17"/>
  <c r="O491" i="17"/>
  <c r="P491" i="17"/>
  <c r="Q491" i="17"/>
  <c r="R491" i="17"/>
  <c r="I491" i="17"/>
  <c r="K491" i="17"/>
  <c r="L491" i="17"/>
  <c r="M491" i="17"/>
  <c r="D491" i="17"/>
  <c r="E491" i="17"/>
  <c r="F491" i="17"/>
  <c r="H491" i="17"/>
  <c r="D493" i="17"/>
  <c r="E493" i="17"/>
  <c r="F493" i="17"/>
  <c r="G493" i="17"/>
  <c r="H493" i="17"/>
  <c r="I493" i="17"/>
  <c r="J493" i="17"/>
  <c r="K493" i="17"/>
  <c r="L493" i="17"/>
  <c r="M493" i="17"/>
  <c r="N493" i="17"/>
  <c r="O493" i="17"/>
  <c r="P493" i="17"/>
  <c r="Q493" i="17"/>
  <c r="R493" i="17"/>
  <c r="D494" i="17"/>
  <c r="E494" i="17"/>
  <c r="F494" i="17"/>
  <c r="G494" i="17"/>
  <c r="H494" i="17"/>
  <c r="I494" i="17"/>
  <c r="J494" i="17"/>
  <c r="K494" i="17"/>
  <c r="L494" i="17"/>
  <c r="M494" i="17"/>
  <c r="N494" i="17"/>
  <c r="O494" i="17"/>
  <c r="P494" i="17"/>
  <c r="Q494" i="17"/>
  <c r="R494" i="17"/>
  <c r="D495" i="17"/>
  <c r="E495" i="17"/>
  <c r="F495" i="17"/>
  <c r="G495" i="17"/>
  <c r="H495" i="17"/>
  <c r="I495" i="17"/>
  <c r="J495" i="17"/>
  <c r="K495" i="17"/>
  <c r="L495" i="17"/>
  <c r="M495" i="17"/>
  <c r="N495" i="17"/>
  <c r="O495" i="17"/>
  <c r="P495" i="17"/>
  <c r="Q495" i="17"/>
  <c r="R495" i="17"/>
  <c r="D499" i="17"/>
  <c r="E499" i="17"/>
  <c r="F499" i="17"/>
  <c r="G499" i="17"/>
  <c r="H499" i="17"/>
  <c r="I499" i="17"/>
  <c r="J499" i="17"/>
  <c r="K499" i="17"/>
  <c r="L499" i="17"/>
  <c r="M499" i="17"/>
  <c r="N499" i="17"/>
  <c r="O499" i="17"/>
  <c r="P499" i="17"/>
  <c r="Q499" i="17"/>
  <c r="R499" i="17"/>
  <c r="D500" i="17"/>
  <c r="E500" i="17"/>
  <c r="F500" i="17"/>
  <c r="G500" i="17"/>
  <c r="H500" i="17"/>
  <c r="I500" i="17"/>
  <c r="J500" i="17"/>
  <c r="K500" i="17"/>
  <c r="L500" i="17"/>
  <c r="M500" i="17"/>
  <c r="N500" i="17"/>
  <c r="O500" i="17"/>
  <c r="P500" i="17"/>
  <c r="Q500" i="17"/>
  <c r="R500" i="17"/>
  <c r="M505" i="17"/>
  <c r="N505" i="17"/>
  <c r="O505" i="17"/>
  <c r="P505" i="17"/>
  <c r="Q505" i="17"/>
  <c r="R505" i="17"/>
  <c r="L510" i="17"/>
  <c r="M510" i="17"/>
  <c r="N510" i="17"/>
  <c r="O510" i="17"/>
  <c r="P510" i="17"/>
  <c r="Q510" i="17"/>
  <c r="R510" i="17"/>
  <c r="D515" i="17"/>
  <c r="E515" i="17"/>
  <c r="F515" i="17"/>
  <c r="G515" i="17"/>
  <c r="H515" i="17"/>
  <c r="I515" i="17"/>
  <c r="J515" i="17"/>
  <c r="K515" i="17"/>
  <c r="L515" i="17"/>
  <c r="M515" i="17"/>
  <c r="N515" i="17"/>
  <c r="O515" i="17"/>
  <c r="P515" i="17"/>
  <c r="Q515" i="17"/>
  <c r="R515" i="17"/>
  <c r="L520" i="17"/>
  <c r="M520" i="17"/>
  <c r="N520" i="17"/>
  <c r="O520" i="17"/>
  <c r="P520" i="17"/>
  <c r="Q520" i="17"/>
  <c r="R520" i="17"/>
  <c r="D525" i="17"/>
  <c r="E525" i="17"/>
  <c r="F525" i="17"/>
  <c r="G525" i="17"/>
  <c r="H525" i="17"/>
  <c r="I525" i="17"/>
  <c r="J525" i="17"/>
  <c r="K525" i="17"/>
  <c r="L525" i="17"/>
  <c r="M525" i="17"/>
  <c r="N525" i="17"/>
  <c r="O525" i="17"/>
  <c r="P525" i="17"/>
  <c r="Q525" i="17"/>
  <c r="R525" i="17"/>
  <c r="D530" i="17"/>
  <c r="E530" i="17"/>
  <c r="F530" i="17"/>
  <c r="G530" i="17"/>
  <c r="H530" i="17"/>
  <c r="I530" i="17"/>
  <c r="J530" i="17"/>
  <c r="K530" i="17"/>
  <c r="L530" i="17"/>
  <c r="M530" i="17"/>
  <c r="N530" i="17"/>
  <c r="O530" i="17"/>
  <c r="P530" i="17"/>
  <c r="Q530" i="17"/>
  <c r="R530" i="17"/>
  <c r="L535" i="17"/>
  <c r="M535" i="17"/>
  <c r="N535" i="17"/>
  <c r="O535" i="17"/>
  <c r="P535" i="17"/>
  <c r="Q535" i="17"/>
  <c r="R535" i="17"/>
  <c r="D540" i="17"/>
  <c r="E540" i="17"/>
  <c r="F540" i="17"/>
  <c r="G540" i="17"/>
  <c r="H540" i="17"/>
  <c r="I540" i="17"/>
  <c r="J540" i="17"/>
  <c r="K540" i="17"/>
  <c r="L540" i="17"/>
  <c r="M540" i="17"/>
  <c r="N540" i="17"/>
  <c r="O540" i="17"/>
  <c r="P540" i="17"/>
  <c r="Q540" i="17"/>
  <c r="R540" i="17"/>
  <c r="L545" i="17"/>
  <c r="M545" i="17"/>
  <c r="N545" i="17"/>
  <c r="O545" i="17"/>
  <c r="P545" i="17"/>
  <c r="Q545" i="17"/>
  <c r="R545" i="17"/>
  <c r="D550" i="17"/>
  <c r="E550" i="17"/>
  <c r="F550" i="17"/>
  <c r="G550" i="17"/>
  <c r="H550" i="17"/>
  <c r="I550" i="17"/>
  <c r="J550" i="17"/>
  <c r="K550" i="17"/>
  <c r="L550" i="17"/>
  <c r="M550" i="17"/>
  <c r="N550" i="17"/>
  <c r="O550" i="17"/>
  <c r="P550" i="17"/>
  <c r="Q550" i="17"/>
  <c r="R550" i="17"/>
  <c r="D555" i="17"/>
  <c r="E555" i="17"/>
  <c r="F555" i="17"/>
  <c r="G555" i="17"/>
  <c r="H555" i="17"/>
  <c r="I555" i="17"/>
  <c r="J555" i="17"/>
  <c r="K555" i="17"/>
  <c r="L555" i="17"/>
  <c r="M555" i="17"/>
  <c r="N555" i="17"/>
  <c r="O555" i="17"/>
  <c r="P555" i="17"/>
  <c r="Q555" i="17"/>
  <c r="R555" i="17"/>
  <c r="D481" i="17"/>
  <c r="E481" i="17"/>
  <c r="F481" i="17"/>
  <c r="F560" i="17"/>
  <c r="G481" i="17"/>
  <c r="H481" i="17"/>
  <c r="I481" i="17"/>
  <c r="J481" i="17"/>
  <c r="J560" i="17"/>
  <c r="K481" i="17"/>
  <c r="M560" i="17"/>
  <c r="O560" i="17"/>
  <c r="Q560" i="17"/>
  <c r="S515" i="17"/>
  <c r="S510" i="17"/>
  <c r="S505" i="17"/>
  <c r="S500" i="17"/>
  <c r="S493" i="17"/>
  <c r="S494" i="17"/>
  <c r="S495" i="17"/>
  <c r="S499" i="17"/>
  <c r="D347" i="17"/>
  <c r="E347" i="17"/>
  <c r="F347" i="17"/>
  <c r="G347" i="17"/>
  <c r="H347" i="17"/>
  <c r="D352" i="17"/>
  <c r="E352" i="17"/>
  <c r="F352" i="17"/>
  <c r="G352" i="17"/>
  <c r="H352" i="17"/>
  <c r="D362" i="17"/>
  <c r="E362" i="17"/>
  <c r="F362" i="17"/>
  <c r="G362" i="17"/>
  <c r="H362" i="17"/>
  <c r="D377" i="17"/>
  <c r="E377" i="17"/>
  <c r="F377" i="17"/>
  <c r="G377" i="17"/>
  <c r="D387" i="17"/>
  <c r="E387" i="17"/>
  <c r="F387" i="17"/>
  <c r="G387" i="17"/>
  <c r="D268" i="17"/>
  <c r="E268" i="17"/>
  <c r="F268" i="17"/>
  <c r="G268" i="17"/>
  <c r="H268" i="17"/>
  <c r="D273" i="17"/>
  <c r="E273" i="17"/>
  <c r="F273" i="17"/>
  <c r="G273" i="17"/>
  <c r="H273" i="17"/>
  <c r="D283" i="17"/>
  <c r="E283" i="17"/>
  <c r="F283" i="17"/>
  <c r="G283" i="17"/>
  <c r="H283" i="17"/>
  <c r="D298" i="17"/>
  <c r="E298" i="17"/>
  <c r="F298" i="17"/>
  <c r="G298" i="17"/>
  <c r="D308" i="17"/>
  <c r="E308" i="17"/>
  <c r="F308" i="17"/>
  <c r="G308" i="17"/>
  <c r="D189" i="17"/>
  <c r="E189" i="17"/>
  <c r="F189" i="17"/>
  <c r="G189" i="17"/>
  <c r="H189" i="17"/>
  <c r="D194" i="17"/>
  <c r="E194" i="17"/>
  <c r="F194" i="17"/>
  <c r="G194" i="17"/>
  <c r="H194" i="17"/>
  <c r="D204" i="17"/>
  <c r="E204" i="17"/>
  <c r="F204" i="17"/>
  <c r="G204" i="17"/>
  <c r="H204" i="17"/>
  <c r="D219" i="17"/>
  <c r="E219" i="17"/>
  <c r="F219" i="17"/>
  <c r="G219" i="17"/>
  <c r="D229" i="17"/>
  <c r="E229" i="17"/>
  <c r="F229" i="17"/>
  <c r="G229" i="17"/>
  <c r="D99" i="32"/>
  <c r="D100" i="32"/>
  <c r="N558" i="22"/>
  <c r="O558" i="22"/>
  <c r="P558" i="22"/>
  <c r="Q558" i="22"/>
  <c r="R558" i="22"/>
  <c r="S558" i="22"/>
  <c r="L558" i="22"/>
  <c r="M558" i="22"/>
  <c r="N557" i="22"/>
  <c r="O557" i="22"/>
  <c r="P557" i="22"/>
  <c r="Q557" i="22"/>
  <c r="R557" i="22"/>
  <c r="S557" i="22"/>
  <c r="J557" i="22"/>
  <c r="K557" i="22"/>
  <c r="L557" i="22"/>
  <c r="M557" i="22"/>
  <c r="N556" i="22"/>
  <c r="O556" i="22"/>
  <c r="P556" i="22"/>
  <c r="Q556" i="22"/>
  <c r="R556" i="22"/>
  <c r="S556" i="22"/>
  <c r="I556" i="22"/>
  <c r="J556" i="22"/>
  <c r="K556" i="22"/>
  <c r="L556" i="22"/>
  <c r="M556" i="22"/>
  <c r="N476" i="22"/>
  <c r="N555" i="22"/>
  <c r="O476" i="22"/>
  <c r="O555" i="22"/>
  <c r="P476" i="22"/>
  <c r="P555" i="22"/>
  <c r="Q476" i="22"/>
  <c r="Q555" i="22"/>
  <c r="R476" i="22"/>
  <c r="R555" i="22"/>
  <c r="S476" i="22"/>
  <c r="I476" i="22"/>
  <c r="I555" i="22"/>
  <c r="J476" i="22"/>
  <c r="J555" i="22"/>
  <c r="K476" i="22"/>
  <c r="K555" i="22"/>
  <c r="L476" i="22"/>
  <c r="L555" i="22"/>
  <c r="M476" i="22"/>
  <c r="M555" i="22"/>
  <c r="N553" i="22"/>
  <c r="O553" i="22"/>
  <c r="P553" i="22"/>
  <c r="Q553" i="22"/>
  <c r="R553" i="22"/>
  <c r="S553" i="22"/>
  <c r="L553" i="22"/>
  <c r="M553" i="22"/>
  <c r="N552" i="22"/>
  <c r="O552" i="22"/>
  <c r="P552" i="22"/>
  <c r="Q552" i="22"/>
  <c r="R552" i="22"/>
  <c r="S552" i="22"/>
  <c r="J552" i="22"/>
  <c r="K552" i="22"/>
  <c r="L552" i="22"/>
  <c r="M552" i="22"/>
  <c r="N551" i="22"/>
  <c r="O551" i="22"/>
  <c r="P551" i="22"/>
  <c r="Q551" i="22"/>
  <c r="R551" i="22"/>
  <c r="S551" i="22"/>
  <c r="I551" i="22"/>
  <c r="J551" i="22"/>
  <c r="K551" i="22"/>
  <c r="L551" i="22"/>
  <c r="M551" i="22"/>
  <c r="N471" i="22"/>
  <c r="O471" i="22"/>
  <c r="O550" i="22"/>
  <c r="P471" i="22"/>
  <c r="P550" i="22"/>
  <c r="Q471" i="22"/>
  <c r="Q550" i="22"/>
  <c r="R471" i="22"/>
  <c r="R550" i="22"/>
  <c r="S471" i="22"/>
  <c r="S550" i="22"/>
  <c r="I471" i="22"/>
  <c r="J471" i="22"/>
  <c r="J550" i="22"/>
  <c r="K471" i="22"/>
  <c r="K550" i="22"/>
  <c r="L471" i="22"/>
  <c r="L550" i="22"/>
  <c r="M471" i="22"/>
  <c r="N548" i="22"/>
  <c r="O548" i="22"/>
  <c r="P548" i="22"/>
  <c r="Q548" i="22"/>
  <c r="R548" i="22"/>
  <c r="S548" i="22"/>
  <c r="L548" i="22"/>
  <c r="M548" i="22"/>
  <c r="N547" i="22"/>
  <c r="O547" i="22"/>
  <c r="P547" i="22"/>
  <c r="R547" i="22"/>
  <c r="S547" i="22"/>
  <c r="I547" i="22"/>
  <c r="J547" i="22"/>
  <c r="K547" i="22"/>
  <c r="L547" i="22"/>
  <c r="M547" i="22"/>
  <c r="N546" i="22"/>
  <c r="O546" i="22"/>
  <c r="P546" i="22"/>
  <c r="Q546" i="22"/>
  <c r="R546" i="22"/>
  <c r="S546" i="22"/>
  <c r="I546" i="22"/>
  <c r="J546" i="22"/>
  <c r="K546" i="22"/>
  <c r="L546" i="22"/>
  <c r="M546" i="22"/>
  <c r="N466" i="22"/>
  <c r="O466" i="22"/>
  <c r="O545" i="22"/>
  <c r="P466" i="22"/>
  <c r="P545" i="22"/>
  <c r="Q466" i="22"/>
  <c r="Q545" i="22"/>
  <c r="R466" i="22"/>
  <c r="R545" i="22"/>
  <c r="S466" i="22"/>
  <c r="S545" i="22"/>
  <c r="I466" i="22"/>
  <c r="J466" i="22"/>
  <c r="J545" i="22"/>
  <c r="K466" i="22"/>
  <c r="K545" i="22"/>
  <c r="L466" i="22"/>
  <c r="L545" i="22"/>
  <c r="M466" i="22"/>
  <c r="N543" i="22"/>
  <c r="O543" i="22"/>
  <c r="P543" i="22"/>
  <c r="Q543" i="22"/>
  <c r="R543" i="22"/>
  <c r="S543" i="22"/>
  <c r="L543" i="22"/>
  <c r="M543" i="22"/>
  <c r="N542" i="22"/>
  <c r="O542" i="22"/>
  <c r="P542" i="22"/>
  <c r="Q542" i="22"/>
  <c r="R542" i="22"/>
  <c r="S542" i="22"/>
  <c r="I542" i="22"/>
  <c r="J542" i="22"/>
  <c r="K542" i="22"/>
  <c r="L542" i="22"/>
  <c r="M542" i="22"/>
  <c r="N541" i="22"/>
  <c r="O541" i="22"/>
  <c r="P541" i="22"/>
  <c r="Q541" i="22"/>
  <c r="R541" i="22"/>
  <c r="S541" i="22"/>
  <c r="I541" i="22"/>
  <c r="J541" i="22"/>
  <c r="K541" i="22"/>
  <c r="L541" i="22"/>
  <c r="M541" i="22"/>
  <c r="N461" i="22"/>
  <c r="N540" i="22"/>
  <c r="O461" i="22"/>
  <c r="O540" i="22"/>
  <c r="P461" i="22"/>
  <c r="P540" i="22"/>
  <c r="Q461" i="22"/>
  <c r="Q540" i="22"/>
  <c r="R461" i="22"/>
  <c r="R540" i="22"/>
  <c r="S461" i="22"/>
  <c r="I461" i="22"/>
  <c r="I540" i="22"/>
  <c r="J461" i="22"/>
  <c r="J540" i="22"/>
  <c r="K461" i="22"/>
  <c r="K540" i="22"/>
  <c r="L461" i="22"/>
  <c r="L540" i="22"/>
  <c r="M461" i="22"/>
  <c r="M540" i="22"/>
  <c r="N538" i="22"/>
  <c r="O538" i="22"/>
  <c r="P538" i="22"/>
  <c r="Q538" i="22"/>
  <c r="R538" i="22"/>
  <c r="S538" i="22"/>
  <c r="N537" i="22"/>
  <c r="O537" i="22"/>
  <c r="P537" i="22"/>
  <c r="Q537" i="22"/>
  <c r="R537" i="22"/>
  <c r="S537" i="22"/>
  <c r="N536" i="22"/>
  <c r="O536" i="22"/>
  <c r="P536" i="22"/>
  <c r="Q536" i="22"/>
  <c r="R536" i="22"/>
  <c r="S536" i="22"/>
  <c r="N456" i="22"/>
  <c r="N535" i="22"/>
  <c r="O456" i="22"/>
  <c r="P456" i="22"/>
  <c r="P535" i="22"/>
  <c r="Q456" i="22"/>
  <c r="Q535" i="22"/>
  <c r="R456" i="22"/>
  <c r="R535" i="22"/>
  <c r="S456" i="22"/>
  <c r="N533" i="22"/>
  <c r="O533" i="22"/>
  <c r="P533" i="22"/>
  <c r="Q533" i="22"/>
  <c r="R533" i="22"/>
  <c r="S533" i="22"/>
  <c r="L533" i="22"/>
  <c r="M533" i="22"/>
  <c r="N532" i="22"/>
  <c r="O532" i="22"/>
  <c r="P532" i="22"/>
  <c r="Q532" i="22"/>
  <c r="R532" i="22"/>
  <c r="S532" i="22"/>
  <c r="I532" i="22"/>
  <c r="J532" i="22"/>
  <c r="K532" i="22"/>
  <c r="L532" i="22"/>
  <c r="M532" i="22"/>
  <c r="N531" i="22"/>
  <c r="O531" i="22"/>
  <c r="P531" i="22"/>
  <c r="Q531" i="22"/>
  <c r="R531" i="22"/>
  <c r="S531" i="22"/>
  <c r="I531" i="22"/>
  <c r="J531" i="22"/>
  <c r="K531" i="22"/>
  <c r="L531" i="22"/>
  <c r="M531" i="22"/>
  <c r="N451" i="22"/>
  <c r="O451" i="22"/>
  <c r="O530" i="22"/>
  <c r="P451" i="22"/>
  <c r="P530" i="22"/>
  <c r="Q451" i="22"/>
  <c r="Q530" i="22"/>
  <c r="R451" i="22"/>
  <c r="S451" i="22"/>
  <c r="S530" i="22"/>
  <c r="I451" i="22"/>
  <c r="I530" i="22"/>
  <c r="J451" i="22"/>
  <c r="J530" i="22"/>
  <c r="K451" i="22"/>
  <c r="L451" i="22"/>
  <c r="L530" i="22"/>
  <c r="M451" i="22"/>
  <c r="M530" i="22"/>
  <c r="N528" i="22"/>
  <c r="O528" i="22"/>
  <c r="P528" i="22"/>
  <c r="Q528" i="22"/>
  <c r="R528" i="22"/>
  <c r="S528" i="22"/>
  <c r="L528" i="22"/>
  <c r="M528" i="22"/>
  <c r="N527" i="22"/>
  <c r="O527" i="22"/>
  <c r="P527" i="22"/>
  <c r="Q527" i="22"/>
  <c r="R527" i="22"/>
  <c r="S527" i="22"/>
  <c r="I527" i="22"/>
  <c r="J527" i="22"/>
  <c r="K527" i="22"/>
  <c r="L527" i="22"/>
  <c r="M527" i="22"/>
  <c r="N526" i="22"/>
  <c r="O526" i="22"/>
  <c r="P526" i="22"/>
  <c r="Q526" i="22"/>
  <c r="R526" i="22"/>
  <c r="S526" i="22"/>
  <c r="I526" i="22"/>
  <c r="J526" i="22"/>
  <c r="K526" i="22"/>
  <c r="M526" i="22"/>
  <c r="L526" i="22"/>
  <c r="N446" i="22"/>
  <c r="O446" i="22"/>
  <c r="O525" i="22"/>
  <c r="P446" i="22"/>
  <c r="P525" i="22"/>
  <c r="Q446" i="22"/>
  <c r="Q525" i="22"/>
  <c r="R446" i="22"/>
  <c r="R525" i="22"/>
  <c r="S446" i="22"/>
  <c r="S525" i="22"/>
  <c r="I446" i="22"/>
  <c r="I525" i="22"/>
  <c r="J446" i="22"/>
  <c r="J525" i="22"/>
  <c r="K446" i="22"/>
  <c r="K525" i="22"/>
  <c r="L446" i="22"/>
  <c r="L525" i="22"/>
  <c r="M446" i="22"/>
  <c r="N523" i="22"/>
  <c r="O523" i="22"/>
  <c r="P523" i="22"/>
  <c r="Q523" i="22"/>
  <c r="R523" i="22"/>
  <c r="S523" i="22"/>
  <c r="N522" i="22"/>
  <c r="O522" i="22"/>
  <c r="P522" i="22"/>
  <c r="Q522" i="22"/>
  <c r="R522" i="22"/>
  <c r="S522" i="22"/>
  <c r="N521" i="22"/>
  <c r="O521" i="22"/>
  <c r="P521" i="22"/>
  <c r="Q521" i="22"/>
  <c r="R521" i="22"/>
  <c r="S521" i="22"/>
  <c r="N441" i="22"/>
  <c r="O441" i="22"/>
  <c r="O520" i="22"/>
  <c r="P441" i="22"/>
  <c r="P520" i="22"/>
  <c r="Q441" i="22"/>
  <c r="Q520" i="22"/>
  <c r="R441" i="22"/>
  <c r="R520" i="22"/>
  <c r="S441" i="22"/>
  <c r="N518" i="22"/>
  <c r="O518" i="22"/>
  <c r="P518" i="22"/>
  <c r="Q518" i="22"/>
  <c r="R518" i="22"/>
  <c r="S518" i="22"/>
  <c r="L518" i="22"/>
  <c r="M518" i="22"/>
  <c r="N517" i="22"/>
  <c r="O517" i="22"/>
  <c r="P517" i="22"/>
  <c r="Q517" i="22"/>
  <c r="R517" i="22"/>
  <c r="S517" i="22"/>
  <c r="I517" i="22"/>
  <c r="J517" i="22"/>
  <c r="K517" i="22"/>
  <c r="L517" i="22"/>
  <c r="M517" i="22"/>
  <c r="N516" i="22"/>
  <c r="O516" i="22"/>
  <c r="P516" i="22"/>
  <c r="Q516" i="22"/>
  <c r="R516" i="22"/>
  <c r="S516" i="22"/>
  <c r="I516" i="22"/>
  <c r="J516" i="22"/>
  <c r="K516" i="22"/>
  <c r="L516" i="22"/>
  <c r="M516" i="22"/>
  <c r="N436" i="22"/>
  <c r="O436" i="22"/>
  <c r="O515" i="22"/>
  <c r="P436" i="22"/>
  <c r="P515" i="22"/>
  <c r="Q436" i="22"/>
  <c r="Q515" i="22"/>
  <c r="R436" i="22"/>
  <c r="R515" i="22"/>
  <c r="S436" i="22"/>
  <c r="I436" i="22"/>
  <c r="J436" i="22"/>
  <c r="K436" i="22"/>
  <c r="K515" i="22"/>
  <c r="L436" i="22"/>
  <c r="L515" i="22"/>
  <c r="M436" i="22"/>
  <c r="M515" i="22"/>
  <c r="N513" i="22"/>
  <c r="O513" i="22"/>
  <c r="P513" i="22"/>
  <c r="Q513" i="22"/>
  <c r="R513" i="22"/>
  <c r="S513" i="22"/>
  <c r="N512" i="22"/>
  <c r="O512" i="22"/>
  <c r="P512" i="22"/>
  <c r="Q512" i="22"/>
  <c r="R512" i="22"/>
  <c r="S512" i="22"/>
  <c r="L512" i="22"/>
  <c r="N511" i="22"/>
  <c r="O511" i="22"/>
  <c r="P511" i="22"/>
  <c r="Q511" i="22"/>
  <c r="R511" i="22"/>
  <c r="S511" i="22"/>
  <c r="I511" i="22"/>
  <c r="J511" i="22"/>
  <c r="K511" i="22"/>
  <c r="L511" i="22"/>
  <c r="M511" i="22"/>
  <c r="N431" i="22"/>
  <c r="O431" i="22"/>
  <c r="O510" i="22"/>
  <c r="P431" i="22"/>
  <c r="P510" i="22"/>
  <c r="Q431" i="22"/>
  <c r="Q510" i="22"/>
  <c r="R431" i="22"/>
  <c r="R510" i="22"/>
  <c r="S431" i="22"/>
  <c r="I431" i="22"/>
  <c r="I510" i="22"/>
  <c r="J431" i="22"/>
  <c r="J510" i="22"/>
  <c r="K431" i="22"/>
  <c r="K510" i="22"/>
  <c r="L431" i="22"/>
  <c r="L510" i="22"/>
  <c r="M431" i="22"/>
  <c r="M510" i="22"/>
  <c r="I507" i="22"/>
  <c r="J507" i="22"/>
  <c r="K507" i="22"/>
  <c r="L507" i="22"/>
  <c r="M507" i="22"/>
  <c r="N506" i="22"/>
  <c r="O506" i="22"/>
  <c r="P506" i="22"/>
  <c r="Q506" i="22"/>
  <c r="R506" i="22"/>
  <c r="S506" i="22"/>
  <c r="I506" i="22"/>
  <c r="J506" i="22"/>
  <c r="K506" i="22"/>
  <c r="L506" i="22"/>
  <c r="M506" i="22"/>
  <c r="N426" i="22"/>
  <c r="N505" i="22"/>
  <c r="O426" i="22"/>
  <c r="P426" i="22"/>
  <c r="P505" i="22"/>
  <c r="Q426" i="22"/>
  <c r="Q505" i="22"/>
  <c r="R426" i="22"/>
  <c r="R505" i="22"/>
  <c r="S426" i="22"/>
  <c r="I426" i="22"/>
  <c r="J426" i="22"/>
  <c r="J505" i="22"/>
  <c r="K426" i="22"/>
  <c r="K505" i="22"/>
  <c r="L426" i="22"/>
  <c r="L505" i="22"/>
  <c r="M426" i="22"/>
  <c r="M505" i="22"/>
  <c r="S414" i="22"/>
  <c r="S493" i="22"/>
  <c r="S415" i="22"/>
  <c r="S416" i="22"/>
  <c r="S493" i="26"/>
  <c r="Q499" i="21"/>
  <c r="R499" i="21"/>
  <c r="S499" i="21"/>
  <c r="D491" i="21"/>
  <c r="E491" i="21"/>
  <c r="Q421" i="21"/>
  <c r="Q500" i="21"/>
  <c r="R421" i="21"/>
  <c r="S421" i="21"/>
  <c r="S500" i="21"/>
  <c r="Q426" i="21"/>
  <c r="R426" i="21"/>
  <c r="S426" i="21"/>
  <c r="Q431" i="21"/>
  <c r="R431" i="21"/>
  <c r="S431" i="21"/>
  <c r="Q436" i="21"/>
  <c r="Q515" i="21"/>
  <c r="R436" i="21"/>
  <c r="R515" i="21"/>
  <c r="S436" i="21"/>
  <c r="S515" i="21"/>
  <c r="Q441" i="21"/>
  <c r="R441" i="21"/>
  <c r="R520" i="21"/>
  <c r="S441" i="21"/>
  <c r="S520" i="21"/>
  <c r="Q446" i="21"/>
  <c r="Q525" i="21"/>
  <c r="R446" i="21"/>
  <c r="S446" i="21"/>
  <c r="S525" i="21"/>
  <c r="Q451" i="21"/>
  <c r="Q530" i="21"/>
  <c r="R451" i="21"/>
  <c r="S451" i="21"/>
  <c r="Q456" i="21"/>
  <c r="R456" i="21"/>
  <c r="R535" i="21"/>
  <c r="S456" i="21"/>
  <c r="Q461" i="21"/>
  <c r="Q540" i="21"/>
  <c r="R461" i="21"/>
  <c r="S461" i="21"/>
  <c r="S540" i="21"/>
  <c r="Q466" i="21"/>
  <c r="R466" i="21"/>
  <c r="S466" i="21"/>
  <c r="Q471" i="21"/>
  <c r="Q550" i="21"/>
  <c r="R471" i="21"/>
  <c r="S471" i="21"/>
  <c r="Q476" i="21"/>
  <c r="R476" i="21"/>
  <c r="R555" i="21"/>
  <c r="S476" i="21"/>
  <c r="Q482" i="21"/>
  <c r="Q561" i="21"/>
  <c r="Q483" i="21"/>
  <c r="Q484" i="21"/>
  <c r="R482" i="21"/>
  <c r="R483" i="21"/>
  <c r="R484" i="21"/>
  <c r="S482" i="21"/>
  <c r="S483" i="21"/>
  <c r="S484" i="21"/>
  <c r="S312" i="21"/>
  <c r="S307" i="21"/>
  <c r="S297" i="21"/>
  <c r="S287" i="21"/>
  <c r="S277" i="21"/>
  <c r="S274" i="21"/>
  <c r="S273" i="21"/>
  <c r="S272" i="21"/>
  <c r="S269" i="21"/>
  <c r="S268" i="21"/>
  <c r="S267" i="21"/>
  <c r="S495" i="22"/>
  <c r="N416" i="22"/>
  <c r="O416" i="22"/>
  <c r="O495" i="22"/>
  <c r="P416" i="22"/>
  <c r="P495" i="22"/>
  <c r="Q416" i="22"/>
  <c r="Q495" i="22"/>
  <c r="R416" i="22"/>
  <c r="R495" i="22"/>
  <c r="L416" i="22"/>
  <c r="M416" i="22"/>
  <c r="N415" i="22"/>
  <c r="N494" i="22"/>
  <c r="O415" i="22"/>
  <c r="O494" i="22"/>
  <c r="P415" i="22"/>
  <c r="P494" i="22"/>
  <c r="Q415" i="22"/>
  <c r="Q494" i="22"/>
  <c r="R415" i="22"/>
  <c r="R494" i="22"/>
  <c r="I415" i="22"/>
  <c r="J415" i="22"/>
  <c r="J494" i="22"/>
  <c r="K415" i="22"/>
  <c r="L415" i="22"/>
  <c r="L494" i="22"/>
  <c r="M415" i="22"/>
  <c r="M494" i="22"/>
  <c r="N414" i="22"/>
  <c r="O414" i="22"/>
  <c r="O493" i="22"/>
  <c r="P414" i="22"/>
  <c r="Q414" i="22"/>
  <c r="Q493" i="22"/>
  <c r="R414" i="22"/>
  <c r="R493" i="22"/>
  <c r="I414" i="22"/>
  <c r="J414" i="22"/>
  <c r="K414" i="22"/>
  <c r="L414" i="22"/>
  <c r="L493" i="22"/>
  <c r="M414" i="22"/>
  <c r="I421" i="22"/>
  <c r="I441" i="22"/>
  <c r="I456" i="22"/>
  <c r="G492" i="22"/>
  <c r="H492" i="22"/>
  <c r="P560" i="32"/>
  <c r="Q560" i="32"/>
  <c r="O555" i="32"/>
  <c r="P555" i="32"/>
  <c r="Q555" i="32"/>
  <c r="R555" i="32"/>
  <c r="S555" i="32"/>
  <c r="O550" i="32"/>
  <c r="P550" i="32"/>
  <c r="Q550" i="32"/>
  <c r="R550" i="32"/>
  <c r="S550" i="32"/>
  <c r="O545" i="32"/>
  <c r="P545" i="32"/>
  <c r="Q545" i="32"/>
  <c r="R545" i="32"/>
  <c r="S545" i="32"/>
  <c r="O540" i="32"/>
  <c r="P540" i="32"/>
  <c r="Q540" i="32"/>
  <c r="R540" i="32"/>
  <c r="S540" i="32"/>
  <c r="O530" i="32"/>
  <c r="P530" i="32"/>
  <c r="Q530" i="32"/>
  <c r="R530" i="32"/>
  <c r="S530" i="32"/>
  <c r="O525" i="32"/>
  <c r="P525" i="32"/>
  <c r="Q525" i="32"/>
  <c r="R525" i="32"/>
  <c r="S525" i="32"/>
  <c r="O520" i="32"/>
  <c r="P520" i="32"/>
  <c r="Q520" i="32"/>
  <c r="R520" i="32"/>
  <c r="S520" i="32"/>
  <c r="O515" i="32"/>
  <c r="P515" i="32"/>
  <c r="Q515" i="32"/>
  <c r="R515" i="32"/>
  <c r="S515" i="32"/>
  <c r="O510" i="32"/>
  <c r="P510" i="32"/>
  <c r="Q510" i="32"/>
  <c r="S510" i="32"/>
  <c r="O505" i="32"/>
  <c r="P505" i="32"/>
  <c r="Q505" i="32"/>
  <c r="R505" i="32"/>
  <c r="S505" i="32"/>
  <c r="O500" i="32"/>
  <c r="P500" i="32"/>
  <c r="Q500" i="32"/>
  <c r="R500" i="32"/>
  <c r="O406" i="32"/>
  <c r="P406" i="32"/>
  <c r="Q406" i="32"/>
  <c r="R406" i="32"/>
  <c r="O405" i="32"/>
  <c r="P405" i="32"/>
  <c r="Q405" i="32"/>
  <c r="R405" i="32"/>
  <c r="O404" i="32"/>
  <c r="P404" i="32"/>
  <c r="Q404" i="32"/>
  <c r="R404" i="32"/>
  <c r="O401" i="32"/>
  <c r="P401" i="32"/>
  <c r="Q401" i="32"/>
  <c r="R401" i="32"/>
  <c r="O400" i="32"/>
  <c r="P400" i="32"/>
  <c r="Q400" i="32"/>
  <c r="R400" i="32"/>
  <c r="O399" i="32"/>
  <c r="P399" i="32"/>
  <c r="Q399" i="32"/>
  <c r="R399" i="32"/>
  <c r="O396" i="32"/>
  <c r="P396" i="32"/>
  <c r="Q396" i="32"/>
  <c r="R396" i="32"/>
  <c r="O395" i="32"/>
  <c r="P395" i="32"/>
  <c r="Q395" i="32"/>
  <c r="R395" i="32"/>
  <c r="O394" i="32"/>
  <c r="P394" i="32"/>
  <c r="Q394" i="32"/>
  <c r="R394" i="32"/>
  <c r="O391" i="32"/>
  <c r="P391" i="32"/>
  <c r="Q391" i="32"/>
  <c r="R391" i="32"/>
  <c r="O390" i="32"/>
  <c r="P390" i="32"/>
  <c r="Q390" i="32"/>
  <c r="R390" i="32"/>
  <c r="O389" i="32"/>
  <c r="P389" i="32"/>
  <c r="Q389" i="32"/>
  <c r="R389" i="32"/>
  <c r="O386" i="32"/>
  <c r="P386" i="32"/>
  <c r="Q386" i="32"/>
  <c r="R386" i="32"/>
  <c r="O385" i="32"/>
  <c r="P385" i="32"/>
  <c r="Q385" i="32"/>
  <c r="R385" i="32"/>
  <c r="O384" i="32"/>
  <c r="P384" i="32"/>
  <c r="Q384" i="32"/>
  <c r="R384" i="32"/>
  <c r="O381" i="32"/>
  <c r="P381" i="32"/>
  <c r="Q381" i="32"/>
  <c r="R381" i="32"/>
  <c r="O380" i="32"/>
  <c r="P380" i="32"/>
  <c r="Q380" i="32"/>
  <c r="R380" i="32"/>
  <c r="O379" i="32"/>
  <c r="P379" i="32"/>
  <c r="Q379" i="32"/>
  <c r="R379" i="32"/>
  <c r="O376" i="32"/>
  <c r="P376" i="32"/>
  <c r="Q376" i="32"/>
  <c r="R376" i="32"/>
  <c r="O375" i="32"/>
  <c r="P375" i="32"/>
  <c r="Q375" i="32"/>
  <c r="R375" i="32"/>
  <c r="O374" i="32"/>
  <c r="P374" i="32"/>
  <c r="Q374" i="32"/>
  <c r="R374" i="32"/>
  <c r="O371" i="32"/>
  <c r="P371" i="32"/>
  <c r="Q371" i="32"/>
  <c r="R371" i="32"/>
  <c r="O370" i="32"/>
  <c r="P370" i="32"/>
  <c r="Q370" i="32"/>
  <c r="R370" i="32"/>
  <c r="O369" i="32"/>
  <c r="P369" i="32"/>
  <c r="Q369" i="32"/>
  <c r="R369" i="32"/>
  <c r="O366" i="32"/>
  <c r="P366" i="32"/>
  <c r="Q366" i="32"/>
  <c r="R366" i="32"/>
  <c r="O365" i="32"/>
  <c r="P365" i="32"/>
  <c r="Q365" i="32"/>
  <c r="R365" i="32"/>
  <c r="O364" i="32"/>
  <c r="P364" i="32"/>
  <c r="Q364" i="32"/>
  <c r="R364" i="32"/>
  <c r="O361" i="32"/>
  <c r="P361" i="32"/>
  <c r="Q361" i="32"/>
  <c r="R361" i="32"/>
  <c r="O360" i="32"/>
  <c r="P360" i="32"/>
  <c r="Q360" i="32"/>
  <c r="R360" i="32"/>
  <c r="O359" i="32"/>
  <c r="P359" i="32"/>
  <c r="Q359" i="32"/>
  <c r="R359" i="32"/>
  <c r="O356" i="32"/>
  <c r="P356" i="32"/>
  <c r="Q356" i="32"/>
  <c r="R356" i="32"/>
  <c r="O355" i="32"/>
  <c r="P355" i="32"/>
  <c r="Q355" i="32"/>
  <c r="R355" i="32"/>
  <c r="O354" i="32"/>
  <c r="P354" i="32"/>
  <c r="Q354" i="32"/>
  <c r="R354" i="32"/>
  <c r="O351" i="32"/>
  <c r="P351" i="32"/>
  <c r="Q351" i="32"/>
  <c r="R351" i="32"/>
  <c r="O350" i="32"/>
  <c r="P350" i="32"/>
  <c r="Q350" i="32"/>
  <c r="R350" i="32"/>
  <c r="O349" i="32"/>
  <c r="P349" i="32"/>
  <c r="Q349" i="32"/>
  <c r="R349" i="32"/>
  <c r="O346" i="32"/>
  <c r="P346" i="32"/>
  <c r="Q346" i="32"/>
  <c r="R346" i="32"/>
  <c r="O345" i="32"/>
  <c r="P345" i="32"/>
  <c r="Q345" i="32"/>
  <c r="R345" i="32"/>
  <c r="O344" i="32"/>
  <c r="P344" i="32"/>
  <c r="Q344" i="32"/>
  <c r="R344" i="32"/>
  <c r="R505" i="19"/>
  <c r="D259" i="37"/>
  <c r="E259" i="37"/>
  <c r="F259" i="37"/>
  <c r="D257" i="37"/>
  <c r="E257" i="37"/>
  <c r="F257" i="37"/>
  <c r="S312" i="23"/>
  <c r="S307" i="23"/>
  <c r="S302" i="23"/>
  <c r="S299" i="23"/>
  <c r="S298" i="23"/>
  <c r="S297" i="23"/>
  <c r="S287" i="23"/>
  <c r="S284" i="23"/>
  <c r="S283" i="23"/>
  <c r="S277" i="23"/>
  <c r="S272" i="23"/>
  <c r="S271" i="22"/>
  <c r="S325" i="24"/>
  <c r="S320" i="24"/>
  <c r="S315" i="24"/>
  <c r="S305" i="24"/>
  <c r="S302" i="24"/>
  <c r="S300" i="24"/>
  <c r="S295" i="24"/>
  <c r="S290" i="24"/>
  <c r="S285" i="24"/>
  <c r="S280" i="24"/>
  <c r="S277" i="24"/>
  <c r="S275" i="24"/>
  <c r="S272" i="24"/>
  <c r="S270" i="24"/>
  <c r="S233" i="23"/>
  <c r="S228" i="23"/>
  <c r="S223" i="23"/>
  <c r="S220" i="23"/>
  <c r="S219" i="23"/>
  <c r="S218" i="23"/>
  <c r="S208" i="23"/>
  <c r="S205" i="23"/>
  <c r="S204" i="23"/>
  <c r="S198" i="23"/>
  <c r="S193" i="23"/>
  <c r="S192" i="22"/>
  <c r="S246" i="24"/>
  <c r="S241" i="24"/>
  <c r="S236" i="24"/>
  <c r="S226" i="24"/>
  <c r="S223" i="24"/>
  <c r="S221" i="24"/>
  <c r="S216" i="24"/>
  <c r="S211" i="24"/>
  <c r="S206" i="24"/>
  <c r="S201" i="24"/>
  <c r="S198" i="24"/>
  <c r="S196" i="24"/>
  <c r="S193" i="24"/>
  <c r="S191" i="24"/>
  <c r="P413" i="23"/>
  <c r="P493" i="23"/>
  <c r="P492" i="23"/>
  <c r="Q413" i="23"/>
  <c r="Q493" i="23"/>
  <c r="Q492" i="23"/>
  <c r="R413" i="23"/>
  <c r="R493" i="23"/>
  <c r="R492" i="23"/>
  <c r="S413" i="23"/>
  <c r="S493" i="23"/>
  <c r="S492" i="23"/>
  <c r="I413" i="23"/>
  <c r="I493" i="23"/>
  <c r="I492" i="23"/>
  <c r="J413" i="23"/>
  <c r="J493" i="23"/>
  <c r="J492" i="23"/>
  <c r="K413" i="23"/>
  <c r="K493" i="23"/>
  <c r="L413" i="23"/>
  <c r="L493" i="23"/>
  <c r="L492" i="23"/>
  <c r="M413" i="23"/>
  <c r="M493" i="23"/>
  <c r="M492" i="23"/>
  <c r="E413" i="23"/>
  <c r="E493" i="23"/>
  <c r="E492" i="23"/>
  <c r="G413" i="23"/>
  <c r="S391" i="23"/>
  <c r="S386" i="23"/>
  <c r="S381" i="23"/>
  <c r="S378" i="23"/>
  <c r="S377" i="23"/>
  <c r="S376" i="23"/>
  <c r="S366" i="23"/>
  <c r="S363" i="23"/>
  <c r="S362" i="23"/>
  <c r="S356" i="23"/>
  <c r="S351" i="23"/>
  <c r="H544" i="24"/>
  <c r="I456" i="24"/>
  <c r="J456" i="24"/>
  <c r="K456" i="24"/>
  <c r="L456" i="24"/>
  <c r="M456" i="24"/>
  <c r="H456" i="24"/>
  <c r="S404" i="24"/>
  <c r="N484" i="22"/>
  <c r="O484" i="22"/>
  <c r="O563" i="22"/>
  <c r="P484" i="22"/>
  <c r="Q484" i="22"/>
  <c r="Q563" i="22"/>
  <c r="R484" i="22"/>
  <c r="S484" i="22"/>
  <c r="L484" i="22"/>
  <c r="M484" i="22"/>
  <c r="M563" i="22"/>
  <c r="N483" i="22"/>
  <c r="N562" i="22"/>
  <c r="O483" i="22"/>
  <c r="O562" i="22"/>
  <c r="P483" i="22"/>
  <c r="P562" i="22"/>
  <c r="Q483" i="22"/>
  <c r="R483" i="22"/>
  <c r="R562" i="22"/>
  <c r="S483" i="22"/>
  <c r="I483" i="22"/>
  <c r="I562" i="22"/>
  <c r="J483" i="22"/>
  <c r="K483" i="22"/>
  <c r="K562" i="22"/>
  <c r="L483" i="22"/>
  <c r="L562" i="22"/>
  <c r="M483" i="22"/>
  <c r="M562" i="22"/>
  <c r="N482" i="22"/>
  <c r="O482" i="22"/>
  <c r="O561" i="22"/>
  <c r="P482" i="22"/>
  <c r="Q482" i="22"/>
  <c r="Q561" i="22"/>
  <c r="R482" i="22"/>
  <c r="R561" i="22"/>
  <c r="S482" i="22"/>
  <c r="S561" i="22"/>
  <c r="I482" i="22"/>
  <c r="I481" i="22"/>
  <c r="J482" i="22"/>
  <c r="K482" i="22"/>
  <c r="K561" i="22"/>
  <c r="L482" i="22"/>
  <c r="L561" i="22"/>
  <c r="M482" i="22"/>
  <c r="M561" i="22"/>
  <c r="E555" i="22"/>
  <c r="F555" i="22"/>
  <c r="G555" i="22"/>
  <c r="H555" i="22"/>
  <c r="E550" i="22"/>
  <c r="F550" i="22"/>
  <c r="G550" i="22"/>
  <c r="H550" i="22"/>
  <c r="E545" i="22"/>
  <c r="G545" i="22"/>
  <c r="H545" i="22"/>
  <c r="E540" i="22"/>
  <c r="F540" i="22"/>
  <c r="G540" i="22"/>
  <c r="H540" i="22"/>
  <c r="E530" i="22"/>
  <c r="H530" i="22"/>
  <c r="E525" i="22"/>
  <c r="G525" i="22"/>
  <c r="H525" i="22"/>
  <c r="E515" i="22"/>
  <c r="F515" i="22"/>
  <c r="G515" i="22"/>
  <c r="H515" i="22"/>
  <c r="E510" i="22"/>
  <c r="H510" i="22"/>
  <c r="E505" i="22"/>
  <c r="G505" i="22"/>
  <c r="H505" i="22"/>
  <c r="N503" i="22"/>
  <c r="O503" i="22"/>
  <c r="P503" i="22"/>
  <c r="Q503" i="22"/>
  <c r="R503" i="22"/>
  <c r="S503" i="22"/>
  <c r="L503" i="22"/>
  <c r="M503" i="22"/>
  <c r="N502" i="22"/>
  <c r="O502" i="22"/>
  <c r="P502" i="22"/>
  <c r="Q502" i="22"/>
  <c r="R502" i="22"/>
  <c r="S502" i="22"/>
  <c r="I502" i="22"/>
  <c r="J502" i="22"/>
  <c r="K502" i="22"/>
  <c r="L502" i="22"/>
  <c r="M502" i="22"/>
  <c r="N501" i="22"/>
  <c r="O501" i="22"/>
  <c r="P501" i="22"/>
  <c r="Q501" i="22"/>
  <c r="R501" i="22"/>
  <c r="S501" i="22"/>
  <c r="I501" i="22"/>
  <c r="J501" i="22"/>
  <c r="K501" i="22"/>
  <c r="L501" i="22"/>
  <c r="M501" i="22"/>
  <c r="N421" i="22"/>
  <c r="O421" i="22"/>
  <c r="O500" i="22"/>
  <c r="P421" i="22"/>
  <c r="Q421" i="22"/>
  <c r="Q500" i="22"/>
  <c r="R421" i="22"/>
  <c r="S421" i="22"/>
  <c r="S500" i="22"/>
  <c r="I500" i="22"/>
  <c r="J421" i="22"/>
  <c r="K421" i="22"/>
  <c r="K500" i="22"/>
  <c r="L421" i="22"/>
  <c r="M421" i="22"/>
  <c r="M500" i="22"/>
  <c r="E500" i="22"/>
  <c r="F500" i="22"/>
  <c r="G500" i="22"/>
  <c r="H500" i="22"/>
  <c r="J456" i="22"/>
  <c r="K456" i="22"/>
  <c r="L456" i="22"/>
  <c r="M456" i="22"/>
  <c r="J441" i="22"/>
  <c r="K441" i="22"/>
  <c r="L441" i="22"/>
  <c r="M441" i="22"/>
  <c r="S350" i="22"/>
  <c r="N499" i="26"/>
  <c r="O499" i="26"/>
  <c r="P499" i="26"/>
  <c r="Q499" i="26"/>
  <c r="R499" i="26"/>
  <c r="S499" i="26"/>
  <c r="I499" i="26"/>
  <c r="J499" i="26"/>
  <c r="K499" i="26"/>
  <c r="L499" i="26"/>
  <c r="M499" i="26"/>
  <c r="F499" i="26"/>
  <c r="G499" i="26"/>
  <c r="H499" i="26"/>
  <c r="N497" i="26"/>
  <c r="O497" i="26"/>
  <c r="P497" i="26"/>
  <c r="Q497" i="26"/>
  <c r="R497" i="26"/>
  <c r="S497" i="26"/>
  <c r="I497" i="26"/>
  <c r="J497" i="26"/>
  <c r="K497" i="26"/>
  <c r="L497" i="26"/>
  <c r="M497" i="26"/>
  <c r="F497" i="26"/>
  <c r="G497" i="26"/>
  <c r="H497" i="26"/>
  <c r="N495" i="26"/>
  <c r="O495" i="26"/>
  <c r="P495" i="26"/>
  <c r="Q495" i="26"/>
  <c r="R495" i="26"/>
  <c r="S495" i="26"/>
  <c r="I495" i="26"/>
  <c r="J495" i="26"/>
  <c r="K495" i="26"/>
  <c r="L495" i="26"/>
  <c r="M495" i="26"/>
  <c r="F495" i="26"/>
  <c r="G495" i="26"/>
  <c r="H495" i="26"/>
  <c r="N493" i="26"/>
  <c r="O493" i="26"/>
  <c r="P493" i="26"/>
  <c r="Q493" i="26"/>
  <c r="R493" i="26"/>
  <c r="I493" i="26"/>
  <c r="J493" i="26"/>
  <c r="K493" i="26"/>
  <c r="L493" i="26"/>
  <c r="M493" i="26"/>
  <c r="F493" i="26"/>
  <c r="G493" i="26"/>
  <c r="H493" i="26"/>
  <c r="F491" i="26"/>
  <c r="N490" i="26"/>
  <c r="O490" i="26"/>
  <c r="P490" i="26"/>
  <c r="R490" i="26"/>
  <c r="J490" i="26"/>
  <c r="K490" i="26"/>
  <c r="L490" i="26"/>
  <c r="H490" i="26"/>
  <c r="R500" i="21"/>
  <c r="Q501" i="21"/>
  <c r="R501" i="21"/>
  <c r="Q516" i="21"/>
  <c r="R516" i="21"/>
  <c r="Q519" i="21"/>
  <c r="R519" i="21"/>
  <c r="Q520" i="21"/>
  <c r="Q521" i="21"/>
  <c r="R521" i="21"/>
  <c r="R525" i="21"/>
  <c r="Q526" i="21"/>
  <c r="R526" i="21"/>
  <c r="Q529" i="21"/>
  <c r="R529" i="21"/>
  <c r="R530" i="21"/>
  <c r="Q531" i="21"/>
  <c r="R531" i="21"/>
  <c r="Q535" i="21"/>
  <c r="Q536" i="21"/>
  <c r="R536" i="21"/>
  <c r="Q539" i="21"/>
  <c r="R539" i="21"/>
  <c r="R540" i="21"/>
  <c r="Q541" i="21"/>
  <c r="R541" i="21"/>
  <c r="Q545" i="21"/>
  <c r="R545" i="21"/>
  <c r="Q546" i="21"/>
  <c r="R546" i="21"/>
  <c r="R550" i="21"/>
  <c r="Q551" i="21"/>
  <c r="R551" i="21"/>
  <c r="Q554" i="21"/>
  <c r="R554" i="21"/>
  <c r="Q555" i="21"/>
  <c r="Q556" i="21"/>
  <c r="R556" i="21"/>
  <c r="Q559" i="21"/>
  <c r="R559" i="21"/>
  <c r="R561" i="21"/>
  <c r="Q564" i="21"/>
  <c r="R564" i="21"/>
  <c r="S501" i="21"/>
  <c r="S516" i="21"/>
  <c r="S519" i="21"/>
  <c r="S521" i="21"/>
  <c r="S526" i="21"/>
  <c r="S529" i="21"/>
  <c r="S530" i="21"/>
  <c r="S531" i="21"/>
  <c r="S535" i="21"/>
  <c r="S536" i="21"/>
  <c r="S539" i="21"/>
  <c r="S541" i="21"/>
  <c r="S545" i="21"/>
  <c r="S546" i="21"/>
  <c r="S550" i="21"/>
  <c r="S551" i="21"/>
  <c r="S554" i="21"/>
  <c r="S555" i="21"/>
  <c r="S556" i="21"/>
  <c r="S559" i="21"/>
  <c r="S561" i="21"/>
  <c r="S564" i="21"/>
  <c r="Q492" i="19"/>
  <c r="N556" i="28"/>
  <c r="O556" i="28"/>
  <c r="P556" i="28"/>
  <c r="Q556" i="28"/>
  <c r="R556" i="28"/>
  <c r="S556" i="28"/>
  <c r="M556" i="28"/>
  <c r="N551" i="28"/>
  <c r="O551" i="28"/>
  <c r="P551" i="28"/>
  <c r="Q551" i="28"/>
  <c r="R551" i="28"/>
  <c r="S551" i="28"/>
  <c r="M551" i="28"/>
  <c r="N546" i="28"/>
  <c r="O546" i="28"/>
  <c r="P546" i="28"/>
  <c r="Q546" i="28"/>
  <c r="R546" i="28"/>
  <c r="S546" i="28"/>
  <c r="M546" i="28"/>
  <c r="N541" i="28"/>
  <c r="O541" i="28"/>
  <c r="P541" i="28"/>
  <c r="Q541" i="28"/>
  <c r="R541" i="28"/>
  <c r="S541" i="28"/>
  <c r="M541" i="28"/>
  <c r="N531" i="28"/>
  <c r="O531" i="28"/>
  <c r="P531" i="28"/>
  <c r="Q531" i="28"/>
  <c r="R531" i="28"/>
  <c r="S531" i="28"/>
  <c r="M531" i="28"/>
  <c r="N526" i="28"/>
  <c r="O526" i="28"/>
  <c r="P526" i="28"/>
  <c r="Q526" i="28"/>
  <c r="R526" i="28"/>
  <c r="S526" i="28"/>
  <c r="M526" i="28"/>
  <c r="N521" i="28"/>
  <c r="O521" i="28"/>
  <c r="P521" i="28"/>
  <c r="Q521" i="28"/>
  <c r="R521" i="28"/>
  <c r="S521" i="28"/>
  <c r="M521" i="28"/>
  <c r="N516" i="28"/>
  <c r="O516" i="28"/>
  <c r="P516" i="28"/>
  <c r="Q516" i="28"/>
  <c r="R516" i="28"/>
  <c r="S516" i="28"/>
  <c r="M516" i="28"/>
  <c r="N511" i="28"/>
  <c r="O511" i="28"/>
  <c r="P511" i="28"/>
  <c r="Q511" i="28"/>
  <c r="R511" i="28"/>
  <c r="S511" i="28"/>
  <c r="M511" i="28"/>
  <c r="N506" i="28"/>
  <c r="O506" i="28"/>
  <c r="P506" i="28"/>
  <c r="Q506" i="28"/>
  <c r="R506" i="28"/>
  <c r="S506" i="28"/>
  <c r="M506" i="28"/>
  <c r="N501" i="28"/>
  <c r="O501" i="28"/>
  <c r="P501" i="28"/>
  <c r="Q501" i="28"/>
  <c r="R501" i="28"/>
  <c r="S501" i="28"/>
  <c r="M501" i="28"/>
  <c r="N414" i="28"/>
  <c r="O414" i="28"/>
  <c r="O493" i="28"/>
  <c r="P414" i="28"/>
  <c r="P493" i="28"/>
  <c r="Q414" i="28"/>
  <c r="Q493" i="28"/>
  <c r="R414" i="28"/>
  <c r="R493" i="28"/>
  <c r="S493" i="28"/>
  <c r="M414" i="28"/>
  <c r="S349" i="24"/>
  <c r="S351" i="24"/>
  <c r="S354" i="24"/>
  <c r="S356" i="24"/>
  <c r="S359" i="24"/>
  <c r="S364" i="24"/>
  <c r="S369" i="24"/>
  <c r="S374" i="24"/>
  <c r="S379" i="24"/>
  <c r="S381" i="24"/>
  <c r="S384" i="24"/>
  <c r="S394" i="24"/>
  <c r="S399" i="24"/>
  <c r="F493" i="25"/>
  <c r="E493" i="25"/>
  <c r="G493" i="25"/>
  <c r="H493" i="25"/>
  <c r="I493" i="25"/>
  <c r="J493" i="25"/>
  <c r="K493" i="25"/>
  <c r="L493" i="25"/>
  <c r="M493" i="25"/>
  <c r="N493" i="25"/>
  <c r="O493" i="25"/>
  <c r="P493" i="25"/>
  <c r="Q493" i="25"/>
  <c r="R493" i="25"/>
  <c r="N413" i="29"/>
  <c r="O413" i="29"/>
  <c r="P413" i="29"/>
  <c r="Q413" i="29"/>
  <c r="R413" i="29"/>
  <c r="I413" i="29"/>
  <c r="J413" i="29"/>
  <c r="K413" i="29"/>
  <c r="L413" i="29"/>
  <c r="M413" i="29"/>
  <c r="H413" i="29"/>
  <c r="L493" i="29"/>
  <c r="L492" i="29"/>
  <c r="M493" i="29"/>
  <c r="N493" i="29"/>
  <c r="N492" i="29"/>
  <c r="O493" i="29"/>
  <c r="O492" i="29"/>
  <c r="P493" i="29"/>
  <c r="P492" i="29"/>
  <c r="Q493" i="29"/>
  <c r="Q492" i="29"/>
  <c r="R493" i="29"/>
  <c r="R492" i="29"/>
  <c r="K493" i="29"/>
  <c r="K492" i="29"/>
  <c r="J493" i="29"/>
  <c r="J492" i="29"/>
  <c r="I493" i="29"/>
  <c r="I492" i="29"/>
  <c r="H493" i="29"/>
  <c r="H492" i="29"/>
  <c r="F481" i="19"/>
  <c r="G481" i="19"/>
  <c r="H481" i="19"/>
  <c r="S493" i="29"/>
  <c r="H500" i="20"/>
  <c r="G500" i="20"/>
  <c r="F500" i="20"/>
  <c r="E500" i="20"/>
  <c r="S550" i="17"/>
  <c r="S555" i="17"/>
  <c r="S545" i="17"/>
  <c r="S540" i="17"/>
  <c r="S535" i="17"/>
  <c r="S530" i="17"/>
  <c r="S525" i="17"/>
  <c r="S520" i="17"/>
  <c r="N281" i="31"/>
  <c r="O281" i="31"/>
  <c r="P281" i="31"/>
  <c r="Q281" i="31"/>
  <c r="R281" i="31"/>
  <c r="S281" i="31"/>
  <c r="I281" i="31"/>
  <c r="J281" i="31"/>
  <c r="K281" i="31"/>
  <c r="L281" i="31"/>
  <c r="M281" i="31"/>
  <c r="D281" i="31"/>
  <c r="E281" i="31"/>
  <c r="F281" i="31"/>
  <c r="G281" i="31"/>
  <c r="H281" i="31"/>
  <c r="N280" i="31"/>
  <c r="O280" i="31"/>
  <c r="P280" i="31"/>
  <c r="Q280" i="31"/>
  <c r="R280" i="31"/>
  <c r="S280" i="31"/>
  <c r="I280" i="31"/>
  <c r="J280" i="31"/>
  <c r="K280" i="31"/>
  <c r="L280" i="31"/>
  <c r="W280" i="31"/>
  <c r="M280" i="31"/>
  <c r="D280" i="31"/>
  <c r="E280" i="31"/>
  <c r="F280" i="31"/>
  <c r="G280" i="31"/>
  <c r="H280" i="31"/>
  <c r="N279" i="31"/>
  <c r="O279" i="31"/>
  <c r="P279" i="31"/>
  <c r="Q279" i="31"/>
  <c r="R279" i="31"/>
  <c r="S279" i="31"/>
  <c r="I279" i="31"/>
  <c r="J279" i="31"/>
  <c r="K279" i="31"/>
  <c r="L279" i="31"/>
  <c r="M279" i="31"/>
  <c r="D279" i="31"/>
  <c r="E279" i="31"/>
  <c r="F279" i="31"/>
  <c r="G279" i="31"/>
  <c r="H279" i="31"/>
  <c r="N278" i="31"/>
  <c r="O278" i="31"/>
  <c r="P278" i="31"/>
  <c r="Q278" i="31"/>
  <c r="R278" i="31"/>
  <c r="S278" i="31"/>
  <c r="X278" i="31"/>
  <c r="I278" i="31"/>
  <c r="J278" i="31"/>
  <c r="K278" i="31"/>
  <c r="L278" i="31"/>
  <c r="M278" i="31"/>
  <c r="D278" i="31"/>
  <c r="E278" i="31"/>
  <c r="F278" i="31"/>
  <c r="G278" i="31"/>
  <c r="H278" i="31"/>
  <c r="N68" i="31"/>
  <c r="O68" i="31"/>
  <c r="O277" i="31"/>
  <c r="P68" i="31"/>
  <c r="Q68" i="31"/>
  <c r="Q277" i="31"/>
  <c r="R68" i="31"/>
  <c r="R277" i="31"/>
  <c r="S68" i="31"/>
  <c r="S277" i="31"/>
  <c r="I68" i="31"/>
  <c r="J68" i="31"/>
  <c r="K68" i="31"/>
  <c r="K277" i="31"/>
  <c r="L68" i="31"/>
  <c r="M68" i="31"/>
  <c r="M277" i="31"/>
  <c r="D277" i="31"/>
  <c r="E68" i="31"/>
  <c r="E277" i="31"/>
  <c r="F68" i="31"/>
  <c r="G68" i="31"/>
  <c r="G277" i="31"/>
  <c r="H68" i="31"/>
  <c r="H277" i="31"/>
  <c r="N276" i="31"/>
  <c r="O276" i="31"/>
  <c r="P276" i="31"/>
  <c r="Q276" i="31"/>
  <c r="R276" i="31"/>
  <c r="S276" i="31"/>
  <c r="I276" i="31"/>
  <c r="J276" i="31"/>
  <c r="K276" i="31"/>
  <c r="L276" i="31"/>
  <c r="M276" i="31"/>
  <c r="D276" i="31"/>
  <c r="E276" i="31"/>
  <c r="F276" i="31"/>
  <c r="G276" i="31"/>
  <c r="H276" i="31"/>
  <c r="N275" i="31"/>
  <c r="O275" i="31"/>
  <c r="P275" i="31"/>
  <c r="Q275" i="31"/>
  <c r="R275" i="31"/>
  <c r="S275" i="31"/>
  <c r="I275" i="31"/>
  <c r="J275" i="31"/>
  <c r="K275" i="31"/>
  <c r="L275" i="31"/>
  <c r="M275" i="31"/>
  <c r="D275" i="31"/>
  <c r="E275" i="31"/>
  <c r="F275" i="31"/>
  <c r="G275" i="31"/>
  <c r="H275" i="31"/>
  <c r="V275" i="31"/>
  <c r="N274" i="31"/>
  <c r="O274" i="31"/>
  <c r="P274" i="31"/>
  <c r="Q274" i="31"/>
  <c r="R274" i="31"/>
  <c r="S274" i="31"/>
  <c r="I274" i="31"/>
  <c r="J274" i="31"/>
  <c r="K274" i="31"/>
  <c r="L274" i="31"/>
  <c r="M274" i="31"/>
  <c r="D274" i="31"/>
  <c r="E274" i="31"/>
  <c r="F274" i="31"/>
  <c r="G274" i="31"/>
  <c r="H274" i="31"/>
  <c r="N273" i="31"/>
  <c r="O273" i="31"/>
  <c r="P273" i="31"/>
  <c r="Q273" i="31"/>
  <c r="R273" i="31"/>
  <c r="S273" i="31"/>
  <c r="I273" i="31"/>
  <c r="J273" i="31"/>
  <c r="K273" i="31"/>
  <c r="L273" i="31"/>
  <c r="M273" i="31"/>
  <c r="D273" i="31"/>
  <c r="E273" i="31"/>
  <c r="F273" i="31"/>
  <c r="G273" i="31"/>
  <c r="V273" i="31"/>
  <c r="H273" i="31"/>
  <c r="N63" i="31"/>
  <c r="N272" i="31"/>
  <c r="O63" i="31"/>
  <c r="O272" i="31"/>
  <c r="P63" i="31"/>
  <c r="P272" i="31"/>
  <c r="Q63" i="31"/>
  <c r="Q272" i="31"/>
  <c r="R63" i="31"/>
  <c r="R272" i="31"/>
  <c r="S63" i="31"/>
  <c r="S272" i="31"/>
  <c r="I63" i="31"/>
  <c r="J63" i="31"/>
  <c r="J272" i="31"/>
  <c r="K63" i="31"/>
  <c r="L63" i="31"/>
  <c r="M63" i="31"/>
  <c r="D272" i="31"/>
  <c r="E63" i="31"/>
  <c r="F63" i="31"/>
  <c r="F272" i="31"/>
  <c r="G63" i="31"/>
  <c r="H63" i="31"/>
  <c r="H272" i="31"/>
  <c r="N271" i="31"/>
  <c r="O271" i="31"/>
  <c r="P271" i="31"/>
  <c r="Q271" i="31"/>
  <c r="R271" i="31"/>
  <c r="S271" i="31"/>
  <c r="I271" i="31"/>
  <c r="J271" i="31"/>
  <c r="K271" i="31"/>
  <c r="L271" i="31"/>
  <c r="M271" i="31"/>
  <c r="D271" i="31"/>
  <c r="E271" i="31"/>
  <c r="F271" i="31"/>
  <c r="G271" i="31"/>
  <c r="H271" i="31"/>
  <c r="N270" i="31"/>
  <c r="O270" i="31"/>
  <c r="P270" i="31"/>
  <c r="Q270" i="31"/>
  <c r="R270" i="31"/>
  <c r="S270" i="31"/>
  <c r="I270" i="31"/>
  <c r="J270" i="31"/>
  <c r="K270" i="31"/>
  <c r="L270" i="31"/>
  <c r="M270" i="31"/>
  <c r="D270" i="31"/>
  <c r="E270" i="31"/>
  <c r="F270" i="31"/>
  <c r="G270" i="31"/>
  <c r="H270" i="31"/>
  <c r="N269" i="31"/>
  <c r="O269" i="31"/>
  <c r="P269" i="31"/>
  <c r="Q269" i="31"/>
  <c r="R269" i="31"/>
  <c r="S269" i="31"/>
  <c r="I269" i="31"/>
  <c r="J269" i="31"/>
  <c r="K269" i="31"/>
  <c r="L269" i="31"/>
  <c r="M269" i="31"/>
  <c r="D269" i="31"/>
  <c r="E269" i="31"/>
  <c r="F269" i="31"/>
  <c r="G269" i="31"/>
  <c r="H269" i="31"/>
  <c r="N268" i="31"/>
  <c r="O268" i="31"/>
  <c r="P268" i="31"/>
  <c r="Q268" i="31"/>
  <c r="R268" i="31"/>
  <c r="S268" i="31"/>
  <c r="I268" i="31"/>
  <c r="J268" i="31"/>
  <c r="K268" i="31"/>
  <c r="L268" i="31"/>
  <c r="M268" i="31"/>
  <c r="D268" i="31"/>
  <c r="E268" i="31"/>
  <c r="F268" i="31"/>
  <c r="G268" i="31"/>
  <c r="H268" i="31"/>
  <c r="N58" i="31"/>
  <c r="N267" i="31"/>
  <c r="O58" i="31"/>
  <c r="O267" i="31"/>
  <c r="P58" i="31"/>
  <c r="P267" i="31"/>
  <c r="Q58" i="31"/>
  <c r="Q267" i="31"/>
  <c r="R58" i="31"/>
  <c r="R267" i="31"/>
  <c r="S58" i="31"/>
  <c r="S267" i="31"/>
  <c r="I58" i="31"/>
  <c r="I267" i="31"/>
  <c r="J58" i="31"/>
  <c r="K58" i="31"/>
  <c r="L58" i="31"/>
  <c r="M58" i="31"/>
  <c r="M267" i="31"/>
  <c r="D267" i="31"/>
  <c r="E58" i="31"/>
  <c r="E267" i="31"/>
  <c r="F58" i="31"/>
  <c r="G58" i="31"/>
  <c r="G267" i="31"/>
  <c r="H58" i="31"/>
  <c r="N266" i="31"/>
  <c r="O266" i="31"/>
  <c r="P266" i="31"/>
  <c r="Q266" i="31"/>
  <c r="R266" i="31"/>
  <c r="S266" i="31"/>
  <c r="I266" i="31"/>
  <c r="J266" i="31"/>
  <c r="K266" i="31"/>
  <c r="L266" i="31"/>
  <c r="M266" i="31"/>
  <c r="D266" i="31"/>
  <c r="E266" i="31"/>
  <c r="F266" i="31"/>
  <c r="G266" i="31"/>
  <c r="H266" i="31"/>
  <c r="N265" i="31"/>
  <c r="O265" i="31"/>
  <c r="P265" i="31"/>
  <c r="Q265" i="31"/>
  <c r="R265" i="31"/>
  <c r="S265" i="31"/>
  <c r="I265" i="31"/>
  <c r="J265" i="31"/>
  <c r="K265" i="31"/>
  <c r="L265" i="31"/>
  <c r="M265" i="31"/>
  <c r="D265" i="31"/>
  <c r="E265" i="31"/>
  <c r="F265" i="31"/>
  <c r="G265" i="31"/>
  <c r="H265" i="31"/>
  <c r="V265" i="31"/>
  <c r="N264" i="31"/>
  <c r="O264" i="31"/>
  <c r="P264" i="31"/>
  <c r="Q264" i="31"/>
  <c r="R264" i="31"/>
  <c r="S264" i="31"/>
  <c r="I264" i="31"/>
  <c r="J264" i="31"/>
  <c r="K264" i="31"/>
  <c r="L264" i="31"/>
  <c r="M264" i="31"/>
  <c r="D264" i="31"/>
  <c r="E264" i="31"/>
  <c r="F264" i="31"/>
  <c r="G264" i="31"/>
  <c r="H264" i="31"/>
  <c r="N263" i="31"/>
  <c r="O263" i="31"/>
  <c r="P263" i="31"/>
  <c r="Q263" i="31"/>
  <c r="R263" i="31"/>
  <c r="S263" i="31"/>
  <c r="I263" i="31"/>
  <c r="J263" i="31"/>
  <c r="K263" i="31"/>
  <c r="L263" i="31"/>
  <c r="M263" i="31"/>
  <c r="D263" i="31"/>
  <c r="E263" i="31"/>
  <c r="F263" i="31"/>
  <c r="G263" i="31"/>
  <c r="H263" i="31"/>
  <c r="N53" i="31"/>
  <c r="N262" i="31"/>
  <c r="O53" i="31"/>
  <c r="P53" i="31"/>
  <c r="P262" i="31"/>
  <c r="Q53" i="31"/>
  <c r="R53" i="31"/>
  <c r="R262" i="31"/>
  <c r="S53" i="31"/>
  <c r="I53" i="31"/>
  <c r="J53" i="31"/>
  <c r="J262" i="31"/>
  <c r="K53" i="31"/>
  <c r="L53" i="31"/>
  <c r="L262" i="31"/>
  <c r="M53" i="31"/>
  <c r="D262" i="31"/>
  <c r="E53" i="31"/>
  <c r="F53" i="31"/>
  <c r="F262" i="31"/>
  <c r="G53" i="31"/>
  <c r="H53" i="31"/>
  <c r="N261" i="31"/>
  <c r="O261" i="31"/>
  <c r="P261" i="31"/>
  <c r="Q261" i="31"/>
  <c r="R261" i="31"/>
  <c r="S261" i="31"/>
  <c r="X261" i="31"/>
  <c r="I261" i="31"/>
  <c r="J261" i="31"/>
  <c r="K261" i="31"/>
  <c r="L261" i="31"/>
  <c r="M261" i="31"/>
  <c r="D261" i="31"/>
  <c r="E261" i="31"/>
  <c r="F261" i="31"/>
  <c r="G261" i="31"/>
  <c r="H261" i="31"/>
  <c r="N260" i="31"/>
  <c r="O260" i="31"/>
  <c r="P260" i="31"/>
  <c r="Q260" i="31"/>
  <c r="R260" i="31"/>
  <c r="S260" i="31"/>
  <c r="I260" i="31"/>
  <c r="J260" i="31"/>
  <c r="K260" i="31"/>
  <c r="L260" i="31"/>
  <c r="W260" i="31"/>
  <c r="M260" i="31"/>
  <c r="D260" i="31"/>
  <c r="E260" i="31"/>
  <c r="F260" i="31"/>
  <c r="G260" i="31"/>
  <c r="H260" i="31"/>
  <c r="N259" i="31"/>
  <c r="O259" i="31"/>
  <c r="P259" i="31"/>
  <c r="Q259" i="31"/>
  <c r="R259" i="31"/>
  <c r="S259" i="31"/>
  <c r="I259" i="31"/>
  <c r="J259" i="31"/>
  <c r="K259" i="31"/>
  <c r="L259" i="31"/>
  <c r="M259" i="31"/>
  <c r="D259" i="31"/>
  <c r="E259" i="31"/>
  <c r="F259" i="31"/>
  <c r="G259" i="31"/>
  <c r="H259" i="31"/>
  <c r="N258" i="31"/>
  <c r="O258" i="31"/>
  <c r="P258" i="31"/>
  <c r="Q258" i="31"/>
  <c r="R258" i="31"/>
  <c r="S258" i="31"/>
  <c r="I258" i="31"/>
  <c r="J258" i="31"/>
  <c r="K258" i="31"/>
  <c r="L258" i="31"/>
  <c r="M258" i="31"/>
  <c r="D258" i="31"/>
  <c r="E258" i="31"/>
  <c r="F258" i="31"/>
  <c r="G258" i="31"/>
  <c r="H258" i="31"/>
  <c r="N48" i="31"/>
  <c r="N257" i="31"/>
  <c r="O48" i="31"/>
  <c r="O257" i="31"/>
  <c r="P48" i="31"/>
  <c r="P257" i="31"/>
  <c r="Q48" i="31"/>
  <c r="Q257" i="31"/>
  <c r="R48" i="31"/>
  <c r="R257" i="31"/>
  <c r="S48" i="31"/>
  <c r="S257" i="31"/>
  <c r="I48" i="31"/>
  <c r="I257" i="31"/>
  <c r="J48" i="31"/>
  <c r="K48" i="31"/>
  <c r="K257" i="31"/>
  <c r="L48" i="31"/>
  <c r="M48" i="31"/>
  <c r="M257" i="31"/>
  <c r="D257" i="31"/>
  <c r="E48" i="31"/>
  <c r="E257" i="31"/>
  <c r="F48" i="31"/>
  <c r="G48" i="31"/>
  <c r="G257" i="31"/>
  <c r="H48" i="31"/>
  <c r="H257" i="31"/>
  <c r="N256" i="31"/>
  <c r="O256" i="31"/>
  <c r="P256" i="31"/>
  <c r="Q256" i="31"/>
  <c r="R256" i="31"/>
  <c r="S256" i="31"/>
  <c r="I256" i="31"/>
  <c r="J256" i="31"/>
  <c r="K256" i="31"/>
  <c r="L256" i="31"/>
  <c r="M256" i="31"/>
  <c r="D256" i="31"/>
  <c r="E256" i="31"/>
  <c r="F256" i="31"/>
  <c r="G256" i="31"/>
  <c r="H256" i="31"/>
  <c r="N255" i="31"/>
  <c r="O255" i="31"/>
  <c r="P255" i="31"/>
  <c r="Q255" i="31"/>
  <c r="R255" i="31"/>
  <c r="S255" i="31"/>
  <c r="I255" i="31"/>
  <c r="J255" i="31"/>
  <c r="K255" i="31"/>
  <c r="L255" i="31"/>
  <c r="M255" i="31"/>
  <c r="D255" i="31"/>
  <c r="E255" i="31"/>
  <c r="F255" i="31"/>
  <c r="G255" i="31"/>
  <c r="V255" i="31"/>
  <c r="H255" i="31"/>
  <c r="N254" i="31"/>
  <c r="O254" i="31"/>
  <c r="P254" i="31"/>
  <c r="Q254" i="31"/>
  <c r="R254" i="31"/>
  <c r="S254" i="31"/>
  <c r="I254" i="31"/>
  <c r="J254" i="31"/>
  <c r="K254" i="31"/>
  <c r="L254" i="31"/>
  <c r="M254" i="31"/>
  <c r="D254" i="31"/>
  <c r="E254" i="31"/>
  <c r="F254" i="31"/>
  <c r="G254" i="31"/>
  <c r="H254" i="31"/>
  <c r="N253" i="31"/>
  <c r="O253" i="31"/>
  <c r="P253" i="31"/>
  <c r="Q253" i="31"/>
  <c r="R253" i="31"/>
  <c r="S253" i="31"/>
  <c r="I253" i="31"/>
  <c r="J253" i="31"/>
  <c r="K253" i="31"/>
  <c r="L253" i="31"/>
  <c r="M253" i="31"/>
  <c r="D253" i="31"/>
  <c r="E253" i="31"/>
  <c r="F253" i="31"/>
  <c r="V253" i="31"/>
  <c r="G253" i="31"/>
  <c r="H253" i="31"/>
  <c r="N43" i="31"/>
  <c r="N252" i="31"/>
  <c r="O43" i="31"/>
  <c r="O252" i="31"/>
  <c r="P43" i="31"/>
  <c r="P252" i="31"/>
  <c r="Q43" i="31"/>
  <c r="Q252" i="31"/>
  <c r="R43" i="31"/>
  <c r="R252" i="31"/>
  <c r="S43" i="31"/>
  <c r="S252" i="31"/>
  <c r="I43" i="31"/>
  <c r="J43" i="31"/>
  <c r="J252" i="31"/>
  <c r="K43" i="31"/>
  <c r="L43" i="31"/>
  <c r="L252" i="31"/>
  <c r="M43" i="31"/>
  <c r="D252" i="31"/>
  <c r="E43" i="31"/>
  <c r="F43" i="31"/>
  <c r="F252" i="31"/>
  <c r="G43" i="31"/>
  <c r="H43" i="31"/>
  <c r="H252" i="31"/>
  <c r="N251" i="31"/>
  <c r="O251" i="31"/>
  <c r="P251" i="31"/>
  <c r="Q251" i="31"/>
  <c r="R251" i="31"/>
  <c r="S251" i="31"/>
  <c r="I251" i="31"/>
  <c r="J251" i="31"/>
  <c r="K251" i="31"/>
  <c r="L251" i="31"/>
  <c r="M251" i="31"/>
  <c r="D251" i="31"/>
  <c r="E251" i="31"/>
  <c r="F251" i="31"/>
  <c r="G251" i="31"/>
  <c r="H251" i="31"/>
  <c r="N250" i="31"/>
  <c r="O250" i="31"/>
  <c r="P250" i="31"/>
  <c r="Q250" i="31"/>
  <c r="R250" i="31"/>
  <c r="S250" i="31"/>
  <c r="I250" i="31"/>
  <c r="J250" i="31"/>
  <c r="K250" i="31"/>
  <c r="L250" i="31"/>
  <c r="M250" i="31"/>
  <c r="D250" i="31"/>
  <c r="E250" i="31"/>
  <c r="F250" i="31"/>
  <c r="G250" i="31"/>
  <c r="H250" i="31"/>
  <c r="N249" i="31"/>
  <c r="O249" i="31"/>
  <c r="P249" i="31"/>
  <c r="Q249" i="31"/>
  <c r="R249" i="31"/>
  <c r="S249" i="31"/>
  <c r="I249" i="31"/>
  <c r="J249" i="31"/>
  <c r="K249" i="31"/>
  <c r="L249" i="31"/>
  <c r="M249" i="31"/>
  <c r="D249" i="31"/>
  <c r="E249" i="31"/>
  <c r="F249" i="31"/>
  <c r="G249" i="31"/>
  <c r="H249" i="31"/>
  <c r="N248" i="31"/>
  <c r="O248" i="31"/>
  <c r="P248" i="31"/>
  <c r="Q248" i="31"/>
  <c r="R248" i="31"/>
  <c r="S248" i="31"/>
  <c r="I248" i="31"/>
  <c r="J248" i="31"/>
  <c r="W248" i="31"/>
  <c r="K248" i="31"/>
  <c r="L248" i="31"/>
  <c r="M248" i="31"/>
  <c r="D248" i="31"/>
  <c r="E248" i="31"/>
  <c r="F248" i="31"/>
  <c r="G248" i="31"/>
  <c r="H248" i="31"/>
  <c r="N38" i="31"/>
  <c r="N247" i="31"/>
  <c r="O38" i="31"/>
  <c r="O247" i="31"/>
  <c r="P38" i="31"/>
  <c r="P247" i="31"/>
  <c r="Q38" i="31"/>
  <c r="Q247" i="31"/>
  <c r="R38" i="31"/>
  <c r="R247" i="31"/>
  <c r="S38" i="31"/>
  <c r="S247" i="31"/>
  <c r="I38" i="31"/>
  <c r="I247" i="31"/>
  <c r="J38" i="31"/>
  <c r="K38" i="31"/>
  <c r="K247" i="31"/>
  <c r="L38" i="31"/>
  <c r="M38" i="31"/>
  <c r="M247" i="31"/>
  <c r="D247" i="31"/>
  <c r="E38" i="31"/>
  <c r="E247" i="31"/>
  <c r="F38" i="31"/>
  <c r="F247" i="31"/>
  <c r="G38" i="31"/>
  <c r="G247" i="31"/>
  <c r="H38" i="31"/>
  <c r="N246" i="31"/>
  <c r="O246" i="31"/>
  <c r="P246" i="31"/>
  <c r="Q246" i="31"/>
  <c r="R246" i="31"/>
  <c r="S246" i="31"/>
  <c r="I246" i="31"/>
  <c r="J246" i="31"/>
  <c r="K246" i="31"/>
  <c r="L246" i="31"/>
  <c r="M246" i="31"/>
  <c r="D246" i="31"/>
  <c r="E246" i="31"/>
  <c r="F246" i="31"/>
  <c r="G246" i="31"/>
  <c r="H246" i="31"/>
  <c r="N245" i="31"/>
  <c r="O245" i="31"/>
  <c r="P245" i="31"/>
  <c r="Q245" i="31"/>
  <c r="R245" i="31"/>
  <c r="S245" i="31"/>
  <c r="I245" i="31"/>
  <c r="J245" i="31"/>
  <c r="K245" i="31"/>
  <c r="L245" i="31"/>
  <c r="M245" i="31"/>
  <c r="D245" i="31"/>
  <c r="E245" i="31"/>
  <c r="F245" i="31"/>
  <c r="G245" i="31"/>
  <c r="V245" i="31"/>
  <c r="H245" i="31"/>
  <c r="N244" i="31"/>
  <c r="O244" i="31"/>
  <c r="P244" i="31"/>
  <c r="Q244" i="31"/>
  <c r="R244" i="31"/>
  <c r="S244" i="31"/>
  <c r="I244" i="31"/>
  <c r="J244" i="31"/>
  <c r="K244" i="31"/>
  <c r="L244" i="31"/>
  <c r="M244" i="31"/>
  <c r="D244" i="31"/>
  <c r="E244" i="31"/>
  <c r="F244" i="31"/>
  <c r="G244" i="31"/>
  <c r="H244" i="31"/>
  <c r="N243" i="31"/>
  <c r="O243" i="31"/>
  <c r="P243" i="31"/>
  <c r="Q243" i="31"/>
  <c r="R243" i="31"/>
  <c r="S243" i="31"/>
  <c r="I243" i="31"/>
  <c r="J243" i="31"/>
  <c r="K243" i="31"/>
  <c r="L243" i="31"/>
  <c r="M243" i="31"/>
  <c r="D243" i="31"/>
  <c r="E243" i="31"/>
  <c r="F243" i="31"/>
  <c r="V243" i="31"/>
  <c r="G243" i="31"/>
  <c r="H243" i="31"/>
  <c r="N33" i="31"/>
  <c r="N242" i="31"/>
  <c r="O33" i="31"/>
  <c r="O242" i="31"/>
  <c r="P33" i="31"/>
  <c r="P242" i="31"/>
  <c r="Q33" i="31"/>
  <c r="Q242" i="31"/>
  <c r="R33" i="31"/>
  <c r="R242" i="31"/>
  <c r="S33" i="31"/>
  <c r="S242" i="31"/>
  <c r="I33" i="31"/>
  <c r="J33" i="31"/>
  <c r="J242" i="31"/>
  <c r="K33" i="31"/>
  <c r="L33" i="31"/>
  <c r="L242" i="31"/>
  <c r="M33" i="31"/>
  <c r="D242" i="31"/>
  <c r="E33" i="31"/>
  <c r="F33" i="31"/>
  <c r="F242" i="31"/>
  <c r="G33" i="31"/>
  <c r="H33" i="31"/>
  <c r="H242" i="31"/>
  <c r="N241" i="31"/>
  <c r="O241" i="31"/>
  <c r="P241" i="31"/>
  <c r="Q241" i="31"/>
  <c r="R241" i="31"/>
  <c r="S241" i="31"/>
  <c r="I241" i="31"/>
  <c r="J241" i="31"/>
  <c r="K241" i="31"/>
  <c r="L241" i="31"/>
  <c r="M241" i="31"/>
  <c r="D241" i="31"/>
  <c r="E241" i="31"/>
  <c r="F241" i="31"/>
  <c r="G241" i="31"/>
  <c r="H241" i="31"/>
  <c r="N240" i="31"/>
  <c r="O240" i="31"/>
  <c r="P240" i="31"/>
  <c r="Q240" i="31"/>
  <c r="R240" i="31"/>
  <c r="S240" i="31"/>
  <c r="I240" i="31"/>
  <c r="J240" i="31"/>
  <c r="K240" i="31"/>
  <c r="L240" i="31"/>
  <c r="M240" i="31"/>
  <c r="D240" i="31"/>
  <c r="E240" i="31"/>
  <c r="F240" i="31"/>
  <c r="G240" i="31"/>
  <c r="H240" i="31"/>
  <c r="N239" i="31"/>
  <c r="O239" i="31"/>
  <c r="P239" i="31"/>
  <c r="Q239" i="31"/>
  <c r="R239" i="31"/>
  <c r="S239" i="31"/>
  <c r="I239" i="31"/>
  <c r="J239" i="31"/>
  <c r="K239" i="31"/>
  <c r="L239" i="31"/>
  <c r="M239" i="31"/>
  <c r="D239" i="31"/>
  <c r="E239" i="31"/>
  <c r="F239" i="31"/>
  <c r="G239" i="31"/>
  <c r="H239" i="31"/>
  <c r="N238" i="31"/>
  <c r="O238" i="31"/>
  <c r="P238" i="31"/>
  <c r="Q238" i="31"/>
  <c r="R238" i="31"/>
  <c r="S238" i="31"/>
  <c r="I238" i="31"/>
  <c r="J238" i="31"/>
  <c r="W238" i="31"/>
  <c r="K238" i="31"/>
  <c r="L238" i="31"/>
  <c r="M238" i="31"/>
  <c r="D238" i="31"/>
  <c r="E238" i="31"/>
  <c r="F238" i="31"/>
  <c r="G238" i="31"/>
  <c r="H238" i="31"/>
  <c r="N28" i="31"/>
  <c r="N237" i="31"/>
  <c r="O28" i="31"/>
  <c r="O237" i="31"/>
  <c r="P28" i="31"/>
  <c r="P237" i="31"/>
  <c r="Q28" i="31"/>
  <c r="Q237" i="31"/>
  <c r="R28" i="31"/>
  <c r="R237" i="31"/>
  <c r="S28" i="31"/>
  <c r="S237" i="31"/>
  <c r="I28" i="31"/>
  <c r="I237" i="31"/>
  <c r="J28" i="31"/>
  <c r="K28" i="31"/>
  <c r="K237" i="31"/>
  <c r="L28" i="31"/>
  <c r="M28" i="31"/>
  <c r="M237" i="31"/>
  <c r="D237" i="31"/>
  <c r="E28" i="31"/>
  <c r="E237" i="31"/>
  <c r="F28" i="31"/>
  <c r="G28" i="31"/>
  <c r="G237" i="31"/>
  <c r="H28" i="31"/>
  <c r="H237" i="31"/>
  <c r="N236" i="31"/>
  <c r="O236" i="31"/>
  <c r="P236" i="31"/>
  <c r="Q236" i="31"/>
  <c r="R236" i="31"/>
  <c r="S236" i="31"/>
  <c r="I236" i="31"/>
  <c r="J236" i="31"/>
  <c r="K236" i="31"/>
  <c r="L236" i="31"/>
  <c r="M236" i="31"/>
  <c r="D236" i="31"/>
  <c r="E236" i="31"/>
  <c r="F236" i="31"/>
  <c r="G236" i="31"/>
  <c r="H236" i="31"/>
  <c r="N235" i="31"/>
  <c r="O235" i="31"/>
  <c r="P235" i="31"/>
  <c r="Q235" i="31"/>
  <c r="R235" i="31"/>
  <c r="S235" i="31"/>
  <c r="I235" i="31"/>
  <c r="J235" i="31"/>
  <c r="K235" i="31"/>
  <c r="L235" i="31"/>
  <c r="M235" i="31"/>
  <c r="D235" i="31"/>
  <c r="E235" i="31"/>
  <c r="F235" i="31"/>
  <c r="G235" i="31"/>
  <c r="H235" i="31"/>
  <c r="V235" i="31"/>
  <c r="N234" i="31"/>
  <c r="O234" i="31"/>
  <c r="P234" i="31"/>
  <c r="Q234" i="31"/>
  <c r="R234" i="31"/>
  <c r="S234" i="31"/>
  <c r="I234" i="31"/>
  <c r="J234" i="31"/>
  <c r="K234" i="31"/>
  <c r="L234" i="31"/>
  <c r="M234" i="31"/>
  <c r="D234" i="31"/>
  <c r="E234" i="31"/>
  <c r="F234" i="31"/>
  <c r="G234" i="31"/>
  <c r="H234" i="31"/>
  <c r="N233" i="31"/>
  <c r="O233" i="31"/>
  <c r="P233" i="31"/>
  <c r="Q233" i="31"/>
  <c r="R233" i="31"/>
  <c r="S233" i="31"/>
  <c r="I233" i="31"/>
  <c r="J233" i="31"/>
  <c r="K233" i="31"/>
  <c r="L233" i="31"/>
  <c r="M233" i="31"/>
  <c r="D233" i="31"/>
  <c r="E233" i="31"/>
  <c r="F233" i="31"/>
  <c r="G233" i="31"/>
  <c r="H233" i="31"/>
  <c r="N23" i="31"/>
  <c r="N232" i="31"/>
  <c r="O23" i="31"/>
  <c r="O232" i="31"/>
  <c r="P23" i="31"/>
  <c r="P232" i="31"/>
  <c r="Q23" i="31"/>
  <c r="Q232" i="31"/>
  <c r="R23" i="31"/>
  <c r="R232" i="31"/>
  <c r="S23" i="31"/>
  <c r="S232" i="31"/>
  <c r="I23" i="31"/>
  <c r="J23" i="31"/>
  <c r="J232" i="31"/>
  <c r="K23" i="31"/>
  <c r="L23" i="31"/>
  <c r="L232" i="31"/>
  <c r="M23" i="31"/>
  <c r="D232" i="31"/>
  <c r="E23" i="31"/>
  <c r="E232" i="31"/>
  <c r="F23" i="31"/>
  <c r="F232" i="31"/>
  <c r="G23" i="31"/>
  <c r="G232" i="31"/>
  <c r="H23" i="31"/>
  <c r="H232" i="31"/>
  <c r="N231" i="31"/>
  <c r="O231" i="31"/>
  <c r="P231" i="31"/>
  <c r="Q231" i="31"/>
  <c r="R231" i="31"/>
  <c r="S231" i="31"/>
  <c r="I231" i="31"/>
  <c r="J231" i="31"/>
  <c r="K231" i="31"/>
  <c r="L231" i="31"/>
  <c r="M231" i="31"/>
  <c r="D231" i="31"/>
  <c r="E231" i="31"/>
  <c r="F231" i="31"/>
  <c r="G231" i="31"/>
  <c r="H231" i="31"/>
  <c r="N230" i="31"/>
  <c r="O230" i="31"/>
  <c r="P230" i="31"/>
  <c r="Q230" i="31"/>
  <c r="R230" i="31"/>
  <c r="S230" i="31"/>
  <c r="I230" i="31"/>
  <c r="J230" i="31"/>
  <c r="K230" i="31"/>
  <c r="L230" i="31"/>
  <c r="M230" i="31"/>
  <c r="D230" i="31"/>
  <c r="E230" i="31"/>
  <c r="F230" i="31"/>
  <c r="G230" i="31"/>
  <c r="H230" i="31"/>
  <c r="N229" i="31"/>
  <c r="O229" i="31"/>
  <c r="P229" i="31"/>
  <c r="Q229" i="31"/>
  <c r="R229" i="31"/>
  <c r="S229" i="31"/>
  <c r="I229" i="31"/>
  <c r="J229" i="31"/>
  <c r="K229" i="31"/>
  <c r="L229" i="31"/>
  <c r="M229" i="31"/>
  <c r="D229" i="31"/>
  <c r="E229" i="31"/>
  <c r="F229" i="31"/>
  <c r="G229" i="31"/>
  <c r="H229" i="31"/>
  <c r="N228" i="31"/>
  <c r="O228" i="31"/>
  <c r="P228" i="31"/>
  <c r="Q228" i="31"/>
  <c r="R228" i="31"/>
  <c r="S228" i="31"/>
  <c r="I228" i="31"/>
  <c r="J228" i="31"/>
  <c r="K228" i="31"/>
  <c r="L228" i="31"/>
  <c r="M228" i="31"/>
  <c r="D228" i="31"/>
  <c r="E228" i="31"/>
  <c r="F228" i="31"/>
  <c r="G228" i="31"/>
  <c r="H228" i="31"/>
  <c r="N18" i="31"/>
  <c r="N227" i="31"/>
  <c r="O18" i="31"/>
  <c r="O227" i="31"/>
  <c r="P18" i="31"/>
  <c r="P227" i="31"/>
  <c r="Q18" i="31"/>
  <c r="Q227" i="31"/>
  <c r="R18" i="31"/>
  <c r="R227" i="31"/>
  <c r="S18" i="31"/>
  <c r="S227" i="31"/>
  <c r="I18" i="31"/>
  <c r="I227" i="31"/>
  <c r="J18" i="31"/>
  <c r="K18" i="31"/>
  <c r="K227" i="31"/>
  <c r="L18" i="31"/>
  <c r="M18" i="31"/>
  <c r="M227" i="31"/>
  <c r="D227" i="31"/>
  <c r="E18" i="31"/>
  <c r="E227" i="31"/>
  <c r="F18" i="31"/>
  <c r="G18" i="31"/>
  <c r="G227" i="31"/>
  <c r="H18" i="31"/>
  <c r="H227" i="31"/>
  <c r="N226" i="31"/>
  <c r="O226" i="31"/>
  <c r="P226" i="31"/>
  <c r="Q226" i="31"/>
  <c r="R226" i="31"/>
  <c r="S226" i="31"/>
  <c r="I226" i="31"/>
  <c r="J226" i="31"/>
  <c r="K226" i="31"/>
  <c r="L226" i="31"/>
  <c r="M226" i="31"/>
  <c r="W226" i="31"/>
  <c r="D226" i="31"/>
  <c r="E226" i="31"/>
  <c r="F226" i="31"/>
  <c r="G226" i="31"/>
  <c r="H226" i="31"/>
  <c r="N225" i="31"/>
  <c r="O225" i="31"/>
  <c r="P225" i="31"/>
  <c r="Q225" i="31"/>
  <c r="R225" i="31"/>
  <c r="S225" i="31"/>
  <c r="X225" i="31"/>
  <c r="I225" i="31"/>
  <c r="J225" i="31"/>
  <c r="K225" i="31"/>
  <c r="L225" i="31"/>
  <c r="W225" i="31"/>
  <c r="M225" i="31"/>
  <c r="D225" i="31"/>
  <c r="E225" i="31"/>
  <c r="F225" i="31"/>
  <c r="G225" i="31"/>
  <c r="H225" i="31"/>
  <c r="N224" i="31"/>
  <c r="O224" i="31"/>
  <c r="P224" i="31"/>
  <c r="X224" i="31"/>
  <c r="Q224" i="31"/>
  <c r="R224" i="31"/>
  <c r="S224" i="31"/>
  <c r="I224" i="31"/>
  <c r="J224" i="31"/>
  <c r="K224" i="31"/>
  <c r="L224" i="31"/>
  <c r="M224" i="31"/>
  <c r="D224" i="31"/>
  <c r="E224" i="31"/>
  <c r="F224" i="31"/>
  <c r="G224" i="31"/>
  <c r="H224" i="31"/>
  <c r="N223" i="31"/>
  <c r="O223" i="31"/>
  <c r="P223" i="31"/>
  <c r="Q223" i="31"/>
  <c r="R223" i="31"/>
  <c r="S223" i="31"/>
  <c r="I223" i="31"/>
  <c r="J223" i="31"/>
  <c r="K223" i="31"/>
  <c r="L223" i="31"/>
  <c r="M223" i="31"/>
  <c r="W223" i="31"/>
  <c r="D223" i="31"/>
  <c r="E223" i="31"/>
  <c r="F223" i="31"/>
  <c r="G223" i="31"/>
  <c r="H223" i="31"/>
  <c r="N13" i="31"/>
  <c r="N222" i="31"/>
  <c r="O13" i="31"/>
  <c r="O222" i="31"/>
  <c r="P13" i="31"/>
  <c r="P222" i="31"/>
  <c r="Q13" i="31"/>
  <c r="Q222" i="31"/>
  <c r="R13" i="31"/>
  <c r="R222" i="31"/>
  <c r="S13" i="31"/>
  <c r="S222" i="31"/>
  <c r="I13" i="31"/>
  <c r="J13" i="31"/>
  <c r="J222" i="31"/>
  <c r="K13" i="31"/>
  <c r="L13" i="31"/>
  <c r="L222" i="31"/>
  <c r="M13" i="31"/>
  <c r="D222" i="31"/>
  <c r="E13" i="31"/>
  <c r="F13" i="31"/>
  <c r="F222" i="31"/>
  <c r="G13" i="31"/>
  <c r="H13" i="31"/>
  <c r="H222" i="31"/>
  <c r="N12" i="31"/>
  <c r="N221" i="31"/>
  <c r="O12" i="31"/>
  <c r="O221" i="31"/>
  <c r="P12" i="31"/>
  <c r="P221" i="31"/>
  <c r="Q12" i="31"/>
  <c r="Q221" i="31"/>
  <c r="R12" i="31"/>
  <c r="R221" i="31"/>
  <c r="S12" i="31"/>
  <c r="S221" i="31"/>
  <c r="I12" i="31"/>
  <c r="I221" i="31"/>
  <c r="J12" i="31"/>
  <c r="K12" i="31"/>
  <c r="K221" i="31"/>
  <c r="L12" i="31"/>
  <c r="M12" i="31"/>
  <c r="M221" i="31"/>
  <c r="D221" i="31"/>
  <c r="E12" i="31"/>
  <c r="E221" i="31"/>
  <c r="F12" i="31"/>
  <c r="F221" i="31"/>
  <c r="G12" i="31"/>
  <c r="G221" i="31"/>
  <c r="H12" i="31"/>
  <c r="H221" i="31"/>
  <c r="N11" i="31"/>
  <c r="N220" i="31"/>
  <c r="O11" i="31"/>
  <c r="O220" i="31"/>
  <c r="P11" i="31"/>
  <c r="P220" i="31"/>
  <c r="Q11" i="31"/>
  <c r="Q220" i="31"/>
  <c r="R11" i="31"/>
  <c r="R220" i="31"/>
  <c r="S11" i="31"/>
  <c r="S220" i="31"/>
  <c r="I11" i="31"/>
  <c r="J220" i="31"/>
  <c r="K220" i="31"/>
  <c r="L220" i="31"/>
  <c r="M220" i="31"/>
  <c r="D220" i="31"/>
  <c r="E11" i="31"/>
  <c r="E220" i="31"/>
  <c r="F11" i="31"/>
  <c r="F220" i="31"/>
  <c r="G11" i="31"/>
  <c r="G220" i="31"/>
  <c r="H11" i="31"/>
  <c r="H220" i="31"/>
  <c r="N10" i="31"/>
  <c r="N219" i="31"/>
  <c r="O10" i="31"/>
  <c r="P10" i="31"/>
  <c r="P219" i="31"/>
  <c r="Q10" i="31"/>
  <c r="R10" i="31"/>
  <c r="R219" i="31"/>
  <c r="S10" i="31"/>
  <c r="I10" i="31"/>
  <c r="I219" i="31"/>
  <c r="J10" i="31"/>
  <c r="K10" i="31"/>
  <c r="K219" i="31"/>
  <c r="L10" i="31"/>
  <c r="M10" i="31"/>
  <c r="M219" i="31"/>
  <c r="D219" i="31"/>
  <c r="E10" i="31"/>
  <c r="E219" i="31"/>
  <c r="F10" i="31"/>
  <c r="F219" i="31"/>
  <c r="G10" i="31"/>
  <c r="G219" i="31"/>
  <c r="H10" i="31"/>
  <c r="H219" i="31"/>
  <c r="N9" i="31"/>
  <c r="N218" i="31"/>
  <c r="O9" i="31"/>
  <c r="O218" i="31"/>
  <c r="P9" i="31"/>
  <c r="P218" i="31"/>
  <c r="Q9" i="31"/>
  <c r="Q218" i="31"/>
  <c r="R9" i="31"/>
  <c r="R218" i="31"/>
  <c r="S9" i="31"/>
  <c r="S218" i="31"/>
  <c r="I9" i="31"/>
  <c r="J9" i="31"/>
  <c r="J218" i="31"/>
  <c r="K9" i="31"/>
  <c r="L9" i="31"/>
  <c r="M9" i="31"/>
  <c r="D218" i="31"/>
  <c r="E9" i="31"/>
  <c r="E218" i="31"/>
  <c r="F9" i="31"/>
  <c r="F218" i="31"/>
  <c r="G9" i="31"/>
  <c r="G218" i="31"/>
  <c r="H9" i="31"/>
  <c r="H218" i="31"/>
  <c r="P8" i="31"/>
  <c r="P217" i="31"/>
  <c r="R8" i="31"/>
  <c r="R217" i="31"/>
  <c r="J8" i="31"/>
  <c r="J96" i="31"/>
  <c r="D217" i="31"/>
  <c r="H8" i="31"/>
  <c r="H217" i="31"/>
  <c r="N213" i="31"/>
  <c r="O213" i="31"/>
  <c r="P213" i="31"/>
  <c r="Q213" i="31"/>
  <c r="R213" i="31"/>
  <c r="S213" i="31"/>
  <c r="I213" i="31"/>
  <c r="J213" i="31"/>
  <c r="K213" i="31"/>
  <c r="L213" i="31"/>
  <c r="M213" i="31"/>
  <c r="D213" i="31"/>
  <c r="E213" i="31"/>
  <c r="F213" i="31"/>
  <c r="G213" i="31"/>
  <c r="H213" i="31"/>
  <c r="N212" i="31"/>
  <c r="O212" i="31"/>
  <c r="P212" i="31"/>
  <c r="Q212" i="31"/>
  <c r="R212" i="31"/>
  <c r="S212" i="31"/>
  <c r="I212" i="31"/>
  <c r="J212" i="31"/>
  <c r="K212" i="31"/>
  <c r="L212" i="31"/>
  <c r="M212" i="31"/>
  <c r="D212" i="31"/>
  <c r="E212" i="31"/>
  <c r="F212" i="31"/>
  <c r="G212" i="31"/>
  <c r="H212" i="31"/>
  <c r="N211" i="31"/>
  <c r="O211" i="31"/>
  <c r="P211" i="31"/>
  <c r="Q211" i="31"/>
  <c r="R211" i="31"/>
  <c r="S211" i="31"/>
  <c r="X211" i="31"/>
  <c r="I211" i="31"/>
  <c r="J211" i="31"/>
  <c r="K211" i="31"/>
  <c r="L211" i="31"/>
  <c r="M211" i="31"/>
  <c r="D211" i="31"/>
  <c r="E211" i="31"/>
  <c r="F211" i="31"/>
  <c r="G211" i="31"/>
  <c r="H211" i="31"/>
  <c r="N210" i="31"/>
  <c r="O210" i="31"/>
  <c r="P210" i="31"/>
  <c r="Q210" i="31"/>
  <c r="R210" i="31"/>
  <c r="S210" i="31"/>
  <c r="I210" i="31"/>
  <c r="J210" i="31"/>
  <c r="K210" i="31"/>
  <c r="L210" i="31"/>
  <c r="W210" i="31"/>
  <c r="M210" i="31"/>
  <c r="D210" i="31"/>
  <c r="E210" i="31"/>
  <c r="F210" i="31"/>
  <c r="G210" i="31"/>
  <c r="H210" i="31"/>
  <c r="O209" i="31"/>
  <c r="Q209" i="31"/>
  <c r="R209" i="31"/>
  <c r="S209" i="31"/>
  <c r="K209" i="31"/>
  <c r="M209" i="31"/>
  <c r="D209" i="31"/>
  <c r="E209" i="31"/>
  <c r="G209" i="31"/>
  <c r="H209" i="31"/>
  <c r="N208" i="31"/>
  <c r="O208" i="31"/>
  <c r="P208" i="31"/>
  <c r="Q208" i="31"/>
  <c r="R208" i="31"/>
  <c r="S208" i="31"/>
  <c r="X208" i="31"/>
  <c r="I208" i="31"/>
  <c r="J208" i="31"/>
  <c r="K208" i="31"/>
  <c r="L208" i="31"/>
  <c r="M208" i="31"/>
  <c r="D208" i="31"/>
  <c r="E208" i="31"/>
  <c r="F208" i="31"/>
  <c r="G208" i="31"/>
  <c r="H208" i="31"/>
  <c r="N207" i="31"/>
  <c r="O207" i="31"/>
  <c r="P207" i="31"/>
  <c r="Q207" i="31"/>
  <c r="R207" i="31"/>
  <c r="S207" i="31"/>
  <c r="I207" i="31"/>
  <c r="J207" i="31"/>
  <c r="K207" i="31"/>
  <c r="L207" i="31"/>
  <c r="M207" i="31"/>
  <c r="D207" i="31"/>
  <c r="E207" i="31"/>
  <c r="F207" i="31"/>
  <c r="G207" i="31"/>
  <c r="H207" i="31"/>
  <c r="N206" i="31"/>
  <c r="O206" i="31"/>
  <c r="P206" i="31"/>
  <c r="Q206" i="31"/>
  <c r="R206" i="31"/>
  <c r="S206" i="31"/>
  <c r="I206" i="31"/>
  <c r="J206" i="31"/>
  <c r="K206" i="31"/>
  <c r="L206" i="31"/>
  <c r="M206" i="31"/>
  <c r="D206" i="31"/>
  <c r="E206" i="31"/>
  <c r="F206" i="31"/>
  <c r="G206" i="31"/>
  <c r="H206" i="31"/>
  <c r="N205" i="31"/>
  <c r="O205" i="31"/>
  <c r="P205" i="31"/>
  <c r="Q205" i="31"/>
  <c r="R205" i="31"/>
  <c r="S205" i="31"/>
  <c r="I205" i="31"/>
  <c r="J205" i="31"/>
  <c r="K205" i="31"/>
  <c r="L205" i="31"/>
  <c r="M205" i="31"/>
  <c r="D205" i="31"/>
  <c r="E205" i="31"/>
  <c r="F205" i="31"/>
  <c r="G205" i="31"/>
  <c r="H205" i="31"/>
  <c r="N204" i="31"/>
  <c r="O204" i="31"/>
  <c r="P204" i="31"/>
  <c r="Q204" i="31"/>
  <c r="R204" i="31"/>
  <c r="S204" i="31"/>
  <c r="J204" i="31"/>
  <c r="D204" i="31"/>
  <c r="E204" i="31"/>
  <c r="F204" i="31"/>
  <c r="H204" i="31"/>
  <c r="N203" i="31"/>
  <c r="O203" i="31"/>
  <c r="P203" i="31"/>
  <c r="Q203" i="31"/>
  <c r="R203" i="31"/>
  <c r="S203" i="31"/>
  <c r="I203" i="31"/>
  <c r="J203" i="31"/>
  <c r="K203" i="31"/>
  <c r="L203" i="31"/>
  <c r="M203" i="31"/>
  <c r="D203" i="31"/>
  <c r="E203" i="31"/>
  <c r="F203" i="31"/>
  <c r="G203" i="31"/>
  <c r="H203" i="31"/>
  <c r="N202" i="31"/>
  <c r="O202" i="31"/>
  <c r="P202" i="31"/>
  <c r="Q202" i="31"/>
  <c r="R202" i="31"/>
  <c r="S202" i="31"/>
  <c r="I202" i="31"/>
  <c r="J202" i="31"/>
  <c r="K202" i="31"/>
  <c r="L202" i="31"/>
  <c r="M202" i="31"/>
  <c r="D202" i="31"/>
  <c r="E202" i="31"/>
  <c r="F202" i="31"/>
  <c r="G202" i="31"/>
  <c r="H202" i="31"/>
  <c r="N201" i="31"/>
  <c r="O201" i="31"/>
  <c r="P201" i="31"/>
  <c r="Q201" i="31"/>
  <c r="R201" i="31"/>
  <c r="S201" i="31"/>
  <c r="I201" i="31"/>
  <c r="J201" i="31"/>
  <c r="K201" i="31"/>
  <c r="L201" i="31"/>
  <c r="M201" i="31"/>
  <c r="D201" i="31"/>
  <c r="E201" i="31"/>
  <c r="F201" i="31"/>
  <c r="G201" i="31"/>
  <c r="H201" i="31"/>
  <c r="N200" i="31"/>
  <c r="O200" i="31"/>
  <c r="P200" i="31"/>
  <c r="Q200" i="31"/>
  <c r="R200" i="31"/>
  <c r="S200" i="31"/>
  <c r="I200" i="31"/>
  <c r="J200" i="31"/>
  <c r="K200" i="31"/>
  <c r="L200" i="31"/>
  <c r="M200" i="31"/>
  <c r="D200" i="31"/>
  <c r="E200" i="31"/>
  <c r="F200" i="31"/>
  <c r="G200" i="31"/>
  <c r="H200" i="31"/>
  <c r="N199" i="31"/>
  <c r="O199" i="31"/>
  <c r="P199" i="31"/>
  <c r="Q199" i="31"/>
  <c r="R199" i="31"/>
  <c r="S199" i="31"/>
  <c r="I199" i="31"/>
  <c r="M199" i="31"/>
  <c r="D199" i="31"/>
  <c r="E199" i="31"/>
  <c r="G199" i="31"/>
  <c r="N198" i="31"/>
  <c r="O198" i="31"/>
  <c r="P198" i="31"/>
  <c r="Q198" i="31"/>
  <c r="R198" i="31"/>
  <c r="S198" i="31"/>
  <c r="I198" i="31"/>
  <c r="J198" i="31"/>
  <c r="K198" i="31"/>
  <c r="L198" i="31"/>
  <c r="M198" i="31"/>
  <c r="D198" i="31"/>
  <c r="E198" i="31"/>
  <c r="F198" i="31"/>
  <c r="G198" i="31"/>
  <c r="V198" i="31"/>
  <c r="H198" i="31"/>
  <c r="N197" i="31"/>
  <c r="O197" i="31"/>
  <c r="P197" i="31"/>
  <c r="Q197" i="31"/>
  <c r="R197" i="31"/>
  <c r="S197" i="31"/>
  <c r="I197" i="31"/>
  <c r="J197" i="31"/>
  <c r="K197" i="31"/>
  <c r="L197" i="31"/>
  <c r="M197" i="31"/>
  <c r="D197" i="31"/>
  <c r="E197" i="31"/>
  <c r="F197" i="31"/>
  <c r="G197" i="31"/>
  <c r="H197" i="31"/>
  <c r="N196" i="31"/>
  <c r="O196" i="31"/>
  <c r="P196" i="31"/>
  <c r="Q196" i="31"/>
  <c r="R196" i="31"/>
  <c r="S196" i="31"/>
  <c r="X196" i="31"/>
  <c r="I196" i="31"/>
  <c r="J196" i="31"/>
  <c r="K196" i="31"/>
  <c r="L196" i="31"/>
  <c r="M196" i="31"/>
  <c r="D196" i="31"/>
  <c r="E196" i="31"/>
  <c r="F196" i="31"/>
  <c r="G196" i="31"/>
  <c r="H196" i="31"/>
  <c r="N195" i="31"/>
  <c r="O195" i="31"/>
  <c r="P195" i="31"/>
  <c r="Q195" i="31"/>
  <c r="R195" i="31"/>
  <c r="S195" i="31"/>
  <c r="I195" i="31"/>
  <c r="J195" i="31"/>
  <c r="K195" i="31"/>
  <c r="L195" i="31"/>
  <c r="M195" i="31"/>
  <c r="D195" i="31"/>
  <c r="E195" i="31"/>
  <c r="F195" i="31"/>
  <c r="G195" i="31"/>
  <c r="H195" i="31"/>
  <c r="N194" i="31"/>
  <c r="P194" i="31"/>
  <c r="R194" i="31"/>
  <c r="J194" i="31"/>
  <c r="L194" i="31"/>
  <c r="D194" i="31"/>
  <c r="F194" i="31"/>
  <c r="G194" i="31"/>
  <c r="N193" i="31"/>
  <c r="O193" i="31"/>
  <c r="P193" i="31"/>
  <c r="Q193" i="31"/>
  <c r="R193" i="31"/>
  <c r="S193" i="31"/>
  <c r="I193" i="31"/>
  <c r="J193" i="31"/>
  <c r="K193" i="31"/>
  <c r="L193" i="31"/>
  <c r="M193" i="31"/>
  <c r="D193" i="31"/>
  <c r="E193" i="31"/>
  <c r="F193" i="31"/>
  <c r="G193" i="31"/>
  <c r="H193" i="31"/>
  <c r="N192" i="31"/>
  <c r="O192" i="31"/>
  <c r="P192" i="31"/>
  <c r="Q192" i="31"/>
  <c r="R192" i="31"/>
  <c r="S192" i="31"/>
  <c r="I192" i="31"/>
  <c r="J192" i="31"/>
  <c r="K192" i="31"/>
  <c r="L192" i="31"/>
  <c r="M192" i="31"/>
  <c r="D192" i="31"/>
  <c r="E192" i="31"/>
  <c r="F192" i="31"/>
  <c r="G192" i="31"/>
  <c r="H192" i="31"/>
  <c r="N191" i="31"/>
  <c r="O191" i="31"/>
  <c r="P191" i="31"/>
  <c r="Q191" i="31"/>
  <c r="R191" i="31"/>
  <c r="S191" i="31"/>
  <c r="I191" i="31"/>
  <c r="J191" i="31"/>
  <c r="K191" i="31"/>
  <c r="L191" i="31"/>
  <c r="M191" i="31"/>
  <c r="D191" i="31"/>
  <c r="E191" i="31"/>
  <c r="F191" i="31"/>
  <c r="G191" i="31"/>
  <c r="H191" i="31"/>
  <c r="N190" i="31"/>
  <c r="O190" i="31"/>
  <c r="P190" i="31"/>
  <c r="Q190" i="31"/>
  <c r="R190" i="31"/>
  <c r="S190" i="31"/>
  <c r="I190" i="31"/>
  <c r="J190" i="31"/>
  <c r="K190" i="31"/>
  <c r="L190" i="31"/>
  <c r="W190" i="31"/>
  <c r="M190" i="31"/>
  <c r="D190" i="31"/>
  <c r="E190" i="31"/>
  <c r="F190" i="31"/>
  <c r="G190" i="31"/>
  <c r="H190" i="31"/>
  <c r="N189" i="31"/>
  <c r="O189" i="31"/>
  <c r="P189" i="31"/>
  <c r="Q189" i="31"/>
  <c r="R189" i="31"/>
  <c r="S189" i="31"/>
  <c r="I189" i="31"/>
  <c r="K189" i="31"/>
  <c r="M189" i="31"/>
  <c r="D189" i="31"/>
  <c r="E189" i="31"/>
  <c r="G189" i="31"/>
  <c r="N188" i="31"/>
  <c r="O188" i="31"/>
  <c r="P188" i="31"/>
  <c r="Q188" i="31"/>
  <c r="R188" i="31"/>
  <c r="S188" i="31"/>
  <c r="I188" i="31"/>
  <c r="J188" i="31"/>
  <c r="W188" i="31"/>
  <c r="K188" i="31"/>
  <c r="L188" i="31"/>
  <c r="M188" i="31"/>
  <c r="D188" i="31"/>
  <c r="E188" i="31"/>
  <c r="F188" i="31"/>
  <c r="G188" i="31"/>
  <c r="H188" i="31"/>
  <c r="N187" i="31"/>
  <c r="O187" i="31"/>
  <c r="P187" i="31"/>
  <c r="Q187" i="31"/>
  <c r="R187" i="31"/>
  <c r="S187" i="31"/>
  <c r="I187" i="31"/>
  <c r="J187" i="31"/>
  <c r="K187" i="31"/>
  <c r="L187" i="31"/>
  <c r="M187" i="31"/>
  <c r="D187" i="31"/>
  <c r="E187" i="31"/>
  <c r="F187" i="31"/>
  <c r="G187" i="31"/>
  <c r="H187" i="31"/>
  <c r="N186" i="31"/>
  <c r="O186" i="31"/>
  <c r="P186" i="31"/>
  <c r="Q186" i="31"/>
  <c r="R186" i="31"/>
  <c r="S186" i="31"/>
  <c r="I186" i="31"/>
  <c r="W186" i="31"/>
  <c r="J186" i="31"/>
  <c r="K186" i="31"/>
  <c r="L186" i="31"/>
  <c r="M186" i="31"/>
  <c r="D186" i="31"/>
  <c r="E186" i="31"/>
  <c r="F186" i="31"/>
  <c r="G186" i="31"/>
  <c r="H186" i="31"/>
  <c r="N185" i="31"/>
  <c r="O185" i="31"/>
  <c r="P185" i="31"/>
  <c r="Q185" i="31"/>
  <c r="R185" i="31"/>
  <c r="S185" i="31"/>
  <c r="I185" i="31"/>
  <c r="J185" i="31"/>
  <c r="K185" i="31"/>
  <c r="L185" i="31"/>
  <c r="M185" i="31"/>
  <c r="D185" i="31"/>
  <c r="E185" i="31"/>
  <c r="F185" i="31"/>
  <c r="G185" i="31"/>
  <c r="H185" i="31"/>
  <c r="N184" i="31"/>
  <c r="O184" i="31"/>
  <c r="P184" i="31"/>
  <c r="Q184" i="31"/>
  <c r="R184" i="31"/>
  <c r="S184" i="31"/>
  <c r="J184" i="31"/>
  <c r="L184" i="31"/>
  <c r="D184" i="31"/>
  <c r="E184" i="31"/>
  <c r="F184" i="31"/>
  <c r="H184" i="31"/>
  <c r="N183" i="31"/>
  <c r="O183" i="31"/>
  <c r="P183" i="31"/>
  <c r="Q183" i="31"/>
  <c r="R183" i="31"/>
  <c r="S183" i="31"/>
  <c r="I183" i="31"/>
  <c r="J183" i="31"/>
  <c r="K183" i="31"/>
  <c r="L183" i="31"/>
  <c r="M183" i="31"/>
  <c r="D183" i="31"/>
  <c r="E183" i="31"/>
  <c r="F183" i="31"/>
  <c r="G183" i="31"/>
  <c r="H183" i="31"/>
  <c r="N182" i="31"/>
  <c r="O182" i="31"/>
  <c r="P182" i="31"/>
  <c r="Q182" i="31"/>
  <c r="R182" i="31"/>
  <c r="S182" i="31"/>
  <c r="I182" i="31"/>
  <c r="J182" i="31"/>
  <c r="K182" i="31"/>
  <c r="L182" i="31"/>
  <c r="M182" i="31"/>
  <c r="D182" i="31"/>
  <c r="E182" i="31"/>
  <c r="F182" i="31"/>
  <c r="G182" i="31"/>
  <c r="H182" i="31"/>
  <c r="N181" i="31"/>
  <c r="O181" i="31"/>
  <c r="P181" i="31"/>
  <c r="Q181" i="31"/>
  <c r="R181" i="31"/>
  <c r="S181" i="31"/>
  <c r="I181" i="31"/>
  <c r="J181" i="31"/>
  <c r="K181" i="31"/>
  <c r="L181" i="31"/>
  <c r="M181" i="31"/>
  <c r="D181" i="31"/>
  <c r="E181" i="31"/>
  <c r="F181" i="31"/>
  <c r="G181" i="31"/>
  <c r="H181" i="31"/>
  <c r="N180" i="31"/>
  <c r="O180" i="31"/>
  <c r="P180" i="31"/>
  <c r="Q180" i="31"/>
  <c r="R180" i="31"/>
  <c r="S180" i="31"/>
  <c r="I180" i="31"/>
  <c r="J180" i="31"/>
  <c r="W180" i="31"/>
  <c r="K180" i="31"/>
  <c r="L180" i="31"/>
  <c r="M180" i="31"/>
  <c r="D180" i="31"/>
  <c r="E180" i="31"/>
  <c r="F180" i="31"/>
  <c r="G180" i="31"/>
  <c r="H180" i="31"/>
  <c r="N179" i="31"/>
  <c r="O179" i="31"/>
  <c r="P179" i="31"/>
  <c r="Q179" i="31"/>
  <c r="R179" i="31"/>
  <c r="S179" i="31"/>
  <c r="I179" i="31"/>
  <c r="K179" i="31"/>
  <c r="M179" i="31"/>
  <c r="D179" i="31"/>
  <c r="E179" i="31"/>
  <c r="F179" i="31"/>
  <c r="G179" i="31"/>
  <c r="N178" i="31"/>
  <c r="O178" i="31"/>
  <c r="P178" i="31"/>
  <c r="Q178" i="31"/>
  <c r="R178" i="31"/>
  <c r="S178" i="31"/>
  <c r="I178" i="31"/>
  <c r="J178" i="31"/>
  <c r="K178" i="31"/>
  <c r="L178" i="31"/>
  <c r="M178" i="31"/>
  <c r="D178" i="31"/>
  <c r="E178" i="31"/>
  <c r="F178" i="31"/>
  <c r="G178" i="31"/>
  <c r="H178" i="31"/>
  <c r="N177" i="31"/>
  <c r="O177" i="31"/>
  <c r="P177" i="31"/>
  <c r="Q177" i="31"/>
  <c r="R177" i="31"/>
  <c r="S177" i="31"/>
  <c r="I177" i="31"/>
  <c r="J177" i="31"/>
  <c r="K177" i="31"/>
  <c r="L177" i="31"/>
  <c r="M177" i="31"/>
  <c r="D177" i="31"/>
  <c r="E177" i="31"/>
  <c r="F177" i="31"/>
  <c r="G177" i="31"/>
  <c r="H177" i="31"/>
  <c r="N176" i="31"/>
  <c r="O176" i="31"/>
  <c r="P176" i="31"/>
  <c r="Q176" i="31"/>
  <c r="R176" i="31"/>
  <c r="S176" i="31"/>
  <c r="I176" i="31"/>
  <c r="J176" i="31"/>
  <c r="K176" i="31"/>
  <c r="L176" i="31"/>
  <c r="W176" i="31"/>
  <c r="M176" i="31"/>
  <c r="D176" i="31"/>
  <c r="E176" i="31"/>
  <c r="F176" i="31"/>
  <c r="G176" i="31"/>
  <c r="H176" i="31"/>
  <c r="N175" i="31"/>
  <c r="O175" i="31"/>
  <c r="P175" i="31"/>
  <c r="Q175" i="31"/>
  <c r="R175" i="31"/>
  <c r="S175" i="31"/>
  <c r="I175" i="31"/>
  <c r="J175" i="31"/>
  <c r="K175" i="31"/>
  <c r="L175" i="31"/>
  <c r="M175" i="31"/>
  <c r="D175" i="31"/>
  <c r="E175" i="31"/>
  <c r="F175" i="31"/>
  <c r="G175" i="31"/>
  <c r="H175" i="31"/>
  <c r="N174" i="31"/>
  <c r="O174" i="31"/>
  <c r="P174" i="31"/>
  <c r="Q174" i="31"/>
  <c r="R174" i="31"/>
  <c r="S174" i="31"/>
  <c r="J174" i="31"/>
  <c r="L174" i="31"/>
  <c r="D174" i="31"/>
  <c r="F174" i="31"/>
  <c r="H174" i="31"/>
  <c r="N173" i="31"/>
  <c r="O173" i="31"/>
  <c r="P173" i="31"/>
  <c r="Q173" i="31"/>
  <c r="R173" i="31"/>
  <c r="S173" i="31"/>
  <c r="I173" i="31"/>
  <c r="J173" i="31"/>
  <c r="K173" i="31"/>
  <c r="L173" i="31"/>
  <c r="M173" i="31"/>
  <c r="D173" i="31"/>
  <c r="E173" i="31"/>
  <c r="F173" i="31"/>
  <c r="G173" i="31"/>
  <c r="H173" i="31"/>
  <c r="N172" i="31"/>
  <c r="O172" i="31"/>
  <c r="P172" i="31"/>
  <c r="Q172" i="31"/>
  <c r="R172" i="31"/>
  <c r="S172" i="31"/>
  <c r="I172" i="31"/>
  <c r="J172" i="31"/>
  <c r="K172" i="31"/>
  <c r="L172" i="31"/>
  <c r="W172" i="31"/>
  <c r="M172" i="31"/>
  <c r="D172" i="31"/>
  <c r="E172" i="31"/>
  <c r="F172" i="31"/>
  <c r="G172" i="31"/>
  <c r="H172" i="31"/>
  <c r="N171" i="31"/>
  <c r="O171" i="31"/>
  <c r="P171" i="31"/>
  <c r="Q171" i="31"/>
  <c r="R171" i="31"/>
  <c r="S171" i="31"/>
  <c r="I171" i="31"/>
  <c r="J171" i="31"/>
  <c r="K171" i="31"/>
  <c r="L171" i="31"/>
  <c r="M171" i="31"/>
  <c r="D171" i="31"/>
  <c r="E171" i="31"/>
  <c r="F171" i="31"/>
  <c r="G171" i="31"/>
  <c r="H171" i="31"/>
  <c r="V171" i="31"/>
  <c r="N170" i="31"/>
  <c r="O170" i="31"/>
  <c r="P170" i="31"/>
  <c r="Q170" i="31"/>
  <c r="R170" i="31"/>
  <c r="S170" i="31"/>
  <c r="I170" i="31"/>
  <c r="J170" i="31"/>
  <c r="K170" i="31"/>
  <c r="L170" i="31"/>
  <c r="M170" i="31"/>
  <c r="W170" i="31"/>
  <c r="D170" i="31"/>
  <c r="E170" i="31"/>
  <c r="F170" i="31"/>
  <c r="G170" i="31"/>
  <c r="H170" i="31"/>
  <c r="N169" i="31"/>
  <c r="O169" i="31"/>
  <c r="P169" i="31"/>
  <c r="Q169" i="31"/>
  <c r="R169" i="31"/>
  <c r="S169" i="31"/>
  <c r="I169" i="31"/>
  <c r="K169" i="31"/>
  <c r="M169" i="31"/>
  <c r="D169" i="31"/>
  <c r="E169" i="31"/>
  <c r="G169" i="31"/>
  <c r="N168" i="31"/>
  <c r="O168" i="31"/>
  <c r="P168" i="31"/>
  <c r="Q168" i="31"/>
  <c r="R168" i="31"/>
  <c r="S168" i="31"/>
  <c r="I168" i="31"/>
  <c r="J168" i="31"/>
  <c r="K168" i="31"/>
  <c r="L168" i="31"/>
  <c r="M168" i="31"/>
  <c r="D168" i="31"/>
  <c r="E168" i="31"/>
  <c r="F168" i="31"/>
  <c r="G168" i="31"/>
  <c r="H168" i="31"/>
  <c r="N167" i="31"/>
  <c r="O167" i="31"/>
  <c r="P167" i="31"/>
  <c r="Q167" i="31"/>
  <c r="R167" i="31"/>
  <c r="S167" i="31"/>
  <c r="I167" i="31"/>
  <c r="J167" i="31"/>
  <c r="K167" i="31"/>
  <c r="L167" i="31"/>
  <c r="M167" i="31"/>
  <c r="D167" i="31"/>
  <c r="E167" i="31"/>
  <c r="F167" i="31"/>
  <c r="G167" i="31"/>
  <c r="H167" i="31"/>
  <c r="N166" i="31"/>
  <c r="O166" i="31"/>
  <c r="P166" i="31"/>
  <c r="Q166" i="31"/>
  <c r="R166" i="31"/>
  <c r="S166" i="31"/>
  <c r="I166" i="31"/>
  <c r="J166" i="31"/>
  <c r="K166" i="31"/>
  <c r="L166" i="31"/>
  <c r="M166" i="31"/>
  <c r="D166" i="31"/>
  <c r="E166" i="31"/>
  <c r="F166" i="31"/>
  <c r="G166" i="31"/>
  <c r="H166" i="31"/>
  <c r="N165" i="31"/>
  <c r="O165" i="31"/>
  <c r="P165" i="31"/>
  <c r="Q165" i="31"/>
  <c r="R165" i="31"/>
  <c r="S165" i="31"/>
  <c r="I165" i="31"/>
  <c r="J165" i="31"/>
  <c r="K165" i="31"/>
  <c r="L165" i="31"/>
  <c r="M165" i="31"/>
  <c r="D165" i="31"/>
  <c r="E165" i="31"/>
  <c r="F165" i="31"/>
  <c r="G165" i="31"/>
  <c r="H165" i="31"/>
  <c r="N164" i="31"/>
  <c r="O164" i="31"/>
  <c r="P164" i="31"/>
  <c r="X164" i="31"/>
  <c r="Q164" i="31"/>
  <c r="R164" i="31"/>
  <c r="S164" i="31"/>
  <c r="J164" i="31"/>
  <c r="L164" i="31"/>
  <c r="D164" i="31"/>
  <c r="E164" i="31"/>
  <c r="F164" i="31"/>
  <c r="V164" i="31"/>
  <c r="G164" i="31"/>
  <c r="H164" i="31"/>
  <c r="N163" i="31"/>
  <c r="O163" i="31"/>
  <c r="P163" i="31"/>
  <c r="Q163" i="31"/>
  <c r="R163" i="31"/>
  <c r="S163" i="31"/>
  <c r="I163" i="31"/>
  <c r="J163" i="31"/>
  <c r="K163" i="31"/>
  <c r="L163" i="31"/>
  <c r="M163" i="31"/>
  <c r="D163" i="31"/>
  <c r="E163" i="31"/>
  <c r="F163" i="31"/>
  <c r="G163" i="31"/>
  <c r="H163" i="31"/>
  <c r="N162" i="31"/>
  <c r="O162" i="31"/>
  <c r="P162" i="31"/>
  <c r="Q162" i="31"/>
  <c r="R162" i="31"/>
  <c r="S162" i="31"/>
  <c r="I162" i="31"/>
  <c r="J162" i="31"/>
  <c r="K162" i="31"/>
  <c r="L162" i="31"/>
  <c r="W162" i="31"/>
  <c r="M162" i="31"/>
  <c r="D162" i="31"/>
  <c r="E162" i="31"/>
  <c r="V162" i="31"/>
  <c r="F162" i="31"/>
  <c r="G162" i="31"/>
  <c r="H162" i="31"/>
  <c r="N161" i="31"/>
  <c r="O161" i="31"/>
  <c r="P161" i="31"/>
  <c r="Q161" i="31"/>
  <c r="R161" i="31"/>
  <c r="S161" i="31"/>
  <c r="I161" i="31"/>
  <c r="J161" i="31"/>
  <c r="K161" i="31"/>
  <c r="L161" i="31"/>
  <c r="M161" i="31"/>
  <c r="D161" i="31"/>
  <c r="E161" i="31"/>
  <c r="F161" i="31"/>
  <c r="G161" i="31"/>
  <c r="H161" i="31"/>
  <c r="N160" i="31"/>
  <c r="O160" i="31"/>
  <c r="P160" i="31"/>
  <c r="Q160" i="31"/>
  <c r="R160" i="31"/>
  <c r="S160" i="31"/>
  <c r="I160" i="31"/>
  <c r="J160" i="31"/>
  <c r="K160" i="31"/>
  <c r="W160" i="31"/>
  <c r="L160" i="31"/>
  <c r="M160" i="31"/>
  <c r="D160" i="31"/>
  <c r="E160" i="31"/>
  <c r="F160" i="31"/>
  <c r="G160" i="31"/>
  <c r="H160" i="31"/>
  <c r="N159" i="31"/>
  <c r="O159" i="31"/>
  <c r="P159" i="31"/>
  <c r="Q159" i="31"/>
  <c r="R159" i="31"/>
  <c r="S159" i="31"/>
  <c r="I159" i="31"/>
  <c r="K159" i="31"/>
  <c r="M159" i="31"/>
  <c r="D159" i="31"/>
  <c r="E159" i="31"/>
  <c r="F159" i="31"/>
  <c r="G159" i="31"/>
  <c r="N158" i="31"/>
  <c r="O158" i="31"/>
  <c r="P158" i="31"/>
  <c r="Q158" i="31"/>
  <c r="R158" i="31"/>
  <c r="X158" i="31"/>
  <c r="S158" i="31"/>
  <c r="I158" i="31"/>
  <c r="J158" i="31"/>
  <c r="K158" i="31"/>
  <c r="L158" i="31"/>
  <c r="M158" i="31"/>
  <c r="D158" i="31"/>
  <c r="E158" i="31"/>
  <c r="V158" i="31"/>
  <c r="F158" i="31"/>
  <c r="G158" i="31"/>
  <c r="H158" i="31"/>
  <c r="N157" i="31"/>
  <c r="O157" i="31"/>
  <c r="P157" i="31"/>
  <c r="Q157" i="31"/>
  <c r="R157" i="31"/>
  <c r="S157" i="31"/>
  <c r="I157" i="31"/>
  <c r="J157" i="31"/>
  <c r="K157" i="31"/>
  <c r="L157" i="31"/>
  <c r="M157" i="31"/>
  <c r="D157" i="31"/>
  <c r="E157" i="31"/>
  <c r="F157" i="31"/>
  <c r="G157" i="31"/>
  <c r="H157" i="31"/>
  <c r="N156" i="31"/>
  <c r="O156" i="31"/>
  <c r="P156" i="31"/>
  <c r="Q156" i="31"/>
  <c r="X156" i="31"/>
  <c r="R156" i="31"/>
  <c r="S156" i="31"/>
  <c r="I156" i="31"/>
  <c r="J156" i="31"/>
  <c r="K156" i="31"/>
  <c r="L156" i="31"/>
  <c r="M156" i="31"/>
  <c r="D156" i="31"/>
  <c r="E156" i="31"/>
  <c r="F156" i="31"/>
  <c r="G156" i="31"/>
  <c r="V156" i="31"/>
  <c r="H156" i="31"/>
  <c r="N155" i="31"/>
  <c r="O155" i="31"/>
  <c r="P155" i="31"/>
  <c r="Q155" i="31"/>
  <c r="R155" i="31"/>
  <c r="S155" i="31"/>
  <c r="I155" i="31"/>
  <c r="J155" i="31"/>
  <c r="K155" i="31"/>
  <c r="L155" i="31"/>
  <c r="M155" i="31"/>
  <c r="D155" i="31"/>
  <c r="E155" i="31"/>
  <c r="F155" i="31"/>
  <c r="G155" i="31"/>
  <c r="H155" i="31"/>
  <c r="N154" i="31"/>
  <c r="O154" i="31"/>
  <c r="P154" i="31"/>
  <c r="Q154" i="31"/>
  <c r="R154" i="31"/>
  <c r="S154" i="31"/>
  <c r="J154" i="31"/>
  <c r="L154" i="31"/>
  <c r="D154" i="31"/>
  <c r="E154" i="31"/>
  <c r="F154" i="31"/>
  <c r="H154" i="31"/>
  <c r="N153" i="31"/>
  <c r="O153" i="31"/>
  <c r="P153" i="31"/>
  <c r="Q153" i="31"/>
  <c r="R153" i="31"/>
  <c r="S153" i="31"/>
  <c r="I153" i="31"/>
  <c r="K153" i="31"/>
  <c r="M153" i="31"/>
  <c r="D153" i="31"/>
  <c r="E153" i="31"/>
  <c r="G153" i="31"/>
  <c r="H153" i="31"/>
  <c r="N152" i="31"/>
  <c r="O152" i="31"/>
  <c r="P152" i="31"/>
  <c r="Q152" i="31"/>
  <c r="R152" i="31"/>
  <c r="X152" i="31"/>
  <c r="S152" i="31"/>
  <c r="J152" i="31"/>
  <c r="K152" i="31"/>
  <c r="L152" i="31"/>
  <c r="M152" i="31"/>
  <c r="D152" i="31"/>
  <c r="E152" i="31"/>
  <c r="F152" i="31"/>
  <c r="G152" i="31"/>
  <c r="H152" i="31"/>
  <c r="N151" i="31"/>
  <c r="O151" i="31"/>
  <c r="P151" i="31"/>
  <c r="Q151" i="31"/>
  <c r="R151" i="31"/>
  <c r="S151" i="31"/>
  <c r="I151" i="31"/>
  <c r="K151" i="31"/>
  <c r="M151" i="31"/>
  <c r="D151" i="31"/>
  <c r="E151" i="31"/>
  <c r="F151" i="31"/>
  <c r="G151" i="31"/>
  <c r="N150" i="31"/>
  <c r="O150" i="31"/>
  <c r="P150" i="31"/>
  <c r="Q150" i="31"/>
  <c r="R150" i="31"/>
  <c r="S150" i="31"/>
  <c r="J150" i="31"/>
  <c r="L150" i="31"/>
  <c r="D150" i="31"/>
  <c r="E150" i="31"/>
  <c r="F150" i="31"/>
  <c r="G150" i="31"/>
  <c r="H150" i="31"/>
  <c r="P149" i="31"/>
  <c r="R149" i="31"/>
  <c r="D149" i="31"/>
  <c r="P145" i="31"/>
  <c r="R145" i="31"/>
  <c r="P144" i="31"/>
  <c r="R144" i="31"/>
  <c r="P143" i="31"/>
  <c r="R143" i="31"/>
  <c r="P142" i="31"/>
  <c r="R142" i="31"/>
  <c r="P141" i="31"/>
  <c r="R141" i="31"/>
  <c r="P140" i="31"/>
  <c r="R140" i="31"/>
  <c r="P139" i="31"/>
  <c r="R139" i="31"/>
  <c r="P138" i="31"/>
  <c r="R138" i="31"/>
  <c r="P137" i="31"/>
  <c r="R137" i="31"/>
  <c r="P136" i="31"/>
  <c r="R136" i="31"/>
  <c r="P135" i="31"/>
  <c r="R135" i="31"/>
  <c r="P134" i="31"/>
  <c r="R134" i="31"/>
  <c r="P133" i="31"/>
  <c r="R133" i="31"/>
  <c r="P132" i="31"/>
  <c r="R132" i="31"/>
  <c r="P131" i="31"/>
  <c r="R131" i="31"/>
  <c r="P130" i="31"/>
  <c r="R130" i="31"/>
  <c r="P129" i="31"/>
  <c r="R129" i="31"/>
  <c r="P128" i="31"/>
  <c r="R128" i="31"/>
  <c r="P127" i="31"/>
  <c r="R127" i="31"/>
  <c r="P126" i="31"/>
  <c r="R126" i="31"/>
  <c r="P125" i="31"/>
  <c r="R125" i="31"/>
  <c r="P124" i="31"/>
  <c r="R124" i="31"/>
  <c r="P123" i="31"/>
  <c r="R123" i="31"/>
  <c r="P122" i="31"/>
  <c r="R122" i="31"/>
  <c r="P121" i="31"/>
  <c r="R121" i="31"/>
  <c r="P120" i="31"/>
  <c r="R120" i="31"/>
  <c r="P119" i="31"/>
  <c r="R119" i="31"/>
  <c r="P118" i="31"/>
  <c r="R118" i="31"/>
  <c r="P117" i="31"/>
  <c r="R117" i="31"/>
  <c r="P116" i="31"/>
  <c r="R116" i="31"/>
  <c r="P115" i="31"/>
  <c r="R115" i="31"/>
  <c r="P114" i="31"/>
  <c r="R114" i="31"/>
  <c r="P113" i="31"/>
  <c r="R113" i="31"/>
  <c r="P112" i="31"/>
  <c r="R112" i="31"/>
  <c r="P111" i="31"/>
  <c r="R111" i="31"/>
  <c r="P110" i="31"/>
  <c r="R110" i="31"/>
  <c r="P109" i="31"/>
  <c r="R109" i="31"/>
  <c r="P108" i="31"/>
  <c r="R108" i="31"/>
  <c r="P107" i="31"/>
  <c r="R107" i="31"/>
  <c r="P106" i="31"/>
  <c r="R106" i="31"/>
  <c r="P105" i="31"/>
  <c r="R105" i="31"/>
  <c r="P104" i="31"/>
  <c r="R104" i="31"/>
  <c r="P103" i="31"/>
  <c r="R103" i="31"/>
  <c r="P102" i="31"/>
  <c r="R102" i="31"/>
  <c r="P101" i="31"/>
  <c r="R101" i="31"/>
  <c r="P100" i="31"/>
  <c r="R100" i="31"/>
  <c r="P99" i="31"/>
  <c r="R99" i="31"/>
  <c r="P98" i="31"/>
  <c r="R98" i="31"/>
  <c r="P97" i="31"/>
  <c r="R97" i="31"/>
  <c r="J97" i="31"/>
  <c r="P96" i="31"/>
  <c r="R96" i="31"/>
  <c r="H96" i="31"/>
  <c r="P95" i="31"/>
  <c r="R95" i="31"/>
  <c r="P94" i="31"/>
  <c r="R94" i="31"/>
  <c r="H94" i="31"/>
  <c r="P93" i="31"/>
  <c r="R93" i="31"/>
  <c r="P92" i="31"/>
  <c r="R92" i="31"/>
  <c r="H92" i="31"/>
  <c r="P91" i="31"/>
  <c r="R91" i="31"/>
  <c r="P90" i="31"/>
  <c r="R90" i="31"/>
  <c r="H90" i="31"/>
  <c r="P89" i="31"/>
  <c r="R89" i="31"/>
  <c r="P88" i="31"/>
  <c r="R88" i="31"/>
  <c r="H88" i="31"/>
  <c r="P87" i="31"/>
  <c r="R87" i="31"/>
  <c r="P86" i="31"/>
  <c r="R86" i="31"/>
  <c r="H86" i="31"/>
  <c r="P85" i="31"/>
  <c r="R85" i="31"/>
  <c r="P84" i="31"/>
  <c r="R84" i="31"/>
  <c r="H84" i="31"/>
  <c r="P83" i="31"/>
  <c r="R83" i="31"/>
  <c r="P82" i="31"/>
  <c r="R82" i="31"/>
  <c r="H82" i="31"/>
  <c r="P81" i="31"/>
  <c r="R81" i="31"/>
  <c r="X77" i="31"/>
  <c r="W77" i="31"/>
  <c r="V77" i="31"/>
  <c r="X76" i="31"/>
  <c r="W76" i="31"/>
  <c r="V76" i="31"/>
  <c r="X72" i="31"/>
  <c r="W72" i="31"/>
  <c r="V72" i="31"/>
  <c r="X71" i="31"/>
  <c r="W71" i="31"/>
  <c r="V71" i="31"/>
  <c r="X70" i="31"/>
  <c r="W70" i="31"/>
  <c r="V70" i="31"/>
  <c r="X69" i="31"/>
  <c r="W69" i="31"/>
  <c r="V69" i="31"/>
  <c r="X68" i="31"/>
  <c r="W68" i="31"/>
  <c r="V68" i="31"/>
  <c r="X67" i="31"/>
  <c r="W67" i="31"/>
  <c r="V67" i="31"/>
  <c r="X66" i="31"/>
  <c r="W66" i="31"/>
  <c r="V66" i="31"/>
  <c r="X65" i="31"/>
  <c r="W65" i="31"/>
  <c r="V65" i="31"/>
  <c r="X64" i="31"/>
  <c r="W64" i="31"/>
  <c r="V64" i="31"/>
  <c r="X63" i="31"/>
  <c r="V63" i="31"/>
  <c r="X62" i="31"/>
  <c r="W62" i="31"/>
  <c r="V62" i="31"/>
  <c r="X61" i="31"/>
  <c r="W61" i="31"/>
  <c r="V61" i="31"/>
  <c r="X60" i="31"/>
  <c r="W60" i="31"/>
  <c r="V60" i="31"/>
  <c r="X59" i="31"/>
  <c r="W59" i="31"/>
  <c r="V59" i="31"/>
  <c r="X58" i="31"/>
  <c r="X57" i="31"/>
  <c r="W57" i="31"/>
  <c r="V57" i="31"/>
  <c r="X56" i="31"/>
  <c r="W56" i="31"/>
  <c r="V56" i="31"/>
  <c r="X55" i="31"/>
  <c r="W55" i="31"/>
  <c r="V55" i="31"/>
  <c r="X54" i="31"/>
  <c r="W54" i="31"/>
  <c r="V54" i="31"/>
  <c r="X53" i="31"/>
  <c r="W53" i="31"/>
  <c r="X52" i="31"/>
  <c r="W52" i="31"/>
  <c r="V52" i="31"/>
  <c r="X51" i="31"/>
  <c r="W51" i="31"/>
  <c r="V51" i="31"/>
  <c r="X50" i="31"/>
  <c r="W50" i="31"/>
  <c r="V50" i="31"/>
  <c r="X49" i="31"/>
  <c r="W49" i="31"/>
  <c r="V49" i="31"/>
  <c r="X48" i="31"/>
  <c r="W48" i="31"/>
  <c r="V48" i="31"/>
  <c r="X47" i="31"/>
  <c r="W47" i="31"/>
  <c r="V47" i="31"/>
  <c r="X46" i="31"/>
  <c r="W46" i="31"/>
  <c r="V46" i="31"/>
  <c r="X45" i="31"/>
  <c r="W45" i="31"/>
  <c r="V45" i="31"/>
  <c r="X44" i="31"/>
  <c r="W44" i="31"/>
  <c r="V44" i="31"/>
  <c r="X43" i="31"/>
  <c r="V43" i="31"/>
  <c r="X42" i="31"/>
  <c r="W42" i="31"/>
  <c r="V42" i="31"/>
  <c r="X41" i="31"/>
  <c r="W41" i="31"/>
  <c r="V41" i="31"/>
  <c r="X40" i="31"/>
  <c r="W40" i="31"/>
  <c r="V40" i="31"/>
  <c r="X39" i="31"/>
  <c r="W39" i="31"/>
  <c r="V39" i="31"/>
  <c r="X38" i="31"/>
  <c r="X37" i="31"/>
  <c r="W37" i="31"/>
  <c r="V37" i="31"/>
  <c r="X36" i="31"/>
  <c r="W36" i="31"/>
  <c r="V36" i="31"/>
  <c r="X35" i="31"/>
  <c r="W35" i="31"/>
  <c r="V35" i="31"/>
  <c r="X34" i="31"/>
  <c r="W34" i="31"/>
  <c r="V34" i="31"/>
  <c r="X33" i="31"/>
  <c r="W33" i="31"/>
  <c r="X32" i="31"/>
  <c r="W32" i="31"/>
  <c r="V32" i="31"/>
  <c r="X31" i="31"/>
  <c r="W31" i="31"/>
  <c r="V31" i="31"/>
  <c r="X30" i="31"/>
  <c r="W30" i="31"/>
  <c r="V30" i="31"/>
  <c r="X29" i="31"/>
  <c r="W29" i="31"/>
  <c r="V29" i="31"/>
  <c r="X28" i="31"/>
  <c r="W28" i="31"/>
  <c r="V28" i="31"/>
  <c r="X27" i="31"/>
  <c r="W27" i="31"/>
  <c r="V27" i="31"/>
  <c r="X26" i="31"/>
  <c r="W26" i="31"/>
  <c r="V26" i="31"/>
  <c r="X25" i="31"/>
  <c r="W25" i="31"/>
  <c r="V25" i="31"/>
  <c r="X24" i="31"/>
  <c r="W24" i="31"/>
  <c r="V24" i="31"/>
  <c r="X23" i="31"/>
  <c r="V23" i="31"/>
  <c r="X22" i="31"/>
  <c r="W22" i="31"/>
  <c r="V22" i="31"/>
  <c r="X21" i="31"/>
  <c r="W21" i="31"/>
  <c r="V21" i="31"/>
  <c r="X20" i="31"/>
  <c r="W20" i="31"/>
  <c r="V20" i="31"/>
  <c r="X19" i="31"/>
  <c r="W19" i="31"/>
  <c r="V19" i="31"/>
  <c r="X18" i="31"/>
  <c r="X17" i="31"/>
  <c r="W17" i="31"/>
  <c r="V17" i="31"/>
  <c r="X16" i="31"/>
  <c r="W16" i="31"/>
  <c r="V16" i="31"/>
  <c r="X15" i="31"/>
  <c r="W15" i="31"/>
  <c r="V15" i="31"/>
  <c r="X14" i="31"/>
  <c r="W14" i="31"/>
  <c r="V14" i="31"/>
  <c r="X13" i="31"/>
  <c r="W13" i="31"/>
  <c r="X12" i="31"/>
  <c r="W12" i="31"/>
  <c r="X11" i="31"/>
  <c r="W11" i="31"/>
  <c r="V11" i="31"/>
  <c r="X10" i="31"/>
  <c r="X9" i="31"/>
  <c r="W9" i="31"/>
  <c r="M225" i="16"/>
  <c r="Y225" i="16"/>
  <c r="X225" i="16"/>
  <c r="W225" i="16"/>
  <c r="V225" i="16"/>
  <c r="U225" i="16"/>
  <c r="T225" i="16"/>
  <c r="S225" i="16"/>
  <c r="R225" i="16"/>
  <c r="Q225" i="16"/>
  <c r="P225" i="16"/>
  <c r="O225" i="16"/>
  <c r="M224" i="16"/>
  <c r="Y224" i="16"/>
  <c r="X224" i="16"/>
  <c r="W224" i="16"/>
  <c r="V224" i="16"/>
  <c r="U224" i="16"/>
  <c r="T224" i="16"/>
  <c r="S224" i="16"/>
  <c r="R224" i="16"/>
  <c r="Q224" i="16"/>
  <c r="P224" i="16"/>
  <c r="O224" i="16"/>
  <c r="M223" i="16"/>
  <c r="Y223" i="16"/>
  <c r="X223" i="16"/>
  <c r="W223" i="16"/>
  <c r="V223" i="16"/>
  <c r="U223" i="16"/>
  <c r="T223" i="16"/>
  <c r="S223" i="16"/>
  <c r="R223" i="16"/>
  <c r="Q223" i="16"/>
  <c r="P223" i="16"/>
  <c r="O223" i="16"/>
  <c r="M222" i="16"/>
  <c r="Y222" i="16"/>
  <c r="X222" i="16"/>
  <c r="W222" i="16"/>
  <c r="V222" i="16"/>
  <c r="U222" i="16"/>
  <c r="T222" i="16"/>
  <c r="S222" i="16"/>
  <c r="R222" i="16"/>
  <c r="Q222" i="16"/>
  <c r="P222" i="16"/>
  <c r="O222" i="16"/>
  <c r="M221" i="16"/>
  <c r="Y221" i="16"/>
  <c r="X221" i="16"/>
  <c r="W221" i="16"/>
  <c r="V221" i="16"/>
  <c r="U221" i="16"/>
  <c r="T221" i="16"/>
  <c r="S221" i="16"/>
  <c r="R221" i="16"/>
  <c r="Q221" i="16"/>
  <c r="P221" i="16"/>
  <c r="O221" i="16"/>
  <c r="M220" i="16"/>
  <c r="Y220" i="16"/>
  <c r="X220" i="16"/>
  <c r="W220" i="16"/>
  <c r="V220" i="16"/>
  <c r="U220" i="16"/>
  <c r="T220" i="16"/>
  <c r="S220" i="16"/>
  <c r="R220" i="16"/>
  <c r="Q220" i="16"/>
  <c r="P220" i="16"/>
  <c r="O220" i="16"/>
  <c r="M219" i="16"/>
  <c r="Y219" i="16"/>
  <c r="X219" i="16"/>
  <c r="W219" i="16"/>
  <c r="V219" i="16"/>
  <c r="U219" i="16"/>
  <c r="T219" i="16"/>
  <c r="S219" i="16"/>
  <c r="R219" i="16"/>
  <c r="Q219" i="16"/>
  <c r="P219" i="16"/>
  <c r="O219" i="16"/>
  <c r="M218" i="16"/>
  <c r="Y218" i="16"/>
  <c r="X218" i="16"/>
  <c r="W218" i="16"/>
  <c r="V218" i="16"/>
  <c r="U218" i="16"/>
  <c r="T218" i="16"/>
  <c r="S218" i="16"/>
  <c r="R218" i="16"/>
  <c r="Q218" i="16"/>
  <c r="P218" i="16"/>
  <c r="O218" i="16"/>
  <c r="M217" i="16"/>
  <c r="Y217" i="16"/>
  <c r="X217" i="16"/>
  <c r="W217" i="16"/>
  <c r="V217" i="16"/>
  <c r="U217" i="16"/>
  <c r="T217" i="16"/>
  <c r="S217" i="16"/>
  <c r="R217" i="16"/>
  <c r="Q217" i="16"/>
  <c r="P217" i="16"/>
  <c r="O217" i="16"/>
  <c r="M216" i="16"/>
  <c r="Y216" i="16"/>
  <c r="X216" i="16"/>
  <c r="W216" i="16"/>
  <c r="V216" i="16"/>
  <c r="U216" i="16"/>
  <c r="T216" i="16"/>
  <c r="S216" i="16"/>
  <c r="R216" i="16"/>
  <c r="Q216" i="16"/>
  <c r="P216" i="16"/>
  <c r="O216" i="16"/>
  <c r="M215" i="16"/>
  <c r="Y215" i="16"/>
  <c r="X215" i="16"/>
  <c r="W215" i="16"/>
  <c r="V215" i="16"/>
  <c r="U215" i="16"/>
  <c r="T215" i="16"/>
  <c r="S215" i="16"/>
  <c r="R215" i="16"/>
  <c r="Q215" i="16"/>
  <c r="P215" i="16"/>
  <c r="O215" i="16"/>
  <c r="M214" i="16"/>
  <c r="Y214" i="16"/>
  <c r="X214" i="16"/>
  <c r="W214" i="16"/>
  <c r="V214" i="16"/>
  <c r="U214" i="16"/>
  <c r="T214" i="16"/>
  <c r="S214" i="16"/>
  <c r="R214" i="16"/>
  <c r="Q214" i="16"/>
  <c r="P214" i="16"/>
  <c r="O214" i="16"/>
  <c r="M213" i="16"/>
  <c r="Y213" i="16"/>
  <c r="X213" i="16"/>
  <c r="W213" i="16"/>
  <c r="V213" i="16"/>
  <c r="U213" i="16"/>
  <c r="T213" i="16"/>
  <c r="S213" i="16"/>
  <c r="R213" i="16"/>
  <c r="Q213" i="16"/>
  <c r="P213" i="16"/>
  <c r="O213" i="16"/>
  <c r="M212" i="16"/>
  <c r="Y212" i="16"/>
  <c r="X212" i="16"/>
  <c r="W212" i="16"/>
  <c r="V212" i="16"/>
  <c r="U212" i="16"/>
  <c r="T212" i="16"/>
  <c r="S212" i="16"/>
  <c r="R212" i="16"/>
  <c r="Q212" i="16"/>
  <c r="P212" i="16"/>
  <c r="O212" i="16"/>
  <c r="M211" i="16"/>
  <c r="Y211" i="16"/>
  <c r="X211" i="16"/>
  <c r="W211" i="16"/>
  <c r="V211" i="16"/>
  <c r="U211" i="16"/>
  <c r="T211" i="16"/>
  <c r="S211" i="16"/>
  <c r="R211" i="16"/>
  <c r="Q211" i="16"/>
  <c r="P211" i="16"/>
  <c r="O211" i="16"/>
  <c r="M210" i="16"/>
  <c r="Y210" i="16"/>
  <c r="X210" i="16"/>
  <c r="W210" i="16"/>
  <c r="V210" i="16"/>
  <c r="U210" i="16"/>
  <c r="T210" i="16"/>
  <c r="S210" i="16"/>
  <c r="R210" i="16"/>
  <c r="Q210" i="16"/>
  <c r="P210" i="16"/>
  <c r="O210" i="16"/>
  <c r="M209" i="16"/>
  <c r="Y209" i="16"/>
  <c r="X209" i="16"/>
  <c r="W209" i="16"/>
  <c r="V209" i="16"/>
  <c r="U209" i="16"/>
  <c r="T209" i="16"/>
  <c r="S209" i="16"/>
  <c r="R209" i="16"/>
  <c r="Q209" i="16"/>
  <c r="P209" i="16"/>
  <c r="O209" i="16"/>
  <c r="M208" i="16"/>
  <c r="Y208" i="16"/>
  <c r="X208" i="16"/>
  <c r="W208" i="16"/>
  <c r="V208" i="16"/>
  <c r="U208" i="16"/>
  <c r="T208" i="16"/>
  <c r="S208" i="16"/>
  <c r="R208" i="16"/>
  <c r="Q208" i="16"/>
  <c r="P208" i="16"/>
  <c r="O208" i="16"/>
  <c r="M207" i="16"/>
  <c r="Y207" i="16"/>
  <c r="X207" i="16"/>
  <c r="W207" i="16"/>
  <c r="V207" i="16"/>
  <c r="U207" i="16"/>
  <c r="T207" i="16"/>
  <c r="S207" i="16"/>
  <c r="R207" i="16"/>
  <c r="Q207" i="16"/>
  <c r="P207" i="16"/>
  <c r="O207" i="16"/>
  <c r="M206" i="16"/>
  <c r="Y206" i="16"/>
  <c r="X206" i="16"/>
  <c r="W206" i="16"/>
  <c r="V206" i="16"/>
  <c r="U206" i="16"/>
  <c r="T206" i="16"/>
  <c r="S206" i="16"/>
  <c r="R206" i="16"/>
  <c r="Q206" i="16"/>
  <c r="P206" i="16"/>
  <c r="O206" i="16"/>
  <c r="M205" i="16"/>
  <c r="Y205" i="16"/>
  <c r="X205" i="16"/>
  <c r="W205" i="16"/>
  <c r="V205" i="16"/>
  <c r="U205" i="16"/>
  <c r="T205" i="16"/>
  <c r="S205" i="16"/>
  <c r="R205" i="16"/>
  <c r="Q205" i="16"/>
  <c r="P205" i="16"/>
  <c r="O205" i="16"/>
  <c r="M204" i="16"/>
  <c r="Y204" i="16"/>
  <c r="X204" i="16"/>
  <c r="W204" i="16"/>
  <c r="V204" i="16"/>
  <c r="U204" i="16"/>
  <c r="T204" i="16"/>
  <c r="S204" i="16"/>
  <c r="R204" i="16"/>
  <c r="Q204" i="16"/>
  <c r="P204" i="16"/>
  <c r="O204" i="16"/>
  <c r="M203" i="16"/>
  <c r="Y203" i="16"/>
  <c r="X203" i="16"/>
  <c r="W203" i="16"/>
  <c r="V203" i="16"/>
  <c r="U203" i="16"/>
  <c r="T203" i="16"/>
  <c r="S203" i="16"/>
  <c r="R203" i="16"/>
  <c r="Q203" i="16"/>
  <c r="P203" i="16"/>
  <c r="O203" i="16"/>
  <c r="M202" i="16"/>
  <c r="Y202" i="16"/>
  <c r="X202" i="16"/>
  <c r="W202" i="16"/>
  <c r="V202" i="16"/>
  <c r="U202" i="16"/>
  <c r="T202" i="16"/>
  <c r="S202" i="16"/>
  <c r="R202" i="16"/>
  <c r="Q202" i="16"/>
  <c r="P202" i="16"/>
  <c r="O202" i="16"/>
  <c r="M201" i="16"/>
  <c r="Y201" i="16"/>
  <c r="X201" i="16"/>
  <c r="W201" i="16"/>
  <c r="V201" i="16"/>
  <c r="U201" i="16"/>
  <c r="T201" i="16"/>
  <c r="S201" i="16"/>
  <c r="R201" i="16"/>
  <c r="Q201" i="16"/>
  <c r="P201" i="16"/>
  <c r="O201" i="16"/>
  <c r="M200" i="16"/>
  <c r="Y200" i="16"/>
  <c r="X200" i="16"/>
  <c r="W200" i="16"/>
  <c r="V200" i="16"/>
  <c r="U200" i="16"/>
  <c r="T200" i="16"/>
  <c r="S200" i="16"/>
  <c r="R200" i="16"/>
  <c r="Q200" i="16"/>
  <c r="P200" i="16"/>
  <c r="O200" i="16"/>
  <c r="M199" i="16"/>
  <c r="Y199" i="16"/>
  <c r="X199" i="16"/>
  <c r="W199" i="16"/>
  <c r="V199" i="16"/>
  <c r="U199" i="16"/>
  <c r="T199" i="16"/>
  <c r="S199" i="16"/>
  <c r="R199" i="16"/>
  <c r="Q199" i="16"/>
  <c r="P199" i="16"/>
  <c r="O199" i="16"/>
  <c r="M198" i="16"/>
  <c r="Y198" i="16"/>
  <c r="X198" i="16"/>
  <c r="W198" i="16"/>
  <c r="V198" i="16"/>
  <c r="U198" i="16"/>
  <c r="T198" i="16"/>
  <c r="S198" i="16"/>
  <c r="R198" i="16"/>
  <c r="Q198" i="16"/>
  <c r="P198" i="16"/>
  <c r="O198" i="16"/>
  <c r="M197" i="16"/>
  <c r="Y197" i="16"/>
  <c r="X197" i="16"/>
  <c r="W197" i="16"/>
  <c r="V197" i="16"/>
  <c r="U197" i="16"/>
  <c r="T197" i="16"/>
  <c r="S197" i="16"/>
  <c r="R197" i="16"/>
  <c r="Q197" i="16"/>
  <c r="P197" i="16"/>
  <c r="O197" i="16"/>
  <c r="M196" i="16"/>
  <c r="Y196" i="16"/>
  <c r="X196" i="16"/>
  <c r="W196" i="16"/>
  <c r="V196" i="16"/>
  <c r="U196" i="16"/>
  <c r="T196" i="16"/>
  <c r="S196" i="16"/>
  <c r="R196" i="16"/>
  <c r="Q196" i="16"/>
  <c r="P196" i="16"/>
  <c r="O196" i="16"/>
  <c r="M195" i="16"/>
  <c r="Y195" i="16"/>
  <c r="X195" i="16"/>
  <c r="W195" i="16"/>
  <c r="V195" i="16"/>
  <c r="U195" i="16"/>
  <c r="T195" i="16"/>
  <c r="S195" i="16"/>
  <c r="R195" i="16"/>
  <c r="Q195" i="16"/>
  <c r="P195" i="16"/>
  <c r="O195" i="16"/>
  <c r="M194" i="16"/>
  <c r="Y194" i="16"/>
  <c r="X194" i="16"/>
  <c r="W194" i="16"/>
  <c r="V194" i="16"/>
  <c r="U194" i="16"/>
  <c r="T194" i="16"/>
  <c r="S194" i="16"/>
  <c r="R194" i="16"/>
  <c r="Q194" i="16"/>
  <c r="P194" i="16"/>
  <c r="O194" i="16"/>
  <c r="M193" i="16"/>
  <c r="Y193" i="16"/>
  <c r="X193" i="16"/>
  <c r="W193" i="16"/>
  <c r="V193" i="16"/>
  <c r="U193" i="16"/>
  <c r="T193" i="16"/>
  <c r="S193" i="16"/>
  <c r="R193" i="16"/>
  <c r="Q193" i="16"/>
  <c r="P193" i="16"/>
  <c r="O193" i="16"/>
  <c r="M192" i="16"/>
  <c r="Y192" i="16"/>
  <c r="X192" i="16"/>
  <c r="W192" i="16"/>
  <c r="V192" i="16"/>
  <c r="U192" i="16"/>
  <c r="T192" i="16"/>
  <c r="S192" i="16"/>
  <c r="R192" i="16"/>
  <c r="Q192" i="16"/>
  <c r="P192" i="16"/>
  <c r="O192" i="16"/>
  <c r="M191" i="16"/>
  <c r="Y191" i="16"/>
  <c r="X191" i="16"/>
  <c r="W191" i="16"/>
  <c r="V191" i="16"/>
  <c r="U191" i="16"/>
  <c r="T191" i="16"/>
  <c r="S191" i="16"/>
  <c r="R191" i="16"/>
  <c r="Q191" i="16"/>
  <c r="P191" i="16"/>
  <c r="O191" i="16"/>
  <c r="M190" i="16"/>
  <c r="Y190" i="16"/>
  <c r="X190" i="16"/>
  <c r="W190" i="16"/>
  <c r="V190" i="16"/>
  <c r="U190" i="16"/>
  <c r="T190" i="16"/>
  <c r="S190" i="16"/>
  <c r="R190" i="16"/>
  <c r="Q190" i="16"/>
  <c r="P190" i="16"/>
  <c r="O190" i="16"/>
  <c r="M189" i="16"/>
  <c r="Y189" i="16"/>
  <c r="X189" i="16"/>
  <c r="W189" i="16"/>
  <c r="V189" i="16"/>
  <c r="U189" i="16"/>
  <c r="T189" i="16"/>
  <c r="S189" i="16"/>
  <c r="R189" i="16"/>
  <c r="Q189" i="16"/>
  <c r="P189" i="16"/>
  <c r="O189" i="16"/>
  <c r="M188" i="16"/>
  <c r="Y188" i="16"/>
  <c r="X188" i="16"/>
  <c r="W188" i="16"/>
  <c r="V188" i="16"/>
  <c r="U188" i="16"/>
  <c r="T188" i="16"/>
  <c r="S188" i="16"/>
  <c r="R188" i="16"/>
  <c r="Q188" i="16"/>
  <c r="P188" i="16"/>
  <c r="O188" i="16"/>
  <c r="M187" i="16"/>
  <c r="Y187" i="16"/>
  <c r="X187" i="16"/>
  <c r="W187" i="16"/>
  <c r="V187" i="16"/>
  <c r="U187" i="16"/>
  <c r="T187" i="16"/>
  <c r="S187" i="16"/>
  <c r="R187" i="16"/>
  <c r="Q187" i="16"/>
  <c r="P187" i="16"/>
  <c r="O187" i="16"/>
  <c r="M186" i="16"/>
  <c r="Y186" i="16"/>
  <c r="X186" i="16"/>
  <c r="W186" i="16"/>
  <c r="V186" i="16"/>
  <c r="U186" i="16"/>
  <c r="T186" i="16"/>
  <c r="S186" i="16"/>
  <c r="R186" i="16"/>
  <c r="Q186" i="16"/>
  <c r="P186" i="16"/>
  <c r="O186" i="16"/>
  <c r="M185" i="16"/>
  <c r="Y185" i="16"/>
  <c r="X185" i="16"/>
  <c r="W185" i="16"/>
  <c r="V185" i="16"/>
  <c r="U185" i="16"/>
  <c r="T185" i="16"/>
  <c r="S185" i="16"/>
  <c r="R185" i="16"/>
  <c r="Q185" i="16"/>
  <c r="P185" i="16"/>
  <c r="O185" i="16"/>
  <c r="M184" i="16"/>
  <c r="Y184" i="16"/>
  <c r="X184" i="16"/>
  <c r="W184" i="16"/>
  <c r="V184" i="16"/>
  <c r="U184" i="16"/>
  <c r="T184" i="16"/>
  <c r="S184" i="16"/>
  <c r="R184" i="16"/>
  <c r="Q184" i="16"/>
  <c r="P184" i="16"/>
  <c r="O184" i="16"/>
  <c r="M183" i="16"/>
  <c r="Y183" i="16"/>
  <c r="X183" i="16"/>
  <c r="W183" i="16"/>
  <c r="V183" i="16"/>
  <c r="U183" i="16"/>
  <c r="T183" i="16"/>
  <c r="S183" i="16"/>
  <c r="R183" i="16"/>
  <c r="Q183" i="16"/>
  <c r="P183" i="16"/>
  <c r="O183" i="16"/>
  <c r="M182" i="16"/>
  <c r="Y182" i="16"/>
  <c r="X182" i="16"/>
  <c r="W182" i="16"/>
  <c r="V182" i="16"/>
  <c r="U182" i="16"/>
  <c r="T182" i="16"/>
  <c r="S182" i="16"/>
  <c r="R182" i="16"/>
  <c r="Q182" i="16"/>
  <c r="P182" i="16"/>
  <c r="O182" i="16"/>
  <c r="M181" i="16"/>
  <c r="Y181" i="16"/>
  <c r="X181" i="16"/>
  <c r="W181" i="16"/>
  <c r="V181" i="16"/>
  <c r="U181" i="16"/>
  <c r="T181" i="16"/>
  <c r="S181" i="16"/>
  <c r="R181" i="16"/>
  <c r="Q181" i="16"/>
  <c r="P181" i="16"/>
  <c r="O181" i="16"/>
  <c r="M180" i="16"/>
  <c r="Y180" i="16"/>
  <c r="X180" i="16"/>
  <c r="W180" i="16"/>
  <c r="V180" i="16"/>
  <c r="U180" i="16"/>
  <c r="T180" i="16"/>
  <c r="S180" i="16"/>
  <c r="R180" i="16"/>
  <c r="Q180" i="16"/>
  <c r="P180" i="16"/>
  <c r="O180" i="16"/>
  <c r="M179" i="16"/>
  <c r="Y179" i="16"/>
  <c r="X179" i="16"/>
  <c r="W179" i="16"/>
  <c r="V179" i="16"/>
  <c r="U179" i="16"/>
  <c r="T179" i="16"/>
  <c r="S179" i="16"/>
  <c r="R179" i="16"/>
  <c r="Q179" i="16"/>
  <c r="P179" i="16"/>
  <c r="O179" i="16"/>
  <c r="M178" i="16"/>
  <c r="Y178" i="16"/>
  <c r="X178" i="16"/>
  <c r="W178" i="16"/>
  <c r="V178" i="16"/>
  <c r="U178" i="16"/>
  <c r="T178" i="16"/>
  <c r="S178" i="16"/>
  <c r="R178" i="16"/>
  <c r="Q178" i="16"/>
  <c r="P178" i="16"/>
  <c r="O178" i="16"/>
  <c r="M177" i="16"/>
  <c r="Y177" i="16"/>
  <c r="X177" i="16"/>
  <c r="W177" i="16"/>
  <c r="V177" i="16"/>
  <c r="U177" i="16"/>
  <c r="T177" i="16"/>
  <c r="S177" i="16"/>
  <c r="R177" i="16"/>
  <c r="Q177" i="16"/>
  <c r="P177" i="16"/>
  <c r="O177" i="16"/>
  <c r="M176" i="16"/>
  <c r="Y176" i="16"/>
  <c r="X176" i="16"/>
  <c r="W176" i="16"/>
  <c r="V176" i="16"/>
  <c r="U176" i="16"/>
  <c r="T176" i="16"/>
  <c r="S176" i="16"/>
  <c r="R176" i="16"/>
  <c r="Q176" i="16"/>
  <c r="P176" i="16"/>
  <c r="O176" i="16"/>
  <c r="M175" i="16"/>
  <c r="Y175" i="16"/>
  <c r="X175" i="16"/>
  <c r="W175" i="16"/>
  <c r="V175" i="16"/>
  <c r="U175" i="16"/>
  <c r="T175" i="16"/>
  <c r="S175" i="16"/>
  <c r="R175" i="16"/>
  <c r="Q175" i="16"/>
  <c r="P175" i="16"/>
  <c r="O175" i="16"/>
  <c r="M174" i="16"/>
  <c r="Y174" i="16"/>
  <c r="X174" i="16"/>
  <c r="W174" i="16"/>
  <c r="V174" i="16"/>
  <c r="U174" i="16"/>
  <c r="T174" i="16"/>
  <c r="S174" i="16"/>
  <c r="R174" i="16"/>
  <c r="Q174" i="16"/>
  <c r="P174" i="16"/>
  <c r="O174" i="16"/>
  <c r="M173" i="16"/>
  <c r="Y173" i="16"/>
  <c r="X173" i="16"/>
  <c r="W173" i="16"/>
  <c r="V173" i="16"/>
  <c r="U173" i="16"/>
  <c r="T173" i="16"/>
  <c r="S173" i="16"/>
  <c r="R173" i="16"/>
  <c r="Q173" i="16"/>
  <c r="P173" i="16"/>
  <c r="O173" i="16"/>
  <c r="M172" i="16"/>
  <c r="Y172" i="16"/>
  <c r="X172" i="16"/>
  <c r="W172" i="16"/>
  <c r="V172" i="16"/>
  <c r="U172" i="16"/>
  <c r="T172" i="16"/>
  <c r="S172" i="16"/>
  <c r="R172" i="16"/>
  <c r="Q172" i="16"/>
  <c r="P172" i="16"/>
  <c r="O172" i="16"/>
  <c r="M171" i="16"/>
  <c r="Y171" i="16"/>
  <c r="X171" i="16"/>
  <c r="W171" i="16"/>
  <c r="V171" i="16"/>
  <c r="U171" i="16"/>
  <c r="T171" i="16"/>
  <c r="S171" i="16"/>
  <c r="R171" i="16"/>
  <c r="Q171" i="16"/>
  <c r="P171" i="16"/>
  <c r="O171" i="16"/>
  <c r="M170" i="16"/>
  <c r="Y170" i="16"/>
  <c r="X170" i="16"/>
  <c r="W170" i="16"/>
  <c r="V170" i="16"/>
  <c r="U170" i="16"/>
  <c r="T170" i="16"/>
  <c r="S170" i="16"/>
  <c r="R170" i="16"/>
  <c r="Q170" i="16"/>
  <c r="P170" i="16"/>
  <c r="O170" i="16"/>
  <c r="M169" i="16"/>
  <c r="Y169" i="16"/>
  <c r="X169" i="16"/>
  <c r="W169" i="16"/>
  <c r="V169" i="16"/>
  <c r="U169" i="16"/>
  <c r="T169" i="16"/>
  <c r="S169" i="16"/>
  <c r="R169" i="16"/>
  <c r="Q169" i="16"/>
  <c r="P169" i="16"/>
  <c r="O169" i="16"/>
  <c r="M168" i="16"/>
  <c r="Y168" i="16"/>
  <c r="X168" i="16"/>
  <c r="W168" i="16"/>
  <c r="V168" i="16"/>
  <c r="U168" i="16"/>
  <c r="T168" i="16"/>
  <c r="S168" i="16"/>
  <c r="R168" i="16"/>
  <c r="Q168" i="16"/>
  <c r="P168" i="16"/>
  <c r="O168" i="16"/>
  <c r="M167" i="16"/>
  <c r="Y167" i="16"/>
  <c r="X167" i="16"/>
  <c r="W167" i="16"/>
  <c r="V167" i="16"/>
  <c r="U167" i="16"/>
  <c r="T167" i="16"/>
  <c r="S167" i="16"/>
  <c r="R167" i="16"/>
  <c r="Q167" i="16"/>
  <c r="P167" i="16"/>
  <c r="O167" i="16"/>
  <c r="M166" i="16"/>
  <c r="Y166" i="16"/>
  <c r="X166" i="16"/>
  <c r="W166" i="16"/>
  <c r="V166" i="16"/>
  <c r="U166" i="16"/>
  <c r="T166" i="16"/>
  <c r="S166" i="16"/>
  <c r="R166" i="16"/>
  <c r="Q166" i="16"/>
  <c r="P166" i="16"/>
  <c r="O166" i="16"/>
  <c r="M165" i="16"/>
  <c r="Y165" i="16"/>
  <c r="X165" i="16"/>
  <c r="W165" i="16"/>
  <c r="V165" i="16"/>
  <c r="U165" i="16"/>
  <c r="T165" i="16"/>
  <c r="S165" i="16"/>
  <c r="R165" i="16"/>
  <c r="Q165" i="16"/>
  <c r="P165" i="16"/>
  <c r="O165" i="16"/>
  <c r="M164" i="16"/>
  <c r="Y164" i="16"/>
  <c r="X164" i="16"/>
  <c r="W164" i="16"/>
  <c r="V164" i="16"/>
  <c r="U164" i="16"/>
  <c r="T164" i="16"/>
  <c r="S164" i="16"/>
  <c r="R164" i="16"/>
  <c r="Q164" i="16"/>
  <c r="P164" i="16"/>
  <c r="O164" i="16"/>
  <c r="M163" i="16"/>
  <c r="Y163" i="16"/>
  <c r="X163" i="16"/>
  <c r="W163" i="16"/>
  <c r="V163" i="16"/>
  <c r="U163" i="16"/>
  <c r="T163" i="16"/>
  <c r="S163" i="16"/>
  <c r="R163" i="16"/>
  <c r="Q163" i="16"/>
  <c r="P163" i="16"/>
  <c r="O163" i="16"/>
  <c r="M162" i="16"/>
  <c r="Y162" i="16"/>
  <c r="X162" i="16"/>
  <c r="W162" i="16"/>
  <c r="V162" i="16"/>
  <c r="U162" i="16"/>
  <c r="T162" i="16"/>
  <c r="S162" i="16"/>
  <c r="R162" i="16"/>
  <c r="Q162" i="16"/>
  <c r="P162" i="16"/>
  <c r="O162" i="16"/>
  <c r="M161" i="16"/>
  <c r="Y161" i="16"/>
  <c r="X161" i="16"/>
  <c r="W161" i="16"/>
  <c r="V161" i="16"/>
  <c r="U161" i="16"/>
  <c r="T161" i="16"/>
  <c r="S161" i="16"/>
  <c r="R161" i="16"/>
  <c r="Q161" i="16"/>
  <c r="P161" i="16"/>
  <c r="O161" i="16"/>
  <c r="M160" i="16"/>
  <c r="Y160" i="16"/>
  <c r="X160" i="16"/>
  <c r="W160" i="16"/>
  <c r="V160" i="16"/>
  <c r="U160" i="16"/>
  <c r="T160" i="16"/>
  <c r="S160" i="16"/>
  <c r="R160" i="16"/>
  <c r="Q160" i="16"/>
  <c r="P160" i="16"/>
  <c r="O160" i="16"/>
  <c r="M159" i="16"/>
  <c r="Y159" i="16"/>
  <c r="X159" i="16"/>
  <c r="W159" i="16"/>
  <c r="V159" i="16"/>
  <c r="U159" i="16"/>
  <c r="T159" i="16"/>
  <c r="S159" i="16"/>
  <c r="R159" i="16"/>
  <c r="Q159" i="16"/>
  <c r="P159" i="16"/>
  <c r="O159" i="16"/>
  <c r="M158" i="16"/>
  <c r="Y158" i="16"/>
  <c r="X158" i="16"/>
  <c r="W158" i="16"/>
  <c r="V158" i="16"/>
  <c r="U158" i="16"/>
  <c r="T158" i="16"/>
  <c r="S158" i="16"/>
  <c r="R158" i="16"/>
  <c r="Q158" i="16"/>
  <c r="P158" i="16"/>
  <c r="O158" i="16"/>
  <c r="M157" i="16"/>
  <c r="Y157" i="16"/>
  <c r="X157" i="16"/>
  <c r="W157" i="16"/>
  <c r="V157" i="16"/>
  <c r="U157" i="16"/>
  <c r="T157" i="16"/>
  <c r="S157" i="16"/>
  <c r="R157" i="16"/>
  <c r="Q157" i="16"/>
  <c r="P157" i="16"/>
  <c r="O157" i="16"/>
  <c r="M156" i="16"/>
  <c r="Y156" i="16"/>
  <c r="X156" i="16"/>
  <c r="W156" i="16"/>
  <c r="V156" i="16"/>
  <c r="U156" i="16"/>
  <c r="T156" i="16"/>
  <c r="S156" i="16"/>
  <c r="R156" i="16"/>
  <c r="Q156" i="16"/>
  <c r="P156" i="16"/>
  <c r="O156" i="16"/>
  <c r="M155" i="16"/>
  <c r="Y155" i="16"/>
  <c r="X155" i="16"/>
  <c r="W155" i="16"/>
  <c r="V155" i="16"/>
  <c r="U155" i="16"/>
  <c r="T155" i="16"/>
  <c r="S155" i="16"/>
  <c r="R155" i="16"/>
  <c r="Q155" i="16"/>
  <c r="P155" i="16"/>
  <c r="O155" i="16"/>
  <c r="M154" i="16"/>
  <c r="Y154" i="16"/>
  <c r="X154" i="16"/>
  <c r="W154" i="16"/>
  <c r="V154" i="16"/>
  <c r="U154" i="16"/>
  <c r="T154" i="16"/>
  <c r="S154" i="16"/>
  <c r="R154" i="16"/>
  <c r="Q154" i="16"/>
  <c r="P154" i="16"/>
  <c r="O154" i="16"/>
  <c r="M153" i="16"/>
  <c r="Y153" i="16"/>
  <c r="X153" i="16"/>
  <c r="W153" i="16"/>
  <c r="V153" i="16"/>
  <c r="U153" i="16"/>
  <c r="T153" i="16"/>
  <c r="S153" i="16"/>
  <c r="R153" i="16"/>
  <c r="Q153" i="16"/>
  <c r="P153" i="16"/>
  <c r="O153" i="16"/>
  <c r="M152" i="16"/>
  <c r="Y152" i="16"/>
  <c r="X152" i="16"/>
  <c r="W152" i="16"/>
  <c r="V152" i="16"/>
  <c r="U152" i="16"/>
  <c r="T152" i="16"/>
  <c r="S152" i="16"/>
  <c r="R152" i="16"/>
  <c r="Q152" i="16"/>
  <c r="P152" i="16"/>
  <c r="O152" i="16"/>
  <c r="M151" i="16"/>
  <c r="Y151" i="16"/>
  <c r="X151" i="16"/>
  <c r="W151" i="16"/>
  <c r="V151" i="16"/>
  <c r="U151" i="16"/>
  <c r="T151" i="16"/>
  <c r="S151" i="16"/>
  <c r="R151" i="16"/>
  <c r="Q151" i="16"/>
  <c r="P151" i="16"/>
  <c r="O151" i="16"/>
  <c r="M150" i="16"/>
  <c r="Y150" i="16"/>
  <c r="X150" i="16"/>
  <c r="W150" i="16"/>
  <c r="V150" i="16"/>
  <c r="U150" i="16"/>
  <c r="T150" i="16"/>
  <c r="S150" i="16"/>
  <c r="R150" i="16"/>
  <c r="Q150" i="16"/>
  <c r="P150" i="16"/>
  <c r="O150" i="16"/>
  <c r="M149" i="16"/>
  <c r="Y149" i="16"/>
  <c r="X149" i="16"/>
  <c r="W149" i="16"/>
  <c r="V149" i="16"/>
  <c r="U149" i="16"/>
  <c r="T149" i="16"/>
  <c r="S149" i="16"/>
  <c r="R149" i="16"/>
  <c r="Q149" i="16"/>
  <c r="P149" i="16"/>
  <c r="O149" i="16"/>
  <c r="M148" i="16"/>
  <c r="Y148" i="16"/>
  <c r="X148" i="16"/>
  <c r="W148" i="16"/>
  <c r="V148" i="16"/>
  <c r="U148" i="16"/>
  <c r="T148" i="16"/>
  <c r="S148" i="16"/>
  <c r="R148" i="16"/>
  <c r="Q148" i="16"/>
  <c r="P148" i="16"/>
  <c r="O148" i="16"/>
  <c r="M147" i="16"/>
  <c r="Y147" i="16"/>
  <c r="X147" i="16"/>
  <c r="W147" i="16"/>
  <c r="V147" i="16"/>
  <c r="U147" i="16"/>
  <c r="T147" i="16"/>
  <c r="S147" i="16"/>
  <c r="R147" i="16"/>
  <c r="Q147" i="16"/>
  <c r="P147" i="16"/>
  <c r="O147" i="16"/>
  <c r="M146" i="16"/>
  <c r="Y146" i="16"/>
  <c r="X146" i="16"/>
  <c r="W146" i="16"/>
  <c r="V146" i="16"/>
  <c r="U146" i="16"/>
  <c r="T146" i="16"/>
  <c r="S146" i="16"/>
  <c r="R146" i="16"/>
  <c r="Q146" i="16"/>
  <c r="P146" i="16"/>
  <c r="O146" i="16"/>
  <c r="M145" i="16"/>
  <c r="Y145" i="16"/>
  <c r="X145" i="16"/>
  <c r="W145" i="16"/>
  <c r="V145" i="16"/>
  <c r="U145" i="16"/>
  <c r="T145" i="16"/>
  <c r="S145" i="16"/>
  <c r="R145" i="16"/>
  <c r="Q145" i="16"/>
  <c r="P145" i="16"/>
  <c r="O145" i="16"/>
  <c r="M144" i="16"/>
  <c r="Y144" i="16"/>
  <c r="X144" i="16"/>
  <c r="W144" i="16"/>
  <c r="V144" i="16"/>
  <c r="U144" i="16"/>
  <c r="T144" i="16"/>
  <c r="S144" i="16"/>
  <c r="R144" i="16"/>
  <c r="Q144" i="16"/>
  <c r="P144" i="16"/>
  <c r="O144" i="16"/>
  <c r="M143" i="16"/>
  <c r="Y143" i="16"/>
  <c r="X143" i="16"/>
  <c r="W143" i="16"/>
  <c r="V143" i="16"/>
  <c r="U143" i="16"/>
  <c r="T143" i="16"/>
  <c r="S143" i="16"/>
  <c r="R143" i="16"/>
  <c r="Q143" i="16"/>
  <c r="P143" i="16"/>
  <c r="O143" i="16"/>
  <c r="M142" i="16"/>
  <c r="Y142" i="16"/>
  <c r="X142" i="16"/>
  <c r="W142" i="16"/>
  <c r="V142" i="16"/>
  <c r="U142" i="16"/>
  <c r="T142" i="16"/>
  <c r="S142" i="16"/>
  <c r="R142" i="16"/>
  <c r="Q142" i="16"/>
  <c r="P142" i="16"/>
  <c r="O142" i="16"/>
  <c r="M141" i="16"/>
  <c r="Y141" i="16"/>
  <c r="X141" i="16"/>
  <c r="W141" i="16"/>
  <c r="V141" i="16"/>
  <c r="U141" i="16"/>
  <c r="T141" i="16"/>
  <c r="S141" i="16"/>
  <c r="R141" i="16"/>
  <c r="Q141" i="16"/>
  <c r="P141" i="16"/>
  <c r="O141" i="16"/>
  <c r="M140" i="16"/>
  <c r="Y140" i="16"/>
  <c r="X140" i="16"/>
  <c r="W140" i="16"/>
  <c r="V140" i="16"/>
  <c r="U140" i="16"/>
  <c r="T140" i="16"/>
  <c r="S140" i="16"/>
  <c r="R140" i="16"/>
  <c r="Q140" i="16"/>
  <c r="P140" i="16"/>
  <c r="O140" i="16"/>
  <c r="M139" i="16"/>
  <c r="Y139" i="16"/>
  <c r="X139" i="16"/>
  <c r="W139" i="16"/>
  <c r="V139" i="16"/>
  <c r="U139" i="16"/>
  <c r="T139" i="16"/>
  <c r="S139" i="16"/>
  <c r="R139" i="16"/>
  <c r="Q139" i="16"/>
  <c r="P139" i="16"/>
  <c r="O139" i="16"/>
  <c r="M138" i="16"/>
  <c r="Y138" i="16"/>
  <c r="X138" i="16"/>
  <c r="W138" i="16"/>
  <c r="V138" i="16"/>
  <c r="U138" i="16"/>
  <c r="T138" i="16"/>
  <c r="S138" i="16"/>
  <c r="R138" i="16"/>
  <c r="Q138" i="16"/>
  <c r="P138" i="16"/>
  <c r="O138" i="16"/>
  <c r="M137" i="16"/>
  <c r="Y137" i="16"/>
  <c r="X137" i="16"/>
  <c r="W137" i="16"/>
  <c r="V137" i="16"/>
  <c r="U137" i="16"/>
  <c r="T137" i="16"/>
  <c r="S137" i="16"/>
  <c r="R137" i="16"/>
  <c r="Q137" i="16"/>
  <c r="P137" i="16"/>
  <c r="O137" i="16"/>
  <c r="M136" i="16"/>
  <c r="Y136" i="16"/>
  <c r="X136" i="16"/>
  <c r="W136" i="16"/>
  <c r="V136" i="16"/>
  <c r="U136" i="16"/>
  <c r="T136" i="16"/>
  <c r="S136" i="16"/>
  <c r="R136" i="16"/>
  <c r="Q136" i="16"/>
  <c r="P136" i="16"/>
  <c r="O136" i="16"/>
  <c r="M135" i="16"/>
  <c r="Y135" i="16"/>
  <c r="X135" i="16"/>
  <c r="W135" i="16"/>
  <c r="V135" i="16"/>
  <c r="U135" i="16"/>
  <c r="T135" i="16"/>
  <c r="S135" i="16"/>
  <c r="R135" i="16"/>
  <c r="Q135" i="16"/>
  <c r="P135" i="16"/>
  <c r="O135" i="16"/>
  <c r="M134" i="16"/>
  <c r="Y134" i="16"/>
  <c r="X134" i="16"/>
  <c r="W134" i="16"/>
  <c r="V134" i="16"/>
  <c r="U134" i="16"/>
  <c r="T134" i="16"/>
  <c r="S134" i="16"/>
  <c r="R134" i="16"/>
  <c r="Q134" i="16"/>
  <c r="P134" i="16"/>
  <c r="O134" i="16"/>
  <c r="M133" i="16"/>
  <c r="Y133" i="16"/>
  <c r="X133" i="16"/>
  <c r="W133" i="16"/>
  <c r="V133" i="16"/>
  <c r="U133" i="16"/>
  <c r="T133" i="16"/>
  <c r="S133" i="16"/>
  <c r="R133" i="16"/>
  <c r="Q133" i="16"/>
  <c r="P133" i="16"/>
  <c r="O133" i="16"/>
  <c r="M132" i="16"/>
  <c r="Y132" i="16"/>
  <c r="X132" i="16"/>
  <c r="W132" i="16"/>
  <c r="V132" i="16"/>
  <c r="U132" i="16"/>
  <c r="T132" i="16"/>
  <c r="S132" i="16"/>
  <c r="R132" i="16"/>
  <c r="Q132" i="16"/>
  <c r="P132" i="16"/>
  <c r="O132" i="16"/>
  <c r="M131" i="16"/>
  <c r="Y131" i="16"/>
  <c r="X131" i="16"/>
  <c r="W131" i="16"/>
  <c r="V131" i="16"/>
  <c r="U131" i="16"/>
  <c r="T131" i="16"/>
  <c r="S131" i="16"/>
  <c r="R131" i="16"/>
  <c r="Q131" i="16"/>
  <c r="P131" i="16"/>
  <c r="O131" i="16"/>
  <c r="M130" i="16"/>
  <c r="Y130" i="16"/>
  <c r="X130" i="16"/>
  <c r="W130" i="16"/>
  <c r="V130" i="16"/>
  <c r="U130" i="16"/>
  <c r="T130" i="16"/>
  <c r="S130" i="16"/>
  <c r="R130" i="16"/>
  <c r="Q130" i="16"/>
  <c r="P130" i="16"/>
  <c r="O130" i="16"/>
  <c r="M129" i="16"/>
  <c r="Y129" i="16"/>
  <c r="X129" i="16"/>
  <c r="W129" i="16"/>
  <c r="V129" i="16"/>
  <c r="U129" i="16"/>
  <c r="T129" i="16"/>
  <c r="S129" i="16"/>
  <c r="R129" i="16"/>
  <c r="Q129" i="16"/>
  <c r="P129" i="16"/>
  <c r="O129" i="16"/>
  <c r="M128" i="16"/>
  <c r="Y128" i="16"/>
  <c r="X128" i="16"/>
  <c r="W128" i="16"/>
  <c r="V128" i="16"/>
  <c r="U128" i="16"/>
  <c r="T128" i="16"/>
  <c r="S128" i="16"/>
  <c r="R128" i="16"/>
  <c r="Q128" i="16"/>
  <c r="P128" i="16"/>
  <c r="O128" i="16"/>
  <c r="M127" i="16"/>
  <c r="Y127" i="16"/>
  <c r="X127" i="16"/>
  <c r="W127" i="16"/>
  <c r="V127" i="16"/>
  <c r="U127" i="16"/>
  <c r="T127" i="16"/>
  <c r="S127" i="16"/>
  <c r="R127" i="16"/>
  <c r="Q127" i="16"/>
  <c r="P127" i="16"/>
  <c r="O127" i="16"/>
  <c r="M126" i="16"/>
  <c r="Y126" i="16"/>
  <c r="X126" i="16"/>
  <c r="W126" i="16"/>
  <c r="V126" i="16"/>
  <c r="U126" i="16"/>
  <c r="T126" i="16"/>
  <c r="S126" i="16"/>
  <c r="R126" i="16"/>
  <c r="Q126" i="16"/>
  <c r="P126" i="16"/>
  <c r="O126" i="16"/>
  <c r="M125" i="16"/>
  <c r="Y125" i="16"/>
  <c r="X125" i="16"/>
  <c r="W125" i="16"/>
  <c r="V125" i="16"/>
  <c r="U125" i="16"/>
  <c r="T125" i="16"/>
  <c r="S125" i="16"/>
  <c r="R125" i="16"/>
  <c r="Q125" i="16"/>
  <c r="P125" i="16"/>
  <c r="O125" i="16"/>
  <c r="M124" i="16"/>
  <c r="Y124" i="16"/>
  <c r="X124" i="16"/>
  <c r="W124" i="16"/>
  <c r="V124" i="16"/>
  <c r="U124" i="16"/>
  <c r="T124" i="16"/>
  <c r="S124" i="16"/>
  <c r="R124" i="16"/>
  <c r="Q124" i="16"/>
  <c r="P124" i="16"/>
  <c r="O124" i="16"/>
  <c r="M123" i="16"/>
  <c r="Y123" i="16"/>
  <c r="X123" i="16"/>
  <c r="W123" i="16"/>
  <c r="V123" i="16"/>
  <c r="U123" i="16"/>
  <c r="T123" i="16"/>
  <c r="S123" i="16"/>
  <c r="R123" i="16"/>
  <c r="Q123" i="16"/>
  <c r="P123" i="16"/>
  <c r="O123" i="16"/>
  <c r="M122" i="16"/>
  <c r="Y122" i="16"/>
  <c r="X122" i="16"/>
  <c r="W122" i="16"/>
  <c r="V122" i="16"/>
  <c r="U122" i="16"/>
  <c r="T122" i="16"/>
  <c r="S122" i="16"/>
  <c r="R122" i="16"/>
  <c r="Q122" i="16"/>
  <c r="P122" i="16"/>
  <c r="O122" i="16"/>
  <c r="M121" i="16"/>
  <c r="Y121" i="16"/>
  <c r="X121" i="16"/>
  <c r="W121" i="16"/>
  <c r="V121" i="16"/>
  <c r="U121" i="16"/>
  <c r="T121" i="16"/>
  <c r="S121" i="16"/>
  <c r="R121" i="16"/>
  <c r="Q121" i="16"/>
  <c r="P121" i="16"/>
  <c r="O121" i="16"/>
  <c r="M120" i="16"/>
  <c r="Y120" i="16"/>
  <c r="X120" i="16"/>
  <c r="W120" i="16"/>
  <c r="V120" i="16"/>
  <c r="U120" i="16"/>
  <c r="T120" i="16"/>
  <c r="S120" i="16"/>
  <c r="R120" i="16"/>
  <c r="Q120" i="16"/>
  <c r="P120" i="16"/>
  <c r="O120" i="16"/>
  <c r="M119" i="16"/>
  <c r="Y119" i="16"/>
  <c r="X119" i="16"/>
  <c r="W119" i="16"/>
  <c r="V119" i="16"/>
  <c r="U119" i="16"/>
  <c r="T119" i="16"/>
  <c r="S119" i="16"/>
  <c r="R119" i="16"/>
  <c r="Q119" i="16"/>
  <c r="P119" i="16"/>
  <c r="O119" i="16"/>
  <c r="M118" i="16"/>
  <c r="Y118" i="16"/>
  <c r="X118" i="16"/>
  <c r="W118" i="16"/>
  <c r="V118" i="16"/>
  <c r="U118" i="16"/>
  <c r="T118" i="16"/>
  <c r="S118" i="16"/>
  <c r="R118" i="16"/>
  <c r="Q118" i="16"/>
  <c r="P118" i="16"/>
  <c r="O118" i="16"/>
  <c r="M117" i="16"/>
  <c r="Y117" i="16"/>
  <c r="X117" i="16"/>
  <c r="W117" i="16"/>
  <c r="V117" i="16"/>
  <c r="U117" i="16"/>
  <c r="T117" i="16"/>
  <c r="S117" i="16"/>
  <c r="R117" i="16"/>
  <c r="Q117" i="16"/>
  <c r="P117" i="16"/>
  <c r="O117" i="16"/>
  <c r="M116" i="16"/>
  <c r="Y116" i="16"/>
  <c r="X116" i="16"/>
  <c r="W116" i="16"/>
  <c r="V116" i="16"/>
  <c r="U116" i="16"/>
  <c r="T116" i="16"/>
  <c r="S116" i="16"/>
  <c r="R116" i="16"/>
  <c r="Q116" i="16"/>
  <c r="P116" i="16"/>
  <c r="O116" i="16"/>
  <c r="M115" i="16"/>
  <c r="Y115" i="16"/>
  <c r="X115" i="16"/>
  <c r="W115" i="16"/>
  <c r="V115" i="16"/>
  <c r="U115" i="16"/>
  <c r="T115" i="16"/>
  <c r="S115" i="16"/>
  <c r="R115" i="16"/>
  <c r="Q115" i="16"/>
  <c r="P115" i="16"/>
  <c r="O115" i="16"/>
  <c r="M114" i="16"/>
  <c r="Y114" i="16"/>
  <c r="X114" i="16"/>
  <c r="W114" i="16"/>
  <c r="V114" i="16"/>
  <c r="U114" i="16"/>
  <c r="T114" i="16"/>
  <c r="S114" i="16"/>
  <c r="R114" i="16"/>
  <c r="Q114" i="16"/>
  <c r="P114" i="16"/>
  <c r="O114" i="16"/>
  <c r="M113" i="16"/>
  <c r="Y113" i="16"/>
  <c r="X113" i="16"/>
  <c r="W113" i="16"/>
  <c r="V113" i="16"/>
  <c r="U113" i="16"/>
  <c r="T113" i="16"/>
  <c r="S113" i="16"/>
  <c r="R113" i="16"/>
  <c r="Q113" i="16"/>
  <c r="P113" i="16"/>
  <c r="O113" i="16"/>
  <c r="M112" i="16"/>
  <c r="Y112" i="16"/>
  <c r="X112" i="16"/>
  <c r="W112" i="16"/>
  <c r="V112" i="16"/>
  <c r="U112" i="16"/>
  <c r="T112" i="16"/>
  <c r="S112" i="16"/>
  <c r="R112" i="16"/>
  <c r="Q112" i="16"/>
  <c r="P112" i="16"/>
  <c r="O112" i="16"/>
  <c r="M111" i="16"/>
  <c r="Y111" i="16"/>
  <c r="X111" i="16"/>
  <c r="W111" i="16"/>
  <c r="V111" i="16"/>
  <c r="U111" i="16"/>
  <c r="T111" i="16"/>
  <c r="S111" i="16"/>
  <c r="R111" i="16"/>
  <c r="Q111" i="16"/>
  <c r="P111" i="16"/>
  <c r="O111" i="16"/>
  <c r="M110" i="16"/>
  <c r="Y110" i="16"/>
  <c r="X110" i="16"/>
  <c r="W110" i="16"/>
  <c r="V110" i="16"/>
  <c r="U110" i="16"/>
  <c r="T110" i="16"/>
  <c r="S110" i="16"/>
  <c r="R110" i="16"/>
  <c r="Q110" i="16"/>
  <c r="P110" i="16"/>
  <c r="O110" i="16"/>
  <c r="M109" i="16"/>
  <c r="Y109" i="16"/>
  <c r="X109" i="16"/>
  <c r="W109" i="16"/>
  <c r="V109" i="16"/>
  <c r="U109" i="16"/>
  <c r="T109" i="16"/>
  <c r="S109" i="16"/>
  <c r="R109" i="16"/>
  <c r="Q109" i="16"/>
  <c r="P109" i="16"/>
  <c r="O109" i="16"/>
  <c r="M108" i="16"/>
  <c r="Y108" i="16"/>
  <c r="X108" i="16"/>
  <c r="W108" i="16"/>
  <c r="V108" i="16"/>
  <c r="U108" i="16"/>
  <c r="T108" i="16"/>
  <c r="S108" i="16"/>
  <c r="R108" i="16"/>
  <c r="Q108" i="16"/>
  <c r="P108" i="16"/>
  <c r="O108" i="16"/>
  <c r="M107" i="16"/>
  <c r="Y107" i="16"/>
  <c r="X107" i="16"/>
  <c r="W107" i="16"/>
  <c r="V107" i="16"/>
  <c r="U107" i="16"/>
  <c r="T107" i="16"/>
  <c r="S107" i="16"/>
  <c r="R107" i="16"/>
  <c r="Q107" i="16"/>
  <c r="P107" i="16"/>
  <c r="O107" i="16"/>
  <c r="M106" i="16"/>
  <c r="Y106" i="16"/>
  <c r="X106" i="16"/>
  <c r="W106" i="16"/>
  <c r="V106" i="16"/>
  <c r="U106" i="16"/>
  <c r="T106" i="16"/>
  <c r="S106" i="16"/>
  <c r="R106" i="16"/>
  <c r="Q106" i="16"/>
  <c r="P106" i="16"/>
  <c r="O106" i="16"/>
  <c r="M105" i="16"/>
  <c r="Y105" i="16"/>
  <c r="X105" i="16"/>
  <c r="W105" i="16"/>
  <c r="V105" i="16"/>
  <c r="U105" i="16"/>
  <c r="T105" i="16"/>
  <c r="S105" i="16"/>
  <c r="R105" i="16"/>
  <c r="Q105" i="16"/>
  <c r="P105" i="16"/>
  <c r="O105" i="16"/>
  <c r="M104" i="16"/>
  <c r="Y104" i="16"/>
  <c r="X104" i="16"/>
  <c r="W104" i="16"/>
  <c r="V104" i="16"/>
  <c r="U104" i="16"/>
  <c r="T104" i="16"/>
  <c r="S104" i="16"/>
  <c r="R104" i="16"/>
  <c r="Q104" i="16"/>
  <c r="P104" i="16"/>
  <c r="O104" i="16"/>
  <c r="M103" i="16"/>
  <c r="Y103" i="16"/>
  <c r="X103" i="16"/>
  <c r="W103" i="16"/>
  <c r="V103" i="16"/>
  <c r="U103" i="16"/>
  <c r="T103" i="16"/>
  <c r="S103" i="16"/>
  <c r="R103" i="16"/>
  <c r="Q103" i="16"/>
  <c r="P103" i="16"/>
  <c r="O103" i="16"/>
  <c r="M102" i="16"/>
  <c r="Y102" i="16"/>
  <c r="X102" i="16"/>
  <c r="W102" i="16"/>
  <c r="V102" i="16"/>
  <c r="U102" i="16"/>
  <c r="T102" i="16"/>
  <c r="S102" i="16"/>
  <c r="R102" i="16"/>
  <c r="Q102" i="16"/>
  <c r="P102" i="16"/>
  <c r="O102" i="16"/>
  <c r="M101" i="16"/>
  <c r="Y101" i="16"/>
  <c r="X101" i="16"/>
  <c r="W101" i="16"/>
  <c r="V101" i="16"/>
  <c r="U101" i="16"/>
  <c r="T101" i="16"/>
  <c r="S101" i="16"/>
  <c r="R101" i="16"/>
  <c r="Q101" i="16"/>
  <c r="P101" i="16"/>
  <c r="O101" i="16"/>
  <c r="M100" i="16"/>
  <c r="Y100" i="16"/>
  <c r="X100" i="16"/>
  <c r="W100" i="16"/>
  <c r="V100" i="16"/>
  <c r="U100" i="16"/>
  <c r="T100" i="16"/>
  <c r="S100" i="16"/>
  <c r="R100" i="16"/>
  <c r="Q100" i="16"/>
  <c r="P100" i="16"/>
  <c r="O100" i="16"/>
  <c r="M99" i="16"/>
  <c r="Y99" i="16"/>
  <c r="X99" i="16"/>
  <c r="W99" i="16"/>
  <c r="V99" i="16"/>
  <c r="U99" i="16"/>
  <c r="T99" i="16"/>
  <c r="S99" i="16"/>
  <c r="R99" i="16"/>
  <c r="Q99" i="16"/>
  <c r="P99" i="16"/>
  <c r="O99" i="16"/>
  <c r="M98" i="16"/>
  <c r="Y98" i="16"/>
  <c r="X98" i="16"/>
  <c r="W98" i="16"/>
  <c r="V98" i="16"/>
  <c r="U98" i="16"/>
  <c r="T98" i="16"/>
  <c r="S98" i="16"/>
  <c r="R98" i="16"/>
  <c r="Q98" i="16"/>
  <c r="P98" i="16"/>
  <c r="O98" i="16"/>
  <c r="M97" i="16"/>
  <c r="Y97" i="16"/>
  <c r="X97" i="16"/>
  <c r="W97" i="16"/>
  <c r="V97" i="16"/>
  <c r="U97" i="16"/>
  <c r="T97" i="16"/>
  <c r="S97" i="16"/>
  <c r="R97" i="16"/>
  <c r="Q97" i="16"/>
  <c r="P97" i="16"/>
  <c r="O97" i="16"/>
  <c r="M96" i="16"/>
  <c r="Y96" i="16"/>
  <c r="X96" i="16"/>
  <c r="W96" i="16"/>
  <c r="V96" i="16"/>
  <c r="U96" i="16"/>
  <c r="T96" i="16"/>
  <c r="S96" i="16"/>
  <c r="R96" i="16"/>
  <c r="Q96" i="16"/>
  <c r="P96" i="16"/>
  <c r="O96" i="16"/>
  <c r="M95" i="16"/>
  <c r="Y95" i="16"/>
  <c r="X95" i="16"/>
  <c r="W95" i="16"/>
  <c r="V95" i="16"/>
  <c r="U95" i="16"/>
  <c r="T95" i="16"/>
  <c r="S95" i="16"/>
  <c r="R95" i="16"/>
  <c r="Q95" i="16"/>
  <c r="P95" i="16"/>
  <c r="O95" i="16"/>
  <c r="M94" i="16"/>
  <c r="Y94" i="16"/>
  <c r="X94" i="16"/>
  <c r="W94" i="16"/>
  <c r="V94" i="16"/>
  <c r="U94" i="16"/>
  <c r="T94" i="16"/>
  <c r="S94" i="16"/>
  <c r="R94" i="16"/>
  <c r="Q94" i="16"/>
  <c r="P94" i="16"/>
  <c r="O94" i="16"/>
  <c r="M93" i="16"/>
  <c r="Y93" i="16"/>
  <c r="X93" i="16"/>
  <c r="W93" i="16"/>
  <c r="V93" i="16"/>
  <c r="U93" i="16"/>
  <c r="T93" i="16"/>
  <c r="S93" i="16"/>
  <c r="R93" i="16"/>
  <c r="Q93" i="16"/>
  <c r="P93" i="16"/>
  <c r="O93" i="16"/>
  <c r="M92" i="16"/>
  <c r="Y92" i="16"/>
  <c r="X92" i="16"/>
  <c r="W92" i="16"/>
  <c r="V92" i="16"/>
  <c r="U92" i="16"/>
  <c r="T92" i="16"/>
  <c r="S92" i="16"/>
  <c r="R92" i="16"/>
  <c r="Q92" i="16"/>
  <c r="P92" i="16"/>
  <c r="O92" i="16"/>
  <c r="M91" i="16"/>
  <c r="Y91" i="16"/>
  <c r="X91" i="16"/>
  <c r="W91" i="16"/>
  <c r="V91" i="16"/>
  <c r="U91" i="16"/>
  <c r="T91" i="16"/>
  <c r="S91" i="16"/>
  <c r="R91" i="16"/>
  <c r="Q91" i="16"/>
  <c r="P91" i="16"/>
  <c r="O91" i="16"/>
  <c r="M90" i="16"/>
  <c r="Y90" i="16"/>
  <c r="X90" i="16"/>
  <c r="W90" i="16"/>
  <c r="V90" i="16"/>
  <c r="U90" i="16"/>
  <c r="T90" i="16"/>
  <c r="S90" i="16"/>
  <c r="R90" i="16"/>
  <c r="Q90" i="16"/>
  <c r="P90" i="16"/>
  <c r="O90" i="16"/>
  <c r="M89" i="16"/>
  <c r="Y89" i="16"/>
  <c r="X89" i="16"/>
  <c r="W89" i="16"/>
  <c r="V89" i="16"/>
  <c r="U89" i="16"/>
  <c r="T89" i="16"/>
  <c r="S89" i="16"/>
  <c r="R89" i="16"/>
  <c r="Q89" i="16"/>
  <c r="P89" i="16"/>
  <c r="O89" i="16"/>
  <c r="M88" i="16"/>
  <c r="Y88" i="16"/>
  <c r="X88" i="16"/>
  <c r="W88" i="16"/>
  <c r="V88" i="16"/>
  <c r="U88" i="16"/>
  <c r="T88" i="16"/>
  <c r="S88" i="16"/>
  <c r="R88" i="16"/>
  <c r="Q88" i="16"/>
  <c r="P88" i="16"/>
  <c r="O88" i="16"/>
  <c r="M87" i="16"/>
  <c r="Y87" i="16"/>
  <c r="X87" i="16"/>
  <c r="W87" i="16"/>
  <c r="V87" i="16"/>
  <c r="U87" i="16"/>
  <c r="T87" i="16"/>
  <c r="S87" i="16"/>
  <c r="R87" i="16"/>
  <c r="Q87" i="16"/>
  <c r="P87" i="16"/>
  <c r="O87" i="16"/>
  <c r="M86" i="16"/>
  <c r="Y86" i="16"/>
  <c r="X86" i="16"/>
  <c r="W86" i="16"/>
  <c r="V86" i="16"/>
  <c r="U86" i="16"/>
  <c r="T86" i="16"/>
  <c r="S86" i="16"/>
  <c r="R86" i="16"/>
  <c r="Q86" i="16"/>
  <c r="P86" i="16"/>
  <c r="O86" i="16"/>
  <c r="M85" i="16"/>
  <c r="Y85" i="16"/>
  <c r="X85" i="16"/>
  <c r="W85" i="16"/>
  <c r="V85" i="16"/>
  <c r="U85" i="16"/>
  <c r="T85" i="16"/>
  <c r="S85" i="16"/>
  <c r="R85" i="16"/>
  <c r="Q85" i="16"/>
  <c r="P85" i="16"/>
  <c r="O85" i="16"/>
  <c r="M84" i="16"/>
  <c r="Y84" i="16"/>
  <c r="X84" i="16"/>
  <c r="W84" i="16"/>
  <c r="V84" i="16"/>
  <c r="U84" i="16"/>
  <c r="T84" i="16"/>
  <c r="S84" i="16"/>
  <c r="R84" i="16"/>
  <c r="Q84" i="16"/>
  <c r="P84" i="16"/>
  <c r="O84" i="16"/>
  <c r="M83" i="16"/>
  <c r="Y83" i="16"/>
  <c r="X83" i="16"/>
  <c r="W83" i="16"/>
  <c r="V83" i="16"/>
  <c r="U83" i="16"/>
  <c r="T83" i="16"/>
  <c r="S83" i="16"/>
  <c r="R83" i="16"/>
  <c r="Q83" i="16"/>
  <c r="P83" i="16"/>
  <c r="O83" i="16"/>
  <c r="M82" i="16"/>
  <c r="Y82" i="16"/>
  <c r="X82" i="16"/>
  <c r="W82" i="16"/>
  <c r="V82" i="16"/>
  <c r="U82" i="16"/>
  <c r="T82" i="16"/>
  <c r="S82" i="16"/>
  <c r="R82" i="16"/>
  <c r="Q82" i="16"/>
  <c r="P82" i="16"/>
  <c r="O82" i="16"/>
  <c r="M81" i="16"/>
  <c r="Y81" i="16"/>
  <c r="X81" i="16"/>
  <c r="W81" i="16"/>
  <c r="V81" i="16"/>
  <c r="U81" i="16"/>
  <c r="T81" i="16"/>
  <c r="S81" i="16"/>
  <c r="R81" i="16"/>
  <c r="Q81" i="16"/>
  <c r="P81" i="16"/>
  <c r="O81" i="16"/>
  <c r="M80" i="16"/>
  <c r="Y80" i="16"/>
  <c r="X80" i="16"/>
  <c r="W80" i="16"/>
  <c r="V80" i="16"/>
  <c r="U80" i="16"/>
  <c r="T80" i="16"/>
  <c r="S80" i="16"/>
  <c r="R80" i="16"/>
  <c r="Q80" i="16"/>
  <c r="P80" i="16"/>
  <c r="O80" i="16"/>
  <c r="M79" i="16"/>
  <c r="Y79" i="16"/>
  <c r="X79" i="16"/>
  <c r="W79" i="16"/>
  <c r="V79" i="16"/>
  <c r="U79" i="16"/>
  <c r="T79" i="16"/>
  <c r="S79" i="16"/>
  <c r="R79" i="16"/>
  <c r="Q79" i="16"/>
  <c r="P79" i="16"/>
  <c r="O79" i="16"/>
  <c r="M78" i="16"/>
  <c r="Y78" i="16"/>
  <c r="X78" i="16"/>
  <c r="W78" i="16"/>
  <c r="V78" i="16"/>
  <c r="U78" i="16"/>
  <c r="T78" i="16"/>
  <c r="S78" i="16"/>
  <c r="R78" i="16"/>
  <c r="Q78" i="16"/>
  <c r="P78" i="16"/>
  <c r="O78" i="16"/>
  <c r="M77" i="16"/>
  <c r="Y77" i="16"/>
  <c r="X77" i="16"/>
  <c r="W77" i="16"/>
  <c r="V77" i="16"/>
  <c r="U77" i="16"/>
  <c r="T77" i="16"/>
  <c r="S77" i="16"/>
  <c r="R77" i="16"/>
  <c r="Q77" i="16"/>
  <c r="P77" i="16"/>
  <c r="O77" i="16"/>
  <c r="M76" i="16"/>
  <c r="Y76" i="16"/>
  <c r="X76" i="16"/>
  <c r="W76" i="16"/>
  <c r="V76" i="16"/>
  <c r="U76" i="16"/>
  <c r="T76" i="16"/>
  <c r="S76" i="16"/>
  <c r="R76" i="16"/>
  <c r="Q76" i="16"/>
  <c r="P76" i="16"/>
  <c r="O76" i="16"/>
  <c r="M75" i="16"/>
  <c r="Y75" i="16"/>
  <c r="X75" i="16"/>
  <c r="W75" i="16"/>
  <c r="V75" i="16"/>
  <c r="U75" i="16"/>
  <c r="T75" i="16"/>
  <c r="S75" i="16"/>
  <c r="R75" i="16"/>
  <c r="Q75" i="16"/>
  <c r="P75" i="16"/>
  <c r="O75" i="16"/>
  <c r="M74" i="16"/>
  <c r="Y74" i="16"/>
  <c r="X74" i="16"/>
  <c r="W74" i="16"/>
  <c r="V74" i="16"/>
  <c r="U74" i="16"/>
  <c r="T74" i="16"/>
  <c r="S74" i="16"/>
  <c r="R74" i="16"/>
  <c r="Q74" i="16"/>
  <c r="P74" i="16"/>
  <c r="O74" i="16"/>
  <c r="M73" i="16"/>
  <c r="Y73" i="16"/>
  <c r="X73" i="16"/>
  <c r="W73" i="16"/>
  <c r="V73" i="16"/>
  <c r="U73" i="16"/>
  <c r="T73" i="16"/>
  <c r="S73" i="16"/>
  <c r="R73" i="16"/>
  <c r="Q73" i="16"/>
  <c r="P73" i="16"/>
  <c r="O73" i="16"/>
  <c r="M72" i="16"/>
  <c r="Y72" i="16"/>
  <c r="X72" i="16"/>
  <c r="W72" i="16"/>
  <c r="V72" i="16"/>
  <c r="U72" i="16"/>
  <c r="T72" i="16"/>
  <c r="S72" i="16"/>
  <c r="R72" i="16"/>
  <c r="Q72" i="16"/>
  <c r="P72" i="16"/>
  <c r="O72" i="16"/>
  <c r="M71" i="16"/>
  <c r="Y71" i="16"/>
  <c r="X71" i="16"/>
  <c r="W71" i="16"/>
  <c r="V71" i="16"/>
  <c r="U71" i="16"/>
  <c r="T71" i="16"/>
  <c r="S71" i="16"/>
  <c r="R71" i="16"/>
  <c r="Q71" i="16"/>
  <c r="P71" i="16"/>
  <c r="O71" i="16"/>
  <c r="M70" i="16"/>
  <c r="Y70" i="16"/>
  <c r="X70" i="16"/>
  <c r="W70" i="16"/>
  <c r="V70" i="16"/>
  <c r="U70" i="16"/>
  <c r="T70" i="16"/>
  <c r="S70" i="16"/>
  <c r="R70" i="16"/>
  <c r="Q70" i="16"/>
  <c r="P70" i="16"/>
  <c r="O70" i="16"/>
  <c r="M69" i="16"/>
  <c r="Y69" i="16"/>
  <c r="X69" i="16"/>
  <c r="W69" i="16"/>
  <c r="V69" i="16"/>
  <c r="U69" i="16"/>
  <c r="T69" i="16"/>
  <c r="S69" i="16"/>
  <c r="R69" i="16"/>
  <c r="Q69" i="16"/>
  <c r="P69" i="16"/>
  <c r="O69" i="16"/>
  <c r="M68" i="16"/>
  <c r="Y68" i="16"/>
  <c r="X68" i="16"/>
  <c r="W68" i="16"/>
  <c r="V68" i="16"/>
  <c r="U68" i="16"/>
  <c r="T68" i="16"/>
  <c r="S68" i="16"/>
  <c r="R68" i="16"/>
  <c r="Q68" i="16"/>
  <c r="P68" i="16"/>
  <c r="O68" i="16"/>
  <c r="M67" i="16"/>
  <c r="Y67" i="16"/>
  <c r="X67" i="16"/>
  <c r="W67" i="16"/>
  <c r="V67" i="16"/>
  <c r="U67" i="16"/>
  <c r="T67" i="16"/>
  <c r="S67" i="16"/>
  <c r="R67" i="16"/>
  <c r="Q67" i="16"/>
  <c r="P67" i="16"/>
  <c r="O67" i="16"/>
  <c r="M66" i="16"/>
  <c r="Y66" i="16"/>
  <c r="X66" i="16"/>
  <c r="W66" i="16"/>
  <c r="V66" i="16"/>
  <c r="U66" i="16"/>
  <c r="T66" i="16"/>
  <c r="S66" i="16"/>
  <c r="R66" i="16"/>
  <c r="Q66" i="16"/>
  <c r="P66" i="16"/>
  <c r="O66" i="16"/>
  <c r="M65" i="16"/>
  <c r="Y65" i="16"/>
  <c r="X65" i="16"/>
  <c r="W65" i="16"/>
  <c r="V65" i="16"/>
  <c r="U65" i="16"/>
  <c r="T65" i="16"/>
  <c r="S65" i="16"/>
  <c r="R65" i="16"/>
  <c r="Q65" i="16"/>
  <c r="P65" i="16"/>
  <c r="O65" i="16"/>
  <c r="M64" i="16"/>
  <c r="Y64" i="16"/>
  <c r="X64" i="16"/>
  <c r="W64" i="16"/>
  <c r="V64" i="16"/>
  <c r="U64" i="16"/>
  <c r="T64" i="16"/>
  <c r="S64" i="16"/>
  <c r="R64" i="16"/>
  <c r="Q64" i="16"/>
  <c r="P64" i="16"/>
  <c r="O64" i="16"/>
  <c r="M63" i="16"/>
  <c r="Y63" i="16"/>
  <c r="X63" i="16"/>
  <c r="W63" i="16"/>
  <c r="V63" i="16"/>
  <c r="U63" i="16"/>
  <c r="T63" i="16"/>
  <c r="S63" i="16"/>
  <c r="R63" i="16"/>
  <c r="Q63" i="16"/>
  <c r="P63" i="16"/>
  <c r="O63" i="16"/>
  <c r="M62" i="16"/>
  <c r="Y62" i="16"/>
  <c r="X62" i="16"/>
  <c r="W62" i="16"/>
  <c r="V62" i="16"/>
  <c r="U62" i="16"/>
  <c r="T62" i="16"/>
  <c r="S62" i="16"/>
  <c r="R62" i="16"/>
  <c r="Q62" i="16"/>
  <c r="P62" i="16"/>
  <c r="O62" i="16"/>
  <c r="M61" i="16"/>
  <c r="Y61" i="16"/>
  <c r="X61" i="16"/>
  <c r="W61" i="16"/>
  <c r="V61" i="16"/>
  <c r="U61" i="16"/>
  <c r="T61" i="16"/>
  <c r="S61" i="16"/>
  <c r="R61" i="16"/>
  <c r="Q61" i="16"/>
  <c r="P61" i="16"/>
  <c r="O61" i="16"/>
  <c r="M60" i="16"/>
  <c r="Y60" i="16"/>
  <c r="X60" i="16"/>
  <c r="W60" i="16"/>
  <c r="V60" i="16"/>
  <c r="U60" i="16"/>
  <c r="T60" i="16"/>
  <c r="S60" i="16"/>
  <c r="R60" i="16"/>
  <c r="Q60" i="16"/>
  <c r="P60" i="16"/>
  <c r="O60" i="16"/>
  <c r="M59" i="16"/>
  <c r="Y59" i="16"/>
  <c r="X59" i="16"/>
  <c r="W59" i="16"/>
  <c r="V59" i="16"/>
  <c r="U59" i="16"/>
  <c r="T59" i="16"/>
  <c r="S59" i="16"/>
  <c r="R59" i="16"/>
  <c r="Q59" i="16"/>
  <c r="P59" i="16"/>
  <c r="O59" i="16"/>
  <c r="M58" i="16"/>
  <c r="Y58" i="16"/>
  <c r="X58" i="16"/>
  <c r="W58" i="16"/>
  <c r="V58" i="16"/>
  <c r="U58" i="16"/>
  <c r="T58" i="16"/>
  <c r="S58" i="16"/>
  <c r="R58" i="16"/>
  <c r="Q58" i="16"/>
  <c r="P58" i="16"/>
  <c r="O58" i="16"/>
  <c r="M57" i="16"/>
  <c r="Y57" i="16"/>
  <c r="X57" i="16"/>
  <c r="W57" i="16"/>
  <c r="V57" i="16"/>
  <c r="U57" i="16"/>
  <c r="T57" i="16"/>
  <c r="S57" i="16"/>
  <c r="R57" i="16"/>
  <c r="Q57" i="16"/>
  <c r="P57" i="16"/>
  <c r="O57" i="16"/>
  <c r="M56" i="16"/>
  <c r="Y56" i="16"/>
  <c r="X56" i="16"/>
  <c r="W56" i="16"/>
  <c r="V56" i="16"/>
  <c r="U56" i="16"/>
  <c r="T56" i="16"/>
  <c r="S56" i="16"/>
  <c r="R56" i="16"/>
  <c r="Q56" i="16"/>
  <c r="P56" i="16"/>
  <c r="O56" i="16"/>
  <c r="M55" i="16"/>
  <c r="Y55" i="16"/>
  <c r="X55" i="16"/>
  <c r="W55" i="16"/>
  <c r="V55" i="16"/>
  <c r="U55" i="16"/>
  <c r="T55" i="16"/>
  <c r="S55" i="16"/>
  <c r="R55" i="16"/>
  <c r="Q55" i="16"/>
  <c r="P55" i="16"/>
  <c r="O55" i="16"/>
  <c r="M54" i="16"/>
  <c r="Y54" i="16"/>
  <c r="X54" i="16"/>
  <c r="W54" i="16"/>
  <c r="V54" i="16"/>
  <c r="U54" i="16"/>
  <c r="T54" i="16"/>
  <c r="S54" i="16"/>
  <c r="R54" i="16"/>
  <c r="Q54" i="16"/>
  <c r="P54" i="16"/>
  <c r="O54" i="16"/>
  <c r="M53" i="16"/>
  <c r="Y53" i="16"/>
  <c r="X53" i="16"/>
  <c r="W53" i="16"/>
  <c r="V53" i="16"/>
  <c r="U53" i="16"/>
  <c r="T53" i="16"/>
  <c r="S53" i="16"/>
  <c r="R53" i="16"/>
  <c r="Q53" i="16"/>
  <c r="P53" i="16"/>
  <c r="O53" i="16"/>
  <c r="M52" i="16"/>
  <c r="Y52" i="16"/>
  <c r="X52" i="16"/>
  <c r="W52" i="16"/>
  <c r="V52" i="16"/>
  <c r="U52" i="16"/>
  <c r="T52" i="16"/>
  <c r="S52" i="16"/>
  <c r="R52" i="16"/>
  <c r="Q52" i="16"/>
  <c r="P52" i="16"/>
  <c r="O52" i="16"/>
  <c r="M51" i="16"/>
  <c r="Y51" i="16"/>
  <c r="X51" i="16"/>
  <c r="W51" i="16"/>
  <c r="V51" i="16"/>
  <c r="U51" i="16"/>
  <c r="T51" i="16"/>
  <c r="S51" i="16"/>
  <c r="R51" i="16"/>
  <c r="Q51" i="16"/>
  <c r="P51" i="16"/>
  <c r="O51" i="16"/>
  <c r="M50" i="16"/>
  <c r="Y50" i="16"/>
  <c r="X50" i="16"/>
  <c r="W50" i="16"/>
  <c r="V50" i="16"/>
  <c r="U50" i="16"/>
  <c r="T50" i="16"/>
  <c r="S50" i="16"/>
  <c r="R50" i="16"/>
  <c r="Q50" i="16"/>
  <c r="P50" i="16"/>
  <c r="O50" i="16"/>
  <c r="M49" i="16"/>
  <c r="Y49" i="16"/>
  <c r="X49" i="16"/>
  <c r="W49" i="16"/>
  <c r="V49" i="16"/>
  <c r="U49" i="16"/>
  <c r="T49" i="16"/>
  <c r="S49" i="16"/>
  <c r="R49" i="16"/>
  <c r="Q49" i="16"/>
  <c r="P49" i="16"/>
  <c r="O49" i="16"/>
  <c r="M48" i="16"/>
  <c r="Y48" i="16"/>
  <c r="X48" i="16"/>
  <c r="W48" i="16"/>
  <c r="V48" i="16"/>
  <c r="U48" i="16"/>
  <c r="T48" i="16"/>
  <c r="S48" i="16"/>
  <c r="R48" i="16"/>
  <c r="Q48" i="16"/>
  <c r="P48" i="16"/>
  <c r="O48" i="16"/>
  <c r="M47" i="16"/>
  <c r="Y47" i="16"/>
  <c r="X47" i="16"/>
  <c r="W47" i="16"/>
  <c r="V47" i="16"/>
  <c r="U47" i="16"/>
  <c r="T47" i="16"/>
  <c r="S47" i="16"/>
  <c r="R47" i="16"/>
  <c r="Q47" i="16"/>
  <c r="P47" i="16"/>
  <c r="O47" i="16"/>
  <c r="M46" i="16"/>
  <c r="Y46" i="16"/>
  <c r="X46" i="16"/>
  <c r="W46" i="16"/>
  <c r="V46" i="16"/>
  <c r="U46" i="16"/>
  <c r="T46" i="16"/>
  <c r="S46" i="16"/>
  <c r="R46" i="16"/>
  <c r="Q46" i="16"/>
  <c r="P46" i="16"/>
  <c r="O46" i="16"/>
  <c r="M45" i="16"/>
  <c r="Y45" i="16"/>
  <c r="X45" i="16"/>
  <c r="W45" i="16"/>
  <c r="V45" i="16"/>
  <c r="U45" i="16"/>
  <c r="T45" i="16"/>
  <c r="S45" i="16"/>
  <c r="R45" i="16"/>
  <c r="Q45" i="16"/>
  <c r="P45" i="16"/>
  <c r="O45" i="16"/>
  <c r="M44" i="16"/>
  <c r="Y44" i="16"/>
  <c r="X44" i="16"/>
  <c r="W44" i="16"/>
  <c r="V44" i="16"/>
  <c r="U44" i="16"/>
  <c r="T44" i="16"/>
  <c r="S44" i="16"/>
  <c r="R44" i="16"/>
  <c r="Q44" i="16"/>
  <c r="P44" i="16"/>
  <c r="O44" i="16"/>
  <c r="M43" i="16"/>
  <c r="Y43" i="16"/>
  <c r="X43" i="16"/>
  <c r="W43" i="16"/>
  <c r="V43" i="16"/>
  <c r="U43" i="16"/>
  <c r="T43" i="16"/>
  <c r="S43" i="16"/>
  <c r="R43" i="16"/>
  <c r="Q43" i="16"/>
  <c r="P43" i="16"/>
  <c r="O43" i="16"/>
  <c r="M42" i="16"/>
  <c r="Y42" i="16"/>
  <c r="X42" i="16"/>
  <c r="W42" i="16"/>
  <c r="V42" i="16"/>
  <c r="U42" i="16"/>
  <c r="T42" i="16"/>
  <c r="S42" i="16"/>
  <c r="R42" i="16"/>
  <c r="Q42" i="16"/>
  <c r="P42" i="16"/>
  <c r="O42" i="16"/>
  <c r="M41" i="16"/>
  <c r="Y41" i="16"/>
  <c r="X41" i="16"/>
  <c r="W41" i="16"/>
  <c r="V41" i="16"/>
  <c r="U41" i="16"/>
  <c r="T41" i="16"/>
  <c r="S41" i="16"/>
  <c r="R41" i="16"/>
  <c r="Q41" i="16"/>
  <c r="P41" i="16"/>
  <c r="O41" i="16"/>
  <c r="M40" i="16"/>
  <c r="Y40" i="16"/>
  <c r="X40" i="16"/>
  <c r="W40" i="16"/>
  <c r="V40" i="16"/>
  <c r="U40" i="16"/>
  <c r="T40" i="16"/>
  <c r="S40" i="16"/>
  <c r="R40" i="16"/>
  <c r="Q40" i="16"/>
  <c r="P40" i="16"/>
  <c r="O40" i="16"/>
  <c r="M39" i="16"/>
  <c r="Y39" i="16"/>
  <c r="X39" i="16"/>
  <c r="W39" i="16"/>
  <c r="V39" i="16"/>
  <c r="U39" i="16"/>
  <c r="T39" i="16"/>
  <c r="S39" i="16"/>
  <c r="R39" i="16"/>
  <c r="Q39" i="16"/>
  <c r="P39" i="16"/>
  <c r="O39" i="16"/>
  <c r="M38" i="16"/>
  <c r="Y38" i="16"/>
  <c r="X38" i="16"/>
  <c r="W38" i="16"/>
  <c r="V38" i="16"/>
  <c r="U38" i="16"/>
  <c r="T38" i="16"/>
  <c r="S38" i="16"/>
  <c r="R38" i="16"/>
  <c r="Q38" i="16"/>
  <c r="P38" i="16"/>
  <c r="O38" i="16"/>
  <c r="M37" i="16"/>
  <c r="Y37" i="16"/>
  <c r="X37" i="16"/>
  <c r="W37" i="16"/>
  <c r="V37" i="16"/>
  <c r="U37" i="16"/>
  <c r="T37" i="16"/>
  <c r="S37" i="16"/>
  <c r="R37" i="16"/>
  <c r="Q37" i="16"/>
  <c r="P37" i="16"/>
  <c r="O37" i="16"/>
  <c r="M36" i="16"/>
  <c r="Y36" i="16"/>
  <c r="X36" i="16"/>
  <c r="W36" i="16"/>
  <c r="V36" i="16"/>
  <c r="U36" i="16"/>
  <c r="T36" i="16"/>
  <c r="S36" i="16"/>
  <c r="R36" i="16"/>
  <c r="Q36" i="16"/>
  <c r="P36" i="16"/>
  <c r="O36" i="16"/>
  <c r="M35" i="16"/>
  <c r="Y35" i="16"/>
  <c r="X35" i="16"/>
  <c r="W35" i="16"/>
  <c r="V35" i="16"/>
  <c r="U35" i="16"/>
  <c r="T35" i="16"/>
  <c r="S35" i="16"/>
  <c r="R35" i="16"/>
  <c r="Q35" i="16"/>
  <c r="P35" i="16"/>
  <c r="O35" i="16"/>
  <c r="M34" i="16"/>
  <c r="Y34" i="16"/>
  <c r="X34" i="16"/>
  <c r="W34" i="16"/>
  <c r="V34" i="16"/>
  <c r="U34" i="16"/>
  <c r="T34" i="16"/>
  <c r="S34" i="16"/>
  <c r="R34" i="16"/>
  <c r="Q34" i="16"/>
  <c r="P34" i="16"/>
  <c r="O34" i="16"/>
  <c r="M33" i="16"/>
  <c r="Y33" i="16"/>
  <c r="X33" i="16"/>
  <c r="W33" i="16"/>
  <c r="V33" i="16"/>
  <c r="U33" i="16"/>
  <c r="T33" i="16"/>
  <c r="S33" i="16"/>
  <c r="R33" i="16"/>
  <c r="Q33" i="16"/>
  <c r="P33" i="16"/>
  <c r="O33" i="16"/>
  <c r="M32" i="16"/>
  <c r="Y32" i="16"/>
  <c r="X32" i="16"/>
  <c r="W32" i="16"/>
  <c r="V32" i="16"/>
  <c r="U32" i="16"/>
  <c r="T32" i="16"/>
  <c r="S32" i="16"/>
  <c r="R32" i="16"/>
  <c r="Q32" i="16"/>
  <c r="P32" i="16"/>
  <c r="O32" i="16"/>
  <c r="M31" i="16"/>
  <c r="Y31" i="16"/>
  <c r="X31" i="16"/>
  <c r="W31" i="16"/>
  <c r="V31" i="16"/>
  <c r="U31" i="16"/>
  <c r="T31" i="16"/>
  <c r="S31" i="16"/>
  <c r="R31" i="16"/>
  <c r="Q31" i="16"/>
  <c r="P31" i="16"/>
  <c r="O31" i="16"/>
  <c r="M30" i="16"/>
  <c r="Y30" i="16"/>
  <c r="X30" i="16"/>
  <c r="W30" i="16"/>
  <c r="V30" i="16"/>
  <c r="U30" i="16"/>
  <c r="T30" i="16"/>
  <c r="S30" i="16"/>
  <c r="R30" i="16"/>
  <c r="Q30" i="16"/>
  <c r="P30" i="16"/>
  <c r="O30" i="16"/>
  <c r="M29" i="16"/>
  <c r="Y29" i="16"/>
  <c r="X29" i="16"/>
  <c r="W29" i="16"/>
  <c r="V29" i="16"/>
  <c r="U29" i="16"/>
  <c r="T29" i="16"/>
  <c r="S29" i="16"/>
  <c r="R29" i="16"/>
  <c r="Q29" i="16"/>
  <c r="P29" i="16"/>
  <c r="O29" i="16"/>
  <c r="M28" i="16"/>
  <c r="Y28" i="16"/>
  <c r="X28" i="16"/>
  <c r="W28" i="16"/>
  <c r="V28" i="16"/>
  <c r="U28" i="16"/>
  <c r="T28" i="16"/>
  <c r="S28" i="16"/>
  <c r="R28" i="16"/>
  <c r="Q28" i="16"/>
  <c r="P28" i="16"/>
  <c r="O28" i="16"/>
  <c r="M27" i="16"/>
  <c r="Y27" i="16"/>
  <c r="X27" i="16"/>
  <c r="W27" i="16"/>
  <c r="V27" i="16"/>
  <c r="U27" i="16"/>
  <c r="T27" i="16"/>
  <c r="S27" i="16"/>
  <c r="R27" i="16"/>
  <c r="Q27" i="16"/>
  <c r="P27" i="16"/>
  <c r="O27" i="16"/>
  <c r="M26" i="16"/>
  <c r="Y26" i="16"/>
  <c r="X26" i="16"/>
  <c r="W26" i="16"/>
  <c r="V26" i="16"/>
  <c r="U26" i="16"/>
  <c r="T26" i="16"/>
  <c r="S26" i="16"/>
  <c r="R26" i="16"/>
  <c r="Q26" i="16"/>
  <c r="P26" i="16"/>
  <c r="O26" i="16"/>
  <c r="M25" i="16"/>
  <c r="Y25" i="16"/>
  <c r="X25" i="16"/>
  <c r="W25" i="16"/>
  <c r="V25" i="16"/>
  <c r="U25" i="16"/>
  <c r="T25" i="16"/>
  <c r="S25" i="16"/>
  <c r="R25" i="16"/>
  <c r="Q25" i="16"/>
  <c r="P25" i="16"/>
  <c r="O25" i="16"/>
  <c r="M24" i="16"/>
  <c r="Y24" i="16"/>
  <c r="X24" i="16"/>
  <c r="W24" i="16"/>
  <c r="V24" i="16"/>
  <c r="U24" i="16"/>
  <c r="T24" i="16"/>
  <c r="S24" i="16"/>
  <c r="R24" i="16"/>
  <c r="Q24" i="16"/>
  <c r="P24" i="16"/>
  <c r="O24" i="16"/>
  <c r="M23" i="16"/>
  <c r="Y23" i="16"/>
  <c r="X23" i="16"/>
  <c r="W23" i="16"/>
  <c r="V23" i="16"/>
  <c r="U23" i="16"/>
  <c r="T23" i="16"/>
  <c r="S23" i="16"/>
  <c r="R23" i="16"/>
  <c r="Q23" i="16"/>
  <c r="P23" i="16"/>
  <c r="O23" i="16"/>
  <c r="M22" i="16"/>
  <c r="Y22" i="16"/>
  <c r="X22" i="16"/>
  <c r="W22" i="16"/>
  <c r="V22" i="16"/>
  <c r="U22" i="16"/>
  <c r="T22" i="16"/>
  <c r="S22" i="16"/>
  <c r="R22" i="16"/>
  <c r="Q22" i="16"/>
  <c r="P22" i="16"/>
  <c r="O22" i="16"/>
  <c r="M21" i="16"/>
  <c r="Y21" i="16"/>
  <c r="X21" i="16"/>
  <c r="W21" i="16"/>
  <c r="V21" i="16"/>
  <c r="U21" i="16"/>
  <c r="T21" i="16"/>
  <c r="S21" i="16"/>
  <c r="R21" i="16"/>
  <c r="Q21" i="16"/>
  <c r="P21" i="16"/>
  <c r="O21" i="16"/>
  <c r="M20" i="16"/>
  <c r="Y20" i="16"/>
  <c r="X20" i="16"/>
  <c r="W20" i="16"/>
  <c r="V20" i="16"/>
  <c r="U20" i="16"/>
  <c r="T20" i="16"/>
  <c r="S20" i="16"/>
  <c r="R20" i="16"/>
  <c r="Q20" i="16"/>
  <c r="P20" i="16"/>
  <c r="O20" i="16"/>
  <c r="M19" i="16"/>
  <c r="Y19" i="16"/>
  <c r="X19" i="16"/>
  <c r="W19" i="16"/>
  <c r="V19" i="16"/>
  <c r="U19" i="16"/>
  <c r="T19" i="16"/>
  <c r="S19" i="16"/>
  <c r="R19" i="16"/>
  <c r="Q19" i="16"/>
  <c r="P19" i="16"/>
  <c r="O19" i="16"/>
  <c r="M18" i="16"/>
  <c r="Y18" i="16"/>
  <c r="X18" i="16"/>
  <c r="W18" i="16"/>
  <c r="V18" i="16"/>
  <c r="U18" i="16"/>
  <c r="T18" i="16"/>
  <c r="S18" i="16"/>
  <c r="R18" i="16"/>
  <c r="Q18" i="16"/>
  <c r="P18" i="16"/>
  <c r="O18" i="16"/>
  <c r="M17" i="16"/>
  <c r="Y17" i="16"/>
  <c r="X17" i="16"/>
  <c r="W17" i="16"/>
  <c r="V17" i="16"/>
  <c r="U17" i="16"/>
  <c r="T17" i="16"/>
  <c r="S17" i="16"/>
  <c r="R17" i="16"/>
  <c r="Q17" i="16"/>
  <c r="P17" i="16"/>
  <c r="O17" i="16"/>
  <c r="M16" i="16"/>
  <c r="Y16" i="16"/>
  <c r="X16" i="16"/>
  <c r="W16" i="16"/>
  <c r="V16" i="16"/>
  <c r="U16" i="16"/>
  <c r="T16" i="16"/>
  <c r="S16" i="16"/>
  <c r="R16" i="16"/>
  <c r="Q16" i="16"/>
  <c r="P16" i="16"/>
  <c r="O16" i="16"/>
  <c r="M15" i="16"/>
  <c r="Y15" i="16"/>
  <c r="X15" i="16"/>
  <c r="W15" i="16"/>
  <c r="V15" i="16"/>
  <c r="U15" i="16"/>
  <c r="T15" i="16"/>
  <c r="S15" i="16"/>
  <c r="R15" i="16"/>
  <c r="Q15" i="16"/>
  <c r="P15" i="16"/>
  <c r="O15" i="16"/>
  <c r="M14" i="16"/>
  <c r="Y14" i="16"/>
  <c r="X14" i="16"/>
  <c r="W14" i="16"/>
  <c r="V14" i="16"/>
  <c r="U14" i="16"/>
  <c r="T14" i="16"/>
  <c r="S14" i="16"/>
  <c r="R14" i="16"/>
  <c r="Q14" i="16"/>
  <c r="P14" i="16"/>
  <c r="O14" i="16"/>
  <c r="M13" i="16"/>
  <c r="Y13" i="16"/>
  <c r="X13" i="16"/>
  <c r="W13" i="16"/>
  <c r="V13" i="16"/>
  <c r="U13" i="16"/>
  <c r="T13" i="16"/>
  <c r="S13" i="16"/>
  <c r="R13" i="16"/>
  <c r="Q13" i="16"/>
  <c r="P13" i="16"/>
  <c r="O13" i="16"/>
  <c r="M12" i="16"/>
  <c r="Y12" i="16"/>
  <c r="X12" i="16"/>
  <c r="W12" i="16"/>
  <c r="V12" i="16"/>
  <c r="U12" i="16"/>
  <c r="T12" i="16"/>
  <c r="S12" i="16"/>
  <c r="R12" i="16"/>
  <c r="Q12" i="16"/>
  <c r="P12" i="16"/>
  <c r="O12" i="16"/>
  <c r="M11" i="16"/>
  <c r="Y11" i="16"/>
  <c r="X11" i="16"/>
  <c r="W11" i="16"/>
  <c r="V11" i="16"/>
  <c r="U11" i="16"/>
  <c r="T11" i="16"/>
  <c r="S11" i="16"/>
  <c r="R11" i="16"/>
  <c r="Q11" i="16"/>
  <c r="P11" i="16"/>
  <c r="O11" i="16"/>
  <c r="M10" i="16"/>
  <c r="Y10" i="16"/>
  <c r="X10" i="16"/>
  <c r="W10" i="16"/>
  <c r="V10" i="16"/>
  <c r="U10" i="16"/>
  <c r="T10" i="16"/>
  <c r="S10" i="16"/>
  <c r="R10" i="16"/>
  <c r="Q10" i="16"/>
  <c r="P10" i="16"/>
  <c r="O10" i="16"/>
  <c r="M9" i="16"/>
  <c r="Y9" i="16"/>
  <c r="X9" i="16"/>
  <c r="W9" i="16"/>
  <c r="V9" i="16"/>
  <c r="U9" i="16"/>
  <c r="T9" i="16"/>
  <c r="S9" i="16"/>
  <c r="R9" i="16"/>
  <c r="Q9" i="16"/>
  <c r="P9" i="16"/>
  <c r="O9" i="16"/>
  <c r="M8" i="16"/>
  <c r="Y8" i="16"/>
  <c r="X8" i="16"/>
  <c r="W8" i="16"/>
  <c r="V8" i="16"/>
  <c r="U8" i="16"/>
  <c r="T8" i="16"/>
  <c r="S8" i="16"/>
  <c r="R8" i="16"/>
  <c r="Q8" i="16"/>
  <c r="P8" i="16"/>
  <c r="O8" i="16"/>
  <c r="M7" i="16"/>
  <c r="Y7" i="16"/>
  <c r="X7" i="16"/>
  <c r="W7" i="16"/>
  <c r="V7" i="16"/>
  <c r="U7" i="16"/>
  <c r="T7" i="16"/>
  <c r="S7" i="16"/>
  <c r="R7" i="16"/>
  <c r="Q7" i="16"/>
  <c r="P7" i="16"/>
  <c r="O7" i="16"/>
  <c r="M6" i="16"/>
  <c r="Y6" i="16"/>
  <c r="X6" i="16"/>
  <c r="W6" i="16"/>
  <c r="V6" i="16"/>
  <c r="U6" i="16"/>
  <c r="T6" i="16"/>
  <c r="S6" i="16"/>
  <c r="R6" i="16"/>
  <c r="Q6" i="16"/>
  <c r="P6" i="16"/>
  <c r="O6" i="16"/>
  <c r="M5" i="16"/>
  <c r="Y5" i="16"/>
  <c r="X5" i="16"/>
  <c r="W5" i="16"/>
  <c r="V5" i="16"/>
  <c r="U5" i="16"/>
  <c r="T5" i="16"/>
  <c r="S5" i="16"/>
  <c r="R5" i="16"/>
  <c r="Q5" i="16"/>
  <c r="P5" i="16"/>
  <c r="O5" i="16"/>
  <c r="M4" i="16"/>
  <c r="Y4" i="16"/>
  <c r="X4" i="16"/>
  <c r="W4" i="16"/>
  <c r="V4" i="16"/>
  <c r="U4" i="16"/>
  <c r="T4" i="16"/>
  <c r="S4" i="16"/>
  <c r="R4" i="16"/>
  <c r="Q4" i="16"/>
  <c r="P4" i="16"/>
  <c r="O4" i="16"/>
  <c r="M3" i="16"/>
  <c r="Y3" i="16"/>
  <c r="X3" i="16"/>
  <c r="W3" i="16"/>
  <c r="V3" i="16"/>
  <c r="U3" i="16"/>
  <c r="T3" i="16"/>
  <c r="S3" i="16"/>
  <c r="R3" i="16"/>
  <c r="Q3" i="16"/>
  <c r="P3" i="16"/>
  <c r="O3" i="16"/>
  <c r="M2" i="16"/>
  <c r="Y2" i="16"/>
  <c r="X2" i="16"/>
  <c r="W2" i="16"/>
  <c r="V2" i="16"/>
  <c r="U2" i="16"/>
  <c r="T2" i="16"/>
  <c r="S2" i="16"/>
  <c r="R2" i="16"/>
  <c r="Q2" i="16"/>
  <c r="P2" i="16"/>
  <c r="O2" i="16"/>
  <c r="R42" i="14"/>
  <c r="Q42" i="14"/>
  <c r="P42" i="14"/>
  <c r="O42" i="14"/>
  <c r="N42" i="14"/>
  <c r="M42" i="14"/>
  <c r="L42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R29" i="14"/>
  <c r="Q29" i="14"/>
  <c r="P29" i="14"/>
  <c r="O29" i="14"/>
  <c r="N29" i="14"/>
  <c r="M29" i="14"/>
  <c r="L29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S492" i="29"/>
  <c r="N525" i="19"/>
  <c r="Q530" i="19"/>
  <c r="R545" i="19"/>
  <c r="K540" i="19"/>
  <c r="F540" i="19"/>
  <c r="H525" i="19"/>
  <c r="J520" i="19"/>
  <c r="F510" i="19"/>
  <c r="N540" i="19"/>
  <c r="J545" i="19"/>
  <c r="H515" i="19"/>
  <c r="J510" i="19"/>
  <c r="R525" i="19"/>
  <c r="H545" i="19"/>
  <c r="F525" i="19"/>
  <c r="G520" i="19"/>
  <c r="J505" i="19"/>
  <c r="M510" i="19"/>
  <c r="M520" i="19"/>
  <c r="R540" i="19"/>
  <c r="H530" i="19"/>
  <c r="K520" i="19"/>
  <c r="K515" i="19"/>
  <c r="F515" i="19"/>
  <c r="F505" i="19"/>
  <c r="Q545" i="19"/>
  <c r="G545" i="19"/>
  <c r="K545" i="19"/>
  <c r="J540" i="19"/>
  <c r="G540" i="19"/>
  <c r="Q540" i="19"/>
  <c r="H540" i="19"/>
  <c r="J530" i="19"/>
  <c r="G530" i="19"/>
  <c r="K530" i="19"/>
  <c r="F530" i="19"/>
  <c r="R530" i="19"/>
  <c r="N530" i="19"/>
  <c r="Q525" i="19"/>
  <c r="G525" i="19"/>
  <c r="K525" i="19"/>
  <c r="R520" i="19"/>
  <c r="H520" i="19"/>
  <c r="Q520" i="19"/>
  <c r="R515" i="19"/>
  <c r="J515" i="19"/>
  <c r="G515" i="19"/>
  <c r="M515" i="19"/>
  <c r="Q515" i="19"/>
  <c r="Q510" i="19"/>
  <c r="K510" i="19"/>
  <c r="H510" i="19"/>
  <c r="G510" i="19"/>
  <c r="Q505" i="19"/>
  <c r="K505" i="19"/>
  <c r="K500" i="19"/>
  <c r="H500" i="19"/>
  <c r="F500" i="19"/>
  <c r="G500" i="19"/>
  <c r="J500" i="19"/>
  <c r="R500" i="19"/>
  <c r="R510" i="19"/>
  <c r="M500" i="19"/>
  <c r="M505" i="19"/>
  <c r="M525" i="19"/>
  <c r="M530" i="19"/>
  <c r="N545" i="19"/>
  <c r="M540" i="19"/>
  <c r="M545" i="19"/>
  <c r="J525" i="19"/>
  <c r="N515" i="19"/>
  <c r="N500" i="19"/>
  <c r="N520" i="19"/>
  <c r="N505" i="19"/>
  <c r="N510" i="19"/>
  <c r="M492" i="29"/>
  <c r="V12" i="31"/>
  <c r="J82" i="31"/>
  <c r="J84" i="31"/>
  <c r="J86" i="31"/>
  <c r="J88" i="31"/>
  <c r="J90" i="31"/>
  <c r="J92" i="31"/>
  <c r="J94" i="31"/>
  <c r="F153" i="31"/>
  <c r="V155" i="31"/>
  <c r="W157" i="31"/>
  <c r="W161" i="31"/>
  <c r="X163" i="31"/>
  <c r="X165" i="31"/>
  <c r="W175" i="31"/>
  <c r="V185" i="31"/>
  <c r="X186" i="31"/>
  <c r="X190" i="31"/>
  <c r="X197" i="31"/>
  <c r="X201" i="31"/>
  <c r="W203" i="31"/>
  <c r="V213" i="31"/>
  <c r="M8" i="31"/>
  <c r="M136" i="31"/>
  <c r="M150" i="31"/>
  <c r="M218" i="31"/>
  <c r="I150" i="31"/>
  <c r="I218" i="31"/>
  <c r="L151" i="31"/>
  <c r="L219" i="31"/>
  <c r="J153" i="31"/>
  <c r="J221" i="31"/>
  <c r="G8" i="31"/>
  <c r="G106" i="31"/>
  <c r="G222" i="31"/>
  <c r="V222" i="31"/>
  <c r="M154" i="31"/>
  <c r="M222" i="31"/>
  <c r="I8" i="31"/>
  <c r="I116" i="31"/>
  <c r="W116" i="31"/>
  <c r="I154" i="31"/>
  <c r="I222" i="31"/>
  <c r="V226" i="31"/>
  <c r="M232" i="31"/>
  <c r="M164" i="31"/>
  <c r="I232" i="31"/>
  <c r="I164" i="31"/>
  <c r="V236" i="31"/>
  <c r="G242" i="31"/>
  <c r="M174" i="31"/>
  <c r="M242" i="31"/>
  <c r="I174" i="31"/>
  <c r="I242" i="31"/>
  <c r="V246" i="31"/>
  <c r="H179" i="31"/>
  <c r="V179" i="31"/>
  <c r="H247" i="31"/>
  <c r="G184" i="31"/>
  <c r="V184" i="31"/>
  <c r="G252" i="31"/>
  <c r="M252" i="31"/>
  <c r="M184" i="31"/>
  <c r="I252" i="31"/>
  <c r="I184" i="31"/>
  <c r="W184" i="31"/>
  <c r="V256" i="31"/>
  <c r="G262" i="31"/>
  <c r="M194" i="31"/>
  <c r="M262" i="31"/>
  <c r="I194" i="31"/>
  <c r="I126" i="31"/>
  <c r="W126" i="31"/>
  <c r="I262" i="31"/>
  <c r="V266" i="31"/>
  <c r="H199" i="31"/>
  <c r="H267" i="31"/>
  <c r="G204" i="31"/>
  <c r="V204" i="31"/>
  <c r="G272" i="31"/>
  <c r="M272" i="31"/>
  <c r="M204" i="31"/>
  <c r="I272" i="31"/>
  <c r="I204" i="31"/>
  <c r="V276" i="31"/>
  <c r="S481" i="22"/>
  <c r="M493" i="22"/>
  <c r="I493" i="22"/>
  <c r="I505" i="22"/>
  <c r="P362" i="29"/>
  <c r="O367" i="29"/>
  <c r="O288" i="29"/>
  <c r="O209" i="29"/>
  <c r="K278" i="25"/>
  <c r="H204" i="25"/>
  <c r="O283" i="25"/>
  <c r="O362" i="25"/>
  <c r="O204" i="25"/>
  <c r="F412" i="25"/>
  <c r="F492" i="25"/>
  <c r="M209" i="28"/>
  <c r="M367" i="28"/>
  <c r="M288" i="28"/>
  <c r="M189" i="28"/>
  <c r="M268" i="28"/>
  <c r="M347" i="28"/>
  <c r="W155" i="31"/>
  <c r="X157" i="31"/>
  <c r="X161" i="31"/>
  <c r="W167" i="31"/>
  <c r="W171" i="31"/>
  <c r="V177" i="31"/>
  <c r="X178" i="31"/>
  <c r="V181" i="31"/>
  <c r="X182" i="31"/>
  <c r="X193" i="31"/>
  <c r="W195" i="31"/>
  <c r="V205" i="31"/>
  <c r="X206" i="31"/>
  <c r="X210" i="31"/>
  <c r="J149" i="31"/>
  <c r="J217" i="31"/>
  <c r="X223" i="31"/>
  <c r="J227" i="31"/>
  <c r="J159" i="31"/>
  <c r="V229" i="31"/>
  <c r="X230" i="31"/>
  <c r="X233" i="31"/>
  <c r="J169" i="31"/>
  <c r="J237" i="31"/>
  <c r="V239" i="31"/>
  <c r="X240" i="31"/>
  <c r="X243" i="31"/>
  <c r="J247" i="31"/>
  <c r="J179" i="31"/>
  <c r="W179" i="31"/>
  <c r="V249" i="31"/>
  <c r="X250" i="31"/>
  <c r="X253" i="31"/>
  <c r="J189" i="31"/>
  <c r="W189" i="31"/>
  <c r="J257" i="31"/>
  <c r="V259" i="31"/>
  <c r="X260" i="31"/>
  <c r="X263" i="31"/>
  <c r="J267" i="31"/>
  <c r="J199" i="31"/>
  <c r="V269" i="31"/>
  <c r="X270" i="31"/>
  <c r="X273" i="31"/>
  <c r="J209" i="31"/>
  <c r="J277" i="31"/>
  <c r="V279" i="31"/>
  <c r="X280" i="31"/>
  <c r="M493" i="28"/>
  <c r="J500" i="22"/>
  <c r="R563" i="22"/>
  <c r="N563" i="22"/>
  <c r="J174" i="17"/>
  <c r="J332" i="17"/>
  <c r="L332" i="17"/>
  <c r="J95" i="17"/>
  <c r="J253" i="17"/>
  <c r="P352" i="29"/>
  <c r="P273" i="29"/>
  <c r="P194" i="29"/>
  <c r="O357" i="29"/>
  <c r="O278" i="29"/>
  <c r="O199" i="29"/>
  <c r="O403" i="29"/>
  <c r="J387" i="25"/>
  <c r="R247" i="25"/>
  <c r="R405" i="25"/>
  <c r="N405" i="25"/>
  <c r="P405" i="25"/>
  <c r="R326" i="25"/>
  <c r="G79" i="19"/>
  <c r="G403" i="19"/>
  <c r="G324" i="19"/>
  <c r="G245" i="19"/>
  <c r="V10" i="31"/>
  <c r="V18" i="31"/>
  <c r="W23" i="31"/>
  <c r="V38" i="31"/>
  <c r="W43" i="31"/>
  <c r="V58" i="31"/>
  <c r="W63" i="31"/>
  <c r="H81" i="31"/>
  <c r="J81" i="31"/>
  <c r="H83" i="31"/>
  <c r="J83" i="31"/>
  <c r="H85" i="31"/>
  <c r="J85" i="31"/>
  <c r="H87" i="31"/>
  <c r="J87" i="31"/>
  <c r="H89" i="31"/>
  <c r="J89" i="31"/>
  <c r="H91" i="31"/>
  <c r="J91" i="31"/>
  <c r="H93" i="31"/>
  <c r="J93" i="31"/>
  <c r="H95" i="31"/>
  <c r="J95" i="31"/>
  <c r="H97" i="31"/>
  <c r="H98" i="31"/>
  <c r="J98" i="31"/>
  <c r="H99" i="31"/>
  <c r="J99" i="31"/>
  <c r="H100" i="31"/>
  <c r="J100" i="31"/>
  <c r="H101" i="31"/>
  <c r="J101" i="31"/>
  <c r="H102" i="31"/>
  <c r="J102" i="31"/>
  <c r="H103" i="31"/>
  <c r="J103" i="31"/>
  <c r="H104" i="31"/>
  <c r="J104" i="31"/>
  <c r="H105" i="31"/>
  <c r="J105" i="31"/>
  <c r="H106" i="31"/>
  <c r="J106" i="31"/>
  <c r="H107" i="31"/>
  <c r="J107" i="31"/>
  <c r="H108" i="31"/>
  <c r="J108" i="31"/>
  <c r="H109" i="31"/>
  <c r="J109" i="31"/>
  <c r="H110" i="31"/>
  <c r="J110" i="31"/>
  <c r="H111" i="31"/>
  <c r="J111" i="31"/>
  <c r="H112" i="31"/>
  <c r="J112" i="31"/>
  <c r="H113" i="31"/>
  <c r="J113" i="31"/>
  <c r="H114" i="31"/>
  <c r="J114" i="31"/>
  <c r="H115" i="31"/>
  <c r="J115" i="31"/>
  <c r="H116" i="31"/>
  <c r="J116" i="31"/>
  <c r="H117" i="31"/>
  <c r="J117" i="31"/>
  <c r="H118" i="31"/>
  <c r="J118" i="31"/>
  <c r="H119" i="31"/>
  <c r="J119" i="31"/>
  <c r="H120" i="31"/>
  <c r="J120" i="31"/>
  <c r="H121" i="31"/>
  <c r="J121" i="31"/>
  <c r="H122" i="31"/>
  <c r="J122" i="31"/>
  <c r="H123" i="31"/>
  <c r="J123" i="31"/>
  <c r="H124" i="31"/>
  <c r="J124" i="31"/>
  <c r="H125" i="31"/>
  <c r="J125" i="31"/>
  <c r="H126" i="31"/>
  <c r="J126" i="31"/>
  <c r="H127" i="31"/>
  <c r="J127" i="31"/>
  <c r="H128" i="31"/>
  <c r="J128" i="31"/>
  <c r="H129" i="31"/>
  <c r="J129" i="31"/>
  <c r="H130" i="31"/>
  <c r="J130" i="31"/>
  <c r="H131" i="31"/>
  <c r="J131" i="31"/>
  <c r="H132" i="31"/>
  <c r="J132" i="31"/>
  <c r="H133" i="31"/>
  <c r="J133" i="31"/>
  <c r="H134" i="31"/>
  <c r="J134" i="31"/>
  <c r="H135" i="31"/>
  <c r="J135" i="31"/>
  <c r="H136" i="31"/>
  <c r="J136" i="31"/>
  <c r="H137" i="31"/>
  <c r="J137" i="31"/>
  <c r="H138" i="31"/>
  <c r="J138" i="31"/>
  <c r="H139" i="31"/>
  <c r="J139" i="31"/>
  <c r="H140" i="31"/>
  <c r="J140" i="31"/>
  <c r="H141" i="31"/>
  <c r="J141" i="31"/>
  <c r="H142" i="31"/>
  <c r="J142" i="31"/>
  <c r="H143" i="31"/>
  <c r="J143" i="31"/>
  <c r="H144" i="31"/>
  <c r="J144" i="31"/>
  <c r="H145" i="31"/>
  <c r="J145" i="31"/>
  <c r="H149" i="31"/>
  <c r="H151" i="31"/>
  <c r="V151" i="31"/>
  <c r="X151" i="31"/>
  <c r="V153" i="31"/>
  <c r="X153" i="31"/>
  <c r="G154" i="31"/>
  <c r="V154" i="31"/>
  <c r="X155" i="31"/>
  <c r="H159" i="31"/>
  <c r="V159" i="31"/>
  <c r="X159" i="31"/>
  <c r="V163" i="31"/>
  <c r="V165" i="31"/>
  <c r="X167" i="31"/>
  <c r="H169" i="31"/>
  <c r="X169" i="31"/>
  <c r="X171" i="31"/>
  <c r="V173" i="31"/>
  <c r="X174" i="31"/>
  <c r="W177" i="31"/>
  <c r="W181" i="31"/>
  <c r="V183" i="31"/>
  <c r="X185" i="31"/>
  <c r="W187" i="31"/>
  <c r="X189" i="31"/>
  <c r="W191" i="31"/>
  <c r="X195" i="31"/>
  <c r="V197" i="31"/>
  <c r="X198" i="31"/>
  <c r="X199" i="31"/>
  <c r="V201" i="31"/>
  <c r="X202" i="31"/>
  <c r="W205" i="31"/>
  <c r="V207" i="31"/>
  <c r="V211" i="31"/>
  <c r="X213" i="31"/>
  <c r="K8" i="31"/>
  <c r="K117" i="31"/>
  <c r="K218" i="31"/>
  <c r="K150" i="31"/>
  <c r="J219" i="31"/>
  <c r="W219" i="31"/>
  <c r="J151" i="31"/>
  <c r="I220" i="31"/>
  <c r="W220" i="31"/>
  <c r="I152" i="31"/>
  <c r="W152" i="31"/>
  <c r="L221" i="31"/>
  <c r="L153" i="31"/>
  <c r="W153" i="31"/>
  <c r="E8" i="31"/>
  <c r="E217" i="31"/>
  <c r="E222" i="31"/>
  <c r="K222" i="31"/>
  <c r="K154" i="31"/>
  <c r="V224" i="31"/>
  <c r="X226" i="31"/>
  <c r="W229" i="31"/>
  <c r="V231" i="31"/>
  <c r="K164" i="31"/>
  <c r="K232" i="31"/>
  <c r="V234" i="31"/>
  <c r="X236" i="31"/>
  <c r="F169" i="31"/>
  <c r="V169" i="31"/>
  <c r="F237" i="31"/>
  <c r="W239" i="31"/>
  <c r="V241" i="31"/>
  <c r="E174" i="31"/>
  <c r="V174" i="31"/>
  <c r="E242" i="31"/>
  <c r="E106" i="31"/>
  <c r="V106" i="31"/>
  <c r="K242" i="31"/>
  <c r="K174" i="31"/>
  <c r="V244" i="31"/>
  <c r="X246" i="31"/>
  <c r="W249" i="31"/>
  <c r="V251" i="31"/>
  <c r="E252" i="31"/>
  <c r="V252" i="31"/>
  <c r="K184" i="31"/>
  <c r="K252" i="31"/>
  <c r="V254" i="31"/>
  <c r="X256" i="31"/>
  <c r="F189" i="31"/>
  <c r="F257" i="31"/>
  <c r="V257" i="31"/>
  <c r="W259" i="31"/>
  <c r="V261" i="31"/>
  <c r="E194" i="31"/>
  <c r="E262" i="31"/>
  <c r="K262" i="31"/>
  <c r="K194" i="31"/>
  <c r="V264" i="31"/>
  <c r="X266" i="31"/>
  <c r="W269" i="31"/>
  <c r="V271" i="31"/>
  <c r="E272" i="31"/>
  <c r="E136" i="31"/>
  <c r="V136" i="31"/>
  <c r="K204" i="31"/>
  <c r="K272" i="31"/>
  <c r="V274" i="31"/>
  <c r="X276" i="31"/>
  <c r="F209" i="31"/>
  <c r="V209" i="31"/>
  <c r="F277" i="31"/>
  <c r="W279" i="31"/>
  <c r="V281" i="31"/>
  <c r="O481" i="22"/>
  <c r="K493" i="22"/>
  <c r="R481" i="21"/>
  <c r="R560" i="21"/>
  <c r="N510" i="22"/>
  <c r="N550" i="22"/>
  <c r="O10" i="29"/>
  <c r="O135" i="29"/>
  <c r="O347" i="29"/>
  <c r="O268" i="29"/>
  <c r="O189" i="29"/>
  <c r="P382" i="29"/>
  <c r="P303" i="29"/>
  <c r="P224" i="29"/>
  <c r="S387" i="29"/>
  <c r="S308" i="29"/>
  <c r="S229" i="29"/>
  <c r="O397" i="29"/>
  <c r="O318" i="29"/>
  <c r="O239" i="29"/>
  <c r="E252" i="25"/>
  <c r="E173" i="25"/>
  <c r="E100" i="25"/>
  <c r="E97" i="25"/>
  <c r="E101" i="25"/>
  <c r="E331" i="25"/>
  <c r="E98" i="25"/>
  <c r="E94" i="25"/>
  <c r="E104" i="25"/>
  <c r="M268" i="25"/>
  <c r="E293" i="25"/>
  <c r="N412" i="25"/>
  <c r="N481" i="25"/>
  <c r="Q244" i="27"/>
  <c r="Q402" i="27"/>
  <c r="Q323" i="27"/>
  <c r="Q165" i="27"/>
  <c r="S254" i="27"/>
  <c r="S145" i="27"/>
  <c r="S125" i="27"/>
  <c r="S105" i="27"/>
  <c r="S160" i="27"/>
  <c r="S140" i="27"/>
  <c r="S120" i="27"/>
  <c r="S333" i="27"/>
  <c r="S150" i="27"/>
  <c r="S130" i="27"/>
  <c r="S110" i="27"/>
  <c r="S96" i="27"/>
  <c r="S155" i="27"/>
  <c r="S115" i="27"/>
  <c r="O254" i="27"/>
  <c r="O145" i="27"/>
  <c r="O125" i="27"/>
  <c r="O105" i="27"/>
  <c r="O160" i="27"/>
  <c r="O140" i="27"/>
  <c r="O120" i="27"/>
  <c r="O333" i="27"/>
  <c r="O150" i="27"/>
  <c r="O130" i="27"/>
  <c r="O110" i="27"/>
  <c r="O96" i="27"/>
  <c r="O155" i="27"/>
  <c r="O115" i="27"/>
  <c r="O175" i="27"/>
  <c r="O135" i="27"/>
  <c r="K254" i="27"/>
  <c r="K165" i="27"/>
  <c r="K145" i="27"/>
  <c r="K125" i="27"/>
  <c r="K105" i="27"/>
  <c r="K160" i="27"/>
  <c r="K140" i="27"/>
  <c r="K120" i="27"/>
  <c r="K333" i="27"/>
  <c r="K150" i="27"/>
  <c r="K130" i="27"/>
  <c r="K110" i="27"/>
  <c r="K96" i="27"/>
  <c r="K175" i="27"/>
  <c r="K135" i="27"/>
  <c r="F333" i="27"/>
  <c r="F165" i="27"/>
  <c r="F145" i="27"/>
  <c r="F125" i="27"/>
  <c r="F105" i="27"/>
  <c r="F254" i="27"/>
  <c r="F160" i="27"/>
  <c r="F140" i="27"/>
  <c r="F120" i="27"/>
  <c r="F175" i="27"/>
  <c r="F150" i="27"/>
  <c r="F130" i="27"/>
  <c r="F110" i="27"/>
  <c r="F155" i="27"/>
  <c r="F115" i="27"/>
  <c r="V9" i="31"/>
  <c r="W10" i="31"/>
  <c r="V13" i="31"/>
  <c r="W18" i="31"/>
  <c r="V33" i="31"/>
  <c r="W38" i="31"/>
  <c r="V53" i="31"/>
  <c r="W58" i="31"/>
  <c r="V157" i="31"/>
  <c r="V161" i="31"/>
  <c r="W163" i="31"/>
  <c r="W165" i="31"/>
  <c r="X166" i="31"/>
  <c r="X170" i="31"/>
  <c r="W173" i="31"/>
  <c r="G174" i="31"/>
  <c r="V175" i="31"/>
  <c r="W183" i="31"/>
  <c r="X187" i="31"/>
  <c r="H189" i="31"/>
  <c r="V189" i="31"/>
  <c r="X191" i="31"/>
  <c r="V193" i="31"/>
  <c r="W197" i="31"/>
  <c r="W201" i="31"/>
  <c r="V203" i="31"/>
  <c r="X205" i="31"/>
  <c r="W207" i="31"/>
  <c r="W211" i="31"/>
  <c r="X222" i="31"/>
  <c r="W224" i="31"/>
  <c r="L159" i="31"/>
  <c r="L227" i="31"/>
  <c r="W227" i="31"/>
  <c r="X229" i="31"/>
  <c r="W231" i="31"/>
  <c r="W234" i="31"/>
  <c r="L237" i="31"/>
  <c r="L169" i="31"/>
  <c r="X239" i="31"/>
  <c r="W241" i="31"/>
  <c r="W244" i="31"/>
  <c r="L179" i="31"/>
  <c r="L247" i="31"/>
  <c r="X249" i="31"/>
  <c r="W251" i="31"/>
  <c r="W254" i="31"/>
  <c r="L257" i="31"/>
  <c r="L189" i="31"/>
  <c r="X259" i="31"/>
  <c r="W261" i="31"/>
  <c r="W264" i="31"/>
  <c r="L199" i="31"/>
  <c r="L267" i="31"/>
  <c r="X269" i="31"/>
  <c r="W271" i="31"/>
  <c r="W274" i="31"/>
  <c r="L277" i="31"/>
  <c r="L209" i="31"/>
  <c r="X279" i="31"/>
  <c r="W281" i="31"/>
  <c r="G493" i="23"/>
  <c r="G492" i="23"/>
  <c r="S481" i="21"/>
  <c r="P372" i="29"/>
  <c r="O377" i="29"/>
  <c r="L209" i="25"/>
  <c r="R392" i="25"/>
  <c r="R313" i="25"/>
  <c r="K239" i="25"/>
  <c r="L103" i="27"/>
  <c r="L101" i="27"/>
  <c r="L98" i="27"/>
  <c r="L96" i="27"/>
  <c r="L94" i="27"/>
  <c r="L252" i="27"/>
  <c r="L331" i="27"/>
  <c r="L173" i="27"/>
  <c r="L97" i="27"/>
  <c r="L100" i="27"/>
  <c r="L104" i="27"/>
  <c r="Q253" i="27"/>
  <c r="Q332" i="27"/>
  <c r="Q95" i="27"/>
  <c r="Q174" i="27"/>
  <c r="G491" i="17"/>
  <c r="Q101" i="17"/>
  <c r="F253" i="17"/>
  <c r="F332" i="17"/>
  <c r="F174" i="17"/>
  <c r="P104" i="29"/>
  <c r="N263" i="29"/>
  <c r="N273" i="29"/>
  <c r="N283" i="29"/>
  <c r="N204" i="29"/>
  <c r="N362" i="29"/>
  <c r="N293" i="29"/>
  <c r="N214" i="29"/>
  <c r="N372" i="29"/>
  <c r="R313" i="29"/>
  <c r="R234" i="29"/>
  <c r="R392" i="29"/>
  <c r="R263" i="25"/>
  <c r="R342" i="25"/>
  <c r="R184" i="25"/>
  <c r="P273" i="25"/>
  <c r="P352" i="25"/>
  <c r="P194" i="25"/>
  <c r="I357" i="25"/>
  <c r="R293" i="25"/>
  <c r="K377" i="25"/>
  <c r="H224" i="25"/>
  <c r="P313" i="25"/>
  <c r="G247" i="25"/>
  <c r="P79" i="25"/>
  <c r="P402" i="25"/>
  <c r="P326" i="25"/>
  <c r="N326" i="25"/>
  <c r="P247" i="25"/>
  <c r="N247" i="25"/>
  <c r="E481" i="25"/>
  <c r="H481" i="25"/>
  <c r="F496" i="25"/>
  <c r="G173" i="27"/>
  <c r="G103" i="27"/>
  <c r="G101" i="27"/>
  <c r="G98" i="27"/>
  <c r="G96" i="27"/>
  <c r="G94" i="27"/>
  <c r="G331" i="27"/>
  <c r="G104" i="27"/>
  <c r="G102" i="27"/>
  <c r="G100" i="27"/>
  <c r="G97" i="27"/>
  <c r="M173" i="28"/>
  <c r="M103" i="28"/>
  <c r="M99" i="28"/>
  <c r="M97" i="28"/>
  <c r="M252" i="28"/>
  <c r="M94" i="28"/>
  <c r="M331" i="28"/>
  <c r="M95" i="28"/>
  <c r="I173" i="28"/>
  <c r="I103" i="28"/>
  <c r="I99" i="28"/>
  <c r="I97" i="28"/>
  <c r="I252" i="28"/>
  <c r="I94" i="28"/>
  <c r="I331" i="28"/>
  <c r="I95" i="28"/>
  <c r="S173" i="32"/>
  <c r="S101" i="32"/>
  <c r="S252" i="32"/>
  <c r="S102" i="32"/>
  <c r="S100" i="32"/>
  <c r="S97" i="32"/>
  <c r="S331" i="32"/>
  <c r="S104" i="32"/>
  <c r="S103" i="32"/>
  <c r="S98" i="32"/>
  <c r="S94" i="32"/>
  <c r="M173" i="20"/>
  <c r="M101" i="20"/>
  <c r="M103" i="20"/>
  <c r="M97" i="20"/>
  <c r="M331" i="20"/>
  <c r="M99" i="20"/>
  <c r="M95" i="20"/>
  <c r="M252" i="20"/>
  <c r="M98" i="20"/>
  <c r="M94" i="20"/>
  <c r="R99" i="20"/>
  <c r="R95" i="20"/>
  <c r="R173" i="20"/>
  <c r="R101" i="20"/>
  <c r="R331" i="20"/>
  <c r="R252" i="20"/>
  <c r="R104" i="20"/>
  <c r="R98" i="20"/>
  <c r="R94" i="20"/>
  <c r="R97" i="20"/>
  <c r="R103" i="20"/>
  <c r="S303" i="32"/>
  <c r="S382" i="32"/>
  <c r="S224" i="32"/>
  <c r="R224" i="32"/>
  <c r="S199" i="32"/>
  <c r="S357" i="32"/>
  <c r="S278" i="32"/>
  <c r="S403" i="32"/>
  <c r="S324" i="32"/>
  <c r="S245" i="32"/>
  <c r="S79" i="32"/>
  <c r="R146" i="37"/>
  <c r="K115" i="17"/>
  <c r="K135" i="17"/>
  <c r="K155" i="17"/>
  <c r="K110" i="17"/>
  <c r="K130" i="17"/>
  <c r="K150" i="17"/>
  <c r="K105" i="17"/>
  <c r="K120" i="17"/>
  <c r="K140" i="17"/>
  <c r="K160" i="17"/>
  <c r="K125" i="17"/>
  <c r="K145" i="17"/>
  <c r="K333" i="17"/>
  <c r="K254" i="17"/>
  <c r="K96" i="17"/>
  <c r="L413" i="22"/>
  <c r="O173" i="17"/>
  <c r="O99" i="17"/>
  <c r="O95" i="17"/>
  <c r="O101" i="17"/>
  <c r="O252" i="17"/>
  <c r="O100" i="17"/>
  <c r="O96" i="17"/>
  <c r="O331" i="17"/>
  <c r="O104" i="17"/>
  <c r="O98" i="17"/>
  <c r="O94" i="17"/>
  <c r="O102" i="17"/>
  <c r="L253" i="17"/>
  <c r="L95" i="17"/>
  <c r="R263" i="29"/>
  <c r="Q268" i="29"/>
  <c r="Q189" i="29"/>
  <c r="Q347" i="29"/>
  <c r="R273" i="29"/>
  <c r="R194" i="29"/>
  <c r="R352" i="29"/>
  <c r="Q278" i="29"/>
  <c r="R283" i="29"/>
  <c r="R204" i="29"/>
  <c r="R362" i="29"/>
  <c r="R372" i="29"/>
  <c r="Q298" i="29"/>
  <c r="N313" i="29"/>
  <c r="N234" i="29"/>
  <c r="N392" i="29"/>
  <c r="Q318" i="29"/>
  <c r="Q239" i="29"/>
  <c r="Q397" i="29"/>
  <c r="N323" i="29"/>
  <c r="N244" i="29"/>
  <c r="N402" i="29"/>
  <c r="L402" i="29"/>
  <c r="J402" i="29"/>
  <c r="J323" i="29"/>
  <c r="J244" i="29"/>
  <c r="Q79" i="29"/>
  <c r="Q403" i="29"/>
  <c r="E184" i="25"/>
  <c r="E342" i="25"/>
  <c r="N263" i="25"/>
  <c r="N342" i="25"/>
  <c r="N184" i="25"/>
  <c r="E273" i="25"/>
  <c r="N214" i="25"/>
  <c r="E392" i="25"/>
  <c r="J79" i="25"/>
  <c r="J323" i="25"/>
  <c r="O481" i="25"/>
  <c r="G412" i="25"/>
  <c r="G492" i="25"/>
  <c r="L412" i="25"/>
  <c r="L492" i="25"/>
  <c r="K104" i="28"/>
  <c r="K102" i="28"/>
  <c r="K98" i="28"/>
  <c r="K96" i="28"/>
  <c r="K95" i="28"/>
  <c r="K331" i="28"/>
  <c r="K252" i="28"/>
  <c r="K94" i="28"/>
  <c r="F98" i="37"/>
  <c r="F102" i="37"/>
  <c r="F94" i="37"/>
  <c r="F331" i="37"/>
  <c r="F173" i="37"/>
  <c r="F97" i="37"/>
  <c r="Q397" i="32"/>
  <c r="Q318" i="32"/>
  <c r="Q239" i="32"/>
  <c r="K403" i="19"/>
  <c r="K79" i="19"/>
  <c r="K245" i="19"/>
  <c r="K324" i="19"/>
  <c r="P229" i="28"/>
  <c r="P387" i="28"/>
  <c r="P308" i="28"/>
  <c r="P204" i="28"/>
  <c r="P362" i="28"/>
  <c r="P283" i="28"/>
  <c r="P10" i="28"/>
  <c r="P263" i="28"/>
  <c r="P184" i="28"/>
  <c r="P342" i="28"/>
  <c r="Q103" i="17"/>
  <c r="Q97" i="17"/>
  <c r="Q104" i="17"/>
  <c r="Q98" i="17"/>
  <c r="Q94" i="17"/>
  <c r="Q331" i="17"/>
  <c r="Q252" i="17"/>
  <c r="Q100" i="17"/>
  <c r="Q96" i="17"/>
  <c r="F102" i="29"/>
  <c r="F252" i="29"/>
  <c r="F103" i="29"/>
  <c r="F97" i="29"/>
  <c r="F331" i="29"/>
  <c r="F173" i="29"/>
  <c r="F100" i="29"/>
  <c r="F94" i="29"/>
  <c r="S347" i="29"/>
  <c r="S357" i="29"/>
  <c r="P392" i="29"/>
  <c r="P313" i="29"/>
  <c r="P234" i="29"/>
  <c r="S79" i="29"/>
  <c r="S402" i="29"/>
  <c r="S403" i="29"/>
  <c r="G263" i="25"/>
  <c r="I189" i="25"/>
  <c r="I347" i="25"/>
  <c r="P214" i="25"/>
  <c r="I377" i="25"/>
  <c r="F382" i="25"/>
  <c r="N234" i="25"/>
  <c r="N392" i="25"/>
  <c r="N313" i="25"/>
  <c r="L403" i="25"/>
  <c r="E79" i="25"/>
  <c r="E326" i="25"/>
  <c r="I412" i="25"/>
  <c r="L496" i="25"/>
  <c r="J104" i="27"/>
  <c r="J102" i="27"/>
  <c r="J100" i="27"/>
  <c r="J97" i="27"/>
  <c r="J95" i="27"/>
  <c r="J173" i="27"/>
  <c r="J331" i="27"/>
  <c r="J252" i="27"/>
  <c r="G253" i="27"/>
  <c r="G332" i="27"/>
  <c r="G95" i="27"/>
  <c r="S174" i="27"/>
  <c r="S95" i="27"/>
  <c r="S332" i="27"/>
  <c r="O174" i="27"/>
  <c r="O95" i="27"/>
  <c r="O332" i="27"/>
  <c r="S323" i="27"/>
  <c r="S165" i="27"/>
  <c r="S402" i="27"/>
  <c r="O323" i="27"/>
  <c r="O165" i="27"/>
  <c r="O402" i="27"/>
  <c r="Q175" i="27"/>
  <c r="Q155" i="27"/>
  <c r="Q135" i="27"/>
  <c r="Q115" i="27"/>
  <c r="Q333" i="27"/>
  <c r="Q150" i="27"/>
  <c r="Q130" i="27"/>
  <c r="Q110" i="27"/>
  <c r="Q96" i="27"/>
  <c r="Q160" i="27"/>
  <c r="Q140" i="27"/>
  <c r="Q120" i="27"/>
  <c r="M175" i="27"/>
  <c r="M155" i="27"/>
  <c r="M135" i="27"/>
  <c r="M115" i="27"/>
  <c r="M333" i="27"/>
  <c r="M150" i="27"/>
  <c r="M130" i="27"/>
  <c r="M110" i="27"/>
  <c r="M96" i="27"/>
  <c r="M160" i="27"/>
  <c r="M140" i="27"/>
  <c r="M120" i="27"/>
  <c r="I175" i="27"/>
  <c r="I155" i="27"/>
  <c r="I135" i="27"/>
  <c r="I115" i="27"/>
  <c r="I333" i="27"/>
  <c r="I150" i="27"/>
  <c r="I130" i="27"/>
  <c r="I110" i="27"/>
  <c r="I96" i="27"/>
  <c r="I160" i="27"/>
  <c r="I140" i="27"/>
  <c r="I120" i="27"/>
  <c r="P184" i="32"/>
  <c r="H173" i="32"/>
  <c r="H101" i="32"/>
  <c r="H252" i="32"/>
  <c r="H102" i="32"/>
  <c r="H97" i="32"/>
  <c r="H331" i="32"/>
  <c r="H104" i="32"/>
  <c r="H95" i="32"/>
  <c r="H100" i="32"/>
  <c r="H94" i="32"/>
  <c r="H103" i="32"/>
  <c r="H98" i="32"/>
  <c r="H96" i="32"/>
  <c r="N323" i="20"/>
  <c r="N165" i="20"/>
  <c r="N402" i="20"/>
  <c r="N244" i="20"/>
  <c r="F244" i="20"/>
  <c r="F165" i="20"/>
  <c r="F323" i="20"/>
  <c r="R382" i="32"/>
  <c r="R303" i="32"/>
  <c r="R357" i="32"/>
  <c r="R278" i="32"/>
  <c r="R199" i="32"/>
  <c r="O403" i="19"/>
  <c r="O79" i="19"/>
  <c r="O245" i="19"/>
  <c r="O324" i="19"/>
  <c r="P387" i="32"/>
  <c r="Q103" i="32"/>
  <c r="Q98" i="32"/>
  <c r="Q94" i="32"/>
  <c r="Q104" i="32"/>
  <c r="Q95" i="32"/>
  <c r="Q331" i="32"/>
  <c r="Q252" i="32"/>
  <c r="Q102" i="32"/>
  <c r="Q100" i="32"/>
  <c r="Q97" i="32"/>
  <c r="O331" i="32"/>
  <c r="F103" i="32"/>
  <c r="F98" i="32"/>
  <c r="F94" i="32"/>
  <c r="F96" i="32"/>
  <c r="F104" i="32"/>
  <c r="F95" i="32"/>
  <c r="F100" i="32"/>
  <c r="F331" i="32"/>
  <c r="F252" i="32"/>
  <c r="F102" i="32"/>
  <c r="F97" i="32"/>
  <c r="K252" i="20"/>
  <c r="K104" i="20"/>
  <c r="K98" i="20"/>
  <c r="K94" i="20"/>
  <c r="K99" i="20"/>
  <c r="K95" i="20"/>
  <c r="K331" i="20"/>
  <c r="K103" i="20"/>
  <c r="K97" i="20"/>
  <c r="P103" i="20"/>
  <c r="P97" i="20"/>
  <c r="P252" i="20"/>
  <c r="P104" i="20"/>
  <c r="P98" i="20"/>
  <c r="P94" i="20"/>
  <c r="P331" i="20"/>
  <c r="P173" i="20"/>
  <c r="P101" i="20"/>
  <c r="P96" i="20"/>
  <c r="L244" i="20"/>
  <c r="L402" i="20"/>
  <c r="L165" i="20"/>
  <c r="D402" i="20"/>
  <c r="D323" i="20"/>
  <c r="D244" i="20"/>
  <c r="P402" i="32"/>
  <c r="P323" i="32"/>
  <c r="P244" i="32"/>
  <c r="O392" i="32"/>
  <c r="O313" i="32"/>
  <c r="Q367" i="32"/>
  <c r="Q288" i="32"/>
  <c r="Q347" i="32"/>
  <c r="Q268" i="32"/>
  <c r="O382" i="32"/>
  <c r="O303" i="32"/>
  <c r="O362" i="32"/>
  <c r="O283" i="32"/>
  <c r="O10" i="32"/>
  <c r="O342" i="32"/>
  <c r="O263" i="32"/>
  <c r="Q397" i="19"/>
  <c r="M397" i="19"/>
  <c r="I397" i="19"/>
  <c r="E397" i="19"/>
  <c r="F392" i="19"/>
  <c r="Q382" i="19"/>
  <c r="Q362" i="19"/>
  <c r="Q10" i="19"/>
  <c r="Q105" i="19"/>
  <c r="O10" i="19"/>
  <c r="O166" i="19"/>
  <c r="O342" i="19"/>
  <c r="M382" i="19"/>
  <c r="M362" i="19"/>
  <c r="M10" i="19"/>
  <c r="K10" i="19"/>
  <c r="I382" i="19"/>
  <c r="I362" i="19"/>
  <c r="I10" i="19"/>
  <c r="G10" i="19"/>
  <c r="G105" i="19"/>
  <c r="E382" i="19"/>
  <c r="E362" i="19"/>
  <c r="E10" i="19"/>
  <c r="E126" i="19"/>
  <c r="P106" i="37"/>
  <c r="P110" i="37"/>
  <c r="P111" i="37"/>
  <c r="P115" i="37"/>
  <c r="P116" i="37"/>
  <c r="P120" i="37"/>
  <c r="P121" i="37"/>
  <c r="P125" i="37"/>
  <c r="P126" i="37"/>
  <c r="P130" i="37"/>
  <c r="P131" i="37"/>
  <c r="P135" i="37"/>
  <c r="P136" i="37"/>
  <c r="P140" i="37"/>
  <c r="P141" i="37"/>
  <c r="P145" i="37"/>
  <c r="P146" i="37"/>
  <c r="P150" i="37"/>
  <c r="P151" i="37"/>
  <c r="P155" i="37"/>
  <c r="P156" i="37"/>
  <c r="P160" i="37"/>
  <c r="P161" i="37"/>
  <c r="P165" i="37"/>
  <c r="P166" i="37"/>
  <c r="P105" i="37"/>
  <c r="H110" i="37"/>
  <c r="H120" i="37"/>
  <c r="H130" i="37"/>
  <c r="H140" i="37"/>
  <c r="H150" i="37"/>
  <c r="H160" i="37"/>
  <c r="H105" i="37"/>
  <c r="R10" i="28"/>
  <c r="Q125" i="17"/>
  <c r="Q145" i="17"/>
  <c r="Q120" i="17"/>
  <c r="Q140" i="17"/>
  <c r="Q160" i="17"/>
  <c r="Q105" i="17"/>
  <c r="Q110" i="17"/>
  <c r="Q130" i="17"/>
  <c r="Q150" i="17"/>
  <c r="I125" i="17"/>
  <c r="I145" i="17"/>
  <c r="I120" i="17"/>
  <c r="I140" i="17"/>
  <c r="I160" i="17"/>
  <c r="I105" i="17"/>
  <c r="I110" i="17"/>
  <c r="I130" i="17"/>
  <c r="I150" i="17"/>
  <c r="F387" i="26"/>
  <c r="F308" i="26"/>
  <c r="F229" i="26"/>
  <c r="S392" i="26"/>
  <c r="S313" i="26"/>
  <c r="S234" i="26"/>
  <c r="G283" i="21"/>
  <c r="G362" i="21"/>
  <c r="H367" i="21"/>
  <c r="H10" i="21"/>
  <c r="H288" i="21"/>
  <c r="H209" i="21"/>
  <c r="K367" i="21"/>
  <c r="K288" i="21"/>
  <c r="K209" i="21"/>
  <c r="P204" i="32"/>
  <c r="P244" i="20"/>
  <c r="P402" i="20"/>
  <c r="H402" i="20"/>
  <c r="H323" i="20"/>
  <c r="H244" i="20"/>
  <c r="S10" i="32"/>
  <c r="S120" i="32"/>
  <c r="O324" i="32"/>
  <c r="O79" i="32"/>
  <c r="O403" i="32"/>
  <c r="O245" i="32"/>
  <c r="Q234" i="32"/>
  <c r="R10" i="32"/>
  <c r="P229" i="32"/>
  <c r="P308" i="32"/>
  <c r="P362" i="32"/>
  <c r="P283" i="32"/>
  <c r="P342" i="32"/>
  <c r="P263" i="32"/>
  <c r="P10" i="32"/>
  <c r="P150" i="32"/>
  <c r="O160" i="19"/>
  <c r="O397" i="19"/>
  <c r="K397" i="19"/>
  <c r="G397" i="19"/>
  <c r="P392" i="19"/>
  <c r="L392" i="19"/>
  <c r="R10" i="19"/>
  <c r="P382" i="19"/>
  <c r="P362" i="19"/>
  <c r="P10" i="19"/>
  <c r="N10" i="19"/>
  <c r="N155" i="19"/>
  <c r="L382" i="19"/>
  <c r="L362" i="19"/>
  <c r="L10" i="19"/>
  <c r="L115" i="19"/>
  <c r="L105" i="19"/>
  <c r="J10" i="19"/>
  <c r="J125" i="19"/>
  <c r="H145" i="19"/>
  <c r="H10" i="19"/>
  <c r="H125" i="19"/>
  <c r="H105" i="19"/>
  <c r="F382" i="19"/>
  <c r="F362" i="19"/>
  <c r="F10" i="19"/>
  <c r="F145" i="19"/>
  <c r="F105" i="19"/>
  <c r="L106" i="37"/>
  <c r="L116" i="37"/>
  <c r="L126" i="37"/>
  <c r="L136" i="37"/>
  <c r="L146" i="37"/>
  <c r="L156" i="37"/>
  <c r="L166" i="37"/>
  <c r="P120" i="28"/>
  <c r="N10" i="28"/>
  <c r="M125" i="17"/>
  <c r="M145" i="17"/>
  <c r="M120" i="17"/>
  <c r="M140" i="17"/>
  <c r="M160" i="17"/>
  <c r="M105" i="17"/>
  <c r="M110" i="17"/>
  <c r="M130" i="17"/>
  <c r="M150" i="17"/>
  <c r="Q273" i="22"/>
  <c r="Q194" i="22"/>
  <c r="Q352" i="22"/>
  <c r="Q115" i="22"/>
  <c r="Q10" i="22"/>
  <c r="Q333" i="22"/>
  <c r="O173" i="32"/>
  <c r="O101" i="32"/>
  <c r="O252" i="32"/>
  <c r="O102" i="32"/>
  <c r="O100" i="32"/>
  <c r="O97" i="32"/>
  <c r="O104" i="32"/>
  <c r="O95" i="32"/>
  <c r="D173" i="32"/>
  <c r="D101" i="32"/>
  <c r="D252" i="32"/>
  <c r="D102" i="32"/>
  <c r="D97" i="32"/>
  <c r="D331" i="32"/>
  <c r="D104" i="32"/>
  <c r="D95" i="32"/>
  <c r="I173" i="20"/>
  <c r="I101" i="20"/>
  <c r="I103" i="20"/>
  <c r="I97" i="20"/>
  <c r="I331" i="20"/>
  <c r="I99" i="20"/>
  <c r="I95" i="20"/>
  <c r="N99" i="20"/>
  <c r="N95" i="20"/>
  <c r="N173" i="20"/>
  <c r="N101" i="20"/>
  <c r="N331" i="20"/>
  <c r="N252" i="20"/>
  <c r="N104" i="20"/>
  <c r="N98" i="20"/>
  <c r="N94" i="20"/>
  <c r="R323" i="20"/>
  <c r="R402" i="20"/>
  <c r="J323" i="20"/>
  <c r="J165" i="20"/>
  <c r="J402" i="20"/>
  <c r="F125" i="20"/>
  <c r="F145" i="20"/>
  <c r="F254" i="20"/>
  <c r="F96" i="20"/>
  <c r="F120" i="20"/>
  <c r="F140" i="20"/>
  <c r="F160" i="20"/>
  <c r="F105" i="20"/>
  <c r="F110" i="20"/>
  <c r="F130" i="20"/>
  <c r="F150" i="20"/>
  <c r="F333" i="20"/>
  <c r="O239" i="32"/>
  <c r="O160" i="32"/>
  <c r="P402" i="19"/>
  <c r="L402" i="19"/>
  <c r="L165" i="19"/>
  <c r="H165" i="19"/>
  <c r="L120" i="19"/>
  <c r="H120" i="19"/>
  <c r="P155" i="28"/>
  <c r="O80" i="28"/>
  <c r="O245" i="28"/>
  <c r="Q165" i="17"/>
  <c r="I155" i="17"/>
  <c r="O115" i="17"/>
  <c r="O135" i="17"/>
  <c r="O155" i="17"/>
  <c r="O110" i="17"/>
  <c r="O130" i="17"/>
  <c r="O150" i="17"/>
  <c r="O105" i="17"/>
  <c r="O120" i="17"/>
  <c r="O140" i="17"/>
  <c r="O160" i="17"/>
  <c r="J130" i="20"/>
  <c r="L120" i="20"/>
  <c r="J110" i="20"/>
  <c r="F155" i="17"/>
  <c r="D145" i="17"/>
  <c r="F135" i="17"/>
  <c r="D125" i="17"/>
  <c r="F115" i="17"/>
  <c r="E402" i="26"/>
  <c r="E244" i="26"/>
  <c r="E323" i="26"/>
  <c r="L79" i="21"/>
  <c r="L327" i="21"/>
  <c r="L493" i="24"/>
  <c r="L412" i="24"/>
  <c r="P494" i="24"/>
  <c r="P412" i="24"/>
  <c r="K327" i="24"/>
  <c r="K564" i="24"/>
  <c r="K248" i="24"/>
  <c r="K244" i="24"/>
  <c r="K406" i="24"/>
  <c r="L387" i="22"/>
  <c r="L308" i="22"/>
  <c r="O403" i="22"/>
  <c r="O324" i="22"/>
  <c r="F377" i="26"/>
  <c r="F298" i="26"/>
  <c r="F219" i="26"/>
  <c r="L342" i="21"/>
  <c r="L184" i="21"/>
  <c r="L10" i="21"/>
  <c r="L105" i="21"/>
  <c r="L263" i="21"/>
  <c r="N263" i="21"/>
  <c r="N342" i="21"/>
  <c r="N10" i="21"/>
  <c r="N184" i="21"/>
  <c r="Q392" i="21"/>
  <c r="Q313" i="21"/>
  <c r="Q234" i="21"/>
  <c r="S79" i="21"/>
  <c r="S324" i="21"/>
  <c r="S403" i="21"/>
  <c r="S245" i="21"/>
  <c r="N352" i="24"/>
  <c r="N510" i="24"/>
  <c r="N194" i="24"/>
  <c r="N273" i="24"/>
  <c r="R298" i="24"/>
  <c r="R535" i="24"/>
  <c r="R377" i="24"/>
  <c r="R219" i="24"/>
  <c r="H545" i="24"/>
  <c r="R387" i="24"/>
  <c r="R545" i="24"/>
  <c r="R308" i="24"/>
  <c r="R229" i="24"/>
  <c r="J145" i="20"/>
  <c r="F165" i="17"/>
  <c r="D160" i="17"/>
  <c r="F150" i="17"/>
  <c r="D140" i="17"/>
  <c r="F130" i="17"/>
  <c r="D252" i="21"/>
  <c r="D97" i="21"/>
  <c r="D98" i="21"/>
  <c r="D94" i="21"/>
  <c r="F367" i="26"/>
  <c r="F288" i="26"/>
  <c r="F209" i="26"/>
  <c r="Q327" i="21"/>
  <c r="Q248" i="21"/>
  <c r="E352" i="26"/>
  <c r="E10" i="26"/>
  <c r="I403" i="26"/>
  <c r="I79" i="26"/>
  <c r="G10" i="21"/>
  <c r="G342" i="21"/>
  <c r="P342" i="21"/>
  <c r="P263" i="21"/>
  <c r="M288" i="21"/>
  <c r="M367" i="21"/>
  <c r="S313" i="21"/>
  <c r="S392" i="21"/>
  <c r="P402" i="21"/>
  <c r="P323" i="21"/>
  <c r="F403" i="21"/>
  <c r="F79" i="21"/>
  <c r="F324" i="21"/>
  <c r="M331" i="24"/>
  <c r="M101" i="24"/>
  <c r="M99" i="24"/>
  <c r="M173" i="24"/>
  <c r="M102" i="24"/>
  <c r="M252" i="24"/>
  <c r="M100" i="24"/>
  <c r="M98" i="24"/>
  <c r="M94" i="24"/>
  <c r="O510" i="24"/>
  <c r="N278" i="24"/>
  <c r="N357" i="24"/>
  <c r="N515" i="24"/>
  <c r="N520" i="24"/>
  <c r="N283" i="24"/>
  <c r="N204" i="24"/>
  <c r="N362" i="24"/>
  <c r="J530" i="24"/>
  <c r="J293" i="24"/>
  <c r="J10" i="24"/>
  <c r="J135" i="24"/>
  <c r="J214" i="24"/>
  <c r="K382" i="24"/>
  <c r="K540" i="24"/>
  <c r="K303" i="24"/>
  <c r="K224" i="24"/>
  <c r="P392" i="24"/>
  <c r="P550" i="24"/>
  <c r="P234" i="24"/>
  <c r="I561" i="24"/>
  <c r="I481" i="24"/>
  <c r="P367" i="22"/>
  <c r="P10" i="22"/>
  <c r="P254" i="22"/>
  <c r="Q168" i="22"/>
  <c r="Q405" i="22"/>
  <c r="Q326" i="22"/>
  <c r="K403" i="26"/>
  <c r="K79" i="26"/>
  <c r="P10" i="21"/>
  <c r="J283" i="21"/>
  <c r="J362" i="21"/>
  <c r="F392" i="21"/>
  <c r="F313" i="21"/>
  <c r="J318" i="21"/>
  <c r="J397" i="21"/>
  <c r="R402" i="21"/>
  <c r="R323" i="21"/>
  <c r="H79" i="21"/>
  <c r="H324" i="21"/>
  <c r="H403" i="21"/>
  <c r="O324" i="21"/>
  <c r="O79" i="21"/>
  <c r="O403" i="21"/>
  <c r="F411" i="26"/>
  <c r="M500" i="24"/>
  <c r="M10" i="24"/>
  <c r="M105" i="24"/>
  <c r="M263" i="24"/>
  <c r="M342" i="24"/>
  <c r="M184" i="24"/>
  <c r="H382" i="24"/>
  <c r="H540" i="24"/>
  <c r="H303" i="24"/>
  <c r="H224" i="24"/>
  <c r="J387" i="24"/>
  <c r="J545" i="24"/>
  <c r="J308" i="24"/>
  <c r="J229" i="24"/>
  <c r="S323" i="24"/>
  <c r="S327" i="24"/>
  <c r="S564" i="24"/>
  <c r="S248" i="24"/>
  <c r="J342" i="22"/>
  <c r="J10" i="22"/>
  <c r="J175" i="22"/>
  <c r="J263" i="22"/>
  <c r="I263" i="22"/>
  <c r="K263" i="22"/>
  <c r="M263" i="22"/>
  <c r="R357" i="22"/>
  <c r="N357" i="22"/>
  <c r="N278" i="22"/>
  <c r="J392" i="22"/>
  <c r="J313" i="22"/>
  <c r="E318" i="22"/>
  <c r="E397" i="22"/>
  <c r="G397" i="22"/>
  <c r="P325" i="22"/>
  <c r="D10" i="21"/>
  <c r="F10" i="26"/>
  <c r="F357" i="26"/>
  <c r="M403" i="26"/>
  <c r="M79" i="26"/>
  <c r="J263" i="21"/>
  <c r="J342" i="21"/>
  <c r="K10" i="21"/>
  <c r="F10" i="21"/>
  <c r="F288" i="21"/>
  <c r="F367" i="21"/>
  <c r="I288" i="21"/>
  <c r="I367" i="21"/>
  <c r="H313" i="21"/>
  <c r="H392" i="21"/>
  <c r="O313" i="21"/>
  <c r="O392" i="21"/>
  <c r="L397" i="21"/>
  <c r="L318" i="21"/>
  <c r="Q403" i="21"/>
  <c r="Q79" i="21"/>
  <c r="N10" i="24"/>
  <c r="N166" i="24"/>
  <c r="N347" i="24"/>
  <c r="N505" i="24"/>
  <c r="N268" i="24"/>
  <c r="M525" i="24"/>
  <c r="M288" i="24"/>
  <c r="M130" i="24"/>
  <c r="M209" i="24"/>
  <c r="R530" i="24"/>
  <c r="R293" i="24"/>
  <c r="R214" i="24"/>
  <c r="S382" i="24"/>
  <c r="S540" i="24"/>
  <c r="S224" i="24"/>
  <c r="I550" i="24"/>
  <c r="P324" i="24"/>
  <c r="P561" i="24"/>
  <c r="P245" i="24"/>
  <c r="P403" i="24"/>
  <c r="L347" i="22"/>
  <c r="L362" i="22"/>
  <c r="L283" i="22"/>
  <c r="R293" i="22"/>
  <c r="N372" i="22"/>
  <c r="O372" i="22"/>
  <c r="P372" i="22"/>
  <c r="Q372" i="22"/>
  <c r="N293" i="22"/>
  <c r="P377" i="22"/>
  <c r="J382" i="22"/>
  <c r="J303" i="22"/>
  <c r="J397" i="22"/>
  <c r="M404" i="22"/>
  <c r="M325" i="22"/>
  <c r="M493" i="24"/>
  <c r="M412" i="24"/>
  <c r="M491" i="24"/>
  <c r="L505" i="24"/>
  <c r="P347" i="24"/>
  <c r="P10" i="24"/>
  <c r="P155" i="24"/>
  <c r="L510" i="24"/>
  <c r="I510" i="24"/>
  <c r="P357" i="24"/>
  <c r="P278" i="24"/>
  <c r="I540" i="24"/>
  <c r="Q540" i="24"/>
  <c r="P545" i="24"/>
  <c r="N550" i="24"/>
  <c r="H555" i="24"/>
  <c r="R555" i="24"/>
  <c r="O555" i="24"/>
  <c r="H481" i="24"/>
  <c r="H561" i="24"/>
  <c r="K481" i="24"/>
  <c r="J324" i="24"/>
  <c r="S481" i="24"/>
  <c r="S560" i="24"/>
  <c r="S561" i="24"/>
  <c r="R324" i="24"/>
  <c r="I564" i="24"/>
  <c r="Q564" i="24"/>
  <c r="K10" i="22"/>
  <c r="K254" i="22"/>
  <c r="K342" i="22"/>
  <c r="M268" i="22"/>
  <c r="M347" i="22"/>
  <c r="I268" i="22"/>
  <c r="I110" i="22"/>
  <c r="I347" i="22"/>
  <c r="R352" i="22"/>
  <c r="N352" i="22"/>
  <c r="O357" i="22"/>
  <c r="P357" i="22"/>
  <c r="Q357" i="22"/>
  <c r="O278" i="22"/>
  <c r="M362" i="22"/>
  <c r="M283" i="22"/>
  <c r="I362" i="22"/>
  <c r="I283" i="22"/>
  <c r="K283" i="22"/>
  <c r="Q367" i="22"/>
  <c r="Q288" i="22"/>
  <c r="O293" i="22"/>
  <c r="Q377" i="22"/>
  <c r="Q298" i="22"/>
  <c r="K382" i="22"/>
  <c r="K303" i="22"/>
  <c r="M308" i="22"/>
  <c r="I387" i="22"/>
  <c r="K392" i="22"/>
  <c r="K313" i="22"/>
  <c r="K397" i="22"/>
  <c r="K318" i="22"/>
  <c r="H160" i="22"/>
  <c r="P403" i="22"/>
  <c r="J404" i="22"/>
  <c r="Q167" i="22"/>
  <c r="Q404" i="22"/>
  <c r="K493" i="24"/>
  <c r="K412" i="24"/>
  <c r="H494" i="24"/>
  <c r="H412" i="24"/>
  <c r="H499" i="24"/>
  <c r="H10" i="24"/>
  <c r="H145" i="24"/>
  <c r="N500" i="24"/>
  <c r="O505" i="24"/>
  <c r="L357" i="24"/>
  <c r="L278" i="24"/>
  <c r="O515" i="24"/>
  <c r="M362" i="24"/>
  <c r="M283" i="24"/>
  <c r="N525" i="24"/>
  <c r="H530" i="24"/>
  <c r="S530" i="24"/>
  <c r="L540" i="24"/>
  <c r="K545" i="24"/>
  <c r="Q550" i="24"/>
  <c r="Q561" i="24"/>
  <c r="O481" i="24"/>
  <c r="O561" i="24"/>
  <c r="N402" i="24"/>
  <c r="N324" i="24"/>
  <c r="L564" i="24"/>
  <c r="J564" i="24"/>
  <c r="O326" i="22"/>
  <c r="M342" i="22"/>
  <c r="I10" i="22"/>
  <c r="I342" i="22"/>
  <c r="L342" i="22"/>
  <c r="I105" i="22"/>
  <c r="K347" i="22"/>
  <c r="K268" i="22"/>
  <c r="P352" i="22"/>
  <c r="K362" i="22"/>
  <c r="O367" i="22"/>
  <c r="O288" i="22"/>
  <c r="Q293" i="22"/>
  <c r="O377" i="22"/>
  <c r="M303" i="22"/>
  <c r="L382" i="22"/>
  <c r="I303" i="22"/>
  <c r="K387" i="22"/>
  <c r="K308" i="22"/>
  <c r="M392" i="22"/>
  <c r="M318" i="22"/>
  <c r="I397" i="22"/>
  <c r="L397" i="22"/>
  <c r="I318" i="22"/>
  <c r="R403" i="22"/>
  <c r="N403" i="22"/>
  <c r="L404" i="22"/>
  <c r="O404" i="22"/>
  <c r="H79" i="26"/>
  <c r="F79" i="26"/>
  <c r="S79" i="26"/>
  <c r="Q79" i="26"/>
  <c r="O79" i="26"/>
  <c r="O412" i="24"/>
  <c r="J493" i="24"/>
  <c r="J412" i="24"/>
  <c r="N499" i="24"/>
  <c r="L500" i="24"/>
  <c r="J500" i="24"/>
  <c r="M505" i="24"/>
  <c r="R347" i="24"/>
  <c r="M515" i="24"/>
  <c r="J278" i="24"/>
  <c r="J357" i="24"/>
  <c r="R278" i="24"/>
  <c r="R357" i="24"/>
  <c r="H283" i="24"/>
  <c r="H362" i="24"/>
  <c r="K283" i="24"/>
  <c r="K362" i="24"/>
  <c r="L525" i="24"/>
  <c r="I530" i="24"/>
  <c r="R540" i="24"/>
  <c r="Q545" i="24"/>
  <c r="O545" i="24"/>
  <c r="M561" i="24"/>
  <c r="M481" i="24"/>
  <c r="L324" i="24"/>
  <c r="R564" i="24"/>
  <c r="L326" i="22"/>
  <c r="L10" i="22"/>
  <c r="O352" i="22"/>
  <c r="O273" i="22"/>
  <c r="O194" i="22"/>
  <c r="J362" i="22"/>
  <c r="R367" i="22"/>
  <c r="N367" i="22"/>
  <c r="R377" i="22"/>
  <c r="N377" i="22"/>
  <c r="L392" i="22"/>
  <c r="G318" i="22"/>
  <c r="Q403" i="22"/>
  <c r="Q324" i="22"/>
  <c r="Q166" i="22"/>
  <c r="K325" i="22"/>
  <c r="K404" i="22"/>
  <c r="R404" i="22"/>
  <c r="R325" i="22"/>
  <c r="N404" i="22"/>
  <c r="N325" i="22"/>
  <c r="O405" i="22"/>
  <c r="P94" i="30"/>
  <c r="R95" i="30"/>
  <c r="N95" i="30"/>
  <c r="P96" i="30"/>
  <c r="P98" i="30"/>
  <c r="R102" i="30"/>
  <c r="N102" i="30"/>
  <c r="P104" i="30"/>
  <c r="P173" i="30"/>
  <c r="R252" i="30"/>
  <c r="N252" i="30"/>
  <c r="L253" i="30"/>
  <c r="E331" i="30"/>
  <c r="R331" i="30"/>
  <c r="P331" i="30"/>
  <c r="N331" i="30"/>
  <c r="H244" i="23"/>
  <c r="H402" i="23"/>
  <c r="H323" i="23"/>
  <c r="F402" i="23"/>
  <c r="F323" i="23"/>
  <c r="F244" i="23"/>
  <c r="J352" i="30"/>
  <c r="J10" i="30"/>
  <c r="R94" i="30"/>
  <c r="N94" i="30"/>
  <c r="L95" i="30"/>
  <c r="P95" i="30"/>
  <c r="R96" i="30"/>
  <c r="N96" i="30"/>
  <c r="R98" i="30"/>
  <c r="N98" i="30"/>
  <c r="P102" i="30"/>
  <c r="R104" i="30"/>
  <c r="N104" i="30"/>
  <c r="L352" i="30"/>
  <c r="L10" i="30"/>
  <c r="Q402" i="30"/>
  <c r="I323" i="23"/>
  <c r="I402" i="23"/>
  <c r="I244" i="23"/>
  <c r="G402" i="23"/>
  <c r="G323" i="23"/>
  <c r="G244" i="23"/>
  <c r="J194" i="30"/>
  <c r="K79" i="30"/>
  <c r="I79" i="30"/>
  <c r="I323" i="30"/>
  <c r="P520" i="30"/>
  <c r="Q481" i="30"/>
  <c r="I403" i="23"/>
  <c r="E403" i="23"/>
  <c r="G347" i="23"/>
  <c r="G10" i="23"/>
  <c r="G165" i="23"/>
  <c r="R347" i="23"/>
  <c r="R10" i="23"/>
  <c r="N347" i="23"/>
  <c r="N10" i="23"/>
  <c r="F347" i="23"/>
  <c r="F10" i="23"/>
  <c r="Q347" i="23"/>
  <c r="Q10" i="23"/>
  <c r="O515" i="30"/>
  <c r="K403" i="23"/>
  <c r="G403" i="23"/>
  <c r="E347" i="23"/>
  <c r="E10" i="23"/>
  <c r="E145" i="23"/>
  <c r="P347" i="23"/>
  <c r="P10" i="23"/>
  <c r="I324" i="23"/>
  <c r="J403" i="23"/>
  <c r="F403" i="23"/>
  <c r="H347" i="23"/>
  <c r="H10" i="23"/>
  <c r="H165" i="23"/>
  <c r="D347" i="23"/>
  <c r="D10" i="23"/>
  <c r="S347" i="23"/>
  <c r="S10" i="23"/>
  <c r="O347" i="23"/>
  <c r="O10" i="23"/>
  <c r="M79" i="23"/>
  <c r="M402" i="23"/>
  <c r="S406" i="23"/>
  <c r="Q406" i="23"/>
  <c r="O406" i="23"/>
  <c r="S10" i="26"/>
  <c r="S491" i="26"/>
  <c r="M10" i="26"/>
  <c r="I10" i="26"/>
  <c r="E10" i="21"/>
  <c r="N10" i="26"/>
  <c r="J10" i="26"/>
  <c r="H10" i="26"/>
  <c r="O10" i="26"/>
  <c r="K10" i="26"/>
  <c r="F8" i="27"/>
  <c r="F9" i="27"/>
  <c r="R10" i="21"/>
  <c r="E10" i="22"/>
  <c r="E175" i="22"/>
  <c r="O315" i="40"/>
  <c r="R394" i="40"/>
  <c r="N394" i="40"/>
  <c r="J394" i="40"/>
  <c r="O399" i="40"/>
  <c r="O241" i="40"/>
  <c r="K399" i="40"/>
  <c r="K241" i="40"/>
  <c r="G399" i="40"/>
  <c r="G241" i="40"/>
  <c r="P236" i="40"/>
  <c r="J399" i="40"/>
  <c r="F399" i="40"/>
  <c r="S246" i="40"/>
  <c r="G384" i="40"/>
  <c r="G226" i="40"/>
  <c r="G364" i="40"/>
  <c r="P359" i="40"/>
  <c r="O359" i="40"/>
  <c r="N379" i="40"/>
  <c r="M300" i="40"/>
  <c r="L201" i="40"/>
  <c r="K359" i="40"/>
  <c r="G186" i="40"/>
  <c r="J374" i="40"/>
  <c r="I389" i="40"/>
  <c r="F374" i="40"/>
  <c r="F354" i="40"/>
  <c r="O374" i="40"/>
  <c r="O216" i="40"/>
  <c r="O354" i="40"/>
  <c r="N374" i="40"/>
  <c r="M275" i="40"/>
  <c r="L194" i="40"/>
  <c r="K216" i="40"/>
  <c r="K354" i="40"/>
  <c r="K196" i="40"/>
  <c r="S374" i="40"/>
  <c r="S354" i="40"/>
  <c r="R374" i="40"/>
  <c r="R295" i="40"/>
  <c r="R354" i="40"/>
  <c r="R275" i="40"/>
  <c r="N404" i="40"/>
  <c r="F404" i="40"/>
  <c r="J369" i="40"/>
  <c r="J349" i="40"/>
  <c r="G216" i="40"/>
  <c r="G275" i="40"/>
  <c r="G196" i="40"/>
  <c r="P211" i="40"/>
  <c r="N389" i="40"/>
  <c r="N231" i="40"/>
  <c r="N349" i="40"/>
  <c r="N191" i="40"/>
  <c r="L191" i="40"/>
  <c r="S369" i="40"/>
  <c r="S349" i="40"/>
  <c r="R389" i="40"/>
  <c r="R369" i="40"/>
  <c r="R191" i="40"/>
  <c r="J384" i="40"/>
  <c r="J364" i="40"/>
  <c r="J344" i="40"/>
  <c r="I300" i="40"/>
  <c r="H295" i="40"/>
  <c r="G389" i="40"/>
  <c r="F384" i="40"/>
  <c r="F344" i="40"/>
  <c r="O305" i="40"/>
  <c r="O226" i="40"/>
  <c r="O344" i="40"/>
  <c r="N364" i="40"/>
  <c r="N344" i="40"/>
  <c r="N342" i="40"/>
  <c r="M283" i="40"/>
  <c r="S384" i="40"/>
  <c r="S344" i="40"/>
  <c r="R285" i="40"/>
  <c r="R364" i="40"/>
  <c r="R344" i="40"/>
  <c r="I186" i="40"/>
  <c r="M210" i="40"/>
  <c r="G220" i="40"/>
  <c r="S304" i="40"/>
  <c r="O264" i="40"/>
  <c r="G299" i="40"/>
  <c r="N324" i="40"/>
  <c r="F274" i="40"/>
  <c r="L383" i="40"/>
  <c r="L373" i="40"/>
  <c r="S190" i="40"/>
  <c r="K190" i="40"/>
  <c r="S210" i="40"/>
  <c r="O210" i="40"/>
  <c r="O230" i="40"/>
  <c r="K230" i="40"/>
  <c r="Q294" i="40"/>
  <c r="Q269" i="40"/>
  <c r="M284" i="40"/>
  <c r="I279" i="40"/>
  <c r="H274" i="40"/>
  <c r="R373" i="40"/>
  <c r="R343" i="40"/>
  <c r="R378" i="40"/>
  <c r="R358" i="40"/>
  <c r="R353" i="40"/>
  <c r="N388" i="40"/>
  <c r="N383" i="40"/>
  <c r="N363" i="40"/>
  <c r="N368" i="40"/>
  <c r="N353" i="40"/>
  <c r="N348" i="40"/>
  <c r="N343" i="40"/>
  <c r="J388" i="40"/>
  <c r="J383" i="40"/>
  <c r="J343" i="40"/>
  <c r="J363" i="40"/>
  <c r="J368" i="40"/>
  <c r="J348" i="40"/>
  <c r="F393" i="40"/>
  <c r="F388" i="40"/>
  <c r="F368" i="40"/>
  <c r="F353" i="40"/>
  <c r="F348" i="40"/>
  <c r="F373" i="40"/>
  <c r="R279" i="40"/>
  <c r="N289" i="40"/>
  <c r="P319" i="40"/>
  <c r="R398" i="40"/>
  <c r="O324" i="40"/>
  <c r="H181" i="40"/>
  <c r="S383" i="40"/>
  <c r="S368" i="40"/>
  <c r="S343" i="40"/>
  <c r="O383" i="40"/>
  <c r="O353" i="40"/>
  <c r="O343" i="40"/>
  <c r="K388" i="40"/>
  <c r="K373" i="40"/>
  <c r="K358" i="40"/>
  <c r="K348" i="40"/>
  <c r="G378" i="40"/>
  <c r="G358" i="40"/>
  <c r="G393" i="40"/>
  <c r="P304" i="40"/>
  <c r="P398" i="40"/>
  <c r="R403" i="40"/>
  <c r="N403" i="40"/>
  <c r="J403" i="40"/>
  <c r="F403" i="40"/>
  <c r="Q319" i="40"/>
  <c r="I319" i="40"/>
  <c r="O403" i="40"/>
  <c r="F97" i="27"/>
  <c r="M491" i="26"/>
  <c r="M333" i="26"/>
  <c r="M175" i="26"/>
  <c r="M160" i="26"/>
  <c r="M155" i="26"/>
  <c r="M150" i="26"/>
  <c r="M145" i="26"/>
  <c r="M140" i="26"/>
  <c r="M254" i="26"/>
  <c r="M166" i="26"/>
  <c r="M151" i="26"/>
  <c r="M141" i="26"/>
  <c r="M136" i="26"/>
  <c r="M131" i="26"/>
  <c r="M120" i="26"/>
  <c r="M115" i="26"/>
  <c r="M110" i="26"/>
  <c r="M156" i="26"/>
  <c r="M146" i="26"/>
  <c r="M106" i="26"/>
  <c r="M105" i="26"/>
  <c r="M126" i="26"/>
  <c r="M135" i="26"/>
  <c r="M161" i="26"/>
  <c r="M130" i="26"/>
  <c r="M121" i="26"/>
  <c r="M125" i="26"/>
  <c r="M111" i="26"/>
  <c r="M116" i="26"/>
  <c r="N323" i="24"/>
  <c r="N244" i="24"/>
  <c r="F333" i="26"/>
  <c r="F254" i="26"/>
  <c r="F166" i="26"/>
  <c r="F161" i="26"/>
  <c r="F156" i="26"/>
  <c r="F151" i="26"/>
  <c r="F145" i="26"/>
  <c r="F96" i="26"/>
  <c r="F126" i="26"/>
  <c r="F175" i="26"/>
  <c r="F146" i="26"/>
  <c r="F140" i="26"/>
  <c r="F135" i="26"/>
  <c r="F130" i="26"/>
  <c r="F121" i="26"/>
  <c r="F116" i="26"/>
  <c r="F111" i="26"/>
  <c r="F160" i="26"/>
  <c r="F136" i="26"/>
  <c r="F131" i="26"/>
  <c r="F120" i="26"/>
  <c r="F115" i="26"/>
  <c r="F106" i="26"/>
  <c r="F110" i="26"/>
  <c r="F125" i="26"/>
  <c r="F155" i="26"/>
  <c r="F141" i="26"/>
  <c r="F105" i="26"/>
  <c r="J333" i="22"/>
  <c r="H402" i="21"/>
  <c r="H323" i="21"/>
  <c r="H244" i="21"/>
  <c r="O382" i="40"/>
  <c r="O224" i="40"/>
  <c r="K239" i="40"/>
  <c r="D174" i="17"/>
  <c r="D332" i="17"/>
  <c r="D253" i="17"/>
  <c r="S333" i="26"/>
  <c r="S166" i="26"/>
  <c r="S156" i="26"/>
  <c r="S146" i="26"/>
  <c r="S175" i="26"/>
  <c r="S135" i="26"/>
  <c r="S121" i="26"/>
  <c r="S111" i="26"/>
  <c r="S125" i="26"/>
  <c r="S115" i="26"/>
  <c r="S136" i="26"/>
  <c r="S160" i="26"/>
  <c r="S120" i="26"/>
  <c r="S131" i="26"/>
  <c r="M323" i="23"/>
  <c r="M244" i="23"/>
  <c r="E175" i="23"/>
  <c r="E130" i="23"/>
  <c r="E139" i="23"/>
  <c r="E114" i="23"/>
  <c r="E164" i="23"/>
  <c r="E121" i="23"/>
  <c r="E159" i="23"/>
  <c r="E115" i="23"/>
  <c r="E154" i="23"/>
  <c r="R254" i="23"/>
  <c r="R164" i="23"/>
  <c r="R156" i="23"/>
  <c r="R146" i="23"/>
  <c r="R134" i="23"/>
  <c r="R121" i="23"/>
  <c r="R111" i="23"/>
  <c r="R105" i="23"/>
  <c r="R125" i="23"/>
  <c r="R140" i="23"/>
  <c r="R154" i="23"/>
  <c r="R159" i="23"/>
  <c r="R150" i="23"/>
  <c r="R135" i="23"/>
  <c r="R124" i="23"/>
  <c r="R115" i="23"/>
  <c r="R106" i="23"/>
  <c r="R119" i="23"/>
  <c r="R139" i="23"/>
  <c r="R149" i="23"/>
  <c r="R175" i="23"/>
  <c r="R166" i="23"/>
  <c r="R160" i="23"/>
  <c r="R151" i="23"/>
  <c r="R136" i="23"/>
  <c r="R130" i="23"/>
  <c r="R116" i="23"/>
  <c r="R109" i="23"/>
  <c r="R114" i="23"/>
  <c r="R129" i="23"/>
  <c r="R144" i="23"/>
  <c r="R333" i="23"/>
  <c r="R169" i="23"/>
  <c r="R161" i="23"/>
  <c r="R155" i="23"/>
  <c r="R145" i="23"/>
  <c r="R131" i="23"/>
  <c r="R120" i="23"/>
  <c r="R110" i="23"/>
  <c r="R126" i="23"/>
  <c r="R141" i="23"/>
  <c r="L156" i="30"/>
  <c r="L116" i="30"/>
  <c r="L140" i="30"/>
  <c r="L175" i="30"/>
  <c r="L131" i="30"/>
  <c r="L155" i="30"/>
  <c r="L145" i="30"/>
  <c r="L402" i="24"/>
  <c r="L244" i="24"/>
  <c r="L323" i="24"/>
  <c r="O402" i="26"/>
  <c r="O244" i="26"/>
  <c r="O323" i="26"/>
  <c r="O165" i="26"/>
  <c r="H402" i="26"/>
  <c r="H323" i="26"/>
  <c r="H244" i="26"/>
  <c r="F323" i="22"/>
  <c r="F402" i="22"/>
  <c r="F560" i="22"/>
  <c r="K333" i="22"/>
  <c r="R402" i="24"/>
  <c r="R244" i="24"/>
  <c r="R323" i="24"/>
  <c r="J402" i="24"/>
  <c r="J323" i="24"/>
  <c r="J244" i="24"/>
  <c r="J165" i="24"/>
  <c r="H402" i="22"/>
  <c r="J150" i="24"/>
  <c r="M333" i="24"/>
  <c r="M169" i="24"/>
  <c r="M161" i="24"/>
  <c r="M155" i="24"/>
  <c r="M141" i="24"/>
  <c r="M135" i="24"/>
  <c r="M121" i="24"/>
  <c r="M111" i="24"/>
  <c r="M106" i="24"/>
  <c r="M117" i="24"/>
  <c r="M129" i="24"/>
  <c r="M140" i="24"/>
  <c r="M147" i="24"/>
  <c r="M162" i="24"/>
  <c r="M254" i="24"/>
  <c r="M164" i="24"/>
  <c r="M156" i="24"/>
  <c r="M149" i="24"/>
  <c r="M145" i="24"/>
  <c r="M136" i="24"/>
  <c r="M124" i="24"/>
  <c r="M115" i="24"/>
  <c r="M107" i="24"/>
  <c r="M96" i="24"/>
  <c r="M113" i="24"/>
  <c r="M127" i="24"/>
  <c r="M137" i="24"/>
  <c r="M144" i="24"/>
  <c r="M157" i="24"/>
  <c r="M175" i="24"/>
  <c r="M166" i="24"/>
  <c r="M160" i="24"/>
  <c r="M154" i="24"/>
  <c r="M151" i="24"/>
  <c r="M134" i="24"/>
  <c r="M126" i="24"/>
  <c r="M120" i="24"/>
  <c r="M110" i="24"/>
  <c r="M119" i="24"/>
  <c r="M167" i="24"/>
  <c r="M150" i="24"/>
  <c r="M146" i="24"/>
  <c r="M112" i="24"/>
  <c r="M122" i="24"/>
  <c r="M142" i="24"/>
  <c r="M159" i="24"/>
  <c r="M152" i="24"/>
  <c r="M139" i="24"/>
  <c r="M131" i="24"/>
  <c r="M125" i="24"/>
  <c r="M116" i="24"/>
  <c r="M109" i="24"/>
  <c r="M132" i="24"/>
  <c r="K323" i="26"/>
  <c r="F402" i="21"/>
  <c r="F323" i="21"/>
  <c r="F165" i="21"/>
  <c r="F244" i="21"/>
  <c r="G333" i="21"/>
  <c r="G144" i="21"/>
  <c r="G175" i="21"/>
  <c r="G126" i="21"/>
  <c r="G151" i="21"/>
  <c r="G105" i="21"/>
  <c r="G136" i="21"/>
  <c r="G150" i="21"/>
  <c r="G130" i="21"/>
  <c r="G124" i="21"/>
  <c r="G116" i="21"/>
  <c r="N333" i="21"/>
  <c r="N164" i="21"/>
  <c r="N156" i="21"/>
  <c r="N146" i="21"/>
  <c r="N141" i="21"/>
  <c r="N134" i="21"/>
  <c r="N125" i="21"/>
  <c r="N106" i="21"/>
  <c r="N175" i="21"/>
  <c r="N159" i="21"/>
  <c r="N150" i="21"/>
  <c r="N135" i="21"/>
  <c r="N126" i="21"/>
  <c r="N120" i="21"/>
  <c r="N254" i="21"/>
  <c r="N166" i="21"/>
  <c r="N160" i="21"/>
  <c r="N151" i="21"/>
  <c r="N144" i="21"/>
  <c r="N155" i="21"/>
  <c r="N111" i="21"/>
  <c r="N119" i="21"/>
  <c r="N154" i="21"/>
  <c r="N169" i="21"/>
  <c r="N161" i="21"/>
  <c r="N145" i="21"/>
  <c r="N130" i="21"/>
  <c r="N124" i="21"/>
  <c r="N110" i="21"/>
  <c r="N116" i="21"/>
  <c r="N149" i="21"/>
  <c r="N140" i="21"/>
  <c r="N136" i="21"/>
  <c r="N131" i="21"/>
  <c r="N121" i="21"/>
  <c r="N105" i="21"/>
  <c r="N114" i="21"/>
  <c r="N129" i="21"/>
  <c r="N109" i="21"/>
  <c r="N139" i="21"/>
  <c r="N115" i="21"/>
  <c r="N96" i="21"/>
  <c r="P145" i="28"/>
  <c r="F110" i="19"/>
  <c r="F115" i="19"/>
  <c r="F120" i="19"/>
  <c r="F130" i="19"/>
  <c r="F135" i="19"/>
  <c r="F140" i="19"/>
  <c r="F150" i="19"/>
  <c r="F156" i="19"/>
  <c r="F160" i="19"/>
  <c r="F165" i="19"/>
  <c r="F106" i="19"/>
  <c r="F111" i="19"/>
  <c r="F116" i="19"/>
  <c r="F121" i="19"/>
  <c r="F126" i="19"/>
  <c r="F131" i="19"/>
  <c r="F136" i="19"/>
  <c r="F141" i="19"/>
  <c r="F146" i="19"/>
  <c r="F151" i="19"/>
  <c r="F161" i="19"/>
  <c r="F166" i="19"/>
  <c r="F254" i="19"/>
  <c r="F175" i="19"/>
  <c r="F333" i="19"/>
  <c r="F8" i="19"/>
  <c r="F96" i="19"/>
  <c r="N110" i="19"/>
  <c r="N115" i="19"/>
  <c r="N120" i="19"/>
  <c r="N130" i="19"/>
  <c r="N135" i="19"/>
  <c r="N140" i="19"/>
  <c r="N150" i="19"/>
  <c r="N156" i="19"/>
  <c r="N160" i="19"/>
  <c r="N165" i="19"/>
  <c r="N106" i="19"/>
  <c r="N111" i="19"/>
  <c r="N116" i="19"/>
  <c r="N121" i="19"/>
  <c r="N126" i="19"/>
  <c r="N131" i="19"/>
  <c r="N136" i="19"/>
  <c r="N141" i="19"/>
  <c r="N146" i="19"/>
  <c r="N151" i="19"/>
  <c r="N161" i="19"/>
  <c r="N166" i="19"/>
  <c r="N333" i="19"/>
  <c r="N8" i="19"/>
  <c r="N96" i="19"/>
  <c r="N175" i="19"/>
  <c r="N254" i="19"/>
  <c r="P111" i="19"/>
  <c r="P131" i="19"/>
  <c r="P151" i="19"/>
  <c r="P110" i="19"/>
  <c r="P156" i="19"/>
  <c r="P333" i="19"/>
  <c r="S161" i="32"/>
  <c r="S146" i="32"/>
  <c r="S136" i="32"/>
  <c r="S126" i="32"/>
  <c r="S116" i="32"/>
  <c r="S106" i="32"/>
  <c r="S333" i="32"/>
  <c r="S96" i="32"/>
  <c r="S155" i="32"/>
  <c r="S135" i="32"/>
  <c r="S125" i="32"/>
  <c r="S115" i="32"/>
  <c r="S105" i="32"/>
  <c r="S491" i="32"/>
  <c r="S156" i="32"/>
  <c r="S150" i="32"/>
  <c r="S140" i="32"/>
  <c r="S130" i="32"/>
  <c r="S110" i="32"/>
  <c r="S254" i="32"/>
  <c r="S151" i="32"/>
  <c r="S111" i="32"/>
  <c r="S141" i="32"/>
  <c r="S175" i="32"/>
  <c r="S121" i="32"/>
  <c r="S131" i="32"/>
  <c r="S160" i="32"/>
  <c r="S155" i="26"/>
  <c r="F150" i="26"/>
  <c r="R130" i="28"/>
  <c r="E120" i="19"/>
  <c r="I120" i="19"/>
  <c r="I150" i="19"/>
  <c r="I126" i="19"/>
  <c r="I141" i="19"/>
  <c r="I151" i="19"/>
  <c r="I8" i="19"/>
  <c r="I96" i="19"/>
  <c r="I145" i="19"/>
  <c r="O106" i="19"/>
  <c r="O111" i="19"/>
  <c r="O116" i="19"/>
  <c r="O121" i="19"/>
  <c r="O126" i="19"/>
  <c r="O131" i="19"/>
  <c r="O136" i="19"/>
  <c r="O141" i="19"/>
  <c r="O146" i="19"/>
  <c r="O151" i="19"/>
  <c r="O161" i="19"/>
  <c r="O155" i="19"/>
  <c r="O115" i="19"/>
  <c r="O135" i="19"/>
  <c r="O175" i="19"/>
  <c r="O110" i="19"/>
  <c r="O130" i="19"/>
  <c r="O150" i="19"/>
  <c r="O120" i="19"/>
  <c r="O140" i="19"/>
  <c r="O8" i="19"/>
  <c r="O96" i="19"/>
  <c r="O254" i="19"/>
  <c r="O145" i="19"/>
  <c r="O333" i="19"/>
  <c r="O125" i="19"/>
  <c r="O156" i="19"/>
  <c r="F155" i="19"/>
  <c r="O96" i="32"/>
  <c r="O491" i="32"/>
  <c r="O254" i="32"/>
  <c r="O106" i="32"/>
  <c r="O116" i="32"/>
  <c r="O126" i="32"/>
  <c r="O136" i="32"/>
  <c r="O146" i="32"/>
  <c r="O161" i="32"/>
  <c r="O175" i="32"/>
  <c r="O110" i="32"/>
  <c r="O120" i="32"/>
  <c r="O130" i="32"/>
  <c r="O140" i="32"/>
  <c r="O150" i="32"/>
  <c r="O166" i="32"/>
  <c r="O115" i="32"/>
  <c r="O125" i="32"/>
  <c r="O135" i="32"/>
  <c r="O145" i="32"/>
  <c r="O156" i="32"/>
  <c r="O131" i="32"/>
  <c r="O141" i="32"/>
  <c r="O121" i="32"/>
  <c r="O111" i="32"/>
  <c r="O151" i="32"/>
  <c r="O155" i="32"/>
  <c r="P105" i="28"/>
  <c r="P125" i="28"/>
  <c r="S244" i="32"/>
  <c r="F96" i="27"/>
  <c r="V242" i="31"/>
  <c r="K141" i="31"/>
  <c r="K109" i="31"/>
  <c r="K122" i="31"/>
  <c r="K86" i="31"/>
  <c r="I136" i="31"/>
  <c r="W136" i="31"/>
  <c r="I106" i="31"/>
  <c r="W106" i="31"/>
  <c r="O491" i="26"/>
  <c r="O333" i="26"/>
  <c r="O254" i="26"/>
  <c r="O166" i="26"/>
  <c r="O161" i="26"/>
  <c r="O156" i="26"/>
  <c r="O151" i="26"/>
  <c r="O146" i="26"/>
  <c r="O141" i="26"/>
  <c r="O175" i="26"/>
  <c r="O150" i="26"/>
  <c r="O135" i="26"/>
  <c r="O130" i="26"/>
  <c r="O121" i="26"/>
  <c r="O116" i="26"/>
  <c r="O111" i="26"/>
  <c r="O155" i="26"/>
  <c r="O145" i="26"/>
  <c r="O125" i="26"/>
  <c r="O105" i="26"/>
  <c r="O96" i="26"/>
  <c r="O115" i="26"/>
  <c r="O106" i="26"/>
  <c r="O136" i="26"/>
  <c r="O110" i="26"/>
  <c r="O160" i="26"/>
  <c r="O126" i="26"/>
  <c r="O120" i="26"/>
  <c r="O140" i="26"/>
  <c r="O131" i="26"/>
  <c r="F159" i="23"/>
  <c r="F150" i="23"/>
  <c r="F135" i="23"/>
  <c r="F124" i="23"/>
  <c r="F115" i="23"/>
  <c r="F106" i="23"/>
  <c r="F125" i="23"/>
  <c r="F140" i="23"/>
  <c r="F154" i="23"/>
  <c r="F333" i="23"/>
  <c r="F175" i="23"/>
  <c r="F160" i="23"/>
  <c r="F151" i="23"/>
  <c r="F136" i="23"/>
  <c r="F130" i="23"/>
  <c r="F116" i="23"/>
  <c r="F109" i="23"/>
  <c r="F119" i="23"/>
  <c r="F139" i="23"/>
  <c r="F149" i="23"/>
  <c r="F161" i="23"/>
  <c r="F155" i="23"/>
  <c r="F145" i="23"/>
  <c r="F131" i="23"/>
  <c r="F120" i="23"/>
  <c r="F110" i="23"/>
  <c r="F114" i="23"/>
  <c r="F129" i="23"/>
  <c r="F144" i="23"/>
  <c r="F254" i="23"/>
  <c r="F164" i="23"/>
  <c r="F156" i="23"/>
  <c r="F146" i="23"/>
  <c r="F134" i="23"/>
  <c r="F121" i="23"/>
  <c r="F111" i="23"/>
  <c r="F105" i="23"/>
  <c r="F126" i="23"/>
  <c r="F141" i="23"/>
  <c r="F166" i="23"/>
  <c r="F169" i="23"/>
  <c r="H214" i="40"/>
  <c r="S229" i="40"/>
  <c r="S308" i="40"/>
  <c r="R372" i="40"/>
  <c r="F352" i="40"/>
  <c r="F372" i="40"/>
  <c r="R493" i="21"/>
  <c r="R333" i="21"/>
  <c r="R164" i="21"/>
  <c r="R156" i="21"/>
  <c r="R146" i="21"/>
  <c r="R141" i="21"/>
  <c r="R134" i="21"/>
  <c r="R125" i="21"/>
  <c r="R106" i="21"/>
  <c r="R175" i="21"/>
  <c r="R165" i="21"/>
  <c r="R159" i="21"/>
  <c r="R150" i="21"/>
  <c r="R135" i="21"/>
  <c r="R126" i="21"/>
  <c r="R120" i="21"/>
  <c r="R254" i="21"/>
  <c r="R166" i="21"/>
  <c r="R160" i="21"/>
  <c r="R151" i="21"/>
  <c r="R144" i="21"/>
  <c r="R130" i="21"/>
  <c r="R111" i="21"/>
  <c r="R119" i="21"/>
  <c r="R154" i="21"/>
  <c r="R155" i="21"/>
  <c r="R140" i="21"/>
  <c r="R131" i="21"/>
  <c r="R105" i="21"/>
  <c r="R110" i="21"/>
  <c r="R116" i="21"/>
  <c r="R149" i="21"/>
  <c r="R161" i="21"/>
  <c r="R145" i="21"/>
  <c r="R124" i="21"/>
  <c r="R114" i="21"/>
  <c r="R129" i="21"/>
  <c r="R109" i="21"/>
  <c r="R139" i="21"/>
  <c r="R136" i="21"/>
  <c r="R121" i="21"/>
  <c r="R169" i="21"/>
  <c r="R115" i="21"/>
  <c r="H161" i="26"/>
  <c r="H111" i="26"/>
  <c r="E333" i="21"/>
  <c r="E254" i="21"/>
  <c r="E166" i="21"/>
  <c r="E160" i="21"/>
  <c r="E151" i="21"/>
  <c r="E136" i="21"/>
  <c r="E130" i="21"/>
  <c r="E121" i="21"/>
  <c r="E96" i="21"/>
  <c r="E169" i="21"/>
  <c r="E161" i="21"/>
  <c r="E155" i="21"/>
  <c r="E145" i="21"/>
  <c r="E131" i="21"/>
  <c r="E124" i="21"/>
  <c r="E105" i="21"/>
  <c r="E164" i="21"/>
  <c r="E156" i="21"/>
  <c r="E146" i="21"/>
  <c r="E144" i="21"/>
  <c r="E159" i="21"/>
  <c r="E141" i="21"/>
  <c r="E134" i="21"/>
  <c r="E106" i="21"/>
  <c r="E110" i="21"/>
  <c r="E116" i="21"/>
  <c r="E140" i="21"/>
  <c r="E149" i="21"/>
  <c r="E165" i="21"/>
  <c r="E135" i="21"/>
  <c r="E120" i="21"/>
  <c r="E109" i="21"/>
  <c r="E115" i="21"/>
  <c r="E139" i="21"/>
  <c r="E126" i="21"/>
  <c r="E111" i="21"/>
  <c r="E119" i="21"/>
  <c r="E150" i="21"/>
  <c r="E154" i="21"/>
  <c r="E114" i="21"/>
  <c r="E175" i="21"/>
  <c r="E129" i="21"/>
  <c r="E125" i="21"/>
  <c r="S333" i="23"/>
  <c r="S169" i="23"/>
  <c r="S161" i="23"/>
  <c r="S155" i="23"/>
  <c r="S145" i="23"/>
  <c r="S131" i="23"/>
  <c r="S120" i="23"/>
  <c r="S110" i="23"/>
  <c r="S126" i="23"/>
  <c r="S141" i="23"/>
  <c r="S254" i="23"/>
  <c r="S164" i="23"/>
  <c r="S156" i="23"/>
  <c r="S146" i="23"/>
  <c r="S134" i="23"/>
  <c r="S121" i="23"/>
  <c r="S111" i="23"/>
  <c r="S105" i="23"/>
  <c r="S114" i="23"/>
  <c r="S129" i="23"/>
  <c r="S144" i="23"/>
  <c r="S159" i="23"/>
  <c r="S150" i="23"/>
  <c r="S135" i="23"/>
  <c r="S124" i="23"/>
  <c r="S115" i="23"/>
  <c r="S106" i="23"/>
  <c r="S119" i="23"/>
  <c r="S139" i="23"/>
  <c r="S149" i="23"/>
  <c r="S175" i="23"/>
  <c r="S166" i="23"/>
  <c r="S160" i="23"/>
  <c r="S151" i="23"/>
  <c r="S136" i="23"/>
  <c r="S130" i="23"/>
  <c r="S116" i="23"/>
  <c r="S109" i="23"/>
  <c r="S125" i="23"/>
  <c r="S140" i="23"/>
  <c r="S154" i="23"/>
  <c r="H161" i="23"/>
  <c r="H155" i="23"/>
  <c r="H145" i="23"/>
  <c r="H131" i="23"/>
  <c r="H120" i="23"/>
  <c r="H110" i="23"/>
  <c r="H114" i="23"/>
  <c r="H129" i="23"/>
  <c r="H144" i="23"/>
  <c r="H254" i="23"/>
  <c r="H164" i="23"/>
  <c r="H156" i="23"/>
  <c r="H146" i="23"/>
  <c r="H134" i="23"/>
  <c r="H121" i="23"/>
  <c r="H111" i="23"/>
  <c r="H105" i="23"/>
  <c r="H126" i="23"/>
  <c r="H141" i="23"/>
  <c r="H166" i="23"/>
  <c r="H169" i="23"/>
  <c r="H159" i="23"/>
  <c r="H150" i="23"/>
  <c r="H135" i="23"/>
  <c r="H124" i="23"/>
  <c r="H115" i="23"/>
  <c r="H106" i="23"/>
  <c r="H125" i="23"/>
  <c r="H140" i="23"/>
  <c r="H154" i="23"/>
  <c r="H333" i="23"/>
  <c r="H175" i="23"/>
  <c r="H160" i="23"/>
  <c r="H151" i="23"/>
  <c r="H136" i="23"/>
  <c r="H130" i="23"/>
  <c r="H116" i="23"/>
  <c r="H109" i="23"/>
  <c r="H119" i="23"/>
  <c r="H139" i="23"/>
  <c r="H149" i="23"/>
  <c r="Q165" i="23"/>
  <c r="Q159" i="23"/>
  <c r="Q150" i="23"/>
  <c r="Q135" i="23"/>
  <c r="Q124" i="23"/>
  <c r="Q115" i="23"/>
  <c r="Q106" i="23"/>
  <c r="Q119" i="23"/>
  <c r="Q139" i="23"/>
  <c r="Q149" i="23"/>
  <c r="Q175" i="23"/>
  <c r="Q166" i="23"/>
  <c r="Q160" i="23"/>
  <c r="Q151" i="23"/>
  <c r="Q136" i="23"/>
  <c r="Q130" i="23"/>
  <c r="Q116" i="23"/>
  <c r="Q109" i="23"/>
  <c r="Q114" i="23"/>
  <c r="Q129" i="23"/>
  <c r="Q144" i="23"/>
  <c r="Q333" i="23"/>
  <c r="Q169" i="23"/>
  <c r="Q161" i="23"/>
  <c r="Q155" i="23"/>
  <c r="Q145" i="23"/>
  <c r="Q131" i="23"/>
  <c r="Q120" i="23"/>
  <c r="Q110" i="23"/>
  <c r="Q126" i="23"/>
  <c r="Q141" i="23"/>
  <c r="Q254" i="23"/>
  <c r="Q164" i="23"/>
  <c r="Q156" i="23"/>
  <c r="Q146" i="23"/>
  <c r="Q134" i="23"/>
  <c r="Q121" i="23"/>
  <c r="Q111" i="23"/>
  <c r="Q105" i="23"/>
  <c r="Q96" i="23"/>
  <c r="Q125" i="23"/>
  <c r="Q140" i="23"/>
  <c r="Q154" i="23"/>
  <c r="Q560" i="30"/>
  <c r="J161" i="30"/>
  <c r="J156" i="30"/>
  <c r="Q402" i="26"/>
  <c r="Q244" i="26"/>
  <c r="Q323" i="26"/>
  <c r="I175" i="22"/>
  <c r="I333" i="22"/>
  <c r="I254" i="22"/>
  <c r="H159" i="24"/>
  <c r="H150" i="24"/>
  <c r="H146" i="24"/>
  <c r="H139" i="24"/>
  <c r="H131" i="24"/>
  <c r="H125" i="24"/>
  <c r="H116" i="24"/>
  <c r="H109" i="24"/>
  <c r="H113" i="24"/>
  <c r="H127" i="24"/>
  <c r="H137" i="24"/>
  <c r="H144" i="24"/>
  <c r="H157" i="24"/>
  <c r="H175" i="24"/>
  <c r="H166" i="24"/>
  <c r="H160" i="24"/>
  <c r="H154" i="24"/>
  <c r="H151" i="24"/>
  <c r="H134" i="24"/>
  <c r="H126" i="24"/>
  <c r="H120" i="24"/>
  <c r="H110" i="24"/>
  <c r="H105" i="24"/>
  <c r="H112" i="24"/>
  <c r="H122" i="24"/>
  <c r="H132" i="24"/>
  <c r="H142" i="24"/>
  <c r="H254" i="24"/>
  <c r="H164" i="24"/>
  <c r="H156" i="24"/>
  <c r="H136" i="24"/>
  <c r="H130" i="24"/>
  <c r="H124" i="24"/>
  <c r="H115" i="24"/>
  <c r="H107" i="24"/>
  <c r="H117" i="24"/>
  <c r="H129" i="24"/>
  <c r="H140" i="24"/>
  <c r="H147" i="24"/>
  <c r="H152" i="24"/>
  <c r="H162" i="24"/>
  <c r="H167" i="24"/>
  <c r="H141" i="24"/>
  <c r="H119" i="24"/>
  <c r="H149" i="24"/>
  <c r="H161" i="24"/>
  <c r="H155" i="24"/>
  <c r="H135" i="24"/>
  <c r="H121" i="24"/>
  <c r="H111" i="24"/>
  <c r="H106" i="24"/>
  <c r="H333" i="24"/>
  <c r="H165" i="22"/>
  <c r="H323" i="22"/>
  <c r="H560" i="22"/>
  <c r="Q323" i="24"/>
  <c r="Q402" i="24"/>
  <c r="K169" i="21"/>
  <c r="K144" i="21"/>
  <c r="K105" i="21"/>
  <c r="K141" i="21"/>
  <c r="K254" i="21"/>
  <c r="K151" i="21"/>
  <c r="K166" i="21"/>
  <c r="K154" i="21"/>
  <c r="K135" i="21"/>
  <c r="K121" i="21"/>
  <c r="J333" i="24"/>
  <c r="J175" i="24"/>
  <c r="J166" i="24"/>
  <c r="J160" i="24"/>
  <c r="J154" i="24"/>
  <c r="J151" i="24"/>
  <c r="J134" i="24"/>
  <c r="J126" i="24"/>
  <c r="J120" i="24"/>
  <c r="J110" i="24"/>
  <c r="J105" i="24"/>
  <c r="J119" i="24"/>
  <c r="J167" i="24"/>
  <c r="J169" i="24"/>
  <c r="J161" i="24"/>
  <c r="J155" i="24"/>
  <c r="J141" i="24"/>
  <c r="J121" i="24"/>
  <c r="J111" i="24"/>
  <c r="J106" i="24"/>
  <c r="J117" i="24"/>
  <c r="J129" i="24"/>
  <c r="J140" i="24"/>
  <c r="J147" i="24"/>
  <c r="J162" i="24"/>
  <c r="J159" i="24"/>
  <c r="J152" i="24"/>
  <c r="J146" i="24"/>
  <c r="J139" i="24"/>
  <c r="J131" i="24"/>
  <c r="J125" i="24"/>
  <c r="J116" i="24"/>
  <c r="J109" i="24"/>
  <c r="J112" i="24"/>
  <c r="J122" i="24"/>
  <c r="J132" i="24"/>
  <c r="J142" i="24"/>
  <c r="J254" i="24"/>
  <c r="J113" i="24"/>
  <c r="J127" i="24"/>
  <c r="J144" i="24"/>
  <c r="J149" i="24"/>
  <c r="J145" i="24"/>
  <c r="J164" i="24"/>
  <c r="J156" i="24"/>
  <c r="J136" i="24"/>
  <c r="J130" i="24"/>
  <c r="J124" i="24"/>
  <c r="J115" i="24"/>
  <c r="J107" i="24"/>
  <c r="J137" i="24"/>
  <c r="J157" i="24"/>
  <c r="L333" i="21"/>
  <c r="L166" i="21"/>
  <c r="L160" i="21"/>
  <c r="L151" i="21"/>
  <c r="L136" i="21"/>
  <c r="L130" i="21"/>
  <c r="L121" i="21"/>
  <c r="L96" i="21"/>
  <c r="L161" i="21"/>
  <c r="L155" i="21"/>
  <c r="L145" i="21"/>
  <c r="L144" i="21"/>
  <c r="L140" i="21"/>
  <c r="L131" i="21"/>
  <c r="L124" i="21"/>
  <c r="L164" i="21"/>
  <c r="L156" i="21"/>
  <c r="L146" i="21"/>
  <c r="L254" i="21"/>
  <c r="L125" i="21"/>
  <c r="L109" i="21"/>
  <c r="L115" i="21"/>
  <c r="L139" i="21"/>
  <c r="L175" i="21"/>
  <c r="L150" i="21"/>
  <c r="L126" i="21"/>
  <c r="L114" i="21"/>
  <c r="L129" i="21"/>
  <c r="L159" i="21"/>
  <c r="L135" i="21"/>
  <c r="L120" i="21"/>
  <c r="L110" i="21"/>
  <c r="L116" i="21"/>
  <c r="L149" i="21"/>
  <c r="L106" i="21"/>
  <c r="L111" i="21"/>
  <c r="L154" i="21"/>
  <c r="L134" i="21"/>
  <c r="L119" i="21"/>
  <c r="L141" i="21"/>
  <c r="K560" i="24"/>
  <c r="K402" i="24"/>
  <c r="P254" i="32"/>
  <c r="P106" i="32"/>
  <c r="P116" i="32"/>
  <c r="P131" i="32"/>
  <c r="P141" i="32"/>
  <c r="P161" i="32"/>
  <c r="R105" i="32"/>
  <c r="R115" i="32"/>
  <c r="R126" i="32"/>
  <c r="R136" i="32"/>
  <c r="R141" i="32"/>
  <c r="R150" i="32"/>
  <c r="R155" i="32"/>
  <c r="R160" i="32"/>
  <c r="R166" i="32"/>
  <c r="R96" i="32"/>
  <c r="R254" i="32"/>
  <c r="M130" i="19"/>
  <c r="M156" i="19"/>
  <c r="M151" i="19"/>
  <c r="M126" i="19"/>
  <c r="M136" i="19"/>
  <c r="M175" i="19"/>
  <c r="M145" i="19"/>
  <c r="Q125" i="19"/>
  <c r="O165" i="19"/>
  <c r="O402" i="19"/>
  <c r="O323" i="19"/>
  <c r="O244" i="19"/>
  <c r="E145" i="31"/>
  <c r="V145" i="31"/>
  <c r="E143" i="31"/>
  <c r="V143" i="31"/>
  <c r="E141" i="31"/>
  <c r="V141" i="31"/>
  <c r="E139" i="31"/>
  <c r="V139" i="31"/>
  <c r="E137" i="31"/>
  <c r="V137" i="31"/>
  <c r="E135" i="31"/>
  <c r="V135" i="31"/>
  <c r="E133" i="31"/>
  <c r="V133" i="31"/>
  <c r="E131" i="31"/>
  <c r="V131" i="31"/>
  <c r="E129" i="31"/>
  <c r="V129" i="31"/>
  <c r="E127" i="31"/>
  <c r="V127" i="31"/>
  <c r="E125" i="31"/>
  <c r="V125" i="31"/>
  <c r="E123" i="31"/>
  <c r="V123" i="31"/>
  <c r="E121" i="31"/>
  <c r="V121" i="31"/>
  <c r="E119" i="31"/>
  <c r="V119" i="31"/>
  <c r="E117" i="31"/>
  <c r="V117" i="31"/>
  <c r="E115" i="31"/>
  <c r="V115" i="31"/>
  <c r="E113" i="31"/>
  <c r="V113" i="31"/>
  <c r="E111" i="31"/>
  <c r="V111" i="31"/>
  <c r="E109" i="31"/>
  <c r="V109" i="31"/>
  <c r="E107" i="31"/>
  <c r="V107" i="31"/>
  <c r="E105" i="31"/>
  <c r="V105" i="31"/>
  <c r="E103" i="31"/>
  <c r="V103" i="31"/>
  <c r="E101" i="31"/>
  <c r="V101" i="31"/>
  <c r="E99" i="31"/>
  <c r="V99" i="31"/>
  <c r="E149" i="31"/>
  <c r="E142" i="31"/>
  <c r="V142" i="31"/>
  <c r="E138" i="31"/>
  <c r="V138" i="31"/>
  <c r="E132" i="31"/>
  <c r="V132" i="31"/>
  <c r="E128" i="31"/>
  <c r="V128" i="31"/>
  <c r="E122" i="31"/>
  <c r="V122" i="31"/>
  <c r="E118" i="31"/>
  <c r="V118" i="31"/>
  <c r="E112" i="31"/>
  <c r="V112" i="31"/>
  <c r="E108" i="31"/>
  <c r="V108" i="31"/>
  <c r="E102" i="31"/>
  <c r="V102" i="31"/>
  <c r="E98" i="31"/>
  <c r="V98" i="31"/>
  <c r="E94" i="31"/>
  <c r="V94" i="31"/>
  <c r="E90" i="31"/>
  <c r="V90" i="31"/>
  <c r="E86" i="31"/>
  <c r="V86" i="31"/>
  <c r="E97" i="31"/>
  <c r="V97" i="31"/>
  <c r="E93" i="31"/>
  <c r="V93" i="31"/>
  <c r="E89" i="31"/>
  <c r="V89" i="31"/>
  <c r="E85" i="31"/>
  <c r="V85" i="31"/>
  <c r="E81" i="31"/>
  <c r="V81" i="31"/>
  <c r="G136" i="31"/>
  <c r="G126" i="31"/>
  <c r="W174" i="31"/>
  <c r="W232" i="31"/>
  <c r="M217" i="31"/>
  <c r="M144" i="31"/>
  <c r="M142" i="31"/>
  <c r="M140" i="31"/>
  <c r="M138" i="31"/>
  <c r="M134" i="31"/>
  <c r="M132" i="31"/>
  <c r="M130" i="31"/>
  <c r="M128" i="31"/>
  <c r="M124" i="31"/>
  <c r="M122" i="31"/>
  <c r="M120" i="31"/>
  <c r="M118" i="31"/>
  <c r="M114" i="31"/>
  <c r="M112" i="31"/>
  <c r="M110" i="31"/>
  <c r="M108" i="31"/>
  <c r="M104" i="31"/>
  <c r="M102" i="31"/>
  <c r="M100" i="31"/>
  <c r="M98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M97" i="31"/>
  <c r="M95" i="31"/>
  <c r="M93" i="31"/>
  <c r="M91" i="31"/>
  <c r="M89" i="31"/>
  <c r="M87" i="31"/>
  <c r="M85" i="31"/>
  <c r="M83" i="31"/>
  <c r="M81" i="31"/>
  <c r="M149" i="31"/>
  <c r="M96" i="31"/>
  <c r="M94" i="31"/>
  <c r="M92" i="31"/>
  <c r="M90" i="31"/>
  <c r="M88" i="31"/>
  <c r="M86" i="31"/>
  <c r="M84" i="31"/>
  <c r="M82" i="31"/>
  <c r="M303" i="40"/>
  <c r="J342" i="40"/>
  <c r="N491" i="26"/>
  <c r="N175" i="26"/>
  <c r="N160" i="26"/>
  <c r="N155" i="26"/>
  <c r="N150" i="26"/>
  <c r="N333" i="26"/>
  <c r="N146" i="26"/>
  <c r="N145" i="26"/>
  <c r="N141" i="26"/>
  <c r="N125" i="26"/>
  <c r="N106" i="26"/>
  <c r="N105" i="26"/>
  <c r="N166" i="26"/>
  <c r="N151" i="26"/>
  <c r="N140" i="26"/>
  <c r="N136" i="26"/>
  <c r="N131" i="26"/>
  <c r="N126" i="26"/>
  <c r="N120" i="26"/>
  <c r="N115" i="26"/>
  <c r="N110" i="26"/>
  <c r="N161" i="26"/>
  <c r="N135" i="26"/>
  <c r="N130" i="26"/>
  <c r="N121" i="26"/>
  <c r="N116" i="26"/>
  <c r="N111" i="26"/>
  <c r="N96" i="26"/>
  <c r="N254" i="26"/>
  <c r="N156" i="26"/>
  <c r="O333" i="23"/>
  <c r="O169" i="23"/>
  <c r="O161" i="23"/>
  <c r="O155" i="23"/>
  <c r="O145" i="23"/>
  <c r="O131" i="23"/>
  <c r="O120" i="23"/>
  <c r="O110" i="23"/>
  <c r="O126" i="23"/>
  <c r="O141" i="23"/>
  <c r="O254" i="23"/>
  <c r="O164" i="23"/>
  <c r="O156" i="23"/>
  <c r="O146" i="23"/>
  <c r="O134" i="23"/>
  <c r="O121" i="23"/>
  <c r="O111" i="23"/>
  <c r="O105" i="23"/>
  <c r="O125" i="23"/>
  <c r="O140" i="23"/>
  <c r="O154" i="23"/>
  <c r="O165" i="23"/>
  <c r="O159" i="23"/>
  <c r="O150" i="23"/>
  <c r="O135" i="23"/>
  <c r="O124" i="23"/>
  <c r="O115" i="23"/>
  <c r="O106" i="23"/>
  <c r="O119" i="23"/>
  <c r="O139" i="23"/>
  <c r="O149" i="23"/>
  <c r="O175" i="23"/>
  <c r="O166" i="23"/>
  <c r="O160" i="23"/>
  <c r="O151" i="23"/>
  <c r="O136" i="23"/>
  <c r="O130" i="23"/>
  <c r="O116" i="23"/>
  <c r="O109" i="23"/>
  <c r="O114" i="23"/>
  <c r="O129" i="23"/>
  <c r="O144" i="23"/>
  <c r="I165" i="30"/>
  <c r="F165" i="26"/>
  <c r="M402" i="22"/>
  <c r="Q402" i="21"/>
  <c r="Q323" i="21"/>
  <c r="Q244" i="21"/>
  <c r="J367" i="40"/>
  <c r="S362" i="40"/>
  <c r="S283" i="40"/>
  <c r="S204" i="40"/>
  <c r="M199" i="40"/>
  <c r="S189" i="40"/>
  <c r="L372" i="40"/>
  <c r="L199" i="40"/>
  <c r="H397" i="40"/>
  <c r="H239" i="40"/>
  <c r="F174" i="27"/>
  <c r="F95" i="27"/>
  <c r="K491" i="26"/>
  <c r="K333" i="26"/>
  <c r="K254" i="26"/>
  <c r="K166" i="26"/>
  <c r="K161" i="26"/>
  <c r="K156" i="26"/>
  <c r="K151" i="26"/>
  <c r="K146" i="26"/>
  <c r="K141" i="26"/>
  <c r="K175" i="26"/>
  <c r="K160" i="26"/>
  <c r="K145" i="26"/>
  <c r="K135" i="26"/>
  <c r="K130" i="26"/>
  <c r="K121" i="26"/>
  <c r="K116" i="26"/>
  <c r="K111" i="26"/>
  <c r="K125" i="26"/>
  <c r="K140" i="26"/>
  <c r="K106" i="26"/>
  <c r="K105" i="26"/>
  <c r="K126" i="26"/>
  <c r="K155" i="26"/>
  <c r="K96" i="26"/>
  <c r="K120" i="26"/>
  <c r="K115" i="26"/>
  <c r="K150" i="26"/>
  <c r="K131" i="26"/>
  <c r="K136" i="26"/>
  <c r="K110" i="26"/>
  <c r="J491" i="26"/>
  <c r="J175" i="26"/>
  <c r="J165" i="26"/>
  <c r="J160" i="26"/>
  <c r="J155" i="26"/>
  <c r="J150" i="26"/>
  <c r="J333" i="26"/>
  <c r="J161" i="26"/>
  <c r="J140" i="26"/>
  <c r="J106" i="26"/>
  <c r="J105" i="26"/>
  <c r="J126" i="26"/>
  <c r="J146" i="26"/>
  <c r="J136" i="26"/>
  <c r="J131" i="26"/>
  <c r="J120" i="26"/>
  <c r="J115" i="26"/>
  <c r="J110" i="26"/>
  <c r="J156" i="26"/>
  <c r="J145" i="26"/>
  <c r="J135" i="26"/>
  <c r="J130" i="26"/>
  <c r="J121" i="26"/>
  <c r="J116" i="26"/>
  <c r="J111" i="26"/>
  <c r="J125" i="26"/>
  <c r="J96" i="26"/>
  <c r="J254" i="26"/>
  <c r="J166" i="26"/>
  <c r="J151" i="26"/>
  <c r="J141" i="26"/>
  <c r="I491" i="26"/>
  <c r="I145" i="26"/>
  <c r="I136" i="26"/>
  <c r="I115" i="26"/>
  <c r="I105" i="26"/>
  <c r="I106" i="26"/>
  <c r="I121" i="26"/>
  <c r="P175" i="23"/>
  <c r="P166" i="23"/>
  <c r="P160" i="23"/>
  <c r="P151" i="23"/>
  <c r="P136" i="23"/>
  <c r="P130" i="23"/>
  <c r="P116" i="23"/>
  <c r="P109" i="23"/>
  <c r="P114" i="23"/>
  <c r="P129" i="23"/>
  <c r="P144" i="23"/>
  <c r="P333" i="23"/>
  <c r="P169" i="23"/>
  <c r="P161" i="23"/>
  <c r="P155" i="23"/>
  <c r="P145" i="23"/>
  <c r="P131" i="23"/>
  <c r="P120" i="23"/>
  <c r="P110" i="23"/>
  <c r="P126" i="23"/>
  <c r="P141" i="23"/>
  <c r="P254" i="23"/>
  <c r="P164" i="23"/>
  <c r="P156" i="23"/>
  <c r="P146" i="23"/>
  <c r="P134" i="23"/>
  <c r="P121" i="23"/>
  <c r="P111" i="23"/>
  <c r="P105" i="23"/>
  <c r="P96" i="23"/>
  <c r="P125" i="23"/>
  <c r="P140" i="23"/>
  <c r="P154" i="23"/>
  <c r="P165" i="23"/>
  <c r="P159" i="23"/>
  <c r="P150" i="23"/>
  <c r="P135" i="23"/>
  <c r="P124" i="23"/>
  <c r="P115" i="23"/>
  <c r="P106" i="23"/>
  <c r="P119" i="23"/>
  <c r="P139" i="23"/>
  <c r="P149" i="23"/>
  <c r="N164" i="23"/>
  <c r="N134" i="23"/>
  <c r="N105" i="23"/>
  <c r="N154" i="23"/>
  <c r="N150" i="23"/>
  <c r="N149" i="23"/>
  <c r="N151" i="23"/>
  <c r="N114" i="23"/>
  <c r="N145" i="23"/>
  <c r="N110" i="23"/>
  <c r="F165" i="23"/>
  <c r="S402" i="26"/>
  <c r="S244" i="26"/>
  <c r="S323" i="26"/>
  <c r="S165" i="26"/>
  <c r="P333" i="24"/>
  <c r="P254" i="24"/>
  <c r="P164" i="24"/>
  <c r="P156" i="24"/>
  <c r="P149" i="24"/>
  <c r="P145" i="24"/>
  <c r="P136" i="24"/>
  <c r="P130" i="24"/>
  <c r="P124" i="24"/>
  <c r="P115" i="24"/>
  <c r="P107" i="24"/>
  <c r="P113" i="24"/>
  <c r="P127" i="24"/>
  <c r="P137" i="24"/>
  <c r="P144" i="24"/>
  <c r="P157" i="24"/>
  <c r="P159" i="24"/>
  <c r="P152" i="24"/>
  <c r="P150" i="24"/>
  <c r="P146" i="24"/>
  <c r="P139" i="24"/>
  <c r="P131" i="24"/>
  <c r="P125" i="24"/>
  <c r="P116" i="24"/>
  <c r="P109" i="24"/>
  <c r="P112" i="24"/>
  <c r="P122" i="24"/>
  <c r="P132" i="24"/>
  <c r="P142" i="24"/>
  <c r="P169" i="24"/>
  <c r="P161" i="24"/>
  <c r="P141" i="24"/>
  <c r="P135" i="24"/>
  <c r="P129" i="24"/>
  <c r="P121" i="24"/>
  <c r="P111" i="24"/>
  <c r="P106" i="24"/>
  <c r="P117" i="24"/>
  <c r="P147" i="24"/>
  <c r="P162" i="24"/>
  <c r="P160" i="24"/>
  <c r="P154" i="24"/>
  <c r="P134" i="24"/>
  <c r="P126" i="24"/>
  <c r="P120" i="24"/>
  <c r="P110" i="24"/>
  <c r="P105" i="24"/>
  <c r="P167" i="24"/>
  <c r="P166" i="24"/>
  <c r="P119" i="24"/>
  <c r="P175" i="24"/>
  <c r="P140" i="24"/>
  <c r="P151" i="24"/>
  <c r="M323" i="22"/>
  <c r="N160" i="24"/>
  <c r="N140" i="24"/>
  <c r="N126" i="24"/>
  <c r="N105" i="24"/>
  <c r="N119" i="24"/>
  <c r="N169" i="24"/>
  <c r="N155" i="24"/>
  <c r="N129" i="24"/>
  <c r="N111" i="24"/>
  <c r="N106" i="24"/>
  <c r="N147" i="24"/>
  <c r="N159" i="24"/>
  <c r="N150" i="24"/>
  <c r="N146" i="24"/>
  <c r="N139" i="24"/>
  <c r="N116" i="24"/>
  <c r="N122" i="24"/>
  <c r="N142" i="24"/>
  <c r="N333" i="24"/>
  <c r="N145" i="24"/>
  <c r="N164" i="24"/>
  <c r="N156" i="24"/>
  <c r="N130" i="24"/>
  <c r="N124" i="24"/>
  <c r="N107" i="24"/>
  <c r="N127" i="24"/>
  <c r="F175" i="21"/>
  <c r="F159" i="21"/>
  <c r="F135" i="21"/>
  <c r="F126" i="21"/>
  <c r="F120" i="21"/>
  <c r="F333" i="21"/>
  <c r="F254" i="21"/>
  <c r="F166" i="21"/>
  <c r="F160" i="21"/>
  <c r="F151" i="21"/>
  <c r="F136" i="21"/>
  <c r="F130" i="21"/>
  <c r="F121" i="21"/>
  <c r="F96" i="21"/>
  <c r="F169" i="21"/>
  <c r="F161" i="21"/>
  <c r="F155" i="21"/>
  <c r="F145" i="21"/>
  <c r="F164" i="21"/>
  <c r="F146" i="21"/>
  <c r="F144" i="21"/>
  <c r="F111" i="21"/>
  <c r="F119" i="21"/>
  <c r="F150" i="21"/>
  <c r="F154" i="21"/>
  <c r="F141" i="21"/>
  <c r="F134" i="21"/>
  <c r="F124" i="21"/>
  <c r="F106" i="21"/>
  <c r="F110" i="21"/>
  <c r="F116" i="21"/>
  <c r="F140" i="21"/>
  <c r="F149" i="21"/>
  <c r="F156" i="21"/>
  <c r="F131" i="21"/>
  <c r="F125" i="21"/>
  <c r="F105" i="21"/>
  <c r="F114" i="21"/>
  <c r="F129" i="21"/>
  <c r="F109" i="21"/>
  <c r="F139" i="21"/>
  <c r="F115" i="21"/>
  <c r="D169" i="21"/>
  <c r="D161" i="21"/>
  <c r="D155" i="21"/>
  <c r="D145" i="21"/>
  <c r="D131" i="21"/>
  <c r="D124" i="21"/>
  <c r="D105" i="21"/>
  <c r="D164" i="21"/>
  <c r="D156" i="21"/>
  <c r="D146" i="21"/>
  <c r="D144" i="21"/>
  <c r="D141" i="21"/>
  <c r="D134" i="21"/>
  <c r="D125" i="21"/>
  <c r="D106" i="21"/>
  <c r="D175" i="21"/>
  <c r="D159" i="21"/>
  <c r="D136" i="21"/>
  <c r="D135" i="21"/>
  <c r="D121" i="21"/>
  <c r="D120" i="21"/>
  <c r="D109" i="21"/>
  <c r="D115" i="21"/>
  <c r="D139" i="21"/>
  <c r="D151" i="21"/>
  <c r="D114" i="21"/>
  <c r="D129" i="21"/>
  <c r="D254" i="21"/>
  <c r="D160" i="21"/>
  <c r="D96" i="21"/>
  <c r="D110" i="21"/>
  <c r="D116" i="21"/>
  <c r="D140" i="21"/>
  <c r="D149" i="21"/>
  <c r="D166" i="21"/>
  <c r="D130" i="21"/>
  <c r="D111" i="21"/>
  <c r="D150" i="21"/>
  <c r="D126" i="21"/>
  <c r="D154" i="21"/>
  <c r="D119" i="21"/>
  <c r="P333" i="22"/>
  <c r="P333" i="21"/>
  <c r="P254" i="21"/>
  <c r="P166" i="21"/>
  <c r="P160" i="21"/>
  <c r="P151" i="21"/>
  <c r="P144" i="21"/>
  <c r="P136" i="21"/>
  <c r="P130" i="21"/>
  <c r="P121" i="21"/>
  <c r="P96" i="21"/>
  <c r="P169" i="21"/>
  <c r="P161" i="21"/>
  <c r="P155" i="21"/>
  <c r="P145" i="21"/>
  <c r="P140" i="21"/>
  <c r="P131" i="21"/>
  <c r="P124" i="21"/>
  <c r="P105" i="21"/>
  <c r="P164" i="21"/>
  <c r="P156" i="21"/>
  <c r="P146" i="21"/>
  <c r="P165" i="21"/>
  <c r="P141" i="21"/>
  <c r="P135" i="21"/>
  <c r="P134" i="21"/>
  <c r="P120" i="21"/>
  <c r="P106" i="21"/>
  <c r="P109" i="21"/>
  <c r="P115" i="21"/>
  <c r="P139" i="21"/>
  <c r="P159" i="21"/>
  <c r="P114" i="21"/>
  <c r="P129" i="21"/>
  <c r="P175" i="21"/>
  <c r="P150" i="21"/>
  <c r="P110" i="21"/>
  <c r="P116" i="21"/>
  <c r="P149" i="21"/>
  <c r="P125" i="21"/>
  <c r="P119" i="21"/>
  <c r="P154" i="21"/>
  <c r="P111" i="21"/>
  <c r="P126" i="21"/>
  <c r="P175" i="22"/>
  <c r="I402" i="26"/>
  <c r="I244" i="26"/>
  <c r="I323" i="26"/>
  <c r="E333" i="26"/>
  <c r="E254" i="26"/>
  <c r="E166" i="26"/>
  <c r="E161" i="26"/>
  <c r="E156" i="26"/>
  <c r="E151" i="26"/>
  <c r="E146" i="26"/>
  <c r="E141" i="26"/>
  <c r="E175" i="26"/>
  <c r="E150" i="26"/>
  <c r="E140" i="26"/>
  <c r="E135" i="26"/>
  <c r="E130" i="26"/>
  <c r="E121" i="26"/>
  <c r="E116" i="26"/>
  <c r="E111" i="26"/>
  <c r="E155" i="26"/>
  <c r="E105" i="26"/>
  <c r="E165" i="26"/>
  <c r="E145" i="26"/>
  <c r="E126" i="26"/>
  <c r="E136" i="26"/>
  <c r="E160" i="26"/>
  <c r="E131" i="26"/>
  <c r="E125" i="26"/>
  <c r="E115" i="26"/>
  <c r="E110" i="26"/>
  <c r="E106" i="26"/>
  <c r="E120" i="26"/>
  <c r="S323" i="21"/>
  <c r="S402" i="21"/>
  <c r="S244" i="21"/>
  <c r="S560" i="21"/>
  <c r="L402" i="21"/>
  <c r="L323" i="21"/>
  <c r="L244" i="21"/>
  <c r="L165" i="21"/>
  <c r="O79" i="28"/>
  <c r="O561" i="28"/>
  <c r="N111" i="28"/>
  <c r="N131" i="28"/>
  <c r="N151" i="28"/>
  <c r="N130" i="28"/>
  <c r="N254" i="28"/>
  <c r="N140" i="28"/>
  <c r="H106" i="19"/>
  <c r="H111" i="19"/>
  <c r="H116" i="19"/>
  <c r="H121" i="19"/>
  <c r="H126" i="19"/>
  <c r="H131" i="19"/>
  <c r="H136" i="19"/>
  <c r="H141" i="19"/>
  <c r="H146" i="19"/>
  <c r="H151" i="19"/>
  <c r="H160" i="19"/>
  <c r="H161" i="19"/>
  <c r="H166" i="19"/>
  <c r="H110" i="19"/>
  <c r="H115" i="19"/>
  <c r="H130" i="19"/>
  <c r="H135" i="19"/>
  <c r="H140" i="19"/>
  <c r="H150" i="19"/>
  <c r="H156" i="19"/>
  <c r="H333" i="19"/>
  <c r="H8" i="19"/>
  <c r="H98" i="19"/>
  <c r="H175" i="19"/>
  <c r="H254" i="19"/>
  <c r="J110" i="19"/>
  <c r="J115" i="19"/>
  <c r="J120" i="19"/>
  <c r="J130" i="19"/>
  <c r="J135" i="19"/>
  <c r="J140" i="19"/>
  <c r="J150" i="19"/>
  <c r="J156" i="19"/>
  <c r="J160" i="19"/>
  <c r="J165" i="19"/>
  <c r="J106" i="19"/>
  <c r="J111" i="19"/>
  <c r="J116" i="19"/>
  <c r="J121" i="19"/>
  <c r="J126" i="19"/>
  <c r="J131" i="19"/>
  <c r="J136" i="19"/>
  <c r="J141" i="19"/>
  <c r="J146" i="19"/>
  <c r="J151" i="19"/>
  <c r="J161" i="19"/>
  <c r="J166" i="19"/>
  <c r="J8" i="19"/>
  <c r="J333" i="19"/>
  <c r="J175" i="19"/>
  <c r="J254" i="19"/>
  <c r="L106" i="19"/>
  <c r="L111" i="19"/>
  <c r="L116" i="19"/>
  <c r="L121" i="19"/>
  <c r="L126" i="19"/>
  <c r="L131" i="19"/>
  <c r="L136" i="19"/>
  <c r="L141" i="19"/>
  <c r="L146" i="19"/>
  <c r="L151" i="19"/>
  <c r="L160" i="19"/>
  <c r="L161" i="19"/>
  <c r="L166" i="19"/>
  <c r="L110" i="19"/>
  <c r="L130" i="19"/>
  <c r="L135" i="19"/>
  <c r="L140" i="19"/>
  <c r="L150" i="19"/>
  <c r="L156" i="19"/>
  <c r="L8" i="19"/>
  <c r="L254" i="19"/>
  <c r="L175" i="19"/>
  <c r="L333" i="19"/>
  <c r="N145" i="19"/>
  <c r="R110" i="19"/>
  <c r="R120" i="19"/>
  <c r="R135" i="19"/>
  <c r="R150" i="19"/>
  <c r="R160" i="19"/>
  <c r="R106" i="19"/>
  <c r="R116" i="19"/>
  <c r="R126" i="19"/>
  <c r="R136" i="19"/>
  <c r="R146" i="19"/>
  <c r="R161" i="19"/>
  <c r="R333" i="19"/>
  <c r="R175" i="19"/>
  <c r="L155" i="19"/>
  <c r="O560" i="32"/>
  <c r="H333" i="21"/>
  <c r="H169" i="21"/>
  <c r="H161" i="21"/>
  <c r="H155" i="21"/>
  <c r="H145" i="21"/>
  <c r="H140" i="21"/>
  <c r="H131" i="21"/>
  <c r="H124" i="21"/>
  <c r="H105" i="21"/>
  <c r="H164" i="21"/>
  <c r="H156" i="21"/>
  <c r="H146" i="21"/>
  <c r="H144" i="21"/>
  <c r="H141" i="21"/>
  <c r="H134" i="21"/>
  <c r="H125" i="21"/>
  <c r="H106" i="21"/>
  <c r="H254" i="21"/>
  <c r="H175" i="21"/>
  <c r="H159" i="21"/>
  <c r="H150" i="21"/>
  <c r="H160" i="21"/>
  <c r="H126" i="21"/>
  <c r="H109" i="21"/>
  <c r="H115" i="21"/>
  <c r="H139" i="21"/>
  <c r="H96" i="21"/>
  <c r="H114" i="21"/>
  <c r="H129" i="21"/>
  <c r="H166" i="21"/>
  <c r="H110" i="21"/>
  <c r="H116" i="21"/>
  <c r="H149" i="21"/>
  <c r="H121" i="21"/>
  <c r="H151" i="21"/>
  <c r="H135" i="21"/>
  <c r="H111" i="21"/>
  <c r="H120" i="21"/>
  <c r="H119" i="21"/>
  <c r="H154" i="21"/>
  <c r="H136" i="21"/>
  <c r="E125" i="19"/>
  <c r="G111" i="19"/>
  <c r="G116" i="19"/>
  <c r="G131" i="19"/>
  <c r="G136" i="19"/>
  <c r="G151" i="19"/>
  <c r="G161" i="19"/>
  <c r="G145" i="19"/>
  <c r="G156" i="19"/>
  <c r="G140" i="19"/>
  <c r="G8" i="19"/>
  <c r="G97" i="19"/>
  <c r="G130" i="19"/>
  <c r="G150" i="19"/>
  <c r="G175" i="19"/>
  <c r="G115" i="19"/>
  <c r="I125" i="19"/>
  <c r="K106" i="19"/>
  <c r="K111" i="19"/>
  <c r="K116" i="19"/>
  <c r="K121" i="19"/>
  <c r="K126" i="19"/>
  <c r="K131" i="19"/>
  <c r="K136" i="19"/>
  <c r="K141" i="19"/>
  <c r="K146" i="19"/>
  <c r="K151" i="19"/>
  <c r="K161" i="19"/>
  <c r="K155" i="19"/>
  <c r="K110" i="19"/>
  <c r="K130" i="19"/>
  <c r="K150" i="19"/>
  <c r="K175" i="19"/>
  <c r="K125" i="19"/>
  <c r="K145" i="19"/>
  <c r="K156" i="19"/>
  <c r="K115" i="19"/>
  <c r="K135" i="19"/>
  <c r="K254" i="19"/>
  <c r="K120" i="19"/>
  <c r="K140" i="19"/>
  <c r="K333" i="19"/>
  <c r="K8" i="19"/>
  <c r="K96" i="19"/>
  <c r="J155" i="19"/>
  <c r="I492" i="25"/>
  <c r="K166" i="19"/>
  <c r="E84" i="31"/>
  <c r="V84" i="31"/>
  <c r="E126" i="31"/>
  <c r="V126" i="31"/>
  <c r="E116" i="31"/>
  <c r="V116" i="31"/>
  <c r="W257" i="31"/>
  <c r="W262" i="31"/>
  <c r="M126" i="31"/>
  <c r="G116" i="31"/>
  <c r="W154" i="31"/>
  <c r="W150" i="31"/>
  <c r="D161" i="23"/>
  <c r="D155" i="23"/>
  <c r="D145" i="23"/>
  <c r="D131" i="23"/>
  <c r="D120" i="23"/>
  <c r="D110" i="23"/>
  <c r="D114" i="23"/>
  <c r="D129" i="23"/>
  <c r="D144" i="23"/>
  <c r="D254" i="23"/>
  <c r="D164" i="23"/>
  <c r="D156" i="23"/>
  <c r="D146" i="23"/>
  <c r="D134" i="23"/>
  <c r="D121" i="23"/>
  <c r="D111" i="23"/>
  <c r="D105" i="23"/>
  <c r="D126" i="23"/>
  <c r="D141" i="23"/>
  <c r="D166" i="23"/>
  <c r="D169" i="23"/>
  <c r="D159" i="23"/>
  <c r="D150" i="23"/>
  <c r="D135" i="23"/>
  <c r="D124" i="23"/>
  <c r="D115" i="23"/>
  <c r="D106" i="23"/>
  <c r="D125" i="23"/>
  <c r="D140" i="23"/>
  <c r="D154" i="23"/>
  <c r="D333" i="23"/>
  <c r="D175" i="23"/>
  <c r="D160" i="23"/>
  <c r="D151" i="23"/>
  <c r="D136" i="23"/>
  <c r="D130" i="23"/>
  <c r="D116" i="23"/>
  <c r="D109" i="23"/>
  <c r="D119" i="23"/>
  <c r="D139" i="23"/>
  <c r="D149" i="23"/>
  <c r="G254" i="23"/>
  <c r="G164" i="23"/>
  <c r="G156" i="23"/>
  <c r="G146" i="23"/>
  <c r="G134" i="23"/>
  <c r="G121" i="23"/>
  <c r="G111" i="23"/>
  <c r="G105" i="23"/>
  <c r="G96" i="23"/>
  <c r="G126" i="23"/>
  <c r="G141" i="23"/>
  <c r="G166" i="23"/>
  <c r="G169" i="23"/>
  <c r="G159" i="23"/>
  <c r="G150" i="23"/>
  <c r="G135" i="23"/>
  <c r="G124" i="23"/>
  <c r="G115" i="23"/>
  <c r="G106" i="23"/>
  <c r="G125" i="23"/>
  <c r="G140" i="23"/>
  <c r="G154" i="23"/>
  <c r="G333" i="23"/>
  <c r="G175" i="23"/>
  <c r="G160" i="23"/>
  <c r="G151" i="23"/>
  <c r="G136" i="23"/>
  <c r="G130" i="23"/>
  <c r="G116" i="23"/>
  <c r="G109" i="23"/>
  <c r="G119" i="23"/>
  <c r="G139" i="23"/>
  <c r="G149" i="23"/>
  <c r="G161" i="23"/>
  <c r="G155" i="23"/>
  <c r="G145" i="23"/>
  <c r="G131" i="23"/>
  <c r="G120" i="23"/>
  <c r="G110" i="23"/>
  <c r="G114" i="23"/>
  <c r="G129" i="23"/>
  <c r="G144" i="23"/>
  <c r="P402" i="24"/>
  <c r="P165" i="24"/>
  <c r="P244" i="24"/>
  <c r="P323" i="24"/>
  <c r="M402" i="26"/>
  <c r="M165" i="26"/>
  <c r="M244" i="26"/>
  <c r="M323" i="26"/>
  <c r="Q110" i="19"/>
  <c r="Q115" i="19"/>
  <c r="Q130" i="19"/>
  <c r="Q135" i="19"/>
  <c r="Q140" i="19"/>
  <c r="Q150" i="19"/>
  <c r="Q156" i="19"/>
  <c r="Q155" i="19"/>
  <c r="Q116" i="19"/>
  <c r="Q136" i="19"/>
  <c r="Q161" i="19"/>
  <c r="Q333" i="19"/>
  <c r="Q111" i="19"/>
  <c r="Q131" i="19"/>
  <c r="Q151" i="19"/>
  <c r="Q166" i="19"/>
  <c r="Q254" i="19"/>
  <c r="Q121" i="19"/>
  <c r="Q141" i="19"/>
  <c r="Q165" i="19"/>
  <c r="Q8" i="19"/>
  <c r="Q97" i="19"/>
  <c r="Q106" i="19"/>
  <c r="Q175" i="19"/>
  <c r="Q126" i="19"/>
  <c r="Q146" i="19"/>
  <c r="Q145" i="19"/>
  <c r="Q160" i="19"/>
  <c r="P110" i="28"/>
  <c r="P115" i="28"/>
  <c r="P130" i="28"/>
  <c r="P135" i="28"/>
  <c r="P140" i="28"/>
  <c r="P156" i="28"/>
  <c r="P121" i="28"/>
  <c r="P141" i="28"/>
  <c r="P333" i="28"/>
  <c r="P116" i="28"/>
  <c r="P136" i="28"/>
  <c r="P254" i="28"/>
  <c r="P96" i="28"/>
  <c r="P106" i="28"/>
  <c r="P126" i="28"/>
  <c r="P146" i="28"/>
  <c r="P160" i="28"/>
  <c r="P161" i="28"/>
  <c r="P175" i="28"/>
  <c r="P151" i="28"/>
  <c r="P131" i="28"/>
  <c r="P111" i="28"/>
  <c r="Q120" i="19"/>
  <c r="N492" i="25"/>
  <c r="G165" i="19"/>
  <c r="G402" i="19"/>
  <c r="G244" i="19"/>
  <c r="G323" i="19"/>
  <c r="I217" i="31"/>
  <c r="I144" i="31"/>
  <c r="W144" i="31"/>
  <c r="I142" i="31"/>
  <c r="W142" i="31"/>
  <c r="I140" i="31"/>
  <c r="W140" i="31"/>
  <c r="I138" i="31"/>
  <c r="W138" i="31"/>
  <c r="I134" i="31"/>
  <c r="W134" i="31"/>
  <c r="I132" i="31"/>
  <c r="W132" i="31"/>
  <c r="I130" i="31"/>
  <c r="W130" i="31"/>
  <c r="I128" i="31"/>
  <c r="W128" i="31"/>
  <c r="I124" i="31"/>
  <c r="W124" i="31"/>
  <c r="I122" i="31"/>
  <c r="W122" i="31"/>
  <c r="I120" i="31"/>
  <c r="W120" i="31"/>
  <c r="I118" i="31"/>
  <c r="W118" i="31"/>
  <c r="I114" i="31"/>
  <c r="W114" i="31"/>
  <c r="I112" i="31"/>
  <c r="W112" i="31"/>
  <c r="I110" i="31"/>
  <c r="W110" i="31"/>
  <c r="I108" i="31"/>
  <c r="W108" i="31"/>
  <c r="I104" i="31"/>
  <c r="W104" i="31"/>
  <c r="I102" i="31"/>
  <c r="W102" i="31"/>
  <c r="I100" i="31"/>
  <c r="W100" i="31"/>
  <c r="I98" i="31"/>
  <c r="W98" i="31"/>
  <c r="I145" i="31"/>
  <c r="W145" i="31"/>
  <c r="I143" i="31"/>
  <c r="W143" i="31"/>
  <c r="I141" i="31"/>
  <c r="W141" i="31"/>
  <c r="I139" i="31"/>
  <c r="W139" i="31"/>
  <c r="I137" i="31"/>
  <c r="W137" i="31"/>
  <c r="I135" i="31"/>
  <c r="W135" i="31"/>
  <c r="I133" i="31"/>
  <c r="W133" i="31"/>
  <c r="I131" i="31"/>
  <c r="W131" i="31"/>
  <c r="I129" i="31"/>
  <c r="W129" i="31"/>
  <c r="I127" i="31"/>
  <c r="W127" i="31"/>
  <c r="I125" i="31"/>
  <c r="W125" i="31"/>
  <c r="I123" i="31"/>
  <c r="W123" i="31"/>
  <c r="I121" i="31"/>
  <c r="W121" i="31"/>
  <c r="I119" i="31"/>
  <c r="W119" i="31"/>
  <c r="I117" i="31"/>
  <c r="W117" i="31"/>
  <c r="I115" i="31"/>
  <c r="W115" i="31"/>
  <c r="I113" i="31"/>
  <c r="W113" i="31"/>
  <c r="I111" i="31"/>
  <c r="W111" i="31"/>
  <c r="I109" i="31"/>
  <c r="W109" i="31"/>
  <c r="I107" i="31"/>
  <c r="W107" i="31"/>
  <c r="I105" i="31"/>
  <c r="W105" i="31"/>
  <c r="I103" i="31"/>
  <c r="W103" i="31"/>
  <c r="I101" i="31"/>
  <c r="W101" i="31"/>
  <c r="I99" i="31"/>
  <c r="W99" i="31"/>
  <c r="I149" i="31"/>
  <c r="I95" i="31"/>
  <c r="W95" i="31"/>
  <c r="I93" i="31"/>
  <c r="W93" i="31"/>
  <c r="I91" i="31"/>
  <c r="W91" i="31"/>
  <c r="I89" i="31"/>
  <c r="W89" i="31"/>
  <c r="I87" i="31"/>
  <c r="W87" i="31"/>
  <c r="I85" i="31"/>
  <c r="W85" i="31"/>
  <c r="I83" i="31"/>
  <c r="W83" i="31"/>
  <c r="I81" i="31"/>
  <c r="W81" i="31"/>
  <c r="I97" i="31"/>
  <c r="W97" i="31"/>
  <c r="I96" i="31"/>
  <c r="W96" i="31"/>
  <c r="I94" i="31"/>
  <c r="W94" i="31"/>
  <c r="I92" i="31"/>
  <c r="W92" i="31"/>
  <c r="I90" i="31"/>
  <c r="W90" i="31"/>
  <c r="I88" i="31"/>
  <c r="W88" i="31"/>
  <c r="I86" i="31"/>
  <c r="W86" i="31"/>
  <c r="I84" i="31"/>
  <c r="W84" i="31"/>
  <c r="I82" i="31"/>
  <c r="W82" i="31"/>
  <c r="G217" i="31"/>
  <c r="G149" i="31"/>
  <c r="G144" i="31"/>
  <c r="G142" i="31"/>
  <c r="G140" i="31"/>
  <c r="G138" i="31"/>
  <c r="G134" i="31"/>
  <c r="G132" i="31"/>
  <c r="G130" i="31"/>
  <c r="G128" i="31"/>
  <c r="G124" i="31"/>
  <c r="G122" i="31"/>
  <c r="G120" i="31"/>
  <c r="G118" i="31"/>
  <c r="G114" i="31"/>
  <c r="G112" i="31"/>
  <c r="G110" i="31"/>
  <c r="G108" i="31"/>
  <c r="G104" i="31"/>
  <c r="G102" i="31"/>
  <c r="G100" i="31"/>
  <c r="G98" i="31"/>
  <c r="G145" i="31"/>
  <c r="G143" i="31"/>
  <c r="G141" i="31"/>
  <c r="G139" i="31"/>
  <c r="G137" i="31"/>
  <c r="G135" i="31"/>
  <c r="G133" i="31"/>
  <c r="G131" i="31"/>
  <c r="G129" i="31"/>
  <c r="G127" i="31"/>
  <c r="G125" i="31"/>
  <c r="G123" i="31"/>
  <c r="G121" i="31"/>
  <c r="G119" i="31"/>
  <c r="G117" i="31"/>
  <c r="G115" i="31"/>
  <c r="G113" i="31"/>
  <c r="G111" i="31"/>
  <c r="G109" i="31"/>
  <c r="G107" i="31"/>
  <c r="G105" i="31"/>
  <c r="G103" i="31"/>
  <c r="G101" i="31"/>
  <c r="G99" i="31"/>
  <c r="G97" i="31"/>
  <c r="G95" i="31"/>
  <c r="G93" i="31"/>
  <c r="G91" i="31"/>
  <c r="G89" i="31"/>
  <c r="G87" i="31"/>
  <c r="G85" i="31"/>
  <c r="G83" i="31"/>
  <c r="G81" i="31"/>
  <c r="G96" i="31"/>
  <c r="G94" i="31"/>
  <c r="G92" i="31"/>
  <c r="G90" i="31"/>
  <c r="G88" i="31"/>
  <c r="G86" i="31"/>
  <c r="G84" i="31"/>
  <c r="G82" i="31"/>
  <c r="Q331" i="19"/>
  <c r="Q100" i="19"/>
  <c r="Q95" i="19"/>
  <c r="Q104" i="19"/>
  <c r="Q102" i="19"/>
  <c r="Q94" i="19"/>
  <c r="I252" i="19"/>
  <c r="I100" i="19"/>
  <c r="I97" i="19"/>
  <c r="I331" i="19"/>
  <c r="I173" i="19"/>
  <c r="I102" i="19"/>
  <c r="I98" i="19"/>
  <c r="I94" i="19"/>
  <c r="F331" i="19"/>
  <c r="F252" i="19"/>
  <c r="F100" i="19"/>
  <c r="F173" i="19"/>
  <c r="F98" i="19"/>
  <c r="F94" i="19"/>
  <c r="F102" i="19"/>
  <c r="L331" i="19"/>
  <c r="L104" i="19"/>
  <c r="L98" i="19"/>
  <c r="L102" i="19"/>
  <c r="N102" i="19"/>
  <c r="N97" i="19"/>
  <c r="G100" i="19"/>
  <c r="G98" i="19"/>
  <c r="H331" i="19"/>
  <c r="H102" i="19"/>
  <c r="H94" i="19"/>
  <c r="H252" i="19"/>
  <c r="K102" i="19"/>
  <c r="J331" i="19"/>
  <c r="J104" i="19"/>
  <c r="H96" i="19"/>
  <c r="O331" i="19"/>
  <c r="O173" i="19"/>
  <c r="O102" i="19"/>
  <c r="O98" i="19"/>
  <c r="O100" i="19"/>
  <c r="M309" i="40"/>
  <c r="I274" i="40"/>
  <c r="E210" i="40"/>
  <c r="E219" i="40"/>
  <c r="I283" i="40"/>
  <c r="E199" i="40"/>
  <c r="F273" i="40"/>
  <c r="H194" i="40"/>
  <c r="P239" i="40"/>
  <c r="Q293" i="40"/>
  <c r="S403" i="40"/>
  <c r="G353" i="40"/>
  <c r="K393" i="40"/>
  <c r="K368" i="40"/>
  <c r="O393" i="40"/>
  <c r="O368" i="40"/>
  <c r="S348" i="40"/>
  <c r="S388" i="40"/>
  <c r="F279" i="40"/>
  <c r="I264" i="40"/>
  <c r="M304" i="40"/>
  <c r="Q309" i="40"/>
  <c r="R294" i="40"/>
  <c r="O314" i="40"/>
  <c r="Q270" i="40"/>
  <c r="L186" i="40"/>
  <c r="H216" i="40"/>
  <c r="S389" i="40"/>
  <c r="L231" i="40"/>
  <c r="G354" i="40"/>
  <c r="R246" i="40"/>
  <c r="K374" i="40"/>
  <c r="K379" i="40"/>
  <c r="G344" i="40"/>
  <c r="I295" i="40"/>
  <c r="S404" i="40"/>
  <c r="H236" i="40"/>
  <c r="R179" i="40"/>
  <c r="R182" i="40"/>
  <c r="P189" i="40"/>
  <c r="S262" i="40"/>
  <c r="S337" i="40"/>
  <c r="S340" i="40"/>
  <c r="O341" i="40"/>
  <c r="F320" i="40"/>
  <c r="K369" i="40"/>
  <c r="J392" i="40"/>
  <c r="J373" i="40"/>
  <c r="Q324" i="40"/>
  <c r="P215" i="40"/>
  <c r="M278" i="40"/>
  <c r="P234" i="40"/>
  <c r="K403" i="40"/>
  <c r="M319" i="40"/>
  <c r="P284" i="40"/>
  <c r="G373" i="40"/>
  <c r="K353" i="40"/>
  <c r="K378" i="40"/>
  <c r="O348" i="40"/>
  <c r="O388" i="40"/>
  <c r="S378" i="40"/>
  <c r="L181" i="40"/>
  <c r="P294" i="40"/>
  <c r="I304" i="40"/>
  <c r="K274" i="40"/>
  <c r="S364" i="40"/>
  <c r="O265" i="40"/>
  <c r="O384" i="40"/>
  <c r="H196" i="40"/>
  <c r="S290" i="40"/>
  <c r="K349" i="40"/>
  <c r="L246" i="40"/>
  <c r="S295" i="40"/>
  <c r="K372" i="40"/>
  <c r="G379" i="40"/>
  <c r="K298" i="40"/>
  <c r="O404" i="40"/>
  <c r="S394" i="40"/>
  <c r="R258" i="40"/>
  <c r="K337" i="40"/>
  <c r="M279" i="40"/>
  <c r="I313" i="40"/>
  <c r="L368" i="40"/>
  <c r="L295" i="40"/>
  <c r="L294" i="40"/>
  <c r="N179" i="40"/>
  <c r="N246" i="40"/>
  <c r="M344" i="40"/>
  <c r="M382" i="40"/>
  <c r="P279" i="40"/>
  <c r="P265" i="40"/>
  <c r="P290" i="40"/>
  <c r="P264" i="40"/>
  <c r="H270" i="40"/>
  <c r="H275" i="40"/>
  <c r="R183" i="40"/>
  <c r="R199" i="40"/>
  <c r="R216" i="40"/>
  <c r="R231" i="40"/>
  <c r="R206" i="40"/>
  <c r="J216" i="40"/>
  <c r="J186" i="40"/>
  <c r="I388" i="40"/>
  <c r="I393" i="40"/>
  <c r="I349" i="40"/>
  <c r="K264" i="40"/>
  <c r="G309" i="40"/>
  <c r="L278" i="40"/>
  <c r="L318" i="40"/>
  <c r="L299" i="40"/>
  <c r="H279" i="40"/>
  <c r="S324" i="40"/>
  <c r="L314" i="40"/>
  <c r="Q383" i="40"/>
  <c r="L274" i="40"/>
  <c r="G314" i="40"/>
  <c r="O284" i="40"/>
  <c r="S264" i="40"/>
  <c r="S309" i="40"/>
  <c r="N226" i="40"/>
  <c r="R211" i="40"/>
  <c r="J191" i="40"/>
  <c r="J231" i="40"/>
  <c r="G300" i="40"/>
  <c r="J196" i="40"/>
  <c r="R201" i="40"/>
  <c r="L280" i="40"/>
  <c r="G265" i="40"/>
  <c r="O325" i="40"/>
  <c r="F241" i="40"/>
  <c r="R241" i="40"/>
  <c r="P320" i="40"/>
  <c r="S261" i="40"/>
  <c r="G315" i="40"/>
  <c r="P280" i="40"/>
  <c r="S284" i="40"/>
  <c r="O261" i="40"/>
  <c r="O309" i="40"/>
  <c r="O269" i="40"/>
  <c r="K284" i="40"/>
  <c r="K310" i="40"/>
  <c r="K315" i="40"/>
  <c r="K300" i="40"/>
  <c r="K295" i="40"/>
  <c r="K275" i="40"/>
  <c r="K299" i="40"/>
  <c r="K294" i="40"/>
  <c r="G319" i="40"/>
  <c r="G320" i="40"/>
  <c r="G261" i="40"/>
  <c r="G285" i="40"/>
  <c r="G294" i="40"/>
  <c r="R262" i="40"/>
  <c r="R274" i="40"/>
  <c r="N315" i="40"/>
  <c r="N285" i="40"/>
  <c r="N265" i="40"/>
  <c r="J290" i="40"/>
  <c r="J270" i="40"/>
  <c r="J304" i="40"/>
  <c r="F258" i="40"/>
  <c r="F275" i="40"/>
  <c r="I179" i="40"/>
  <c r="I246" i="40"/>
  <c r="E359" i="40"/>
  <c r="E388" i="40"/>
  <c r="P394" i="40"/>
  <c r="P368" i="40"/>
  <c r="H399" i="40"/>
  <c r="H358" i="40"/>
  <c r="R190" i="40"/>
  <c r="G284" i="40"/>
  <c r="L313" i="40"/>
  <c r="L273" i="40"/>
  <c r="S268" i="40"/>
  <c r="J184" i="40"/>
  <c r="F293" i="40"/>
  <c r="L377" i="40"/>
  <c r="N184" i="40"/>
  <c r="P397" i="40"/>
  <c r="S288" i="40"/>
  <c r="H314" i="40"/>
  <c r="H294" i="40"/>
  <c r="L279" i="40"/>
  <c r="P309" i="40"/>
  <c r="J284" i="40"/>
  <c r="I368" i="40"/>
  <c r="N269" i="40"/>
  <c r="N264" i="40"/>
  <c r="P353" i="40"/>
  <c r="J309" i="40"/>
  <c r="G274" i="40"/>
  <c r="G324" i="40"/>
  <c r="K309" i="40"/>
  <c r="O289" i="40"/>
  <c r="S269" i="40"/>
  <c r="L319" i="40"/>
  <c r="R186" i="40"/>
  <c r="R226" i="40"/>
  <c r="N204" i="40"/>
  <c r="N305" i="40"/>
  <c r="P303" i="40"/>
  <c r="R290" i="40"/>
  <c r="S270" i="40"/>
  <c r="S310" i="40"/>
  <c r="N211" i="40"/>
  <c r="J310" i="40"/>
  <c r="R196" i="40"/>
  <c r="S275" i="40"/>
  <c r="K280" i="40"/>
  <c r="H310" i="40"/>
  <c r="S320" i="40"/>
  <c r="J236" i="40"/>
  <c r="R236" i="40"/>
  <c r="N209" i="40"/>
  <c r="O258" i="40"/>
  <c r="G262" i="40"/>
  <c r="H340" i="40"/>
  <c r="O320" i="40"/>
  <c r="F313" i="40"/>
  <c r="N299" i="40"/>
  <c r="L388" i="40"/>
  <c r="K304" i="40"/>
  <c r="H368" i="40"/>
  <c r="G269" i="40"/>
  <c r="H318" i="40"/>
  <c r="L293" i="40"/>
  <c r="I204" i="40"/>
  <c r="J263" i="40"/>
  <c r="H273" i="40"/>
  <c r="N263" i="40"/>
  <c r="P318" i="40"/>
  <c r="P314" i="40"/>
  <c r="P289" i="40"/>
  <c r="K324" i="40"/>
  <c r="H319" i="40"/>
  <c r="H299" i="40"/>
  <c r="R284" i="40"/>
  <c r="I363" i="40"/>
  <c r="J264" i="40"/>
  <c r="P269" i="40"/>
  <c r="H353" i="40"/>
  <c r="F309" i="40"/>
  <c r="N309" i="40"/>
  <c r="G279" i="40"/>
  <c r="K269" i="40"/>
  <c r="K314" i="40"/>
  <c r="O304" i="40"/>
  <c r="S289" i="40"/>
  <c r="R305" i="40"/>
  <c r="N186" i="40"/>
  <c r="N206" i="40"/>
  <c r="O263" i="40"/>
  <c r="O303" i="40"/>
  <c r="F265" i="40"/>
  <c r="R270" i="40"/>
  <c r="N290" i="40"/>
  <c r="H379" i="40"/>
  <c r="J211" i="40"/>
  <c r="F325" i="40"/>
  <c r="P325" i="40"/>
  <c r="O273" i="40"/>
  <c r="H265" i="40"/>
  <c r="H320" i="40"/>
  <c r="N182" i="40"/>
  <c r="G258" i="40"/>
  <c r="L261" i="40"/>
  <c r="K262" i="40"/>
  <c r="K320" i="40"/>
  <c r="K325" i="40"/>
  <c r="J300" i="40"/>
  <c r="O275" i="40"/>
  <c r="L270" i="40"/>
  <c r="K270" i="40"/>
  <c r="N195" i="40"/>
  <c r="R245" i="40"/>
  <c r="Q299" i="40"/>
  <c r="Q290" i="40"/>
  <c r="Q314" i="40"/>
  <c r="Q274" i="40"/>
  <c r="O246" i="40"/>
  <c r="O196" i="40"/>
  <c r="O206" i="40"/>
  <c r="O190" i="40"/>
  <c r="G210" i="40"/>
  <c r="G235" i="40"/>
  <c r="G195" i="40"/>
  <c r="G206" i="40"/>
  <c r="G221" i="40"/>
  <c r="G200" i="40"/>
  <c r="R340" i="40"/>
  <c r="R383" i="40"/>
  <c r="R404" i="40"/>
  <c r="R349" i="40"/>
  <c r="R384" i="40"/>
  <c r="N337" i="40"/>
  <c r="N369" i="40"/>
  <c r="N384" i="40"/>
  <c r="F340" i="40"/>
  <c r="F394" i="40"/>
  <c r="F364" i="40"/>
  <c r="K318" i="40"/>
  <c r="R388" i="40"/>
  <c r="Q358" i="40"/>
  <c r="O181" i="40"/>
  <c r="N373" i="40"/>
  <c r="M289" i="40"/>
  <c r="L304" i="40"/>
  <c r="K220" i="40"/>
  <c r="N183" i="40"/>
  <c r="Q275" i="40"/>
  <c r="H230" i="40"/>
  <c r="M293" i="40"/>
  <c r="M372" i="40"/>
  <c r="I369" i="40"/>
  <c r="I211" i="40"/>
  <c r="H300" i="40"/>
  <c r="G211" i="40"/>
  <c r="G369" i="40"/>
  <c r="G290" i="40"/>
  <c r="F379" i="40"/>
  <c r="F300" i="40"/>
  <c r="F201" i="40"/>
  <c r="F359" i="40"/>
  <c r="J262" i="40"/>
  <c r="F210" i="40"/>
  <c r="F181" i="40"/>
  <c r="F182" i="40"/>
  <c r="F179" i="40"/>
  <c r="F246" i="40"/>
  <c r="F245" i="40"/>
  <c r="F236" i="40"/>
  <c r="F206" i="40"/>
  <c r="F186" i="40"/>
  <c r="I337" i="40"/>
  <c r="I377" i="40"/>
  <c r="I359" i="40"/>
  <c r="I404" i="40"/>
  <c r="I383" i="40"/>
  <c r="I343" i="40"/>
  <c r="R314" i="40"/>
  <c r="Q362" i="40"/>
  <c r="Q284" i="40"/>
  <c r="O279" i="40"/>
  <c r="J378" i="40"/>
  <c r="F343" i="40"/>
  <c r="M224" i="40"/>
  <c r="F214" i="40"/>
  <c r="F194" i="40"/>
  <c r="M358" i="40"/>
  <c r="I379" i="40"/>
  <c r="J221" i="40"/>
  <c r="M179" i="40"/>
  <c r="M201" i="40"/>
  <c r="M211" i="40"/>
  <c r="M200" i="40"/>
  <c r="M182" i="40"/>
  <c r="M241" i="40"/>
  <c r="M206" i="40"/>
  <c r="M220" i="40"/>
  <c r="M240" i="40"/>
  <c r="I235" i="40"/>
  <c r="I199" i="40"/>
  <c r="I219" i="40"/>
  <c r="I182" i="40"/>
  <c r="I221" i="40"/>
  <c r="I183" i="40"/>
  <c r="I200" i="40"/>
  <c r="P369" i="40"/>
  <c r="P363" i="40"/>
  <c r="P348" i="40"/>
  <c r="P354" i="40"/>
  <c r="P388" i="40"/>
  <c r="P383" i="40"/>
  <c r="L374" i="40"/>
  <c r="L393" i="40"/>
  <c r="L399" i="40"/>
  <c r="L378" i="40"/>
  <c r="Q393" i="40"/>
  <c r="P403" i="40"/>
  <c r="R264" i="40"/>
  <c r="M190" i="40"/>
  <c r="M269" i="40"/>
  <c r="M348" i="40"/>
  <c r="L363" i="40"/>
  <c r="L352" i="40"/>
  <c r="K214" i="40"/>
  <c r="M357" i="40"/>
  <c r="E357" i="40"/>
  <c r="S387" i="40"/>
  <c r="H372" i="40"/>
  <c r="H352" i="40"/>
  <c r="I184" i="40"/>
  <c r="Q372" i="40"/>
  <c r="L239" i="40"/>
  <c r="O194" i="40"/>
  <c r="M204" i="40"/>
  <c r="M363" i="40"/>
  <c r="M368" i="40"/>
  <c r="I314" i="40"/>
  <c r="N294" i="40"/>
  <c r="I220" i="40"/>
  <c r="G190" i="40"/>
  <c r="R269" i="40"/>
  <c r="L353" i="40"/>
  <c r="P343" i="40"/>
  <c r="P393" i="40"/>
  <c r="G240" i="40"/>
  <c r="M226" i="40"/>
  <c r="G349" i="40"/>
  <c r="G288" i="40"/>
  <c r="I270" i="40"/>
  <c r="F221" i="40"/>
  <c r="J379" i="40"/>
  <c r="M246" i="40"/>
  <c r="P399" i="40"/>
  <c r="R315" i="40"/>
  <c r="R310" i="40"/>
  <c r="R261" i="40"/>
  <c r="R324" i="40"/>
  <c r="R265" i="40"/>
  <c r="R299" i="40"/>
  <c r="N261" i="40"/>
  <c r="N258" i="40"/>
  <c r="N310" i="40"/>
  <c r="N270" i="40"/>
  <c r="N308" i="40"/>
  <c r="N304" i="40"/>
  <c r="N288" i="40"/>
  <c r="N284" i="40"/>
  <c r="J261" i="40"/>
  <c r="J258" i="40"/>
  <c r="J275" i="40"/>
  <c r="J265" i="40"/>
  <c r="J269" i="40"/>
  <c r="J289" i="40"/>
  <c r="J315" i="40"/>
  <c r="J295" i="40"/>
  <c r="J324" i="40"/>
  <c r="F261" i="40"/>
  <c r="F315" i="40"/>
  <c r="F295" i="40"/>
  <c r="F285" i="40"/>
  <c r="F324" i="40"/>
  <c r="F269" i="40"/>
  <c r="F262" i="40"/>
  <c r="F305" i="40"/>
  <c r="F294" i="40"/>
  <c r="M315" i="40"/>
  <c r="M265" i="40"/>
  <c r="M299" i="40"/>
  <c r="M258" i="40"/>
  <c r="M325" i="40"/>
  <c r="M285" i="40"/>
  <c r="M264" i="40"/>
  <c r="I325" i="40"/>
  <c r="I305" i="40"/>
  <c r="I265" i="40"/>
  <c r="I299" i="40"/>
  <c r="I315" i="40"/>
  <c r="I285" i="40"/>
  <c r="I280" i="40"/>
  <c r="I284" i="40"/>
  <c r="I263" i="40"/>
  <c r="E195" i="40"/>
  <c r="E241" i="40"/>
  <c r="E214" i="40"/>
  <c r="E182" i="40"/>
  <c r="E201" i="40"/>
  <c r="E181" i="40"/>
  <c r="P185" i="40"/>
  <c r="P179" i="40"/>
  <c r="P183" i="40"/>
  <c r="P241" i="40"/>
  <c r="P205" i="40"/>
  <c r="P191" i="40"/>
  <c r="P230" i="40"/>
  <c r="P221" i="40"/>
  <c r="P231" i="40"/>
  <c r="J201" i="40"/>
  <c r="J359" i="40"/>
  <c r="J280" i="40"/>
  <c r="Q340" i="40"/>
  <c r="Q337" i="40"/>
  <c r="Q359" i="40"/>
  <c r="Q354" i="40"/>
  <c r="Q384" i="40"/>
  <c r="Q379" i="40"/>
  <c r="Q373" i="40"/>
  <c r="Q348" i="40"/>
  <c r="Q388" i="40"/>
  <c r="Q368" i="40"/>
  <c r="M337" i="40"/>
  <c r="M340" i="40"/>
  <c r="M379" i="40"/>
  <c r="M359" i="40"/>
  <c r="M364" i="40"/>
  <c r="M378" i="40"/>
  <c r="M384" i="40"/>
  <c r="M343" i="40"/>
  <c r="R210" i="40"/>
  <c r="Q304" i="40"/>
  <c r="Q382" i="40"/>
  <c r="Q343" i="40"/>
  <c r="Q342" i="40"/>
  <c r="Q264" i="40"/>
  <c r="M294" i="40"/>
  <c r="M373" i="40"/>
  <c r="H348" i="40"/>
  <c r="J313" i="40"/>
  <c r="N313" i="40"/>
  <c r="G388" i="40"/>
  <c r="I378" i="40"/>
  <c r="Q353" i="40"/>
  <c r="G270" i="40"/>
  <c r="Q374" i="40"/>
  <c r="I191" i="40"/>
  <c r="F280" i="40"/>
  <c r="H354" i="40"/>
  <c r="H393" i="40"/>
  <c r="H349" i="40"/>
  <c r="H378" i="40"/>
  <c r="H373" i="40"/>
  <c r="H398" i="40"/>
  <c r="M392" i="40"/>
  <c r="M235" i="40"/>
  <c r="M314" i="40"/>
  <c r="M393" i="40"/>
  <c r="R240" i="40"/>
  <c r="R319" i="40"/>
  <c r="F318" i="40"/>
  <c r="F319" i="40"/>
  <c r="Q279" i="40"/>
  <c r="O294" i="40"/>
  <c r="O195" i="40"/>
  <c r="O274" i="40"/>
  <c r="L343" i="40"/>
  <c r="K200" i="40"/>
  <c r="K279" i="40"/>
  <c r="L357" i="40"/>
  <c r="I362" i="40"/>
  <c r="K377" i="40"/>
  <c r="I342" i="40"/>
  <c r="L397" i="40"/>
  <c r="O352" i="40"/>
  <c r="M362" i="40"/>
  <c r="L398" i="40"/>
  <c r="L284" i="40"/>
  <c r="O373" i="40"/>
  <c r="I358" i="40"/>
  <c r="M383" i="40"/>
  <c r="Q378" i="40"/>
  <c r="R393" i="40"/>
  <c r="I240" i="40"/>
  <c r="L358" i="40"/>
  <c r="P373" i="40"/>
  <c r="J314" i="40"/>
  <c r="R304" i="40"/>
  <c r="M216" i="40"/>
  <c r="Q369" i="40"/>
  <c r="F226" i="40"/>
  <c r="G310" i="40"/>
  <c r="I201" i="40"/>
  <c r="I364" i="40"/>
  <c r="I231" i="40"/>
  <c r="Q364" i="40"/>
  <c r="M221" i="40"/>
  <c r="H389" i="40"/>
  <c r="M404" i="40"/>
  <c r="Q394" i="40"/>
  <c r="I241" i="40"/>
  <c r="I340" i="40"/>
  <c r="L394" i="40"/>
  <c r="L315" i="40"/>
  <c r="H394" i="40"/>
  <c r="H313" i="40"/>
  <c r="R320" i="40"/>
  <c r="R399" i="40"/>
  <c r="N320" i="40"/>
  <c r="N399" i="40"/>
  <c r="N241" i="40"/>
  <c r="J320" i="40"/>
  <c r="J241" i="40"/>
  <c r="H404" i="40"/>
  <c r="H246" i="40"/>
  <c r="E352" i="40"/>
  <c r="E194" i="40"/>
  <c r="O221" i="40"/>
  <c r="O379" i="40"/>
  <c r="O300" i="40"/>
  <c r="O280" i="40"/>
  <c r="O201" i="40"/>
  <c r="N262" i="40"/>
  <c r="N359" i="40"/>
  <c r="N280" i="40"/>
  <c r="N201" i="40"/>
  <c r="M183" i="40"/>
  <c r="M295" i="40"/>
  <c r="M374" i="40"/>
  <c r="M354" i="40"/>
  <c r="M196" i="40"/>
  <c r="L310" i="40"/>
  <c r="L389" i="40"/>
  <c r="L369" i="40"/>
  <c r="S305" i="40"/>
  <c r="S226" i="40"/>
  <c r="S285" i="40"/>
  <c r="S206" i="40"/>
  <c r="Q349" i="40"/>
  <c r="R280" i="40"/>
  <c r="R359" i="40"/>
  <c r="E389" i="40"/>
  <c r="E369" i="40"/>
  <c r="E240" i="40"/>
  <c r="E319" i="40"/>
  <c r="I226" i="40"/>
  <c r="I206" i="40"/>
  <c r="I344" i="40"/>
  <c r="H374" i="40"/>
  <c r="F216" i="40"/>
  <c r="F196" i="40"/>
  <c r="O183" i="40"/>
  <c r="O262" i="40"/>
  <c r="Q285" i="40"/>
  <c r="E226" i="40"/>
  <c r="E206" i="40"/>
  <c r="E186" i="40"/>
  <c r="E245" i="40"/>
  <c r="E314" i="40"/>
  <c r="L183" i="40"/>
  <c r="L241" i="40"/>
  <c r="L196" i="40"/>
  <c r="N303" i="40"/>
  <c r="F244" i="40"/>
  <c r="F231" i="40"/>
  <c r="P275" i="40"/>
  <c r="N13" i="40"/>
  <c r="N178" i="40"/>
  <c r="P235" i="40"/>
  <c r="Q398" i="40"/>
  <c r="M398" i="40"/>
  <c r="I398" i="40"/>
  <c r="Q315" i="40"/>
  <c r="E320" i="40"/>
  <c r="I196" i="40"/>
  <c r="N181" i="40"/>
  <c r="O199" i="40"/>
  <c r="P216" i="40"/>
  <c r="O398" i="40"/>
  <c r="G398" i="40"/>
  <c r="P200" i="40"/>
  <c r="G367" i="40"/>
  <c r="Q357" i="40"/>
  <c r="R342" i="40"/>
  <c r="F342" i="40"/>
  <c r="G347" i="40"/>
  <c r="H189" i="40"/>
  <c r="F392" i="40"/>
  <c r="K397" i="40"/>
  <c r="J278" i="40"/>
  <c r="Q303" i="40"/>
  <c r="K319" i="40"/>
  <c r="G368" i="40"/>
  <c r="K383" i="40"/>
  <c r="I373" i="40"/>
  <c r="M353" i="40"/>
  <c r="N378" i="40"/>
  <c r="N393" i="40"/>
  <c r="R368" i="40"/>
  <c r="I294" i="40"/>
  <c r="G230" i="40"/>
  <c r="F264" i="40"/>
  <c r="H388" i="40"/>
  <c r="P378" i="40"/>
  <c r="I181" i="40"/>
  <c r="F314" i="40"/>
  <c r="N314" i="40"/>
  <c r="R309" i="40"/>
  <c r="G289" i="40"/>
  <c r="L269" i="40"/>
  <c r="K240" i="40"/>
  <c r="O220" i="40"/>
  <c r="O200" i="40"/>
  <c r="G308" i="40"/>
  <c r="O349" i="40"/>
  <c r="K404" i="40"/>
  <c r="K246" i="40"/>
  <c r="I374" i="40"/>
  <c r="I216" i="40"/>
  <c r="P288" i="40"/>
  <c r="P209" i="40"/>
  <c r="E354" i="40"/>
  <c r="Q261" i="40"/>
  <c r="Q305" i="40"/>
  <c r="Q280" i="40"/>
  <c r="Q295" i="40"/>
  <c r="Q298" i="40"/>
  <c r="Q258" i="40"/>
  <c r="Q320" i="40"/>
  <c r="Q265" i="40"/>
  <c r="Q300" i="40"/>
  <c r="M261" i="40"/>
  <c r="M280" i="40"/>
  <c r="I261" i="40"/>
  <c r="I258" i="40"/>
  <c r="I298" i="40"/>
  <c r="I290" i="40"/>
  <c r="E294" i="40"/>
  <c r="E270" i="40"/>
  <c r="E280" i="40"/>
  <c r="E274" i="40"/>
  <c r="E258" i="40"/>
  <c r="P315" i="40"/>
  <c r="P300" i="40"/>
  <c r="P310" i="40"/>
  <c r="P258" i="40"/>
  <c r="P268" i="40"/>
  <c r="P261" i="40"/>
  <c r="P270" i="40"/>
  <c r="L300" i="40"/>
  <c r="L325" i="40"/>
  <c r="L262" i="40"/>
  <c r="L320" i="40"/>
  <c r="H315" i="40"/>
  <c r="H290" i="40"/>
  <c r="H261" i="40"/>
  <c r="H325" i="40"/>
  <c r="H280" i="40"/>
  <c r="S230" i="40"/>
  <c r="S196" i="40"/>
  <c r="S183" i="40"/>
  <c r="S182" i="40"/>
  <c r="L225" i="40"/>
  <c r="L185" i="40"/>
  <c r="L236" i="40"/>
  <c r="L216" i="40"/>
  <c r="L179" i="40"/>
  <c r="L220" i="40"/>
  <c r="H231" i="40"/>
  <c r="H241" i="40"/>
  <c r="H191" i="40"/>
  <c r="H221" i="40"/>
  <c r="E373" i="40"/>
  <c r="E353" i="40"/>
  <c r="E339" i="40"/>
  <c r="E340" i="40"/>
  <c r="E403" i="40"/>
  <c r="E337" i="40"/>
  <c r="P347" i="40"/>
  <c r="P340" i="40"/>
  <c r="P404" i="40"/>
  <c r="P349" i="40"/>
  <c r="P337" i="40"/>
  <c r="P379" i="40"/>
  <c r="P389" i="40"/>
  <c r="L340" i="40"/>
  <c r="L359" i="40"/>
  <c r="L354" i="40"/>
  <c r="L341" i="40"/>
  <c r="L337" i="40"/>
  <c r="L379" i="40"/>
  <c r="L404" i="40"/>
  <c r="H337" i="40"/>
  <c r="H359" i="40"/>
  <c r="H341" i="40"/>
  <c r="H369" i="40"/>
  <c r="P196" i="40"/>
  <c r="E367" i="40"/>
  <c r="E368" i="40"/>
  <c r="J234" i="40"/>
  <c r="M214" i="40"/>
  <c r="M194" i="40"/>
  <c r="Q278" i="40"/>
  <c r="R263" i="40"/>
  <c r="N234" i="40"/>
  <c r="K219" i="40"/>
  <c r="R234" i="40"/>
  <c r="J357" i="40"/>
  <c r="O319" i="40"/>
  <c r="I324" i="40"/>
  <c r="L309" i="40"/>
  <c r="L289" i="40"/>
  <c r="G348" i="40"/>
  <c r="K343" i="40"/>
  <c r="O378" i="40"/>
  <c r="J279" i="40"/>
  <c r="I353" i="40"/>
  <c r="J358" i="40"/>
  <c r="J393" i="40"/>
  <c r="R348" i="40"/>
  <c r="H289" i="40"/>
  <c r="R289" i="40"/>
  <c r="M181" i="40"/>
  <c r="O240" i="40"/>
  <c r="P374" i="40"/>
  <c r="R402" i="40"/>
  <c r="R325" i="40"/>
  <c r="N402" i="40"/>
  <c r="N325" i="40"/>
  <c r="F323" i="40"/>
  <c r="E404" i="40"/>
  <c r="E246" i="40"/>
  <c r="N300" i="40"/>
  <c r="N221" i="40"/>
  <c r="L290" i="40"/>
  <c r="L211" i="40"/>
  <c r="L347" i="40"/>
  <c r="L349" i="40"/>
  <c r="K229" i="40"/>
  <c r="K389" i="40"/>
  <c r="K231" i="40"/>
  <c r="K290" i="40"/>
  <c r="R379" i="40"/>
  <c r="R221" i="40"/>
  <c r="L190" i="40"/>
  <c r="I215" i="40"/>
  <c r="P341" i="40"/>
  <c r="O290" i="40"/>
  <c r="O335" i="40"/>
  <c r="O256" i="40"/>
  <c r="N220" i="40"/>
  <c r="N200" i="40"/>
  <c r="M352" i="40"/>
  <c r="O177" i="40"/>
  <c r="M324" i="40"/>
  <c r="Q363" i="40"/>
  <c r="O358" i="40"/>
  <c r="H309" i="40"/>
  <c r="P299" i="40"/>
  <c r="N279" i="40"/>
  <c r="N358" i="40"/>
  <c r="M274" i="40"/>
  <c r="P358" i="40"/>
  <c r="J299" i="40"/>
  <c r="O299" i="40"/>
  <c r="O389" i="40"/>
  <c r="P295" i="40"/>
  <c r="M394" i="40"/>
  <c r="M236" i="40"/>
  <c r="I394" i="40"/>
  <c r="I236" i="40"/>
  <c r="S399" i="40"/>
  <c r="S241" i="40"/>
  <c r="E259" i="40"/>
  <c r="L214" i="40"/>
  <c r="E349" i="40"/>
  <c r="E398" i="40"/>
  <c r="N210" i="40"/>
  <c r="N230" i="40"/>
  <c r="P262" i="40"/>
  <c r="S258" i="40"/>
  <c r="K363" i="40"/>
  <c r="F398" i="40"/>
  <c r="S398" i="40"/>
  <c r="E399" i="40"/>
  <c r="E300" i="40"/>
  <c r="L235" i="40"/>
  <c r="J210" i="40"/>
  <c r="J190" i="40"/>
  <c r="I225" i="40"/>
  <c r="H278" i="40"/>
  <c r="G219" i="40"/>
  <c r="E220" i="40"/>
  <c r="E358" i="40"/>
  <c r="F195" i="40"/>
  <c r="S185" i="40"/>
  <c r="S225" i="40"/>
  <c r="E372" i="40"/>
  <c r="E374" i="40"/>
  <c r="N205" i="40"/>
  <c r="N215" i="40"/>
  <c r="N245" i="40"/>
  <c r="R215" i="40"/>
  <c r="R195" i="40"/>
  <c r="O185" i="40"/>
  <c r="N225" i="40"/>
  <c r="N185" i="40"/>
  <c r="S481" i="30"/>
  <c r="S500" i="30"/>
  <c r="S412" i="30"/>
  <c r="S94" i="21"/>
  <c r="S101" i="21"/>
  <c r="R173" i="21"/>
  <c r="R252" i="21"/>
  <c r="S331" i="21"/>
  <c r="S173" i="21"/>
  <c r="R9" i="21"/>
  <c r="R97" i="21"/>
  <c r="G176" i="19"/>
  <c r="O176" i="19"/>
  <c r="O255" i="19"/>
  <c r="O334" i="19"/>
  <c r="I492" i="19"/>
  <c r="F176" i="19"/>
  <c r="R176" i="19"/>
  <c r="N176" i="19"/>
  <c r="I253" i="19"/>
  <c r="G255" i="19"/>
  <c r="H334" i="19"/>
  <c r="S334" i="19"/>
  <c r="N334" i="19"/>
  <c r="Q174" i="19"/>
  <c r="P9" i="19"/>
  <c r="N9" i="19"/>
  <c r="N253" i="19"/>
  <c r="O97" i="19"/>
  <c r="J334" i="19"/>
  <c r="K9" i="19"/>
  <c r="J174" i="19"/>
  <c r="J95" i="19"/>
  <c r="L97" i="19"/>
  <c r="F97" i="19"/>
  <c r="M492" i="19"/>
  <c r="E176" i="19"/>
  <c r="J176" i="19"/>
  <c r="S176" i="19"/>
  <c r="H255" i="19"/>
  <c r="E255" i="19"/>
  <c r="J255" i="19"/>
  <c r="R255" i="19"/>
  <c r="N255" i="19"/>
  <c r="I332" i="19"/>
  <c r="E9" i="19"/>
  <c r="E332" i="19"/>
  <c r="I95" i="19"/>
  <c r="H492" i="19"/>
  <c r="L176" i="19"/>
  <c r="L255" i="19"/>
  <c r="P255" i="19"/>
  <c r="R334" i="19"/>
  <c r="L9" i="19"/>
  <c r="F492" i="19"/>
  <c r="F95" i="19"/>
  <c r="F332" i="19"/>
  <c r="F174" i="19"/>
  <c r="K492" i="19"/>
  <c r="J492" i="19"/>
  <c r="K332" i="19"/>
  <c r="J253" i="19"/>
  <c r="J332" i="19"/>
  <c r="O252" i="19"/>
  <c r="O103" i="19"/>
  <c r="N252" i="19"/>
  <c r="N331" i="19"/>
  <c r="N103" i="19"/>
  <c r="O94" i="19"/>
  <c r="O104" i="19"/>
  <c r="J98" i="19"/>
  <c r="N100" i="19"/>
  <c r="N94" i="19"/>
  <c r="N104" i="19"/>
  <c r="N98" i="19"/>
  <c r="N173" i="19"/>
  <c r="O94" i="25"/>
  <c r="I97" i="25"/>
  <c r="O98" i="25"/>
  <c r="O104" i="25"/>
  <c r="I252" i="25"/>
  <c r="M253" i="25"/>
  <c r="O95" i="25"/>
  <c r="I94" i="25"/>
  <c r="H97" i="25"/>
  <c r="H98" i="25"/>
  <c r="H104" i="25"/>
  <c r="H252" i="25"/>
  <c r="K332" i="25"/>
  <c r="O332" i="25"/>
  <c r="H101" i="25"/>
  <c r="S184" i="40"/>
  <c r="S263" i="40"/>
  <c r="S342" i="40"/>
  <c r="N283" i="40"/>
  <c r="N362" i="40"/>
  <c r="N224" i="40"/>
  <c r="N382" i="40"/>
  <c r="O342" i="40"/>
  <c r="O184" i="40"/>
  <c r="I293" i="40"/>
  <c r="I372" i="40"/>
  <c r="I214" i="40"/>
  <c r="E377" i="40"/>
  <c r="E298" i="40"/>
  <c r="F239" i="40"/>
  <c r="F397" i="40"/>
  <c r="J397" i="40"/>
  <c r="J318" i="40"/>
  <c r="N318" i="40"/>
  <c r="N239" i="40"/>
  <c r="N397" i="40"/>
  <c r="R239" i="40"/>
  <c r="R318" i="40"/>
  <c r="R397" i="40"/>
  <c r="H234" i="40"/>
  <c r="H392" i="40"/>
  <c r="L392" i="40"/>
  <c r="L234" i="40"/>
  <c r="P392" i="40"/>
  <c r="P313" i="40"/>
  <c r="I392" i="40"/>
  <c r="I234" i="40"/>
  <c r="M234" i="40"/>
  <c r="M313" i="40"/>
  <c r="Q313" i="40"/>
  <c r="Q392" i="40"/>
  <c r="Q325" i="40"/>
  <c r="Q404" i="40"/>
  <c r="Q402" i="40"/>
  <c r="J402" i="40"/>
  <c r="J246" i="40"/>
  <c r="J325" i="40"/>
  <c r="J404" i="40"/>
  <c r="M389" i="40"/>
  <c r="M231" i="40"/>
  <c r="M310" i="40"/>
  <c r="M369" i="40"/>
  <c r="M290" i="40"/>
  <c r="M270" i="40"/>
  <c r="M191" i="40"/>
  <c r="M349" i="40"/>
  <c r="L384" i="40"/>
  <c r="L226" i="40"/>
  <c r="L382" i="40"/>
  <c r="L305" i="40"/>
  <c r="L206" i="40"/>
  <c r="L364" i="40"/>
  <c r="L362" i="40"/>
  <c r="L285" i="40"/>
  <c r="L344" i="40"/>
  <c r="L265" i="40"/>
  <c r="L342" i="40"/>
  <c r="K384" i="40"/>
  <c r="K305" i="40"/>
  <c r="K226" i="40"/>
  <c r="K364" i="40"/>
  <c r="K285" i="40"/>
  <c r="K204" i="40"/>
  <c r="K206" i="40"/>
  <c r="K186" i="40"/>
  <c r="K344" i="40"/>
  <c r="K265" i="40"/>
  <c r="S379" i="40"/>
  <c r="S300" i="40"/>
  <c r="S221" i="40"/>
  <c r="S201" i="40"/>
  <c r="S280" i="40"/>
  <c r="N240" i="40"/>
  <c r="N319" i="40"/>
  <c r="N398" i="40"/>
  <c r="J240" i="40"/>
  <c r="J319" i="40"/>
  <c r="J398" i="40"/>
  <c r="P245" i="40"/>
  <c r="P324" i="40"/>
  <c r="L324" i="40"/>
  <c r="L403" i="40"/>
  <c r="H324" i="40"/>
  <c r="H403" i="40"/>
  <c r="J181" i="40"/>
  <c r="J215" i="40"/>
  <c r="J294" i="40"/>
  <c r="J195" i="40"/>
  <c r="J353" i="40"/>
  <c r="J274" i="40"/>
  <c r="I230" i="40"/>
  <c r="I309" i="40"/>
  <c r="I210" i="40"/>
  <c r="I289" i="40"/>
  <c r="I190" i="40"/>
  <c r="I348" i="40"/>
  <c r="I269" i="40"/>
  <c r="H304" i="40"/>
  <c r="H383" i="40"/>
  <c r="H363" i="40"/>
  <c r="H284" i="40"/>
  <c r="H264" i="40"/>
  <c r="H343" i="40"/>
  <c r="G225" i="40"/>
  <c r="G304" i="40"/>
  <c r="G383" i="40"/>
  <c r="G205" i="40"/>
  <c r="G363" i="40"/>
  <c r="G185" i="40"/>
  <c r="G264" i="40"/>
  <c r="G343" i="40"/>
  <c r="E383" i="40"/>
  <c r="E304" i="40"/>
  <c r="E225" i="40"/>
  <c r="E205" i="40"/>
  <c r="E284" i="40"/>
  <c r="E363" i="40"/>
  <c r="E343" i="40"/>
  <c r="E185" i="40"/>
  <c r="F220" i="40"/>
  <c r="F378" i="40"/>
  <c r="F299" i="40"/>
  <c r="F199" i="40"/>
  <c r="F358" i="40"/>
  <c r="S181" i="40"/>
  <c r="S200" i="40"/>
  <c r="S279" i="40"/>
  <c r="S358" i="40"/>
  <c r="Q387" i="40"/>
  <c r="Q308" i="40"/>
  <c r="S299" i="40"/>
  <c r="S220" i="40"/>
  <c r="I275" i="40"/>
  <c r="I354" i="40"/>
  <c r="H305" i="40"/>
  <c r="H226" i="40"/>
  <c r="H384" i="40"/>
  <c r="H206" i="40"/>
  <c r="H285" i="40"/>
  <c r="H364" i="40"/>
  <c r="H186" i="40"/>
  <c r="H13" i="40"/>
  <c r="H336" i="40"/>
  <c r="H344" i="40"/>
  <c r="G374" i="40"/>
  <c r="G295" i="40"/>
  <c r="G359" i="40"/>
  <c r="G201" i="40"/>
  <c r="G13" i="40"/>
  <c r="G178" i="40"/>
  <c r="G357" i="40"/>
  <c r="F389" i="40"/>
  <c r="F310" i="40"/>
  <c r="F369" i="40"/>
  <c r="F211" i="40"/>
  <c r="F290" i="40"/>
  <c r="F270" i="40"/>
  <c r="F191" i="40"/>
  <c r="S186" i="40"/>
  <c r="S265" i="40"/>
  <c r="Q389" i="40"/>
  <c r="Q310" i="40"/>
  <c r="R367" i="40"/>
  <c r="R288" i="40"/>
  <c r="R209" i="40"/>
  <c r="S319" i="40"/>
  <c r="S240" i="40"/>
  <c r="S236" i="40"/>
  <c r="S315" i="40"/>
  <c r="O394" i="40"/>
  <c r="O236" i="40"/>
  <c r="K394" i="40"/>
  <c r="K236" i="40"/>
  <c r="G394" i="40"/>
  <c r="G236" i="40"/>
  <c r="Q399" i="40"/>
  <c r="M399" i="40"/>
  <c r="M320" i="40"/>
  <c r="I399" i="40"/>
  <c r="I320" i="40"/>
  <c r="E323" i="40"/>
  <c r="E402" i="40"/>
  <c r="E244" i="40"/>
  <c r="E341" i="40"/>
  <c r="E262" i="40"/>
  <c r="P226" i="40"/>
  <c r="P384" i="40"/>
  <c r="P305" i="40"/>
  <c r="P206" i="40"/>
  <c r="P285" i="40"/>
  <c r="P364" i="40"/>
  <c r="P186" i="40"/>
  <c r="P344" i="40"/>
  <c r="N387" i="40"/>
  <c r="N229" i="40"/>
  <c r="J179" i="40"/>
  <c r="J183" i="40"/>
  <c r="R337" i="40"/>
  <c r="F341" i="40"/>
  <c r="R341" i="40"/>
  <c r="N244" i="40"/>
  <c r="N323" i="40"/>
  <c r="E200" i="40"/>
  <c r="E305" i="40"/>
  <c r="E384" i="40"/>
  <c r="I357" i="40"/>
  <c r="I278" i="40"/>
  <c r="M341" i="40"/>
  <c r="M262" i="40"/>
  <c r="Q341" i="40"/>
  <c r="Q262" i="40"/>
  <c r="E324" i="40"/>
  <c r="E290" i="40"/>
  <c r="E261" i="40"/>
  <c r="E293" i="40"/>
  <c r="E310" i="40"/>
  <c r="E295" i="40"/>
  <c r="E275" i="40"/>
  <c r="E260" i="40"/>
  <c r="L264" i="40"/>
  <c r="L258" i="40"/>
  <c r="H258" i="40"/>
  <c r="H262" i="40"/>
  <c r="H269" i="40"/>
  <c r="L205" i="40"/>
  <c r="L240" i="40"/>
  <c r="R230" i="40"/>
  <c r="P220" i="40"/>
  <c r="M195" i="40"/>
  <c r="I341" i="40"/>
  <c r="I262" i="40"/>
  <c r="M13" i="40"/>
  <c r="J245" i="40"/>
  <c r="J205" i="40"/>
  <c r="J200" i="40"/>
  <c r="N367" i="40"/>
  <c r="N340" i="40"/>
  <c r="J341" i="40"/>
  <c r="J340" i="40"/>
  <c r="J230" i="40"/>
  <c r="J12" i="40"/>
  <c r="J177" i="40"/>
  <c r="H357" i="40"/>
  <c r="J182" i="40"/>
  <c r="F337" i="40"/>
  <c r="G341" i="40"/>
  <c r="N341" i="40"/>
  <c r="P367" i="40"/>
  <c r="O231" i="40"/>
  <c r="O367" i="40"/>
  <c r="O191" i="40"/>
  <c r="E265" i="40"/>
  <c r="E344" i="40"/>
  <c r="P274" i="40"/>
  <c r="E231" i="40"/>
  <c r="E230" i="40"/>
  <c r="E215" i="40"/>
  <c r="E180" i="40"/>
  <c r="E196" i="40"/>
  <c r="E179" i="40"/>
  <c r="P210" i="40"/>
  <c r="P190" i="40"/>
  <c r="M230" i="40"/>
  <c r="P240" i="40"/>
  <c r="P225" i="40"/>
  <c r="L215" i="40"/>
  <c r="E273" i="40"/>
  <c r="S231" i="40"/>
  <c r="S211" i="40"/>
  <c r="E211" i="40"/>
  <c r="O363" i="40"/>
  <c r="K398" i="40"/>
  <c r="R220" i="40"/>
  <c r="L200" i="40"/>
  <c r="K335" i="40"/>
  <c r="J220" i="40"/>
  <c r="I195" i="40"/>
  <c r="K191" i="40"/>
  <c r="R235" i="40"/>
  <c r="N235" i="40"/>
  <c r="J235" i="40"/>
  <c r="F235" i="40"/>
  <c r="R225" i="40"/>
  <c r="R205" i="40"/>
  <c r="R185" i="40"/>
  <c r="J225" i="40"/>
  <c r="J185" i="40"/>
  <c r="G181" i="40"/>
  <c r="G215" i="40"/>
  <c r="F190" i="40"/>
  <c r="N96" i="28"/>
  <c r="N125" i="28"/>
  <c r="N150" i="28"/>
  <c r="N161" i="28"/>
  <c r="N136" i="28"/>
  <c r="N116" i="28"/>
  <c r="N493" i="28"/>
  <c r="M184" i="28"/>
  <c r="M283" i="28"/>
  <c r="M362" i="28"/>
  <c r="M204" i="28"/>
  <c r="N120" i="28"/>
  <c r="N175" i="28"/>
  <c r="N160" i="28"/>
  <c r="N110" i="28"/>
  <c r="N146" i="28"/>
  <c r="N126" i="28"/>
  <c r="N106" i="28"/>
  <c r="Q331" i="28"/>
  <c r="Q173" i="28"/>
  <c r="Q104" i="28"/>
  <c r="Q99" i="28"/>
  <c r="Q103" i="28"/>
  <c r="Q94" i="28"/>
  <c r="O209" i="28"/>
  <c r="O367" i="28"/>
  <c r="O288" i="28"/>
  <c r="O10" i="28"/>
  <c r="O347" i="28"/>
  <c r="O268" i="28"/>
  <c r="N214" i="28"/>
  <c r="N293" i="28"/>
  <c r="N372" i="28"/>
  <c r="N135" i="28"/>
  <c r="N194" i="28"/>
  <c r="N273" i="28"/>
  <c r="P397" i="28"/>
  <c r="P318" i="28"/>
  <c r="P239" i="28"/>
  <c r="M308" i="28"/>
  <c r="M387" i="28"/>
  <c r="M229" i="28"/>
  <c r="M342" i="28"/>
  <c r="M263" i="28"/>
  <c r="M10" i="28"/>
  <c r="M126" i="28"/>
  <c r="N115" i="28"/>
  <c r="N333" i="28"/>
  <c r="N145" i="28"/>
  <c r="N156" i="28"/>
  <c r="N105" i="28"/>
  <c r="N141" i="28"/>
  <c r="N121" i="28"/>
  <c r="S387" i="28"/>
  <c r="S229" i="28"/>
  <c r="S283" i="28"/>
  <c r="S362" i="28"/>
  <c r="S278" i="28"/>
  <c r="S357" i="28"/>
  <c r="R214" i="28"/>
  <c r="R293" i="28"/>
  <c r="Q387" i="28"/>
  <c r="Q308" i="28"/>
  <c r="P352" i="28"/>
  <c r="P273" i="28"/>
  <c r="O303" i="28"/>
  <c r="O224" i="28"/>
  <c r="O382" i="28"/>
  <c r="M98" i="28"/>
  <c r="R194" i="28"/>
  <c r="O331" i="28"/>
  <c r="O103" i="28"/>
  <c r="Q397" i="28"/>
  <c r="Q9" i="28"/>
  <c r="Q174" i="28"/>
  <c r="G94" i="28"/>
  <c r="G102" i="28"/>
  <c r="G104" i="28"/>
  <c r="P194" i="28"/>
  <c r="Q229" i="28"/>
  <c r="N234" i="28"/>
  <c r="E331" i="28"/>
  <c r="E97" i="28"/>
  <c r="S331" i="28"/>
  <c r="S97" i="28"/>
  <c r="N392" i="28"/>
  <c r="O313" i="28"/>
  <c r="Q10" i="28"/>
  <c r="Q160" i="28"/>
  <c r="P80" i="28"/>
  <c r="P357" i="28"/>
  <c r="O204" i="28"/>
  <c r="O283" i="28"/>
  <c r="O334" i="28"/>
  <c r="O255" i="28"/>
  <c r="O176" i="28"/>
  <c r="O97" i="28"/>
  <c r="O9" i="28"/>
  <c r="E9" i="28"/>
  <c r="E95" i="28"/>
  <c r="R9" i="28"/>
  <c r="N9" i="28"/>
  <c r="N253" i="28"/>
  <c r="S99" i="28"/>
  <c r="S176" i="28"/>
  <c r="S253" i="28"/>
  <c r="S332" i="28"/>
  <c r="S334" i="28"/>
  <c r="S174" i="28"/>
  <c r="S94" i="28"/>
  <c r="S98" i="28"/>
  <c r="S103" i="28"/>
  <c r="S102" i="28"/>
  <c r="S173" i="28"/>
  <c r="S252" i="28"/>
  <c r="S308" i="28"/>
  <c r="S303" i="28"/>
  <c r="S224" i="28"/>
  <c r="S293" i="28"/>
  <c r="S372" i="28"/>
  <c r="S204" i="28"/>
  <c r="S209" i="28"/>
  <c r="S80" i="28"/>
  <c r="S352" i="28"/>
  <c r="S263" i="28"/>
  <c r="S184" i="28"/>
  <c r="S342" i="28"/>
  <c r="E95" i="25"/>
  <c r="Q95" i="25"/>
  <c r="H253" i="25"/>
  <c r="H332" i="25"/>
  <c r="G97" i="25"/>
  <c r="L101" i="25"/>
  <c r="K94" i="25"/>
  <c r="H95" i="25"/>
  <c r="Q97" i="25"/>
  <c r="I98" i="25"/>
  <c r="H100" i="25"/>
  <c r="I104" i="25"/>
  <c r="L173" i="25"/>
  <c r="K252" i="25"/>
  <c r="G253" i="25"/>
  <c r="L253" i="25"/>
  <c r="R253" i="25"/>
  <c r="N253" i="25"/>
  <c r="G332" i="25"/>
  <c r="L332" i="25"/>
  <c r="N332" i="25"/>
  <c r="K95" i="25"/>
  <c r="Q98" i="25"/>
  <c r="Q100" i="25"/>
  <c r="Q104" i="25"/>
  <c r="Q173" i="25"/>
  <c r="Q253" i="25"/>
  <c r="Q332" i="25"/>
  <c r="P362" i="40"/>
  <c r="P204" i="40"/>
  <c r="P283" i="40"/>
  <c r="F362" i="40"/>
  <c r="F283" i="40"/>
  <c r="F204" i="40"/>
  <c r="F225" i="40"/>
  <c r="F304" i="40"/>
  <c r="F383" i="40"/>
  <c r="S215" i="40"/>
  <c r="S373" i="40"/>
  <c r="S294" i="40"/>
  <c r="J323" i="40"/>
  <c r="J244" i="40"/>
  <c r="G246" i="40"/>
  <c r="G404" i="40"/>
  <c r="G325" i="40"/>
  <c r="Q185" i="40"/>
  <c r="Q245" i="40"/>
  <c r="Q181" i="40"/>
  <c r="Q215" i="40"/>
  <c r="Q236" i="40"/>
  <c r="Q221" i="40"/>
  <c r="Q216" i="40"/>
  <c r="Q191" i="40"/>
  <c r="Q230" i="40"/>
  <c r="Q189" i="40"/>
  <c r="Q199" i="40"/>
  <c r="Q239" i="40"/>
  <c r="Q183" i="40"/>
  <c r="Q182" i="40"/>
  <c r="Q179" i="40"/>
  <c r="Q241" i="40"/>
  <c r="Q246" i="40"/>
  <c r="Q196" i="40"/>
  <c r="Q211" i="40"/>
  <c r="Q210" i="40"/>
  <c r="Q220" i="40"/>
  <c r="Q224" i="40"/>
  <c r="Q214" i="40"/>
  <c r="Q226" i="40"/>
  <c r="Q231" i="40"/>
  <c r="Q190" i="40"/>
  <c r="Q200" i="40"/>
  <c r="Q229" i="40"/>
  <c r="Q234" i="40"/>
  <c r="Q201" i="40"/>
  <c r="Q240" i="40"/>
  <c r="K177" i="40"/>
  <c r="E12" i="40"/>
  <c r="E11" i="40"/>
  <c r="E348" i="40"/>
  <c r="E269" i="40"/>
  <c r="E190" i="40"/>
  <c r="S235" i="40"/>
  <c r="S314" i="40"/>
  <c r="S393" i="40"/>
  <c r="P382" i="40"/>
  <c r="P224" i="40"/>
  <c r="F382" i="40"/>
  <c r="F224" i="40"/>
  <c r="F303" i="40"/>
  <c r="F205" i="40"/>
  <c r="F284" i="40"/>
  <c r="F363" i="40"/>
  <c r="S195" i="40"/>
  <c r="S274" i="40"/>
  <c r="S353" i="40"/>
  <c r="Q219" i="40"/>
  <c r="K194" i="40"/>
  <c r="K273" i="40"/>
  <c r="K352" i="40"/>
  <c r="K293" i="40"/>
  <c r="O364" i="40"/>
  <c r="O285" i="40"/>
  <c r="N216" i="40"/>
  <c r="N295" i="40"/>
  <c r="N275" i="40"/>
  <c r="N354" i="40"/>
  <c r="S367" i="40"/>
  <c r="S209" i="40"/>
  <c r="G229" i="40"/>
  <c r="G387" i="40"/>
  <c r="J209" i="40"/>
  <c r="J288" i="40"/>
  <c r="R194" i="40"/>
  <c r="R352" i="40"/>
  <c r="R273" i="40"/>
  <c r="R214" i="40"/>
  <c r="R293" i="40"/>
  <c r="K303" i="40"/>
  <c r="L263" i="40"/>
  <c r="L283" i="40"/>
  <c r="M184" i="40"/>
  <c r="M263" i="40"/>
  <c r="M342" i="40"/>
  <c r="G199" i="40"/>
  <c r="G278" i="40"/>
  <c r="L219" i="40"/>
  <c r="L298" i="40"/>
  <c r="P377" i="40"/>
  <c r="P219" i="40"/>
  <c r="Q273" i="40"/>
  <c r="Q194" i="40"/>
  <c r="Q352" i="40"/>
  <c r="S347" i="40"/>
  <c r="G273" i="40"/>
  <c r="G194" i="40"/>
  <c r="G352" i="40"/>
  <c r="G214" i="40"/>
  <c r="G293" i="40"/>
  <c r="G372" i="40"/>
  <c r="M377" i="40"/>
  <c r="M298" i="40"/>
  <c r="M219" i="40"/>
  <c r="R357" i="40"/>
  <c r="R278" i="40"/>
  <c r="Q184" i="40"/>
  <c r="Q263" i="40"/>
  <c r="E394" i="40"/>
  <c r="E315" i="40"/>
  <c r="E236" i="40"/>
  <c r="J305" i="40"/>
  <c r="J226" i="40"/>
  <c r="J285" i="40"/>
  <c r="J206" i="40"/>
  <c r="H179" i="40"/>
  <c r="I13" i="40"/>
  <c r="K221" i="40"/>
  <c r="L268" i="40"/>
  <c r="I12" i="40"/>
  <c r="R323" i="40"/>
  <c r="R244" i="40"/>
  <c r="S191" i="40"/>
  <c r="L230" i="40"/>
  <c r="L210" i="40"/>
  <c r="J13" i="40"/>
  <c r="Q13" i="40"/>
  <c r="Q186" i="40"/>
  <c r="K235" i="40"/>
  <c r="K205" i="40"/>
  <c r="K209" i="40"/>
  <c r="K225" i="40"/>
  <c r="K185" i="40"/>
  <c r="K189" i="40"/>
  <c r="K183" i="40"/>
  <c r="K182" i="40"/>
  <c r="K179" i="40"/>
  <c r="K245" i="40"/>
  <c r="K195" i="40"/>
  <c r="H245" i="40"/>
  <c r="H220" i="40"/>
  <c r="H235" i="40"/>
  <c r="H205" i="40"/>
  <c r="H190" i="40"/>
  <c r="H225" i="40"/>
  <c r="H215" i="40"/>
  <c r="H210" i="40"/>
  <c r="H185" i="40"/>
  <c r="H182" i="40"/>
  <c r="H200" i="40"/>
  <c r="H199" i="40"/>
  <c r="H183" i="40"/>
  <c r="H240" i="40"/>
  <c r="S245" i="40"/>
  <c r="O245" i="40"/>
  <c r="G403" i="40"/>
  <c r="G245" i="40"/>
  <c r="F402" i="40"/>
  <c r="O13" i="40"/>
  <c r="O178" i="40"/>
  <c r="E364" i="40"/>
  <c r="E285" i="40"/>
  <c r="E191" i="40"/>
  <c r="E393" i="40"/>
  <c r="E235" i="40"/>
  <c r="M205" i="40"/>
  <c r="Q235" i="40"/>
  <c r="Q195" i="40"/>
  <c r="M12" i="40"/>
  <c r="G12" i="40"/>
  <c r="G11" i="40"/>
  <c r="K201" i="40"/>
  <c r="K13" i="40"/>
  <c r="K11" i="40"/>
  <c r="K334" i="40"/>
  <c r="E221" i="40"/>
  <c r="E379" i="40"/>
  <c r="S205" i="40"/>
  <c r="M185" i="40"/>
  <c r="M215" i="40"/>
  <c r="I245" i="40"/>
  <c r="I403" i="40"/>
  <c r="Q12" i="40"/>
  <c r="N190" i="40"/>
  <c r="N12" i="40"/>
  <c r="M225" i="40"/>
  <c r="F13" i="40"/>
  <c r="F336" i="40"/>
  <c r="L13" i="40"/>
  <c r="Q377" i="40"/>
  <c r="R13" i="40"/>
  <c r="L245" i="40"/>
  <c r="R12" i="40"/>
  <c r="R256" i="40"/>
  <c r="Q225" i="40"/>
  <c r="Q205" i="40"/>
  <c r="F230" i="40"/>
  <c r="F367" i="40"/>
  <c r="P13" i="40"/>
  <c r="M186" i="40"/>
  <c r="E325" i="40"/>
  <c r="E309" i="40"/>
  <c r="E289" i="40"/>
  <c r="E279" i="40"/>
  <c r="O235" i="40"/>
  <c r="O205" i="40"/>
  <c r="I185" i="40"/>
  <c r="F240" i="40"/>
  <c r="F215" i="40"/>
  <c r="F200" i="40"/>
  <c r="F185" i="40"/>
  <c r="Q403" i="40"/>
  <c r="M403" i="40"/>
  <c r="M245" i="40"/>
  <c r="P181" i="40"/>
  <c r="P12" i="40"/>
  <c r="P195" i="40"/>
  <c r="O215" i="40"/>
  <c r="L12" i="40"/>
  <c r="L195" i="40"/>
  <c r="K181" i="40"/>
  <c r="K215" i="40"/>
  <c r="H12" i="40"/>
  <c r="H195" i="40"/>
  <c r="E378" i="40"/>
  <c r="E299" i="40"/>
  <c r="E264" i="40"/>
  <c r="O211" i="40"/>
  <c r="K211" i="40"/>
  <c r="F12" i="40"/>
  <c r="N239" i="25"/>
  <c r="L318" i="25"/>
  <c r="L324" i="25"/>
  <c r="E245" i="25"/>
  <c r="E324" i="25"/>
  <c r="I318" i="25"/>
  <c r="K318" i="25"/>
  <c r="M318" i="25"/>
  <c r="I239" i="25"/>
  <c r="P318" i="25"/>
  <c r="I403" i="25"/>
  <c r="J244" i="25"/>
  <c r="H79" i="25"/>
  <c r="H323" i="25"/>
  <c r="Q79" i="25"/>
  <c r="Q244" i="25"/>
  <c r="O245" i="25"/>
  <c r="G79" i="25"/>
  <c r="G244" i="25"/>
  <c r="O324" i="25"/>
  <c r="F403" i="25"/>
  <c r="M234" i="25"/>
  <c r="M79" i="25"/>
  <c r="M402" i="25"/>
  <c r="Q245" i="25"/>
  <c r="Q324" i="25"/>
  <c r="M403" i="25"/>
  <c r="M245" i="25"/>
  <c r="M324" i="25"/>
  <c r="L392" i="25"/>
  <c r="H403" i="25"/>
  <c r="H308" i="25"/>
  <c r="M229" i="25"/>
  <c r="I229" i="25"/>
  <c r="O382" i="25"/>
  <c r="O303" i="25"/>
  <c r="S303" i="25"/>
  <c r="I224" i="25"/>
  <c r="G224" i="25"/>
  <c r="P224" i="25"/>
  <c r="S382" i="25"/>
  <c r="L224" i="25"/>
  <c r="R219" i="25"/>
  <c r="F377" i="25"/>
  <c r="I219" i="25"/>
  <c r="J298" i="25"/>
  <c r="J377" i="25"/>
  <c r="E372" i="25"/>
  <c r="L214" i="25"/>
  <c r="L293" i="25"/>
  <c r="H214" i="25"/>
  <c r="F367" i="25"/>
  <c r="J367" i="25"/>
  <c r="E209" i="25"/>
  <c r="O209" i="25"/>
  <c r="H288" i="25"/>
  <c r="O288" i="25"/>
  <c r="J288" i="25"/>
  <c r="H367" i="25"/>
  <c r="E362" i="25"/>
  <c r="S362" i="25"/>
  <c r="F204" i="25"/>
  <c r="N362" i="25"/>
  <c r="P362" i="25"/>
  <c r="J204" i="25"/>
  <c r="G283" i="25"/>
  <c r="L283" i="25"/>
  <c r="Q283" i="25"/>
  <c r="G204" i="25"/>
  <c r="P204" i="25"/>
  <c r="K283" i="25"/>
  <c r="J402" i="25"/>
  <c r="J403" i="25"/>
  <c r="R278" i="25"/>
  <c r="N79" i="25"/>
  <c r="N323" i="25"/>
  <c r="J324" i="25"/>
  <c r="J199" i="25"/>
  <c r="G324" i="25"/>
  <c r="K79" i="25"/>
  <c r="K244" i="25"/>
  <c r="J245" i="25"/>
  <c r="G245" i="25"/>
  <c r="G403" i="25"/>
  <c r="E403" i="25"/>
  <c r="E323" i="25"/>
  <c r="L245" i="25"/>
  <c r="P199" i="25"/>
  <c r="K245" i="25"/>
  <c r="P245" i="25"/>
  <c r="K324" i="25"/>
  <c r="P324" i="25"/>
  <c r="P357" i="25"/>
  <c r="O79" i="25"/>
  <c r="O402" i="25"/>
  <c r="K403" i="25"/>
  <c r="Q403" i="25"/>
  <c r="O403" i="25"/>
  <c r="P244" i="25"/>
  <c r="L79" i="25"/>
  <c r="F402" i="25"/>
  <c r="R79" i="25"/>
  <c r="R323" i="25"/>
  <c r="R245" i="25"/>
  <c r="N245" i="25"/>
  <c r="R324" i="25"/>
  <c r="N324" i="25"/>
  <c r="R403" i="25"/>
  <c r="P403" i="25"/>
  <c r="N403" i="25"/>
  <c r="G352" i="25"/>
  <c r="E189" i="25"/>
  <c r="H263" i="25"/>
  <c r="H184" i="25"/>
  <c r="J263" i="25"/>
  <c r="M184" i="25"/>
  <c r="J184" i="25"/>
  <c r="M263" i="25"/>
  <c r="P263" i="25"/>
  <c r="P184" i="25"/>
  <c r="O263" i="25"/>
  <c r="G342" i="25"/>
  <c r="F323" i="25"/>
  <c r="K263" i="25"/>
  <c r="P323" i="25"/>
  <c r="J239" i="25"/>
  <c r="O239" i="25"/>
  <c r="G318" i="25"/>
  <c r="R318" i="25"/>
  <c r="J397" i="25"/>
  <c r="R397" i="25"/>
  <c r="O318" i="25"/>
  <c r="M239" i="25"/>
  <c r="P239" i="25"/>
  <c r="H318" i="25"/>
  <c r="G397" i="25"/>
  <c r="E397" i="25"/>
  <c r="Q397" i="25"/>
  <c r="L239" i="25"/>
  <c r="Q239" i="25"/>
  <c r="J234" i="25"/>
  <c r="J392" i="25"/>
  <c r="K392" i="25"/>
  <c r="G234" i="25"/>
  <c r="M313" i="25"/>
  <c r="I313" i="25"/>
  <c r="Q392" i="25"/>
  <c r="H234" i="25"/>
  <c r="Q234" i="25"/>
  <c r="H313" i="25"/>
  <c r="K313" i="25"/>
  <c r="G392" i="25"/>
  <c r="P234" i="25"/>
  <c r="F234" i="25"/>
  <c r="F313" i="25"/>
  <c r="J229" i="25"/>
  <c r="F229" i="25"/>
  <c r="M308" i="25"/>
  <c r="H387" i="25"/>
  <c r="F387" i="25"/>
  <c r="I308" i="25"/>
  <c r="Q308" i="25"/>
  <c r="G387" i="25"/>
  <c r="E387" i="25"/>
  <c r="Q387" i="25"/>
  <c r="L308" i="25"/>
  <c r="R308" i="25"/>
  <c r="N308" i="25"/>
  <c r="L387" i="25"/>
  <c r="R229" i="25"/>
  <c r="N229" i="25"/>
  <c r="S229" i="25"/>
  <c r="P308" i="25"/>
  <c r="H382" i="25"/>
  <c r="R303" i="25"/>
  <c r="R382" i="25"/>
  <c r="E224" i="25"/>
  <c r="K303" i="25"/>
  <c r="F224" i="25"/>
  <c r="M224" i="25"/>
  <c r="L303" i="25"/>
  <c r="M382" i="25"/>
  <c r="K382" i="25"/>
  <c r="I382" i="25"/>
  <c r="Q382" i="25"/>
  <c r="E303" i="25"/>
  <c r="J303" i="25"/>
  <c r="P303" i="25"/>
  <c r="E298" i="25"/>
  <c r="M377" i="25"/>
  <c r="E219" i="25"/>
  <c r="G298" i="25"/>
  <c r="G377" i="25"/>
  <c r="N219" i="25"/>
  <c r="O298" i="25"/>
  <c r="L219" i="25"/>
  <c r="P219" i="25"/>
  <c r="M219" i="25"/>
  <c r="O219" i="25"/>
  <c r="R298" i="25"/>
  <c r="N298" i="25"/>
  <c r="P377" i="25"/>
  <c r="Q219" i="25"/>
  <c r="M293" i="25"/>
  <c r="P293" i="25"/>
  <c r="I293" i="25"/>
  <c r="N293" i="25"/>
  <c r="R372" i="25"/>
  <c r="J214" i="25"/>
  <c r="H293" i="25"/>
  <c r="J372" i="25"/>
  <c r="M214" i="25"/>
  <c r="I214" i="25"/>
  <c r="Q293" i="25"/>
  <c r="Q214" i="25"/>
  <c r="K293" i="25"/>
  <c r="G372" i="25"/>
  <c r="K214" i="25"/>
  <c r="G293" i="25"/>
  <c r="F214" i="25"/>
  <c r="O214" i="25"/>
  <c r="S293" i="25"/>
  <c r="O372" i="25"/>
  <c r="F293" i="25"/>
  <c r="F209" i="25"/>
  <c r="P288" i="25"/>
  <c r="K367" i="25"/>
  <c r="G367" i="25"/>
  <c r="E367" i="25"/>
  <c r="Q367" i="25"/>
  <c r="R209" i="25"/>
  <c r="N209" i="25"/>
  <c r="L288" i="25"/>
  <c r="R288" i="25"/>
  <c r="N288" i="25"/>
  <c r="G209" i="25"/>
  <c r="K209" i="25"/>
  <c r="P209" i="25"/>
  <c r="H283" i="25"/>
  <c r="L204" i="25"/>
  <c r="E204" i="25"/>
  <c r="I204" i="25"/>
  <c r="K204" i="25"/>
  <c r="Q362" i="25"/>
  <c r="F362" i="25"/>
  <c r="Q204" i="25"/>
  <c r="M283" i="25"/>
  <c r="I283" i="25"/>
  <c r="N283" i="25"/>
  <c r="H199" i="25"/>
  <c r="G278" i="25"/>
  <c r="H357" i="25"/>
  <c r="N357" i="25"/>
  <c r="K357" i="25"/>
  <c r="E278" i="25"/>
  <c r="M278" i="25"/>
  <c r="L278" i="25"/>
  <c r="E199" i="25"/>
  <c r="M357" i="25"/>
  <c r="R273" i="25"/>
  <c r="R194" i="25"/>
  <c r="F194" i="25"/>
  <c r="Q194" i="25"/>
  <c r="O273" i="25"/>
  <c r="N273" i="25"/>
  <c r="E194" i="25"/>
  <c r="O194" i="25"/>
  <c r="F352" i="25"/>
  <c r="N194" i="25"/>
  <c r="K273" i="25"/>
  <c r="M194" i="25"/>
  <c r="I194" i="25"/>
  <c r="J273" i="25"/>
  <c r="K352" i="25"/>
  <c r="I352" i="25"/>
  <c r="Q352" i="25"/>
  <c r="H273" i="25"/>
  <c r="L273" i="25"/>
  <c r="G189" i="25"/>
  <c r="E268" i="25"/>
  <c r="K347" i="25"/>
  <c r="J347" i="25"/>
  <c r="F268" i="25"/>
  <c r="F347" i="25"/>
  <c r="G347" i="25"/>
  <c r="E347" i="25"/>
  <c r="K268" i="25"/>
  <c r="R347" i="25"/>
  <c r="R268" i="25"/>
  <c r="R189" i="25"/>
  <c r="N347" i="25"/>
  <c r="N189" i="25"/>
  <c r="N268" i="25"/>
  <c r="S189" i="25"/>
  <c r="S268" i="25"/>
  <c r="S347" i="25"/>
  <c r="O268" i="25"/>
  <c r="O347" i="25"/>
  <c r="O189" i="25"/>
  <c r="M189" i="25"/>
  <c r="Q189" i="25"/>
  <c r="Q347" i="25"/>
  <c r="Q268" i="25"/>
  <c r="L347" i="25"/>
  <c r="L189" i="25"/>
  <c r="P347" i="25"/>
  <c r="J189" i="25"/>
  <c r="S239" i="25"/>
  <c r="S392" i="25"/>
  <c r="S234" i="25"/>
  <c r="S387" i="25"/>
  <c r="S377" i="25"/>
  <c r="S219" i="25"/>
  <c r="S372" i="25"/>
  <c r="S367" i="25"/>
  <c r="S209" i="25"/>
  <c r="S283" i="25"/>
  <c r="S357" i="25"/>
  <c r="S199" i="25"/>
  <c r="S403" i="25"/>
  <c r="S245" i="25"/>
  <c r="S352" i="25"/>
  <c r="S194" i="25"/>
  <c r="S412" i="25"/>
  <c r="S492" i="25"/>
  <c r="S481" i="25"/>
  <c r="S493" i="25"/>
  <c r="S318" i="25"/>
  <c r="S397" i="25"/>
  <c r="S324" i="25"/>
  <c r="S308" i="25"/>
  <c r="S298" i="25"/>
  <c r="S278" i="25"/>
  <c r="S79" i="25"/>
  <c r="S244" i="25"/>
  <c r="S273" i="25"/>
  <c r="G94" i="25"/>
  <c r="N94" i="25"/>
  <c r="R104" i="25"/>
  <c r="N98" i="25"/>
  <c r="G101" i="25"/>
  <c r="N104" i="25"/>
  <c r="R99" i="25"/>
  <c r="G331" i="25"/>
  <c r="L100" i="25"/>
  <c r="G173" i="25"/>
  <c r="R100" i="25"/>
  <c r="G100" i="25"/>
  <c r="G98" i="25"/>
  <c r="F104" i="25"/>
  <c r="K101" i="25"/>
  <c r="F101" i="25"/>
  <c r="J94" i="25"/>
  <c r="J95" i="25"/>
  <c r="J97" i="25"/>
  <c r="J98" i="25"/>
  <c r="K100" i="25"/>
  <c r="O100" i="25"/>
  <c r="J104" i="25"/>
  <c r="K173" i="25"/>
  <c r="O173" i="25"/>
  <c r="L252" i="25"/>
  <c r="I331" i="25"/>
  <c r="J101" i="25"/>
  <c r="F94" i="25"/>
  <c r="F95" i="25"/>
  <c r="F97" i="25"/>
  <c r="F98" i="25"/>
  <c r="J100" i="25"/>
  <c r="J173" i="25"/>
  <c r="O252" i="25"/>
  <c r="R331" i="25"/>
  <c r="G95" i="25"/>
  <c r="G104" i="25"/>
  <c r="O101" i="25"/>
  <c r="I101" i="25"/>
  <c r="L94" i="25"/>
  <c r="L95" i="25"/>
  <c r="L97" i="25"/>
  <c r="L98" i="25"/>
  <c r="F100" i="25"/>
  <c r="I100" i="25"/>
  <c r="L104" i="25"/>
  <c r="F173" i="25"/>
  <c r="J252" i="25"/>
  <c r="R94" i="25"/>
  <c r="P104" i="25"/>
  <c r="M97" i="25"/>
  <c r="P101" i="25"/>
  <c r="M101" i="25"/>
  <c r="M94" i="25"/>
  <c r="M173" i="25"/>
  <c r="M95" i="25"/>
  <c r="M98" i="25"/>
  <c r="M100" i="25"/>
  <c r="M104" i="25"/>
  <c r="M252" i="25"/>
  <c r="P331" i="25"/>
  <c r="N173" i="25"/>
  <c r="R173" i="25"/>
  <c r="R95" i="25"/>
  <c r="P173" i="25"/>
  <c r="P98" i="25"/>
  <c r="R101" i="25"/>
  <c r="R98" i="25"/>
  <c r="N252" i="25"/>
  <c r="N97" i="25"/>
  <c r="P97" i="25"/>
  <c r="P94" i="25"/>
  <c r="N95" i="25"/>
  <c r="R252" i="25"/>
  <c r="P252" i="25"/>
  <c r="N331" i="25"/>
  <c r="N100" i="25"/>
  <c r="P95" i="25"/>
  <c r="S8" i="25"/>
  <c r="S255" i="25"/>
  <c r="S253" i="25"/>
  <c r="S332" i="25"/>
  <c r="S331" i="29"/>
  <c r="R382" i="29"/>
  <c r="R214" i="29"/>
  <c r="Q288" i="29"/>
  <c r="N382" i="29"/>
  <c r="P102" i="29"/>
  <c r="P97" i="29"/>
  <c r="O79" i="29"/>
  <c r="O244" i="29"/>
  <c r="M94" i="29"/>
  <c r="M97" i="29"/>
  <c r="K104" i="29"/>
  <c r="M173" i="29"/>
  <c r="P199" i="29"/>
  <c r="M214" i="29"/>
  <c r="Q234" i="29"/>
  <c r="P255" i="29"/>
  <c r="L268" i="29"/>
  <c r="J308" i="29"/>
  <c r="S318" i="29"/>
  <c r="H8" i="29"/>
  <c r="N8" i="29"/>
  <c r="N334" i="29"/>
  <c r="L176" i="29"/>
  <c r="S323" i="29"/>
  <c r="O166" i="29"/>
  <c r="R224" i="29"/>
  <c r="R342" i="29"/>
  <c r="N224" i="29"/>
  <c r="N352" i="29"/>
  <c r="P331" i="29"/>
  <c r="P103" i="29"/>
  <c r="O219" i="29"/>
  <c r="O245" i="29"/>
  <c r="K98" i="29"/>
  <c r="M100" i="29"/>
  <c r="M102" i="29"/>
  <c r="K103" i="29"/>
  <c r="S173" i="29"/>
  <c r="J194" i="29"/>
  <c r="M209" i="29"/>
  <c r="K224" i="29"/>
  <c r="L239" i="29"/>
  <c r="M252" i="29"/>
  <c r="H255" i="29"/>
  <c r="L255" i="29"/>
  <c r="N268" i="29"/>
  <c r="J278" i="29"/>
  <c r="J283" i="29"/>
  <c r="M288" i="29"/>
  <c r="K293" i="29"/>
  <c r="K298" i="29"/>
  <c r="P318" i="29"/>
  <c r="L8" i="29"/>
  <c r="J8" i="29"/>
  <c r="R8" i="29"/>
  <c r="K10" i="29"/>
  <c r="K145" i="29"/>
  <c r="L334" i="29"/>
  <c r="R334" i="29"/>
  <c r="R176" i="29"/>
  <c r="P176" i="29"/>
  <c r="J176" i="29"/>
  <c r="O111" i="29"/>
  <c r="N303" i="29"/>
  <c r="N194" i="29"/>
  <c r="P98" i="29"/>
  <c r="P252" i="29"/>
  <c r="K94" i="29"/>
  <c r="K97" i="29"/>
  <c r="S100" i="29"/>
  <c r="M104" i="29"/>
  <c r="K173" i="29"/>
  <c r="L189" i="29"/>
  <c r="J199" i="29"/>
  <c r="K214" i="29"/>
  <c r="J229" i="29"/>
  <c r="R255" i="29"/>
  <c r="N255" i="29"/>
  <c r="J273" i="29"/>
  <c r="H334" i="29"/>
  <c r="J334" i="29"/>
  <c r="N347" i="29"/>
  <c r="H176" i="29"/>
  <c r="N288" i="29"/>
  <c r="N209" i="29"/>
  <c r="N367" i="29"/>
  <c r="N10" i="29"/>
  <c r="N135" i="29"/>
  <c r="L367" i="29"/>
  <c r="L288" i="29"/>
  <c r="L209" i="29"/>
  <c r="S288" i="29"/>
  <c r="S367" i="29"/>
  <c r="P245" i="29"/>
  <c r="P324" i="29"/>
  <c r="P403" i="29"/>
  <c r="D332" i="29"/>
  <c r="D253" i="29"/>
  <c r="D174" i="29"/>
  <c r="P244" i="29"/>
  <c r="P402" i="29"/>
  <c r="R278" i="29"/>
  <c r="R357" i="29"/>
  <c r="E334" i="29"/>
  <c r="E8" i="29"/>
  <c r="D334" i="29"/>
  <c r="D8" i="29"/>
  <c r="M352" i="29"/>
  <c r="M273" i="29"/>
  <c r="M357" i="29"/>
  <c r="M278" i="29"/>
  <c r="J392" i="29"/>
  <c r="R199" i="29"/>
  <c r="R347" i="29"/>
  <c r="R10" i="29"/>
  <c r="R189" i="29"/>
  <c r="Q283" i="29"/>
  <c r="Q362" i="29"/>
  <c r="J288" i="29"/>
  <c r="S372" i="29"/>
  <c r="Q382" i="29"/>
  <c r="Q303" i="29"/>
  <c r="Q224" i="29"/>
  <c r="L313" i="29"/>
  <c r="L234" i="29"/>
  <c r="K403" i="29"/>
  <c r="K245" i="29"/>
  <c r="K79" i="29"/>
  <c r="K165" i="29"/>
  <c r="K324" i="29"/>
  <c r="S97" i="29"/>
  <c r="P100" i="29"/>
  <c r="Q331" i="29"/>
  <c r="Q252" i="29"/>
  <c r="S352" i="29"/>
  <c r="S273" i="29"/>
  <c r="O362" i="29"/>
  <c r="O283" i="29"/>
  <c r="K387" i="29"/>
  <c r="K308" i="29"/>
  <c r="O8" i="29"/>
  <c r="O252" i="29"/>
  <c r="O334" i="29"/>
  <c r="G334" i="29"/>
  <c r="G255" i="29"/>
  <c r="G8" i="29"/>
  <c r="G100" i="29"/>
  <c r="J10" i="29"/>
  <c r="K382" i="29"/>
  <c r="K303" i="29"/>
  <c r="M387" i="29"/>
  <c r="M308" i="29"/>
  <c r="N308" i="29"/>
  <c r="R397" i="29"/>
  <c r="R239" i="29"/>
  <c r="R318" i="29"/>
  <c r="N403" i="29"/>
  <c r="N324" i="29"/>
  <c r="O105" i="29"/>
  <c r="O126" i="29"/>
  <c r="O151" i="29"/>
  <c r="O387" i="29"/>
  <c r="O140" i="29"/>
  <c r="O115" i="29"/>
  <c r="O155" i="29"/>
  <c r="Q10" i="29"/>
  <c r="O229" i="29"/>
  <c r="O110" i="29"/>
  <c r="O333" i="29"/>
  <c r="O125" i="29"/>
  <c r="O141" i="29"/>
  <c r="O156" i="29"/>
  <c r="O120" i="29"/>
  <c r="F10" i="22"/>
  <c r="G10" i="22"/>
  <c r="M10" i="22"/>
  <c r="N10" i="22"/>
  <c r="O10" i="22"/>
  <c r="R10" i="22"/>
  <c r="T510" i="22"/>
  <c r="T493" i="22"/>
  <c r="F387" i="22"/>
  <c r="J515" i="22"/>
  <c r="M397" i="22"/>
  <c r="J387" i="22"/>
  <c r="M387" i="22"/>
  <c r="P561" i="22"/>
  <c r="P481" i="22"/>
  <c r="S562" i="22"/>
  <c r="I494" i="22"/>
  <c r="K494" i="22"/>
  <c r="M550" i="22"/>
  <c r="N412" i="22"/>
  <c r="N500" i="22"/>
  <c r="K413" i="22"/>
  <c r="U545" i="22"/>
  <c r="K372" i="22"/>
  <c r="K293" i="22"/>
  <c r="K530" i="22"/>
  <c r="R530" i="22"/>
  <c r="R372" i="22"/>
  <c r="N530" i="22"/>
  <c r="O535" i="22"/>
  <c r="I382" i="22"/>
  <c r="L337" i="22"/>
  <c r="L258" i="22"/>
  <c r="L495" i="22"/>
  <c r="M495" i="22"/>
  <c r="F135" i="22"/>
  <c r="F372" i="22"/>
  <c r="F293" i="22"/>
  <c r="F530" i="22"/>
  <c r="K175" i="22"/>
  <c r="J254" i="22"/>
  <c r="F160" i="22"/>
  <c r="M382" i="22"/>
  <c r="L410" i="22"/>
  <c r="L411" i="22"/>
  <c r="S413" i="22"/>
  <c r="R481" i="22"/>
  <c r="P412" i="22"/>
  <c r="P500" i="22"/>
  <c r="I561" i="22"/>
  <c r="I413" i="22"/>
  <c r="I492" i="22"/>
  <c r="O413" i="22"/>
  <c r="S515" i="22"/>
  <c r="S520" i="22"/>
  <c r="F142" i="22"/>
  <c r="F126" i="22"/>
  <c r="F108" i="22"/>
  <c r="F131" i="22"/>
  <c r="J357" i="22"/>
  <c r="J278" i="22"/>
  <c r="Q120" i="22"/>
  <c r="Q278" i="22"/>
  <c r="M367" i="22"/>
  <c r="M288" i="22"/>
  <c r="M525" i="22"/>
  <c r="M545" i="22"/>
  <c r="I150" i="22"/>
  <c r="I545" i="22"/>
  <c r="I308" i="22"/>
  <c r="J308" i="22"/>
  <c r="J403" i="22"/>
  <c r="J324" i="22"/>
  <c r="J325" i="22"/>
  <c r="J562" i="22"/>
  <c r="P404" i="22"/>
  <c r="L563" i="22"/>
  <c r="L405" i="22"/>
  <c r="L412" i="22"/>
  <c r="L500" i="22"/>
  <c r="N493" i="22"/>
  <c r="N413" i="22"/>
  <c r="S494" i="22"/>
  <c r="N525" i="22"/>
  <c r="I155" i="22"/>
  <c r="I392" i="22"/>
  <c r="I550" i="22"/>
  <c r="Q254" i="22"/>
  <c r="E254" i="22"/>
  <c r="I313" i="22"/>
  <c r="M313" i="22"/>
  <c r="P493" i="22"/>
  <c r="P413" i="22"/>
  <c r="P410" i="22"/>
  <c r="S505" i="22"/>
  <c r="I377" i="22"/>
  <c r="I298" i="22"/>
  <c r="M298" i="22"/>
  <c r="P326" i="22"/>
  <c r="P405" i="22"/>
  <c r="F174" i="22"/>
  <c r="F332" i="22"/>
  <c r="F334" i="22"/>
  <c r="F176" i="22"/>
  <c r="F156" i="22"/>
  <c r="F136" i="22"/>
  <c r="F255" i="22"/>
  <c r="F161" i="22"/>
  <c r="F155" i="22"/>
  <c r="F121" i="22"/>
  <c r="F111" i="22"/>
  <c r="F105" i="22"/>
  <c r="F146" i="22"/>
  <c r="F116" i="22"/>
  <c r="F117" i="22"/>
  <c r="F118" i="22"/>
  <c r="F132" i="22"/>
  <c r="F133" i="22"/>
  <c r="F137" i="22"/>
  <c r="F138" i="22"/>
  <c r="F141" i="22"/>
  <c r="F145" i="22"/>
  <c r="F140" i="22"/>
  <c r="F120" i="22"/>
  <c r="F128" i="22"/>
  <c r="F147" i="22"/>
  <c r="F148" i="22"/>
  <c r="F152" i="22"/>
  <c r="F153" i="22"/>
  <c r="F157" i="22"/>
  <c r="F158" i="22"/>
  <c r="F162" i="22"/>
  <c r="F163" i="22"/>
  <c r="F166" i="22"/>
  <c r="F167" i="22"/>
  <c r="F168" i="22"/>
  <c r="F273" i="22"/>
  <c r="F194" i="22"/>
  <c r="F352" i="22"/>
  <c r="G352" i="22"/>
  <c r="F510" i="22"/>
  <c r="Q175" i="22"/>
  <c r="E333" i="22"/>
  <c r="F165" i="22"/>
  <c r="O298" i="22"/>
  <c r="P563" i="22"/>
  <c r="R412" i="22"/>
  <c r="R500" i="22"/>
  <c r="M481" i="22"/>
  <c r="M560" i="22"/>
  <c r="N481" i="22"/>
  <c r="N561" i="22"/>
  <c r="Q481" i="22"/>
  <c r="Q562" i="22"/>
  <c r="F492" i="22"/>
  <c r="M413" i="22"/>
  <c r="J493" i="22"/>
  <c r="F122" i="22"/>
  <c r="F112" i="22"/>
  <c r="F106" i="22"/>
  <c r="I145" i="22"/>
  <c r="M258" i="22"/>
  <c r="O268" i="22"/>
  <c r="O347" i="22"/>
  <c r="O505" i="22"/>
  <c r="Q362" i="22"/>
  <c r="Q283" i="22"/>
  <c r="Q125" i="22"/>
  <c r="J412" i="22"/>
  <c r="F505" i="22"/>
  <c r="G143" i="22"/>
  <c r="I141" i="22"/>
  <c r="G127" i="22"/>
  <c r="I118" i="22"/>
  <c r="G113" i="22"/>
  <c r="G112" i="22"/>
  <c r="G108" i="22"/>
  <c r="G107" i="22"/>
  <c r="G106" i="22"/>
  <c r="F110" i="22"/>
  <c r="I116" i="22"/>
  <c r="I117" i="22"/>
  <c r="I135" i="22"/>
  <c r="I136" i="22"/>
  <c r="I146" i="22"/>
  <c r="I153" i="22"/>
  <c r="I157" i="22"/>
  <c r="I158" i="22"/>
  <c r="U337" i="22"/>
  <c r="I372" i="22"/>
  <c r="M372" i="22"/>
  <c r="I293" i="22"/>
  <c r="Q308" i="22"/>
  <c r="Q387" i="22"/>
  <c r="M405" i="22"/>
  <c r="M326" i="22"/>
  <c r="S404" i="22"/>
  <c r="U404" i="22"/>
  <c r="S325" i="22"/>
  <c r="S372" i="22"/>
  <c r="S293" i="22"/>
  <c r="S273" i="22"/>
  <c r="S352" i="22"/>
  <c r="H318" i="22"/>
  <c r="E313" i="22"/>
  <c r="E392" i="22"/>
  <c r="M337" i="22"/>
  <c r="I9" i="22"/>
  <c r="I332" i="22"/>
  <c r="I334" i="22"/>
  <c r="I255" i="22"/>
  <c r="I166" i="22"/>
  <c r="I163" i="22"/>
  <c r="I151" i="22"/>
  <c r="I147" i="22"/>
  <c r="I137" i="22"/>
  <c r="I168" i="22"/>
  <c r="I156" i="22"/>
  <c r="I152" i="22"/>
  <c r="I148" i="22"/>
  <c r="I133" i="22"/>
  <c r="I131" i="22"/>
  <c r="I122" i="22"/>
  <c r="I115" i="22"/>
  <c r="I112" i="22"/>
  <c r="G9" i="22"/>
  <c r="G255" i="22"/>
  <c r="G151" i="22"/>
  <c r="G131" i="22"/>
  <c r="G176" i="22"/>
  <c r="G160" i="22"/>
  <c r="G156" i="22"/>
  <c r="G150" i="22"/>
  <c r="G136" i="22"/>
  <c r="G116" i="22"/>
  <c r="G110" i="22"/>
  <c r="G372" i="22"/>
  <c r="G293" i="22"/>
  <c r="G273" i="22"/>
  <c r="G194" i="22"/>
  <c r="G115" i="22"/>
  <c r="F308" i="22"/>
  <c r="F150" i="22"/>
  <c r="F367" i="22"/>
  <c r="F288" i="22"/>
  <c r="F347" i="22"/>
  <c r="F268" i="22"/>
  <c r="U500" i="22"/>
  <c r="U412" i="22"/>
  <c r="M412" i="22"/>
  <c r="K412" i="22"/>
  <c r="S412" i="22"/>
  <c r="Q412" i="22"/>
  <c r="O412" i="22"/>
  <c r="G510" i="22"/>
  <c r="G530" i="22"/>
  <c r="I412" i="22"/>
  <c r="Q413" i="22"/>
  <c r="N495" i="22"/>
  <c r="S510" i="22"/>
  <c r="N515" i="22"/>
  <c r="N520" i="22"/>
  <c r="S535" i="22"/>
  <c r="S540" i="22"/>
  <c r="N545" i="22"/>
  <c r="S555" i="22"/>
  <c r="T555" i="22"/>
  <c r="U555" i="22"/>
  <c r="G168" i="22"/>
  <c r="G167" i="22"/>
  <c r="G166" i="22"/>
  <c r="G163" i="22"/>
  <c r="G162" i="22"/>
  <c r="G158" i="22"/>
  <c r="G157" i="22"/>
  <c r="G153" i="22"/>
  <c r="G152" i="22"/>
  <c r="G148" i="22"/>
  <c r="G147" i="22"/>
  <c r="I142" i="22"/>
  <c r="G128" i="22"/>
  <c r="I126" i="22"/>
  <c r="G105" i="22"/>
  <c r="G120" i="22"/>
  <c r="G121" i="22"/>
  <c r="I123" i="22"/>
  <c r="G140" i="22"/>
  <c r="G145" i="22"/>
  <c r="I161" i="22"/>
  <c r="I162" i="22"/>
  <c r="J347" i="22"/>
  <c r="J268" i="22"/>
  <c r="L273" i="22"/>
  <c r="L352" i="22"/>
  <c r="L194" i="22"/>
  <c r="R273" i="22"/>
  <c r="R194" i="22"/>
  <c r="N273" i="22"/>
  <c r="Q382" i="22"/>
  <c r="O382" i="22"/>
  <c r="Q303" i="22"/>
  <c r="Q145" i="22"/>
  <c r="Q318" i="22"/>
  <c r="Q397" i="22"/>
  <c r="Q160" i="22"/>
  <c r="O342" i="22"/>
  <c r="L357" i="22"/>
  <c r="L278" i="22"/>
  <c r="I367" i="22"/>
  <c r="I288" i="22"/>
  <c r="M293" i="22"/>
  <c r="P324" i="22"/>
  <c r="P335" i="22"/>
  <c r="M336" i="22"/>
  <c r="U403" i="22"/>
  <c r="U324" i="22"/>
  <c r="T324" i="22"/>
  <c r="U561" i="22"/>
  <c r="U405" i="22"/>
  <c r="U563" i="22"/>
  <c r="U318" i="22"/>
  <c r="U397" i="22"/>
  <c r="M377" i="22"/>
  <c r="S377" i="22"/>
  <c r="S298" i="22"/>
  <c r="U298" i="22"/>
  <c r="S326" i="22"/>
  <c r="R256" i="22"/>
  <c r="H9" i="22"/>
  <c r="H332" i="22"/>
  <c r="E347" i="22"/>
  <c r="U268" i="22"/>
  <c r="U347" i="22"/>
  <c r="U278" i="22"/>
  <c r="U357" i="22"/>
  <c r="U515" i="22"/>
  <c r="U525" i="22"/>
  <c r="U288" i="22"/>
  <c r="U367" i="22"/>
  <c r="U540" i="22"/>
  <c r="U303" i="22"/>
  <c r="U382" i="22"/>
  <c r="U313" i="22"/>
  <c r="U550" i="22"/>
  <c r="U392" i="22"/>
  <c r="T563" i="22"/>
  <c r="T405" i="22"/>
  <c r="T326" i="22"/>
  <c r="T397" i="22"/>
  <c r="T318" i="22"/>
  <c r="U283" i="22"/>
  <c r="Q96" i="22"/>
  <c r="S177" i="22"/>
  <c r="U495" i="22"/>
  <c r="T515" i="22"/>
  <c r="T357" i="22"/>
  <c r="T367" i="22"/>
  <c r="T382" i="22"/>
  <c r="T550" i="22"/>
  <c r="T392" i="22"/>
  <c r="T278" i="22"/>
  <c r="T303" i="22"/>
  <c r="T347" i="22"/>
  <c r="T525" i="22"/>
  <c r="U481" i="22"/>
  <c r="T257" i="22"/>
  <c r="U308" i="22"/>
  <c r="U325" i="22"/>
  <c r="T336" i="22"/>
  <c r="T377" i="22"/>
  <c r="U336" i="22"/>
  <c r="T494" i="22"/>
  <c r="T256" i="22"/>
  <c r="T273" i="22"/>
  <c r="T352" i="22"/>
  <c r="T194" i="22"/>
  <c r="T335" i="22"/>
  <c r="U107" i="22"/>
  <c r="U112" i="22"/>
  <c r="U115" i="22"/>
  <c r="U120" i="22"/>
  <c r="U125" i="22"/>
  <c r="U137" i="22"/>
  <c r="U142" i="22"/>
  <c r="U145" i="22"/>
  <c r="U150" i="22"/>
  <c r="U155" i="22"/>
  <c r="U160" i="22"/>
  <c r="U254" i="22"/>
  <c r="U105" i="22"/>
  <c r="U110" i="22"/>
  <c r="U117" i="22"/>
  <c r="U122" i="22"/>
  <c r="U127" i="22"/>
  <c r="U132" i="22"/>
  <c r="U135" i="22"/>
  <c r="U140" i="22"/>
  <c r="U147" i="22"/>
  <c r="U152" i="22"/>
  <c r="U157" i="22"/>
  <c r="U162" i="22"/>
  <c r="U167" i="22"/>
  <c r="U175" i="22"/>
  <c r="U333" i="22"/>
  <c r="U106" i="22"/>
  <c r="U108" i="22"/>
  <c r="U111" i="22"/>
  <c r="U113" i="22"/>
  <c r="U116" i="22"/>
  <c r="U118" i="22"/>
  <c r="U121" i="22"/>
  <c r="U123" i="22"/>
  <c r="U126" i="22"/>
  <c r="U128" i="22"/>
  <c r="U131" i="22"/>
  <c r="U133" i="22"/>
  <c r="U136" i="22"/>
  <c r="U138" i="22"/>
  <c r="U141" i="22"/>
  <c r="U143" i="22"/>
  <c r="U146" i="22"/>
  <c r="U148" i="22"/>
  <c r="U151" i="22"/>
  <c r="U153" i="22"/>
  <c r="U156" i="22"/>
  <c r="U158" i="22"/>
  <c r="U161" i="22"/>
  <c r="U163" i="22"/>
  <c r="U166" i="22"/>
  <c r="U168" i="22"/>
  <c r="G336" i="40"/>
  <c r="N336" i="40"/>
  <c r="G257" i="40"/>
  <c r="L189" i="40"/>
  <c r="K10" i="40"/>
  <c r="K256" i="40"/>
  <c r="Q204" i="40"/>
  <c r="G298" i="40"/>
  <c r="O357" i="40"/>
  <c r="Q268" i="40"/>
  <c r="Q347" i="40"/>
  <c r="O372" i="40"/>
  <c r="O214" i="40"/>
  <c r="O293" i="40"/>
  <c r="J199" i="40"/>
  <c r="R283" i="40"/>
  <c r="R362" i="40"/>
  <c r="R204" i="40"/>
  <c r="S303" i="40"/>
  <c r="S382" i="40"/>
  <c r="S224" i="40"/>
  <c r="K199" i="40"/>
  <c r="K278" i="40"/>
  <c r="H268" i="40"/>
  <c r="H347" i="40"/>
  <c r="R224" i="40"/>
  <c r="R303" i="40"/>
  <c r="R382" i="40"/>
  <c r="R392" i="40"/>
  <c r="R313" i="40"/>
  <c r="F278" i="40"/>
  <c r="K283" i="40"/>
  <c r="G377" i="40"/>
  <c r="K357" i="40"/>
  <c r="O278" i="40"/>
  <c r="E239" i="40"/>
  <c r="E397" i="40"/>
  <c r="E318" i="40"/>
  <c r="G209" i="40"/>
  <c r="R184" i="40"/>
  <c r="G268" i="40"/>
  <c r="G189" i="40"/>
  <c r="J298" i="40"/>
  <c r="J377" i="40"/>
  <c r="Q283" i="40"/>
  <c r="H219" i="40"/>
  <c r="H298" i="40"/>
  <c r="H377" i="40"/>
  <c r="O189" i="40"/>
  <c r="F357" i="40"/>
  <c r="K362" i="40"/>
  <c r="N257" i="40"/>
  <c r="J219" i="40"/>
  <c r="I303" i="40"/>
  <c r="I382" i="40"/>
  <c r="I224" i="40"/>
  <c r="F184" i="40"/>
  <c r="F263" i="40"/>
  <c r="N278" i="40"/>
  <c r="N357" i="40"/>
  <c r="N199" i="40"/>
  <c r="O288" i="40"/>
  <c r="O209" i="40"/>
  <c r="P278" i="40"/>
  <c r="P357" i="40"/>
  <c r="P199" i="40"/>
  <c r="K387" i="40"/>
  <c r="K308" i="40"/>
  <c r="E209" i="40"/>
  <c r="E288" i="40"/>
  <c r="H308" i="40"/>
  <c r="H387" i="40"/>
  <c r="H229" i="40"/>
  <c r="G397" i="40"/>
  <c r="G318" i="40"/>
  <c r="G239" i="40"/>
  <c r="P293" i="40"/>
  <c r="P372" i="40"/>
  <c r="P214" i="40"/>
  <c r="O219" i="40"/>
  <c r="O298" i="40"/>
  <c r="O377" i="40"/>
  <c r="N298" i="40"/>
  <c r="N219" i="40"/>
  <c r="N377" i="40"/>
  <c r="R298" i="40"/>
  <c r="R377" i="40"/>
  <c r="R219" i="40"/>
  <c r="K288" i="40"/>
  <c r="K367" i="40"/>
  <c r="E229" i="40"/>
  <c r="E308" i="40"/>
  <c r="E387" i="40"/>
  <c r="P273" i="40"/>
  <c r="P194" i="40"/>
  <c r="P352" i="40"/>
  <c r="H288" i="40"/>
  <c r="H209" i="40"/>
  <c r="H367" i="40"/>
  <c r="E336" i="40"/>
  <c r="E257" i="40"/>
  <c r="E178" i="40"/>
  <c r="O239" i="40"/>
  <c r="O318" i="40"/>
  <c r="O397" i="40"/>
  <c r="S560" i="30"/>
  <c r="R95" i="21"/>
  <c r="R174" i="21"/>
  <c r="R332" i="21"/>
  <c r="R253" i="21"/>
  <c r="K174" i="19"/>
  <c r="K253" i="19"/>
  <c r="N174" i="19"/>
  <c r="N332" i="19"/>
  <c r="P253" i="19"/>
  <c r="P492" i="19"/>
  <c r="E174" i="19"/>
  <c r="L95" i="19"/>
  <c r="S377" i="40"/>
  <c r="S298" i="40"/>
  <c r="S219" i="40"/>
  <c r="K313" i="40"/>
  <c r="K392" i="40"/>
  <c r="K234" i="40"/>
  <c r="E342" i="40"/>
  <c r="E263" i="40"/>
  <c r="E184" i="40"/>
  <c r="I209" i="40"/>
  <c r="I288" i="40"/>
  <c r="I367" i="40"/>
  <c r="Q323" i="40"/>
  <c r="O268" i="40"/>
  <c r="K347" i="40"/>
  <c r="K268" i="40"/>
  <c r="O387" i="40"/>
  <c r="O308" i="40"/>
  <c r="O229" i="40"/>
  <c r="J335" i="40"/>
  <c r="R308" i="40"/>
  <c r="R387" i="40"/>
  <c r="R229" i="40"/>
  <c r="Q397" i="40"/>
  <c r="Q318" i="40"/>
  <c r="G392" i="40"/>
  <c r="G313" i="40"/>
  <c r="G234" i="40"/>
  <c r="S199" i="40"/>
  <c r="S278" i="40"/>
  <c r="S357" i="40"/>
  <c r="F377" i="40"/>
  <c r="F219" i="40"/>
  <c r="F298" i="40"/>
  <c r="G204" i="40"/>
  <c r="G283" i="40"/>
  <c r="G362" i="40"/>
  <c r="G224" i="40"/>
  <c r="G303" i="40"/>
  <c r="G382" i="40"/>
  <c r="H362" i="40"/>
  <c r="H204" i="40"/>
  <c r="H283" i="40"/>
  <c r="K224" i="40"/>
  <c r="K382" i="40"/>
  <c r="J387" i="40"/>
  <c r="J308" i="40"/>
  <c r="J229" i="40"/>
  <c r="E303" i="40"/>
  <c r="E224" i="40"/>
  <c r="E382" i="40"/>
  <c r="K342" i="40"/>
  <c r="K184" i="40"/>
  <c r="K263" i="40"/>
  <c r="L184" i="40"/>
  <c r="O347" i="40"/>
  <c r="L303" i="40"/>
  <c r="L204" i="40"/>
  <c r="Q244" i="40"/>
  <c r="F288" i="40"/>
  <c r="F209" i="40"/>
  <c r="M336" i="40"/>
  <c r="M178" i="40"/>
  <c r="P184" i="40"/>
  <c r="P263" i="40"/>
  <c r="P342" i="40"/>
  <c r="M318" i="40"/>
  <c r="M239" i="40"/>
  <c r="M397" i="40"/>
  <c r="S318" i="40"/>
  <c r="S239" i="40"/>
  <c r="S397" i="40"/>
  <c r="I352" i="40"/>
  <c r="I273" i="40"/>
  <c r="I194" i="40"/>
  <c r="G184" i="40"/>
  <c r="G342" i="40"/>
  <c r="G263" i="40"/>
  <c r="H263" i="40"/>
  <c r="H10" i="40"/>
  <c r="H125" i="40"/>
  <c r="H184" i="40"/>
  <c r="H342" i="40"/>
  <c r="J293" i="40"/>
  <c r="J214" i="40"/>
  <c r="J372" i="40"/>
  <c r="L224" i="40"/>
  <c r="M367" i="40"/>
  <c r="M209" i="40"/>
  <c r="M288" i="40"/>
  <c r="I318" i="40"/>
  <c r="I397" i="40"/>
  <c r="I239" i="40"/>
  <c r="O313" i="40"/>
  <c r="O234" i="40"/>
  <c r="O392" i="40"/>
  <c r="H224" i="40"/>
  <c r="H382" i="40"/>
  <c r="H303" i="40"/>
  <c r="I189" i="40"/>
  <c r="I268" i="40"/>
  <c r="I347" i="40"/>
  <c r="I10" i="40"/>
  <c r="I130" i="40"/>
  <c r="I308" i="40"/>
  <c r="I229" i="40"/>
  <c r="I387" i="40"/>
  <c r="J352" i="40"/>
  <c r="J273" i="40"/>
  <c r="J194" i="40"/>
  <c r="M387" i="40"/>
  <c r="M308" i="40"/>
  <c r="M229" i="40"/>
  <c r="O333" i="28"/>
  <c r="O254" i="28"/>
  <c r="O175" i="28"/>
  <c r="O116" i="28"/>
  <c r="O136" i="28"/>
  <c r="O161" i="28"/>
  <c r="O140" i="28"/>
  <c r="O106" i="28"/>
  <c r="O126" i="28"/>
  <c r="O146" i="28"/>
  <c r="O125" i="28"/>
  <c r="O156" i="28"/>
  <c r="O131" i="28"/>
  <c r="O130" i="28"/>
  <c r="O120" i="28"/>
  <c r="O166" i="28"/>
  <c r="O105" i="28"/>
  <c r="O141" i="28"/>
  <c r="O150" i="28"/>
  <c r="O96" i="28"/>
  <c r="O111" i="28"/>
  <c r="O115" i="28"/>
  <c r="O121" i="28"/>
  <c r="O110" i="28"/>
  <c r="O145" i="28"/>
  <c r="O151" i="28"/>
  <c r="Q96" i="28"/>
  <c r="Q155" i="28"/>
  <c r="Q125" i="28"/>
  <c r="Q116" i="28"/>
  <c r="Q161" i="28"/>
  <c r="Q254" i="28"/>
  <c r="Q156" i="28"/>
  <c r="Q141" i="28"/>
  <c r="Q175" i="28"/>
  <c r="Q146" i="28"/>
  <c r="Q145" i="28"/>
  <c r="Q131" i="28"/>
  <c r="Q115" i="28"/>
  <c r="Q110" i="28"/>
  <c r="Q332" i="28"/>
  <c r="Q95" i="28"/>
  <c r="N174" i="28"/>
  <c r="R253" i="28"/>
  <c r="R174" i="28"/>
  <c r="R95" i="28"/>
  <c r="R332" i="28"/>
  <c r="O174" i="28"/>
  <c r="O95" i="28"/>
  <c r="O155" i="28"/>
  <c r="E253" i="28"/>
  <c r="P324" i="28"/>
  <c r="P403" i="28"/>
  <c r="P79" i="28"/>
  <c r="P323" i="28"/>
  <c r="P245" i="28"/>
  <c r="P561" i="28"/>
  <c r="P166" i="28"/>
  <c r="O160" i="28"/>
  <c r="O135" i="28"/>
  <c r="M106" i="28"/>
  <c r="M111" i="28"/>
  <c r="M150" i="28"/>
  <c r="M141" i="28"/>
  <c r="S403" i="28"/>
  <c r="S324" i="28"/>
  <c r="N347" i="40"/>
  <c r="N189" i="40"/>
  <c r="N268" i="40"/>
  <c r="N10" i="40"/>
  <c r="N110" i="40"/>
  <c r="E204" i="40"/>
  <c r="E362" i="40"/>
  <c r="E283" i="40"/>
  <c r="O362" i="40"/>
  <c r="O283" i="40"/>
  <c r="O204" i="40"/>
  <c r="O10" i="40"/>
  <c r="F308" i="40"/>
  <c r="F229" i="40"/>
  <c r="F387" i="40"/>
  <c r="L257" i="40"/>
  <c r="G256" i="40"/>
  <c r="L288" i="40"/>
  <c r="L209" i="40"/>
  <c r="L367" i="40"/>
  <c r="E234" i="40"/>
  <c r="E392" i="40"/>
  <c r="E313" i="40"/>
  <c r="L10" i="40"/>
  <c r="L165" i="40"/>
  <c r="E256" i="40"/>
  <c r="S293" i="40"/>
  <c r="S214" i="40"/>
  <c r="S372" i="40"/>
  <c r="Q256" i="40"/>
  <c r="Q11" i="40"/>
  <c r="M347" i="40"/>
  <c r="M268" i="40"/>
  <c r="M189" i="40"/>
  <c r="M10" i="40"/>
  <c r="J347" i="40"/>
  <c r="J189" i="40"/>
  <c r="J268" i="40"/>
  <c r="J10" i="40"/>
  <c r="J145" i="40"/>
  <c r="J303" i="40"/>
  <c r="J382" i="40"/>
  <c r="J224" i="40"/>
  <c r="N293" i="40"/>
  <c r="N372" i="40"/>
  <c r="N214" i="40"/>
  <c r="S256" i="40"/>
  <c r="S335" i="40"/>
  <c r="S177" i="40"/>
  <c r="E268" i="40"/>
  <c r="E347" i="40"/>
  <c r="E189" i="40"/>
  <c r="F256" i="40"/>
  <c r="F177" i="40"/>
  <c r="R347" i="40"/>
  <c r="R268" i="40"/>
  <c r="R189" i="40"/>
  <c r="R10" i="40"/>
  <c r="R110" i="40"/>
  <c r="F257" i="40"/>
  <c r="F178" i="40"/>
  <c r="K257" i="40"/>
  <c r="K336" i="40"/>
  <c r="K178" i="40"/>
  <c r="P387" i="40"/>
  <c r="P308" i="40"/>
  <c r="P229" i="40"/>
  <c r="Q336" i="40"/>
  <c r="Q257" i="40"/>
  <c r="Q178" i="40"/>
  <c r="P257" i="40"/>
  <c r="P178" i="40"/>
  <c r="P336" i="40"/>
  <c r="L402" i="40"/>
  <c r="L323" i="40"/>
  <c r="L244" i="40"/>
  <c r="O336" i="40"/>
  <c r="O257" i="40"/>
  <c r="S402" i="40"/>
  <c r="S323" i="40"/>
  <c r="S244" i="40"/>
  <c r="S178" i="40"/>
  <c r="S180" i="40"/>
  <c r="S257" i="40"/>
  <c r="S336" i="40"/>
  <c r="I178" i="40"/>
  <c r="S234" i="40"/>
  <c r="S392" i="40"/>
  <c r="S313" i="40"/>
  <c r="F189" i="40"/>
  <c r="F347" i="40"/>
  <c r="F10" i="40"/>
  <c r="F110" i="40"/>
  <c r="F268" i="40"/>
  <c r="H335" i="40"/>
  <c r="H256" i="40"/>
  <c r="H177" i="40"/>
  <c r="L256" i="40"/>
  <c r="L335" i="40"/>
  <c r="L177" i="40"/>
  <c r="L11" i="40"/>
  <c r="P335" i="40"/>
  <c r="P256" i="40"/>
  <c r="P11" i="40"/>
  <c r="P177" i="40"/>
  <c r="R335" i="40"/>
  <c r="R11" i="40"/>
  <c r="R177" i="40"/>
  <c r="R257" i="40"/>
  <c r="R336" i="40"/>
  <c r="R178" i="40"/>
  <c r="R180" i="40"/>
  <c r="N335" i="40"/>
  <c r="N177" i="40"/>
  <c r="Q367" i="40"/>
  <c r="Q288" i="40"/>
  <c r="Q209" i="40"/>
  <c r="Q10" i="40"/>
  <c r="M335" i="40"/>
  <c r="M256" i="40"/>
  <c r="M177" i="40"/>
  <c r="O323" i="40"/>
  <c r="O244" i="40"/>
  <c r="O402" i="40"/>
  <c r="J257" i="40"/>
  <c r="J336" i="40"/>
  <c r="J178" i="40"/>
  <c r="J11" i="40"/>
  <c r="J9" i="40"/>
  <c r="L387" i="40"/>
  <c r="L308" i="40"/>
  <c r="L229" i="40"/>
  <c r="I335" i="40"/>
  <c r="I256" i="40"/>
  <c r="I177" i="40"/>
  <c r="I11" i="40"/>
  <c r="J283" i="40"/>
  <c r="J362" i="40"/>
  <c r="J204" i="40"/>
  <c r="N194" i="40"/>
  <c r="N273" i="40"/>
  <c r="N352" i="40"/>
  <c r="S273" i="40"/>
  <c r="S352" i="40"/>
  <c r="S194" i="40"/>
  <c r="P10" i="40"/>
  <c r="H244" i="25"/>
  <c r="G402" i="25"/>
  <c r="G323" i="25"/>
  <c r="Q402" i="25"/>
  <c r="M244" i="25"/>
  <c r="Q323" i="25"/>
  <c r="R402" i="25"/>
  <c r="R244" i="25"/>
  <c r="M323" i="25"/>
  <c r="K402" i="25"/>
  <c r="K323" i="25"/>
  <c r="N244" i="25"/>
  <c r="N402" i="25"/>
  <c r="O323" i="25"/>
  <c r="S402" i="25"/>
  <c r="S95" i="25"/>
  <c r="S99" i="25"/>
  <c r="S98" i="25"/>
  <c r="S252" i="25"/>
  <c r="S104" i="25"/>
  <c r="S101" i="25"/>
  <c r="R173" i="29"/>
  <c r="R102" i="29"/>
  <c r="R100" i="29"/>
  <c r="R331" i="29"/>
  <c r="R252" i="29"/>
  <c r="R94" i="29"/>
  <c r="R104" i="29"/>
  <c r="N331" i="29"/>
  <c r="J103" i="29"/>
  <c r="J98" i="29"/>
  <c r="J94" i="29"/>
  <c r="J104" i="29"/>
  <c r="J173" i="29"/>
  <c r="J97" i="29"/>
  <c r="J331" i="29"/>
  <c r="J252" i="29"/>
  <c r="J102" i="29"/>
  <c r="J100" i="29"/>
  <c r="H98" i="29"/>
  <c r="H331" i="29"/>
  <c r="H104" i="29"/>
  <c r="H94" i="29"/>
  <c r="H97" i="29"/>
  <c r="H173" i="29"/>
  <c r="H252" i="29"/>
  <c r="H102" i="29"/>
  <c r="H100" i="29"/>
  <c r="H103" i="29"/>
  <c r="Q150" i="29"/>
  <c r="N98" i="29"/>
  <c r="N173" i="29"/>
  <c r="K254" i="29"/>
  <c r="K161" i="29"/>
  <c r="K136" i="29"/>
  <c r="K126" i="29"/>
  <c r="K116" i="29"/>
  <c r="K166" i="29"/>
  <c r="K155" i="29"/>
  <c r="K130" i="29"/>
  <c r="K106" i="29"/>
  <c r="K96" i="29"/>
  <c r="K160" i="29"/>
  <c r="K151" i="29"/>
  <c r="K125" i="29"/>
  <c r="K110" i="29"/>
  <c r="K105" i="29"/>
  <c r="K146" i="29"/>
  <c r="K120" i="29"/>
  <c r="K333" i="29"/>
  <c r="K175" i="29"/>
  <c r="K156" i="29"/>
  <c r="K150" i="29"/>
  <c r="K141" i="29"/>
  <c r="K131" i="29"/>
  <c r="K121" i="29"/>
  <c r="K115" i="29"/>
  <c r="K140" i="29"/>
  <c r="K111" i="29"/>
  <c r="L102" i="29"/>
  <c r="L100" i="29"/>
  <c r="L173" i="29"/>
  <c r="L331" i="29"/>
  <c r="L103" i="29"/>
  <c r="L98" i="29"/>
  <c r="K135" i="29"/>
  <c r="N252" i="29"/>
  <c r="N130" i="29"/>
  <c r="O402" i="29"/>
  <c r="O323" i="29"/>
  <c r="N254" i="29"/>
  <c r="N116" i="29"/>
  <c r="N155" i="29"/>
  <c r="N151" i="29"/>
  <c r="N111" i="29"/>
  <c r="N96" i="29"/>
  <c r="N136" i="29"/>
  <c r="N125" i="29"/>
  <c r="N333" i="29"/>
  <c r="N131" i="29"/>
  <c r="G97" i="29"/>
  <c r="G102" i="29"/>
  <c r="O100" i="29"/>
  <c r="O104" i="29"/>
  <c r="R125" i="29"/>
  <c r="R135" i="29"/>
  <c r="R333" i="29"/>
  <c r="R160" i="29"/>
  <c r="R146" i="29"/>
  <c r="R131" i="29"/>
  <c r="R120" i="29"/>
  <c r="R106" i="29"/>
  <c r="R254" i="29"/>
  <c r="R156" i="29"/>
  <c r="R141" i="29"/>
  <c r="R130" i="29"/>
  <c r="R116" i="29"/>
  <c r="R105" i="29"/>
  <c r="R145" i="29"/>
  <c r="R155" i="29"/>
  <c r="R115" i="29"/>
  <c r="R175" i="29"/>
  <c r="R151" i="29"/>
  <c r="R126" i="29"/>
  <c r="R166" i="29"/>
  <c r="R140" i="29"/>
  <c r="R111" i="29"/>
  <c r="R136" i="29"/>
  <c r="R96" i="29"/>
  <c r="R150" i="29"/>
  <c r="R121" i="29"/>
  <c r="R161" i="29"/>
  <c r="R110" i="29"/>
  <c r="E173" i="29"/>
  <c r="E103" i="29"/>
  <c r="E100" i="29"/>
  <c r="E331" i="29"/>
  <c r="E98" i="29"/>
  <c r="E104" i="29"/>
  <c r="E97" i="29"/>
  <c r="E94" i="29"/>
  <c r="J333" i="29"/>
  <c r="J175" i="29"/>
  <c r="J145" i="29"/>
  <c r="J126" i="29"/>
  <c r="J106" i="29"/>
  <c r="J105" i="29"/>
  <c r="J141" i="29"/>
  <c r="J116" i="29"/>
  <c r="J96" i="29"/>
  <c r="J165" i="29"/>
  <c r="J151" i="29"/>
  <c r="J150" i="29"/>
  <c r="J166" i="29"/>
  <c r="J156" i="29"/>
  <c r="J135" i="29"/>
  <c r="J131" i="29"/>
  <c r="J254" i="29"/>
  <c r="J161" i="29"/>
  <c r="J136" i="29"/>
  <c r="J140" i="29"/>
  <c r="J111" i="29"/>
  <c r="K402" i="29"/>
  <c r="D104" i="29"/>
  <c r="D100" i="29"/>
  <c r="D252" i="29"/>
  <c r="D102" i="29"/>
  <c r="D98" i="29"/>
  <c r="D94" i="29"/>
  <c r="D103" i="29"/>
  <c r="D331" i="29"/>
  <c r="D97" i="29"/>
  <c r="D173" i="29"/>
  <c r="D95" i="29"/>
  <c r="Q175" i="29"/>
  <c r="Q156" i="29"/>
  <c r="Q116" i="29"/>
  <c r="Q166" i="29"/>
  <c r="Q105" i="29"/>
  <c r="Q96" i="29"/>
  <c r="Q151" i="29"/>
  <c r="Q131" i="29"/>
  <c r="Q254" i="29"/>
  <c r="Q120" i="29"/>
  <c r="Q155" i="29"/>
  <c r="Q333" i="29"/>
  <c r="Q146" i="29"/>
  <c r="Q126" i="29"/>
  <c r="Q160" i="29"/>
  <c r="Q145" i="29"/>
  <c r="Q130" i="29"/>
  <c r="Q161" i="29"/>
  <c r="Q141" i="29"/>
  <c r="Q121" i="29"/>
  <c r="Q125" i="29"/>
  <c r="Q135" i="29"/>
  <c r="E145" i="22"/>
  <c r="E105" i="22"/>
  <c r="E153" i="22"/>
  <c r="E133" i="22"/>
  <c r="E152" i="22"/>
  <c r="E141" i="22"/>
  <c r="E116" i="22"/>
  <c r="E160" i="22"/>
  <c r="E120" i="22"/>
  <c r="E122" i="22"/>
  <c r="E148" i="22"/>
  <c r="E147" i="22"/>
  <c r="E9" i="22"/>
  <c r="E174" i="22"/>
  <c r="E111" i="22"/>
  <c r="E155" i="22"/>
  <c r="E135" i="22"/>
  <c r="E115" i="22"/>
  <c r="E162" i="22"/>
  <c r="E112" i="22"/>
  <c r="E163" i="22"/>
  <c r="E143" i="22"/>
  <c r="E123" i="22"/>
  <c r="E167" i="22"/>
  <c r="E137" i="22"/>
  <c r="E106" i="22"/>
  <c r="E156" i="22"/>
  <c r="E151" i="22"/>
  <c r="E161" i="22"/>
  <c r="E125" i="22"/>
  <c r="E132" i="22"/>
  <c r="E113" i="22"/>
  <c r="E117" i="22"/>
  <c r="E146" i="22"/>
  <c r="E131" i="22"/>
  <c r="E140" i="22"/>
  <c r="E168" i="22"/>
  <c r="E128" i="22"/>
  <c r="E108" i="22"/>
  <c r="E107" i="22"/>
  <c r="E126" i="22"/>
  <c r="E121" i="22"/>
  <c r="E176" i="22"/>
  <c r="S176" i="22"/>
  <c r="F175" i="22"/>
  <c r="M175" i="22"/>
  <c r="N175" i="22"/>
  <c r="O175" i="22"/>
  <c r="E150" i="22"/>
  <c r="E110" i="22"/>
  <c r="E142" i="22"/>
  <c r="E158" i="22"/>
  <c r="E138" i="22"/>
  <c r="E118" i="22"/>
  <c r="E157" i="22"/>
  <c r="E127" i="22"/>
  <c r="E166" i="22"/>
  <c r="S8" i="22"/>
  <c r="S173" i="22"/>
  <c r="E136" i="22"/>
  <c r="E96" i="22"/>
  <c r="I96" i="22"/>
  <c r="S255" i="22"/>
  <c r="I97" i="22"/>
  <c r="M333" i="22"/>
  <c r="S334" i="22"/>
  <c r="S492" i="22"/>
  <c r="G254" i="22"/>
  <c r="Q94" i="22"/>
  <c r="Q104" i="22"/>
  <c r="Q173" i="22"/>
  <c r="Q99" i="22"/>
  <c r="Q95" i="22"/>
  <c r="Q100" i="22"/>
  <c r="Q103" i="22"/>
  <c r="Q331" i="22"/>
  <c r="Q98" i="22"/>
  <c r="Q97" i="22"/>
  <c r="Q252" i="22"/>
  <c r="Q102" i="22"/>
  <c r="E334" i="22"/>
  <c r="E255" i="22"/>
  <c r="E492" i="22"/>
  <c r="H174" i="22"/>
  <c r="O254" i="22"/>
  <c r="R254" i="22"/>
  <c r="O333" i="22"/>
  <c r="Q410" i="22"/>
  <c r="Q411" i="22"/>
  <c r="Q492" i="22"/>
  <c r="F254" i="22"/>
  <c r="F333" i="22"/>
  <c r="G332" i="22"/>
  <c r="G174" i="22"/>
  <c r="I331" i="22"/>
  <c r="I252" i="22"/>
  <c r="I104" i="22"/>
  <c r="I103" i="22"/>
  <c r="I102" i="22"/>
  <c r="I100" i="22"/>
  <c r="I98" i="22"/>
  <c r="I99" i="22"/>
  <c r="I173" i="22"/>
  <c r="I94" i="22"/>
  <c r="I174" i="22"/>
  <c r="M411" i="22"/>
  <c r="M410" i="22"/>
  <c r="P411" i="22"/>
  <c r="N411" i="22"/>
  <c r="N410" i="22"/>
  <c r="L402" i="22"/>
  <c r="L323" i="22"/>
  <c r="J323" i="22"/>
  <c r="J402" i="22"/>
  <c r="O411" i="22"/>
  <c r="O410" i="22"/>
  <c r="I411" i="22"/>
  <c r="I410" i="22"/>
  <c r="S411" i="22"/>
  <c r="S410" i="22"/>
  <c r="M254" i="22"/>
  <c r="N333" i="22"/>
  <c r="K410" i="22"/>
  <c r="K411" i="22"/>
  <c r="K116" i="40"/>
  <c r="K155" i="40"/>
  <c r="K106" i="40"/>
  <c r="K127" i="40"/>
  <c r="K131" i="40"/>
  <c r="K132" i="40"/>
  <c r="K135" i="40"/>
  <c r="N115" i="40"/>
  <c r="K141" i="40"/>
  <c r="K167" i="40"/>
  <c r="E8" i="40"/>
  <c r="K110" i="40"/>
  <c r="K142" i="40"/>
  <c r="K137" i="40"/>
  <c r="K150" i="40"/>
  <c r="K151" i="40"/>
  <c r="K147" i="40"/>
  <c r="K121" i="40"/>
  <c r="K105" i="40"/>
  <c r="K145" i="40"/>
  <c r="K161" i="40"/>
  <c r="K333" i="40"/>
  <c r="K126" i="40"/>
  <c r="K120" i="40"/>
  <c r="K254" i="40"/>
  <c r="K136" i="40"/>
  <c r="K157" i="40"/>
  <c r="K166" i="40"/>
  <c r="K152" i="40"/>
  <c r="K146" i="40"/>
  <c r="K111" i="40"/>
  <c r="K130" i="40"/>
  <c r="K156" i="40"/>
  <c r="K140" i="40"/>
  <c r="N135" i="40"/>
  <c r="H145" i="40"/>
  <c r="H105" i="40"/>
  <c r="I126" i="40"/>
  <c r="I166" i="40"/>
  <c r="I254" i="40"/>
  <c r="I147" i="40"/>
  <c r="I167" i="40"/>
  <c r="I157" i="40"/>
  <c r="I145" i="40"/>
  <c r="I121" i="40"/>
  <c r="I146" i="40"/>
  <c r="I116" i="40"/>
  <c r="I127" i="40"/>
  <c r="I333" i="40"/>
  <c r="I142" i="40"/>
  <c r="I137" i="40"/>
  <c r="I122" i="40"/>
  <c r="I156" i="40"/>
  <c r="I136" i="40"/>
  <c r="I106" i="40"/>
  <c r="I140" i="40"/>
  <c r="I112" i="40"/>
  <c r="I162" i="40"/>
  <c r="I132" i="40"/>
  <c r="I111" i="40"/>
  <c r="I152" i="40"/>
  <c r="I107" i="40"/>
  <c r="I117" i="40"/>
  <c r="I120" i="40"/>
  <c r="I161" i="40"/>
  <c r="I175" i="40"/>
  <c r="I141" i="40"/>
  <c r="I131" i="40"/>
  <c r="I160" i="40"/>
  <c r="I135" i="40"/>
  <c r="I151" i="40"/>
  <c r="I150" i="40"/>
  <c r="I155" i="40"/>
  <c r="I105" i="40"/>
  <c r="I125" i="40"/>
  <c r="I115" i="40"/>
  <c r="H115" i="40"/>
  <c r="H160" i="40"/>
  <c r="H151" i="40"/>
  <c r="H121" i="40"/>
  <c r="H116" i="40"/>
  <c r="H127" i="40"/>
  <c r="H142" i="40"/>
  <c r="H152" i="40"/>
  <c r="H135" i="40"/>
  <c r="H141" i="40"/>
  <c r="H156" i="40"/>
  <c r="H254" i="40"/>
  <c r="H120" i="40"/>
  <c r="H107" i="40"/>
  <c r="H117" i="40"/>
  <c r="H167" i="40"/>
  <c r="H150" i="40"/>
  <c r="H110" i="40"/>
  <c r="H140" i="40"/>
  <c r="H161" i="40"/>
  <c r="H111" i="40"/>
  <c r="H136" i="40"/>
  <c r="H333" i="40"/>
  <c r="H157" i="40"/>
  <c r="H147" i="40"/>
  <c r="H112" i="40"/>
  <c r="H130" i="40"/>
  <c r="H146" i="40"/>
  <c r="H122" i="40"/>
  <c r="H126" i="40"/>
  <c r="H162" i="40"/>
  <c r="H137" i="40"/>
  <c r="H175" i="40"/>
  <c r="H132" i="40"/>
  <c r="H131" i="40"/>
  <c r="H155" i="40"/>
  <c r="H106" i="40"/>
  <c r="H166" i="40"/>
  <c r="I110" i="40"/>
  <c r="I9" i="40"/>
  <c r="I253" i="40"/>
  <c r="I176" i="40"/>
  <c r="I8" i="40"/>
  <c r="I252" i="40"/>
  <c r="I255" i="40"/>
  <c r="L8" i="40"/>
  <c r="L94" i="40"/>
  <c r="L176" i="40"/>
  <c r="L255" i="40"/>
  <c r="L334" i="40"/>
  <c r="O105" i="40"/>
  <c r="O146" i="40"/>
  <c r="O116" i="40"/>
  <c r="O166" i="40"/>
  <c r="O333" i="40"/>
  <c r="O175" i="40"/>
  <c r="O137" i="40"/>
  <c r="O122" i="40"/>
  <c r="O107" i="40"/>
  <c r="O156" i="40"/>
  <c r="O136" i="40"/>
  <c r="O121" i="40"/>
  <c r="O106" i="40"/>
  <c r="O130" i="40"/>
  <c r="O110" i="40"/>
  <c r="O162" i="40"/>
  <c r="O132" i="40"/>
  <c r="O167" i="40"/>
  <c r="O161" i="40"/>
  <c r="O126" i="40"/>
  <c r="O157" i="40"/>
  <c r="O127" i="40"/>
  <c r="O115" i="40"/>
  <c r="O151" i="40"/>
  <c r="O112" i="40"/>
  <c r="O142" i="40"/>
  <c r="O152" i="40"/>
  <c r="O145" i="40"/>
  <c r="O160" i="40"/>
  <c r="O254" i="40"/>
  <c r="O120" i="40"/>
  <c r="O141" i="40"/>
  <c r="O111" i="40"/>
  <c r="O150" i="40"/>
  <c r="O117" i="40"/>
  <c r="O155" i="40"/>
  <c r="O140" i="40"/>
  <c r="O135" i="40"/>
  <c r="O131" i="40"/>
  <c r="O147" i="40"/>
  <c r="J160" i="40"/>
  <c r="J155" i="40"/>
  <c r="J152" i="40"/>
  <c r="J151" i="40"/>
  <c r="J106" i="40"/>
  <c r="J156" i="40"/>
  <c r="J127" i="40"/>
  <c r="J122" i="40"/>
  <c r="J105" i="40"/>
  <c r="J126" i="40"/>
  <c r="J131" i="40"/>
  <c r="J121" i="40"/>
  <c r="J136" i="40"/>
  <c r="J175" i="40"/>
  <c r="J147" i="40"/>
  <c r="J107" i="40"/>
  <c r="J157" i="40"/>
  <c r="J161" i="40"/>
  <c r="J166" i="40"/>
  <c r="J150" i="40"/>
  <c r="J137" i="40"/>
  <c r="J130" i="40"/>
  <c r="J146" i="40"/>
  <c r="J115" i="40"/>
  <c r="J135" i="40"/>
  <c r="J254" i="40"/>
  <c r="J141" i="40"/>
  <c r="J167" i="40"/>
  <c r="J132" i="40"/>
  <c r="J117" i="40"/>
  <c r="J120" i="40"/>
  <c r="J140" i="40"/>
  <c r="J111" i="40"/>
  <c r="J116" i="40"/>
  <c r="J333" i="40"/>
  <c r="J112" i="40"/>
  <c r="J142" i="40"/>
  <c r="J162" i="40"/>
  <c r="J165" i="40"/>
  <c r="G176" i="40"/>
  <c r="G255" i="40"/>
  <c r="G334" i="40"/>
  <c r="G8" i="40"/>
  <c r="J125" i="40"/>
  <c r="O165" i="40"/>
  <c r="O125" i="40"/>
  <c r="L160" i="40"/>
  <c r="L146" i="40"/>
  <c r="L161" i="40"/>
  <c r="L166" i="40"/>
  <c r="L132" i="40"/>
  <c r="L127" i="40"/>
  <c r="L142" i="40"/>
  <c r="L125" i="40"/>
  <c r="L155" i="40"/>
  <c r="L116" i="40"/>
  <c r="L141" i="40"/>
  <c r="L111" i="40"/>
  <c r="L254" i="40"/>
  <c r="L175" i="40"/>
  <c r="L167" i="40"/>
  <c r="L152" i="40"/>
  <c r="L147" i="40"/>
  <c r="L135" i="40"/>
  <c r="L136" i="40"/>
  <c r="L121" i="40"/>
  <c r="L122" i="40"/>
  <c r="L137" i="40"/>
  <c r="L106" i="40"/>
  <c r="L120" i="40"/>
  <c r="L131" i="40"/>
  <c r="L117" i="40"/>
  <c r="L126" i="40"/>
  <c r="L157" i="40"/>
  <c r="L156" i="40"/>
  <c r="L112" i="40"/>
  <c r="L151" i="40"/>
  <c r="L333" i="40"/>
  <c r="L107" i="40"/>
  <c r="L162" i="40"/>
  <c r="L110" i="40"/>
  <c r="L115" i="40"/>
  <c r="L140" i="40"/>
  <c r="L145" i="40"/>
  <c r="L105" i="40"/>
  <c r="P105" i="40"/>
  <c r="P160" i="40"/>
  <c r="P155" i="40"/>
  <c r="P115" i="40"/>
  <c r="P141" i="40"/>
  <c r="P126" i="40"/>
  <c r="P333" i="40"/>
  <c r="P254" i="40"/>
  <c r="P137" i="40"/>
  <c r="P112" i="40"/>
  <c r="P157" i="40"/>
  <c r="P121" i="40"/>
  <c r="P166" i="40"/>
  <c r="P117" i="40"/>
  <c r="P142" i="40"/>
  <c r="P156" i="40"/>
  <c r="P116" i="40"/>
  <c r="P107" i="40"/>
  <c r="P152" i="40"/>
  <c r="P110" i="40"/>
  <c r="P167" i="40"/>
  <c r="P130" i="40"/>
  <c r="P146" i="40"/>
  <c r="P111" i="40"/>
  <c r="P147" i="40"/>
  <c r="P151" i="40"/>
  <c r="P106" i="40"/>
  <c r="P145" i="40"/>
  <c r="P140" i="40"/>
  <c r="P125" i="40"/>
  <c r="J334" i="40"/>
  <c r="Q145" i="40"/>
  <c r="Q155" i="40"/>
  <c r="Q160" i="40"/>
  <c r="Q135" i="40"/>
  <c r="Q161" i="40"/>
  <c r="Q106" i="40"/>
  <c r="Q254" i="40"/>
  <c r="Q140" i="40"/>
  <c r="Q117" i="40"/>
  <c r="Q137" i="40"/>
  <c r="Q115" i="40"/>
  <c r="Q126" i="40"/>
  <c r="Q151" i="40"/>
  <c r="Q116" i="40"/>
  <c r="Q333" i="40"/>
  <c r="Q157" i="40"/>
  <c r="Q122" i="40"/>
  <c r="Q156" i="40"/>
  <c r="Q166" i="40"/>
  <c r="Q165" i="40"/>
  <c r="Q167" i="40"/>
  <c r="Q121" i="40"/>
  <c r="Q111" i="40"/>
  <c r="Q146" i="40"/>
  <c r="Q107" i="40"/>
  <c r="Q147" i="40"/>
  <c r="Q131" i="40"/>
  <c r="Q136" i="40"/>
  <c r="Q132" i="40"/>
  <c r="Q175" i="40"/>
  <c r="F140" i="40"/>
  <c r="F105" i="40"/>
  <c r="F155" i="40"/>
  <c r="F156" i="40"/>
  <c r="F106" i="40"/>
  <c r="F166" i="40"/>
  <c r="F131" i="40"/>
  <c r="F165" i="40"/>
  <c r="F254" i="40"/>
  <c r="F157" i="40"/>
  <c r="F137" i="40"/>
  <c r="F127" i="40"/>
  <c r="F160" i="40"/>
  <c r="F115" i="40"/>
  <c r="F132" i="40"/>
  <c r="F136" i="40"/>
  <c r="F142" i="40"/>
  <c r="F151" i="40"/>
  <c r="F117" i="40"/>
  <c r="F107" i="40"/>
  <c r="F121" i="40"/>
  <c r="F333" i="40"/>
  <c r="F147" i="40"/>
  <c r="F122" i="40"/>
  <c r="F135" i="40"/>
  <c r="F161" i="40"/>
  <c r="F162" i="40"/>
  <c r="F152" i="40"/>
  <c r="F175" i="40"/>
  <c r="F120" i="40"/>
  <c r="F116" i="40"/>
  <c r="F141" i="40"/>
  <c r="F130" i="40"/>
  <c r="F167" i="40"/>
  <c r="F111" i="40"/>
  <c r="F112" i="40"/>
  <c r="F125" i="40"/>
  <c r="F126" i="40"/>
  <c r="F145" i="40"/>
  <c r="F146" i="40"/>
  <c r="L150" i="40"/>
  <c r="Q130" i="40"/>
  <c r="P334" i="40"/>
  <c r="P8" i="40"/>
  <c r="P101" i="40"/>
  <c r="P255" i="40"/>
  <c r="P9" i="40"/>
  <c r="P332" i="40"/>
  <c r="R155" i="40"/>
  <c r="R135" i="40"/>
  <c r="R142" i="40"/>
  <c r="R132" i="40"/>
  <c r="R146" i="40"/>
  <c r="R254" i="40"/>
  <c r="R147" i="40"/>
  <c r="R122" i="40"/>
  <c r="R127" i="40"/>
  <c r="R125" i="40"/>
  <c r="R140" i="40"/>
  <c r="R126" i="40"/>
  <c r="R136" i="40"/>
  <c r="R333" i="40"/>
  <c r="R165" i="40"/>
  <c r="R116" i="40"/>
  <c r="R175" i="40"/>
  <c r="R167" i="40"/>
  <c r="R156" i="40"/>
  <c r="R137" i="40"/>
  <c r="R115" i="40"/>
  <c r="R161" i="40"/>
  <c r="R121" i="40"/>
  <c r="R157" i="40"/>
  <c r="R130" i="40"/>
  <c r="R152" i="40"/>
  <c r="R141" i="40"/>
  <c r="R162" i="40"/>
  <c r="R112" i="40"/>
  <c r="R120" i="40"/>
  <c r="S255" i="40"/>
  <c r="S334" i="40"/>
  <c r="S176" i="40"/>
  <c r="J110" i="40"/>
  <c r="M155" i="40"/>
  <c r="M105" i="40"/>
  <c r="M135" i="40"/>
  <c r="M156" i="40"/>
  <c r="M106" i="40"/>
  <c r="M254" i="40"/>
  <c r="M157" i="40"/>
  <c r="M125" i="40"/>
  <c r="M120" i="40"/>
  <c r="M146" i="40"/>
  <c r="M116" i="40"/>
  <c r="M122" i="40"/>
  <c r="M152" i="40"/>
  <c r="M127" i="40"/>
  <c r="M162" i="40"/>
  <c r="M115" i="40"/>
  <c r="M151" i="40"/>
  <c r="M166" i="40"/>
  <c r="M141" i="40"/>
  <c r="M130" i="40"/>
  <c r="M142" i="40"/>
  <c r="M112" i="40"/>
  <c r="M161" i="40"/>
  <c r="M117" i="40"/>
  <c r="M126" i="40"/>
  <c r="M131" i="40"/>
  <c r="M333" i="40"/>
  <c r="M107" i="40"/>
  <c r="M111" i="40"/>
  <c r="M167" i="40"/>
  <c r="Q9" i="40"/>
  <c r="Q174" i="40"/>
  <c r="Q334" i="40"/>
  <c r="Q176" i="40"/>
  <c r="Q8" i="40"/>
  <c r="Q94" i="40"/>
  <c r="E255" i="40"/>
  <c r="E334" i="40"/>
  <c r="E176" i="40"/>
  <c r="L130" i="40"/>
  <c r="F150" i="40"/>
  <c r="N145" i="40"/>
  <c r="N146" i="40"/>
  <c r="N106" i="40"/>
  <c r="N166" i="40"/>
  <c r="N131" i="40"/>
  <c r="N130" i="40"/>
  <c r="N127" i="40"/>
  <c r="N112" i="40"/>
  <c r="N147" i="40"/>
  <c r="N140" i="40"/>
  <c r="N132" i="40"/>
  <c r="N116" i="40"/>
  <c r="N126" i="40"/>
  <c r="N150" i="40"/>
  <c r="N157" i="40"/>
  <c r="N121" i="40"/>
  <c r="N111" i="40"/>
  <c r="N161" i="40"/>
  <c r="N137" i="40"/>
  <c r="N107" i="40"/>
  <c r="N160" i="40"/>
  <c r="N125" i="40"/>
  <c r="N142" i="40"/>
  <c r="N175" i="40"/>
  <c r="N117" i="40"/>
  <c r="N155" i="40"/>
  <c r="N120" i="40"/>
  <c r="N136" i="40"/>
  <c r="N165" i="40"/>
  <c r="N105" i="40"/>
  <c r="N156" i="40"/>
  <c r="N152" i="40"/>
  <c r="N151" i="40"/>
  <c r="N254" i="40"/>
  <c r="N333" i="40"/>
  <c r="N167" i="40"/>
  <c r="N162" i="40"/>
  <c r="N141" i="40"/>
  <c r="N122" i="40"/>
  <c r="E98" i="22"/>
  <c r="E97" i="22"/>
  <c r="E103" i="22"/>
  <c r="E95" i="22"/>
  <c r="E173" i="22"/>
  <c r="E102" i="22"/>
  <c r="E104" i="22"/>
  <c r="E94" i="22"/>
  <c r="E100" i="22"/>
  <c r="E99" i="22"/>
  <c r="E252" i="22"/>
  <c r="E331" i="22"/>
  <c r="E332" i="22"/>
  <c r="L96" i="40"/>
  <c r="E99" i="40"/>
  <c r="E104" i="40"/>
  <c r="E101" i="40"/>
  <c r="Q104" i="40"/>
  <c r="Q102" i="40"/>
  <c r="Q98" i="40"/>
  <c r="E97" i="40"/>
  <c r="L101" i="40"/>
  <c r="L173" i="40"/>
  <c r="L103" i="40"/>
  <c r="L102" i="40"/>
  <c r="L331" i="40"/>
  <c r="L99" i="40"/>
  <c r="Q332" i="40"/>
  <c r="P253" i="40"/>
  <c r="P331" i="40"/>
  <c r="I95" i="40"/>
  <c r="I174" i="40"/>
  <c r="I102" i="40"/>
  <c r="I104" i="40"/>
  <c r="I103" i="40"/>
  <c r="G173" i="40"/>
  <c r="G103" i="40"/>
  <c r="K560" i="17"/>
  <c r="G560" i="17"/>
  <c r="G244" i="17"/>
  <c r="K244" i="17"/>
  <c r="H323" i="17"/>
  <c r="D244" i="17"/>
  <c r="P323" i="17"/>
  <c r="H402" i="17"/>
  <c r="D165" i="17"/>
  <c r="H560" i="17"/>
  <c r="D560" i="17"/>
  <c r="H244" i="17"/>
  <c r="O323" i="17"/>
  <c r="G402" i="17"/>
  <c r="K402" i="17"/>
  <c r="O402" i="17"/>
  <c r="E402" i="17"/>
  <c r="U323" i="17"/>
  <c r="S560" i="17"/>
  <c r="L244" i="17"/>
  <c r="S244" i="17"/>
  <c r="L323" i="17"/>
  <c r="S323" i="17"/>
  <c r="I402" i="17"/>
  <c r="P402" i="17"/>
  <c r="U402" i="17"/>
  <c r="L560" i="17"/>
  <c r="I560" i="17"/>
  <c r="E560" i="17"/>
  <c r="E244" i="17"/>
  <c r="E323" i="17"/>
  <c r="L402" i="17"/>
  <c r="I324" i="24"/>
  <c r="E332" i="37"/>
  <c r="E176" i="37"/>
  <c r="F252" i="37"/>
  <c r="D176" i="37"/>
  <c r="K8" i="37"/>
  <c r="I146" i="37"/>
  <c r="D8" i="37"/>
  <c r="D252" i="37"/>
  <c r="O255" i="37"/>
  <c r="R110" i="37"/>
  <c r="D255" i="37"/>
  <c r="R115" i="19"/>
  <c r="R140" i="19"/>
  <c r="R165" i="19"/>
  <c r="R121" i="19"/>
  <c r="R141" i="19"/>
  <c r="R166" i="19"/>
  <c r="R254" i="19"/>
  <c r="R130" i="19"/>
  <c r="R156" i="19"/>
  <c r="R111" i="19"/>
  <c r="R131" i="19"/>
  <c r="R151" i="19"/>
  <c r="R8" i="19"/>
  <c r="I173" i="40"/>
  <c r="I94" i="40"/>
  <c r="I96" i="40"/>
  <c r="I332" i="40"/>
  <c r="P103" i="40"/>
  <c r="L252" i="40"/>
  <c r="L104" i="40"/>
  <c r="Q96" i="40"/>
  <c r="Q99" i="40"/>
  <c r="Q331" i="40"/>
  <c r="Q101" i="40"/>
  <c r="H402" i="25"/>
  <c r="J173" i="19"/>
  <c r="J96" i="19"/>
  <c r="E126" i="23"/>
  <c r="P145" i="19"/>
  <c r="P125" i="19"/>
  <c r="P106" i="19"/>
  <c r="P126" i="19"/>
  <c r="P146" i="19"/>
  <c r="P166" i="19"/>
  <c r="P150" i="19"/>
  <c r="P175" i="19"/>
  <c r="P120" i="19"/>
  <c r="P115" i="19"/>
  <c r="P116" i="19"/>
  <c r="P136" i="19"/>
  <c r="P160" i="19"/>
  <c r="P130" i="19"/>
  <c r="P254" i="19"/>
  <c r="P155" i="19"/>
  <c r="P165" i="19"/>
  <c r="P140" i="19"/>
  <c r="P121" i="19"/>
  <c r="P141" i="19"/>
  <c r="P161" i="19"/>
  <c r="P135" i="19"/>
  <c r="P8" i="19"/>
  <c r="K105" i="19"/>
  <c r="K160" i="19"/>
  <c r="I100" i="40"/>
  <c r="P99" i="40"/>
  <c r="Q173" i="40"/>
  <c r="L252" i="19"/>
  <c r="L96" i="19"/>
  <c r="F323" i="26"/>
  <c r="F244" i="26"/>
  <c r="K333" i="21"/>
  <c r="K145" i="21"/>
  <c r="K124" i="21"/>
  <c r="K146" i="21"/>
  <c r="K106" i="21"/>
  <c r="K150" i="21"/>
  <c r="K129" i="21"/>
  <c r="K119" i="21"/>
  <c r="K139" i="21"/>
  <c r="K149" i="21"/>
  <c r="K116" i="21"/>
  <c r="K130" i="21"/>
  <c r="K161" i="21"/>
  <c r="K140" i="21"/>
  <c r="K164" i="21"/>
  <c r="K134" i="21"/>
  <c r="K175" i="21"/>
  <c r="K126" i="21"/>
  <c r="K96" i="21"/>
  <c r="K109" i="21"/>
  <c r="K110" i="21"/>
  <c r="K120" i="21"/>
  <c r="K155" i="21"/>
  <c r="K131" i="21"/>
  <c r="K156" i="21"/>
  <c r="K125" i="21"/>
  <c r="K159" i="21"/>
  <c r="K114" i="21"/>
  <c r="K111" i="21"/>
  <c r="K115" i="21"/>
  <c r="K136" i="21"/>
  <c r="K160" i="21"/>
  <c r="R111" i="32"/>
  <c r="R125" i="32"/>
  <c r="R135" i="32"/>
  <c r="R146" i="32"/>
  <c r="R156" i="32"/>
  <c r="R175" i="32"/>
  <c r="R106" i="32"/>
  <c r="R116" i="32"/>
  <c r="R130" i="32"/>
  <c r="R140" i="32"/>
  <c r="R151" i="32"/>
  <c r="R161" i="32"/>
  <c r="R491" i="32"/>
  <c r="R110" i="32"/>
  <c r="R121" i="32"/>
  <c r="R131" i="32"/>
  <c r="O402" i="32"/>
  <c r="O165" i="32"/>
  <c r="I160" i="19"/>
  <c r="I115" i="19"/>
  <c r="I140" i="19"/>
  <c r="I106" i="19"/>
  <c r="I121" i="19"/>
  <c r="I131" i="19"/>
  <c r="I161" i="19"/>
  <c r="I136" i="19"/>
  <c r="I130" i="19"/>
  <c r="I156" i="19"/>
  <c r="I146" i="19"/>
  <c r="I254" i="19"/>
  <c r="I165" i="19"/>
  <c r="I116" i="19"/>
  <c r="I110" i="19"/>
  <c r="I135" i="19"/>
  <c r="I155" i="19"/>
  <c r="I333" i="19"/>
  <c r="I111" i="19"/>
  <c r="I166" i="19"/>
  <c r="I175" i="19"/>
  <c r="I98" i="40"/>
  <c r="I101" i="40"/>
  <c r="P94" i="40"/>
  <c r="Q97" i="40"/>
  <c r="Q103" i="40"/>
  <c r="Q252" i="40"/>
  <c r="I97" i="40"/>
  <c r="I99" i="40"/>
  <c r="I331" i="40"/>
  <c r="P252" i="40"/>
  <c r="L98" i="40"/>
  <c r="L100" i="40"/>
  <c r="Q100" i="40"/>
  <c r="E253" i="22"/>
  <c r="O165" i="29"/>
  <c r="F332" i="27"/>
  <c r="F253" i="27"/>
  <c r="H165" i="26"/>
  <c r="H150" i="26"/>
  <c r="H135" i="26"/>
  <c r="H115" i="26"/>
  <c r="H145" i="26"/>
  <c r="H333" i="26"/>
  <c r="H166" i="26"/>
  <c r="I175" i="26"/>
  <c r="I254" i="26"/>
  <c r="I166" i="26"/>
  <c r="I130" i="26"/>
  <c r="I333" i="26"/>
  <c r="I120" i="26"/>
  <c r="I126" i="26"/>
  <c r="I125" i="26"/>
  <c r="I165" i="26"/>
  <c r="E333" i="23"/>
  <c r="E136" i="23"/>
  <c r="E119" i="23"/>
  <c r="E155" i="23"/>
  <c r="E110" i="23"/>
  <c r="E254" i="23"/>
  <c r="E134" i="23"/>
  <c r="E96" i="23"/>
  <c r="E169" i="23"/>
  <c r="E124" i="23"/>
  <c r="E140" i="23"/>
  <c r="E160" i="23"/>
  <c r="E116" i="23"/>
  <c r="E149" i="23"/>
  <c r="E131" i="23"/>
  <c r="E129" i="23"/>
  <c r="E156" i="23"/>
  <c r="E111" i="23"/>
  <c r="E141" i="23"/>
  <c r="E150" i="23"/>
  <c r="E106" i="23"/>
  <c r="E151" i="23"/>
  <c r="E109" i="23"/>
  <c r="E161" i="23"/>
  <c r="E120" i="23"/>
  <c r="E144" i="23"/>
  <c r="E146" i="23"/>
  <c r="E105" i="23"/>
  <c r="E166" i="23"/>
  <c r="E135" i="23"/>
  <c r="E125" i="23"/>
  <c r="J151" i="30"/>
  <c r="J115" i="30"/>
  <c r="J121" i="30"/>
  <c r="J116" i="30"/>
  <c r="J155" i="30"/>
  <c r="J140" i="30"/>
  <c r="S165" i="32"/>
  <c r="S323" i="32"/>
  <c r="S560" i="32"/>
  <c r="S402" i="32"/>
  <c r="K87" i="31"/>
  <c r="K102" i="31"/>
  <c r="K142" i="31"/>
  <c r="K125" i="31"/>
  <c r="W194" i="31"/>
  <c r="W169" i="31"/>
  <c r="W159" i="31"/>
  <c r="E87" i="31"/>
  <c r="V87" i="31"/>
  <c r="E95" i="31"/>
  <c r="V95" i="31"/>
  <c r="E88" i="31"/>
  <c r="V88" i="31"/>
  <c r="E96" i="31"/>
  <c r="V96" i="31"/>
  <c r="E104" i="31"/>
  <c r="V104" i="31"/>
  <c r="E114" i="31"/>
  <c r="V114" i="31"/>
  <c r="E124" i="31"/>
  <c r="V124" i="31"/>
  <c r="E134" i="31"/>
  <c r="V134" i="31"/>
  <c r="E144" i="31"/>
  <c r="V144" i="31"/>
  <c r="K95" i="31"/>
  <c r="K112" i="31"/>
  <c r="K101" i="31"/>
  <c r="K133" i="31"/>
  <c r="M165" i="23"/>
  <c r="S140" i="26"/>
  <c r="S110" i="26"/>
  <c r="S105" i="26"/>
  <c r="S116" i="26"/>
  <c r="S150" i="26"/>
  <c r="S151" i="26"/>
  <c r="S254" i="26"/>
  <c r="N125" i="19"/>
  <c r="K165" i="19"/>
  <c r="E83" i="31"/>
  <c r="V83" i="31"/>
  <c r="E91" i="31"/>
  <c r="V91" i="31"/>
  <c r="E82" i="31"/>
  <c r="V82" i="31"/>
  <c r="E92" i="31"/>
  <c r="V92" i="31"/>
  <c r="E100" i="31"/>
  <c r="V100" i="31"/>
  <c r="E110" i="31"/>
  <c r="V110" i="31"/>
  <c r="E120" i="31"/>
  <c r="V120" i="31"/>
  <c r="E130" i="31"/>
  <c r="V130" i="31"/>
  <c r="E140" i="31"/>
  <c r="V140" i="31"/>
  <c r="K94" i="31"/>
  <c r="K132" i="31"/>
  <c r="S126" i="26"/>
  <c r="S106" i="26"/>
  <c r="S145" i="26"/>
  <c r="S130" i="26"/>
  <c r="S141" i="26"/>
  <c r="S161" i="26"/>
  <c r="H155" i="19"/>
  <c r="O105" i="19"/>
  <c r="M106" i="31"/>
  <c r="W164" i="31"/>
  <c r="W151" i="31"/>
  <c r="X160" i="31"/>
  <c r="V168" i="31"/>
  <c r="X175" i="31"/>
  <c r="V178" i="31"/>
  <c r="V191" i="31"/>
  <c r="V200" i="31"/>
  <c r="W202" i="31"/>
  <c r="S219" i="31"/>
  <c r="S8" i="31"/>
  <c r="O219" i="31"/>
  <c r="O8" i="31"/>
  <c r="V225" i="31"/>
  <c r="V233" i="31"/>
  <c r="X234" i="31"/>
  <c r="W237" i="31"/>
  <c r="W247" i="31"/>
  <c r="X257" i="31"/>
  <c r="S262" i="31"/>
  <c r="S194" i="31"/>
  <c r="O262" i="31"/>
  <c r="O194" i="31"/>
  <c r="V263" i="31"/>
  <c r="X264" i="31"/>
  <c r="X267" i="31"/>
  <c r="V280" i="31"/>
  <c r="X154" i="31"/>
  <c r="V172" i="31"/>
  <c r="X172" i="31"/>
  <c r="X173" i="31"/>
  <c r="V176" i="31"/>
  <c r="X176" i="31"/>
  <c r="X177" i="31"/>
  <c r="W182" i="31"/>
  <c r="V187" i="31"/>
  <c r="V188" i="31"/>
  <c r="X188" i="31"/>
  <c r="V190" i="31"/>
  <c r="W192" i="31"/>
  <c r="X204" i="31"/>
  <c r="X207" i="31"/>
  <c r="V212" i="31"/>
  <c r="X228" i="31"/>
  <c r="X231" i="31"/>
  <c r="X235" i="31"/>
  <c r="X238" i="31"/>
  <c r="W240" i="31"/>
  <c r="X241" i="31"/>
  <c r="X248" i="31"/>
  <c r="W250" i="31"/>
  <c r="X251" i="31"/>
  <c r="W258" i="31"/>
  <c r="H262" i="31"/>
  <c r="V262" i="31"/>
  <c r="H194" i="31"/>
  <c r="V194" i="31"/>
  <c r="X265" i="31"/>
  <c r="F267" i="31"/>
  <c r="F199" i="31"/>
  <c r="V199" i="31"/>
  <c r="W268" i="31"/>
  <c r="X274" i="31"/>
  <c r="W276" i="31"/>
  <c r="N277" i="31"/>
  <c r="N209" i="31"/>
  <c r="V150" i="31"/>
  <c r="X150" i="31"/>
  <c r="V152" i="31"/>
  <c r="W158" i="31"/>
  <c r="V160" i="31"/>
  <c r="X162" i="31"/>
  <c r="W166" i="31"/>
  <c r="V167" i="31"/>
  <c r="X168" i="31"/>
  <c r="X179" i="31"/>
  <c r="V182" i="31"/>
  <c r="V196" i="31"/>
  <c r="W196" i="31"/>
  <c r="X200" i="31"/>
  <c r="X203" i="31"/>
  <c r="V208" i="31"/>
  <c r="W208" i="31"/>
  <c r="L218" i="31"/>
  <c r="W218" i="31"/>
  <c r="L8" i="31"/>
  <c r="Q8" i="31"/>
  <c r="Q219" i="31"/>
  <c r="X237" i="31"/>
  <c r="X247" i="31"/>
  <c r="Q262" i="31"/>
  <c r="Q194" i="31"/>
  <c r="K267" i="31"/>
  <c r="W267" i="31"/>
  <c r="K199" i="31"/>
  <c r="W199" i="31"/>
  <c r="W270" i="31"/>
  <c r="I277" i="31"/>
  <c r="I209" i="31"/>
  <c r="W209" i="31"/>
  <c r="V278" i="31"/>
  <c r="W156" i="31"/>
  <c r="V166" i="31"/>
  <c r="W168" i="31"/>
  <c r="V170" i="31"/>
  <c r="W178" i="31"/>
  <c r="V180" i="31"/>
  <c r="X180" i="31"/>
  <c r="X181" i="31"/>
  <c r="X183" i="31"/>
  <c r="X184" i="31"/>
  <c r="W185" i="31"/>
  <c r="V186" i="31"/>
  <c r="W193" i="31"/>
  <c r="W206" i="31"/>
  <c r="X212" i="31"/>
  <c r="F227" i="31"/>
  <c r="V227" i="31"/>
  <c r="F8" i="31"/>
  <c r="V228" i="31"/>
  <c r="W230" i="31"/>
  <c r="X245" i="31"/>
  <c r="X255" i="31"/>
  <c r="X258" i="31"/>
  <c r="X268" i="31"/>
  <c r="L272" i="31"/>
  <c r="W272" i="31"/>
  <c r="L204" i="31"/>
  <c r="W204" i="31"/>
  <c r="X275" i="31"/>
  <c r="P277" i="31"/>
  <c r="P209" i="31"/>
  <c r="N252" i="17"/>
  <c r="S303" i="29"/>
  <c r="R377" i="29"/>
  <c r="J326" i="25"/>
  <c r="S561" i="25"/>
  <c r="H412" i="25"/>
  <c r="H492" i="25"/>
  <c r="K115" i="27"/>
  <c r="J165" i="27"/>
  <c r="K174" i="27"/>
  <c r="J323" i="27"/>
  <c r="G96" i="28"/>
  <c r="N79" i="26"/>
  <c r="I79" i="21"/>
  <c r="O520" i="24"/>
  <c r="H525" i="24"/>
  <c r="S550" i="24"/>
  <c r="L561" i="24"/>
  <c r="V192" i="31"/>
  <c r="V195" i="31"/>
  <c r="W198" i="31"/>
  <c r="W200" i="31"/>
  <c r="W213" i="31"/>
  <c r="V221" i="31"/>
  <c r="W228" i="31"/>
  <c r="W233" i="31"/>
  <c r="W235" i="31"/>
  <c r="V238" i="31"/>
  <c r="X244" i="31"/>
  <c r="W246" i="31"/>
  <c r="X254" i="31"/>
  <c r="W256" i="31"/>
  <c r="V258" i="31"/>
  <c r="V260" i="31"/>
  <c r="W263" i="31"/>
  <c r="W265" i="31"/>
  <c r="V268" i="31"/>
  <c r="V270" i="31"/>
  <c r="X281" i="31"/>
  <c r="J481" i="22"/>
  <c r="J560" i="22"/>
  <c r="N94" i="17"/>
  <c r="N95" i="17"/>
  <c r="N97" i="17"/>
  <c r="N104" i="17"/>
  <c r="M174" i="17"/>
  <c r="R174" i="17"/>
  <c r="N174" i="17"/>
  <c r="H253" i="17"/>
  <c r="R253" i="17"/>
  <c r="N253" i="17"/>
  <c r="N331" i="17"/>
  <c r="M332" i="17"/>
  <c r="K189" i="29"/>
  <c r="L199" i="29"/>
  <c r="L204" i="29"/>
  <c r="J219" i="29"/>
  <c r="K234" i="29"/>
  <c r="R245" i="29"/>
  <c r="L273" i="29"/>
  <c r="L278" i="29"/>
  <c r="O303" i="29"/>
  <c r="O313" i="29"/>
  <c r="P347" i="29"/>
  <c r="K362" i="29"/>
  <c r="R298" i="29"/>
  <c r="J403" i="29"/>
  <c r="Q101" i="25"/>
  <c r="O97" i="25"/>
  <c r="O247" i="25"/>
  <c r="I173" i="25"/>
  <c r="F561" i="25"/>
  <c r="R561" i="25"/>
  <c r="K481" i="25"/>
  <c r="O412" i="25"/>
  <c r="O492" i="25"/>
  <c r="J94" i="27"/>
  <c r="L95" i="27"/>
  <c r="Q103" i="27"/>
  <c r="Q104" i="27"/>
  <c r="I105" i="27"/>
  <c r="I125" i="27"/>
  <c r="G165" i="27"/>
  <c r="I165" i="27"/>
  <c r="Q173" i="27"/>
  <c r="L244" i="27"/>
  <c r="O252" i="27"/>
  <c r="Q254" i="27"/>
  <c r="E96" i="28"/>
  <c r="J94" i="28"/>
  <c r="Q97" i="28"/>
  <c r="E98" i="28"/>
  <c r="O99" i="28"/>
  <c r="J103" i="28"/>
  <c r="E104" i="28"/>
  <c r="E173" i="28"/>
  <c r="G252" i="28"/>
  <c r="F103" i="37"/>
  <c r="E95" i="32"/>
  <c r="P98" i="32"/>
  <c r="I100" i="32"/>
  <c r="E104" i="32"/>
  <c r="G252" i="32"/>
  <c r="P252" i="32"/>
  <c r="H252" i="20"/>
  <c r="L252" i="20"/>
  <c r="Q252" i="20"/>
  <c r="P110" i="17"/>
  <c r="N140" i="20"/>
  <c r="R104" i="21"/>
  <c r="I412" i="24"/>
  <c r="M540" i="24"/>
  <c r="P540" i="24"/>
  <c r="N540" i="24"/>
  <c r="J481" i="24"/>
  <c r="J560" i="24"/>
  <c r="R481" i="24"/>
  <c r="R560" i="24"/>
  <c r="J273" i="22"/>
  <c r="X192" i="31"/>
  <c r="V202" i="31"/>
  <c r="V206" i="31"/>
  <c r="V210" i="31"/>
  <c r="W212" i="31"/>
  <c r="V218" i="31"/>
  <c r="W222" i="31"/>
  <c r="V223" i="31"/>
  <c r="V230" i="31"/>
  <c r="W236" i="31"/>
  <c r="V237" i="31"/>
  <c r="V240" i="31"/>
  <c r="W242" i="31"/>
  <c r="W243" i="31"/>
  <c r="W245" i="31"/>
  <c r="V247" i="31"/>
  <c r="V248" i="31"/>
  <c r="V250" i="31"/>
  <c r="W252" i="31"/>
  <c r="W253" i="31"/>
  <c r="W255" i="31"/>
  <c r="W266" i="31"/>
  <c r="V267" i="31"/>
  <c r="X271" i="31"/>
  <c r="W273" i="31"/>
  <c r="W275" i="31"/>
  <c r="W277" i="31"/>
  <c r="W278" i="31"/>
  <c r="N98" i="17"/>
  <c r="N103" i="17"/>
  <c r="K174" i="17"/>
  <c r="P174" i="17"/>
  <c r="K253" i="17"/>
  <c r="P253" i="17"/>
  <c r="M224" i="29"/>
  <c r="J245" i="29"/>
  <c r="K268" i="29"/>
  <c r="N278" i="29"/>
  <c r="N318" i="29"/>
  <c r="J324" i="29"/>
  <c r="R79" i="29"/>
  <c r="Q99" i="25"/>
  <c r="Q252" i="25"/>
  <c r="Q326" i="25"/>
  <c r="H561" i="25"/>
  <c r="M481" i="25"/>
  <c r="I481" i="25"/>
  <c r="J412" i="25"/>
  <c r="J492" i="25"/>
  <c r="Q412" i="25"/>
  <c r="Q492" i="25"/>
  <c r="Q105" i="27"/>
  <c r="L165" i="27"/>
  <c r="L323" i="27"/>
  <c r="L103" i="28"/>
  <c r="L104" i="28"/>
  <c r="J252" i="28"/>
  <c r="K100" i="37"/>
  <c r="P95" i="32"/>
  <c r="M100" i="32"/>
  <c r="P100" i="32"/>
  <c r="P101" i="32"/>
  <c r="N102" i="32"/>
  <c r="P104" i="32"/>
  <c r="S10" i="30"/>
  <c r="M397" i="30"/>
  <c r="R515" i="30"/>
  <c r="N515" i="30"/>
  <c r="N525" i="30"/>
  <c r="S530" i="30"/>
  <c r="M540" i="30"/>
  <c r="O555" i="30"/>
  <c r="M109" i="23"/>
  <c r="M116" i="23"/>
  <c r="M130" i="23"/>
  <c r="M136" i="23"/>
  <c r="M160" i="23"/>
  <c r="O324" i="23"/>
  <c r="P331" i="23"/>
  <c r="P173" i="23"/>
  <c r="N367" i="23"/>
  <c r="N288" i="23"/>
  <c r="N209" i="23"/>
  <c r="E372" i="23"/>
  <c r="E293" i="23"/>
  <c r="E214" i="23"/>
  <c r="N387" i="23"/>
  <c r="N308" i="23"/>
  <c r="N229" i="23"/>
  <c r="E392" i="23"/>
  <c r="E313" i="23"/>
  <c r="E234" i="23"/>
  <c r="K392" i="23"/>
  <c r="K313" i="23"/>
  <c r="K234" i="23"/>
  <c r="K155" i="23"/>
  <c r="S392" i="23"/>
  <c r="S313" i="23"/>
  <c r="S234" i="23"/>
  <c r="M406" i="23"/>
  <c r="M327" i="23"/>
  <c r="M248" i="23"/>
  <c r="D177" i="23"/>
  <c r="O9" i="23"/>
  <c r="O255" i="23"/>
  <c r="O8" i="23"/>
  <c r="M333" i="23"/>
  <c r="M159" i="23"/>
  <c r="M150" i="23"/>
  <c r="M161" i="23"/>
  <c r="M155" i="23"/>
  <c r="M145" i="23"/>
  <c r="I367" i="23"/>
  <c r="I288" i="23"/>
  <c r="I209" i="23"/>
  <c r="N372" i="23"/>
  <c r="N293" i="23"/>
  <c r="N214" i="23"/>
  <c r="E382" i="23"/>
  <c r="E303" i="23"/>
  <c r="E224" i="23"/>
  <c r="I397" i="23"/>
  <c r="I318" i="23"/>
  <c r="I239" i="23"/>
  <c r="P397" i="23"/>
  <c r="P318" i="23"/>
  <c r="P239" i="23"/>
  <c r="N402" i="23"/>
  <c r="N323" i="23"/>
  <c r="N244" i="23"/>
  <c r="R403" i="23"/>
  <c r="R324" i="23"/>
  <c r="R245" i="23"/>
  <c r="K174" i="23"/>
  <c r="K332" i="23"/>
  <c r="K253" i="23"/>
  <c r="G10" i="30"/>
  <c r="K10" i="30"/>
  <c r="Q347" i="30"/>
  <c r="O352" i="30"/>
  <c r="P372" i="30"/>
  <c r="O382" i="30"/>
  <c r="P392" i="30"/>
  <c r="J79" i="30"/>
  <c r="M515" i="30"/>
  <c r="P515" i="30"/>
  <c r="N520" i="30"/>
  <c r="O525" i="30"/>
  <c r="M530" i="30"/>
  <c r="R530" i="30"/>
  <c r="N530" i="30"/>
  <c r="P545" i="30"/>
  <c r="N545" i="30"/>
  <c r="S555" i="30"/>
  <c r="N555" i="30"/>
  <c r="P481" i="30"/>
  <c r="N481" i="30"/>
  <c r="K166" i="23"/>
  <c r="K245" i="23"/>
  <c r="D327" i="23"/>
  <c r="D79" i="23"/>
  <c r="M105" i="23"/>
  <c r="M111" i="23"/>
  <c r="M121" i="23"/>
  <c r="M134" i="23"/>
  <c r="M151" i="23"/>
  <c r="M169" i="23"/>
  <c r="M254" i="23"/>
  <c r="Q288" i="23"/>
  <c r="J303" i="23"/>
  <c r="Q303" i="23"/>
  <c r="H318" i="23"/>
  <c r="K333" i="23"/>
  <c r="K161" i="23"/>
  <c r="K145" i="23"/>
  <c r="K254" i="23"/>
  <c r="K159" i="23"/>
  <c r="F341" i="23"/>
  <c r="I342" i="23"/>
  <c r="I263" i="23"/>
  <c r="I184" i="23"/>
  <c r="P342" i="23"/>
  <c r="P263" i="23"/>
  <c r="P184" i="23"/>
  <c r="F357" i="23"/>
  <c r="F278" i="23"/>
  <c r="L357" i="23"/>
  <c r="L10" i="23"/>
  <c r="L278" i="23"/>
  <c r="S357" i="23"/>
  <c r="S278" i="23"/>
  <c r="O357" i="23"/>
  <c r="O278" i="23"/>
  <c r="F367" i="23"/>
  <c r="F288" i="23"/>
  <c r="F209" i="23"/>
  <c r="L367" i="23"/>
  <c r="L288" i="23"/>
  <c r="L209" i="23"/>
  <c r="N382" i="23"/>
  <c r="N303" i="23"/>
  <c r="N224" i="23"/>
  <c r="E387" i="23"/>
  <c r="E308" i="23"/>
  <c r="E229" i="23"/>
  <c r="K387" i="23"/>
  <c r="K308" i="23"/>
  <c r="K229" i="23"/>
  <c r="K150" i="23"/>
  <c r="S387" i="23"/>
  <c r="S308" i="23"/>
  <c r="S229" i="23"/>
  <c r="E397" i="23"/>
  <c r="E318" i="23"/>
  <c r="E239" i="23"/>
  <c r="L397" i="23"/>
  <c r="L160" i="23"/>
  <c r="L318" i="23"/>
  <c r="L239" i="23"/>
  <c r="P174" i="23"/>
  <c r="P332" i="23"/>
  <c r="P253" i="23"/>
  <c r="K255" i="23"/>
  <c r="K176" i="23"/>
  <c r="K8" i="23"/>
  <c r="K334" i="23"/>
  <c r="E331" i="23"/>
  <c r="E252" i="23"/>
  <c r="D11" i="23"/>
  <c r="D335" i="23"/>
  <c r="E174" i="23"/>
  <c r="E332" i="23"/>
  <c r="E253" i="23"/>
  <c r="U176" i="29"/>
  <c r="U255" i="29"/>
  <c r="U8" i="29"/>
  <c r="T342" i="23"/>
  <c r="T10" i="23"/>
  <c r="T333" i="23"/>
  <c r="T324" i="23"/>
  <c r="T79" i="23"/>
  <c r="T402" i="23"/>
  <c r="T335" i="30"/>
  <c r="T8" i="30"/>
  <c r="T331" i="30"/>
  <c r="T332" i="20"/>
  <c r="T174" i="20"/>
  <c r="U204" i="25"/>
  <c r="U263" i="25"/>
  <c r="U184" i="25"/>
  <c r="P255" i="23"/>
  <c r="I256" i="23"/>
  <c r="P256" i="23"/>
  <c r="E335" i="23"/>
  <c r="H177" i="23"/>
  <c r="P177" i="23"/>
  <c r="H11" i="23"/>
  <c r="P245" i="22"/>
  <c r="J245" i="22"/>
  <c r="T110" i="17"/>
  <c r="T333" i="17"/>
  <c r="T120" i="17"/>
  <c r="T105" i="17"/>
  <c r="T155" i="17"/>
  <c r="T239" i="29"/>
  <c r="T318" i="29"/>
  <c r="T481" i="25"/>
  <c r="T9" i="28"/>
  <c r="T176" i="28"/>
  <c r="T334" i="28"/>
  <c r="U9" i="24"/>
  <c r="U336" i="24"/>
  <c r="U178" i="24"/>
  <c r="T564" i="21"/>
  <c r="T79" i="21"/>
  <c r="T176" i="21"/>
  <c r="T8" i="21"/>
  <c r="T97" i="21"/>
  <c r="T95" i="20"/>
  <c r="T176" i="32"/>
  <c r="T9" i="32"/>
  <c r="T332" i="32"/>
  <c r="T352" i="32"/>
  <c r="T194" i="32"/>
  <c r="T377" i="25"/>
  <c r="T219" i="25"/>
  <c r="T99" i="25"/>
  <c r="T100" i="25"/>
  <c r="T97" i="25"/>
  <c r="T252" i="25"/>
  <c r="T94" i="25"/>
  <c r="P177" i="26"/>
  <c r="E177" i="23"/>
  <c r="I177" i="23"/>
  <c r="G9" i="30"/>
  <c r="T561" i="22"/>
  <c r="T402" i="17"/>
  <c r="T323" i="17"/>
  <c r="T214" i="29"/>
  <c r="T372" i="29"/>
  <c r="U79" i="29"/>
  <c r="U244" i="29"/>
  <c r="U245" i="29"/>
  <c r="U403" i="29"/>
  <c r="U405" i="25"/>
  <c r="T324" i="19"/>
  <c r="T79" i="19"/>
  <c r="T402" i="19"/>
  <c r="U8" i="21"/>
  <c r="U334" i="21"/>
  <c r="I79" i="40"/>
  <c r="S10" i="40"/>
  <c r="U331" i="17"/>
  <c r="U173" i="17"/>
  <c r="U99" i="17"/>
  <c r="U104" i="17"/>
  <c r="U96" i="17"/>
  <c r="U100" i="17"/>
  <c r="E256" i="23"/>
  <c r="I335" i="23"/>
  <c r="P335" i="23"/>
  <c r="M177" i="26"/>
  <c r="G177" i="30"/>
  <c r="K177" i="30"/>
  <c r="O177" i="30"/>
  <c r="F177" i="23"/>
  <c r="N9" i="32"/>
  <c r="R174" i="25"/>
  <c r="S11" i="24"/>
  <c r="F11" i="23"/>
  <c r="Q10" i="26"/>
  <c r="T403" i="22"/>
  <c r="L245" i="22"/>
  <c r="G79" i="22"/>
  <c r="T135" i="17"/>
  <c r="T130" i="17"/>
  <c r="T491" i="17"/>
  <c r="T293" i="29"/>
  <c r="U324" i="29"/>
  <c r="U342" i="29"/>
  <c r="U342" i="25"/>
  <c r="U362" i="25"/>
  <c r="U303" i="25"/>
  <c r="U326" i="25"/>
  <c r="T255" i="28"/>
  <c r="U278" i="28"/>
  <c r="U357" i="28"/>
  <c r="U199" i="28"/>
  <c r="U209" i="28"/>
  <c r="U367" i="28"/>
  <c r="T8" i="28"/>
  <c r="T173" i="28"/>
  <c r="U102" i="28"/>
  <c r="U94" i="28"/>
  <c r="U99" i="28"/>
  <c r="U98" i="28"/>
  <c r="U97" i="21"/>
  <c r="T334" i="21"/>
  <c r="T545" i="21"/>
  <c r="U229" i="25"/>
  <c r="U308" i="25"/>
  <c r="U367" i="25"/>
  <c r="U209" i="25"/>
  <c r="P79" i="40"/>
  <c r="U253" i="17"/>
  <c r="U95" i="17"/>
  <c r="T8" i="32"/>
  <c r="T252" i="32"/>
  <c r="T564" i="24"/>
  <c r="U494" i="24"/>
  <c r="U530" i="21"/>
  <c r="T540" i="30"/>
  <c r="T98" i="20"/>
  <c r="I130" i="22"/>
  <c r="K79" i="40"/>
  <c r="G79" i="40"/>
  <c r="T79" i="25"/>
  <c r="U352" i="28"/>
  <c r="U561" i="24"/>
  <c r="U412" i="24"/>
  <c r="U481" i="24"/>
  <c r="U79" i="21"/>
  <c r="U515" i="30"/>
  <c r="U525" i="30"/>
  <c r="U545" i="30"/>
  <c r="T99" i="20"/>
  <c r="M79" i="40"/>
  <c r="I96" i="37"/>
  <c r="K103" i="37"/>
  <c r="M175" i="37"/>
  <c r="O176" i="37"/>
  <c r="K252" i="37"/>
  <c r="I332" i="37"/>
  <c r="E334" i="37"/>
  <c r="I141" i="37"/>
  <c r="K9" i="37"/>
  <c r="K97" i="37"/>
  <c r="K102" i="37"/>
  <c r="K104" i="37"/>
  <c r="K255" i="37"/>
  <c r="E8" i="37"/>
  <c r="O8" i="37"/>
  <c r="O97" i="37"/>
  <c r="M333" i="37"/>
  <c r="O334" i="37"/>
  <c r="I166" i="37"/>
  <c r="M111" i="37"/>
  <c r="K94" i="37"/>
  <c r="K98" i="37"/>
  <c r="K176" i="37"/>
  <c r="E253" i="37"/>
  <c r="E255" i="37"/>
  <c r="M151" i="37"/>
  <c r="L140" i="20"/>
  <c r="P155" i="20"/>
  <c r="P130" i="20"/>
  <c r="P105" i="20"/>
  <c r="L135" i="20"/>
  <c r="P165" i="20"/>
  <c r="L175" i="20"/>
  <c r="P175" i="20"/>
  <c r="L155" i="20"/>
  <c r="P145" i="20"/>
  <c r="L130" i="20"/>
  <c r="H140" i="20"/>
  <c r="O150" i="20"/>
  <c r="N115" i="20"/>
  <c r="H150" i="20"/>
  <c r="M120" i="20"/>
  <c r="H155" i="20"/>
  <c r="R254" i="20"/>
  <c r="O130" i="20"/>
  <c r="O125" i="20"/>
  <c r="D120" i="20"/>
  <c r="H165" i="20"/>
  <c r="H120" i="20"/>
  <c r="H130" i="20"/>
  <c r="H135" i="20"/>
  <c r="R96" i="20"/>
  <c r="R333" i="20"/>
  <c r="M165" i="20"/>
  <c r="O160" i="20"/>
  <c r="M115" i="20"/>
  <c r="H125" i="20"/>
  <c r="D130" i="20"/>
  <c r="H105" i="20"/>
  <c r="H110" i="20"/>
  <c r="H115" i="20"/>
  <c r="O96" i="20"/>
  <c r="O254" i="20"/>
  <c r="O140" i="20"/>
  <c r="R120" i="20"/>
  <c r="R165" i="20"/>
  <c r="D135" i="20"/>
  <c r="H160" i="20"/>
  <c r="H333" i="20"/>
  <c r="H175" i="20"/>
  <c r="O333" i="20"/>
  <c r="R155" i="20"/>
  <c r="H145" i="20"/>
  <c r="O115" i="20"/>
  <c r="Q140" i="20"/>
  <c r="Q125" i="20"/>
  <c r="Q145" i="20"/>
  <c r="I96" i="20"/>
  <c r="H96" i="20"/>
  <c r="O175" i="20"/>
  <c r="L254" i="20"/>
  <c r="Q254" i="20"/>
  <c r="L333" i="20"/>
  <c r="Q333" i="20"/>
  <c r="Q165" i="20"/>
  <c r="N160" i="20"/>
  <c r="I155" i="20"/>
  <c r="L150" i="20"/>
  <c r="O145" i="20"/>
  <c r="I140" i="20"/>
  <c r="O135" i="20"/>
  <c r="Q130" i="20"/>
  <c r="L125" i="20"/>
  <c r="O120" i="20"/>
  <c r="R115" i="20"/>
  <c r="J105" i="20"/>
  <c r="T105" i="20"/>
  <c r="N150" i="20"/>
  <c r="Q96" i="20"/>
  <c r="N175" i="20"/>
  <c r="K254" i="20"/>
  <c r="K333" i="20"/>
  <c r="O165" i="20"/>
  <c r="R160" i="20"/>
  <c r="L160" i="20"/>
  <c r="O155" i="20"/>
  <c r="I150" i="20"/>
  <c r="L145" i="20"/>
  <c r="N135" i="20"/>
  <c r="R125" i="20"/>
  <c r="N120" i="20"/>
  <c r="K115" i="20"/>
  <c r="O110" i="20"/>
  <c r="R105" i="20"/>
  <c r="L115" i="20"/>
  <c r="T140" i="20"/>
  <c r="N145" i="20"/>
  <c r="N110" i="20"/>
  <c r="N130" i="20"/>
  <c r="N96" i="20"/>
  <c r="Q175" i="20"/>
  <c r="G254" i="20"/>
  <c r="N155" i="20"/>
  <c r="K145" i="20"/>
  <c r="I135" i="20"/>
  <c r="N105" i="20"/>
  <c r="T145" i="20"/>
  <c r="T175" i="20"/>
  <c r="D145" i="20"/>
  <c r="D105" i="20"/>
  <c r="D110" i="20"/>
  <c r="D115" i="20"/>
  <c r="D254" i="20"/>
  <c r="D160" i="20"/>
  <c r="D333" i="20"/>
  <c r="D175" i="20"/>
  <c r="D165" i="20"/>
  <c r="D140" i="20"/>
  <c r="D150" i="20"/>
  <c r="D155" i="20"/>
  <c r="G96" i="20"/>
  <c r="M175" i="20"/>
  <c r="I175" i="20"/>
  <c r="G333" i="20"/>
  <c r="M155" i="20"/>
  <c r="M150" i="20"/>
  <c r="G145" i="20"/>
  <c r="G135" i="20"/>
  <c r="I130" i="20"/>
  <c r="I125" i="20"/>
  <c r="I120" i="20"/>
  <c r="G175" i="20"/>
  <c r="J254" i="20"/>
  <c r="J333" i="20"/>
  <c r="I165" i="20"/>
  <c r="I160" i="20"/>
  <c r="R150" i="20"/>
  <c r="R145" i="20"/>
  <c r="R135" i="20"/>
  <c r="G130" i="20"/>
  <c r="G125" i="20"/>
  <c r="G120" i="20"/>
  <c r="I115" i="20"/>
  <c r="I110" i="20"/>
  <c r="I105" i="20"/>
  <c r="T120" i="20"/>
  <c r="T160" i="20"/>
  <c r="U140" i="20"/>
  <c r="M96" i="20"/>
  <c r="F175" i="20"/>
  <c r="R175" i="20"/>
  <c r="M254" i="20"/>
  <c r="I254" i="20"/>
  <c r="M333" i="20"/>
  <c r="I333" i="20"/>
  <c r="G165" i="20"/>
  <c r="G160" i="20"/>
  <c r="J155" i="20"/>
  <c r="J150" i="20"/>
  <c r="R140" i="20"/>
  <c r="J140" i="20"/>
  <c r="M135" i="20"/>
  <c r="M130" i="20"/>
  <c r="M125" i="20"/>
  <c r="G115" i="20"/>
  <c r="T125" i="20"/>
  <c r="T165" i="20"/>
  <c r="R106" i="37"/>
  <c r="R150" i="37"/>
  <c r="I160" i="37"/>
  <c r="M126" i="37"/>
  <c r="I254" i="37"/>
  <c r="M161" i="37"/>
  <c r="I156" i="37"/>
  <c r="I150" i="37"/>
  <c r="Q141" i="37"/>
  <c r="M131" i="37"/>
  <c r="I121" i="37"/>
  <c r="M106" i="37"/>
  <c r="M166" i="37"/>
  <c r="I161" i="37"/>
  <c r="I155" i="37"/>
  <c r="M146" i="37"/>
  <c r="M141" i="37"/>
  <c r="I131" i="37"/>
  <c r="M116" i="37"/>
  <c r="I175" i="37"/>
  <c r="M254" i="37"/>
  <c r="I333" i="37"/>
  <c r="I165" i="37"/>
  <c r="M156" i="37"/>
  <c r="I151" i="37"/>
  <c r="I145" i="37"/>
  <c r="M136" i="37"/>
  <c r="M121" i="37"/>
  <c r="I111" i="37"/>
  <c r="R175" i="37"/>
  <c r="R130" i="37"/>
  <c r="R166" i="37"/>
  <c r="R126" i="37"/>
  <c r="Q130" i="37"/>
  <c r="O135" i="37"/>
  <c r="G130" i="37"/>
  <c r="Q106" i="37"/>
  <c r="G166" i="37"/>
  <c r="G151" i="37"/>
  <c r="K145" i="37"/>
  <c r="O120" i="37"/>
  <c r="R160" i="37"/>
  <c r="R140" i="37"/>
  <c r="R120" i="37"/>
  <c r="K96" i="37"/>
  <c r="O333" i="37"/>
  <c r="O160" i="37"/>
  <c r="G140" i="37"/>
  <c r="G125" i="37"/>
  <c r="O110" i="37"/>
  <c r="J145" i="37"/>
  <c r="R156" i="37"/>
  <c r="R136" i="37"/>
  <c r="R116" i="37"/>
  <c r="O161" i="37"/>
  <c r="G115" i="37"/>
  <c r="G175" i="37"/>
  <c r="G254" i="37"/>
  <c r="G156" i="37"/>
  <c r="G135" i="37"/>
  <c r="K120" i="37"/>
  <c r="G116" i="37"/>
  <c r="K110" i="37"/>
  <c r="N140" i="37"/>
  <c r="J105" i="37"/>
  <c r="R165" i="37"/>
  <c r="R155" i="37"/>
  <c r="R145" i="37"/>
  <c r="R135" i="37"/>
  <c r="R125" i="37"/>
  <c r="R115" i="37"/>
  <c r="R105" i="37"/>
  <c r="O175" i="37"/>
  <c r="O254" i="37"/>
  <c r="S105" i="37"/>
  <c r="K165" i="37"/>
  <c r="G160" i="37"/>
  <c r="O155" i="37"/>
  <c r="G146" i="37"/>
  <c r="G141" i="37"/>
  <c r="O131" i="37"/>
  <c r="G126" i="37"/>
  <c r="G120" i="37"/>
  <c r="O115" i="37"/>
  <c r="K333" i="37"/>
  <c r="O165" i="37"/>
  <c r="O151" i="37"/>
  <c r="O150" i="37"/>
  <c r="O136" i="37"/>
  <c r="G131" i="37"/>
  <c r="O111" i="37"/>
  <c r="R254" i="37"/>
  <c r="R161" i="37"/>
  <c r="R151" i="37"/>
  <c r="R141" i="37"/>
  <c r="R131" i="37"/>
  <c r="R121" i="37"/>
  <c r="R111" i="37"/>
  <c r="K175" i="37"/>
  <c r="K254" i="37"/>
  <c r="G333" i="37"/>
  <c r="G161" i="37"/>
  <c r="K155" i="37"/>
  <c r="G150" i="37"/>
  <c r="O145" i="37"/>
  <c r="O141" i="37"/>
  <c r="O140" i="37"/>
  <c r="G136" i="37"/>
  <c r="K130" i="37"/>
  <c r="K125" i="37"/>
  <c r="G121" i="37"/>
  <c r="O116" i="37"/>
  <c r="K115" i="37"/>
  <c r="O106" i="37"/>
  <c r="N150" i="37"/>
  <c r="N110" i="37"/>
  <c r="J155" i="37"/>
  <c r="J115" i="37"/>
  <c r="N130" i="37"/>
  <c r="J135" i="37"/>
  <c r="N160" i="37"/>
  <c r="N120" i="37"/>
  <c r="J165" i="37"/>
  <c r="J125" i="37"/>
  <c r="O105" i="37"/>
  <c r="N166" i="37"/>
  <c r="N156" i="37"/>
  <c r="N146" i="37"/>
  <c r="N136" i="37"/>
  <c r="N126" i="37"/>
  <c r="N116" i="37"/>
  <c r="N106" i="37"/>
  <c r="J254" i="37"/>
  <c r="J161" i="37"/>
  <c r="J151" i="37"/>
  <c r="J141" i="37"/>
  <c r="J131" i="37"/>
  <c r="J121" i="37"/>
  <c r="J111" i="37"/>
  <c r="N175" i="37"/>
  <c r="N333" i="37"/>
  <c r="Q151" i="37"/>
  <c r="Q146" i="37"/>
  <c r="Q121" i="37"/>
  <c r="Q110" i="37"/>
  <c r="N165" i="37"/>
  <c r="N155" i="37"/>
  <c r="N145" i="37"/>
  <c r="N135" i="37"/>
  <c r="N125" i="37"/>
  <c r="N115" i="37"/>
  <c r="N105" i="37"/>
  <c r="J175" i="37"/>
  <c r="J160" i="37"/>
  <c r="J150" i="37"/>
  <c r="J140" i="37"/>
  <c r="J130" i="37"/>
  <c r="J120" i="37"/>
  <c r="J110" i="37"/>
  <c r="N254" i="37"/>
  <c r="Q161" i="37"/>
  <c r="Q156" i="37"/>
  <c r="Q125" i="37"/>
  <c r="N161" i="37"/>
  <c r="N151" i="37"/>
  <c r="N141" i="37"/>
  <c r="N131" i="37"/>
  <c r="N121" i="37"/>
  <c r="J166" i="37"/>
  <c r="J156" i="37"/>
  <c r="J146" i="37"/>
  <c r="J136" i="37"/>
  <c r="J126" i="37"/>
  <c r="J116" i="37"/>
  <c r="J106" i="37"/>
  <c r="Q166" i="37"/>
  <c r="Q126" i="37"/>
  <c r="U140" i="37"/>
  <c r="L165" i="37"/>
  <c r="L155" i="37"/>
  <c r="L145" i="37"/>
  <c r="L135" i="37"/>
  <c r="L125" i="37"/>
  <c r="L115" i="37"/>
  <c r="H166" i="37"/>
  <c r="H156" i="37"/>
  <c r="H146" i="37"/>
  <c r="H136" i="37"/>
  <c r="H126" i="37"/>
  <c r="H116" i="37"/>
  <c r="H106" i="37"/>
  <c r="S175" i="37"/>
  <c r="S110" i="37"/>
  <c r="S130" i="37"/>
  <c r="S150" i="37"/>
  <c r="U111" i="37"/>
  <c r="U151" i="37"/>
  <c r="L161" i="37"/>
  <c r="L151" i="37"/>
  <c r="L141" i="37"/>
  <c r="L131" i="37"/>
  <c r="L121" i="37"/>
  <c r="L111" i="37"/>
  <c r="H165" i="37"/>
  <c r="H155" i="37"/>
  <c r="H145" i="37"/>
  <c r="H135" i="37"/>
  <c r="H125" i="37"/>
  <c r="H115" i="37"/>
  <c r="S115" i="37"/>
  <c r="S135" i="37"/>
  <c r="S155" i="37"/>
  <c r="U120" i="37"/>
  <c r="U160" i="37"/>
  <c r="U333" i="37"/>
  <c r="L105" i="37"/>
  <c r="L160" i="37"/>
  <c r="L150" i="37"/>
  <c r="L140" i="37"/>
  <c r="L130" i="37"/>
  <c r="L120" i="37"/>
  <c r="L110" i="37"/>
  <c r="H161" i="37"/>
  <c r="H151" i="37"/>
  <c r="H141" i="37"/>
  <c r="H131" i="37"/>
  <c r="H121" i="37"/>
  <c r="H111" i="37"/>
  <c r="S254" i="37"/>
  <c r="S333" i="37"/>
  <c r="S120" i="37"/>
  <c r="S140" i="37"/>
  <c r="S160" i="37"/>
  <c r="U131" i="37"/>
  <c r="I95" i="37"/>
  <c r="M97" i="37"/>
  <c r="I98" i="37"/>
  <c r="M102" i="37"/>
  <c r="K253" i="37"/>
  <c r="J255" i="37"/>
  <c r="G8" i="37"/>
  <c r="G97" i="37"/>
  <c r="R8" i="37"/>
  <c r="R331" i="37"/>
  <c r="M96" i="37"/>
  <c r="M100" i="37"/>
  <c r="I173" i="37"/>
  <c r="J334" i="37"/>
  <c r="I94" i="37"/>
  <c r="I97" i="37"/>
  <c r="I102" i="37"/>
  <c r="I103" i="37"/>
  <c r="I104" i="37"/>
  <c r="G255" i="37"/>
  <c r="R255" i="37"/>
  <c r="J8" i="37"/>
  <c r="J103" i="37"/>
  <c r="O100" i="37"/>
  <c r="E94" i="37"/>
  <c r="E95" i="37"/>
  <c r="E97" i="37"/>
  <c r="E98" i="37"/>
  <c r="D103" i="37"/>
  <c r="J176" i="37"/>
  <c r="G334" i="37"/>
  <c r="E102" i="37"/>
  <c r="D173" i="37"/>
  <c r="G176" i="37"/>
  <c r="R176" i="37"/>
  <c r="E252" i="37"/>
  <c r="I252" i="37"/>
  <c r="K332" i="37"/>
  <c r="J244" i="23"/>
  <c r="J402" i="23"/>
  <c r="J323" i="23"/>
  <c r="D244" i="23"/>
  <c r="D165" i="23"/>
  <c r="D402" i="23"/>
  <c r="D323" i="23"/>
  <c r="D9" i="23"/>
  <c r="D334" i="23"/>
  <c r="D255" i="23"/>
  <c r="D8" i="23"/>
  <c r="D97" i="23"/>
  <c r="D176" i="23"/>
  <c r="S176" i="23"/>
  <c r="S334" i="23"/>
  <c r="S255" i="23"/>
  <c r="S8" i="23"/>
  <c r="S97" i="23"/>
  <c r="K244" i="23"/>
  <c r="K165" i="23"/>
  <c r="K402" i="23"/>
  <c r="K323" i="23"/>
  <c r="I9" i="23"/>
  <c r="I176" i="23"/>
  <c r="I334" i="23"/>
  <c r="I255" i="23"/>
  <c r="I8" i="23"/>
  <c r="I97" i="23"/>
  <c r="D245" i="23"/>
  <c r="E327" i="23"/>
  <c r="D324" i="23"/>
  <c r="K406" i="23"/>
  <c r="J406" i="23"/>
  <c r="U268" i="23"/>
  <c r="T244" i="23"/>
  <c r="U248" i="23"/>
  <c r="T273" i="23"/>
  <c r="U262" i="23"/>
  <c r="K169" i="23"/>
  <c r="J245" i="23"/>
  <c r="K324" i="23"/>
  <c r="E79" i="23"/>
  <c r="O403" i="23"/>
  <c r="T11" i="23"/>
  <c r="T183" i="23"/>
  <c r="T199" i="23"/>
  <c r="T239" i="23"/>
  <c r="U189" i="23"/>
  <c r="U214" i="23"/>
  <c r="U229" i="23"/>
  <c r="T268" i="23"/>
  <c r="T313" i="23"/>
  <c r="U397" i="23"/>
  <c r="T184" i="23"/>
  <c r="T224" i="23"/>
  <c r="T293" i="23"/>
  <c r="T308" i="23"/>
  <c r="T327" i="23"/>
  <c r="T357" i="23"/>
  <c r="T372" i="23"/>
  <c r="U357" i="23"/>
  <c r="I402" i="30"/>
  <c r="J110" i="30"/>
  <c r="J150" i="30"/>
  <c r="J126" i="30"/>
  <c r="J166" i="30"/>
  <c r="J125" i="30"/>
  <c r="J165" i="30"/>
  <c r="J131" i="30"/>
  <c r="J175" i="30"/>
  <c r="S540" i="30"/>
  <c r="I244" i="30"/>
  <c r="J120" i="30"/>
  <c r="J160" i="30"/>
  <c r="J136" i="30"/>
  <c r="J254" i="30"/>
  <c r="J135" i="30"/>
  <c r="J96" i="30"/>
  <c r="J141" i="30"/>
  <c r="J333" i="30"/>
  <c r="Q500" i="30"/>
  <c r="Q520" i="30"/>
  <c r="O520" i="30"/>
  <c r="M525" i="30"/>
  <c r="R545" i="30"/>
  <c r="O481" i="30"/>
  <c r="J130" i="30"/>
  <c r="J106" i="30"/>
  <c r="J146" i="30"/>
  <c r="J105" i="30"/>
  <c r="J145" i="30"/>
  <c r="J111" i="30"/>
  <c r="L79" i="30"/>
  <c r="Q510" i="30"/>
  <c r="Q530" i="30"/>
  <c r="M500" i="30"/>
  <c r="R520" i="30"/>
  <c r="S525" i="30"/>
  <c r="N540" i="30"/>
  <c r="S545" i="30"/>
  <c r="Q545" i="30"/>
  <c r="S9" i="30"/>
  <c r="P165" i="30"/>
  <c r="P560" i="30"/>
  <c r="P323" i="30"/>
  <c r="P244" i="30"/>
  <c r="P402" i="30"/>
  <c r="O402" i="30"/>
  <c r="O323" i="30"/>
  <c r="O244" i="30"/>
  <c r="O165" i="30"/>
  <c r="O560" i="30"/>
  <c r="S255" i="30"/>
  <c r="S97" i="30"/>
  <c r="S334" i="30"/>
  <c r="S176" i="30"/>
  <c r="P334" i="30"/>
  <c r="P176" i="30"/>
  <c r="P97" i="30"/>
  <c r="P255" i="30"/>
  <c r="L255" i="30"/>
  <c r="L97" i="30"/>
  <c r="L334" i="30"/>
  <c r="L176" i="30"/>
  <c r="M402" i="30"/>
  <c r="M560" i="30"/>
  <c r="M323" i="30"/>
  <c r="M244" i="30"/>
  <c r="M165" i="30"/>
  <c r="R323" i="30"/>
  <c r="R244" i="30"/>
  <c r="R402" i="30"/>
  <c r="R165" i="30"/>
  <c r="G255" i="30"/>
  <c r="G97" i="30"/>
  <c r="G334" i="30"/>
  <c r="G176" i="30"/>
  <c r="R255" i="30"/>
  <c r="R97" i="30"/>
  <c r="R334" i="30"/>
  <c r="R176" i="30"/>
  <c r="N255" i="30"/>
  <c r="N334" i="30"/>
  <c r="N176" i="30"/>
  <c r="N97" i="30"/>
  <c r="I334" i="30"/>
  <c r="I176" i="30"/>
  <c r="I255" i="30"/>
  <c r="I97" i="30"/>
  <c r="M412" i="30"/>
  <c r="M491" i="30"/>
  <c r="R500" i="30"/>
  <c r="P412" i="30"/>
  <c r="O500" i="30"/>
  <c r="M505" i="30"/>
  <c r="S510" i="30"/>
  <c r="N510" i="30"/>
  <c r="S520" i="30"/>
  <c r="Q525" i="30"/>
  <c r="O530" i="30"/>
  <c r="R540" i="30"/>
  <c r="P540" i="30"/>
  <c r="R481" i="30"/>
  <c r="R560" i="30"/>
  <c r="T98" i="30"/>
  <c r="T252" i="30"/>
  <c r="T324" i="30"/>
  <c r="U352" i="30"/>
  <c r="U392" i="30"/>
  <c r="U510" i="30"/>
  <c r="T525" i="30"/>
  <c r="T481" i="30"/>
  <c r="U530" i="30"/>
  <c r="N412" i="30"/>
  <c r="N491" i="30"/>
  <c r="T102" i="30"/>
  <c r="T239" i="30"/>
  <c r="U239" i="30"/>
  <c r="T256" i="30"/>
  <c r="T382" i="30"/>
  <c r="U342" i="30"/>
  <c r="U382" i="30"/>
  <c r="T493" i="30"/>
  <c r="U505" i="30"/>
  <c r="U555" i="30"/>
  <c r="Q412" i="30"/>
  <c r="N500" i="30"/>
  <c r="S505" i="30"/>
  <c r="M510" i="30"/>
  <c r="M520" i="30"/>
  <c r="R525" i="30"/>
  <c r="P525" i="30"/>
  <c r="Q540" i="30"/>
  <c r="O545" i="30"/>
  <c r="T10" i="30"/>
  <c r="U79" i="30"/>
  <c r="T94" i="30"/>
  <c r="T173" i="30"/>
  <c r="T229" i="30"/>
  <c r="U229" i="30"/>
  <c r="U372" i="30"/>
  <c r="P491" i="30"/>
  <c r="O412" i="30"/>
  <c r="O491" i="30"/>
  <c r="T9" i="30"/>
  <c r="T174" i="30"/>
  <c r="T79" i="30"/>
  <c r="T402" i="30"/>
  <c r="T177" i="30"/>
  <c r="T245" i="30"/>
  <c r="U245" i="30"/>
  <c r="U324" i="30"/>
  <c r="U362" i="30"/>
  <c r="T412" i="30"/>
  <c r="T555" i="30"/>
  <c r="S252" i="22"/>
  <c r="S98" i="22"/>
  <c r="I253" i="22"/>
  <c r="H253" i="22"/>
  <c r="T412" i="22"/>
  <c r="J194" i="22"/>
  <c r="L11" i="22"/>
  <c r="L152" i="22"/>
  <c r="K481" i="22"/>
  <c r="Q130" i="22"/>
  <c r="S331" i="22"/>
  <c r="S94" i="22"/>
  <c r="I95" i="22"/>
  <c r="R413" i="22"/>
  <c r="T79" i="22"/>
  <c r="T323" i="22"/>
  <c r="K79" i="22"/>
  <c r="K323" i="22"/>
  <c r="P244" i="22"/>
  <c r="P402" i="22"/>
  <c r="P323" i="22"/>
  <c r="L105" i="22"/>
  <c r="L9" i="22"/>
  <c r="L111" i="22"/>
  <c r="L160" i="22"/>
  <c r="L8" i="22"/>
  <c r="L147" i="22"/>
  <c r="I402" i="22"/>
  <c r="I244" i="22"/>
  <c r="I323" i="22"/>
  <c r="I165" i="22"/>
  <c r="T244" i="22"/>
  <c r="K244" i="22"/>
  <c r="I560" i="22"/>
  <c r="N11" i="22"/>
  <c r="U342" i="22"/>
  <c r="T481" i="22"/>
  <c r="U413" i="22"/>
  <c r="U79" i="22"/>
  <c r="R11" i="22"/>
  <c r="R130" i="22"/>
  <c r="P11" i="22"/>
  <c r="P130" i="22"/>
  <c r="L481" i="22"/>
  <c r="L560" i="22"/>
  <c r="J561" i="22"/>
  <c r="M273" i="22"/>
  <c r="Q79" i="22"/>
  <c r="Q560" i="22"/>
  <c r="O11" i="22"/>
  <c r="P560" i="22"/>
  <c r="J413" i="22"/>
  <c r="U263" i="22"/>
  <c r="T413" i="22"/>
  <c r="L174" i="24"/>
  <c r="L253" i="24"/>
  <c r="L332" i="24"/>
  <c r="H174" i="24"/>
  <c r="H253" i="24"/>
  <c r="H332" i="24"/>
  <c r="Q505" i="24"/>
  <c r="H510" i="24"/>
  <c r="H515" i="24"/>
  <c r="K525" i="24"/>
  <c r="R525" i="24"/>
  <c r="P525" i="24"/>
  <c r="S10" i="24"/>
  <c r="I505" i="24"/>
  <c r="S515" i="24"/>
  <c r="H520" i="24"/>
  <c r="L545" i="24"/>
  <c r="H550" i="24"/>
  <c r="P564" i="24"/>
  <c r="M180" i="24"/>
  <c r="Q9" i="24"/>
  <c r="P9" i="24"/>
  <c r="I9" i="24"/>
  <c r="I253" i="24"/>
  <c r="U505" i="24"/>
  <c r="O500" i="24"/>
  <c r="P515" i="24"/>
  <c r="M520" i="24"/>
  <c r="S520" i="24"/>
  <c r="M530" i="24"/>
  <c r="O564" i="24"/>
  <c r="J347" i="24"/>
  <c r="J268" i="24"/>
  <c r="R352" i="24"/>
  <c r="R273" i="24"/>
  <c r="K515" i="24"/>
  <c r="K357" i="24"/>
  <c r="K278" i="24"/>
  <c r="I382" i="24"/>
  <c r="I303" i="24"/>
  <c r="L248" i="24"/>
  <c r="L406" i="24"/>
  <c r="K323" i="24"/>
  <c r="P194" i="24"/>
  <c r="R224" i="24"/>
  <c r="O245" i="24"/>
  <c r="L352" i="24"/>
  <c r="L273" i="24"/>
  <c r="J510" i="24"/>
  <c r="J273" i="24"/>
  <c r="P372" i="24"/>
  <c r="P293" i="24"/>
  <c r="Q535" i="24"/>
  <c r="Q377" i="24"/>
  <c r="K392" i="24"/>
  <c r="K313" i="24"/>
  <c r="K550" i="24"/>
  <c r="O332" i="24"/>
  <c r="O174" i="24"/>
  <c r="S189" i="24"/>
  <c r="K199" i="24"/>
  <c r="R493" i="24"/>
  <c r="R412" i="24"/>
  <c r="K500" i="24"/>
  <c r="K263" i="24"/>
  <c r="K342" i="24"/>
  <c r="R510" i="24"/>
  <c r="O525" i="24"/>
  <c r="O288" i="24"/>
  <c r="S545" i="24"/>
  <c r="S308" i="24"/>
  <c r="O387" i="24"/>
  <c r="O308" i="24"/>
  <c r="S397" i="24"/>
  <c r="S318" i="24"/>
  <c r="I174" i="24"/>
  <c r="M224" i="24"/>
  <c r="O324" i="24"/>
  <c r="S347" i="24"/>
  <c r="Q403" i="24"/>
  <c r="M510" i="24"/>
  <c r="M352" i="24"/>
  <c r="O10" i="24"/>
  <c r="O357" i="24"/>
  <c r="L520" i="24"/>
  <c r="L362" i="24"/>
  <c r="L283" i="24"/>
  <c r="J362" i="24"/>
  <c r="J283" i="24"/>
  <c r="Q362" i="24"/>
  <c r="Q283" i="24"/>
  <c r="I525" i="24"/>
  <c r="I288" i="24"/>
  <c r="M382" i="24"/>
  <c r="O382" i="24"/>
  <c r="O303" i="24"/>
  <c r="J550" i="24"/>
  <c r="J392" i="24"/>
  <c r="O550" i="24"/>
  <c r="O392" i="24"/>
  <c r="S555" i="24"/>
  <c r="Q481" i="24"/>
  <c r="Q560" i="24"/>
  <c r="N9" i="24"/>
  <c r="T561" i="24"/>
  <c r="L11" i="24"/>
  <c r="U545" i="24"/>
  <c r="T9" i="24"/>
  <c r="T412" i="24"/>
  <c r="U499" i="24"/>
  <c r="U555" i="24"/>
  <c r="S412" i="24"/>
  <c r="S491" i="24"/>
  <c r="H505" i="24"/>
  <c r="R515" i="24"/>
  <c r="L550" i="24"/>
  <c r="Q555" i="24"/>
  <c r="I165" i="24"/>
  <c r="P481" i="24"/>
  <c r="P560" i="24"/>
  <c r="N481" i="24"/>
  <c r="N560" i="24"/>
  <c r="N564" i="24"/>
  <c r="K177" i="24"/>
  <c r="O177" i="24"/>
  <c r="S177" i="24"/>
  <c r="M9" i="24"/>
  <c r="K11" i="24"/>
  <c r="I11" i="24"/>
  <c r="T540" i="24"/>
  <c r="P505" i="24"/>
  <c r="S510" i="24"/>
  <c r="L515" i="24"/>
  <c r="K520" i="24"/>
  <c r="S525" i="24"/>
  <c r="K530" i="24"/>
  <c r="O530" i="24"/>
  <c r="J540" i="24"/>
  <c r="N545" i="24"/>
  <c r="R550" i="24"/>
  <c r="L481" i="24"/>
  <c r="L560" i="24"/>
  <c r="J561" i="24"/>
  <c r="N561" i="24"/>
  <c r="L177" i="24"/>
  <c r="P177" i="24"/>
  <c r="P11" i="24"/>
  <c r="O11" i="24"/>
  <c r="N11" i="24"/>
  <c r="J11" i="24"/>
  <c r="H11" i="24"/>
  <c r="G8" i="26"/>
  <c r="G97" i="26"/>
  <c r="G176" i="26"/>
  <c r="G9" i="26"/>
  <c r="G334" i="26"/>
  <c r="G255" i="26"/>
  <c r="H96" i="26"/>
  <c r="H121" i="26"/>
  <c r="H146" i="26"/>
  <c r="H110" i="26"/>
  <c r="H131" i="26"/>
  <c r="H141" i="26"/>
  <c r="H160" i="26"/>
  <c r="E214" i="26"/>
  <c r="E293" i="26"/>
  <c r="T239" i="26"/>
  <c r="U209" i="26"/>
  <c r="H254" i="26"/>
  <c r="H130" i="26"/>
  <c r="H151" i="26"/>
  <c r="H106" i="26"/>
  <c r="H136" i="26"/>
  <c r="H156" i="26"/>
  <c r="H175" i="26"/>
  <c r="H95" i="26"/>
  <c r="O95" i="26"/>
  <c r="H98" i="26"/>
  <c r="O98" i="26"/>
  <c r="H102" i="26"/>
  <c r="O102" i="26"/>
  <c r="H104" i="26"/>
  <c r="O104" i="26"/>
  <c r="E199" i="26"/>
  <c r="E278" i="26"/>
  <c r="T209" i="26"/>
  <c r="T367" i="26"/>
  <c r="U493" i="26"/>
  <c r="U177" i="26"/>
  <c r="H126" i="26"/>
  <c r="H116" i="26"/>
  <c r="H140" i="26"/>
  <c r="H125" i="26"/>
  <c r="H120" i="26"/>
  <c r="H105" i="26"/>
  <c r="H155" i="26"/>
  <c r="H491" i="26"/>
  <c r="H94" i="26"/>
  <c r="O94" i="26"/>
  <c r="H97" i="26"/>
  <c r="O97" i="26"/>
  <c r="H100" i="26"/>
  <c r="O100" i="26"/>
  <c r="H103" i="26"/>
  <c r="O103" i="26"/>
  <c r="U10" i="26"/>
  <c r="U333" i="26"/>
  <c r="E8" i="26"/>
  <c r="E97" i="26"/>
  <c r="E176" i="26"/>
  <c r="E9" i="26"/>
  <c r="E334" i="26"/>
  <c r="E255" i="26"/>
  <c r="Q176" i="26"/>
  <c r="Q9" i="26"/>
  <c r="Q334" i="26"/>
  <c r="Q8" i="26"/>
  <c r="Q97" i="26"/>
  <c r="Q255" i="26"/>
  <c r="M334" i="26"/>
  <c r="M255" i="26"/>
  <c r="M9" i="26"/>
  <c r="M8" i="26"/>
  <c r="M97" i="26"/>
  <c r="M176" i="26"/>
  <c r="I9" i="26"/>
  <c r="I334" i="26"/>
  <c r="I255" i="26"/>
  <c r="I8" i="26"/>
  <c r="I97" i="26"/>
  <c r="I176" i="26"/>
  <c r="Q491" i="26"/>
  <c r="P10" i="26"/>
  <c r="L10" i="26"/>
  <c r="G10" i="26"/>
  <c r="U116" i="26"/>
  <c r="T219" i="26"/>
  <c r="T245" i="26"/>
  <c r="U219" i="26"/>
  <c r="T377" i="26"/>
  <c r="U335" i="26"/>
  <c r="U126" i="26"/>
  <c r="U491" i="26"/>
  <c r="T199" i="26"/>
  <c r="U199" i="26"/>
  <c r="U239" i="26"/>
  <c r="T357" i="26"/>
  <c r="T397" i="26"/>
  <c r="R10" i="26"/>
  <c r="U106" i="26"/>
  <c r="T189" i="26"/>
  <c r="T229" i="26"/>
  <c r="U189" i="26"/>
  <c r="U229" i="26"/>
  <c r="T347" i="26"/>
  <c r="T387" i="26"/>
  <c r="T481" i="21"/>
  <c r="U481" i="21"/>
  <c r="F342" i="21"/>
  <c r="O331" i="21"/>
  <c r="O173" i="21"/>
  <c r="O103" i="21"/>
  <c r="N377" i="21"/>
  <c r="N298" i="21"/>
  <c r="G382" i="21"/>
  <c r="G224" i="21"/>
  <c r="K387" i="21"/>
  <c r="K308" i="21"/>
  <c r="P397" i="21"/>
  <c r="P239" i="21"/>
  <c r="L169" i="21"/>
  <c r="G331" i="21"/>
  <c r="G101" i="21"/>
  <c r="G252" i="21"/>
  <c r="K331" i="21"/>
  <c r="K173" i="21"/>
  <c r="K102" i="21"/>
  <c r="N331" i="21"/>
  <c r="N101" i="21"/>
  <c r="N97" i="21"/>
  <c r="I342" i="21"/>
  <c r="I263" i="21"/>
  <c r="N357" i="21"/>
  <c r="N278" i="21"/>
  <c r="N199" i="21"/>
  <c r="M387" i="21"/>
  <c r="M229" i="21"/>
  <c r="N392" i="21"/>
  <c r="N313" i="21"/>
  <c r="N234" i="21"/>
  <c r="R397" i="21"/>
  <c r="R318" i="21"/>
  <c r="N403" i="21"/>
  <c r="N79" i="21"/>
  <c r="N324" i="21"/>
  <c r="N245" i="21"/>
  <c r="O95" i="21"/>
  <c r="O174" i="21"/>
  <c r="K332" i="21"/>
  <c r="K95" i="21"/>
  <c r="K174" i="21"/>
  <c r="G174" i="21"/>
  <c r="G332" i="21"/>
  <c r="G253" i="21"/>
  <c r="Q481" i="21"/>
  <c r="Q560" i="21"/>
  <c r="D278" i="21"/>
  <c r="D199" i="21"/>
  <c r="D283" i="21"/>
  <c r="D204" i="21"/>
  <c r="F331" i="21"/>
  <c r="F252" i="21"/>
  <c r="F104" i="21"/>
  <c r="F95" i="21"/>
  <c r="J331" i="21"/>
  <c r="J98" i="21"/>
  <c r="O342" i="21"/>
  <c r="O10" i="21"/>
  <c r="O263" i="21"/>
  <c r="O184" i="21"/>
  <c r="J357" i="21"/>
  <c r="J199" i="21"/>
  <c r="F372" i="21"/>
  <c r="F214" i="21"/>
  <c r="K372" i="21"/>
  <c r="K293" i="21"/>
  <c r="N372" i="21"/>
  <c r="N293" i="21"/>
  <c r="K382" i="21"/>
  <c r="K303" i="21"/>
  <c r="O382" i="21"/>
  <c r="O224" i="21"/>
  <c r="O303" i="21"/>
  <c r="G392" i="21"/>
  <c r="G234" i="21"/>
  <c r="I397" i="21"/>
  <c r="I239" i="21"/>
  <c r="D288" i="21"/>
  <c r="D209" i="21"/>
  <c r="M382" i="21"/>
  <c r="M224" i="21"/>
  <c r="I387" i="21"/>
  <c r="I229" i="21"/>
  <c r="P387" i="21"/>
  <c r="P229" i="21"/>
  <c r="I392" i="21"/>
  <c r="I234" i="21"/>
  <c r="F397" i="21"/>
  <c r="F239" i="21"/>
  <c r="F318" i="21"/>
  <c r="E402" i="21"/>
  <c r="E323" i="21"/>
  <c r="T209" i="21"/>
  <c r="U234" i="21"/>
  <c r="T298" i="21"/>
  <c r="U377" i="21"/>
  <c r="K199" i="21"/>
  <c r="P209" i="21"/>
  <c r="M219" i="21"/>
  <c r="I224" i="21"/>
  <c r="P224" i="21"/>
  <c r="L245" i="21"/>
  <c r="R245" i="21"/>
  <c r="O278" i="21"/>
  <c r="K298" i="21"/>
  <c r="N318" i="21"/>
  <c r="I323" i="21"/>
  <c r="P327" i="21"/>
  <c r="J79" i="21"/>
  <c r="K79" i="21"/>
  <c r="T229" i="21"/>
  <c r="U248" i="21"/>
  <c r="U283" i="21"/>
  <c r="T515" i="21"/>
  <c r="T525" i="21"/>
  <c r="T535" i="21"/>
  <c r="H204" i="21"/>
  <c r="L214" i="21"/>
  <c r="O214" i="21"/>
  <c r="O219" i="21"/>
  <c r="L234" i="21"/>
  <c r="E245" i="21"/>
  <c r="P248" i="21"/>
  <c r="K278" i="21"/>
  <c r="P288" i="21"/>
  <c r="H303" i="21"/>
  <c r="N308" i="21"/>
  <c r="J313" i="21"/>
  <c r="L324" i="21"/>
  <c r="R324" i="21"/>
  <c r="U303" i="21"/>
  <c r="T372" i="21"/>
  <c r="S10" i="21"/>
  <c r="U214" i="21"/>
  <c r="T278" i="21"/>
  <c r="S174" i="32"/>
  <c r="S332" i="32"/>
  <c r="S253" i="32"/>
  <c r="O244" i="32"/>
  <c r="P125" i="32"/>
  <c r="P156" i="32"/>
  <c r="P140" i="32"/>
  <c r="P130" i="32"/>
  <c r="P115" i="32"/>
  <c r="P96" i="32"/>
  <c r="P105" i="32"/>
  <c r="O323" i="32"/>
  <c r="P491" i="32"/>
  <c r="P151" i="32"/>
  <c r="P136" i="32"/>
  <c r="P126" i="32"/>
  <c r="P111" i="32"/>
  <c r="P160" i="32"/>
  <c r="P165" i="32"/>
  <c r="P145" i="32"/>
  <c r="N96" i="32"/>
  <c r="N97" i="32"/>
  <c r="J101" i="32"/>
  <c r="N252" i="32"/>
  <c r="U9" i="32"/>
  <c r="T214" i="32"/>
  <c r="P175" i="32"/>
  <c r="P146" i="32"/>
  <c r="P135" i="32"/>
  <c r="P121" i="32"/>
  <c r="P110" i="32"/>
  <c r="P155" i="32"/>
  <c r="N94" i="32"/>
  <c r="J95" i="32"/>
  <c r="J100" i="32"/>
  <c r="N100" i="32"/>
  <c r="J102" i="32"/>
  <c r="N103" i="32"/>
  <c r="J104" i="32"/>
  <c r="N173" i="32"/>
  <c r="J252" i="32"/>
  <c r="Q10" i="32"/>
  <c r="J94" i="32"/>
  <c r="J97" i="32"/>
  <c r="J98" i="32"/>
  <c r="N98" i="32"/>
  <c r="J103" i="32"/>
  <c r="J173" i="32"/>
  <c r="U156" i="32"/>
  <c r="R402" i="32"/>
  <c r="R323" i="32"/>
  <c r="R560" i="32"/>
  <c r="R244" i="32"/>
  <c r="R165" i="32"/>
  <c r="R97" i="32"/>
  <c r="E102" i="32"/>
  <c r="K252" i="32"/>
  <c r="T97" i="32"/>
  <c r="U140" i="32"/>
  <c r="U273" i="32"/>
  <c r="U323" i="32"/>
  <c r="T387" i="32"/>
  <c r="T555" i="32"/>
  <c r="R94" i="32"/>
  <c r="R95" i="32"/>
  <c r="E97" i="32"/>
  <c r="R101" i="32"/>
  <c r="R103" i="32"/>
  <c r="R104" i="32"/>
  <c r="E173" i="32"/>
  <c r="R173" i="32"/>
  <c r="U8" i="32"/>
  <c r="T102" i="32"/>
  <c r="U150" i="32"/>
  <c r="U189" i="32"/>
  <c r="U263" i="32"/>
  <c r="U313" i="32"/>
  <c r="U382" i="32"/>
  <c r="U505" i="32"/>
  <c r="S166" i="32"/>
  <c r="U120" i="32"/>
  <c r="T253" i="32"/>
  <c r="U293" i="32"/>
  <c r="U303" i="32"/>
  <c r="T347" i="32"/>
  <c r="U342" i="32"/>
  <c r="U402" i="32"/>
  <c r="T510" i="32"/>
  <c r="U525" i="32"/>
  <c r="E98" i="32"/>
  <c r="R102" i="32"/>
  <c r="K173" i="32"/>
  <c r="Q96" i="32"/>
  <c r="Q150" i="32"/>
  <c r="Q125" i="32"/>
  <c r="Q105" i="32"/>
  <c r="T10" i="32"/>
  <c r="T204" i="32"/>
  <c r="U283" i="32"/>
  <c r="U362" i="32"/>
  <c r="T530" i="32"/>
  <c r="U550" i="32"/>
  <c r="O174" i="19"/>
  <c r="O95" i="19"/>
  <c r="O492" i="19"/>
  <c r="O332" i="19"/>
  <c r="O253" i="19"/>
  <c r="G332" i="19"/>
  <c r="G492" i="19"/>
  <c r="G95" i="19"/>
  <c r="G174" i="19"/>
  <c r="G253" i="19"/>
  <c r="J145" i="19"/>
  <c r="L145" i="19"/>
  <c r="G160" i="19"/>
  <c r="G166" i="19"/>
  <c r="L239" i="19"/>
  <c r="N263" i="19"/>
  <c r="H268" i="19"/>
  <c r="I278" i="19"/>
  <c r="P278" i="19"/>
  <c r="N283" i="19"/>
  <c r="H288" i="19"/>
  <c r="K293" i="19"/>
  <c r="I298" i="19"/>
  <c r="P298" i="19"/>
  <c r="N303" i="19"/>
  <c r="H308" i="19"/>
  <c r="R313" i="19"/>
  <c r="P318" i="19"/>
  <c r="F347" i="19"/>
  <c r="M352" i="19"/>
  <c r="K357" i="19"/>
  <c r="R357" i="19"/>
  <c r="F387" i="19"/>
  <c r="T199" i="19"/>
  <c r="T239" i="19"/>
  <c r="U209" i="19"/>
  <c r="T403" i="19"/>
  <c r="U347" i="19"/>
  <c r="U387" i="19"/>
  <c r="T505" i="19"/>
  <c r="U540" i="19"/>
  <c r="E492" i="19"/>
  <c r="R98" i="19"/>
  <c r="G102" i="19"/>
  <c r="G252" i="19"/>
  <c r="M194" i="19"/>
  <c r="K199" i="19"/>
  <c r="R199" i="19"/>
  <c r="F209" i="19"/>
  <c r="M214" i="19"/>
  <c r="R219" i="19"/>
  <c r="F229" i="19"/>
  <c r="E244" i="19"/>
  <c r="G298" i="19"/>
  <c r="J313" i="19"/>
  <c r="L318" i="19"/>
  <c r="J347" i="19"/>
  <c r="Q347" i="19"/>
  <c r="O352" i="19"/>
  <c r="E357" i="19"/>
  <c r="J387" i="19"/>
  <c r="Q387" i="19"/>
  <c r="T189" i="19"/>
  <c r="T229" i="19"/>
  <c r="U199" i="19"/>
  <c r="U239" i="19"/>
  <c r="U334" i="19"/>
  <c r="U377" i="19"/>
  <c r="T525" i="19"/>
  <c r="E253" i="19"/>
  <c r="J103" i="19"/>
  <c r="J94" i="19"/>
  <c r="N95" i="19"/>
  <c r="K95" i="19"/>
  <c r="P104" i="19"/>
  <c r="P173" i="19"/>
  <c r="J102" i="19"/>
  <c r="G331" i="19"/>
  <c r="G173" i="19"/>
  <c r="L173" i="19"/>
  <c r="L100" i="19"/>
  <c r="G135" i="19"/>
  <c r="G110" i="19"/>
  <c r="G120" i="19"/>
  <c r="G125" i="19"/>
  <c r="G146" i="19"/>
  <c r="G126" i="19"/>
  <c r="G106" i="19"/>
  <c r="P96" i="19"/>
  <c r="J105" i="19"/>
  <c r="L184" i="19"/>
  <c r="I245" i="19"/>
  <c r="F288" i="19"/>
  <c r="M293" i="19"/>
  <c r="R298" i="19"/>
  <c r="E323" i="19"/>
  <c r="I403" i="19"/>
  <c r="T219" i="19"/>
  <c r="T245" i="19"/>
  <c r="U189" i="19"/>
  <c r="U229" i="19"/>
  <c r="U367" i="19"/>
  <c r="J97" i="19"/>
  <c r="J100" i="19"/>
  <c r="P331" i="19"/>
  <c r="J252" i="19"/>
  <c r="G94" i="19"/>
  <c r="L94" i="19"/>
  <c r="L103" i="19"/>
  <c r="G96" i="19"/>
  <c r="G254" i="19"/>
  <c r="G333" i="19"/>
  <c r="G155" i="19"/>
  <c r="G141" i="19"/>
  <c r="G121" i="19"/>
  <c r="T10" i="19"/>
  <c r="T209" i="19"/>
  <c r="U219" i="19"/>
  <c r="U357" i="19"/>
  <c r="U397" i="19"/>
  <c r="U515" i="19"/>
  <c r="O174" i="37"/>
  <c r="O95" i="37"/>
  <c r="O332" i="37"/>
  <c r="O253" i="37"/>
  <c r="Q334" i="37"/>
  <c r="Q8" i="37"/>
  <c r="Q97" i="37"/>
  <c r="Q255" i="37"/>
  <c r="Q176" i="37"/>
  <c r="Q9" i="37"/>
  <c r="L334" i="37"/>
  <c r="L255" i="37"/>
  <c r="L176" i="37"/>
  <c r="L9" i="37"/>
  <c r="L8" i="37"/>
  <c r="L97" i="37"/>
  <c r="G174" i="37"/>
  <c r="G332" i="37"/>
  <c r="G253" i="37"/>
  <c r="M103" i="37"/>
  <c r="M104" i="37"/>
  <c r="M173" i="37"/>
  <c r="L175" i="37"/>
  <c r="Q175" i="37"/>
  <c r="M252" i="37"/>
  <c r="L254" i="37"/>
  <c r="Q254" i="37"/>
  <c r="S106" i="37"/>
  <c r="S116" i="37"/>
  <c r="S126" i="37"/>
  <c r="S136" i="37"/>
  <c r="S146" i="37"/>
  <c r="S156" i="37"/>
  <c r="S166" i="37"/>
  <c r="Q160" i="37"/>
  <c r="Q150" i="37"/>
  <c r="Q140" i="37"/>
  <c r="Q136" i="37"/>
  <c r="Q135" i="37"/>
  <c r="Q131" i="37"/>
  <c r="Q105" i="37"/>
  <c r="L177" i="37"/>
  <c r="Q177" i="37"/>
  <c r="D94" i="37"/>
  <c r="D98" i="37"/>
  <c r="H175" i="37"/>
  <c r="H254" i="37"/>
  <c r="M94" i="37"/>
  <c r="D97" i="37"/>
  <c r="J97" i="37"/>
  <c r="M98" i="37"/>
  <c r="D102" i="37"/>
  <c r="J102" i="37"/>
  <c r="Q333" i="37"/>
  <c r="S111" i="37"/>
  <c r="S121" i="37"/>
  <c r="S131" i="37"/>
  <c r="S141" i="37"/>
  <c r="S151" i="37"/>
  <c r="O166" i="37"/>
  <c r="Q165" i="37"/>
  <c r="G165" i="37"/>
  <c r="K160" i="37"/>
  <c r="O156" i="37"/>
  <c r="Q155" i="37"/>
  <c r="G155" i="37"/>
  <c r="K150" i="37"/>
  <c r="O146" i="37"/>
  <c r="Q145" i="37"/>
  <c r="G145" i="37"/>
  <c r="K140" i="37"/>
  <c r="K135" i="37"/>
  <c r="O130" i="37"/>
  <c r="O126" i="37"/>
  <c r="O125" i="37"/>
  <c r="Q120" i="37"/>
  <c r="Q116" i="37"/>
  <c r="Q115" i="37"/>
  <c r="G111" i="37"/>
  <c r="G110" i="37"/>
  <c r="G106" i="37"/>
  <c r="O177" i="37"/>
  <c r="U8" i="37"/>
  <c r="T106" i="37"/>
  <c r="T126" i="37"/>
  <c r="T146" i="37"/>
  <c r="T166" i="37"/>
  <c r="U121" i="37"/>
  <c r="U141" i="37"/>
  <c r="U161" i="37"/>
  <c r="T254" i="37"/>
  <c r="T115" i="37"/>
  <c r="T135" i="37"/>
  <c r="T155" i="37"/>
  <c r="U110" i="37"/>
  <c r="U130" i="37"/>
  <c r="U150" i="37"/>
  <c r="T175" i="37"/>
  <c r="S176" i="37"/>
  <c r="S255" i="37"/>
  <c r="S9" i="37"/>
  <c r="S8" i="37"/>
  <c r="P9" i="37"/>
  <c r="P176" i="37"/>
  <c r="P334" i="37"/>
  <c r="P8" i="37"/>
  <c r="P255" i="37"/>
  <c r="R332" i="37"/>
  <c r="R253" i="37"/>
  <c r="R174" i="37"/>
  <c r="N334" i="37"/>
  <c r="N255" i="37"/>
  <c r="N9" i="37"/>
  <c r="N8" i="37"/>
  <c r="N176" i="37"/>
  <c r="H9" i="37"/>
  <c r="H255" i="37"/>
  <c r="H176" i="37"/>
  <c r="H334" i="37"/>
  <c r="H8" i="37"/>
  <c r="H97" i="37"/>
  <c r="D174" i="37"/>
  <c r="D253" i="37"/>
  <c r="D95" i="37"/>
  <c r="M174" i="37"/>
  <c r="M332" i="37"/>
  <c r="M253" i="37"/>
  <c r="M95" i="37"/>
  <c r="J174" i="37"/>
  <c r="J332" i="37"/>
  <c r="J253" i="37"/>
  <c r="I135" i="37"/>
  <c r="I125" i="37"/>
  <c r="I115" i="37"/>
  <c r="I105" i="37"/>
  <c r="M177" i="37"/>
  <c r="T110" i="37"/>
  <c r="T120" i="37"/>
  <c r="T130" i="37"/>
  <c r="T140" i="37"/>
  <c r="T150" i="37"/>
  <c r="T160" i="37"/>
  <c r="U105" i="37"/>
  <c r="U115" i="37"/>
  <c r="U125" i="37"/>
  <c r="U135" i="37"/>
  <c r="U145" i="37"/>
  <c r="U155" i="37"/>
  <c r="U165" i="37"/>
  <c r="U175" i="37"/>
  <c r="T333" i="37"/>
  <c r="I140" i="37"/>
  <c r="I130" i="37"/>
  <c r="I120" i="37"/>
  <c r="I110" i="37"/>
  <c r="R177" i="37"/>
  <c r="T111" i="37"/>
  <c r="T121" i="37"/>
  <c r="T131" i="37"/>
  <c r="T141" i="37"/>
  <c r="T151" i="37"/>
  <c r="U106" i="37"/>
  <c r="U116" i="37"/>
  <c r="U126" i="37"/>
  <c r="U136" i="37"/>
  <c r="U146" i="37"/>
  <c r="U156" i="37"/>
  <c r="U166" i="37"/>
  <c r="I136" i="37"/>
  <c r="I126" i="37"/>
  <c r="I116" i="37"/>
  <c r="J174" i="28"/>
  <c r="J332" i="28"/>
  <c r="J253" i="28"/>
  <c r="P244" i="28"/>
  <c r="M121" i="28"/>
  <c r="M160" i="28"/>
  <c r="M145" i="28"/>
  <c r="M140" i="28"/>
  <c r="E174" i="28"/>
  <c r="O324" i="28"/>
  <c r="L94" i="28"/>
  <c r="G95" i="28"/>
  <c r="L96" i="28"/>
  <c r="L98" i="28"/>
  <c r="O98" i="28"/>
  <c r="L99" i="28"/>
  <c r="G103" i="28"/>
  <c r="L173" i="28"/>
  <c r="Q204" i="28"/>
  <c r="R224" i="28"/>
  <c r="N263" i="28"/>
  <c r="N283" i="28"/>
  <c r="M156" i="28"/>
  <c r="M254" i="28"/>
  <c r="M333" i="28"/>
  <c r="M115" i="28"/>
  <c r="E332" i="28"/>
  <c r="O403" i="28"/>
  <c r="L95" i="28"/>
  <c r="G98" i="28"/>
  <c r="S104" i="28"/>
  <c r="N184" i="28"/>
  <c r="N204" i="28"/>
  <c r="N229" i="28"/>
  <c r="Q239" i="28"/>
  <c r="L252" i="28"/>
  <c r="O252" i="28"/>
  <c r="P293" i="28"/>
  <c r="R357" i="28"/>
  <c r="N387" i="28"/>
  <c r="O392" i="28"/>
  <c r="M397" i="28"/>
  <c r="M80" i="28"/>
  <c r="P165" i="28"/>
  <c r="P402" i="28"/>
  <c r="M136" i="28"/>
  <c r="M131" i="28"/>
  <c r="G97" i="28"/>
  <c r="G99" i="28"/>
  <c r="L102" i="28"/>
  <c r="G173" i="28"/>
  <c r="O199" i="28"/>
  <c r="P214" i="28"/>
  <c r="S234" i="28"/>
  <c r="M239" i="28"/>
  <c r="S367" i="28"/>
  <c r="T204" i="28"/>
  <c r="T104" i="28"/>
  <c r="T97" i="28"/>
  <c r="T199" i="28"/>
  <c r="T99" i="28"/>
  <c r="T288" i="28"/>
  <c r="U224" i="28"/>
  <c r="T331" i="28"/>
  <c r="Q80" i="28"/>
  <c r="U347" i="28"/>
  <c r="U288" i="28"/>
  <c r="U80" i="28"/>
  <c r="T273" i="28"/>
  <c r="U189" i="28"/>
  <c r="U234" i="28"/>
  <c r="U303" i="28"/>
  <c r="E95" i="27"/>
  <c r="E174" i="27"/>
  <c r="E332" i="27"/>
  <c r="E253" i="27"/>
  <c r="T140" i="27"/>
  <c r="T115" i="27"/>
  <c r="T155" i="27"/>
  <c r="U174" i="27"/>
  <c r="T254" i="27"/>
  <c r="T323" i="27"/>
  <c r="T120" i="27"/>
  <c r="T160" i="27"/>
  <c r="T135" i="27"/>
  <c r="U332" i="27"/>
  <c r="P10" i="25"/>
  <c r="N10" i="25"/>
  <c r="L10" i="25"/>
  <c r="L135" i="25" s="1"/>
  <c r="J10" i="25"/>
  <c r="U392" i="25"/>
  <c r="H10" i="25"/>
  <c r="F10" i="25"/>
  <c r="T173" i="25"/>
  <c r="R10" i="25"/>
  <c r="K323" i="29"/>
  <c r="O97" i="29"/>
  <c r="O98" i="29"/>
  <c r="O103" i="29"/>
  <c r="G103" i="29"/>
  <c r="G252" i="29"/>
  <c r="N120" i="29"/>
  <c r="N110" i="29"/>
  <c r="N115" i="29"/>
  <c r="N166" i="29"/>
  <c r="N141" i="29"/>
  <c r="N102" i="29"/>
  <c r="N104" i="29"/>
  <c r="N103" i="29"/>
  <c r="Q367" i="29"/>
  <c r="Q209" i="29"/>
  <c r="S298" i="29"/>
  <c r="S377" i="29"/>
  <c r="Q219" i="29"/>
  <c r="Q377" i="29"/>
  <c r="N377" i="29"/>
  <c r="N219" i="29"/>
  <c r="S397" i="29"/>
  <c r="S239" i="29"/>
  <c r="O96" i="29"/>
  <c r="O94" i="29"/>
  <c r="O173" i="29"/>
  <c r="G94" i="29"/>
  <c r="G331" i="29"/>
  <c r="Q244" i="29"/>
  <c r="Q323" i="29"/>
  <c r="Q402" i="29"/>
  <c r="S104" i="29"/>
  <c r="S94" i="29"/>
  <c r="S102" i="29"/>
  <c r="S103" i="29"/>
  <c r="S252" i="29"/>
  <c r="S98" i="29"/>
  <c r="K342" i="29"/>
  <c r="K184" i="29"/>
  <c r="K263" i="29"/>
  <c r="S204" i="29"/>
  <c r="S283" i="29"/>
  <c r="P283" i="29"/>
  <c r="P204" i="29"/>
  <c r="J209" i="29"/>
  <c r="J367" i="29"/>
  <c r="L377" i="29"/>
  <c r="L298" i="29"/>
  <c r="L219" i="29"/>
  <c r="Q392" i="29"/>
  <c r="Q313" i="29"/>
  <c r="L397" i="29"/>
  <c r="L318" i="29"/>
  <c r="K244" i="29"/>
  <c r="O331" i="29"/>
  <c r="O102" i="29"/>
  <c r="G104" i="29"/>
  <c r="N105" i="29"/>
  <c r="N145" i="29"/>
  <c r="N150" i="29"/>
  <c r="N126" i="29"/>
  <c r="M347" i="29"/>
  <c r="M268" i="29"/>
  <c r="M189" i="29"/>
  <c r="J268" i="29"/>
  <c r="J347" i="29"/>
  <c r="J189" i="29"/>
  <c r="Q352" i="29"/>
  <c r="Q273" i="29"/>
  <c r="Q199" i="29"/>
  <c r="Q357" i="29"/>
  <c r="P293" i="29"/>
  <c r="P214" i="29"/>
  <c r="J313" i="29"/>
  <c r="J234" i="29"/>
  <c r="Q324" i="29"/>
  <c r="Q245" i="29"/>
  <c r="O130" i="29"/>
  <c r="O121" i="29"/>
  <c r="O161" i="29"/>
  <c r="O106" i="29"/>
  <c r="O150" i="29"/>
  <c r="O175" i="29"/>
  <c r="O131" i="29"/>
  <c r="O254" i="29"/>
  <c r="O145" i="29"/>
  <c r="O136" i="29"/>
  <c r="O116" i="29"/>
  <c r="O146" i="29"/>
  <c r="O160" i="29"/>
  <c r="S342" i="29"/>
  <c r="S263" i="29"/>
  <c r="S10" i="29"/>
  <c r="S140" i="29"/>
  <c r="P342" i="29"/>
  <c r="P263" i="29"/>
  <c r="P184" i="29"/>
  <c r="P10" i="29"/>
  <c r="N184" i="29"/>
  <c r="N342" i="29"/>
  <c r="L372" i="29"/>
  <c r="L293" i="29"/>
  <c r="L214" i="29"/>
  <c r="L10" i="29"/>
  <c r="S214" i="29"/>
  <c r="S293" i="29"/>
  <c r="Q229" i="29"/>
  <c r="Q387" i="29"/>
  <c r="Q308" i="29"/>
  <c r="N387" i="29"/>
  <c r="N229" i="29"/>
  <c r="P397" i="29"/>
  <c r="P239" i="29"/>
  <c r="M403" i="29"/>
  <c r="M245" i="29"/>
  <c r="M324" i="29"/>
  <c r="S244" i="29"/>
  <c r="M103" i="29"/>
  <c r="O194" i="29"/>
  <c r="K204" i="29"/>
  <c r="R209" i="29"/>
  <c r="O214" i="29"/>
  <c r="O234" i="29"/>
  <c r="K239" i="29"/>
  <c r="R288" i="29"/>
  <c r="M293" i="29"/>
  <c r="O293" i="29"/>
  <c r="R308" i="29"/>
  <c r="J342" i="29"/>
  <c r="S392" i="29"/>
  <c r="L403" i="29"/>
  <c r="M176" i="29"/>
  <c r="U323" i="29"/>
  <c r="U278" i="29"/>
  <c r="U199" i="29"/>
  <c r="U252" i="29"/>
  <c r="T397" i="29"/>
  <c r="T334" i="29"/>
  <c r="U372" i="29"/>
  <c r="U94" i="29"/>
  <c r="U334" i="29"/>
  <c r="M10" i="29"/>
  <c r="M166" i="29"/>
  <c r="T10" i="29"/>
  <c r="U189" i="29"/>
  <c r="T234" i="29"/>
  <c r="T382" i="29"/>
  <c r="T255" i="29"/>
  <c r="U10" i="29"/>
  <c r="M98" i="29"/>
  <c r="N239" i="29"/>
  <c r="T377" i="29"/>
  <c r="T8" i="29"/>
  <c r="U194" i="29"/>
  <c r="U268" i="29"/>
  <c r="T392" i="29"/>
  <c r="G100" i="40"/>
  <c r="E98" i="40"/>
  <c r="S103" i="22"/>
  <c r="S102" i="22"/>
  <c r="S104" i="22"/>
  <c r="S100" i="22"/>
  <c r="S99" i="22"/>
  <c r="I334" i="40"/>
  <c r="Q255" i="40"/>
  <c r="K125" i="40"/>
  <c r="K122" i="40"/>
  <c r="K165" i="40"/>
  <c r="K162" i="40"/>
  <c r="K115" i="40"/>
  <c r="K107" i="40"/>
  <c r="K175" i="40"/>
  <c r="K160" i="40"/>
  <c r="K112" i="40"/>
  <c r="K117" i="40"/>
  <c r="J146" i="29"/>
  <c r="J125" i="29"/>
  <c r="J120" i="29"/>
  <c r="J155" i="29"/>
  <c r="J121" i="29"/>
  <c r="J160" i="29"/>
  <c r="J130" i="29"/>
  <c r="J110" i="29"/>
  <c r="J115" i="29"/>
  <c r="L97" i="29"/>
  <c r="L252" i="29"/>
  <c r="L94" i="29"/>
  <c r="L104" i="29"/>
  <c r="L178" i="40"/>
  <c r="L336" i="40"/>
  <c r="N11" i="40"/>
  <c r="N256" i="40"/>
  <c r="I336" i="40"/>
  <c r="I257" i="40"/>
  <c r="S561" i="28"/>
  <c r="S79" i="28"/>
  <c r="S245" i="28"/>
  <c r="M257" i="40"/>
  <c r="M11" i="40"/>
  <c r="L174" i="19"/>
  <c r="L492" i="19"/>
  <c r="L253" i="19"/>
  <c r="L332" i="19"/>
  <c r="N121" i="23"/>
  <c r="N96" i="23"/>
  <c r="N165" i="23"/>
  <c r="N135" i="23"/>
  <c r="N106" i="23"/>
  <c r="N175" i="23"/>
  <c r="N116" i="23"/>
  <c r="N129" i="23"/>
  <c r="N169" i="23"/>
  <c r="N126" i="23"/>
  <c r="N156" i="23"/>
  <c r="N125" i="23"/>
  <c r="N159" i="23"/>
  <c r="N124" i="23"/>
  <c r="N119" i="23"/>
  <c r="N166" i="23"/>
  <c r="N136" i="23"/>
  <c r="N109" i="23"/>
  <c r="N144" i="23"/>
  <c r="N161" i="23"/>
  <c r="N131" i="23"/>
  <c r="N141" i="23"/>
  <c r="N254" i="23"/>
  <c r="N146" i="23"/>
  <c r="N111" i="23"/>
  <c r="N140" i="23"/>
  <c r="N115" i="23"/>
  <c r="N139" i="23"/>
  <c r="N160" i="23"/>
  <c r="N130" i="23"/>
  <c r="N333" i="23"/>
  <c r="N155" i="23"/>
  <c r="N120" i="23"/>
  <c r="K244" i="30"/>
  <c r="K402" i="30"/>
  <c r="K323" i="30"/>
  <c r="K165" i="30"/>
  <c r="F490" i="26"/>
  <c r="O323" i="21"/>
  <c r="O244" i="21"/>
  <c r="O402" i="21"/>
  <c r="E402" i="25"/>
  <c r="E244" i="25"/>
  <c r="G101" i="40"/>
  <c r="G104" i="40"/>
  <c r="Q253" i="40"/>
  <c r="E102" i="40"/>
  <c r="G98" i="40"/>
  <c r="G99" i="40"/>
  <c r="G94" i="40"/>
  <c r="P174" i="40"/>
  <c r="Q95" i="40"/>
  <c r="E331" i="40"/>
  <c r="E173" i="40"/>
  <c r="E100" i="40"/>
  <c r="Q125" i="40"/>
  <c r="Q141" i="40"/>
  <c r="Q162" i="40"/>
  <c r="Q110" i="40"/>
  <c r="Q127" i="40"/>
  <c r="Q142" i="40"/>
  <c r="Q152" i="40"/>
  <c r="Q150" i="40"/>
  <c r="Q120" i="40"/>
  <c r="Q112" i="40"/>
  <c r="Q105" i="40"/>
  <c r="M110" i="40"/>
  <c r="M145" i="40"/>
  <c r="M136" i="40"/>
  <c r="M147" i="40"/>
  <c r="M121" i="40"/>
  <c r="M175" i="40"/>
  <c r="M160" i="40"/>
  <c r="M132" i="40"/>
  <c r="M150" i="40"/>
  <c r="M140" i="40"/>
  <c r="M137" i="40"/>
  <c r="M165" i="40"/>
  <c r="N254" i="22"/>
  <c r="R155" i="28"/>
  <c r="R121" i="28"/>
  <c r="R141" i="28"/>
  <c r="R110" i="28"/>
  <c r="R175" i="28"/>
  <c r="R96" i="28"/>
  <c r="R145" i="28"/>
  <c r="R135" i="28"/>
  <c r="R111" i="28"/>
  <c r="R131" i="28"/>
  <c r="R151" i="28"/>
  <c r="R150" i="28"/>
  <c r="R140" i="28"/>
  <c r="R333" i="28"/>
  <c r="R116" i="28"/>
  <c r="R136" i="28"/>
  <c r="R161" i="28"/>
  <c r="R156" i="28"/>
  <c r="R254" i="28"/>
  <c r="R105" i="28"/>
  <c r="R106" i="28"/>
  <c r="R120" i="28"/>
  <c r="R126" i="28"/>
  <c r="R125" i="28"/>
  <c r="R115" i="28"/>
  <c r="R146" i="28"/>
  <c r="R160" i="28"/>
  <c r="E115" i="19"/>
  <c r="E155" i="19"/>
  <c r="E116" i="19"/>
  <c r="E106" i="19"/>
  <c r="E165" i="19"/>
  <c r="E145" i="19"/>
  <c r="E105" i="19"/>
  <c r="E110" i="19"/>
  <c r="E130" i="19"/>
  <c r="E150" i="19"/>
  <c r="E141" i="19"/>
  <c r="E161" i="19"/>
  <c r="E146" i="19"/>
  <c r="E131" i="19"/>
  <c r="E151" i="19"/>
  <c r="E135" i="19"/>
  <c r="E156" i="19"/>
  <c r="E175" i="19"/>
  <c r="E8" i="19"/>
  <c r="E333" i="19"/>
  <c r="E166" i="19"/>
  <c r="E140" i="19"/>
  <c r="E254" i="19"/>
  <c r="E121" i="19"/>
  <c r="E111" i="19"/>
  <c r="E136" i="19"/>
  <c r="E160" i="19"/>
  <c r="M105" i="19"/>
  <c r="M125" i="19"/>
  <c r="M110" i="19"/>
  <c r="M135" i="19"/>
  <c r="M155" i="19"/>
  <c r="M166" i="19"/>
  <c r="M146" i="19"/>
  <c r="M161" i="19"/>
  <c r="M121" i="19"/>
  <c r="M115" i="19"/>
  <c r="M140" i="19"/>
  <c r="M111" i="19"/>
  <c r="M333" i="19"/>
  <c r="M254" i="19"/>
  <c r="M165" i="19"/>
  <c r="M8" i="19"/>
  <c r="M160" i="19"/>
  <c r="M120" i="19"/>
  <c r="M150" i="19"/>
  <c r="M131" i="19"/>
  <c r="M106" i="19"/>
  <c r="M116" i="19"/>
  <c r="M141" i="19"/>
  <c r="M96" i="19"/>
  <c r="P150" i="40"/>
  <c r="P135" i="40"/>
  <c r="P136" i="40"/>
  <c r="P127" i="40"/>
  <c r="P120" i="40"/>
  <c r="P175" i="40"/>
  <c r="P132" i="40"/>
  <c r="P131" i="40"/>
  <c r="P161" i="40"/>
  <c r="P162" i="40"/>
  <c r="P122" i="40"/>
  <c r="G98" i="29"/>
  <c r="G173" i="29"/>
  <c r="N156" i="29"/>
  <c r="N175" i="29"/>
  <c r="N140" i="29"/>
  <c r="N165" i="29"/>
  <c r="N161" i="29"/>
  <c r="N121" i="29"/>
  <c r="N146" i="29"/>
  <c r="N106" i="29"/>
  <c r="N160" i="29"/>
  <c r="R97" i="29"/>
  <c r="R98" i="29"/>
  <c r="R103" i="29"/>
  <c r="N94" i="29"/>
  <c r="N100" i="29"/>
  <c r="N97" i="29"/>
  <c r="S173" i="25"/>
  <c r="S100" i="25"/>
  <c r="S97" i="25"/>
  <c r="S94" i="25"/>
  <c r="S331" i="25"/>
  <c r="L402" i="25"/>
  <c r="L244" i="25"/>
  <c r="L323" i="25"/>
  <c r="L165" i="25"/>
  <c r="F11" i="40"/>
  <c r="F335" i="40"/>
  <c r="P332" i="19"/>
  <c r="P174" i="19"/>
  <c r="K103" i="19"/>
  <c r="K98" i="19"/>
  <c r="K252" i="19"/>
  <c r="K331" i="19"/>
  <c r="K97" i="19"/>
  <c r="K104" i="19"/>
  <c r="K100" i="19"/>
  <c r="K173" i="19"/>
  <c r="K94" i="19"/>
  <c r="G252" i="40"/>
  <c r="G331" i="40"/>
  <c r="G102" i="40"/>
  <c r="E103" i="40"/>
  <c r="E252" i="40"/>
  <c r="L174" i="22"/>
  <c r="L95" i="22"/>
  <c r="S97" i="22"/>
  <c r="P176" i="40"/>
  <c r="L9" i="40"/>
  <c r="R105" i="40"/>
  <c r="R151" i="40"/>
  <c r="R150" i="40"/>
  <c r="R145" i="40"/>
  <c r="R106" i="40"/>
  <c r="R117" i="40"/>
  <c r="R111" i="40"/>
  <c r="R160" i="40"/>
  <c r="R131" i="40"/>
  <c r="R166" i="40"/>
  <c r="R107" i="40"/>
  <c r="G253" i="22"/>
  <c r="R175" i="22"/>
  <c r="R333" i="22"/>
  <c r="G175" i="22"/>
  <c r="G333" i="22"/>
  <c r="Q136" i="29"/>
  <c r="Q115" i="29"/>
  <c r="Q111" i="29"/>
  <c r="Q110" i="29"/>
  <c r="Q106" i="29"/>
  <c r="Q165" i="29"/>
  <c r="Q140" i="29"/>
  <c r="E102" i="29"/>
  <c r="E252" i="29"/>
  <c r="O253" i="28"/>
  <c r="O332" i="28"/>
  <c r="R104" i="19"/>
  <c r="R94" i="19"/>
  <c r="R97" i="19"/>
  <c r="R96" i="19"/>
  <c r="R103" i="19"/>
  <c r="R100" i="19"/>
  <c r="R102" i="19"/>
  <c r="R331" i="19"/>
  <c r="O244" i="28"/>
  <c r="O402" i="28"/>
  <c r="O323" i="28"/>
  <c r="O165" i="28"/>
  <c r="L175" i="22"/>
  <c r="L254" i="22"/>
  <c r="L333" i="22"/>
  <c r="M323" i="24"/>
  <c r="M165" i="24"/>
  <c r="M402" i="24"/>
  <c r="M560" i="24"/>
  <c r="M244" i="24"/>
  <c r="S323" i="25"/>
  <c r="O244" i="25"/>
  <c r="H11" i="40"/>
  <c r="Q177" i="40"/>
  <c r="Q335" i="40"/>
  <c r="G335" i="40"/>
  <c r="M105" i="28"/>
  <c r="M130" i="28"/>
  <c r="M161" i="28"/>
  <c r="M135" i="28"/>
  <c r="M96" i="28"/>
  <c r="M155" i="28"/>
  <c r="N95" i="28"/>
  <c r="N332" i="28"/>
  <c r="Q253" i="28"/>
  <c r="Q151" i="28"/>
  <c r="Q120" i="28"/>
  <c r="Q130" i="28"/>
  <c r="Q135" i="28"/>
  <c r="Q136" i="28"/>
  <c r="Q333" i="28"/>
  <c r="H257" i="40"/>
  <c r="H178" i="40"/>
  <c r="J256" i="40"/>
  <c r="N492" i="19"/>
  <c r="H95" i="19"/>
  <c r="H100" i="19"/>
  <c r="H173" i="19"/>
  <c r="Q98" i="19"/>
  <c r="Q173" i="19"/>
  <c r="Q252" i="19"/>
  <c r="Q96" i="19"/>
  <c r="N115" i="24"/>
  <c r="N144" i="24"/>
  <c r="N136" i="24"/>
  <c r="N157" i="24"/>
  <c r="N137" i="24"/>
  <c r="N132" i="24"/>
  <c r="N109" i="24"/>
  <c r="N152" i="24"/>
  <c r="N117" i="24"/>
  <c r="N121" i="24"/>
  <c r="N141" i="24"/>
  <c r="N167" i="24"/>
  <c r="N151" i="24"/>
  <c r="I156" i="26"/>
  <c r="I116" i="26"/>
  <c r="I161" i="26"/>
  <c r="I151" i="26"/>
  <c r="I146" i="26"/>
  <c r="I150" i="26"/>
  <c r="I160" i="26"/>
  <c r="F402" i="26"/>
  <c r="Q244" i="24"/>
  <c r="R125" i="19"/>
  <c r="R105" i="19"/>
  <c r="R145" i="19"/>
  <c r="R155" i="19"/>
  <c r="K323" i="19"/>
  <c r="K402" i="19"/>
  <c r="K244" i="19"/>
  <c r="X218" i="31"/>
  <c r="V219" i="31"/>
  <c r="V220" i="31"/>
  <c r="X221" i="31"/>
  <c r="X272" i="31"/>
  <c r="K492" i="23"/>
  <c r="J491" i="24"/>
  <c r="N165" i="24"/>
  <c r="N125" i="24"/>
  <c r="N120" i="24"/>
  <c r="H130" i="21"/>
  <c r="H165" i="21"/>
  <c r="K116" i="31"/>
  <c r="K143" i="31"/>
  <c r="K135" i="31"/>
  <c r="K127" i="31"/>
  <c r="K119" i="31"/>
  <c r="K111" i="31"/>
  <c r="K103" i="31"/>
  <c r="K144" i="31"/>
  <c r="K134" i="31"/>
  <c r="K124" i="31"/>
  <c r="K114" i="31"/>
  <c r="K104" i="31"/>
  <c r="K96" i="31"/>
  <c r="K88" i="31"/>
  <c r="K149" i="31"/>
  <c r="K89" i="31"/>
  <c r="K81" i="31"/>
  <c r="K126" i="31"/>
  <c r="K217" i="31"/>
  <c r="K139" i="31"/>
  <c r="K131" i="31"/>
  <c r="K123" i="31"/>
  <c r="K115" i="31"/>
  <c r="K107" i="31"/>
  <c r="K99" i="31"/>
  <c r="K140" i="31"/>
  <c r="K130" i="31"/>
  <c r="K120" i="31"/>
  <c r="K110" i="31"/>
  <c r="K100" i="31"/>
  <c r="K92" i="31"/>
  <c r="K84" i="31"/>
  <c r="K93" i="31"/>
  <c r="K85" i="31"/>
  <c r="K106" i="31"/>
  <c r="K145" i="31"/>
  <c r="K137" i="31"/>
  <c r="K129" i="31"/>
  <c r="K121" i="31"/>
  <c r="K113" i="31"/>
  <c r="K105" i="31"/>
  <c r="K97" i="31"/>
  <c r="K138" i="31"/>
  <c r="K128" i="31"/>
  <c r="K118" i="31"/>
  <c r="K108" i="31"/>
  <c r="K98" i="31"/>
  <c r="K90" i="31"/>
  <c r="K82" i="31"/>
  <c r="K91" i="31"/>
  <c r="K83" i="31"/>
  <c r="X242" i="31"/>
  <c r="X252" i="31"/>
  <c r="E177" i="40"/>
  <c r="E335" i="40"/>
  <c r="G177" i="40"/>
  <c r="M166" i="28"/>
  <c r="M125" i="28"/>
  <c r="M116" i="28"/>
  <c r="M175" i="28"/>
  <c r="M146" i="28"/>
  <c r="M120" i="28"/>
  <c r="M110" i="28"/>
  <c r="M151" i="28"/>
  <c r="Q166" i="28"/>
  <c r="Q126" i="28"/>
  <c r="Q111" i="28"/>
  <c r="Q106" i="28"/>
  <c r="Q121" i="28"/>
  <c r="Q140" i="28"/>
  <c r="Q150" i="28"/>
  <c r="Q105" i="28"/>
  <c r="H97" i="19"/>
  <c r="Q103" i="19"/>
  <c r="N113" i="24"/>
  <c r="N149" i="24"/>
  <c r="N254" i="24"/>
  <c r="N112" i="24"/>
  <c r="N131" i="24"/>
  <c r="N162" i="24"/>
  <c r="N135" i="24"/>
  <c r="N161" i="24"/>
  <c r="N134" i="24"/>
  <c r="N154" i="24"/>
  <c r="N175" i="24"/>
  <c r="I135" i="26"/>
  <c r="I111" i="26"/>
  <c r="I141" i="26"/>
  <c r="I110" i="26"/>
  <c r="I131" i="26"/>
  <c r="I140" i="26"/>
  <c r="I155" i="26"/>
  <c r="F103" i="27"/>
  <c r="F98" i="27"/>
  <c r="F331" i="27"/>
  <c r="F100" i="27"/>
  <c r="F101" i="27"/>
  <c r="F94" i="27"/>
  <c r="F252" i="27"/>
  <c r="F173" i="27"/>
  <c r="F102" i="27"/>
  <c r="F104" i="27"/>
  <c r="L166" i="30"/>
  <c r="L126" i="30"/>
  <c r="L150" i="30"/>
  <c r="L110" i="30"/>
  <c r="L141" i="30"/>
  <c r="L96" i="30"/>
  <c r="L165" i="30"/>
  <c r="L333" i="30"/>
  <c r="L146" i="30"/>
  <c r="L106" i="30"/>
  <c r="L130" i="30"/>
  <c r="L161" i="30"/>
  <c r="L121" i="30"/>
  <c r="L135" i="30"/>
  <c r="L125" i="30"/>
  <c r="L254" i="30"/>
  <c r="L136" i="30"/>
  <c r="L160" i="30"/>
  <c r="L120" i="30"/>
  <c r="L151" i="30"/>
  <c r="L111" i="30"/>
  <c r="L115" i="30"/>
  <c r="L105" i="30"/>
  <c r="N110" i="24"/>
  <c r="K244" i="26"/>
  <c r="K165" i="26"/>
  <c r="K402" i="26"/>
  <c r="G254" i="21"/>
  <c r="G146" i="21"/>
  <c r="G106" i="21"/>
  <c r="G135" i="21"/>
  <c r="G160" i="21"/>
  <c r="G131" i="21"/>
  <c r="G129" i="21"/>
  <c r="G119" i="21"/>
  <c r="G169" i="21"/>
  <c r="G139" i="21"/>
  <c r="G155" i="21"/>
  <c r="G164" i="21"/>
  <c r="G141" i="21"/>
  <c r="G120" i="21"/>
  <c r="G161" i="21"/>
  <c r="G96" i="21"/>
  <c r="G121" i="21"/>
  <c r="G154" i="21"/>
  <c r="G109" i="21"/>
  <c r="G110" i="21"/>
  <c r="G149" i="21"/>
  <c r="G156" i="21"/>
  <c r="G134" i="21"/>
  <c r="G159" i="21"/>
  <c r="G166" i="21"/>
  <c r="G145" i="21"/>
  <c r="G114" i="21"/>
  <c r="G111" i="21"/>
  <c r="G115" i="21"/>
  <c r="G140" i="21"/>
  <c r="G125" i="21"/>
  <c r="K136" i="31"/>
  <c r="V272" i="31"/>
  <c r="W221" i="31"/>
  <c r="V232" i="31"/>
  <c r="X277" i="31"/>
  <c r="X220" i="31"/>
  <c r="X227" i="31"/>
  <c r="X232" i="31"/>
  <c r="X262" i="31"/>
  <c r="V277" i="31"/>
  <c r="R96" i="21"/>
  <c r="K165" i="21"/>
  <c r="P120" i="32"/>
  <c r="F125" i="19"/>
  <c r="L125" i="19"/>
  <c r="N105" i="19"/>
  <c r="P166" i="32"/>
  <c r="I105" i="19"/>
  <c r="O105" i="32"/>
  <c r="P150" i="28"/>
  <c r="S145" i="32"/>
  <c r="M116" i="31"/>
  <c r="M362" i="29"/>
  <c r="M283" i="29"/>
  <c r="P377" i="29"/>
  <c r="P298" i="29"/>
  <c r="L382" i="29"/>
  <c r="L303" i="29"/>
  <c r="S324" i="29"/>
  <c r="I244" i="19"/>
  <c r="I402" i="19"/>
  <c r="I323" i="19"/>
  <c r="I515" i="22"/>
  <c r="K352" i="29"/>
  <c r="K273" i="29"/>
  <c r="K357" i="29"/>
  <c r="K278" i="29"/>
  <c r="R402" i="19"/>
  <c r="R323" i="19"/>
  <c r="R244" i="19"/>
  <c r="H323" i="19"/>
  <c r="H402" i="19"/>
  <c r="H244" i="19"/>
  <c r="S563" i="22"/>
  <c r="Q402" i="32"/>
  <c r="Q165" i="32"/>
  <c r="Q244" i="32"/>
  <c r="Q323" i="32"/>
  <c r="Q244" i="19"/>
  <c r="Q402" i="19"/>
  <c r="Q323" i="19"/>
  <c r="N155" i="28"/>
  <c r="P105" i="19"/>
  <c r="R120" i="32"/>
  <c r="R145" i="32"/>
  <c r="N8" i="31"/>
  <c r="S278" i="29"/>
  <c r="L387" i="29"/>
  <c r="L308" i="29"/>
  <c r="P244" i="19"/>
  <c r="P323" i="19"/>
  <c r="M323" i="19"/>
  <c r="M402" i="19"/>
  <c r="M244" i="19"/>
  <c r="J244" i="19"/>
  <c r="J402" i="19"/>
  <c r="J323" i="19"/>
  <c r="F402" i="19"/>
  <c r="F244" i="19"/>
  <c r="F323" i="19"/>
  <c r="P403" i="26"/>
  <c r="P79" i="26"/>
  <c r="G403" i="21"/>
  <c r="G79" i="21"/>
  <c r="P500" i="24"/>
  <c r="O254" i="24"/>
  <c r="O156" i="24"/>
  <c r="O141" i="24"/>
  <c r="O140" i="24"/>
  <c r="O136" i="24"/>
  <c r="O129" i="24"/>
  <c r="O125" i="24"/>
  <c r="O115" i="24"/>
  <c r="O106" i="24"/>
  <c r="O105" i="24"/>
  <c r="O113" i="24"/>
  <c r="O117" i="24"/>
  <c r="O142" i="24"/>
  <c r="O166" i="24"/>
  <c r="O161" i="24"/>
  <c r="O152" i="24"/>
  <c r="O146" i="24"/>
  <c r="O131" i="24"/>
  <c r="O121" i="24"/>
  <c r="O120" i="24"/>
  <c r="O109" i="24"/>
  <c r="O122" i="24"/>
  <c r="O137" i="24"/>
  <c r="O157" i="24"/>
  <c r="O162" i="24"/>
  <c r="O333" i="24"/>
  <c r="O175" i="24"/>
  <c r="O169" i="24"/>
  <c r="O164" i="24"/>
  <c r="O154" i="24"/>
  <c r="O149" i="24"/>
  <c r="O134" i="24"/>
  <c r="O124" i="24"/>
  <c r="O111" i="24"/>
  <c r="O119" i="24"/>
  <c r="O132" i="24"/>
  <c r="O144" i="24"/>
  <c r="O147" i="24"/>
  <c r="S362" i="29"/>
  <c r="S382" i="29"/>
  <c r="M79" i="29"/>
  <c r="I79" i="25"/>
  <c r="P412" i="25"/>
  <c r="H96" i="27"/>
  <c r="O97" i="27"/>
  <c r="O98" i="27"/>
  <c r="O100" i="27"/>
  <c r="O101" i="27"/>
  <c r="P165" i="27"/>
  <c r="H244" i="27"/>
  <c r="K244" i="27"/>
  <c r="R244" i="27"/>
  <c r="N253" i="27"/>
  <c r="M254" i="27"/>
  <c r="K323" i="27"/>
  <c r="H333" i="27"/>
  <c r="F96" i="28"/>
  <c r="F94" i="28"/>
  <c r="R94" i="28"/>
  <c r="H95" i="28"/>
  <c r="J95" i="28"/>
  <c r="J96" i="28"/>
  <c r="F97" i="28"/>
  <c r="R97" i="28"/>
  <c r="H98" i="28"/>
  <c r="R98" i="28"/>
  <c r="F99" i="28"/>
  <c r="J99" i="28"/>
  <c r="R103" i="28"/>
  <c r="F104" i="28"/>
  <c r="J104" i="28"/>
  <c r="O173" i="28"/>
  <c r="F252" i="28"/>
  <c r="R252" i="28"/>
  <c r="G98" i="37"/>
  <c r="G100" i="37"/>
  <c r="G252" i="37"/>
  <c r="K96" i="32"/>
  <c r="D94" i="32"/>
  <c r="K94" i="32"/>
  <c r="K95" i="32"/>
  <c r="G97" i="32"/>
  <c r="K97" i="32"/>
  <c r="D98" i="32"/>
  <c r="K98" i="32"/>
  <c r="G102" i="32"/>
  <c r="K102" i="32"/>
  <c r="K103" i="32"/>
  <c r="K104" i="32"/>
  <c r="D94" i="20"/>
  <c r="H95" i="20"/>
  <c r="D95" i="20"/>
  <c r="K96" i="20"/>
  <c r="H98" i="20"/>
  <c r="H101" i="20"/>
  <c r="D101" i="20"/>
  <c r="G323" i="20"/>
  <c r="K160" i="20"/>
  <c r="K155" i="20"/>
  <c r="G155" i="20"/>
  <c r="Q150" i="20"/>
  <c r="G150" i="20"/>
  <c r="M140" i="20"/>
  <c r="G140" i="20"/>
  <c r="K135" i="20"/>
  <c r="F135" i="20"/>
  <c r="K130" i="20"/>
  <c r="K120" i="20"/>
  <c r="J115" i="20"/>
  <c r="K166" i="37"/>
  <c r="K161" i="37"/>
  <c r="K156" i="37"/>
  <c r="K151" i="37"/>
  <c r="K146" i="37"/>
  <c r="K141" i="37"/>
  <c r="K136" i="37"/>
  <c r="K131" i="37"/>
  <c r="K126" i="37"/>
  <c r="K121" i="37"/>
  <c r="K116" i="37"/>
  <c r="K111" i="37"/>
  <c r="K106" i="37"/>
  <c r="N80" i="28"/>
  <c r="H160" i="17"/>
  <c r="E155" i="17"/>
  <c r="J145" i="17"/>
  <c r="E145" i="17"/>
  <c r="J135" i="17"/>
  <c r="E135" i="17"/>
  <c r="J125" i="17"/>
  <c r="E125" i="17"/>
  <c r="E110" i="17"/>
  <c r="D79" i="21"/>
  <c r="M97" i="24"/>
  <c r="M104" i="24"/>
  <c r="S402" i="30"/>
  <c r="S165" i="30"/>
  <c r="S323" i="30"/>
  <c r="S244" i="30"/>
  <c r="F318" i="25"/>
  <c r="L326" i="25"/>
  <c r="O94" i="27"/>
  <c r="K97" i="27"/>
  <c r="K98" i="27"/>
  <c r="K100" i="27"/>
  <c r="K101" i="27"/>
  <c r="O102" i="27"/>
  <c r="O103" i="27"/>
  <c r="O104" i="27"/>
  <c r="H165" i="27"/>
  <c r="O173" i="27"/>
  <c r="P174" i="27"/>
  <c r="M244" i="27"/>
  <c r="H252" i="27"/>
  <c r="K252" i="27"/>
  <c r="Q252" i="27"/>
  <c r="H254" i="27"/>
  <c r="R99" i="28"/>
  <c r="H102" i="28"/>
  <c r="J102" i="28"/>
  <c r="H103" i="28"/>
  <c r="O104" i="28"/>
  <c r="F173" i="28"/>
  <c r="J173" i="28"/>
  <c r="G173" i="37"/>
  <c r="M94" i="32"/>
  <c r="M98" i="32"/>
  <c r="K100" i="32"/>
  <c r="K101" i="32"/>
  <c r="Q101" i="32"/>
  <c r="M103" i="32"/>
  <c r="M173" i="32"/>
  <c r="I173" i="32"/>
  <c r="M252" i="32"/>
  <c r="I252" i="32"/>
  <c r="P95" i="20"/>
  <c r="H97" i="20"/>
  <c r="D97" i="20"/>
  <c r="D98" i="20"/>
  <c r="H99" i="20"/>
  <c r="D99" i="20"/>
  <c r="F103" i="20"/>
  <c r="F104" i="20"/>
  <c r="H173" i="20"/>
  <c r="D173" i="20"/>
  <c r="F252" i="20"/>
  <c r="O323" i="20"/>
  <c r="Q160" i="20"/>
  <c r="M160" i="20"/>
  <c r="J160" i="20"/>
  <c r="K150" i="20"/>
  <c r="M145" i="20"/>
  <c r="K140" i="20"/>
  <c r="J135" i="20"/>
  <c r="K125" i="20"/>
  <c r="J120" i="20"/>
  <c r="R110" i="20"/>
  <c r="M110" i="20"/>
  <c r="G110" i="20"/>
  <c r="Q105" i="20"/>
  <c r="S79" i="19"/>
  <c r="M165" i="37"/>
  <c r="M160" i="37"/>
  <c r="M155" i="37"/>
  <c r="M150" i="37"/>
  <c r="M145" i="37"/>
  <c r="M140" i="37"/>
  <c r="M135" i="37"/>
  <c r="M130" i="37"/>
  <c r="M125" i="37"/>
  <c r="M120" i="37"/>
  <c r="M115" i="37"/>
  <c r="M110" i="37"/>
  <c r="R80" i="28"/>
  <c r="J155" i="17"/>
  <c r="E150" i="17"/>
  <c r="O145" i="17"/>
  <c r="H145" i="17"/>
  <c r="J140" i="17"/>
  <c r="E140" i="17"/>
  <c r="E130" i="17"/>
  <c r="H125" i="17"/>
  <c r="J120" i="17"/>
  <c r="E120" i="17"/>
  <c r="M115" i="17"/>
  <c r="H115" i="17"/>
  <c r="J110" i="17"/>
  <c r="R403" i="26"/>
  <c r="R79" i="26"/>
  <c r="J10" i="21"/>
  <c r="M342" i="21"/>
  <c r="M10" i="21"/>
  <c r="I10" i="24"/>
  <c r="I184" i="24"/>
  <c r="I500" i="24"/>
  <c r="I342" i="24"/>
  <c r="K94" i="27"/>
  <c r="P95" i="27"/>
  <c r="H97" i="27"/>
  <c r="Q97" i="27"/>
  <c r="H98" i="27"/>
  <c r="Q98" i="27"/>
  <c r="H100" i="27"/>
  <c r="Q100" i="27"/>
  <c r="H101" i="27"/>
  <c r="Q101" i="27"/>
  <c r="H102" i="27"/>
  <c r="K102" i="27"/>
  <c r="K103" i="27"/>
  <c r="K104" i="27"/>
  <c r="K173" i="27"/>
  <c r="N174" i="27"/>
  <c r="P253" i="27"/>
  <c r="P254" i="27"/>
  <c r="H323" i="27"/>
  <c r="M323" i="27"/>
  <c r="P333" i="27"/>
  <c r="H96" i="28"/>
  <c r="O94" i="28"/>
  <c r="F95" i="28"/>
  <c r="H97" i="28"/>
  <c r="J98" i="28"/>
  <c r="H99" i="28"/>
  <c r="F102" i="28"/>
  <c r="R173" i="28"/>
  <c r="H252" i="28"/>
  <c r="G94" i="37"/>
  <c r="G95" i="37"/>
  <c r="G102" i="37"/>
  <c r="G103" i="37"/>
  <c r="M96" i="32"/>
  <c r="I96" i="32"/>
  <c r="G94" i="32"/>
  <c r="I94" i="32"/>
  <c r="M95" i="32"/>
  <c r="I95" i="32"/>
  <c r="M97" i="32"/>
  <c r="I97" i="32"/>
  <c r="G98" i="32"/>
  <c r="I98" i="32"/>
  <c r="M102" i="32"/>
  <c r="I102" i="32"/>
  <c r="G103" i="32"/>
  <c r="I103" i="32"/>
  <c r="M104" i="32"/>
  <c r="I104" i="32"/>
  <c r="G173" i="32"/>
  <c r="F94" i="20"/>
  <c r="F95" i="20"/>
  <c r="D96" i="20"/>
  <c r="F101" i="20"/>
  <c r="H104" i="20"/>
  <c r="G402" i="20"/>
  <c r="Q155" i="20"/>
  <c r="Q115" i="20"/>
  <c r="Q110" i="20"/>
  <c r="Q120" i="20"/>
  <c r="S10" i="28"/>
  <c r="S166" i="28"/>
  <c r="J150" i="17"/>
  <c r="J130" i="17"/>
  <c r="B2" i="41"/>
  <c r="G403" i="26"/>
  <c r="G79" i="26"/>
  <c r="I10" i="21"/>
  <c r="H342" i="24"/>
  <c r="H500" i="24"/>
  <c r="H184" i="24"/>
  <c r="L263" i="24"/>
  <c r="L342" i="24"/>
  <c r="L10" i="24"/>
  <c r="L145" i="24"/>
  <c r="N342" i="24"/>
  <c r="N263" i="24"/>
  <c r="N184" i="24"/>
  <c r="O150" i="24"/>
  <c r="Q491" i="30"/>
  <c r="N323" i="30"/>
  <c r="N402" i="30"/>
  <c r="N244" i="30"/>
  <c r="N560" i="30"/>
  <c r="N165" i="30"/>
  <c r="O110" i="24"/>
  <c r="O135" i="24"/>
  <c r="O155" i="24"/>
  <c r="I160" i="24"/>
  <c r="K194" i="24"/>
  <c r="J199" i="24"/>
  <c r="H204" i="24"/>
  <c r="M234" i="24"/>
  <c r="N248" i="24"/>
  <c r="P273" i="24"/>
  <c r="J288" i="24"/>
  <c r="L303" i="24"/>
  <c r="R303" i="24"/>
  <c r="L308" i="24"/>
  <c r="L313" i="24"/>
  <c r="S313" i="24"/>
  <c r="O313" i="24"/>
  <c r="O347" i="24"/>
  <c r="O372" i="24"/>
  <c r="M392" i="24"/>
  <c r="S392" i="24"/>
  <c r="H403" i="24"/>
  <c r="K403" i="24"/>
  <c r="N403" i="24"/>
  <c r="N406" i="24"/>
  <c r="J515" i="24"/>
  <c r="Q515" i="24"/>
  <c r="J520" i="24"/>
  <c r="P520" i="24"/>
  <c r="J525" i="24"/>
  <c r="L530" i="24"/>
  <c r="M545" i="24"/>
  <c r="I545" i="24"/>
  <c r="M550" i="24"/>
  <c r="I555" i="24"/>
  <c r="R412" i="30"/>
  <c r="R491" i="30"/>
  <c r="L155" i="24"/>
  <c r="O160" i="24"/>
  <c r="M189" i="24"/>
  <c r="J194" i="24"/>
  <c r="Q194" i="24"/>
  <c r="Q199" i="24"/>
  <c r="J204" i="24"/>
  <c r="O214" i="24"/>
  <c r="I224" i="24"/>
  <c r="I229" i="24"/>
  <c r="O229" i="24"/>
  <c r="L234" i="24"/>
  <c r="I239" i="24"/>
  <c r="K245" i="24"/>
  <c r="J248" i="24"/>
  <c r="K273" i="24"/>
  <c r="O293" i="24"/>
  <c r="R313" i="24"/>
  <c r="H318" i="24"/>
  <c r="O318" i="24"/>
  <c r="K324" i="24"/>
  <c r="K10" i="24"/>
  <c r="S333" i="24"/>
  <c r="P362" i="24"/>
  <c r="M387" i="24"/>
  <c r="H397" i="24"/>
  <c r="J505" i="24"/>
  <c r="S505" i="24"/>
  <c r="R10" i="24"/>
  <c r="K510" i="24"/>
  <c r="J352" i="24"/>
  <c r="Q510" i="24"/>
  <c r="P352" i="24"/>
  <c r="O540" i="24"/>
  <c r="L387" i="24"/>
  <c r="N387" i="24"/>
  <c r="L392" i="24"/>
  <c r="R392" i="24"/>
  <c r="P555" i="24"/>
  <c r="N318" i="24"/>
  <c r="K561" i="24"/>
  <c r="M564" i="24"/>
  <c r="G79" i="30"/>
  <c r="Q323" i="23"/>
  <c r="Q244" i="23"/>
  <c r="Q402" i="23"/>
  <c r="O402" i="23"/>
  <c r="O323" i="23"/>
  <c r="O244" i="23"/>
  <c r="D332" i="23"/>
  <c r="D253" i="23"/>
  <c r="D174" i="23"/>
  <c r="O189" i="24"/>
  <c r="L229" i="24"/>
  <c r="N229" i="24"/>
  <c r="R234" i="24"/>
  <c r="N239" i="24"/>
  <c r="S268" i="24"/>
  <c r="L293" i="24"/>
  <c r="N308" i="24"/>
  <c r="J327" i="24"/>
  <c r="R505" i="24"/>
  <c r="S10" i="22"/>
  <c r="S184" i="22"/>
  <c r="S79" i="23"/>
  <c r="J10" i="23"/>
  <c r="R79" i="23"/>
  <c r="Q403" i="23"/>
  <c r="P183" i="23"/>
  <c r="H183" i="23"/>
  <c r="G183" i="23"/>
  <c r="U156" i="29"/>
  <c r="U116" i="29"/>
  <c r="U141" i="29"/>
  <c r="U121" i="29"/>
  <c r="U120" i="29"/>
  <c r="U105" i="29"/>
  <c r="U146" i="29"/>
  <c r="U106" i="29"/>
  <c r="U175" i="29"/>
  <c r="U131" i="29"/>
  <c r="U111" i="29"/>
  <c r="U166" i="29"/>
  <c r="U136" i="29"/>
  <c r="U151" i="29"/>
  <c r="U130" i="29"/>
  <c r="U135" i="29"/>
  <c r="U126" i="29"/>
  <c r="U150" i="29"/>
  <c r="U110" i="29"/>
  <c r="U333" i="29"/>
  <c r="U96" i="29"/>
  <c r="U254" i="29"/>
  <c r="U161" i="29"/>
  <c r="U140" i="29"/>
  <c r="U155" i="29"/>
  <c r="U125" i="29"/>
  <c r="I10" i="23"/>
  <c r="L79" i="23"/>
  <c r="Q174" i="23"/>
  <c r="N183" i="23"/>
  <c r="F183" i="23"/>
  <c r="Q174" i="32"/>
  <c r="S493" i="21"/>
  <c r="S9" i="23"/>
  <c r="G130" i="22"/>
  <c r="F130" i="22"/>
  <c r="F8" i="22"/>
  <c r="Q8" i="21"/>
  <c r="P9" i="29"/>
  <c r="K9" i="29"/>
  <c r="I9" i="29"/>
  <c r="F9" i="29"/>
  <c r="Q10" i="21"/>
  <c r="T10" i="22"/>
  <c r="T342" i="22"/>
  <c r="S79" i="22"/>
  <c r="O79" i="22"/>
  <c r="H184" i="22"/>
  <c r="U560" i="17"/>
  <c r="T110" i="29"/>
  <c r="T175" i="29"/>
  <c r="T131" i="29"/>
  <c r="T126" i="29"/>
  <c r="T155" i="29"/>
  <c r="T135" i="29"/>
  <c r="T161" i="29"/>
  <c r="T121" i="29"/>
  <c r="T106" i="29"/>
  <c r="T160" i="29"/>
  <c r="T104" i="29"/>
  <c r="T252" i="29"/>
  <c r="T100" i="29"/>
  <c r="T98" i="29"/>
  <c r="T103" i="29"/>
  <c r="U288" i="29"/>
  <c r="U367" i="29"/>
  <c r="U209" i="29"/>
  <c r="U178" i="22"/>
  <c r="E9" i="29"/>
  <c r="F174" i="25"/>
  <c r="S10" i="19"/>
  <c r="S160" i="19"/>
  <c r="H130" i="22"/>
  <c r="H8" i="22"/>
  <c r="F151" i="22"/>
  <c r="R9" i="29"/>
  <c r="O9" i="29"/>
  <c r="M9" i="29"/>
  <c r="J9" i="29"/>
  <c r="H9" i="29"/>
  <c r="S95" i="32"/>
  <c r="T11" i="22"/>
  <c r="T177" i="22"/>
  <c r="T263" i="22"/>
  <c r="E79" i="22"/>
  <c r="R79" i="22"/>
  <c r="N79" i="22"/>
  <c r="U184" i="22"/>
  <c r="G184" i="22"/>
  <c r="S9" i="22"/>
  <c r="T495" i="17"/>
  <c r="T413" i="17"/>
  <c r="T410" i="17"/>
  <c r="E9" i="17"/>
  <c r="T120" i="29"/>
  <c r="T145" i="29"/>
  <c r="T111" i="29"/>
  <c r="T333" i="29"/>
  <c r="T94" i="29"/>
  <c r="U160" i="29"/>
  <c r="T184" i="29"/>
  <c r="U313" i="29"/>
  <c r="T278" i="29"/>
  <c r="T357" i="29"/>
  <c r="T130" i="29"/>
  <c r="T209" i="29"/>
  <c r="T324" i="29"/>
  <c r="T79" i="29"/>
  <c r="T245" i="29"/>
  <c r="T166" i="29"/>
  <c r="U561" i="25"/>
  <c r="U403" i="25"/>
  <c r="U79" i="25"/>
  <c r="U245" i="25"/>
  <c r="G111" i="22"/>
  <c r="R9" i="24"/>
  <c r="L176" i="32"/>
  <c r="R9" i="19"/>
  <c r="L9" i="29"/>
  <c r="E9" i="21"/>
  <c r="O493" i="23"/>
  <c r="O492" i="23"/>
  <c r="N493" i="23"/>
  <c r="O11" i="40"/>
  <c r="U246" i="22"/>
  <c r="Q246" i="22"/>
  <c r="M246" i="22"/>
  <c r="T184" i="22"/>
  <c r="F184" i="22"/>
  <c r="T255" i="17"/>
  <c r="T176" i="17"/>
  <c r="T8" i="17"/>
  <c r="T136" i="29"/>
  <c r="T116" i="29"/>
  <c r="T141" i="29"/>
  <c r="T102" i="29"/>
  <c r="T224" i="29"/>
  <c r="T140" i="29"/>
  <c r="U392" i="29"/>
  <c r="U100" i="29"/>
  <c r="U104" i="29"/>
  <c r="U102" i="29"/>
  <c r="U103" i="29"/>
  <c r="U98" i="29"/>
  <c r="T263" i="29"/>
  <c r="T105" i="29"/>
  <c r="U115" i="29"/>
  <c r="U352" i="29"/>
  <c r="U362" i="29"/>
  <c r="U283" i="29"/>
  <c r="T229" i="29"/>
  <c r="T308" i="29"/>
  <c r="T387" i="29"/>
  <c r="U239" i="29"/>
  <c r="U318" i="29"/>
  <c r="U97" i="29"/>
  <c r="T392" i="25"/>
  <c r="T234" i="25"/>
  <c r="E412" i="25"/>
  <c r="S9" i="24"/>
  <c r="S11" i="26"/>
  <c r="S9" i="29"/>
  <c r="S253" i="29" s="1"/>
  <c r="R11" i="23"/>
  <c r="M11" i="23"/>
  <c r="L11" i="23"/>
  <c r="J11" i="23"/>
  <c r="G135" i="22"/>
  <c r="O9" i="20"/>
  <c r="P176" i="32"/>
  <c r="Q9" i="29"/>
  <c r="N9" i="29"/>
  <c r="K334" i="29"/>
  <c r="I8" i="29"/>
  <c r="G9" i="29"/>
  <c r="F8" i="17"/>
  <c r="S9" i="19"/>
  <c r="G8" i="17"/>
  <c r="E130" i="22"/>
  <c r="T500" i="22"/>
  <c r="E184" i="22"/>
  <c r="G8" i="22"/>
  <c r="S8" i="17"/>
  <c r="S9" i="17"/>
  <c r="G9" i="17"/>
  <c r="T9" i="17"/>
  <c r="T150" i="29"/>
  <c r="T97" i="29"/>
  <c r="U165" i="29"/>
  <c r="U402" i="29"/>
  <c r="T194" i="29"/>
  <c r="T352" i="29"/>
  <c r="T115" i="29"/>
  <c r="U303" i="29"/>
  <c r="U224" i="29"/>
  <c r="U145" i="29"/>
  <c r="U318" i="25"/>
  <c r="U263" i="23"/>
  <c r="T109" i="23"/>
  <c r="T115" i="23"/>
  <c r="T121" i="23"/>
  <c r="T129" i="23"/>
  <c r="T135" i="23"/>
  <c r="T141" i="23"/>
  <c r="T149" i="23"/>
  <c r="T155" i="23"/>
  <c r="T161" i="23"/>
  <c r="T169" i="23"/>
  <c r="T175" i="23"/>
  <c r="U209" i="23"/>
  <c r="T334" i="23"/>
  <c r="U403" i="23"/>
  <c r="T560" i="24"/>
  <c r="T402" i="24"/>
  <c r="T323" i="24"/>
  <c r="T244" i="24"/>
  <c r="U406" i="24"/>
  <c r="U327" i="24"/>
  <c r="U248" i="24"/>
  <c r="T332" i="24"/>
  <c r="T253" i="24"/>
  <c r="T174" i="24"/>
  <c r="R11" i="24"/>
  <c r="U338" i="24"/>
  <c r="U259" i="24"/>
  <c r="U180" i="24"/>
  <c r="U254" i="27"/>
  <c r="U145" i="27"/>
  <c r="U125" i="27"/>
  <c r="U105" i="27"/>
  <c r="U160" i="27"/>
  <c r="U140" i="27"/>
  <c r="U120" i="27"/>
  <c r="U333" i="27"/>
  <c r="U175" i="27"/>
  <c r="U155" i="27"/>
  <c r="U135" i="27"/>
  <c r="U115" i="27"/>
  <c r="U110" i="27"/>
  <c r="U199" i="21"/>
  <c r="U515" i="21"/>
  <c r="U357" i="21"/>
  <c r="U278" i="21"/>
  <c r="U525" i="21"/>
  <c r="U367" i="21"/>
  <c r="U288" i="21"/>
  <c r="U209" i="21"/>
  <c r="T540" i="21"/>
  <c r="T382" i="21"/>
  <c r="T303" i="21"/>
  <c r="T224" i="21"/>
  <c r="T550" i="21"/>
  <c r="T234" i="21"/>
  <c r="T392" i="21"/>
  <c r="T313" i="21"/>
  <c r="U560" i="21"/>
  <c r="U402" i="21"/>
  <c r="U244" i="21"/>
  <c r="U323" i="21"/>
  <c r="U177" i="30"/>
  <c r="U11" i="30"/>
  <c r="U8" i="30"/>
  <c r="U493" i="30"/>
  <c r="U335" i="30"/>
  <c r="U9" i="30"/>
  <c r="U256" i="30"/>
  <c r="T342" i="28"/>
  <c r="U194" i="28"/>
  <c r="T80" i="28"/>
  <c r="T252" i="28"/>
  <c r="T387" i="28"/>
  <c r="T110" i="23"/>
  <c r="T116" i="23"/>
  <c r="T124" i="23"/>
  <c r="T130" i="23"/>
  <c r="T136" i="23"/>
  <c r="T144" i="23"/>
  <c r="T150" i="23"/>
  <c r="T156" i="23"/>
  <c r="T164" i="23"/>
  <c r="U115" i="23"/>
  <c r="U155" i="23"/>
  <c r="T176" i="23"/>
  <c r="T245" i="23"/>
  <c r="U184" i="23"/>
  <c r="U224" i="23"/>
  <c r="T288" i="23"/>
  <c r="U313" i="23"/>
  <c r="T335" i="23"/>
  <c r="T403" i="23"/>
  <c r="U342" i="23"/>
  <c r="U382" i="23"/>
  <c r="T493" i="23"/>
  <c r="T492" i="23"/>
  <c r="U253" i="24"/>
  <c r="U174" i="24"/>
  <c r="T11" i="24"/>
  <c r="T176" i="24" s="1"/>
  <c r="T493" i="24"/>
  <c r="T10" i="24"/>
  <c r="T165" i="24" s="1"/>
  <c r="T500" i="24"/>
  <c r="T342" i="24"/>
  <c r="T263" i="24"/>
  <c r="T184" i="24"/>
  <c r="T510" i="24"/>
  <c r="T352" i="24"/>
  <c r="T273" i="24"/>
  <c r="T194" i="24"/>
  <c r="T362" i="24"/>
  <c r="T283" i="24"/>
  <c r="T204" i="24"/>
  <c r="T377" i="24"/>
  <c r="T298" i="24"/>
  <c r="T219" i="24"/>
  <c r="T545" i="24"/>
  <c r="T387" i="24"/>
  <c r="T308" i="24"/>
  <c r="T229" i="24"/>
  <c r="T397" i="24"/>
  <c r="T318" i="24"/>
  <c r="T239" i="24"/>
  <c r="T335" i="24"/>
  <c r="T520" i="24"/>
  <c r="U564" i="24"/>
  <c r="U130" i="27"/>
  <c r="U500" i="19"/>
  <c r="U342" i="19"/>
  <c r="U184" i="19"/>
  <c r="U10" i="19"/>
  <c r="U510" i="19"/>
  <c r="U352" i="19"/>
  <c r="U194" i="19"/>
  <c r="U362" i="19"/>
  <c r="U204" i="19"/>
  <c r="U520" i="19"/>
  <c r="U530" i="19"/>
  <c r="U372" i="19"/>
  <c r="U214" i="19"/>
  <c r="U382" i="19"/>
  <c r="U224" i="19"/>
  <c r="U392" i="19"/>
  <c r="U234" i="19"/>
  <c r="U402" i="19"/>
  <c r="U244" i="19"/>
  <c r="U115" i="19"/>
  <c r="U155" i="19"/>
  <c r="U293" i="19"/>
  <c r="T342" i="26"/>
  <c r="T184" i="26"/>
  <c r="T10" i="26"/>
  <c r="T135" i="26"/>
  <c r="T352" i="26"/>
  <c r="T194" i="26"/>
  <c r="T273" i="26"/>
  <c r="T362" i="26"/>
  <c r="T204" i="26"/>
  <c r="T283" i="26"/>
  <c r="T372" i="26"/>
  <c r="T214" i="26"/>
  <c r="T293" i="26"/>
  <c r="T382" i="26"/>
  <c r="T224" i="26"/>
  <c r="T392" i="26"/>
  <c r="T234" i="26"/>
  <c r="T313" i="26"/>
  <c r="T263" i="26"/>
  <c r="T254" i="17"/>
  <c r="T560" i="17"/>
  <c r="D8" i="17"/>
  <c r="U9" i="29"/>
  <c r="T98" i="28"/>
  <c r="T367" i="28"/>
  <c r="T308" i="28"/>
  <c r="T184" i="28"/>
  <c r="T372" i="28"/>
  <c r="T313" i="28"/>
  <c r="T102" i="28"/>
  <c r="T293" i="28"/>
  <c r="U313" i="28"/>
  <c r="U79" i="23"/>
  <c r="T341" i="23"/>
  <c r="T105" i="23"/>
  <c r="T111" i="23"/>
  <c r="T119" i="23"/>
  <c r="T125" i="23"/>
  <c r="T131" i="23"/>
  <c r="T139" i="23"/>
  <c r="T145" i="23"/>
  <c r="T151" i="23"/>
  <c r="T159" i="23"/>
  <c r="T165" i="23"/>
  <c r="U130" i="23"/>
  <c r="U150" i="23"/>
  <c r="T177" i="23"/>
  <c r="T194" i="23"/>
  <c r="T234" i="23"/>
  <c r="T248" i="23"/>
  <c r="U199" i="23"/>
  <c r="U239" i="23"/>
  <c r="U245" i="23"/>
  <c r="T254" i="23"/>
  <c r="T263" i="23"/>
  <c r="T303" i="23"/>
  <c r="T323" i="23"/>
  <c r="U293" i="23"/>
  <c r="U308" i="23"/>
  <c r="U327" i="23"/>
  <c r="T397" i="23"/>
  <c r="T494" i="24"/>
  <c r="T336" i="24"/>
  <c r="T257" i="24"/>
  <c r="T178" i="24"/>
  <c r="U347" i="24"/>
  <c r="U268" i="24"/>
  <c r="U189" i="24"/>
  <c r="U357" i="24"/>
  <c r="U278" i="24"/>
  <c r="U199" i="24"/>
  <c r="U372" i="24"/>
  <c r="U293" i="24"/>
  <c r="U214" i="24"/>
  <c r="U540" i="24"/>
  <c r="U382" i="24"/>
  <c r="U303" i="24"/>
  <c r="U224" i="24"/>
  <c r="U550" i="24"/>
  <c r="U392" i="24"/>
  <c r="U313" i="24"/>
  <c r="U234" i="24"/>
  <c r="T256" i="24"/>
  <c r="U530" i="24"/>
  <c r="U150" i="27"/>
  <c r="T255" i="19"/>
  <c r="T9" i="19"/>
  <c r="T334" i="19"/>
  <c r="T176" i="19"/>
  <c r="U125" i="19"/>
  <c r="U165" i="19"/>
  <c r="U283" i="19"/>
  <c r="U323" i="19"/>
  <c r="T303" i="26"/>
  <c r="T333" i="30"/>
  <c r="T166" i="30"/>
  <c r="T156" i="30"/>
  <c r="T146" i="30"/>
  <c r="T136" i="30"/>
  <c r="T126" i="30"/>
  <c r="T116" i="30"/>
  <c r="T106" i="30"/>
  <c r="T254" i="30"/>
  <c r="T175" i="30"/>
  <c r="T161" i="30"/>
  <c r="T151" i="30"/>
  <c r="T141" i="30"/>
  <c r="T131" i="30"/>
  <c r="T121" i="30"/>
  <c r="T111" i="30"/>
  <c r="T96" i="30"/>
  <c r="T160" i="30"/>
  <c r="T120" i="30"/>
  <c r="T150" i="30"/>
  <c r="T110" i="30"/>
  <c r="T140" i="30"/>
  <c r="T130" i="30"/>
  <c r="T125" i="17"/>
  <c r="T150" i="17"/>
  <c r="T244" i="17"/>
  <c r="T9" i="29"/>
  <c r="T253" i="29" s="1"/>
  <c r="T94" i="28"/>
  <c r="T224" i="28"/>
  <c r="T103" i="28"/>
  <c r="T234" i="28"/>
  <c r="T362" i="28"/>
  <c r="T303" i="28"/>
  <c r="T10" i="28"/>
  <c r="T125" i="28"/>
  <c r="T8" i="23"/>
  <c r="T96" i="23"/>
  <c r="T9" i="23"/>
  <c r="U341" i="23"/>
  <c r="T106" i="23"/>
  <c r="T114" i="23"/>
  <c r="T120" i="23"/>
  <c r="T126" i="23"/>
  <c r="T134" i="23"/>
  <c r="T140" i="23"/>
  <c r="T146" i="23"/>
  <c r="T154" i="23"/>
  <c r="T160" i="23"/>
  <c r="T166" i="23"/>
  <c r="T189" i="23"/>
  <c r="T209" i="23"/>
  <c r="T229" i="23"/>
  <c r="U194" i="23"/>
  <c r="U234" i="23"/>
  <c r="T255" i="23"/>
  <c r="U273" i="23"/>
  <c r="U288" i="23"/>
  <c r="U332" i="24"/>
  <c r="T525" i="24"/>
  <c r="T177" i="24"/>
  <c r="U493" i="23"/>
  <c r="U492" i="23"/>
  <c r="U335" i="23"/>
  <c r="U323" i="27"/>
  <c r="U165" i="27"/>
  <c r="U402" i="27"/>
  <c r="U244" i="27"/>
  <c r="U255" i="37"/>
  <c r="U176" i="37"/>
  <c r="U97" i="37"/>
  <c r="U9" i="37"/>
  <c r="U334" i="37"/>
  <c r="T8" i="19"/>
  <c r="T254" i="19"/>
  <c r="T156" i="19"/>
  <c r="T146" i="19"/>
  <c r="T136" i="19"/>
  <c r="T126" i="19"/>
  <c r="T116" i="19"/>
  <c r="T106" i="19"/>
  <c r="T96" i="19"/>
  <c r="T141" i="19"/>
  <c r="U135" i="19"/>
  <c r="T175" i="19"/>
  <c r="U273" i="19"/>
  <c r="U313" i="19"/>
  <c r="T333" i="19"/>
  <c r="T560" i="21"/>
  <c r="T402" i="21"/>
  <c r="T323" i="21"/>
  <c r="T244" i="21"/>
  <c r="T561" i="21"/>
  <c r="T403" i="21"/>
  <c r="T245" i="21"/>
  <c r="U481" i="30"/>
  <c r="U412" i="30"/>
  <c r="T248" i="24"/>
  <c r="T327" i="24"/>
  <c r="T406" i="24"/>
  <c r="T505" i="24"/>
  <c r="T515" i="24"/>
  <c r="T530" i="24"/>
  <c r="U500" i="24"/>
  <c r="U525" i="24"/>
  <c r="U335" i="37"/>
  <c r="T105" i="19"/>
  <c r="T115" i="19"/>
  <c r="T125" i="19"/>
  <c r="T135" i="19"/>
  <c r="T145" i="19"/>
  <c r="T155" i="19"/>
  <c r="T165" i="19"/>
  <c r="T263" i="19"/>
  <c r="T273" i="19"/>
  <c r="T283" i="19"/>
  <c r="T293" i="19"/>
  <c r="T303" i="19"/>
  <c r="T313" i="19"/>
  <c r="T323" i="19"/>
  <c r="U324" i="19"/>
  <c r="T347" i="19"/>
  <c r="T357" i="19"/>
  <c r="T367" i="19"/>
  <c r="T377" i="19"/>
  <c r="T387" i="19"/>
  <c r="T397" i="19"/>
  <c r="T510" i="19"/>
  <c r="T530" i="19"/>
  <c r="U545" i="19"/>
  <c r="U545" i="21"/>
  <c r="U387" i="21"/>
  <c r="U229" i="21"/>
  <c r="T293" i="21"/>
  <c r="T327" i="21"/>
  <c r="U298" i="21"/>
  <c r="U318" i="21"/>
  <c r="U324" i="21"/>
  <c r="T367" i="21"/>
  <c r="U372" i="21"/>
  <c r="U403" i="21"/>
  <c r="U550" i="21"/>
  <c r="S9" i="21"/>
  <c r="U160" i="20"/>
  <c r="S10" i="25"/>
  <c r="S168" i="25" s="1"/>
  <c r="O10" i="25"/>
  <c r="K10" i="25"/>
  <c r="G10" i="25"/>
  <c r="G10" i="40"/>
  <c r="H79" i="40"/>
  <c r="T403" i="32"/>
  <c r="T189" i="24"/>
  <c r="T199" i="24"/>
  <c r="T209" i="24"/>
  <c r="T214" i="24"/>
  <c r="T224" i="24"/>
  <c r="T234" i="24"/>
  <c r="U184" i="24"/>
  <c r="U194" i="24"/>
  <c r="U204" i="24"/>
  <c r="U209" i="24"/>
  <c r="U219" i="24"/>
  <c r="U229" i="24"/>
  <c r="U239" i="24"/>
  <c r="T268" i="24"/>
  <c r="T278" i="24"/>
  <c r="T288" i="24"/>
  <c r="T293" i="24"/>
  <c r="T303" i="24"/>
  <c r="T313" i="24"/>
  <c r="U263" i="24"/>
  <c r="U273" i="24"/>
  <c r="U283" i="24"/>
  <c r="U288" i="24"/>
  <c r="U298" i="24"/>
  <c r="U308" i="24"/>
  <c r="U318" i="24"/>
  <c r="T367" i="24"/>
  <c r="U352" i="24"/>
  <c r="U362" i="24"/>
  <c r="U387" i="24"/>
  <c r="U9" i="28"/>
  <c r="T9" i="27"/>
  <c r="T8" i="27"/>
  <c r="T105" i="27"/>
  <c r="T125" i="27"/>
  <c r="T145" i="27"/>
  <c r="T165" i="27"/>
  <c r="T175" i="27"/>
  <c r="T244" i="27"/>
  <c r="U8" i="27"/>
  <c r="U96" i="27"/>
  <c r="T177" i="37"/>
  <c r="T256" i="37"/>
  <c r="U9" i="19"/>
  <c r="T166" i="19"/>
  <c r="U110" i="19"/>
  <c r="U120" i="19"/>
  <c r="U130" i="19"/>
  <c r="U140" i="19"/>
  <c r="U150" i="19"/>
  <c r="U160" i="19"/>
  <c r="U255" i="19"/>
  <c r="U268" i="19"/>
  <c r="U288" i="19"/>
  <c r="T515" i="19"/>
  <c r="T540" i="19"/>
  <c r="U500" i="21"/>
  <c r="U342" i="21"/>
  <c r="T555" i="21"/>
  <c r="T397" i="21"/>
  <c r="T199" i="21"/>
  <c r="T219" i="21"/>
  <c r="T239" i="21"/>
  <c r="U184" i="21"/>
  <c r="U204" i="21"/>
  <c r="T308" i="21"/>
  <c r="U293" i="21"/>
  <c r="U313" i="21"/>
  <c r="U327" i="21"/>
  <c r="U397" i="21"/>
  <c r="U406" i="21"/>
  <c r="U564" i="21"/>
  <c r="U520" i="21"/>
  <c r="U175" i="20"/>
  <c r="U155" i="20"/>
  <c r="U135" i="20"/>
  <c r="U110" i="20"/>
  <c r="U96" i="20"/>
  <c r="U150" i="20"/>
  <c r="U125" i="20"/>
  <c r="U105" i="20"/>
  <c r="U130" i="20"/>
  <c r="U145" i="20"/>
  <c r="U120" i="20"/>
  <c r="L130" i="22"/>
  <c r="T106" i="32"/>
  <c r="U169" i="24"/>
  <c r="U166" i="24"/>
  <c r="T180" i="24"/>
  <c r="T245" i="24"/>
  <c r="U245" i="24"/>
  <c r="T259" i="24"/>
  <c r="T324" i="24"/>
  <c r="U324" i="24"/>
  <c r="U403" i="24"/>
  <c r="T110" i="27"/>
  <c r="T130" i="27"/>
  <c r="T150" i="27"/>
  <c r="T176" i="27"/>
  <c r="T334" i="27"/>
  <c r="T11" i="37"/>
  <c r="T110" i="19"/>
  <c r="T120" i="19"/>
  <c r="T130" i="19"/>
  <c r="T140" i="19"/>
  <c r="T150" i="19"/>
  <c r="T160" i="19"/>
  <c r="T184" i="19"/>
  <c r="T194" i="19"/>
  <c r="T204" i="19"/>
  <c r="T214" i="19"/>
  <c r="T224" i="19"/>
  <c r="T234" i="19"/>
  <c r="T244" i="19"/>
  <c r="U245" i="19"/>
  <c r="T308" i="19"/>
  <c r="T342" i="19"/>
  <c r="T362" i="19"/>
  <c r="T10" i="21"/>
  <c r="T120" i="21"/>
  <c r="T500" i="21"/>
  <c r="T342" i="21"/>
  <c r="T520" i="21"/>
  <c r="T362" i="21"/>
  <c r="U382" i="21"/>
  <c r="U540" i="21"/>
  <c r="T214" i="21"/>
  <c r="T248" i="21"/>
  <c r="U219" i="21"/>
  <c r="U239" i="21"/>
  <c r="U245" i="21"/>
  <c r="T263" i="21"/>
  <c r="T283" i="21"/>
  <c r="U308" i="21"/>
  <c r="T387" i="21"/>
  <c r="T406" i="21"/>
  <c r="U79" i="26"/>
  <c r="U403" i="26"/>
  <c r="U245" i="26"/>
  <c r="T263" i="30"/>
  <c r="T184" i="30"/>
  <c r="T105" i="30"/>
  <c r="T500" i="30"/>
  <c r="T273" i="30"/>
  <c r="T194" i="30"/>
  <c r="T510" i="30"/>
  <c r="T115" i="30"/>
  <c r="T283" i="30"/>
  <c r="T204" i="30"/>
  <c r="T125" i="30"/>
  <c r="T520" i="30"/>
  <c r="T530" i="30"/>
  <c r="T293" i="30"/>
  <c r="T214" i="30"/>
  <c r="T135" i="30"/>
  <c r="T303" i="30"/>
  <c r="T224" i="30"/>
  <c r="T145" i="30"/>
  <c r="T550" i="30"/>
  <c r="T313" i="30"/>
  <c r="T234" i="30"/>
  <c r="T155" i="30"/>
  <c r="T323" i="30"/>
  <c r="T244" i="30"/>
  <c r="T165" i="30"/>
  <c r="T352" i="30"/>
  <c r="T392" i="30"/>
  <c r="U101" i="20"/>
  <c r="U331" i="20"/>
  <c r="U252" i="20"/>
  <c r="U99" i="20"/>
  <c r="U173" i="20"/>
  <c r="U104" i="20"/>
  <c r="U98" i="20"/>
  <c r="U94" i="20"/>
  <c r="U115" i="20"/>
  <c r="U254" i="20"/>
  <c r="S130" i="22"/>
  <c r="O130" i="22"/>
  <c r="Q10" i="25"/>
  <c r="M10" i="25"/>
  <c r="I10" i="25"/>
  <c r="I131" i="25" s="1"/>
  <c r="E10" i="25"/>
  <c r="E10" i="40"/>
  <c r="T175" i="32"/>
  <c r="T135" i="32"/>
  <c r="T125" i="32"/>
  <c r="T115" i="32"/>
  <c r="T96" i="32"/>
  <c r="T161" i="32"/>
  <c r="T151" i="32"/>
  <c r="T141" i="32"/>
  <c r="T131" i="32"/>
  <c r="T121" i="32"/>
  <c r="T111" i="32"/>
  <c r="T491" i="32"/>
  <c r="T254" i="32"/>
  <c r="T140" i="32"/>
  <c r="T342" i="32"/>
  <c r="T184" i="32"/>
  <c r="T105" i="32"/>
  <c r="T500" i="32"/>
  <c r="T263" i="32"/>
  <c r="T278" i="32"/>
  <c r="T357" i="32"/>
  <c r="T515" i="32"/>
  <c r="T199" i="32"/>
  <c r="T120" i="32"/>
  <c r="T525" i="32"/>
  <c r="T288" i="32"/>
  <c r="T209" i="32"/>
  <c r="T130" i="32"/>
  <c r="T382" i="32"/>
  <c r="T224" i="32"/>
  <c r="T145" i="32"/>
  <c r="T540" i="32"/>
  <c r="T303" i="32"/>
  <c r="T550" i="32"/>
  <c r="T234" i="32"/>
  <c r="T155" i="32"/>
  <c r="T392" i="32"/>
  <c r="T313" i="32"/>
  <c r="T402" i="32"/>
  <c r="T244" i="32"/>
  <c r="T165" i="32"/>
  <c r="T560" i="32"/>
  <c r="T323" i="32"/>
  <c r="T116" i="32"/>
  <c r="T156" i="32"/>
  <c r="T245" i="32"/>
  <c r="T333" i="32"/>
  <c r="T9" i="21"/>
  <c r="U11" i="26"/>
  <c r="T79" i="26"/>
  <c r="T166" i="26"/>
  <c r="U110" i="26"/>
  <c r="U120" i="26"/>
  <c r="U130" i="26"/>
  <c r="U140" i="26"/>
  <c r="U150" i="26"/>
  <c r="U160" i="26"/>
  <c r="T177" i="26"/>
  <c r="U184" i="26"/>
  <c r="U194" i="26"/>
  <c r="U204" i="26"/>
  <c r="U214" i="26"/>
  <c r="U224" i="26"/>
  <c r="U234" i="26"/>
  <c r="T324" i="26"/>
  <c r="U268" i="26"/>
  <c r="U278" i="26"/>
  <c r="U288" i="26"/>
  <c r="U298" i="26"/>
  <c r="U308" i="26"/>
  <c r="U318" i="26"/>
  <c r="T335" i="26"/>
  <c r="U342" i="26"/>
  <c r="U352" i="26"/>
  <c r="U362" i="26"/>
  <c r="U372" i="26"/>
  <c r="U382" i="26"/>
  <c r="U392" i="26"/>
  <c r="T11" i="30"/>
  <c r="T104" i="30"/>
  <c r="T189" i="30"/>
  <c r="T199" i="30"/>
  <c r="T209" i="30"/>
  <c r="T219" i="30"/>
  <c r="U189" i="30"/>
  <c r="U199" i="30"/>
  <c r="U209" i="30"/>
  <c r="U219" i="30"/>
  <c r="T253" i="30"/>
  <c r="T268" i="30"/>
  <c r="T278" i="30"/>
  <c r="T288" i="30"/>
  <c r="T298" i="30"/>
  <c r="T308" i="30"/>
  <c r="T318" i="30"/>
  <c r="U268" i="30"/>
  <c r="U278" i="30"/>
  <c r="U288" i="30"/>
  <c r="U298" i="30"/>
  <c r="U308" i="30"/>
  <c r="U318" i="30"/>
  <c r="T515" i="30"/>
  <c r="U500" i="30"/>
  <c r="U540" i="30"/>
  <c r="T96" i="20"/>
  <c r="T101" i="20"/>
  <c r="T110" i="20"/>
  <c r="T130" i="20"/>
  <c r="T150" i="20"/>
  <c r="U165" i="20"/>
  <c r="T253" i="20"/>
  <c r="T323" i="20"/>
  <c r="U255" i="20"/>
  <c r="U334" i="20"/>
  <c r="U413" i="17"/>
  <c r="U410" i="17"/>
  <c r="T94" i="32"/>
  <c r="T98" i="32"/>
  <c r="T103" i="32"/>
  <c r="T110" i="32"/>
  <c r="T150" i="32"/>
  <c r="T160" i="32"/>
  <c r="U94" i="32"/>
  <c r="U100" i="32"/>
  <c r="U104" i="32"/>
  <c r="U111" i="32"/>
  <c r="U121" i="32"/>
  <c r="U131" i="32"/>
  <c r="U141" i="32"/>
  <c r="U151" i="32"/>
  <c r="U161" i="32"/>
  <c r="T173" i="32"/>
  <c r="T189" i="32"/>
  <c r="T229" i="32"/>
  <c r="T239" i="32"/>
  <c r="U173" i="32"/>
  <c r="U184" i="32"/>
  <c r="U194" i="32"/>
  <c r="U204" i="32"/>
  <c r="U214" i="32"/>
  <c r="U224" i="32"/>
  <c r="U234" i="32"/>
  <c r="U244" i="32"/>
  <c r="T273" i="32"/>
  <c r="T283" i="32"/>
  <c r="T293" i="32"/>
  <c r="U255" i="32"/>
  <c r="U324" i="32"/>
  <c r="T334" i="32"/>
  <c r="U333" i="32"/>
  <c r="U347" i="32"/>
  <c r="U367" i="32"/>
  <c r="U387" i="32"/>
  <c r="U403" i="32"/>
  <c r="U510" i="32"/>
  <c r="U530" i="32"/>
  <c r="U555" i="32"/>
  <c r="U9" i="21"/>
  <c r="R8" i="27"/>
  <c r="T11" i="26"/>
  <c r="T130" i="26"/>
  <c r="U111" i="26"/>
  <c r="U121" i="26"/>
  <c r="U131" i="26"/>
  <c r="U141" i="26"/>
  <c r="U151" i="26"/>
  <c r="U161" i="26"/>
  <c r="U175" i="26"/>
  <c r="U10" i="30"/>
  <c r="U115" i="30"/>
  <c r="U234" i="30"/>
  <c r="T347" i="30"/>
  <c r="T387" i="30"/>
  <c r="U357" i="30"/>
  <c r="U367" i="30"/>
  <c r="U387" i="30"/>
  <c r="T97" i="20"/>
  <c r="T103" i="20"/>
  <c r="T115" i="20"/>
  <c r="T135" i="20"/>
  <c r="T155" i="20"/>
  <c r="U95" i="20"/>
  <c r="U174" i="20"/>
  <c r="T254" i="20"/>
  <c r="T95" i="32"/>
  <c r="T100" i="32"/>
  <c r="T104" i="32"/>
  <c r="U96" i="32"/>
  <c r="U101" i="32"/>
  <c r="U105" i="32"/>
  <c r="U115" i="32"/>
  <c r="U125" i="32"/>
  <c r="U135" i="32"/>
  <c r="U145" i="32"/>
  <c r="U155" i="32"/>
  <c r="U165" i="32"/>
  <c r="T174" i="32"/>
  <c r="U175" i="32"/>
  <c r="U245" i="32"/>
  <c r="T255" i="32"/>
  <c r="U278" i="32"/>
  <c r="U288" i="32"/>
  <c r="U308" i="32"/>
  <c r="U318" i="32"/>
  <c r="T331" i="32"/>
  <c r="T397" i="32"/>
  <c r="U334" i="32"/>
  <c r="T520" i="32"/>
  <c r="T545" i="32"/>
  <c r="U491" i="32"/>
  <c r="U515" i="32"/>
  <c r="U105" i="26"/>
  <c r="U115" i="26"/>
  <c r="U125" i="26"/>
  <c r="U135" i="26"/>
  <c r="U145" i="26"/>
  <c r="U155" i="26"/>
  <c r="T256" i="26"/>
  <c r="U184" i="30"/>
  <c r="U194" i="30"/>
  <c r="U204" i="30"/>
  <c r="U214" i="30"/>
  <c r="U224" i="30"/>
  <c r="U283" i="30"/>
  <c r="U313" i="30"/>
  <c r="U253" i="20"/>
  <c r="T101" i="32"/>
  <c r="U106" i="32"/>
  <c r="U116" i="32"/>
  <c r="U126" i="32"/>
  <c r="U136" i="32"/>
  <c r="U146" i="32"/>
  <c r="U199" i="32"/>
  <c r="U229" i="32"/>
  <c r="U239" i="32"/>
  <c r="T268" i="32"/>
  <c r="M11" i="22"/>
  <c r="M130" i="22"/>
  <c r="K11" i="22"/>
  <c r="J11" i="22"/>
  <c r="U11" i="22"/>
  <c r="U177" i="22"/>
  <c r="T10" i="25"/>
  <c r="S8" i="40"/>
  <c r="S96" i="40"/>
  <c r="S332" i="40"/>
  <c r="S253" i="40"/>
  <c r="S174" i="40"/>
  <c r="S173" i="40"/>
  <c r="R176" i="40"/>
  <c r="R9" i="40"/>
  <c r="R334" i="40"/>
  <c r="R255" i="40"/>
  <c r="R8" i="40"/>
  <c r="R97" i="40"/>
  <c r="J174" i="40"/>
  <c r="J332" i="40"/>
  <c r="J255" i="40"/>
  <c r="J8" i="40"/>
  <c r="J95" i="40"/>
  <c r="J176" i="40"/>
  <c r="J253" i="40"/>
  <c r="K8" i="40"/>
  <c r="K97" i="40"/>
  <c r="K9" i="40"/>
  <c r="K176" i="40"/>
  <c r="K255" i="40"/>
  <c r="M176" i="40"/>
  <c r="E94" i="40"/>
  <c r="G97" i="40"/>
  <c r="L97" i="40"/>
  <c r="E9" i="40"/>
  <c r="G9" i="40"/>
  <c r="P96" i="40"/>
  <c r="P102" i="40"/>
  <c r="P104" i="40"/>
  <c r="P98" i="40"/>
  <c r="P100" i="40"/>
  <c r="P173" i="40"/>
  <c r="P95" i="40"/>
  <c r="P97" i="40"/>
  <c r="U334" i="25"/>
  <c r="U9" i="25"/>
  <c r="U176" i="25"/>
  <c r="T174" i="25"/>
  <c r="T253" i="25"/>
  <c r="T95" i="25"/>
  <c r="T332" i="25"/>
  <c r="U252" i="25"/>
  <c r="U104" i="25"/>
  <c r="U173" i="25"/>
  <c r="U98" i="25"/>
  <c r="U97" i="25"/>
  <c r="U100" i="25"/>
  <c r="U99" i="25"/>
  <c r="U101" i="25"/>
  <c r="U94" i="25"/>
  <c r="U331" i="25"/>
  <c r="U95" i="25"/>
  <c r="T331" i="25"/>
  <c r="T255" i="25"/>
  <c r="U332" i="25"/>
  <c r="K331" i="37"/>
  <c r="K173" i="37"/>
  <c r="R94" i="40"/>
  <c r="U130" i="32"/>
  <c r="U254" i="32"/>
  <c r="U166" i="32"/>
  <c r="U110" i="32"/>
  <c r="U166" i="26"/>
  <c r="U254" i="26"/>
  <c r="U156" i="26"/>
  <c r="K402" i="22"/>
  <c r="L120" i="22"/>
  <c r="L153" i="22"/>
  <c r="L122" i="22"/>
  <c r="M402" i="40"/>
  <c r="M323" i="40"/>
  <c r="M244" i="40"/>
  <c r="G244" i="40"/>
  <c r="G402" i="40"/>
  <c r="G323" i="40"/>
  <c r="S112" i="40"/>
  <c r="S147" i="40"/>
  <c r="S120" i="40"/>
  <c r="S152" i="40"/>
  <c r="S166" i="40"/>
  <c r="S145" i="40"/>
  <c r="S175" i="40"/>
  <c r="S110" i="40"/>
  <c r="S107" i="40"/>
  <c r="S116" i="40"/>
  <c r="S135" i="40"/>
  <c r="S137" i="40"/>
  <c r="S142" i="40"/>
  <c r="S136" i="40"/>
  <c r="S167" i="40"/>
  <c r="S160" i="40"/>
  <c r="S162" i="40"/>
  <c r="S140" i="40"/>
  <c r="S156" i="40"/>
  <c r="S121" i="40"/>
  <c r="S151" i="40"/>
  <c r="S131" i="40"/>
  <c r="S146" i="40"/>
  <c r="S254" i="40"/>
  <c r="S161" i="40"/>
  <c r="S333" i="40"/>
  <c r="S150" i="40"/>
  <c r="S111" i="40"/>
  <c r="S132" i="40"/>
  <c r="S127" i="40"/>
  <c r="S117" i="40"/>
  <c r="S130" i="40"/>
  <c r="S106" i="40"/>
  <c r="S122" i="40"/>
  <c r="S155" i="40"/>
  <c r="S105" i="40"/>
  <c r="S126" i="40"/>
  <c r="S165" i="40"/>
  <c r="S141" i="40"/>
  <c r="S125" i="40"/>
  <c r="S157" i="40"/>
  <c r="S115" i="40"/>
  <c r="G174" i="30"/>
  <c r="G332" i="30"/>
  <c r="G253" i="30"/>
  <c r="G95" i="30"/>
  <c r="K254" i="30"/>
  <c r="K175" i="30"/>
  <c r="K166" i="30"/>
  <c r="K146" i="30"/>
  <c r="K126" i="30"/>
  <c r="K156" i="30"/>
  <c r="K136" i="30"/>
  <c r="K116" i="30"/>
  <c r="K161" i="30"/>
  <c r="K121" i="30"/>
  <c r="K151" i="30"/>
  <c r="K106" i="30"/>
  <c r="K96" i="30"/>
  <c r="K141" i="30"/>
  <c r="K111" i="30"/>
  <c r="K131" i="30"/>
  <c r="K115" i="30"/>
  <c r="K155" i="30"/>
  <c r="K140" i="30"/>
  <c r="K135" i="30"/>
  <c r="K120" i="30"/>
  <c r="K160" i="30"/>
  <c r="K105" i="30"/>
  <c r="K145" i="30"/>
  <c r="K130" i="30"/>
  <c r="K333" i="30"/>
  <c r="K110" i="30"/>
  <c r="K150" i="30"/>
  <c r="K125" i="30"/>
  <c r="O331" i="23"/>
  <c r="O252" i="23"/>
  <c r="O98" i="23"/>
  <c r="O94" i="23"/>
  <c r="O173" i="23"/>
  <c r="O97" i="23"/>
  <c r="O104" i="23"/>
  <c r="O96" i="23"/>
  <c r="I402" i="21"/>
  <c r="I244" i="21"/>
  <c r="X219" i="31"/>
  <c r="P100" i="19"/>
  <c r="P102" i="19"/>
  <c r="P252" i="19"/>
  <c r="P103" i="19"/>
  <c r="P97" i="19"/>
  <c r="P98" i="19"/>
  <c r="P94" i="19"/>
  <c r="P95" i="19"/>
  <c r="K402" i="40"/>
  <c r="K244" i="40"/>
  <c r="K323" i="40"/>
  <c r="Q333" i="26"/>
  <c r="Q160" i="26"/>
  <c r="Q150" i="26"/>
  <c r="Q140" i="26"/>
  <c r="Q130" i="26"/>
  <c r="Q120" i="26"/>
  <c r="Q110" i="26"/>
  <c r="Q254" i="26"/>
  <c r="Q156" i="26"/>
  <c r="Q146" i="26"/>
  <c r="Q136" i="26"/>
  <c r="Q126" i="26"/>
  <c r="Q116" i="26"/>
  <c r="Q106" i="26"/>
  <c r="Q175" i="26"/>
  <c r="Q166" i="26"/>
  <c r="Q155" i="26"/>
  <c r="Q145" i="26"/>
  <c r="Q135" i="26"/>
  <c r="Q125" i="26"/>
  <c r="Q115" i="26"/>
  <c r="Q105" i="26"/>
  <c r="Q161" i="26"/>
  <c r="Q151" i="26"/>
  <c r="Q141" i="26"/>
  <c r="Q131" i="26"/>
  <c r="Q121" i="26"/>
  <c r="Q111" i="26"/>
  <c r="Q165" i="26"/>
  <c r="N174" i="32"/>
  <c r="N332" i="32"/>
  <c r="N253" i="32"/>
  <c r="N95" i="32"/>
  <c r="I165" i="40"/>
  <c r="I402" i="40"/>
  <c r="I244" i="40"/>
  <c r="I323" i="40"/>
  <c r="T103" i="21"/>
  <c r="T102" i="21"/>
  <c r="T94" i="21"/>
  <c r="T101" i="21"/>
  <c r="T331" i="21"/>
  <c r="T104" i="21"/>
  <c r="T173" i="21"/>
  <c r="T98" i="21"/>
  <c r="T252" i="21"/>
  <c r="K331" i="23"/>
  <c r="K173" i="23"/>
  <c r="K252" i="23"/>
  <c r="K97" i="23"/>
  <c r="K96" i="23"/>
  <c r="K104" i="23"/>
  <c r="K95" i="23"/>
  <c r="K98" i="23"/>
  <c r="K94" i="23"/>
  <c r="G333" i="30"/>
  <c r="G254" i="30"/>
  <c r="G175" i="30"/>
  <c r="G156" i="30"/>
  <c r="G150" i="30"/>
  <c r="G136" i="30"/>
  <c r="G130" i="30"/>
  <c r="G116" i="30"/>
  <c r="G166" i="30"/>
  <c r="G160" i="30"/>
  <c r="G146" i="30"/>
  <c r="G140" i="30"/>
  <c r="G126" i="30"/>
  <c r="G120" i="30"/>
  <c r="G141" i="30"/>
  <c r="G125" i="30"/>
  <c r="G111" i="30"/>
  <c r="G105" i="30"/>
  <c r="G155" i="30"/>
  <c r="G131" i="30"/>
  <c r="G110" i="30"/>
  <c r="G96" i="30"/>
  <c r="G161" i="30"/>
  <c r="G145" i="30"/>
  <c r="G121" i="30"/>
  <c r="G115" i="30"/>
  <c r="G151" i="30"/>
  <c r="G135" i="30"/>
  <c r="G106" i="30"/>
  <c r="S333" i="30"/>
  <c r="S156" i="30"/>
  <c r="S145" i="30"/>
  <c r="S136" i="30"/>
  <c r="S125" i="30"/>
  <c r="S116" i="30"/>
  <c r="S254" i="30"/>
  <c r="S175" i="30"/>
  <c r="S166" i="30"/>
  <c r="S155" i="30"/>
  <c r="S146" i="30"/>
  <c r="S135" i="30"/>
  <c r="S126" i="30"/>
  <c r="S160" i="30"/>
  <c r="S141" i="30"/>
  <c r="S120" i="30"/>
  <c r="S111" i="30"/>
  <c r="S150" i="30"/>
  <c r="S131" i="30"/>
  <c r="S105" i="30"/>
  <c r="S161" i="30"/>
  <c r="S140" i="30"/>
  <c r="S121" i="30"/>
  <c r="S110" i="30"/>
  <c r="S151" i="30"/>
  <c r="S130" i="30"/>
  <c r="S115" i="30"/>
  <c r="S106" i="30"/>
  <c r="S96" i="30"/>
  <c r="N244" i="26"/>
  <c r="N323" i="26"/>
  <c r="N402" i="26"/>
  <c r="F217" i="31"/>
  <c r="V217" i="31"/>
  <c r="F100" i="31"/>
  <c r="F104" i="31"/>
  <c r="F108" i="31"/>
  <c r="F112" i="31"/>
  <c r="F116" i="31"/>
  <c r="F120" i="31"/>
  <c r="F124" i="31"/>
  <c r="F128" i="31"/>
  <c r="F132" i="31"/>
  <c r="F136" i="31"/>
  <c r="F140" i="31"/>
  <c r="F144" i="31"/>
  <c r="F83" i="31"/>
  <c r="F87" i="31"/>
  <c r="F91" i="31"/>
  <c r="F95" i="31"/>
  <c r="F101" i="31"/>
  <c r="F105" i="31"/>
  <c r="F109" i="31"/>
  <c r="F113" i="31"/>
  <c r="F117" i="31"/>
  <c r="F121" i="31"/>
  <c r="F125" i="31"/>
  <c r="F129" i="31"/>
  <c r="F133" i="31"/>
  <c r="F137" i="31"/>
  <c r="F141" i="31"/>
  <c r="F145" i="31"/>
  <c r="F97" i="31"/>
  <c r="F98" i="31"/>
  <c r="F102" i="31"/>
  <c r="F106" i="31"/>
  <c r="F110" i="31"/>
  <c r="F114" i="31"/>
  <c r="F118" i="31"/>
  <c r="F122" i="31"/>
  <c r="F126" i="31"/>
  <c r="F130" i="31"/>
  <c r="F134" i="31"/>
  <c r="F138" i="31"/>
  <c r="F142" i="31"/>
  <c r="F149" i="31"/>
  <c r="V149" i="31"/>
  <c r="F81" i="31"/>
  <c r="F85" i="31"/>
  <c r="F89" i="31"/>
  <c r="F93" i="31"/>
  <c r="F82" i="31"/>
  <c r="F84" i="31"/>
  <c r="F86" i="31"/>
  <c r="F88" i="31"/>
  <c r="F90" i="31"/>
  <c r="F92" i="31"/>
  <c r="F94" i="31"/>
  <c r="F96" i="31"/>
  <c r="F99" i="31"/>
  <c r="F103" i="31"/>
  <c r="F107" i="31"/>
  <c r="F111" i="31"/>
  <c r="F115" i="31"/>
  <c r="F119" i="31"/>
  <c r="F123" i="31"/>
  <c r="F127" i="31"/>
  <c r="F131" i="31"/>
  <c r="F135" i="31"/>
  <c r="F139" i="31"/>
  <c r="F143" i="31"/>
  <c r="Q217" i="31"/>
  <c r="Q145" i="31"/>
  <c r="Q143" i="31"/>
  <c r="Q141" i="31"/>
  <c r="Q139" i="31"/>
  <c r="Q137" i="31"/>
  <c r="Q135" i="31"/>
  <c r="Q133" i="31"/>
  <c r="Q131" i="31"/>
  <c r="Q129" i="31"/>
  <c r="Q127" i="31"/>
  <c r="Q125" i="31"/>
  <c r="Q123" i="31"/>
  <c r="Q121" i="31"/>
  <c r="Q119" i="31"/>
  <c r="Q117" i="31"/>
  <c r="Q115" i="31"/>
  <c r="Q113" i="31"/>
  <c r="Q111" i="31"/>
  <c r="Q109" i="31"/>
  <c r="Q107" i="31"/>
  <c r="Q105" i="31"/>
  <c r="Q103" i="31"/>
  <c r="Q101" i="31"/>
  <c r="Q99" i="31"/>
  <c r="Q97" i="31"/>
  <c r="Q95" i="31"/>
  <c r="Q93" i="31"/>
  <c r="Q91" i="31"/>
  <c r="Q89" i="31"/>
  <c r="Q87" i="31"/>
  <c r="Q85" i="31"/>
  <c r="Q83" i="31"/>
  <c r="Q81" i="31"/>
  <c r="Q149" i="31"/>
  <c r="Q144" i="31"/>
  <c r="Q142" i="31"/>
  <c r="Q140" i="31"/>
  <c r="Q138" i="31"/>
  <c r="Q136" i="31"/>
  <c r="Q134" i="31"/>
  <c r="Q132" i="31"/>
  <c r="Q130" i="31"/>
  <c r="Q128" i="31"/>
  <c r="Q126" i="31"/>
  <c r="Q124" i="31"/>
  <c r="Q122" i="31"/>
  <c r="Q120" i="31"/>
  <c r="Q118" i="31"/>
  <c r="Q116" i="31"/>
  <c r="Q114" i="31"/>
  <c r="Q112" i="31"/>
  <c r="Q110" i="31"/>
  <c r="Q108" i="31"/>
  <c r="Q106" i="31"/>
  <c r="Q104" i="31"/>
  <c r="Q102" i="31"/>
  <c r="Q100" i="31"/>
  <c r="Q98" i="31"/>
  <c r="Q96" i="31"/>
  <c r="Q94" i="31"/>
  <c r="Q92" i="31"/>
  <c r="Q90" i="31"/>
  <c r="Q88" i="31"/>
  <c r="Q86" i="31"/>
  <c r="Q84" i="31"/>
  <c r="Q82" i="31"/>
  <c r="X209" i="31"/>
  <c r="X194" i="31"/>
  <c r="S217" i="31"/>
  <c r="S149" i="31"/>
  <c r="S144" i="31"/>
  <c r="S142" i="31"/>
  <c r="S140" i="31"/>
  <c r="S138" i="31"/>
  <c r="S136" i="31"/>
  <c r="S134" i="31"/>
  <c r="S132" i="31"/>
  <c r="S130" i="31"/>
  <c r="S128" i="31"/>
  <c r="S126" i="31"/>
  <c r="S124" i="31"/>
  <c r="S122" i="31"/>
  <c r="S120" i="31"/>
  <c r="S118" i="31"/>
  <c r="S116" i="31"/>
  <c r="S114" i="31"/>
  <c r="S112" i="31"/>
  <c r="S110" i="31"/>
  <c r="S108" i="31"/>
  <c r="S106" i="31"/>
  <c r="S104" i="31"/>
  <c r="S102" i="31"/>
  <c r="S100" i="31"/>
  <c r="S98" i="31"/>
  <c r="S96" i="31"/>
  <c r="S94" i="31"/>
  <c r="S92" i="31"/>
  <c r="S90" i="31"/>
  <c r="S88" i="31"/>
  <c r="S86" i="31"/>
  <c r="S84" i="31"/>
  <c r="S82" i="31"/>
  <c r="S145" i="31"/>
  <c r="S143" i="31"/>
  <c r="S141" i="31"/>
  <c r="S139" i="31"/>
  <c r="S137" i="31"/>
  <c r="S135" i="31"/>
  <c r="S133" i="31"/>
  <c r="S131" i="31"/>
  <c r="S129" i="31"/>
  <c r="S127" i="31"/>
  <c r="S125" i="31"/>
  <c r="S123" i="31"/>
  <c r="S121" i="31"/>
  <c r="S119" i="31"/>
  <c r="S117" i="31"/>
  <c r="S115" i="31"/>
  <c r="S113" i="31"/>
  <c r="S111" i="31"/>
  <c r="S109" i="31"/>
  <c r="S107" i="31"/>
  <c r="S105" i="31"/>
  <c r="S103" i="31"/>
  <c r="S101" i="31"/>
  <c r="S99" i="31"/>
  <c r="S97" i="31"/>
  <c r="S95" i="31"/>
  <c r="S93" i="31"/>
  <c r="S91" i="31"/>
  <c r="S89" i="31"/>
  <c r="S87" i="31"/>
  <c r="S85" i="31"/>
  <c r="S83" i="31"/>
  <c r="S81" i="31"/>
  <c r="S100" i="40"/>
  <c r="U130" i="24"/>
  <c r="T97" i="23"/>
  <c r="S105" i="29"/>
  <c r="U160" i="32"/>
  <c r="U146" i="26"/>
  <c r="U136" i="26"/>
  <c r="I332" i="24"/>
  <c r="L112" i="22"/>
  <c r="L116" i="22"/>
  <c r="T323" i="25"/>
  <c r="T244" i="25"/>
  <c r="T402" i="25"/>
  <c r="G244" i="22"/>
  <c r="G323" i="22"/>
  <c r="G560" i="22"/>
  <c r="G165" i="22"/>
  <c r="G402" i="22"/>
  <c r="F334" i="23"/>
  <c r="F9" i="23"/>
  <c r="F255" i="23"/>
  <c r="F176" i="23"/>
  <c r="F8" i="23"/>
  <c r="F97" i="23"/>
  <c r="T253" i="28"/>
  <c r="T332" i="28"/>
  <c r="T95" i="28"/>
  <c r="T174" i="28"/>
  <c r="H255" i="23"/>
  <c r="H176" i="23"/>
  <c r="H8" i="23"/>
  <c r="H334" i="23"/>
  <c r="H97" i="23"/>
  <c r="H9" i="23"/>
  <c r="U173" i="29"/>
  <c r="U331" i="29"/>
  <c r="L166" i="23"/>
  <c r="L151" i="23"/>
  <c r="L136" i="23"/>
  <c r="L333" i="23"/>
  <c r="L254" i="23"/>
  <c r="L175" i="23"/>
  <c r="L169" i="23"/>
  <c r="L164" i="23"/>
  <c r="L156" i="23"/>
  <c r="L146" i="23"/>
  <c r="L159" i="23"/>
  <c r="L134" i="23"/>
  <c r="L121" i="23"/>
  <c r="L111" i="23"/>
  <c r="L105" i="23"/>
  <c r="L119" i="23"/>
  <c r="L139" i="23"/>
  <c r="L149" i="23"/>
  <c r="L161" i="23"/>
  <c r="L145" i="23"/>
  <c r="L135" i="23"/>
  <c r="L124" i="23"/>
  <c r="L115" i="23"/>
  <c r="L106" i="23"/>
  <c r="L114" i="23"/>
  <c r="L129" i="23"/>
  <c r="L144" i="23"/>
  <c r="L150" i="23"/>
  <c r="L130" i="23"/>
  <c r="L116" i="23"/>
  <c r="L109" i="23"/>
  <c r="L126" i="23"/>
  <c r="L141" i="23"/>
  <c r="L155" i="23"/>
  <c r="L131" i="23"/>
  <c r="L120" i="23"/>
  <c r="L110" i="23"/>
  <c r="L125" i="23"/>
  <c r="L140" i="23"/>
  <c r="L154" i="23"/>
  <c r="J402" i="30"/>
  <c r="J323" i="30"/>
  <c r="J244" i="30"/>
  <c r="O174" i="23"/>
  <c r="O332" i="23"/>
  <c r="O253" i="23"/>
  <c r="O95" i="23"/>
  <c r="L97" i="31"/>
  <c r="L95" i="31"/>
  <c r="L93" i="31"/>
  <c r="L91" i="31"/>
  <c r="L89" i="31"/>
  <c r="L87" i="31"/>
  <c r="L85" i="31"/>
  <c r="L83" i="31"/>
  <c r="L81" i="31"/>
  <c r="L144" i="31"/>
  <c r="L142" i="31"/>
  <c r="L140" i="31"/>
  <c r="L138" i="31"/>
  <c r="L136" i="31"/>
  <c r="L134" i="31"/>
  <c r="L132" i="31"/>
  <c r="L130" i="31"/>
  <c r="L128" i="31"/>
  <c r="L126" i="31"/>
  <c r="L124" i="31"/>
  <c r="L122" i="31"/>
  <c r="L120" i="31"/>
  <c r="L118" i="31"/>
  <c r="L116" i="31"/>
  <c r="L114" i="31"/>
  <c r="L112" i="31"/>
  <c r="L110" i="31"/>
  <c r="L108" i="31"/>
  <c r="L106" i="31"/>
  <c r="L104" i="31"/>
  <c r="L102" i="31"/>
  <c r="L100" i="31"/>
  <c r="L98" i="31"/>
  <c r="L145" i="31"/>
  <c r="L143" i="31"/>
  <c r="L141" i="31"/>
  <c r="L139" i="31"/>
  <c r="L137" i="31"/>
  <c r="L135" i="31"/>
  <c r="L133" i="31"/>
  <c r="L131" i="31"/>
  <c r="L129" i="31"/>
  <c r="L127" i="31"/>
  <c r="L125" i="31"/>
  <c r="L123" i="31"/>
  <c r="L121" i="31"/>
  <c r="L119" i="31"/>
  <c r="L117" i="31"/>
  <c r="L115" i="31"/>
  <c r="L113" i="31"/>
  <c r="L111" i="31"/>
  <c r="L109" i="31"/>
  <c r="L107" i="31"/>
  <c r="L105" i="31"/>
  <c r="L103" i="31"/>
  <c r="L101" i="31"/>
  <c r="L99" i="31"/>
  <c r="L82" i="31"/>
  <c r="L84" i="31"/>
  <c r="L86" i="31"/>
  <c r="L88" i="31"/>
  <c r="L90" i="31"/>
  <c r="L92" i="31"/>
  <c r="L94" i="31"/>
  <c r="L96" i="31"/>
  <c r="L217" i="31"/>
  <c r="W217" i="31"/>
  <c r="L149" i="31"/>
  <c r="W149" i="31"/>
  <c r="W8" i="31"/>
  <c r="V8" i="31"/>
  <c r="P323" i="40"/>
  <c r="P244" i="40"/>
  <c r="P165" i="40"/>
  <c r="P402" i="40"/>
  <c r="S176" i="24"/>
  <c r="S334" i="24"/>
  <c r="S8" i="24"/>
  <c r="S97" i="24"/>
  <c r="S255" i="24"/>
  <c r="U98" i="21"/>
  <c r="U173" i="21"/>
  <c r="U102" i="21"/>
  <c r="U104" i="21"/>
  <c r="U252" i="21"/>
  <c r="U101" i="21"/>
  <c r="U331" i="21"/>
  <c r="U103" i="21"/>
  <c r="U94" i="21"/>
  <c r="U163" i="25"/>
  <c r="U121" i="25"/>
  <c r="U175" i="25"/>
  <c r="U126" i="25"/>
  <c r="U135" i="25"/>
  <c r="U116" i="25"/>
  <c r="U150" i="25"/>
  <c r="U110" i="25"/>
  <c r="U111" i="25"/>
  <c r="R244" i="29"/>
  <c r="R402" i="29"/>
  <c r="R323" i="29"/>
  <c r="R165" i="29"/>
  <c r="O217" i="31"/>
  <c r="O149" i="31"/>
  <c r="O144" i="31"/>
  <c r="O142" i="31"/>
  <c r="O140" i="31"/>
  <c r="O138" i="31"/>
  <c r="O136" i="31"/>
  <c r="O134" i="31"/>
  <c r="O132" i="31"/>
  <c r="O130" i="31"/>
  <c r="O128" i="31"/>
  <c r="O126" i="31"/>
  <c r="O124" i="31"/>
  <c r="O122" i="31"/>
  <c r="O120" i="31"/>
  <c r="O118" i="31"/>
  <c r="O116" i="31"/>
  <c r="O114" i="31"/>
  <c r="O112" i="31"/>
  <c r="O110" i="31"/>
  <c r="O108" i="31"/>
  <c r="O106" i="31"/>
  <c r="O104" i="31"/>
  <c r="O102" i="31"/>
  <c r="O100" i="31"/>
  <c r="O98" i="31"/>
  <c r="O96" i="31"/>
  <c r="O94" i="31"/>
  <c r="O92" i="31"/>
  <c r="O90" i="31"/>
  <c r="O88" i="31"/>
  <c r="O86" i="31"/>
  <c r="O84" i="31"/>
  <c r="O82" i="31"/>
  <c r="O145" i="31"/>
  <c r="O143" i="31"/>
  <c r="O141" i="31"/>
  <c r="O139" i="31"/>
  <c r="O137" i="31"/>
  <c r="O135" i="31"/>
  <c r="O133" i="31"/>
  <c r="O131" i="31"/>
  <c r="O129" i="31"/>
  <c r="O127" i="31"/>
  <c r="O125" i="31"/>
  <c r="O123" i="31"/>
  <c r="O121" i="31"/>
  <c r="O119" i="31"/>
  <c r="O117" i="31"/>
  <c r="O115" i="31"/>
  <c r="O113" i="31"/>
  <c r="O111" i="31"/>
  <c r="O109" i="31"/>
  <c r="O107" i="31"/>
  <c r="O105" i="31"/>
  <c r="O103" i="31"/>
  <c r="O101" i="31"/>
  <c r="O99" i="31"/>
  <c r="O97" i="31"/>
  <c r="O95" i="31"/>
  <c r="O93" i="31"/>
  <c r="O91" i="31"/>
  <c r="O89" i="31"/>
  <c r="O87" i="31"/>
  <c r="O85" i="31"/>
  <c r="O83" i="31"/>
  <c r="O81" i="31"/>
  <c r="N165" i="26"/>
  <c r="R173" i="19"/>
  <c r="R252" i="19"/>
  <c r="O331" i="37"/>
  <c r="O96" i="37"/>
  <c r="O98" i="37"/>
  <c r="O104" i="37"/>
  <c r="O252" i="37"/>
  <c r="O94" i="37"/>
  <c r="O173" i="37"/>
  <c r="E331" i="37"/>
  <c r="E173" i="37"/>
  <c r="E103" i="37"/>
  <c r="O102" i="37"/>
  <c r="O103" i="37"/>
  <c r="K174" i="37"/>
  <c r="K95" i="37"/>
  <c r="R104" i="37"/>
  <c r="J95" i="37"/>
  <c r="J98" i="37"/>
  <c r="R102" i="37"/>
  <c r="J173" i="37"/>
  <c r="R173" i="37"/>
  <c r="R98" i="37"/>
  <c r="R252" i="37"/>
  <c r="R97" i="37"/>
  <c r="J100" i="37"/>
  <c r="R100" i="37"/>
  <c r="R103" i="37"/>
  <c r="R95" i="37"/>
  <c r="J94" i="37"/>
  <c r="J96" i="37"/>
  <c r="G96" i="37"/>
  <c r="R94" i="37"/>
  <c r="L96" i="37"/>
  <c r="R96" i="37"/>
  <c r="J331" i="37"/>
  <c r="J252" i="37"/>
  <c r="J104" i="37"/>
  <c r="G331" i="37"/>
  <c r="G104" i="37"/>
  <c r="I331" i="23"/>
  <c r="I104" i="23"/>
  <c r="I98" i="23"/>
  <c r="I94" i="23"/>
  <c r="I252" i="23"/>
  <c r="I173" i="23"/>
  <c r="D331" i="23"/>
  <c r="D104" i="23"/>
  <c r="D98" i="23"/>
  <c r="D94" i="23"/>
  <c r="D252" i="23"/>
  <c r="D173" i="23"/>
  <c r="D96" i="23"/>
  <c r="D95" i="23"/>
  <c r="I174" i="23"/>
  <c r="I253" i="23"/>
  <c r="I95" i="23"/>
  <c r="I332" i="23"/>
  <c r="E402" i="23"/>
  <c r="E165" i="23"/>
  <c r="E244" i="23"/>
  <c r="E323" i="23"/>
  <c r="S104" i="23"/>
  <c r="S98" i="23"/>
  <c r="S94" i="23"/>
  <c r="S331" i="23"/>
  <c r="S252" i="23"/>
  <c r="S173" i="23"/>
  <c r="S96" i="23"/>
  <c r="L402" i="30"/>
  <c r="L244" i="30"/>
  <c r="L323" i="30"/>
  <c r="T560" i="30"/>
  <c r="S174" i="30"/>
  <c r="S332" i="30"/>
  <c r="S253" i="30"/>
  <c r="S95" i="30"/>
  <c r="S491" i="30"/>
  <c r="U560" i="30"/>
  <c r="T491" i="30"/>
  <c r="T332" i="30"/>
  <c r="T95" i="30"/>
  <c r="U323" i="30"/>
  <c r="U402" i="30"/>
  <c r="U244" i="30"/>
  <c r="K560" i="22"/>
  <c r="T402" i="22"/>
  <c r="L115" i="22"/>
  <c r="L145" i="22"/>
  <c r="L148" i="22"/>
  <c r="L155" i="22"/>
  <c r="L162" i="22"/>
  <c r="T560" i="22"/>
  <c r="L156" i="22"/>
  <c r="L161" i="22"/>
  <c r="L113" i="22"/>
  <c r="L146" i="22"/>
  <c r="L128" i="22"/>
  <c r="L107" i="22"/>
  <c r="L150" i="22"/>
  <c r="L142" i="22"/>
  <c r="L117" i="22"/>
  <c r="L168" i="22"/>
  <c r="L176" i="22"/>
  <c r="L110" i="22"/>
  <c r="L255" i="22"/>
  <c r="L137" i="22"/>
  <c r="L138" i="22"/>
  <c r="L157" i="22"/>
  <c r="L166" i="22"/>
  <c r="L492" i="22"/>
  <c r="L165" i="22"/>
  <c r="L108" i="22"/>
  <c r="L334" i="22"/>
  <c r="L167" i="22"/>
  <c r="L106" i="22"/>
  <c r="L151" i="22"/>
  <c r="L125" i="22"/>
  <c r="L140" i="22"/>
  <c r="L121" i="22"/>
  <c r="L158" i="22"/>
  <c r="L118" i="22"/>
  <c r="L127" i="22"/>
  <c r="L136" i="22"/>
  <c r="L132" i="22"/>
  <c r="L131" i="22"/>
  <c r="L126" i="22"/>
  <c r="L163" i="22"/>
  <c r="L133" i="22"/>
  <c r="L135" i="22"/>
  <c r="L123" i="22"/>
  <c r="L143" i="22"/>
  <c r="L141" i="22"/>
  <c r="R411" i="22"/>
  <c r="R410" i="22"/>
  <c r="T410" i="22"/>
  <c r="T411" i="22"/>
  <c r="Q244" i="22"/>
  <c r="Q165" i="22"/>
  <c r="Q402" i="22"/>
  <c r="Q323" i="22"/>
  <c r="P153" i="22"/>
  <c r="P160" i="22"/>
  <c r="P148" i="22"/>
  <c r="P135" i="22"/>
  <c r="P112" i="22"/>
  <c r="P167" i="22"/>
  <c r="P145" i="22"/>
  <c r="P133" i="22"/>
  <c r="P120" i="22"/>
  <c r="P147" i="22"/>
  <c r="P115" i="22"/>
  <c r="P163" i="22"/>
  <c r="P8" i="22"/>
  <c r="P105" i="22"/>
  <c r="P152" i="22"/>
  <c r="P141" i="22"/>
  <c r="P122" i="22"/>
  <c r="P9" i="22"/>
  <c r="P162" i="22"/>
  <c r="P143" i="22"/>
  <c r="P116" i="22"/>
  <c r="P111" i="22"/>
  <c r="P155" i="22"/>
  <c r="P123" i="22"/>
  <c r="P151" i="22"/>
  <c r="P161" i="22"/>
  <c r="P132" i="22"/>
  <c r="P131" i="22"/>
  <c r="P140" i="22"/>
  <c r="P108" i="22"/>
  <c r="P176" i="22"/>
  <c r="P157" i="22"/>
  <c r="P137" i="22"/>
  <c r="P113" i="22"/>
  <c r="P107" i="22"/>
  <c r="P150" i="22"/>
  <c r="P158" i="22"/>
  <c r="P127" i="22"/>
  <c r="P334" i="22"/>
  <c r="P255" i="22"/>
  <c r="P106" i="22"/>
  <c r="P156" i="22"/>
  <c r="P125" i="22"/>
  <c r="P117" i="22"/>
  <c r="P168" i="22"/>
  <c r="P126" i="22"/>
  <c r="P121" i="22"/>
  <c r="P110" i="22"/>
  <c r="P138" i="22"/>
  <c r="P166" i="22"/>
  <c r="P492" i="22"/>
  <c r="P146" i="22"/>
  <c r="P128" i="22"/>
  <c r="P142" i="22"/>
  <c r="P118" i="22"/>
  <c r="P136" i="22"/>
  <c r="P97" i="22"/>
  <c r="P165" i="22"/>
  <c r="R8" i="22"/>
  <c r="R116" i="22"/>
  <c r="R111" i="22"/>
  <c r="R155" i="22"/>
  <c r="R123" i="22"/>
  <c r="R153" i="22"/>
  <c r="R160" i="22"/>
  <c r="R148" i="22"/>
  <c r="R135" i="22"/>
  <c r="R112" i="22"/>
  <c r="R145" i="22"/>
  <c r="R133" i="22"/>
  <c r="R120" i="22"/>
  <c r="R147" i="22"/>
  <c r="R115" i="22"/>
  <c r="R163" i="22"/>
  <c r="R105" i="22"/>
  <c r="R152" i="22"/>
  <c r="R141" i="22"/>
  <c r="R122" i="22"/>
  <c r="R9" i="22"/>
  <c r="R162" i="22"/>
  <c r="R143" i="22"/>
  <c r="R146" i="22"/>
  <c r="R128" i="22"/>
  <c r="R142" i="22"/>
  <c r="R118" i="22"/>
  <c r="R136" i="22"/>
  <c r="R255" i="22"/>
  <c r="R167" i="22"/>
  <c r="R151" i="22"/>
  <c r="R161" i="22"/>
  <c r="R132" i="22"/>
  <c r="R131" i="22"/>
  <c r="R140" i="22"/>
  <c r="R108" i="22"/>
  <c r="R176" i="22"/>
  <c r="R157" i="22"/>
  <c r="R97" i="22"/>
  <c r="R137" i="22"/>
  <c r="R113" i="22"/>
  <c r="R107" i="22"/>
  <c r="R150" i="22"/>
  <c r="R158" i="22"/>
  <c r="R127" i="22"/>
  <c r="R334" i="22"/>
  <c r="R492" i="22"/>
  <c r="R106" i="22"/>
  <c r="R156" i="22"/>
  <c r="R125" i="22"/>
  <c r="R117" i="22"/>
  <c r="R168" i="22"/>
  <c r="R126" i="22"/>
  <c r="R121" i="22"/>
  <c r="R110" i="22"/>
  <c r="R138" i="22"/>
  <c r="R166" i="22"/>
  <c r="J411" i="22"/>
  <c r="J410" i="22"/>
  <c r="O152" i="22"/>
  <c r="O148" i="22"/>
  <c r="O146" i="22"/>
  <c r="O145" i="22"/>
  <c r="O142" i="22"/>
  <c r="O136" i="22"/>
  <c r="O118" i="22"/>
  <c r="O116" i="22"/>
  <c r="O111" i="22"/>
  <c r="O110" i="22"/>
  <c r="O8" i="22"/>
  <c r="O97" i="22"/>
  <c r="O255" i="22"/>
  <c r="O163" i="22"/>
  <c r="O161" i="22"/>
  <c r="O160" i="22"/>
  <c r="O157" i="22"/>
  <c r="O150" i="22"/>
  <c r="O133" i="22"/>
  <c r="O128" i="22"/>
  <c r="O126" i="22"/>
  <c r="O123" i="22"/>
  <c r="O121" i="22"/>
  <c r="O120" i="22"/>
  <c r="O106" i="22"/>
  <c r="O105" i="22"/>
  <c r="O166" i="22"/>
  <c r="O167" i="22"/>
  <c r="O140" i="22"/>
  <c r="O135" i="22"/>
  <c r="O155" i="22"/>
  <c r="O153" i="22"/>
  <c r="O151" i="22"/>
  <c r="O147" i="22"/>
  <c r="O143" i="22"/>
  <c r="O141" i="22"/>
  <c r="O137" i="22"/>
  <c r="O131" i="22"/>
  <c r="O117" i="22"/>
  <c r="O112" i="22"/>
  <c r="O107" i="22"/>
  <c r="O168" i="22"/>
  <c r="O9" i="22"/>
  <c r="O334" i="22"/>
  <c r="O176" i="22"/>
  <c r="O162" i="22"/>
  <c r="O158" i="22"/>
  <c r="O156" i="22"/>
  <c r="O138" i="22"/>
  <c r="O132" i="22"/>
  <c r="O127" i="22"/>
  <c r="O125" i="22"/>
  <c r="O122" i="22"/>
  <c r="O115" i="22"/>
  <c r="O108" i="22"/>
  <c r="O113" i="22"/>
  <c r="O492" i="22"/>
  <c r="U244" i="22"/>
  <c r="U165" i="22"/>
  <c r="U560" i="22"/>
  <c r="U323" i="22"/>
  <c r="U402" i="22"/>
  <c r="N8" i="22"/>
  <c r="N145" i="22"/>
  <c r="N133" i="22"/>
  <c r="N120" i="22"/>
  <c r="N147" i="22"/>
  <c r="N115" i="22"/>
  <c r="N163" i="22"/>
  <c r="N105" i="22"/>
  <c r="N152" i="22"/>
  <c r="N141" i="22"/>
  <c r="N122" i="22"/>
  <c r="N9" i="22"/>
  <c r="N162" i="22"/>
  <c r="N143" i="22"/>
  <c r="N116" i="22"/>
  <c r="N111" i="22"/>
  <c r="N155" i="22"/>
  <c r="N123" i="22"/>
  <c r="N153" i="22"/>
  <c r="N160" i="22"/>
  <c r="N148" i="22"/>
  <c r="N135" i="22"/>
  <c r="N112" i="22"/>
  <c r="N167" i="22"/>
  <c r="N137" i="22"/>
  <c r="N113" i="22"/>
  <c r="N107" i="22"/>
  <c r="N150" i="22"/>
  <c r="N158" i="22"/>
  <c r="N127" i="22"/>
  <c r="N334" i="22"/>
  <c r="N492" i="22"/>
  <c r="N106" i="22"/>
  <c r="N156" i="22"/>
  <c r="N125" i="22"/>
  <c r="N117" i="22"/>
  <c r="N168" i="22"/>
  <c r="N126" i="22"/>
  <c r="N121" i="22"/>
  <c r="N110" i="22"/>
  <c r="N138" i="22"/>
  <c r="N166" i="22"/>
  <c r="N146" i="22"/>
  <c r="N128" i="22"/>
  <c r="N142" i="22"/>
  <c r="N118" i="22"/>
  <c r="N136" i="22"/>
  <c r="N151" i="22"/>
  <c r="N161" i="22"/>
  <c r="N132" i="22"/>
  <c r="N131" i="22"/>
  <c r="N140" i="22"/>
  <c r="N108" i="22"/>
  <c r="N176" i="22"/>
  <c r="N157" i="22"/>
  <c r="N255" i="22"/>
  <c r="N97" i="22"/>
  <c r="U411" i="22"/>
  <c r="U410" i="22"/>
  <c r="N130" i="22"/>
  <c r="L97" i="22"/>
  <c r="L102" i="22"/>
  <c r="L100" i="22"/>
  <c r="L96" i="22"/>
  <c r="L252" i="22"/>
  <c r="L104" i="22"/>
  <c r="L99" i="22"/>
  <c r="L331" i="22"/>
  <c r="L98" i="22"/>
  <c r="L103" i="22"/>
  <c r="L173" i="22"/>
  <c r="L94" i="22"/>
  <c r="L253" i="22"/>
  <c r="L332" i="22"/>
  <c r="Q174" i="24"/>
  <c r="Q253" i="24"/>
  <c r="Q332" i="24"/>
  <c r="S131" i="24"/>
  <c r="S159" i="24"/>
  <c r="S139" i="24"/>
  <c r="S175" i="24"/>
  <c r="S151" i="24"/>
  <c r="S120" i="24"/>
  <c r="S164" i="24"/>
  <c r="S130" i="24"/>
  <c r="S96" i="24"/>
  <c r="S135" i="24"/>
  <c r="S106" i="24"/>
  <c r="S144" i="24"/>
  <c r="S137" i="24"/>
  <c r="S142" i="24"/>
  <c r="S152" i="24"/>
  <c r="S125" i="24"/>
  <c r="S166" i="24"/>
  <c r="S140" i="24"/>
  <c r="S110" i="24"/>
  <c r="S156" i="24"/>
  <c r="S124" i="24"/>
  <c r="S141" i="24"/>
  <c r="S129" i="24"/>
  <c r="S169" i="24"/>
  <c r="S127" i="24"/>
  <c r="S157" i="24"/>
  <c r="S162" i="24"/>
  <c r="S165" i="24"/>
  <c r="S150" i="24"/>
  <c r="S116" i="24"/>
  <c r="S160" i="24"/>
  <c r="S134" i="24"/>
  <c r="S105" i="24"/>
  <c r="S149" i="24"/>
  <c r="S115" i="24"/>
  <c r="S161" i="24"/>
  <c r="S121" i="24"/>
  <c r="S112" i="24"/>
  <c r="S167" i="24"/>
  <c r="S132" i="24"/>
  <c r="S113" i="24"/>
  <c r="S145" i="24"/>
  <c r="S146" i="24"/>
  <c r="S109" i="24"/>
  <c r="S154" i="24"/>
  <c r="S126" i="24"/>
  <c r="S254" i="24"/>
  <c r="S136" i="24"/>
  <c r="S107" i="24"/>
  <c r="S155" i="24"/>
  <c r="S111" i="24"/>
  <c r="S122" i="24"/>
  <c r="S117" i="24"/>
  <c r="S119" i="24"/>
  <c r="S147" i="24"/>
  <c r="L150" i="24"/>
  <c r="O323" i="24"/>
  <c r="O402" i="24"/>
  <c r="O244" i="24"/>
  <c r="O560" i="24"/>
  <c r="T140" i="24"/>
  <c r="T125" i="24"/>
  <c r="T115" i="24"/>
  <c r="L135" i="24"/>
  <c r="L105" i="24"/>
  <c r="P174" i="24"/>
  <c r="P253" i="24"/>
  <c r="P332" i="24"/>
  <c r="H8" i="24"/>
  <c r="H97" i="24"/>
  <c r="H176" i="24"/>
  <c r="H491" i="24"/>
  <c r="H334" i="24"/>
  <c r="H255" i="24"/>
  <c r="P8" i="24"/>
  <c r="P176" i="24"/>
  <c r="P255" i="24"/>
  <c r="P334" i="24"/>
  <c r="M174" i="24"/>
  <c r="M332" i="24"/>
  <c r="M253" i="24"/>
  <c r="M95" i="24"/>
  <c r="U105" i="24"/>
  <c r="J8" i="24"/>
  <c r="J97" i="24"/>
  <c r="J255" i="24"/>
  <c r="J176" i="24"/>
  <c r="J334" i="24"/>
  <c r="I8" i="24"/>
  <c r="I97" i="24"/>
  <c r="I334" i="24"/>
  <c r="I491" i="24"/>
  <c r="I255" i="24"/>
  <c r="I176" i="24"/>
  <c r="N174" i="24"/>
  <c r="N332" i="24"/>
  <c r="N253" i="24"/>
  <c r="O145" i="24"/>
  <c r="O116" i="24"/>
  <c r="O127" i="24"/>
  <c r="O165" i="24"/>
  <c r="O139" i="24"/>
  <c r="O107" i="24"/>
  <c r="O167" i="24"/>
  <c r="O159" i="24"/>
  <c r="O130" i="24"/>
  <c r="O151" i="24"/>
  <c r="O126" i="24"/>
  <c r="O112" i="24"/>
  <c r="T166" i="24"/>
  <c r="N334" i="24"/>
  <c r="N8" i="24"/>
  <c r="N97" i="24"/>
  <c r="N176" i="24"/>
  <c r="N255" i="24"/>
  <c r="K334" i="24"/>
  <c r="K255" i="24"/>
  <c r="K8" i="24"/>
  <c r="K491" i="24"/>
  <c r="K176" i="24"/>
  <c r="N491" i="24"/>
  <c r="U140" i="24"/>
  <c r="U155" i="24"/>
  <c r="T160" i="24"/>
  <c r="T150" i="24"/>
  <c r="O8" i="24"/>
  <c r="O255" i="24"/>
  <c r="O334" i="24"/>
  <c r="O491" i="24"/>
  <c r="O176" i="24"/>
  <c r="O97" i="24"/>
  <c r="Q334" i="24"/>
  <c r="Q255" i="24"/>
  <c r="Q176" i="24"/>
  <c r="I323" i="24"/>
  <c r="I244" i="24"/>
  <c r="I560" i="24"/>
  <c r="I402" i="24"/>
  <c r="L334" i="24"/>
  <c r="L8" i="24"/>
  <c r="L255" i="24"/>
  <c r="L97" i="24"/>
  <c r="L491" i="24"/>
  <c r="L176" i="24"/>
  <c r="P491" i="24"/>
  <c r="G174" i="26"/>
  <c r="G95" i="26"/>
  <c r="G332" i="26"/>
  <c r="G253" i="26"/>
  <c r="G490" i="26"/>
  <c r="G331" i="26"/>
  <c r="G252" i="26"/>
  <c r="G173" i="26"/>
  <c r="G104" i="26"/>
  <c r="G102" i="26"/>
  <c r="G98" i="26"/>
  <c r="G103" i="26"/>
  <c r="G100" i="26"/>
  <c r="G94" i="26"/>
  <c r="G491" i="26"/>
  <c r="G175" i="26"/>
  <c r="G160" i="26"/>
  <c r="G150" i="26"/>
  <c r="G140" i="26"/>
  <c r="G130" i="26"/>
  <c r="G120" i="26"/>
  <c r="G106" i="26"/>
  <c r="G126" i="26"/>
  <c r="G166" i="26"/>
  <c r="G156" i="26"/>
  <c r="G146" i="26"/>
  <c r="G136" i="26"/>
  <c r="G116" i="26"/>
  <c r="G105" i="26"/>
  <c r="G110" i="26"/>
  <c r="G333" i="26"/>
  <c r="G254" i="26"/>
  <c r="G155" i="26"/>
  <c r="G145" i="26"/>
  <c r="G135" i="26"/>
  <c r="G115" i="26"/>
  <c r="G96" i="26"/>
  <c r="G125" i="26"/>
  <c r="G161" i="26"/>
  <c r="G151" i="26"/>
  <c r="G141" i="26"/>
  <c r="G131" i="26"/>
  <c r="G121" i="26"/>
  <c r="G111" i="26"/>
  <c r="M174" i="26"/>
  <c r="M332" i="26"/>
  <c r="M253" i="26"/>
  <c r="M95" i="26"/>
  <c r="M490" i="26"/>
  <c r="Q332" i="26"/>
  <c r="Q253" i="26"/>
  <c r="Q95" i="26"/>
  <c r="Q490" i="26"/>
  <c r="Q174" i="26"/>
  <c r="L491" i="26"/>
  <c r="L166" i="26"/>
  <c r="L156" i="26"/>
  <c r="L146" i="26"/>
  <c r="L136" i="26"/>
  <c r="L116" i="26"/>
  <c r="L105" i="26"/>
  <c r="L333" i="26"/>
  <c r="L254" i="26"/>
  <c r="L155" i="26"/>
  <c r="L145" i="26"/>
  <c r="L135" i="26"/>
  <c r="L115" i="26"/>
  <c r="L96" i="26"/>
  <c r="L126" i="26"/>
  <c r="L165" i="26"/>
  <c r="L161" i="26"/>
  <c r="L151" i="26"/>
  <c r="L141" i="26"/>
  <c r="L131" i="26"/>
  <c r="L121" i="26"/>
  <c r="L111" i="26"/>
  <c r="L175" i="26"/>
  <c r="L160" i="26"/>
  <c r="L150" i="26"/>
  <c r="L140" i="26"/>
  <c r="L130" i="26"/>
  <c r="L120" i="26"/>
  <c r="L110" i="26"/>
  <c r="L106" i="26"/>
  <c r="L125" i="26"/>
  <c r="I331" i="26"/>
  <c r="I103" i="26"/>
  <c r="I100" i="26"/>
  <c r="I96" i="26"/>
  <c r="I252" i="26"/>
  <c r="I173" i="26"/>
  <c r="I94" i="26"/>
  <c r="I104" i="26"/>
  <c r="I102" i="26"/>
  <c r="I98" i="26"/>
  <c r="I174" i="26"/>
  <c r="I332" i="26"/>
  <c r="I253" i="26"/>
  <c r="I95" i="26"/>
  <c r="I490" i="26"/>
  <c r="E174" i="26"/>
  <c r="E332" i="26"/>
  <c r="E253" i="26"/>
  <c r="E95" i="26"/>
  <c r="R491" i="26"/>
  <c r="R333" i="26"/>
  <c r="R254" i="26"/>
  <c r="R155" i="26"/>
  <c r="R145" i="26"/>
  <c r="R135" i="26"/>
  <c r="R115" i="26"/>
  <c r="R96" i="26"/>
  <c r="R161" i="26"/>
  <c r="R151" i="26"/>
  <c r="R141" i="26"/>
  <c r="R131" i="26"/>
  <c r="R121" i="26"/>
  <c r="R111" i="26"/>
  <c r="R175" i="26"/>
  <c r="R160" i="26"/>
  <c r="R150" i="26"/>
  <c r="R140" i="26"/>
  <c r="R130" i="26"/>
  <c r="R125" i="26"/>
  <c r="R120" i="26"/>
  <c r="R110" i="26"/>
  <c r="R106" i="26"/>
  <c r="R166" i="26"/>
  <c r="R156" i="26"/>
  <c r="R146" i="26"/>
  <c r="R136" i="26"/>
  <c r="R126" i="26"/>
  <c r="R116" i="26"/>
  <c r="R105" i="26"/>
  <c r="P491" i="26"/>
  <c r="P175" i="26"/>
  <c r="P160" i="26"/>
  <c r="P150" i="26"/>
  <c r="P140" i="26"/>
  <c r="P130" i="26"/>
  <c r="P125" i="26"/>
  <c r="P120" i="26"/>
  <c r="P110" i="26"/>
  <c r="P106" i="26"/>
  <c r="P166" i="26"/>
  <c r="P156" i="26"/>
  <c r="P146" i="26"/>
  <c r="P136" i="26"/>
  <c r="P126" i="26"/>
  <c r="P116" i="26"/>
  <c r="P105" i="26"/>
  <c r="P333" i="26"/>
  <c r="P254" i="26"/>
  <c r="P155" i="26"/>
  <c r="P145" i="26"/>
  <c r="P135" i="26"/>
  <c r="P115" i="26"/>
  <c r="P96" i="26"/>
  <c r="P161" i="26"/>
  <c r="P151" i="26"/>
  <c r="P141" i="26"/>
  <c r="P131" i="26"/>
  <c r="P121" i="26"/>
  <c r="P111" i="26"/>
  <c r="Q331" i="26"/>
  <c r="Q252" i="26"/>
  <c r="Q173" i="26"/>
  <c r="Q94" i="26"/>
  <c r="Q104" i="26"/>
  <c r="Q102" i="26"/>
  <c r="Q98" i="26"/>
  <c r="Q103" i="26"/>
  <c r="Q100" i="26"/>
  <c r="Q96" i="26"/>
  <c r="M103" i="26"/>
  <c r="M100" i="26"/>
  <c r="M252" i="26"/>
  <c r="M173" i="26"/>
  <c r="M94" i="26"/>
  <c r="M331" i="26"/>
  <c r="M104" i="26"/>
  <c r="M102" i="26"/>
  <c r="M98" i="26"/>
  <c r="M96" i="26"/>
  <c r="E104" i="26"/>
  <c r="E102" i="26"/>
  <c r="E98" i="26"/>
  <c r="E331" i="26"/>
  <c r="E103" i="26"/>
  <c r="E100" i="26"/>
  <c r="E96" i="26"/>
  <c r="E252" i="26"/>
  <c r="E173" i="26"/>
  <c r="E94" i="26"/>
  <c r="T169" i="21"/>
  <c r="T160" i="21"/>
  <c r="T155" i="21"/>
  <c r="N244" i="21"/>
  <c r="N323" i="21"/>
  <c r="N165" i="21"/>
  <c r="N402" i="21"/>
  <c r="T140" i="21"/>
  <c r="K244" i="21"/>
  <c r="K323" i="21"/>
  <c r="K402" i="21"/>
  <c r="O144" i="21"/>
  <c r="O136" i="21"/>
  <c r="O126" i="21"/>
  <c r="O121" i="21"/>
  <c r="O254" i="21"/>
  <c r="O160" i="21"/>
  <c r="O151" i="21"/>
  <c r="O135" i="21"/>
  <c r="O96" i="21"/>
  <c r="O110" i="21"/>
  <c r="O116" i="21"/>
  <c r="O149" i="21"/>
  <c r="O155" i="21"/>
  <c r="O124" i="21"/>
  <c r="O146" i="21"/>
  <c r="O106" i="21"/>
  <c r="O166" i="21"/>
  <c r="O120" i="21"/>
  <c r="O111" i="21"/>
  <c r="O119" i="21"/>
  <c r="O154" i="21"/>
  <c r="O333" i="21"/>
  <c r="O145" i="21"/>
  <c r="O105" i="21"/>
  <c r="O141" i="21"/>
  <c r="O175" i="21"/>
  <c r="O114" i="21"/>
  <c r="O129" i="21"/>
  <c r="O169" i="21"/>
  <c r="O140" i="21"/>
  <c r="O164" i="21"/>
  <c r="O134" i="21"/>
  <c r="O159" i="21"/>
  <c r="O165" i="21"/>
  <c r="O130" i="21"/>
  <c r="O109" i="21"/>
  <c r="O115" i="21"/>
  <c r="O139" i="21"/>
  <c r="O161" i="21"/>
  <c r="O131" i="21"/>
  <c r="O156" i="21"/>
  <c r="O125" i="21"/>
  <c r="O150" i="21"/>
  <c r="T135" i="21"/>
  <c r="S164" i="21"/>
  <c r="S159" i="21"/>
  <c r="S151" i="21"/>
  <c r="S134" i="21"/>
  <c r="S106" i="21"/>
  <c r="S333" i="21"/>
  <c r="S254" i="21"/>
  <c r="S169" i="21"/>
  <c r="S144" i="21"/>
  <c r="S130" i="21"/>
  <c r="S121" i="21"/>
  <c r="S109" i="21"/>
  <c r="S115" i="21"/>
  <c r="S139" i="21"/>
  <c r="S160" i="21"/>
  <c r="S150" i="21"/>
  <c r="S141" i="21"/>
  <c r="S135" i="21"/>
  <c r="S126" i="21"/>
  <c r="S96" i="21"/>
  <c r="S110" i="21"/>
  <c r="S116" i="21"/>
  <c r="S149" i="21"/>
  <c r="S166" i="21"/>
  <c r="S156" i="21"/>
  <c r="S146" i="21"/>
  <c r="S140" i="21"/>
  <c r="S131" i="21"/>
  <c r="S125" i="21"/>
  <c r="S120" i="21"/>
  <c r="S111" i="21"/>
  <c r="S119" i="21"/>
  <c r="S154" i="21"/>
  <c r="S175" i="21"/>
  <c r="S161" i="21"/>
  <c r="S155" i="21"/>
  <c r="S145" i="21"/>
  <c r="S136" i="21"/>
  <c r="S124" i="21"/>
  <c r="S105" i="21"/>
  <c r="S114" i="21"/>
  <c r="S129" i="21"/>
  <c r="S165" i="21"/>
  <c r="J244" i="21"/>
  <c r="J402" i="21"/>
  <c r="J323" i="21"/>
  <c r="Q115" i="32"/>
  <c r="Q126" i="32"/>
  <c r="Q140" i="32"/>
  <c r="Q151" i="32"/>
  <c r="Q175" i="32"/>
  <c r="Q155" i="32"/>
  <c r="Q160" i="32"/>
  <c r="Q116" i="32"/>
  <c r="Q131" i="32"/>
  <c r="B8" i="41"/>
  <c r="Q141" i="32"/>
  <c r="Q156" i="32"/>
  <c r="Q254" i="32"/>
  <c r="Q106" i="32"/>
  <c r="Q120" i="32"/>
  <c r="Q135" i="32"/>
  <c r="Q145" i="32"/>
  <c r="Q161" i="32"/>
  <c r="Q491" i="32"/>
  <c r="Q110" i="32"/>
  <c r="Q111" i="32"/>
  <c r="Q121" i="32"/>
  <c r="Q136" i="32"/>
  <c r="Q146" i="32"/>
  <c r="Q166" i="32"/>
  <c r="Q130" i="32"/>
  <c r="U332" i="32"/>
  <c r="U253" i="32"/>
  <c r="U174" i="32"/>
  <c r="U252" i="32"/>
  <c r="U102" i="32"/>
  <c r="U95" i="32"/>
  <c r="U98" i="32"/>
  <c r="U331" i="32"/>
  <c r="U103" i="32"/>
  <c r="T146" i="32"/>
  <c r="T136" i="32"/>
  <c r="T126" i="32"/>
  <c r="T166" i="32"/>
  <c r="U97" i="32"/>
  <c r="T131" i="19"/>
  <c r="T111" i="19"/>
  <c r="T161" i="19"/>
  <c r="T151" i="19"/>
  <c r="T121" i="19"/>
  <c r="L331" i="37"/>
  <c r="L98" i="37"/>
  <c r="L94" i="37"/>
  <c r="L252" i="37"/>
  <c r="L173" i="37"/>
  <c r="L104" i="37"/>
  <c r="L103" i="37"/>
  <c r="L102" i="37"/>
  <c r="L100" i="37"/>
  <c r="L174" i="37"/>
  <c r="L95" i="37"/>
  <c r="L332" i="37"/>
  <c r="L253" i="37"/>
  <c r="Q174" i="37"/>
  <c r="Q332" i="37"/>
  <c r="Q253" i="37"/>
  <c r="Q95" i="37"/>
  <c r="Q96" i="37"/>
  <c r="Q252" i="37"/>
  <c r="Q173" i="37"/>
  <c r="Q103" i="37"/>
  <c r="Q102" i="37"/>
  <c r="Q104" i="37"/>
  <c r="Q100" i="37"/>
  <c r="Q94" i="37"/>
  <c r="Q98" i="37"/>
  <c r="Q331" i="37"/>
  <c r="S96" i="37"/>
  <c r="S173" i="37"/>
  <c r="S331" i="37"/>
  <c r="S252" i="37"/>
  <c r="S103" i="37"/>
  <c r="S98" i="37"/>
  <c r="S104" i="37"/>
  <c r="S102" i="37"/>
  <c r="S94" i="37"/>
  <c r="S100" i="37"/>
  <c r="S97" i="37"/>
  <c r="H96" i="37"/>
  <c r="H100" i="37"/>
  <c r="H173" i="37"/>
  <c r="H94" i="37"/>
  <c r="H98" i="37"/>
  <c r="H103" i="37"/>
  <c r="H102" i="37"/>
  <c r="H104" i="37"/>
  <c r="H331" i="37"/>
  <c r="H252" i="37"/>
  <c r="N331" i="37"/>
  <c r="N252" i="37"/>
  <c r="N173" i="37"/>
  <c r="N100" i="37"/>
  <c r="N104" i="37"/>
  <c r="N98" i="37"/>
  <c r="N103" i="37"/>
  <c r="N102" i="37"/>
  <c r="N96" i="37"/>
  <c r="N94" i="37"/>
  <c r="S95" i="37"/>
  <c r="S332" i="37"/>
  <c r="S253" i="37"/>
  <c r="S174" i="37"/>
  <c r="H95" i="37"/>
  <c r="H174" i="37"/>
  <c r="H332" i="37"/>
  <c r="H253" i="37"/>
  <c r="N174" i="37"/>
  <c r="N332" i="37"/>
  <c r="N253" i="37"/>
  <c r="N95" i="37"/>
  <c r="P174" i="37"/>
  <c r="P332" i="37"/>
  <c r="P253" i="37"/>
  <c r="P95" i="37"/>
  <c r="N97" i="37"/>
  <c r="P331" i="37"/>
  <c r="P252" i="37"/>
  <c r="P173" i="37"/>
  <c r="P100" i="37"/>
  <c r="P104" i="37"/>
  <c r="P98" i="37"/>
  <c r="P103" i="37"/>
  <c r="P102" i="37"/>
  <c r="P96" i="37"/>
  <c r="P94" i="37"/>
  <c r="P97" i="37"/>
  <c r="M324" i="28"/>
  <c r="M403" i="28"/>
  <c r="M245" i="28"/>
  <c r="M79" i="28"/>
  <c r="M561" i="28"/>
  <c r="T105" i="28"/>
  <c r="T130" i="28"/>
  <c r="T135" i="28"/>
  <c r="Q245" i="28"/>
  <c r="Q561" i="28"/>
  <c r="Q403" i="28"/>
  <c r="Q79" i="28"/>
  <c r="Q324" i="28"/>
  <c r="U245" i="28"/>
  <c r="U403" i="28"/>
  <c r="U324" i="28"/>
  <c r="U79" i="28"/>
  <c r="U561" i="28"/>
  <c r="B5" i="41"/>
  <c r="J131" i="25"/>
  <c r="J138" i="25"/>
  <c r="J96" i="25"/>
  <c r="J120" i="25"/>
  <c r="J130" i="25"/>
  <c r="J254" i="25"/>
  <c r="J133" i="25"/>
  <c r="J125" i="25"/>
  <c r="J155" i="25"/>
  <c r="J165" i="25"/>
  <c r="J160" i="25"/>
  <c r="J146" i="25"/>
  <c r="J151" i="25"/>
  <c r="J135" i="25"/>
  <c r="J115" i="25"/>
  <c r="J121" i="25"/>
  <c r="J161" i="25"/>
  <c r="J175" i="25"/>
  <c r="J136" i="25"/>
  <c r="J333" i="25"/>
  <c r="J140" i="25"/>
  <c r="J143" i="25"/>
  <c r="J150" i="25"/>
  <c r="J126" i="25"/>
  <c r="J123" i="25"/>
  <c r="J116" i="25"/>
  <c r="J156" i="25"/>
  <c r="J158" i="25"/>
  <c r="J128" i="25"/>
  <c r="J148" i="25"/>
  <c r="J163" i="25"/>
  <c r="J153" i="25"/>
  <c r="J145" i="25"/>
  <c r="J141" i="25"/>
  <c r="J106" i="25"/>
  <c r="J110" i="25"/>
  <c r="J118" i="25"/>
  <c r="J108" i="25"/>
  <c r="J166" i="25"/>
  <c r="J105" i="25"/>
  <c r="J168" i="25"/>
  <c r="J111" i="25"/>
  <c r="F131" i="25"/>
  <c r="F158" i="25"/>
  <c r="F175" i="25"/>
  <c r="F155" i="25"/>
  <c r="F133" i="25"/>
  <c r="F141" i="25"/>
  <c r="F140" i="25"/>
  <c r="F254" i="25"/>
  <c r="F168" i="25"/>
  <c r="F153" i="25"/>
  <c r="F145" i="25"/>
  <c r="F121" i="25"/>
  <c r="F160" i="25"/>
  <c r="F128" i="25"/>
  <c r="F150" i="25"/>
  <c r="F138" i="25"/>
  <c r="F108" i="25"/>
  <c r="F111" i="25"/>
  <c r="F118" i="25"/>
  <c r="F135" i="25"/>
  <c r="F126" i="25"/>
  <c r="F125" i="25"/>
  <c r="F123" i="25"/>
  <c r="F106" i="25"/>
  <c r="F110" i="25"/>
  <c r="F165" i="25"/>
  <c r="F148" i="25"/>
  <c r="F156" i="25"/>
  <c r="F333" i="25"/>
  <c r="F161" i="25"/>
  <c r="F151" i="25"/>
  <c r="F163" i="25"/>
  <c r="F105" i="25"/>
  <c r="F166" i="25"/>
  <c r="F116" i="25"/>
  <c r="F120" i="25"/>
  <c r="F146" i="25"/>
  <c r="F115" i="25"/>
  <c r="F96" i="25"/>
  <c r="F130" i="25"/>
  <c r="F136" i="25"/>
  <c r="F143" i="25"/>
  <c r="L123" i="25"/>
  <c r="L141" i="25"/>
  <c r="L145" i="25"/>
  <c r="L121" i="25"/>
  <c r="L161" i="25"/>
  <c r="L115" i="25"/>
  <c r="L254" i="25"/>
  <c r="L140" i="25"/>
  <c r="L148" i="25"/>
  <c r="L130" i="25"/>
  <c r="H150" i="25"/>
  <c r="H135" i="25"/>
  <c r="H116" i="25"/>
  <c r="H110" i="25"/>
  <c r="H165" i="25"/>
  <c r="H166" i="25"/>
  <c r="H155" i="25"/>
  <c r="H120" i="25"/>
  <c r="H156" i="25"/>
  <c r="H158" i="25"/>
  <c r="H105" i="25"/>
  <c r="H145" i="25"/>
  <c r="H143" i="25"/>
  <c r="H126" i="25"/>
  <c r="H254" i="25"/>
  <c r="H96" i="25"/>
  <c r="H136" i="25"/>
  <c r="H138" i="25"/>
  <c r="H106" i="25"/>
  <c r="H151" i="25"/>
  <c r="H140" i="25"/>
  <c r="H131" i="25"/>
  <c r="H161" i="25"/>
  <c r="H141" i="25"/>
  <c r="H175" i="25"/>
  <c r="H168" i="25"/>
  <c r="H153" i="25"/>
  <c r="H130" i="25"/>
  <c r="H128" i="25"/>
  <c r="H133" i="25"/>
  <c r="H146" i="25"/>
  <c r="H108" i="25"/>
  <c r="H125" i="25"/>
  <c r="H123" i="25"/>
  <c r="H148" i="25"/>
  <c r="H121" i="25"/>
  <c r="H160" i="25"/>
  <c r="H118" i="25"/>
  <c r="H333" i="25"/>
  <c r="H115" i="25"/>
  <c r="H111" i="25"/>
  <c r="H163" i="25"/>
  <c r="N131" i="25"/>
  <c r="N110" i="25"/>
  <c r="N141" i="25"/>
  <c r="N146" i="25"/>
  <c r="N105" i="25"/>
  <c r="N121" i="25"/>
  <c r="N130" i="25"/>
  <c r="N161" i="25"/>
  <c r="N150" i="25"/>
  <c r="N96" i="25"/>
  <c r="N155" i="25"/>
  <c r="N106" i="25"/>
  <c r="N120" i="25"/>
  <c r="N151" i="25"/>
  <c r="N156" i="25"/>
  <c r="N168" i="25"/>
  <c r="N128" i="25"/>
  <c r="N123" i="25"/>
  <c r="N135" i="25"/>
  <c r="N133" i="25"/>
  <c r="N254" i="25"/>
  <c r="N145" i="25"/>
  <c r="N140" i="25"/>
  <c r="N118" i="25"/>
  <c r="N158" i="25"/>
  <c r="N175" i="25"/>
  <c r="N143" i="25"/>
  <c r="N163" i="25"/>
  <c r="N333" i="25"/>
  <c r="N126" i="25"/>
  <c r="N125" i="25"/>
  <c r="N165" i="25"/>
  <c r="N116" i="25"/>
  <c r="N136" i="25"/>
  <c r="N166" i="25"/>
  <c r="N148" i="25"/>
  <c r="N160" i="25"/>
  <c r="N138" i="25"/>
  <c r="N115" i="25"/>
  <c r="N108" i="25"/>
  <c r="N111" i="25"/>
  <c r="N153" i="25"/>
  <c r="R131" i="25"/>
  <c r="R110" i="25"/>
  <c r="R96" i="25"/>
  <c r="R151" i="25"/>
  <c r="R156" i="25"/>
  <c r="R155" i="25"/>
  <c r="R166" i="25"/>
  <c r="R111" i="25"/>
  <c r="R106" i="25"/>
  <c r="R120" i="25"/>
  <c r="R161" i="25"/>
  <c r="R150" i="25"/>
  <c r="R165" i="25"/>
  <c r="R138" i="25"/>
  <c r="R143" i="25"/>
  <c r="R333" i="25"/>
  <c r="R153" i="25"/>
  <c r="R158" i="25"/>
  <c r="R160" i="25"/>
  <c r="R175" i="25"/>
  <c r="R163" i="25"/>
  <c r="R128" i="25"/>
  <c r="R105" i="25"/>
  <c r="R121" i="25"/>
  <c r="R130" i="25"/>
  <c r="R148" i="25"/>
  <c r="R140" i="25"/>
  <c r="R141" i="25"/>
  <c r="R146" i="25"/>
  <c r="R115" i="25"/>
  <c r="R108" i="25"/>
  <c r="R136" i="25"/>
  <c r="R254" i="25"/>
  <c r="R125" i="25"/>
  <c r="R168" i="25"/>
  <c r="R116" i="25"/>
  <c r="R133" i="25"/>
  <c r="R118" i="25"/>
  <c r="R123" i="25"/>
  <c r="R135" i="25"/>
  <c r="R126" i="25"/>
  <c r="R145" i="25"/>
  <c r="P155" i="25"/>
  <c r="P131" i="25"/>
  <c r="P166" i="25"/>
  <c r="P111" i="25"/>
  <c r="P175" i="25"/>
  <c r="P120" i="25"/>
  <c r="P254" i="25"/>
  <c r="P106" i="25"/>
  <c r="P108" i="25"/>
  <c r="P148" i="25"/>
  <c r="P105" i="25"/>
  <c r="P130" i="25"/>
  <c r="P110" i="25"/>
  <c r="P153" i="25"/>
  <c r="P151" i="25"/>
  <c r="P160" i="25"/>
  <c r="P161" i="25"/>
  <c r="P143" i="25"/>
  <c r="P115" i="25"/>
  <c r="P333" i="25"/>
  <c r="P118" i="25"/>
  <c r="P158" i="25"/>
  <c r="P96" i="25"/>
  <c r="P140" i="25"/>
  <c r="P138" i="25"/>
  <c r="P146" i="25"/>
  <c r="P145" i="25"/>
  <c r="P116" i="25"/>
  <c r="P163" i="25"/>
  <c r="P150" i="25"/>
  <c r="P168" i="25"/>
  <c r="P156" i="25"/>
  <c r="P133" i="25"/>
  <c r="P123" i="25"/>
  <c r="P135" i="25"/>
  <c r="P128" i="25"/>
  <c r="P165" i="25"/>
  <c r="P126" i="25"/>
  <c r="P141" i="25"/>
  <c r="P125" i="25"/>
  <c r="P121" i="25"/>
  <c r="P136" i="25"/>
  <c r="P120" i="29"/>
  <c r="P165" i="29"/>
  <c r="P145" i="29"/>
  <c r="P140" i="29"/>
  <c r="P125" i="29"/>
  <c r="P333" i="29"/>
  <c r="P136" i="29"/>
  <c r="P254" i="29"/>
  <c r="P131" i="29"/>
  <c r="P135" i="29"/>
  <c r="P105" i="29"/>
  <c r="P126" i="29"/>
  <c r="P115" i="29"/>
  <c r="P155" i="29"/>
  <c r="P121" i="29"/>
  <c r="P141" i="29"/>
  <c r="P106" i="29"/>
  <c r="P160" i="29"/>
  <c r="P110" i="29"/>
  <c r="P166" i="29"/>
  <c r="P111" i="29"/>
  <c r="P156" i="29"/>
  <c r="P161" i="29"/>
  <c r="P116" i="29"/>
  <c r="P151" i="29"/>
  <c r="P175" i="29"/>
  <c r="P130" i="29"/>
  <c r="P150" i="29"/>
  <c r="P96" i="29"/>
  <c r="P146" i="29"/>
  <c r="T331" i="29"/>
  <c r="T173" i="29"/>
  <c r="S254" i="29"/>
  <c r="S151" i="29"/>
  <c r="S136" i="29"/>
  <c r="S111" i="29"/>
  <c r="S175" i="29"/>
  <c r="S96" i="29"/>
  <c r="S110" i="29"/>
  <c r="S130" i="29"/>
  <c r="S156" i="29"/>
  <c r="S145" i="29"/>
  <c r="S131" i="29"/>
  <c r="S116" i="29"/>
  <c r="S161" i="29"/>
  <c r="S135" i="29"/>
  <c r="S106" i="29"/>
  <c r="S120" i="29"/>
  <c r="S155" i="29"/>
  <c r="S126" i="29"/>
  <c r="S333" i="29"/>
  <c r="S165" i="29"/>
  <c r="S150" i="29"/>
  <c r="S146" i="29"/>
  <c r="S121" i="29"/>
  <c r="S141" i="29"/>
  <c r="S115" i="29"/>
  <c r="S166" i="29"/>
  <c r="S160" i="29"/>
  <c r="M155" i="29"/>
  <c r="M111" i="29"/>
  <c r="M161" i="29"/>
  <c r="M121" i="29"/>
  <c r="M105" i="29"/>
  <c r="M131" i="29"/>
  <c r="M125" i="29"/>
  <c r="M151" i="29"/>
  <c r="M254" i="29"/>
  <c r="M145" i="29"/>
  <c r="M333" i="29"/>
  <c r="M141" i="29"/>
  <c r="M126" i="29"/>
  <c r="M120" i="29"/>
  <c r="M146" i="29"/>
  <c r="M116" i="29"/>
  <c r="M175" i="29"/>
  <c r="M136" i="29"/>
  <c r="M156" i="29"/>
  <c r="M96" i="29"/>
  <c r="M106" i="29"/>
  <c r="M160" i="29"/>
  <c r="M115" i="29"/>
  <c r="M140" i="29"/>
  <c r="M135" i="29"/>
  <c r="M130" i="29"/>
  <c r="M150" i="29"/>
  <c r="M110" i="29"/>
  <c r="T146" i="29"/>
  <c r="T96" i="29"/>
  <c r="T254" i="29"/>
  <c r="T125" i="29"/>
  <c r="T151" i="29"/>
  <c r="T156" i="29"/>
  <c r="L155" i="29"/>
  <c r="L333" i="29"/>
  <c r="L136" i="29"/>
  <c r="L96" i="29"/>
  <c r="L105" i="29"/>
  <c r="L110" i="29"/>
  <c r="L141" i="29"/>
  <c r="L125" i="29"/>
  <c r="L146" i="29"/>
  <c r="L254" i="29"/>
  <c r="L135" i="29"/>
  <c r="L161" i="29"/>
  <c r="L120" i="29"/>
  <c r="L156" i="29"/>
  <c r="L115" i="29"/>
  <c r="L126" i="29"/>
  <c r="L111" i="29"/>
  <c r="L145" i="29"/>
  <c r="L121" i="29"/>
  <c r="L151" i="29"/>
  <c r="L130" i="29"/>
  <c r="L160" i="29"/>
  <c r="L106" i="29"/>
  <c r="L150" i="29"/>
  <c r="L166" i="29"/>
  <c r="L116" i="29"/>
  <c r="L131" i="29"/>
  <c r="B3" i="41"/>
  <c r="L140" i="29"/>
  <c r="L175" i="29"/>
  <c r="L165" i="29"/>
  <c r="S125" i="29"/>
  <c r="U105" i="28"/>
  <c r="U155" i="28"/>
  <c r="U151" i="28"/>
  <c r="U111" i="28"/>
  <c r="U120" i="28"/>
  <c r="U136" i="28"/>
  <c r="U96" i="28"/>
  <c r="U333" i="28"/>
  <c r="U141" i="28"/>
  <c r="U175" i="28"/>
  <c r="U254" i="28"/>
  <c r="U126" i="28"/>
  <c r="U150" i="28"/>
  <c r="U145" i="28"/>
  <c r="U135" i="28"/>
  <c r="U166" i="28"/>
  <c r="U130" i="28"/>
  <c r="U131" i="28"/>
  <c r="U160" i="28"/>
  <c r="U156" i="28"/>
  <c r="U116" i="28"/>
  <c r="U110" i="28"/>
  <c r="U125" i="28"/>
  <c r="U161" i="28"/>
  <c r="U106" i="28"/>
  <c r="U121" i="28"/>
  <c r="U140" i="28"/>
  <c r="U146" i="28"/>
  <c r="U164" i="21"/>
  <c r="U156" i="21"/>
  <c r="U144" i="21"/>
  <c r="U136" i="21"/>
  <c r="U124" i="21"/>
  <c r="U116" i="21"/>
  <c r="U110" i="21"/>
  <c r="U254" i="21"/>
  <c r="U161" i="21"/>
  <c r="U149" i="21"/>
  <c r="U141" i="21"/>
  <c r="U129" i="21"/>
  <c r="U121" i="21"/>
  <c r="U115" i="21"/>
  <c r="U109" i="21"/>
  <c r="U96" i="21"/>
  <c r="U166" i="21"/>
  <c r="U154" i="21"/>
  <c r="U146" i="21"/>
  <c r="U134" i="21"/>
  <c r="U126" i="21"/>
  <c r="U114" i="21"/>
  <c r="U106" i="21"/>
  <c r="U145" i="21"/>
  <c r="U119" i="21"/>
  <c r="U139" i="21"/>
  <c r="U111" i="21"/>
  <c r="U333" i="21"/>
  <c r="U159" i="21"/>
  <c r="U131" i="21"/>
  <c r="U105" i="21"/>
  <c r="U493" i="21"/>
  <c r="U175" i="21"/>
  <c r="U151" i="21"/>
  <c r="U125" i="21"/>
  <c r="U560" i="24"/>
  <c r="U402" i="24"/>
  <c r="U323" i="24"/>
  <c r="U244" i="24"/>
  <c r="U165" i="24"/>
  <c r="S174" i="17"/>
  <c r="S95" i="17"/>
  <c r="S332" i="17"/>
  <c r="S253" i="17"/>
  <c r="M334" i="23"/>
  <c r="M255" i="23"/>
  <c r="M9" i="23"/>
  <c r="M8" i="23"/>
  <c r="M176" i="23"/>
  <c r="L244" i="23"/>
  <c r="L402" i="23"/>
  <c r="L323" i="23"/>
  <c r="L165" i="23"/>
  <c r="J333" i="21"/>
  <c r="J175" i="21"/>
  <c r="J165" i="21"/>
  <c r="J164" i="21"/>
  <c r="J145" i="21"/>
  <c r="J136" i="21"/>
  <c r="J130" i="21"/>
  <c r="J121" i="21"/>
  <c r="J110" i="21"/>
  <c r="J116" i="21"/>
  <c r="J149" i="21"/>
  <c r="J169" i="21"/>
  <c r="J161" i="21"/>
  <c r="J144" i="21"/>
  <c r="J141" i="21"/>
  <c r="J135" i="21"/>
  <c r="J134" i="21"/>
  <c r="J126" i="21"/>
  <c r="J125" i="21"/>
  <c r="J120" i="21"/>
  <c r="J106" i="21"/>
  <c r="J111" i="21"/>
  <c r="J119" i="21"/>
  <c r="J154" i="21"/>
  <c r="J166" i="21"/>
  <c r="J160" i="21"/>
  <c r="J159" i="21"/>
  <c r="J156" i="21"/>
  <c r="J155" i="21"/>
  <c r="J140" i="21"/>
  <c r="J131" i="21"/>
  <c r="J124" i="21"/>
  <c r="J105" i="21"/>
  <c r="J96" i="21"/>
  <c r="J114" i="21"/>
  <c r="J129" i="21"/>
  <c r="J254" i="21"/>
  <c r="J151" i="21"/>
  <c r="J150" i="21"/>
  <c r="J146" i="21"/>
  <c r="J109" i="21"/>
  <c r="J115" i="21"/>
  <c r="J139" i="21"/>
  <c r="M334" i="40"/>
  <c r="M9" i="40"/>
  <c r="M8" i="40"/>
  <c r="M255" i="40"/>
  <c r="G150" i="40"/>
  <c r="G115" i="40"/>
  <c r="G160" i="40"/>
  <c r="G161" i="40"/>
  <c r="G254" i="40"/>
  <c r="G146" i="40"/>
  <c r="G137" i="40"/>
  <c r="G162" i="40"/>
  <c r="G117" i="40"/>
  <c r="G120" i="40"/>
  <c r="G165" i="40"/>
  <c r="G151" i="40"/>
  <c r="G147" i="40"/>
  <c r="G155" i="40"/>
  <c r="G152" i="40"/>
  <c r="G142" i="40"/>
  <c r="G136" i="40"/>
  <c r="G127" i="40"/>
  <c r="G167" i="40"/>
  <c r="G105" i="40"/>
  <c r="G131" i="40"/>
  <c r="G122" i="40"/>
  <c r="G141" i="40"/>
  <c r="G157" i="40"/>
  <c r="G106" i="40"/>
  <c r="G126" i="40"/>
  <c r="G175" i="40"/>
  <c r="G145" i="40"/>
  <c r="G121" i="40"/>
  <c r="G135" i="40"/>
  <c r="G111" i="40"/>
  <c r="G112" i="40"/>
  <c r="G156" i="40"/>
  <c r="G116" i="40"/>
  <c r="G125" i="40"/>
  <c r="G96" i="40"/>
  <c r="G130" i="40"/>
  <c r="G140" i="40"/>
  <c r="G110" i="40"/>
  <c r="G166" i="40"/>
  <c r="G107" i="40"/>
  <c r="G132" i="40"/>
  <c r="G333" i="40"/>
  <c r="T125" i="26"/>
  <c r="S492" i="19"/>
  <c r="S174" i="19"/>
  <c r="S332" i="19"/>
  <c r="S253" i="19"/>
  <c r="S9" i="26"/>
  <c r="S8" i="26"/>
  <c r="S334" i="26"/>
  <c r="S97" i="26"/>
  <c r="S255" i="26"/>
  <c r="S176" i="26"/>
  <c r="R174" i="24"/>
  <c r="R253" i="24"/>
  <c r="R332" i="24"/>
  <c r="U402" i="25"/>
  <c r="U165" i="25"/>
  <c r="U323" i="25"/>
  <c r="U244" i="25"/>
  <c r="H332" i="29"/>
  <c r="H95" i="29"/>
  <c r="H253" i="29"/>
  <c r="H174" i="29"/>
  <c r="L253" i="40"/>
  <c r="L332" i="40"/>
  <c r="L174" i="40"/>
  <c r="L95" i="40"/>
  <c r="F8" i="40"/>
  <c r="F255" i="40"/>
  <c r="F176" i="40"/>
  <c r="F9" i="40"/>
  <c r="F334" i="40"/>
  <c r="T131" i="25"/>
  <c r="T175" i="25"/>
  <c r="T148" i="25"/>
  <c r="T121" i="25"/>
  <c r="T333" i="25"/>
  <c r="T146" i="25"/>
  <c r="T120" i="25"/>
  <c r="T151" i="25"/>
  <c r="T118" i="25"/>
  <c r="T156" i="25"/>
  <c r="T108" i="25"/>
  <c r="T105" i="25"/>
  <c r="T168" i="25"/>
  <c r="T141" i="25"/>
  <c r="T115" i="25"/>
  <c r="T166" i="25"/>
  <c r="T140" i="25"/>
  <c r="T111" i="25"/>
  <c r="T145" i="25"/>
  <c r="T110" i="25"/>
  <c r="T143" i="25"/>
  <c r="T130" i="25"/>
  <c r="T128" i="25"/>
  <c r="T153" i="25"/>
  <c r="T158" i="25"/>
  <c r="T163" i="25"/>
  <c r="T123" i="25"/>
  <c r="T161" i="25"/>
  <c r="T106" i="25"/>
  <c r="T133" i="25"/>
  <c r="T138" i="25"/>
  <c r="T116" i="25"/>
  <c r="T96" i="25"/>
  <c r="T126" i="25"/>
  <c r="T125" i="25"/>
  <c r="T136" i="25"/>
  <c r="T135" i="25"/>
  <c r="T160" i="25"/>
  <c r="T165" i="25"/>
  <c r="T254" i="25"/>
  <c r="T150" i="25"/>
  <c r="K8" i="22"/>
  <c r="K160" i="22"/>
  <c r="K158" i="22"/>
  <c r="K157" i="22"/>
  <c r="K156" i="22"/>
  <c r="K155" i="22"/>
  <c r="K138" i="22"/>
  <c r="K137" i="22"/>
  <c r="K136" i="22"/>
  <c r="K133" i="22"/>
  <c r="K121" i="22"/>
  <c r="K117" i="22"/>
  <c r="K116" i="22"/>
  <c r="K115" i="22"/>
  <c r="K127" i="22"/>
  <c r="K128" i="22"/>
  <c r="K141" i="22"/>
  <c r="K142" i="22"/>
  <c r="K167" i="22"/>
  <c r="K132" i="22"/>
  <c r="K131" i="22"/>
  <c r="K120" i="22"/>
  <c r="K108" i="22"/>
  <c r="K143" i="22"/>
  <c r="K255" i="22"/>
  <c r="K176" i="22"/>
  <c r="K166" i="22"/>
  <c r="K153" i="22"/>
  <c r="K152" i="22"/>
  <c r="K151" i="22"/>
  <c r="K150" i="22"/>
  <c r="K140" i="22"/>
  <c r="K112" i="22"/>
  <c r="K107" i="22"/>
  <c r="K168" i="22"/>
  <c r="K165" i="22"/>
  <c r="K163" i="22"/>
  <c r="K162" i="22"/>
  <c r="K161" i="22"/>
  <c r="K148" i="22"/>
  <c r="K147" i="22"/>
  <c r="K146" i="22"/>
  <c r="K145" i="22"/>
  <c r="K125" i="22"/>
  <c r="K123" i="22"/>
  <c r="K122" i="22"/>
  <c r="K111" i="22"/>
  <c r="K106" i="22"/>
  <c r="K97" i="22"/>
  <c r="K113" i="22"/>
  <c r="K118" i="22"/>
  <c r="K126" i="22"/>
  <c r="K105" i="22"/>
  <c r="K135" i="22"/>
  <c r="K9" i="22"/>
  <c r="K110" i="22"/>
  <c r="K334" i="22"/>
  <c r="K492" i="22"/>
  <c r="U165" i="30"/>
  <c r="U169" i="21"/>
  <c r="T253" i="27"/>
  <c r="T95" i="27"/>
  <c r="T332" i="27"/>
  <c r="T174" i="27"/>
  <c r="U160" i="21"/>
  <c r="U95" i="27"/>
  <c r="T332" i="23"/>
  <c r="T174" i="23"/>
  <c r="T253" i="23"/>
  <c r="T95" i="23"/>
  <c r="T115" i="26"/>
  <c r="U95" i="29"/>
  <c r="U332" i="29"/>
  <c r="U174" i="29"/>
  <c r="U253" i="29"/>
  <c r="T145" i="26"/>
  <c r="T255" i="24"/>
  <c r="U331" i="30"/>
  <c r="U252" i="30"/>
  <c r="U104" i="30"/>
  <c r="U173" i="30"/>
  <c r="U102" i="30"/>
  <c r="U94" i="30"/>
  <c r="U333" i="23"/>
  <c r="U254" i="23"/>
  <c r="U159" i="23"/>
  <c r="U151" i="23"/>
  <c r="U139" i="23"/>
  <c r="U131" i="23"/>
  <c r="U125" i="23"/>
  <c r="U119" i="23"/>
  <c r="U111" i="23"/>
  <c r="U164" i="23"/>
  <c r="U156" i="23"/>
  <c r="U144" i="23"/>
  <c r="U136" i="23"/>
  <c r="U124" i="23"/>
  <c r="U116" i="23"/>
  <c r="U175" i="23"/>
  <c r="U169" i="23"/>
  <c r="U161" i="23"/>
  <c r="U149" i="23"/>
  <c r="U141" i="23"/>
  <c r="U135" i="23"/>
  <c r="U129" i="23"/>
  <c r="U121" i="23"/>
  <c r="U109" i="23"/>
  <c r="U160" i="23"/>
  <c r="U154" i="23"/>
  <c r="U146" i="23"/>
  <c r="U140" i="23"/>
  <c r="U134" i="23"/>
  <c r="U126" i="23"/>
  <c r="U120" i="23"/>
  <c r="U114" i="23"/>
  <c r="U106" i="23"/>
  <c r="S101" i="17"/>
  <c r="S173" i="17"/>
  <c r="S104" i="17"/>
  <c r="S97" i="17"/>
  <c r="S102" i="17"/>
  <c r="S96" i="17"/>
  <c r="S94" i="17"/>
  <c r="S103" i="17"/>
  <c r="S252" i="17"/>
  <c r="S331" i="17"/>
  <c r="S100" i="17"/>
  <c r="S98" i="17"/>
  <c r="S99" i="17"/>
  <c r="F104" i="17"/>
  <c r="F100" i="17"/>
  <c r="F96" i="17"/>
  <c r="F94" i="17"/>
  <c r="F101" i="17"/>
  <c r="F102" i="17"/>
  <c r="F173" i="17"/>
  <c r="F99" i="17"/>
  <c r="F97" i="17"/>
  <c r="F98" i="17"/>
  <c r="F331" i="17"/>
  <c r="F252" i="17"/>
  <c r="F103" i="17"/>
  <c r="F95" i="17"/>
  <c r="I331" i="29"/>
  <c r="I252" i="29"/>
  <c r="I102" i="29"/>
  <c r="I103" i="29"/>
  <c r="I98" i="29"/>
  <c r="I97" i="29"/>
  <c r="I94" i="29"/>
  <c r="I173" i="29"/>
  <c r="I104" i="29"/>
  <c r="I100" i="29"/>
  <c r="Q253" i="29"/>
  <c r="Q95" i="29"/>
  <c r="Q332" i="29"/>
  <c r="Q174" i="29"/>
  <c r="S174" i="24"/>
  <c r="S253" i="24"/>
  <c r="S332" i="24"/>
  <c r="S95" i="24"/>
  <c r="T165" i="29"/>
  <c r="T323" i="29"/>
  <c r="T244" i="29"/>
  <c r="T402" i="29"/>
  <c r="S95" i="22"/>
  <c r="S174" i="22"/>
  <c r="S332" i="22"/>
  <c r="S253" i="22"/>
  <c r="N244" i="22"/>
  <c r="N323" i="22"/>
  <c r="N402" i="22"/>
  <c r="N165" i="22"/>
  <c r="N560" i="22"/>
  <c r="H103" i="22"/>
  <c r="H98" i="22"/>
  <c r="H97" i="22"/>
  <c r="H252" i="22"/>
  <c r="H94" i="22"/>
  <c r="H99" i="22"/>
  <c r="H95" i="22"/>
  <c r="H102" i="22"/>
  <c r="H173" i="22"/>
  <c r="H104" i="22"/>
  <c r="H96" i="22"/>
  <c r="H100" i="22"/>
  <c r="H331" i="22"/>
  <c r="S8" i="19"/>
  <c r="S151" i="19"/>
  <c r="S141" i="19"/>
  <c r="S131" i="19"/>
  <c r="S121" i="19"/>
  <c r="S111" i="19"/>
  <c r="S175" i="19"/>
  <c r="S156" i="19"/>
  <c r="S150" i="19"/>
  <c r="S140" i="19"/>
  <c r="S130" i="19"/>
  <c r="S120" i="19"/>
  <c r="S110" i="19"/>
  <c r="S333" i="19"/>
  <c r="S161" i="19"/>
  <c r="S146" i="19"/>
  <c r="S136" i="19"/>
  <c r="S126" i="19"/>
  <c r="S116" i="19"/>
  <c r="S106" i="19"/>
  <c r="S254" i="19"/>
  <c r="S155" i="19"/>
  <c r="S145" i="19"/>
  <c r="S135" i="19"/>
  <c r="S125" i="19"/>
  <c r="S115" i="19"/>
  <c r="S105" i="19"/>
  <c r="S96" i="19"/>
  <c r="E174" i="29"/>
  <c r="E332" i="29"/>
  <c r="E95" i="29"/>
  <c r="E253" i="29"/>
  <c r="S244" i="22"/>
  <c r="S560" i="22"/>
  <c r="S165" i="22"/>
  <c r="S402" i="22"/>
  <c r="S323" i="22"/>
  <c r="I95" i="29"/>
  <c r="I174" i="29"/>
  <c r="I332" i="29"/>
  <c r="I253" i="29"/>
  <c r="P332" i="29"/>
  <c r="P253" i="29"/>
  <c r="P95" i="29"/>
  <c r="P174" i="29"/>
  <c r="I333" i="23"/>
  <c r="I254" i="23"/>
  <c r="I175" i="23"/>
  <c r="I164" i="23"/>
  <c r="I160" i="23"/>
  <c r="I156" i="23"/>
  <c r="I151" i="23"/>
  <c r="I146" i="23"/>
  <c r="I136" i="23"/>
  <c r="I134" i="23"/>
  <c r="I130" i="23"/>
  <c r="I121" i="23"/>
  <c r="I116" i="23"/>
  <c r="I111" i="23"/>
  <c r="I109" i="23"/>
  <c r="I105" i="23"/>
  <c r="I119" i="23"/>
  <c r="I139" i="23"/>
  <c r="I149" i="23"/>
  <c r="I125" i="23"/>
  <c r="I140" i="23"/>
  <c r="I154" i="23"/>
  <c r="I169" i="23"/>
  <c r="I161" i="23"/>
  <c r="I159" i="23"/>
  <c r="I155" i="23"/>
  <c r="I150" i="23"/>
  <c r="I145" i="23"/>
  <c r="I135" i="23"/>
  <c r="I131" i="23"/>
  <c r="I124" i="23"/>
  <c r="I120" i="23"/>
  <c r="I115" i="23"/>
  <c r="I110" i="23"/>
  <c r="I106" i="23"/>
  <c r="I126" i="23"/>
  <c r="I141" i="23"/>
  <c r="I166" i="23"/>
  <c r="I96" i="23"/>
  <c r="I114" i="23"/>
  <c r="I129" i="23"/>
  <c r="I144" i="23"/>
  <c r="I165" i="23"/>
  <c r="R323" i="23"/>
  <c r="R244" i="23"/>
  <c r="R402" i="23"/>
  <c r="R165" i="23"/>
  <c r="S402" i="23"/>
  <c r="S323" i="23"/>
  <c r="S244" i="23"/>
  <c r="S165" i="23"/>
  <c r="S145" i="22"/>
  <c r="S120" i="22"/>
  <c r="S111" i="22"/>
  <c r="S115" i="22"/>
  <c r="S123" i="22"/>
  <c r="S117" i="22"/>
  <c r="S140" i="22"/>
  <c r="S168" i="22"/>
  <c r="S126" i="22"/>
  <c r="S138" i="22"/>
  <c r="S166" i="22"/>
  <c r="S136" i="22"/>
  <c r="S96" i="22"/>
  <c r="S122" i="22"/>
  <c r="S147" i="22"/>
  <c r="S137" i="22"/>
  <c r="S125" i="22"/>
  <c r="S132" i="22"/>
  <c r="S146" i="22"/>
  <c r="S128" i="22"/>
  <c r="S107" i="22"/>
  <c r="S158" i="22"/>
  <c r="S157" i="22"/>
  <c r="S153" i="22"/>
  <c r="S152" i="22"/>
  <c r="S135" i="22"/>
  <c r="S112" i="22"/>
  <c r="S143" i="22"/>
  <c r="S151" i="22"/>
  <c r="S121" i="22"/>
  <c r="S175" i="22"/>
  <c r="S142" i="22"/>
  <c r="S333" i="22"/>
  <c r="S141" i="22"/>
  <c r="S160" i="22"/>
  <c r="S148" i="22"/>
  <c r="S155" i="22"/>
  <c r="S167" i="22"/>
  <c r="S106" i="22"/>
  <c r="S161" i="22"/>
  <c r="S113" i="22"/>
  <c r="S131" i="22"/>
  <c r="S108" i="22"/>
  <c r="S150" i="22"/>
  <c r="S110" i="22"/>
  <c r="S118" i="22"/>
  <c r="S127" i="22"/>
  <c r="S254" i="22"/>
  <c r="S105" i="22"/>
  <c r="S133" i="22"/>
  <c r="S116" i="22"/>
  <c r="S162" i="22"/>
  <c r="S163" i="22"/>
  <c r="S156" i="22"/>
  <c r="I169" i="21"/>
  <c r="I161" i="21"/>
  <c r="I144" i="21"/>
  <c r="I141" i="21"/>
  <c r="I135" i="21"/>
  <c r="I134" i="21"/>
  <c r="I126" i="21"/>
  <c r="I125" i="21"/>
  <c r="I120" i="21"/>
  <c r="I106" i="21"/>
  <c r="I111" i="21"/>
  <c r="I119" i="21"/>
  <c r="I154" i="21"/>
  <c r="I166" i="21"/>
  <c r="I160" i="21"/>
  <c r="I159" i="21"/>
  <c r="I156" i="21"/>
  <c r="I155" i="21"/>
  <c r="I140" i="21"/>
  <c r="I131" i="21"/>
  <c r="I124" i="21"/>
  <c r="I105" i="21"/>
  <c r="I96" i="21"/>
  <c r="I114" i="21"/>
  <c r="I129" i="21"/>
  <c r="I151" i="21"/>
  <c r="I150" i="21"/>
  <c r="I146" i="21"/>
  <c r="I109" i="21"/>
  <c r="I115" i="21"/>
  <c r="I139" i="21"/>
  <c r="I175" i="21"/>
  <c r="I165" i="21"/>
  <c r="I164" i="21"/>
  <c r="I145" i="21"/>
  <c r="I136" i="21"/>
  <c r="I130" i="21"/>
  <c r="I121" i="21"/>
  <c r="I110" i="21"/>
  <c r="I116" i="21"/>
  <c r="I149" i="21"/>
  <c r="I333" i="21"/>
  <c r="I254" i="21"/>
  <c r="I175" i="24"/>
  <c r="I169" i="24"/>
  <c r="I164" i="24"/>
  <c r="I155" i="24"/>
  <c r="I154" i="24"/>
  <c r="I149" i="24"/>
  <c r="I135" i="24"/>
  <c r="I134" i="24"/>
  <c r="I124" i="24"/>
  <c r="I111" i="24"/>
  <c r="I110" i="24"/>
  <c r="I122" i="24"/>
  <c r="I137" i="24"/>
  <c r="I147" i="24"/>
  <c r="I157" i="24"/>
  <c r="I159" i="24"/>
  <c r="I151" i="24"/>
  <c r="I139" i="24"/>
  <c r="I130" i="24"/>
  <c r="I126" i="24"/>
  <c r="I116" i="24"/>
  <c r="I107" i="24"/>
  <c r="I113" i="24"/>
  <c r="I129" i="24"/>
  <c r="I142" i="24"/>
  <c r="I166" i="24"/>
  <c r="I161" i="24"/>
  <c r="I152" i="24"/>
  <c r="I146" i="24"/>
  <c r="I131" i="24"/>
  <c r="I121" i="24"/>
  <c r="I120" i="24"/>
  <c r="I109" i="24"/>
  <c r="I112" i="24"/>
  <c r="I127" i="24"/>
  <c r="I140" i="24"/>
  <c r="I162" i="24"/>
  <c r="I167" i="24"/>
  <c r="I141" i="24"/>
  <c r="I105" i="24"/>
  <c r="I144" i="24"/>
  <c r="I254" i="24"/>
  <c r="I156" i="24"/>
  <c r="I150" i="24"/>
  <c r="I117" i="24"/>
  <c r="I132" i="24"/>
  <c r="I333" i="24"/>
  <c r="I136" i="24"/>
  <c r="I119" i="24"/>
  <c r="I125" i="24"/>
  <c r="I115" i="24"/>
  <c r="I106" i="24"/>
  <c r="I96" i="24"/>
  <c r="M146" i="21"/>
  <c r="M109" i="21"/>
  <c r="M115" i="21"/>
  <c r="M139" i="21"/>
  <c r="M164" i="21"/>
  <c r="M110" i="21"/>
  <c r="M116" i="21"/>
  <c r="M149" i="21"/>
  <c r="M141" i="21"/>
  <c r="M134" i="21"/>
  <c r="M125" i="21"/>
  <c r="M106" i="21"/>
  <c r="M111" i="21"/>
  <c r="M119" i="21"/>
  <c r="M154" i="21"/>
  <c r="M156" i="21"/>
  <c r="M140" i="21"/>
  <c r="M131" i="21"/>
  <c r="M124" i="21"/>
  <c r="M105" i="21"/>
  <c r="M114" i="21"/>
  <c r="M129" i="21"/>
  <c r="M333" i="21"/>
  <c r="M150" i="21"/>
  <c r="M166" i="21"/>
  <c r="M130" i="21"/>
  <c r="M161" i="21"/>
  <c r="M165" i="21"/>
  <c r="M126" i="21"/>
  <c r="M151" i="21"/>
  <c r="M96" i="21"/>
  <c r="M145" i="21"/>
  <c r="M254" i="21"/>
  <c r="M159" i="21"/>
  <c r="M120" i="21"/>
  <c r="M136" i="21"/>
  <c r="M169" i="21"/>
  <c r="M144" i="21"/>
  <c r="M121" i="21"/>
  <c r="M175" i="21"/>
  <c r="M155" i="21"/>
  <c r="M135" i="21"/>
  <c r="M160" i="21"/>
  <c r="P492" i="25"/>
  <c r="P323" i="26"/>
  <c r="P165" i="26"/>
  <c r="P244" i="26"/>
  <c r="P402" i="26"/>
  <c r="G95" i="22"/>
  <c r="E97" i="19"/>
  <c r="E173" i="19"/>
  <c r="E94" i="19"/>
  <c r="E95" i="19"/>
  <c r="E102" i="19"/>
  <c r="E252" i="19"/>
  <c r="E98" i="19"/>
  <c r="E100" i="19"/>
  <c r="E331" i="19"/>
  <c r="J8" i="22"/>
  <c r="J132" i="22"/>
  <c r="J131" i="22"/>
  <c r="J120" i="22"/>
  <c r="J108" i="22"/>
  <c r="J143" i="22"/>
  <c r="J255" i="22"/>
  <c r="J176" i="22"/>
  <c r="J153" i="22"/>
  <c r="J152" i="22"/>
  <c r="J151" i="22"/>
  <c r="J140" i="22"/>
  <c r="J112" i="22"/>
  <c r="J107" i="22"/>
  <c r="J168" i="22"/>
  <c r="J163" i="22"/>
  <c r="J162" i="22"/>
  <c r="J161" i="22"/>
  <c r="J148" i="22"/>
  <c r="J147" i="22"/>
  <c r="J146" i="22"/>
  <c r="J123" i="22"/>
  <c r="J122" i="22"/>
  <c r="J111" i="22"/>
  <c r="J106" i="22"/>
  <c r="J113" i="22"/>
  <c r="J118" i="22"/>
  <c r="J126" i="22"/>
  <c r="J158" i="22"/>
  <c r="J157" i="22"/>
  <c r="J156" i="22"/>
  <c r="J138" i="22"/>
  <c r="J137" i="22"/>
  <c r="J136" i="22"/>
  <c r="J135" i="22"/>
  <c r="J133" i="22"/>
  <c r="J121" i="22"/>
  <c r="J117" i="22"/>
  <c r="J116" i="22"/>
  <c r="J115" i="22"/>
  <c r="J110" i="22"/>
  <c r="J127" i="22"/>
  <c r="J128" i="22"/>
  <c r="J141" i="22"/>
  <c r="J142" i="22"/>
  <c r="J160" i="22"/>
  <c r="J167" i="22"/>
  <c r="J125" i="22"/>
  <c r="J105" i="22"/>
  <c r="J155" i="22"/>
  <c r="J145" i="22"/>
  <c r="J150" i="22"/>
  <c r="J492" i="22"/>
  <c r="J334" i="22"/>
  <c r="J166" i="22"/>
  <c r="J97" i="22"/>
  <c r="J9" i="22"/>
  <c r="J165" i="22"/>
  <c r="U135" i="30"/>
  <c r="E107" i="40"/>
  <c r="E115" i="40"/>
  <c r="E146" i="40"/>
  <c r="E135" i="40"/>
  <c r="E147" i="40"/>
  <c r="E136" i="40"/>
  <c r="E156" i="40"/>
  <c r="E130" i="40"/>
  <c r="E106" i="40"/>
  <c r="E111" i="40"/>
  <c r="E155" i="40"/>
  <c r="E122" i="40"/>
  <c r="E121" i="40"/>
  <c r="E127" i="40"/>
  <c r="E120" i="40"/>
  <c r="E254" i="40"/>
  <c r="E165" i="40"/>
  <c r="E161" i="40"/>
  <c r="E96" i="40"/>
  <c r="E152" i="40"/>
  <c r="E110" i="40"/>
  <c r="E145" i="40"/>
  <c r="E166" i="40"/>
  <c r="E160" i="40"/>
  <c r="E132" i="40"/>
  <c r="E167" i="40"/>
  <c r="E131" i="40"/>
  <c r="E142" i="40"/>
  <c r="E333" i="40"/>
  <c r="E157" i="40"/>
  <c r="E116" i="40"/>
  <c r="E117" i="40"/>
  <c r="E162" i="40"/>
  <c r="E151" i="40"/>
  <c r="E126" i="40"/>
  <c r="E150" i="40"/>
  <c r="E141" i="40"/>
  <c r="E105" i="40"/>
  <c r="E112" i="40"/>
  <c r="E140" i="40"/>
  <c r="E175" i="40"/>
  <c r="E125" i="40"/>
  <c r="E137" i="40"/>
  <c r="S121" i="25"/>
  <c r="S333" i="25"/>
  <c r="S136" i="25"/>
  <c r="S153" i="25"/>
  <c r="S120" i="25"/>
  <c r="S145" i="25"/>
  <c r="S126" i="25"/>
  <c r="S108" i="25"/>
  <c r="S115" i="25"/>
  <c r="S125" i="25"/>
  <c r="T491" i="26"/>
  <c r="T333" i="26"/>
  <c r="T175" i="26"/>
  <c r="T161" i="26"/>
  <c r="T151" i="26"/>
  <c r="T141" i="26"/>
  <c r="T131" i="26"/>
  <c r="B11" i="41"/>
  <c r="T121" i="26"/>
  <c r="T111" i="26"/>
  <c r="T254" i="26"/>
  <c r="T156" i="26"/>
  <c r="T146" i="26"/>
  <c r="T136" i="26"/>
  <c r="T126" i="26"/>
  <c r="T116" i="26"/>
  <c r="T106" i="26"/>
  <c r="N492" i="23"/>
  <c r="R95" i="29"/>
  <c r="R332" i="29"/>
  <c r="R253" i="29"/>
  <c r="R174" i="29"/>
  <c r="T130" i="22"/>
  <c r="T111" i="22"/>
  <c r="T151" i="22"/>
  <c r="T126" i="22"/>
  <c r="T117" i="22"/>
  <c r="T152" i="22"/>
  <c r="T113" i="22"/>
  <c r="T133" i="22"/>
  <c r="T153" i="22"/>
  <c r="T132" i="22"/>
  <c r="T105" i="22"/>
  <c r="T125" i="22"/>
  <c r="T150" i="22"/>
  <c r="T175" i="22"/>
  <c r="T136" i="22"/>
  <c r="T141" i="22"/>
  <c r="T166" i="22"/>
  <c r="T137" i="22"/>
  <c r="T167" i="22"/>
  <c r="T123" i="22"/>
  <c r="T143" i="22"/>
  <c r="T163" i="22"/>
  <c r="T112" i="22"/>
  <c r="T162" i="22"/>
  <c r="T115" i="22"/>
  <c r="T140" i="22"/>
  <c r="T160" i="22"/>
  <c r="T131" i="22"/>
  <c r="T156" i="22"/>
  <c r="T333" i="22"/>
  <c r="T157" i="22"/>
  <c r="T138" i="22"/>
  <c r="T145" i="22"/>
  <c r="T106" i="22"/>
  <c r="T107" i="22"/>
  <c r="T108" i="22"/>
  <c r="T148" i="22"/>
  <c r="T254" i="22"/>
  <c r="T110" i="22"/>
  <c r="T155" i="22"/>
  <c r="T121" i="22"/>
  <c r="T146" i="22"/>
  <c r="T127" i="22"/>
  <c r="T118" i="22"/>
  <c r="T158" i="22"/>
  <c r="T122" i="22"/>
  <c r="T120" i="22"/>
  <c r="T165" i="22"/>
  <c r="T161" i="22"/>
  <c r="T116" i="22"/>
  <c r="T147" i="22"/>
  <c r="T128" i="22"/>
  <c r="T168" i="22"/>
  <c r="T142" i="22"/>
  <c r="T135" i="22"/>
  <c r="Q101" i="21"/>
  <c r="Q98" i="21"/>
  <c r="Q97" i="21"/>
  <c r="Q173" i="21"/>
  <c r="Q94" i="21"/>
  <c r="Q252" i="21"/>
  <c r="Q103" i="21"/>
  <c r="Q102" i="21"/>
  <c r="Q95" i="21"/>
  <c r="Q331" i="21"/>
  <c r="Q104" i="21"/>
  <c r="G165" i="26"/>
  <c r="G402" i="26"/>
  <c r="G323" i="26"/>
  <c r="G244" i="26"/>
  <c r="T402" i="26"/>
  <c r="T244" i="26"/>
  <c r="T323" i="26"/>
  <c r="T165" i="26"/>
  <c r="E131" i="25"/>
  <c r="E135" i="25"/>
  <c r="E121" i="25"/>
  <c r="E110" i="25"/>
  <c r="E175" i="25"/>
  <c r="E133" i="25"/>
  <c r="E146" i="25"/>
  <c r="E166" i="25"/>
  <c r="E148" i="25"/>
  <c r="E136" i="25"/>
  <c r="E168" i="25"/>
  <c r="E128" i="25"/>
  <c r="E123" i="25"/>
  <c r="E160" i="25"/>
  <c r="E141" i="25"/>
  <c r="E333" i="25"/>
  <c r="E140" i="25"/>
  <c r="E165" i="25"/>
  <c r="E106" i="25"/>
  <c r="E138" i="25"/>
  <c r="E150" i="25"/>
  <c r="E158" i="25"/>
  <c r="E126" i="25"/>
  <c r="E120" i="25"/>
  <c r="E111" i="25"/>
  <c r="E163" i="25"/>
  <c r="E156" i="25"/>
  <c r="E254" i="25"/>
  <c r="E143" i="25"/>
  <c r="E153" i="25"/>
  <c r="E125" i="25"/>
  <c r="E145" i="25"/>
  <c r="E118" i="25"/>
  <c r="E108" i="25"/>
  <c r="E130" i="25"/>
  <c r="E161" i="25"/>
  <c r="E116" i="25"/>
  <c r="E151" i="25"/>
  <c r="E115" i="25"/>
  <c r="E105" i="25"/>
  <c r="E155" i="25"/>
  <c r="E96" i="25"/>
  <c r="R98" i="40"/>
  <c r="S252" i="40"/>
  <c r="S98" i="40"/>
  <c r="S95" i="40"/>
  <c r="M8" i="22"/>
  <c r="M97" i="22"/>
  <c r="M145" i="22"/>
  <c r="M120" i="22"/>
  <c r="M111" i="22"/>
  <c r="M115" i="22"/>
  <c r="M123" i="22"/>
  <c r="M117" i="22"/>
  <c r="M140" i="22"/>
  <c r="M168" i="22"/>
  <c r="M126" i="22"/>
  <c r="M138" i="22"/>
  <c r="M166" i="22"/>
  <c r="M136" i="22"/>
  <c r="M492" i="22"/>
  <c r="M122" i="22"/>
  <c r="M147" i="22"/>
  <c r="M137" i="22"/>
  <c r="M125" i="22"/>
  <c r="M132" i="22"/>
  <c r="M146" i="22"/>
  <c r="M128" i="22"/>
  <c r="M107" i="22"/>
  <c r="M158" i="22"/>
  <c r="M157" i="22"/>
  <c r="M255" i="22"/>
  <c r="M121" i="22"/>
  <c r="M153" i="22"/>
  <c r="M152" i="22"/>
  <c r="M135" i="22"/>
  <c r="M112" i="22"/>
  <c r="M143" i="22"/>
  <c r="M151" i="22"/>
  <c r="M165" i="22"/>
  <c r="M176" i="22"/>
  <c r="M142" i="22"/>
  <c r="M141" i="22"/>
  <c r="M160" i="22"/>
  <c r="M148" i="22"/>
  <c r="M9" i="22"/>
  <c r="M155" i="22"/>
  <c r="M106" i="22"/>
  <c r="M161" i="22"/>
  <c r="M113" i="22"/>
  <c r="M131" i="22"/>
  <c r="M108" i="22"/>
  <c r="M150" i="22"/>
  <c r="M110" i="22"/>
  <c r="M118" i="22"/>
  <c r="M127" i="22"/>
  <c r="M105" i="22"/>
  <c r="M133" i="22"/>
  <c r="M116" i="22"/>
  <c r="M162" i="22"/>
  <c r="M163" i="22"/>
  <c r="M167" i="22"/>
  <c r="M156" i="22"/>
  <c r="M334" i="22"/>
  <c r="U155" i="30"/>
  <c r="T150" i="26"/>
  <c r="T110" i="26"/>
  <c r="U332" i="21"/>
  <c r="U174" i="21"/>
  <c r="U95" i="21"/>
  <c r="U253" i="21"/>
  <c r="T255" i="30"/>
  <c r="T176" i="30"/>
  <c r="T97" i="30"/>
  <c r="T334" i="30"/>
  <c r="U334" i="26"/>
  <c r="U176" i="26"/>
  <c r="U255" i="26"/>
  <c r="U97" i="26"/>
  <c r="U8" i="26"/>
  <c r="U9" i="26"/>
  <c r="I126" i="25"/>
  <c r="I128" i="25"/>
  <c r="I141" i="25"/>
  <c r="I123" i="25"/>
  <c r="I96" i="25"/>
  <c r="I148" i="25"/>
  <c r="I136" i="25"/>
  <c r="I155" i="25"/>
  <c r="I135" i="25"/>
  <c r="I160" i="25"/>
  <c r="U150" i="21"/>
  <c r="T9" i="37"/>
  <c r="T8" i="37"/>
  <c r="T334" i="37"/>
  <c r="T255" i="37"/>
  <c r="T176" i="37"/>
  <c r="U161" i="24"/>
  <c r="U156" i="24"/>
  <c r="U151" i="24"/>
  <c r="U146" i="24"/>
  <c r="U141" i="24"/>
  <c r="U136" i="24"/>
  <c r="U131" i="24"/>
  <c r="B12" i="41" s="1"/>
  <c r="U126" i="24"/>
  <c r="U121" i="24"/>
  <c r="U116" i="24"/>
  <c r="U111" i="24"/>
  <c r="U106" i="24"/>
  <c r="U333" i="24"/>
  <c r="U254" i="24"/>
  <c r="U175" i="24"/>
  <c r="U164" i="24"/>
  <c r="U159" i="24"/>
  <c r="U154" i="24"/>
  <c r="U149" i="24"/>
  <c r="U144" i="24"/>
  <c r="U139" i="24"/>
  <c r="U134" i="24"/>
  <c r="U129" i="24"/>
  <c r="U124" i="24"/>
  <c r="U119" i="24"/>
  <c r="U113" i="24"/>
  <c r="U109" i="24"/>
  <c r="U152" i="24"/>
  <c r="U132" i="24"/>
  <c r="U112" i="24"/>
  <c r="U167" i="24"/>
  <c r="U147" i="24"/>
  <c r="U127" i="24"/>
  <c r="U107" i="24"/>
  <c r="U162" i="24"/>
  <c r="U142" i="24"/>
  <c r="U122" i="24"/>
  <c r="U157" i="24"/>
  <c r="U137" i="24"/>
  <c r="U117" i="24"/>
  <c r="U155" i="21"/>
  <c r="U332" i="19"/>
  <c r="U174" i="19"/>
  <c r="U492" i="19"/>
  <c r="U253" i="19"/>
  <c r="U160" i="24"/>
  <c r="U125" i="24"/>
  <c r="K131" i="25"/>
  <c r="K120" i="25"/>
  <c r="K150" i="25"/>
  <c r="K151" i="25"/>
  <c r="K106" i="25"/>
  <c r="K333" i="25"/>
  <c r="K135" i="25"/>
  <c r="K136" i="25"/>
  <c r="K121" i="25"/>
  <c r="K160" i="25"/>
  <c r="K145" i="25"/>
  <c r="K105" i="25"/>
  <c r="K168" i="25"/>
  <c r="K141" i="25"/>
  <c r="K158" i="25"/>
  <c r="K115" i="25"/>
  <c r="K126" i="25"/>
  <c r="K96" i="25"/>
  <c r="K128" i="25"/>
  <c r="K156" i="25"/>
  <c r="K155" i="25"/>
  <c r="K166" i="25"/>
  <c r="K125" i="25"/>
  <c r="K163" i="25"/>
  <c r="K133" i="25"/>
  <c r="K138" i="25"/>
  <c r="K161" i="25"/>
  <c r="K254" i="25"/>
  <c r="K148" i="25"/>
  <c r="K146" i="25"/>
  <c r="K118" i="25"/>
  <c r="K116" i="25"/>
  <c r="K165" i="25"/>
  <c r="K108" i="25"/>
  <c r="K143" i="25"/>
  <c r="K130" i="25"/>
  <c r="K153" i="25"/>
  <c r="K123" i="25"/>
  <c r="K111" i="25"/>
  <c r="K175" i="25"/>
  <c r="K110" i="25"/>
  <c r="K140" i="25"/>
  <c r="U140" i="21"/>
  <c r="T155" i="26"/>
  <c r="T103" i="19"/>
  <c r="T331" i="19"/>
  <c r="T173" i="19"/>
  <c r="T102" i="19"/>
  <c r="T100" i="19"/>
  <c r="T104" i="19"/>
  <c r="T98" i="19"/>
  <c r="T94" i="19"/>
  <c r="T252" i="19"/>
  <c r="U332" i="37"/>
  <c r="U253" i="37"/>
  <c r="U174" i="37"/>
  <c r="U95" i="37"/>
  <c r="U255" i="23"/>
  <c r="U8" i="23"/>
  <c r="U176" i="23"/>
  <c r="U9" i="23"/>
  <c r="U334" i="23"/>
  <c r="U97" i="23"/>
  <c r="U145" i="23"/>
  <c r="T331" i="23"/>
  <c r="T173" i="23"/>
  <c r="T104" i="23"/>
  <c r="T252" i="23"/>
  <c r="T98" i="23"/>
  <c r="T94" i="23"/>
  <c r="T332" i="19"/>
  <c r="T174" i="19"/>
  <c r="T492" i="19"/>
  <c r="T253" i="19"/>
  <c r="T95" i="19"/>
  <c r="U145" i="24"/>
  <c r="U110" i="23"/>
  <c r="D95" i="17"/>
  <c r="D96" i="17"/>
  <c r="D104" i="17"/>
  <c r="D94" i="17"/>
  <c r="D97" i="17"/>
  <c r="D173" i="17"/>
  <c r="D102" i="17"/>
  <c r="D252" i="17"/>
  <c r="D100" i="17"/>
  <c r="D101" i="17"/>
  <c r="D98" i="17"/>
  <c r="D103" i="17"/>
  <c r="D331" i="17"/>
  <c r="D99" i="17"/>
  <c r="U333" i="19"/>
  <c r="U175" i="19"/>
  <c r="U161" i="19"/>
  <c r="U151" i="19"/>
  <c r="U141" i="19"/>
  <c r="U131" i="19"/>
  <c r="U121" i="19"/>
  <c r="U111" i="19"/>
  <c r="U254" i="19"/>
  <c r="U166" i="19"/>
  <c r="U156" i="19"/>
  <c r="U146" i="19"/>
  <c r="U136" i="19"/>
  <c r="U126" i="19"/>
  <c r="U116" i="19"/>
  <c r="U106" i="19"/>
  <c r="U8" i="19"/>
  <c r="U145" i="19"/>
  <c r="U105" i="19"/>
  <c r="T105" i="24"/>
  <c r="T324" i="28"/>
  <c r="T403" i="28"/>
  <c r="T245" i="28"/>
  <c r="T79" i="28"/>
  <c r="T561" i="28"/>
  <c r="T166" i="28"/>
  <c r="U174" i="30"/>
  <c r="U95" i="30"/>
  <c r="U253" i="30"/>
  <c r="U491" i="30"/>
  <c r="U332" i="30"/>
  <c r="U255" i="30"/>
  <c r="U176" i="30"/>
  <c r="U97" i="30"/>
  <c r="U334" i="30"/>
  <c r="U130" i="21"/>
  <c r="U120" i="21"/>
  <c r="U166" i="23"/>
  <c r="T332" i="17"/>
  <c r="T174" i="17"/>
  <c r="T95" i="17"/>
  <c r="T253" i="17"/>
  <c r="J8" i="23"/>
  <c r="J9" i="23"/>
  <c r="J334" i="23"/>
  <c r="J255" i="23"/>
  <c r="J97" i="23"/>
  <c r="J176" i="23"/>
  <c r="R255" i="23"/>
  <c r="R9" i="23"/>
  <c r="R334" i="23"/>
  <c r="R8" i="23"/>
  <c r="R97" i="23"/>
  <c r="R176" i="23"/>
  <c r="T173" i="17"/>
  <c r="T98" i="17"/>
  <c r="T101" i="17"/>
  <c r="T331" i="17"/>
  <c r="T100" i="17"/>
  <c r="T103" i="17"/>
  <c r="T104" i="17"/>
  <c r="T94" i="17"/>
  <c r="T97" i="17"/>
  <c r="T96" i="17"/>
  <c r="T99" i="17"/>
  <c r="T252" i="17"/>
  <c r="T102" i="17"/>
  <c r="E332" i="21"/>
  <c r="E174" i="21"/>
  <c r="E95" i="21"/>
  <c r="E253" i="21"/>
  <c r="R174" i="19"/>
  <c r="R253" i="19"/>
  <c r="R492" i="19"/>
  <c r="R332" i="19"/>
  <c r="R95" i="19"/>
  <c r="R244" i="22"/>
  <c r="R323" i="22"/>
  <c r="R402" i="22"/>
  <c r="R560" i="22"/>
  <c r="R165" i="22"/>
  <c r="J95" i="29"/>
  <c r="J174" i="29"/>
  <c r="J332" i="29"/>
  <c r="J253" i="29"/>
  <c r="O174" i="29"/>
  <c r="O332" i="29"/>
  <c r="O253" i="29"/>
  <c r="O95" i="29"/>
  <c r="Q493" i="21"/>
  <c r="Q151" i="21"/>
  <c r="Q150" i="21"/>
  <c r="Q146" i="21"/>
  <c r="Q111" i="21"/>
  <c r="Q119" i="21"/>
  <c r="Q154" i="21"/>
  <c r="Q254" i="21"/>
  <c r="Q175" i="21"/>
  <c r="Q164" i="21"/>
  <c r="Q145" i="21"/>
  <c r="Q136" i="21"/>
  <c r="Q130" i="21"/>
  <c r="Q121" i="21"/>
  <c r="Q96" i="21"/>
  <c r="Q114" i="21"/>
  <c r="Q129" i="21"/>
  <c r="Q161" i="21"/>
  <c r="Q144" i="21"/>
  <c r="Q141" i="21"/>
  <c r="Q135" i="21"/>
  <c r="Q134" i="21"/>
  <c r="Q126" i="21"/>
  <c r="Q125" i="21"/>
  <c r="Q120" i="21"/>
  <c r="Q106" i="21"/>
  <c r="Q109" i="21"/>
  <c r="Q115" i="21"/>
  <c r="Q139" i="21"/>
  <c r="Q333" i="21"/>
  <c r="Q166" i="21"/>
  <c r="Q160" i="21"/>
  <c r="Q159" i="21"/>
  <c r="Q156" i="21"/>
  <c r="Q140" i="21"/>
  <c r="Q131" i="21"/>
  <c r="Q124" i="21"/>
  <c r="Q105" i="21"/>
  <c r="Q110" i="21"/>
  <c r="Q116" i="21"/>
  <c r="Q149" i="21"/>
  <c r="Q155" i="21"/>
  <c r="Q169" i="21"/>
  <c r="Q165" i="21"/>
  <c r="S253" i="23"/>
  <c r="S332" i="23"/>
  <c r="S174" i="23"/>
  <c r="S95" i="23"/>
  <c r="T155" i="25"/>
  <c r="J254" i="23"/>
  <c r="J333" i="23"/>
  <c r="J161" i="23"/>
  <c r="J155" i="23"/>
  <c r="J145" i="23"/>
  <c r="J131" i="23"/>
  <c r="J120" i="23"/>
  <c r="J110" i="23"/>
  <c r="J96" i="23"/>
  <c r="J114" i="23"/>
  <c r="J129" i="23"/>
  <c r="J144" i="23"/>
  <c r="J175" i="23"/>
  <c r="J160" i="23"/>
  <c r="J151" i="23"/>
  <c r="J146" i="23"/>
  <c r="J136" i="23"/>
  <c r="J134" i="23"/>
  <c r="J130" i="23"/>
  <c r="J116" i="23"/>
  <c r="J111" i="23"/>
  <c r="J109" i="23"/>
  <c r="J105" i="23"/>
  <c r="J119" i="23"/>
  <c r="J139" i="23"/>
  <c r="J149" i="23"/>
  <c r="J164" i="23"/>
  <c r="J156" i="23"/>
  <c r="J121" i="23"/>
  <c r="J125" i="23"/>
  <c r="J140" i="23"/>
  <c r="J154" i="23"/>
  <c r="J169" i="23"/>
  <c r="J159" i="23"/>
  <c r="J150" i="23"/>
  <c r="J135" i="23"/>
  <c r="J124" i="23"/>
  <c r="J115" i="23"/>
  <c r="J106" i="23"/>
  <c r="J126" i="23"/>
  <c r="J141" i="23"/>
  <c r="J166" i="23"/>
  <c r="J165" i="23"/>
  <c r="G323" i="30"/>
  <c r="G402" i="30"/>
  <c r="G244" i="30"/>
  <c r="G165" i="30"/>
  <c r="R402" i="26"/>
  <c r="R323" i="26"/>
  <c r="R165" i="26"/>
  <c r="R244" i="26"/>
  <c r="R324" i="28"/>
  <c r="R245" i="28"/>
  <c r="R403" i="28"/>
  <c r="R79" i="28"/>
  <c r="R561" i="28"/>
  <c r="R166" i="28"/>
  <c r="D244" i="21"/>
  <c r="D323" i="21"/>
  <c r="D165" i="21"/>
  <c r="I244" i="25"/>
  <c r="I323" i="25"/>
  <c r="I402" i="25"/>
  <c r="N217" i="31"/>
  <c r="X217" i="31"/>
  <c r="N145" i="31"/>
  <c r="X145" i="31"/>
  <c r="N144" i="31"/>
  <c r="X144" i="31"/>
  <c r="N143" i="31"/>
  <c r="X143" i="31"/>
  <c r="N142" i="31"/>
  <c r="X142" i="31"/>
  <c r="N141" i="31"/>
  <c r="X141" i="31"/>
  <c r="N140" i="31"/>
  <c r="X140" i="31"/>
  <c r="N139" i="31"/>
  <c r="X139" i="31"/>
  <c r="N138" i="31"/>
  <c r="X138" i="31"/>
  <c r="N137" i="31"/>
  <c r="X137" i="31"/>
  <c r="N136" i="31"/>
  <c r="X136" i="31"/>
  <c r="N135" i="31"/>
  <c r="X135" i="31"/>
  <c r="N134" i="31"/>
  <c r="X134" i="31"/>
  <c r="N133" i="31"/>
  <c r="X133" i="31"/>
  <c r="N132" i="31"/>
  <c r="X132" i="31"/>
  <c r="N131" i="31"/>
  <c r="X131" i="31"/>
  <c r="N130" i="31"/>
  <c r="X130" i="31"/>
  <c r="N129" i="31"/>
  <c r="X129" i="31"/>
  <c r="N128" i="31"/>
  <c r="X128" i="31"/>
  <c r="N127" i="31"/>
  <c r="X127" i="31"/>
  <c r="N126" i="31"/>
  <c r="X126" i="31"/>
  <c r="N125" i="31"/>
  <c r="X125" i="31"/>
  <c r="N124" i="31"/>
  <c r="X124" i="31"/>
  <c r="N123" i="31"/>
  <c r="X123" i="31"/>
  <c r="N122" i="31"/>
  <c r="X122" i="31"/>
  <c r="N121" i="31"/>
  <c r="X121" i="31"/>
  <c r="N120" i="31"/>
  <c r="X120" i="31"/>
  <c r="N119" i="31"/>
  <c r="X119" i="31"/>
  <c r="N118" i="31"/>
  <c r="X118" i="31"/>
  <c r="N117" i="31"/>
  <c r="X117" i="31"/>
  <c r="N116" i="31"/>
  <c r="X116" i="31"/>
  <c r="N115" i="31"/>
  <c r="X115" i="31"/>
  <c r="N114" i="31"/>
  <c r="X114" i="31"/>
  <c r="N113" i="31"/>
  <c r="X113" i="31"/>
  <c r="N112" i="31"/>
  <c r="X112" i="31"/>
  <c r="N111" i="31"/>
  <c r="X111" i="31"/>
  <c r="N110" i="31"/>
  <c r="X110" i="31"/>
  <c r="N109" i="31"/>
  <c r="X109" i="31"/>
  <c r="N108" i="31"/>
  <c r="X108" i="31"/>
  <c r="N107" i="31"/>
  <c r="X107" i="31"/>
  <c r="N106" i="31"/>
  <c r="X106" i="31"/>
  <c r="N105" i="31"/>
  <c r="X105" i="31"/>
  <c r="N104" i="31"/>
  <c r="X104" i="31"/>
  <c r="N103" i="31"/>
  <c r="X103" i="31"/>
  <c r="N102" i="31"/>
  <c r="X102" i="31"/>
  <c r="N101" i="31"/>
  <c r="X101" i="31"/>
  <c r="N100" i="31"/>
  <c r="X100" i="31"/>
  <c r="N99" i="31"/>
  <c r="X99" i="31"/>
  <c r="N98" i="31"/>
  <c r="X98" i="31"/>
  <c r="N97" i="31"/>
  <c r="X97" i="31"/>
  <c r="N149" i="31"/>
  <c r="X149" i="31"/>
  <c r="N96" i="31"/>
  <c r="X96" i="31"/>
  <c r="N95" i="31"/>
  <c r="X95" i="31"/>
  <c r="N94" i="31"/>
  <c r="X94" i="31"/>
  <c r="N93" i="31"/>
  <c r="X93" i="31"/>
  <c r="N92" i="31"/>
  <c r="X92" i="31"/>
  <c r="N91" i="31"/>
  <c r="X91" i="31"/>
  <c r="N90" i="31"/>
  <c r="X90" i="31"/>
  <c r="N89" i="31"/>
  <c r="X89" i="31"/>
  <c r="N88" i="31"/>
  <c r="X88" i="31"/>
  <c r="N87" i="31"/>
  <c r="X87" i="31"/>
  <c r="N86" i="31"/>
  <c r="X86" i="31"/>
  <c r="N85" i="31"/>
  <c r="X85" i="31"/>
  <c r="N84" i="31"/>
  <c r="X84" i="31"/>
  <c r="N83" i="31"/>
  <c r="X83" i="31"/>
  <c r="N82" i="31"/>
  <c r="X82" i="31"/>
  <c r="N81" i="31"/>
  <c r="X81" i="31"/>
  <c r="X8" i="31"/>
  <c r="M173" i="19"/>
  <c r="M252" i="19"/>
  <c r="M98" i="19"/>
  <c r="M102" i="19"/>
  <c r="M94" i="19"/>
  <c r="M95" i="19"/>
  <c r="M100" i="19"/>
  <c r="M104" i="19"/>
  <c r="M331" i="19"/>
  <c r="M97" i="19"/>
  <c r="M103" i="19"/>
  <c r="E96" i="19"/>
  <c r="N8" i="40"/>
  <c r="N97" i="40"/>
  <c r="N334" i="40"/>
  <c r="N176" i="40"/>
  <c r="N9" i="40"/>
  <c r="N255" i="40"/>
  <c r="U333" i="30"/>
  <c r="U166" i="30"/>
  <c r="U156" i="30"/>
  <c r="U146" i="30"/>
  <c r="U136" i="30"/>
  <c r="U126" i="30"/>
  <c r="U116" i="30"/>
  <c r="U106" i="30"/>
  <c r="U254" i="30"/>
  <c r="U175" i="30"/>
  <c r="U161" i="30"/>
  <c r="U151" i="30"/>
  <c r="U141" i="30"/>
  <c r="U131" i="30"/>
  <c r="U121" i="30"/>
  <c r="U111" i="30"/>
  <c r="U96" i="30"/>
  <c r="U160" i="30"/>
  <c r="U120" i="30"/>
  <c r="U150" i="30"/>
  <c r="U110" i="30"/>
  <c r="U140" i="30"/>
  <c r="U130" i="30"/>
  <c r="B14" i="41"/>
  <c r="R173" i="27"/>
  <c r="R104" i="27"/>
  <c r="R103" i="27"/>
  <c r="R102" i="27"/>
  <c r="R94" i="27"/>
  <c r="R331" i="27"/>
  <c r="R101" i="27"/>
  <c r="R100" i="27"/>
  <c r="R98" i="27"/>
  <c r="R97" i="27"/>
  <c r="R95" i="27"/>
  <c r="R252" i="27"/>
  <c r="R96" i="27"/>
  <c r="Q131" i="25"/>
  <c r="Q161" i="25"/>
  <c r="Q123" i="25"/>
  <c r="Q135" i="25"/>
  <c r="Q333" i="25"/>
  <c r="Q128" i="25"/>
  <c r="Q166" i="25"/>
  <c r="Q158" i="25"/>
  <c r="Q254" i="25"/>
  <c r="Q121" i="25"/>
  <c r="Q108" i="25"/>
  <c r="Q120" i="25"/>
  <c r="Q146" i="25"/>
  <c r="Q150" i="25"/>
  <c r="Q151" i="25"/>
  <c r="Q111" i="25"/>
  <c r="Q118" i="25"/>
  <c r="Q143" i="25"/>
  <c r="Q175" i="25"/>
  <c r="Q148" i="25"/>
  <c r="Q165" i="25"/>
  <c r="Q160" i="25"/>
  <c r="Q106" i="25"/>
  <c r="Q116" i="25"/>
  <c r="Q163" i="25"/>
  <c r="Q153" i="25"/>
  <c r="Q156" i="25"/>
  <c r="Q115" i="25"/>
  <c r="Q155" i="25"/>
  <c r="Q126" i="25"/>
  <c r="Q136" i="25"/>
  <c r="Q125" i="25"/>
  <c r="Q105" i="25"/>
  <c r="Q145" i="25"/>
  <c r="Q141" i="25"/>
  <c r="Q96" i="25"/>
  <c r="Q110" i="25"/>
  <c r="Q130" i="25"/>
  <c r="Q133" i="25"/>
  <c r="Q138" i="25"/>
  <c r="Q140" i="25"/>
  <c r="Q168" i="25"/>
  <c r="T104" i="27"/>
  <c r="T100" i="27"/>
  <c r="T252" i="27"/>
  <c r="T103" i="27"/>
  <c r="T98" i="27"/>
  <c r="T94" i="27"/>
  <c r="T102" i="27"/>
  <c r="T97" i="27"/>
  <c r="T173" i="27"/>
  <c r="T331" i="27"/>
  <c r="T101" i="27"/>
  <c r="T96" i="27"/>
  <c r="U323" i="23"/>
  <c r="U402" i="23"/>
  <c r="U165" i="23"/>
  <c r="U244" i="23"/>
  <c r="G173" i="22"/>
  <c r="G102" i="22"/>
  <c r="G331" i="22"/>
  <c r="G103" i="22"/>
  <c r="G99" i="22"/>
  <c r="G98" i="22"/>
  <c r="G97" i="22"/>
  <c r="G252" i="22"/>
  <c r="G104" i="22"/>
  <c r="G100" i="22"/>
  <c r="G94" i="22"/>
  <c r="G96" i="22"/>
  <c r="E492" i="25"/>
  <c r="T9" i="22"/>
  <c r="T176" i="22"/>
  <c r="T492" i="22"/>
  <c r="T255" i="22"/>
  <c r="T8" i="22"/>
  <c r="T97" i="22"/>
  <c r="T334" i="22"/>
  <c r="M174" i="29"/>
  <c r="M95" i="29"/>
  <c r="M253" i="29"/>
  <c r="M332" i="29"/>
  <c r="O244" i="22"/>
  <c r="O560" i="22"/>
  <c r="O323" i="22"/>
  <c r="O165" i="22"/>
  <c r="O402" i="22"/>
  <c r="S103" i="40"/>
  <c r="S331" i="40"/>
  <c r="U9" i="22"/>
  <c r="U176" i="22"/>
  <c r="U492" i="22"/>
  <c r="U255" i="22"/>
  <c r="U334" i="22"/>
  <c r="U8" i="22"/>
  <c r="U97" i="22"/>
  <c r="U125" i="30"/>
  <c r="T160" i="26"/>
  <c r="T120" i="26"/>
  <c r="K130" i="22"/>
  <c r="U331" i="27"/>
  <c r="U173" i="27"/>
  <c r="U102" i="27"/>
  <c r="U97" i="27"/>
  <c r="U101" i="27"/>
  <c r="U252" i="27"/>
  <c r="U104" i="27"/>
  <c r="U100" i="27"/>
  <c r="U94" i="27"/>
  <c r="U103" i="27"/>
  <c r="U98" i="27"/>
  <c r="G131" i="25"/>
  <c r="G110" i="25"/>
  <c r="G155" i="25"/>
  <c r="G146" i="25"/>
  <c r="G158" i="25"/>
  <c r="G254" i="25"/>
  <c r="G175" i="25"/>
  <c r="G168" i="25"/>
  <c r="G116" i="25"/>
  <c r="G133" i="25"/>
  <c r="G115" i="25"/>
  <c r="G163" i="25"/>
  <c r="G156" i="25"/>
  <c r="G148" i="25"/>
  <c r="G126" i="25"/>
  <c r="G143" i="25"/>
  <c r="G128" i="25"/>
  <c r="G121" i="25"/>
  <c r="G145" i="25"/>
  <c r="G136" i="25"/>
  <c r="G333" i="25"/>
  <c r="G140" i="25"/>
  <c r="G160" i="25"/>
  <c r="G150" i="25"/>
  <c r="G105" i="25"/>
  <c r="G118" i="25"/>
  <c r="G111" i="25"/>
  <c r="G96" i="25"/>
  <c r="G108" i="25"/>
  <c r="G165" i="25"/>
  <c r="G166" i="25"/>
  <c r="G153" i="25"/>
  <c r="G123" i="25"/>
  <c r="G141" i="25"/>
  <c r="G120" i="25"/>
  <c r="G106" i="25"/>
  <c r="G138" i="25"/>
  <c r="G161" i="25"/>
  <c r="G151" i="25"/>
  <c r="G135" i="25"/>
  <c r="G125" i="25"/>
  <c r="G130" i="25"/>
  <c r="F97" i="40"/>
  <c r="R99" i="40"/>
  <c r="S102" i="40"/>
  <c r="S97" i="40"/>
  <c r="U145" i="30"/>
  <c r="U105" i="30"/>
  <c r="T140" i="26"/>
  <c r="T255" i="26"/>
  <c r="T8" i="26"/>
  <c r="T96" i="26"/>
  <c r="T9" i="26"/>
  <c r="T176" i="26"/>
  <c r="T334" i="26"/>
  <c r="T174" i="21"/>
  <c r="T332" i="21"/>
  <c r="T95" i="21"/>
  <c r="T253" i="21"/>
  <c r="M131" i="25"/>
  <c r="M148" i="25"/>
  <c r="M130" i="25"/>
  <c r="M123" i="25"/>
  <c r="M175" i="25"/>
  <c r="M108" i="25"/>
  <c r="M125" i="25"/>
  <c r="M160" i="25"/>
  <c r="M115" i="25"/>
  <c r="M150" i="25"/>
  <c r="M254" i="25"/>
  <c r="M110" i="25"/>
  <c r="M333" i="25"/>
  <c r="M158" i="25"/>
  <c r="M111" i="25"/>
  <c r="M138" i="25"/>
  <c r="M105" i="25"/>
  <c r="M155" i="25"/>
  <c r="M128" i="25"/>
  <c r="M161" i="25"/>
  <c r="M126" i="25"/>
  <c r="M145" i="25"/>
  <c r="M133" i="25"/>
  <c r="M106" i="25"/>
  <c r="M136" i="25"/>
  <c r="M156" i="25"/>
  <c r="M135" i="25"/>
  <c r="M146" i="25"/>
  <c r="M118" i="25"/>
  <c r="M165" i="25"/>
  <c r="M143" i="25"/>
  <c r="M168" i="25"/>
  <c r="M141" i="25"/>
  <c r="M96" i="25"/>
  <c r="M140" i="25"/>
  <c r="M121" i="25"/>
  <c r="M163" i="25"/>
  <c r="M116" i="25"/>
  <c r="M151" i="25"/>
  <c r="M153" i="25"/>
  <c r="M120" i="25"/>
  <c r="M166" i="25"/>
  <c r="U323" i="26"/>
  <c r="U165" i="26"/>
  <c r="U402" i="26"/>
  <c r="U244" i="26"/>
  <c r="T333" i="21"/>
  <c r="T175" i="21"/>
  <c r="T161" i="21"/>
  <c r="T149" i="21"/>
  <c r="T141" i="21"/>
  <c r="T129" i="21"/>
  <c r="T121" i="21"/>
  <c r="T115" i="21"/>
  <c r="T109" i="21"/>
  <c r="T154" i="21"/>
  <c r="T146" i="21"/>
  <c r="T134" i="21"/>
  <c r="T126" i="21"/>
  <c r="T114" i="21"/>
  <c r="T106" i="21"/>
  <c r="T96" i="21"/>
  <c r="T493" i="21"/>
  <c r="T254" i="21"/>
  <c r="T159" i="21"/>
  <c r="T151" i="21"/>
  <c r="T139" i="21"/>
  <c r="T131" i="21"/>
  <c r="T125" i="21"/>
  <c r="T119" i="21"/>
  <c r="T111" i="21"/>
  <c r="T105" i="21"/>
  <c r="T156" i="21"/>
  <c r="T130" i="21"/>
  <c r="T150" i="21"/>
  <c r="T124" i="21"/>
  <c r="T144" i="21"/>
  <c r="T116" i="21"/>
  <c r="T164" i="21"/>
  <c r="T136" i="21"/>
  <c r="T110" i="21"/>
  <c r="U135" i="21"/>
  <c r="U253" i="28"/>
  <c r="U95" i="28"/>
  <c r="U332" i="28"/>
  <c r="U174" i="28"/>
  <c r="U150" i="24"/>
  <c r="U115" i="24"/>
  <c r="H323" i="40"/>
  <c r="H244" i="40"/>
  <c r="H402" i="40"/>
  <c r="H165" i="40"/>
  <c r="O131" i="25"/>
  <c r="O125" i="25"/>
  <c r="O121" i="25"/>
  <c r="O106" i="25"/>
  <c r="O128" i="25"/>
  <c r="O254" i="25"/>
  <c r="O145" i="25"/>
  <c r="O105" i="25"/>
  <c r="O163" i="25"/>
  <c r="O118" i="25"/>
  <c r="O156" i="25"/>
  <c r="O165" i="25"/>
  <c r="O143" i="25"/>
  <c r="O146" i="25"/>
  <c r="O161" i="25"/>
  <c r="O140" i="25"/>
  <c r="O166" i="25"/>
  <c r="O108" i="25"/>
  <c r="O120" i="25"/>
  <c r="O175" i="25"/>
  <c r="O153" i="25"/>
  <c r="O123" i="25"/>
  <c r="O141" i="25"/>
  <c r="O116" i="25"/>
  <c r="O126" i="25"/>
  <c r="O111" i="25"/>
  <c r="O158" i="25"/>
  <c r="O110" i="25"/>
  <c r="O150" i="25"/>
  <c r="O96" i="25"/>
  <c r="O148" i="25"/>
  <c r="O135" i="25"/>
  <c r="O130" i="25"/>
  <c r="O115" i="25"/>
  <c r="O136" i="25"/>
  <c r="O151" i="25"/>
  <c r="O133" i="25"/>
  <c r="O155" i="25"/>
  <c r="O333" i="25"/>
  <c r="O168" i="25"/>
  <c r="O160" i="25"/>
  <c r="O138" i="25"/>
  <c r="S174" i="21"/>
  <c r="S332" i="21"/>
  <c r="S253" i="21"/>
  <c r="S95" i="21"/>
  <c r="J130" i="22"/>
  <c r="T166" i="21"/>
  <c r="T165" i="21"/>
  <c r="U104" i="37"/>
  <c r="U94" i="37"/>
  <c r="U103" i="37"/>
  <c r="U331" i="37"/>
  <c r="U102" i="37"/>
  <c r="U96" i="37"/>
  <c r="U252" i="37"/>
  <c r="U173" i="37"/>
  <c r="U100" i="37"/>
  <c r="U105" i="23"/>
  <c r="T161" i="28"/>
  <c r="T121" i="28"/>
  <c r="T126" i="28"/>
  <c r="T146" i="28"/>
  <c r="T115" i="28"/>
  <c r="T110" i="28"/>
  <c r="T151" i="28"/>
  <c r="T111" i="28"/>
  <c r="T96" i="28"/>
  <c r="T136" i="28"/>
  <c r="T254" i="28"/>
  <c r="T141" i="28"/>
  <c r="T333" i="28"/>
  <c r="T160" i="28"/>
  <c r="T116" i="28"/>
  <c r="T120" i="28"/>
  <c r="T175" i="28"/>
  <c r="T106" i="28"/>
  <c r="T131" i="28"/>
  <c r="T156" i="28"/>
  <c r="T145" i="28"/>
  <c r="T140" i="28"/>
  <c r="T155" i="28"/>
  <c r="T95" i="29"/>
  <c r="T332" i="29"/>
  <c r="U165" i="21"/>
  <c r="T97" i="19"/>
  <c r="U135" i="24"/>
  <c r="U120" i="24"/>
  <c r="U110" i="24"/>
  <c r="T150" i="28"/>
  <c r="T105" i="26"/>
  <c r="T333" i="24"/>
  <c r="T254" i="24"/>
  <c r="T175" i="24"/>
  <c r="T167" i="24"/>
  <c r="T162" i="24"/>
  <c r="T157" i="24"/>
  <c r="T152" i="24"/>
  <c r="T147" i="24"/>
  <c r="T142" i="24"/>
  <c r="T137" i="24"/>
  <c r="T132" i="24"/>
  <c r="T127" i="24"/>
  <c r="T122" i="24"/>
  <c r="T117" i="24"/>
  <c r="T112" i="24"/>
  <c r="T107" i="24"/>
  <c r="T161" i="24"/>
  <c r="T156" i="24"/>
  <c r="T151" i="24"/>
  <c r="T146" i="24"/>
  <c r="T141" i="24"/>
  <c r="T136" i="24"/>
  <c r="T131" i="24"/>
  <c r="T126" i="24"/>
  <c r="T121" i="24"/>
  <c r="T116" i="24"/>
  <c r="T111" i="24"/>
  <c r="T106" i="24"/>
  <c r="T155" i="24"/>
  <c r="T145" i="24"/>
  <c r="T135" i="24"/>
  <c r="T130" i="24"/>
  <c r="T120" i="24"/>
  <c r="T110" i="24"/>
  <c r="T159" i="24"/>
  <c r="T139" i="24"/>
  <c r="T119" i="24"/>
  <c r="T154" i="24"/>
  <c r="T134" i="24"/>
  <c r="T113" i="24"/>
  <c r="T169" i="24"/>
  <c r="T149" i="24"/>
  <c r="T129" i="24"/>
  <c r="T109" i="24"/>
  <c r="T164" i="24"/>
  <c r="T144" i="24"/>
  <c r="T124" i="24"/>
  <c r="U98" i="30"/>
  <c r="T145" i="21"/>
  <c r="U98" i="37"/>
  <c r="R8" i="24"/>
  <c r="R491" i="24"/>
  <c r="R255" i="24"/>
  <c r="R334" i="24"/>
  <c r="R97" i="24"/>
  <c r="R176" i="24"/>
  <c r="G253" i="17"/>
  <c r="G95" i="17"/>
  <c r="G332" i="17"/>
  <c r="G174" i="17"/>
  <c r="G252" i="17"/>
  <c r="G331" i="17"/>
  <c r="G103" i="17"/>
  <c r="G104" i="17"/>
  <c r="G100" i="17"/>
  <c r="G96" i="17"/>
  <c r="G94" i="17"/>
  <c r="G101" i="17"/>
  <c r="G102" i="17"/>
  <c r="G173" i="17"/>
  <c r="G99" i="17"/>
  <c r="G97" i="17"/>
  <c r="G98" i="17"/>
  <c r="G253" i="29"/>
  <c r="G174" i="29"/>
  <c r="G95" i="29"/>
  <c r="G332" i="29"/>
  <c r="N95" i="29"/>
  <c r="N174" i="29"/>
  <c r="N332" i="29"/>
  <c r="N253" i="29"/>
  <c r="O174" i="20"/>
  <c r="O95" i="20"/>
  <c r="O253" i="20"/>
  <c r="O332" i="20"/>
  <c r="L334" i="23"/>
  <c r="L9" i="23"/>
  <c r="L8" i="23"/>
  <c r="L97" i="23"/>
  <c r="L255" i="23"/>
  <c r="L176" i="23"/>
  <c r="U115" i="28"/>
  <c r="O8" i="40"/>
  <c r="O97" i="40"/>
  <c r="O176" i="40"/>
  <c r="O334" i="40"/>
  <c r="O9" i="40"/>
  <c r="O255" i="40"/>
  <c r="L332" i="29"/>
  <c r="L174" i="29"/>
  <c r="L95" i="29"/>
  <c r="L253" i="29"/>
  <c r="E332" i="17"/>
  <c r="E174" i="17"/>
  <c r="E95" i="17"/>
  <c r="E253" i="17"/>
  <c r="E244" i="22"/>
  <c r="E402" i="22"/>
  <c r="E560" i="22"/>
  <c r="E165" i="22"/>
  <c r="E323" i="22"/>
  <c r="F332" i="29"/>
  <c r="F253" i="29"/>
  <c r="F174" i="29"/>
  <c r="F95" i="29"/>
  <c r="K253" i="29"/>
  <c r="K174" i="29"/>
  <c r="K95" i="29"/>
  <c r="K332" i="29"/>
  <c r="F97" i="22"/>
  <c r="F173" i="22"/>
  <c r="F331" i="22"/>
  <c r="F252" i="22"/>
  <c r="F95" i="22"/>
  <c r="F99" i="22"/>
  <c r="F103" i="22"/>
  <c r="F104" i="22"/>
  <c r="F96" i="22"/>
  <c r="F100" i="22"/>
  <c r="F102" i="22"/>
  <c r="F94" i="22"/>
  <c r="F98" i="22"/>
  <c r="R131" i="24"/>
  <c r="R333" i="24"/>
  <c r="R150" i="24"/>
  <c r="R154" i="24"/>
  <c r="R120" i="24"/>
  <c r="R167" i="24"/>
  <c r="R141" i="24"/>
  <c r="R106" i="24"/>
  <c r="R159" i="24"/>
  <c r="R125" i="24"/>
  <c r="R122" i="24"/>
  <c r="R156" i="24"/>
  <c r="R115" i="24"/>
  <c r="R144" i="24"/>
  <c r="R149" i="24"/>
  <c r="R166" i="24"/>
  <c r="R134" i="24"/>
  <c r="R105" i="24"/>
  <c r="R161" i="24"/>
  <c r="R121" i="24"/>
  <c r="R147" i="24"/>
  <c r="R146" i="24"/>
  <c r="R109" i="24"/>
  <c r="R142" i="24"/>
  <c r="R130" i="24"/>
  <c r="R113" i="24"/>
  <c r="R137" i="24"/>
  <c r="R145" i="24"/>
  <c r="R160" i="24"/>
  <c r="R126" i="24"/>
  <c r="R119" i="24"/>
  <c r="R155" i="24"/>
  <c r="R111" i="24"/>
  <c r="R162" i="24"/>
  <c r="R139" i="24"/>
  <c r="R112" i="24"/>
  <c r="R164" i="24"/>
  <c r="R124" i="24"/>
  <c r="R127" i="24"/>
  <c r="R157" i="24"/>
  <c r="R169" i="24"/>
  <c r="R116" i="24"/>
  <c r="R254" i="24"/>
  <c r="R175" i="24"/>
  <c r="R129" i="24"/>
  <c r="R132" i="24"/>
  <c r="R140" i="24"/>
  <c r="R96" i="24"/>
  <c r="R151" i="24"/>
  <c r="R117" i="24"/>
  <c r="R136" i="24"/>
  <c r="R165" i="24"/>
  <c r="R152" i="24"/>
  <c r="R107" i="24"/>
  <c r="R135" i="24"/>
  <c r="R110" i="24"/>
  <c r="K161" i="24"/>
  <c r="K121" i="24"/>
  <c r="K140" i="24"/>
  <c r="K162" i="24"/>
  <c r="K141" i="24"/>
  <c r="K106" i="24"/>
  <c r="K117" i="24"/>
  <c r="K129" i="24"/>
  <c r="K111" i="24"/>
  <c r="K147" i="24"/>
  <c r="K155" i="24"/>
  <c r="K135" i="24"/>
  <c r="K145" i="24"/>
  <c r="K150" i="24"/>
  <c r="K125" i="24"/>
  <c r="K122" i="24"/>
  <c r="K166" i="24"/>
  <c r="K134" i="24"/>
  <c r="K105" i="24"/>
  <c r="K164" i="24"/>
  <c r="K130" i="24"/>
  <c r="K96" i="24"/>
  <c r="K144" i="24"/>
  <c r="K169" i="24"/>
  <c r="K159" i="24"/>
  <c r="K139" i="24"/>
  <c r="K109" i="24"/>
  <c r="K142" i="24"/>
  <c r="K154" i="24"/>
  <c r="K120" i="24"/>
  <c r="K167" i="24"/>
  <c r="K149" i="24"/>
  <c r="K115" i="24"/>
  <c r="K127" i="24"/>
  <c r="K152" i="24"/>
  <c r="K131" i="24"/>
  <c r="K112" i="24"/>
  <c r="K175" i="24"/>
  <c r="K151" i="24"/>
  <c r="K110" i="24"/>
  <c r="K254" i="24"/>
  <c r="K136" i="24"/>
  <c r="K107" i="24"/>
  <c r="K137" i="24"/>
  <c r="K116" i="24"/>
  <c r="K119" i="24"/>
  <c r="K157" i="24"/>
  <c r="K132" i="24"/>
  <c r="K156" i="24"/>
  <c r="K333" i="24"/>
  <c r="K160" i="24"/>
  <c r="K124" i="24"/>
  <c r="K113" i="24"/>
  <c r="K165" i="24"/>
  <c r="K146" i="24"/>
  <c r="K126" i="24"/>
  <c r="I145" i="24"/>
  <c r="L333" i="24"/>
  <c r="L166" i="24"/>
  <c r="L160" i="24"/>
  <c r="L152" i="24"/>
  <c r="L146" i="24"/>
  <c r="L131" i="24"/>
  <c r="L120" i="24"/>
  <c r="L109" i="24"/>
  <c r="L96" i="24"/>
  <c r="L112" i="24"/>
  <c r="L127" i="24"/>
  <c r="L129" i="24"/>
  <c r="L167" i="24"/>
  <c r="L254" i="24"/>
  <c r="L156" i="24"/>
  <c r="L136" i="24"/>
  <c r="L125" i="24"/>
  <c r="L115" i="24"/>
  <c r="L111" i="24"/>
  <c r="L119" i="24"/>
  <c r="L132" i="24"/>
  <c r="L144" i="24"/>
  <c r="L147" i="24"/>
  <c r="L159" i="24"/>
  <c r="L151" i="24"/>
  <c r="L141" i="24"/>
  <c r="L139" i="24"/>
  <c r="L130" i="24"/>
  <c r="L126" i="24"/>
  <c r="L116" i="24"/>
  <c r="L107" i="24"/>
  <c r="L106" i="24"/>
  <c r="L113" i="24"/>
  <c r="L117" i="24"/>
  <c r="L142" i="24"/>
  <c r="L169" i="24"/>
  <c r="L134" i="24"/>
  <c r="L124" i="24"/>
  <c r="L121" i="24"/>
  <c r="L110" i="24"/>
  <c r="L175" i="24"/>
  <c r="L164" i="24"/>
  <c r="L149" i="24"/>
  <c r="L137" i="24"/>
  <c r="L157" i="24"/>
  <c r="L161" i="24"/>
  <c r="L154" i="24"/>
  <c r="L122" i="24"/>
  <c r="L140" i="24"/>
  <c r="L162" i="24"/>
  <c r="L165" i="24"/>
  <c r="S333" i="28"/>
  <c r="S161" i="28"/>
  <c r="S151" i="28"/>
  <c r="S175" i="28"/>
  <c r="S254" i="28"/>
  <c r="S155" i="28"/>
  <c r="S121" i="28"/>
  <c r="S156" i="28"/>
  <c r="S150" i="28"/>
  <c r="S135" i="28"/>
  <c r="S160" i="28"/>
  <c r="S136" i="28"/>
  <c r="S125" i="28"/>
  <c r="S105" i="28"/>
  <c r="S131" i="28"/>
  <c r="B6" i="41"/>
  <c r="S96" i="28"/>
  <c r="S115" i="28"/>
  <c r="S111" i="28"/>
  <c r="S116" i="28"/>
  <c r="S146" i="28"/>
  <c r="S106" i="28"/>
  <c r="S126" i="28"/>
  <c r="S130" i="28"/>
  <c r="S110" i="28"/>
  <c r="S141" i="28"/>
  <c r="S120" i="28"/>
  <c r="S145" i="28"/>
  <c r="S140" i="28"/>
  <c r="S323" i="19"/>
  <c r="S244" i="19"/>
  <c r="S165" i="19"/>
  <c r="S402" i="19"/>
  <c r="N245" i="28"/>
  <c r="N403" i="28"/>
  <c r="N561" i="28"/>
  <c r="N79" i="28"/>
  <c r="N166" i="28"/>
  <c r="N324" i="28"/>
  <c r="M323" i="29"/>
  <c r="M402" i="29"/>
  <c r="M244" i="29"/>
  <c r="M165" i="29"/>
  <c r="G244" i="21"/>
  <c r="G323" i="21"/>
  <c r="G165" i="21"/>
  <c r="G402" i="21"/>
  <c r="S166" i="19"/>
  <c r="B9" i="41"/>
  <c r="H8" i="40"/>
  <c r="H334" i="40"/>
  <c r="H176" i="40"/>
  <c r="H255" i="40"/>
  <c r="H9" i="40"/>
  <c r="S402" i="28"/>
  <c r="S165" i="28"/>
  <c r="S244" i="28"/>
  <c r="S323" i="28"/>
  <c r="S101" i="40"/>
  <c r="S104" i="40"/>
  <c r="S94" i="40"/>
  <c r="S99" i="40"/>
  <c r="R95" i="40"/>
  <c r="R96" i="40"/>
  <c r="R331" i="40"/>
  <c r="R252" i="40"/>
  <c r="R100" i="40"/>
  <c r="R104" i="40"/>
  <c r="R173" i="40"/>
  <c r="R103" i="40"/>
  <c r="R101" i="40"/>
  <c r="R102" i="40"/>
  <c r="R174" i="40"/>
  <c r="R253" i="40"/>
  <c r="R332" i="40"/>
  <c r="G174" i="40"/>
  <c r="G332" i="40"/>
  <c r="G253" i="40"/>
  <c r="G95" i="40"/>
  <c r="E332" i="40"/>
  <c r="E174" i="40"/>
  <c r="E95" i="40"/>
  <c r="E253" i="40"/>
  <c r="K174" i="40"/>
  <c r="K332" i="40"/>
  <c r="K95" i="40"/>
  <c r="K253" i="40"/>
  <c r="K101" i="40"/>
  <c r="K173" i="40"/>
  <c r="K98" i="40"/>
  <c r="K102" i="40"/>
  <c r="K331" i="40"/>
  <c r="K99" i="40"/>
  <c r="K94" i="40"/>
  <c r="K252" i="40"/>
  <c r="K103" i="40"/>
  <c r="K104" i="40"/>
  <c r="K96" i="40"/>
  <c r="K100" i="40"/>
  <c r="J102" i="40"/>
  <c r="J98" i="40"/>
  <c r="J100" i="40"/>
  <c r="J96" i="40"/>
  <c r="J104" i="40"/>
  <c r="J101" i="40"/>
  <c r="J99" i="40"/>
  <c r="J94" i="40"/>
  <c r="J252" i="40"/>
  <c r="J103" i="40"/>
  <c r="J331" i="40"/>
  <c r="J97" i="40"/>
  <c r="J173" i="40"/>
  <c r="U174" i="25"/>
  <c r="U253" i="25"/>
  <c r="H331" i="23"/>
  <c r="H173" i="23"/>
  <c r="H252" i="23"/>
  <c r="H104" i="23"/>
  <c r="H98" i="23"/>
  <c r="H94" i="23"/>
  <c r="H96" i="23"/>
  <c r="F331" i="23"/>
  <c r="F173" i="23"/>
  <c r="F252" i="23"/>
  <c r="F104" i="23"/>
  <c r="F98" i="23"/>
  <c r="F94" i="23"/>
  <c r="F96" i="23"/>
  <c r="H174" i="23"/>
  <c r="H332" i="23"/>
  <c r="H253" i="23"/>
  <c r="H95" i="23"/>
  <c r="S252" i="24"/>
  <c r="S102" i="24"/>
  <c r="S98" i="24"/>
  <c r="S101" i="24"/>
  <c r="S173" i="24"/>
  <c r="S100" i="24"/>
  <c r="S94" i="24"/>
  <c r="S331" i="24"/>
  <c r="S104" i="24"/>
  <c r="S99" i="24"/>
  <c r="N95" i="24"/>
  <c r="F174" i="23"/>
  <c r="F332" i="23"/>
  <c r="F253" i="23"/>
  <c r="F95" i="23"/>
  <c r="P95" i="22"/>
  <c r="P253" i="22"/>
  <c r="P174" i="22"/>
  <c r="P332" i="22"/>
  <c r="P104" i="22"/>
  <c r="P99" i="22"/>
  <c r="P252" i="22"/>
  <c r="P98" i="22"/>
  <c r="P103" i="22"/>
  <c r="P173" i="22"/>
  <c r="P94" i="22"/>
  <c r="P331" i="22"/>
  <c r="P102" i="22"/>
  <c r="P100" i="22"/>
  <c r="P96" i="22"/>
  <c r="N98" i="22"/>
  <c r="N103" i="22"/>
  <c r="N173" i="22"/>
  <c r="N94" i="22"/>
  <c r="N102" i="22"/>
  <c r="N100" i="22"/>
  <c r="N252" i="22"/>
  <c r="N331" i="22"/>
  <c r="N104" i="22"/>
  <c r="N99" i="22"/>
  <c r="N96" i="22"/>
  <c r="O104" i="22"/>
  <c r="O98" i="22"/>
  <c r="O331" i="22"/>
  <c r="O103" i="22"/>
  <c r="O252" i="22"/>
  <c r="O102" i="22"/>
  <c r="O99" i="22"/>
  <c r="O173" i="22"/>
  <c r="O100" i="22"/>
  <c r="O94" i="22"/>
  <c r="O96" i="22"/>
  <c r="N95" i="22"/>
  <c r="N253" i="22"/>
  <c r="N174" i="22"/>
  <c r="N332" i="22"/>
  <c r="O95" i="22"/>
  <c r="O332" i="22"/>
  <c r="O174" i="22"/>
  <c r="O253" i="22"/>
  <c r="R174" i="22"/>
  <c r="R95" i="22"/>
  <c r="R332" i="22"/>
  <c r="R253" i="22"/>
  <c r="R96" i="22"/>
  <c r="R252" i="22"/>
  <c r="R104" i="22"/>
  <c r="R99" i="22"/>
  <c r="R331" i="22"/>
  <c r="R98" i="22"/>
  <c r="R103" i="22"/>
  <c r="R173" i="22"/>
  <c r="R94" i="22"/>
  <c r="R102" i="22"/>
  <c r="R100" i="22"/>
  <c r="L331" i="24"/>
  <c r="L98" i="24"/>
  <c r="L104" i="24"/>
  <c r="L95" i="24"/>
  <c r="L94" i="24"/>
  <c r="L102" i="24"/>
  <c r="L173" i="24"/>
  <c r="L101" i="24"/>
  <c r="L100" i="24"/>
  <c r="L99" i="24"/>
  <c r="L252" i="24"/>
  <c r="O331" i="24"/>
  <c r="O102" i="24"/>
  <c r="O95" i="24"/>
  <c r="O94" i="24"/>
  <c r="O101" i="24"/>
  <c r="O99" i="24"/>
  <c r="O252" i="24"/>
  <c r="O173" i="24"/>
  <c r="O100" i="24"/>
  <c r="O98" i="24"/>
  <c r="O104" i="24"/>
  <c r="O96" i="24"/>
  <c r="K95" i="24"/>
  <c r="K102" i="24"/>
  <c r="K101" i="24"/>
  <c r="K99" i="24"/>
  <c r="K98" i="24"/>
  <c r="K104" i="24"/>
  <c r="K173" i="24"/>
  <c r="K331" i="24"/>
  <c r="K100" i="24"/>
  <c r="K97" i="24"/>
  <c r="K94" i="24"/>
  <c r="K252" i="24"/>
  <c r="Q331" i="24"/>
  <c r="Q252" i="24"/>
  <c r="Q173" i="24"/>
  <c r="Q100" i="24"/>
  <c r="Q98" i="24"/>
  <c r="Q104" i="24"/>
  <c r="Q102" i="24"/>
  <c r="Q95" i="24"/>
  <c r="Q94" i="24"/>
  <c r="Q101" i="24"/>
  <c r="Q99" i="24"/>
  <c r="P104" i="24"/>
  <c r="P331" i="24"/>
  <c r="P102" i="24"/>
  <c r="P95" i="24"/>
  <c r="P94" i="24"/>
  <c r="P101" i="24"/>
  <c r="P99" i="24"/>
  <c r="P96" i="24"/>
  <c r="P252" i="24"/>
  <c r="P173" i="24"/>
  <c r="P100" i="24"/>
  <c r="P98" i="24"/>
  <c r="Q97" i="24"/>
  <c r="N101" i="24"/>
  <c r="N99" i="24"/>
  <c r="N252" i="24"/>
  <c r="N173" i="24"/>
  <c r="N100" i="24"/>
  <c r="N98" i="24"/>
  <c r="N96" i="24"/>
  <c r="N104" i="24"/>
  <c r="N331" i="24"/>
  <c r="N102" i="24"/>
  <c r="N94" i="24"/>
  <c r="I99" i="24"/>
  <c r="I252" i="24"/>
  <c r="I95" i="24"/>
  <c r="I100" i="24"/>
  <c r="I331" i="24"/>
  <c r="I173" i="24"/>
  <c r="I98" i="24"/>
  <c r="I104" i="24"/>
  <c r="I101" i="24"/>
  <c r="I102" i="24"/>
  <c r="I94" i="24"/>
  <c r="J331" i="24"/>
  <c r="J104" i="24"/>
  <c r="J102" i="24"/>
  <c r="J94" i="24"/>
  <c r="J101" i="24"/>
  <c r="J99" i="24"/>
  <c r="J96" i="24"/>
  <c r="J173" i="24"/>
  <c r="J100" i="24"/>
  <c r="J98" i="24"/>
  <c r="J95" i="24"/>
  <c r="J252" i="24"/>
  <c r="P97" i="24"/>
  <c r="H173" i="24"/>
  <c r="H101" i="24"/>
  <c r="H99" i="24"/>
  <c r="H96" i="24"/>
  <c r="H98" i="24"/>
  <c r="H252" i="24"/>
  <c r="H104" i="24"/>
  <c r="H95" i="24"/>
  <c r="H94" i="24"/>
  <c r="H100" i="24"/>
  <c r="H331" i="24"/>
  <c r="H102" i="24"/>
  <c r="T97" i="26"/>
  <c r="M323" i="28"/>
  <c r="M165" i="28"/>
  <c r="M244" i="28"/>
  <c r="M402" i="28"/>
  <c r="U244" i="28"/>
  <c r="U323" i="28"/>
  <c r="U165" i="28"/>
  <c r="U402" i="28"/>
  <c r="Q402" i="28"/>
  <c r="Q244" i="28"/>
  <c r="Q323" i="28"/>
  <c r="Q165" i="28"/>
  <c r="H332" i="40"/>
  <c r="H95" i="40"/>
  <c r="H253" i="40"/>
  <c r="H174" i="40"/>
  <c r="H252" i="40"/>
  <c r="H94" i="40"/>
  <c r="H173" i="40"/>
  <c r="H331" i="40"/>
  <c r="H99" i="40"/>
  <c r="H102" i="40"/>
  <c r="H104" i="40"/>
  <c r="H96" i="40"/>
  <c r="H100" i="40"/>
  <c r="H103" i="40"/>
  <c r="H98" i="40"/>
  <c r="H101" i="40"/>
  <c r="H97" i="40"/>
  <c r="O253" i="40"/>
  <c r="O95" i="40"/>
  <c r="O332" i="40"/>
  <c r="O174" i="40"/>
  <c r="O100" i="40"/>
  <c r="O102" i="40"/>
  <c r="O96" i="40"/>
  <c r="O331" i="40"/>
  <c r="O98" i="40"/>
  <c r="O101" i="40"/>
  <c r="O252" i="40"/>
  <c r="O104" i="40"/>
  <c r="O173" i="40"/>
  <c r="O94" i="40"/>
  <c r="O99" i="40"/>
  <c r="O103" i="40"/>
  <c r="R252" i="24"/>
  <c r="R173" i="24"/>
  <c r="R331" i="24"/>
  <c r="R104" i="24"/>
  <c r="R101" i="24"/>
  <c r="R99" i="24"/>
  <c r="R102" i="24"/>
  <c r="R98" i="24"/>
  <c r="R94" i="24"/>
  <c r="R100" i="24"/>
  <c r="U331" i="22"/>
  <c r="U102" i="22"/>
  <c r="U99" i="22"/>
  <c r="U252" i="22"/>
  <c r="U98" i="22"/>
  <c r="U104" i="22"/>
  <c r="U103" i="22"/>
  <c r="U100" i="22"/>
  <c r="U94" i="22"/>
  <c r="U96" i="22"/>
  <c r="U173" i="22"/>
  <c r="T174" i="22"/>
  <c r="T253" i="22"/>
  <c r="T95" i="22"/>
  <c r="T332" i="22"/>
  <c r="J331" i="23"/>
  <c r="J252" i="23"/>
  <c r="J173" i="23"/>
  <c r="J94" i="23"/>
  <c r="J98" i="23"/>
  <c r="J104" i="23"/>
  <c r="U332" i="23"/>
  <c r="U253" i="23"/>
  <c r="U95" i="23"/>
  <c r="U174" i="23"/>
  <c r="J99" i="22"/>
  <c r="J94" i="22"/>
  <c r="J331" i="22"/>
  <c r="J102" i="22"/>
  <c r="J100" i="22"/>
  <c r="J252" i="22"/>
  <c r="J96" i="22"/>
  <c r="J98" i="22"/>
  <c r="J173" i="22"/>
  <c r="J104" i="22"/>
  <c r="J103" i="22"/>
  <c r="F100" i="40"/>
  <c r="F103" i="40"/>
  <c r="F99" i="40"/>
  <c r="F173" i="40"/>
  <c r="F96" i="40"/>
  <c r="F252" i="40"/>
  <c r="F101" i="40"/>
  <c r="F331" i="40"/>
  <c r="F94" i="40"/>
  <c r="F102" i="40"/>
  <c r="F98" i="40"/>
  <c r="F104" i="40"/>
  <c r="S174" i="26"/>
  <c r="S332" i="26"/>
  <c r="S95" i="26"/>
  <c r="S253" i="26"/>
  <c r="S490" i="26"/>
  <c r="M253" i="40"/>
  <c r="M332" i="40"/>
  <c r="M174" i="40"/>
  <c r="M95" i="40"/>
  <c r="T332" i="26"/>
  <c r="T174" i="26"/>
  <c r="T253" i="26"/>
  <c r="T490" i="26"/>
  <c r="T95" i="26"/>
  <c r="T94" i="22"/>
  <c r="T104" i="22"/>
  <c r="T100" i="22"/>
  <c r="T173" i="22"/>
  <c r="T102" i="22"/>
  <c r="T252" i="22"/>
  <c r="T331" i="22"/>
  <c r="T99" i="22"/>
  <c r="T103" i="22"/>
  <c r="T98" i="22"/>
  <c r="R331" i="23"/>
  <c r="R252" i="23"/>
  <c r="R94" i="23"/>
  <c r="R173" i="23"/>
  <c r="R98" i="23"/>
  <c r="R104" i="23"/>
  <c r="R96" i="23"/>
  <c r="B13" i="41"/>
  <c r="U252" i="19"/>
  <c r="U104" i="19"/>
  <c r="U98" i="19"/>
  <c r="U94" i="19"/>
  <c r="U103" i="19"/>
  <c r="U331" i="19"/>
  <c r="U173" i="19"/>
  <c r="U102" i="19"/>
  <c r="U100" i="19"/>
  <c r="U97" i="19"/>
  <c r="T103" i="37"/>
  <c r="T331" i="37"/>
  <c r="T252" i="37"/>
  <c r="T173" i="37"/>
  <c r="T102" i="37"/>
  <c r="T96" i="37"/>
  <c r="T100" i="37"/>
  <c r="T98" i="37"/>
  <c r="T94" i="37"/>
  <c r="T104" i="37"/>
  <c r="U253" i="26"/>
  <c r="U95" i="26"/>
  <c r="U490" i="26"/>
  <c r="U332" i="26"/>
  <c r="U174" i="26"/>
  <c r="M100" i="22"/>
  <c r="M103" i="22"/>
  <c r="M102" i="22"/>
  <c r="M104" i="22"/>
  <c r="M99" i="22"/>
  <c r="M94" i="22"/>
  <c r="M331" i="22"/>
  <c r="M98" i="22"/>
  <c r="M173" i="22"/>
  <c r="M96" i="22"/>
  <c r="M252" i="22"/>
  <c r="K99" i="22"/>
  <c r="K94" i="22"/>
  <c r="K104" i="22"/>
  <c r="K102" i="22"/>
  <c r="K98" i="22"/>
  <c r="K252" i="22"/>
  <c r="K103" i="22"/>
  <c r="K100" i="22"/>
  <c r="K96" i="22"/>
  <c r="K173" i="22"/>
  <c r="K331" i="22"/>
  <c r="F253" i="40"/>
  <c r="F95" i="40"/>
  <c r="F174" i="40"/>
  <c r="F332" i="40"/>
  <c r="R95" i="24"/>
  <c r="M331" i="23"/>
  <c r="M252" i="23"/>
  <c r="M98" i="23"/>
  <c r="M96" i="23"/>
  <c r="M104" i="23"/>
  <c r="M173" i="23"/>
  <c r="M94" i="23"/>
  <c r="N244" i="28"/>
  <c r="N402" i="28"/>
  <c r="N323" i="28"/>
  <c r="N165" i="28"/>
  <c r="L252" i="23"/>
  <c r="L331" i="23"/>
  <c r="L104" i="23"/>
  <c r="L173" i="23"/>
  <c r="L96" i="23"/>
  <c r="L94" i="23"/>
  <c r="L98" i="23"/>
  <c r="T252" i="26"/>
  <c r="T104" i="26"/>
  <c r="T94" i="26"/>
  <c r="T103" i="26"/>
  <c r="T331" i="26"/>
  <c r="T173" i="26"/>
  <c r="T102" i="26"/>
  <c r="T100" i="26"/>
  <c r="T98" i="26"/>
  <c r="T402" i="28"/>
  <c r="T244" i="28"/>
  <c r="T323" i="28"/>
  <c r="T165" i="28"/>
  <c r="U96" i="19"/>
  <c r="U331" i="23"/>
  <c r="U173" i="23"/>
  <c r="U252" i="23"/>
  <c r="U98" i="23"/>
  <c r="U94" i="23"/>
  <c r="U104" i="23"/>
  <c r="T332" i="37"/>
  <c r="T253" i="37"/>
  <c r="T174" i="37"/>
  <c r="T95" i="37"/>
  <c r="U100" i="26"/>
  <c r="U252" i="26"/>
  <c r="U104" i="26"/>
  <c r="U94" i="26"/>
  <c r="U103" i="26"/>
  <c r="U173" i="26"/>
  <c r="U102" i="26"/>
  <c r="U96" i="26"/>
  <c r="U331" i="26"/>
  <c r="U98" i="26"/>
  <c r="M332" i="22"/>
  <c r="M174" i="22"/>
  <c r="M253" i="22"/>
  <c r="M95" i="22"/>
  <c r="T96" i="22"/>
  <c r="B15" i="41"/>
  <c r="S102" i="19"/>
  <c r="S94" i="19"/>
  <c r="S331" i="19"/>
  <c r="S173" i="19"/>
  <c r="S100" i="19"/>
  <c r="S252" i="19"/>
  <c r="S104" i="19"/>
  <c r="S98" i="19"/>
  <c r="S103" i="19"/>
  <c r="S97" i="19"/>
  <c r="U96" i="23"/>
  <c r="K174" i="22"/>
  <c r="K253" i="22"/>
  <c r="K95" i="22"/>
  <c r="K332" i="22"/>
  <c r="S95" i="19"/>
  <c r="M174" i="23"/>
  <c r="M253" i="23"/>
  <c r="M332" i="23"/>
  <c r="M95" i="23"/>
  <c r="L253" i="23"/>
  <c r="L174" i="23"/>
  <c r="L332" i="23"/>
  <c r="L95" i="23"/>
  <c r="U174" i="22"/>
  <c r="U332" i="22"/>
  <c r="U253" i="22"/>
  <c r="U95" i="22"/>
  <c r="N174" i="40"/>
  <c r="N95" i="40"/>
  <c r="N253" i="40"/>
  <c r="N332" i="40"/>
  <c r="N96" i="40"/>
  <c r="N94" i="40"/>
  <c r="N101" i="40"/>
  <c r="N173" i="40"/>
  <c r="N102" i="40"/>
  <c r="N99" i="40"/>
  <c r="N100" i="40"/>
  <c r="N252" i="40"/>
  <c r="N98" i="40"/>
  <c r="N103" i="40"/>
  <c r="N104" i="40"/>
  <c r="N331" i="40"/>
  <c r="R244" i="28"/>
  <c r="R402" i="28"/>
  <c r="R323" i="28"/>
  <c r="R165" i="28"/>
  <c r="R332" i="23"/>
  <c r="R174" i="23"/>
  <c r="R253" i="23"/>
  <c r="R95" i="23"/>
  <c r="J332" i="23"/>
  <c r="J174" i="23"/>
  <c r="J253" i="23"/>
  <c r="J95" i="23"/>
  <c r="U95" i="19"/>
  <c r="T97" i="37"/>
  <c r="J332" i="22"/>
  <c r="J95" i="22"/>
  <c r="J174" i="22"/>
  <c r="J253" i="22"/>
  <c r="B10" i="41"/>
  <c r="S94" i="26"/>
  <c r="S104" i="26"/>
  <c r="S331" i="26"/>
  <c r="S103" i="26"/>
  <c r="S102" i="26"/>
  <c r="S173" i="26"/>
  <c r="S252" i="26"/>
  <c r="S100" i="26"/>
  <c r="S98" i="26"/>
  <c r="S96" i="26"/>
  <c r="M98" i="40"/>
  <c r="M94" i="40"/>
  <c r="M101" i="40"/>
  <c r="M99" i="40"/>
  <c r="M173" i="40"/>
  <c r="M100" i="40"/>
  <c r="M96" i="40"/>
  <c r="M331" i="40"/>
  <c r="M252" i="40"/>
  <c r="M97" i="40"/>
  <c r="M104" i="40"/>
  <c r="M102" i="40"/>
  <c r="M103" i="40"/>
  <c r="M97" i="23"/>
  <c r="H564" i="24"/>
  <c r="H406" i="24"/>
  <c r="H327" i="24"/>
  <c r="H169" i="24"/>
  <c r="H244" i="24"/>
  <c r="H248" i="24"/>
  <c r="H165" i="24"/>
  <c r="H560" i="24"/>
  <c r="H402" i="24"/>
  <c r="H323" i="24"/>
  <c r="Q44" i="24"/>
  <c r="Q10" i="24"/>
  <c r="Q131" i="24"/>
  <c r="Q96" i="24"/>
  <c r="Q120" i="24"/>
  <c r="Q115" i="24"/>
  <c r="Q135" i="24"/>
  <c r="Q142" i="24"/>
  <c r="Q116" i="24"/>
  <c r="Q151" i="24"/>
  <c r="Q145" i="24"/>
  <c r="Q169" i="24"/>
  <c r="Q165" i="24"/>
  <c r="Q159" i="24"/>
  <c r="Q175" i="24"/>
  <c r="Q254" i="24"/>
  <c r="Q167" i="24"/>
  <c r="Q127" i="24"/>
  <c r="Q106" i="24"/>
  <c r="Q112" i="24"/>
  <c r="Q139" i="24"/>
  <c r="Q150" i="24"/>
  <c r="Q105" i="24"/>
  <c r="Q134" i="24"/>
  <c r="Q160" i="24"/>
  <c r="Q144" i="24"/>
  <c r="Q130" i="24"/>
  <c r="Q156" i="24"/>
  <c r="Q147" i="24"/>
  <c r="Q121" i="24"/>
  <c r="Q155" i="24"/>
  <c r="Q109" i="24"/>
  <c r="Q152" i="24"/>
  <c r="Q110" i="24"/>
  <c r="Q140" i="24"/>
  <c r="Q166" i="24"/>
  <c r="Q137" i="24"/>
  <c r="Q107" i="24"/>
  <c r="Q136" i="24"/>
  <c r="Q164" i="24"/>
  <c r="Q117" i="24"/>
  <c r="Q129" i="24"/>
  <c r="Q161" i="24"/>
  <c r="Q122" i="24"/>
  <c r="Q125" i="24"/>
  <c r="Q146" i="24"/>
  <c r="Q119" i="24"/>
  <c r="Q126" i="24"/>
  <c r="Q154" i="24"/>
  <c r="Q157" i="24"/>
  <c r="Q113" i="24"/>
  <c r="Q124" i="24"/>
  <c r="Q149" i="24"/>
  <c r="Q162" i="24"/>
  <c r="Q111" i="24"/>
  <c r="Q141" i="24"/>
  <c r="Q333" i="24"/>
  <c r="Q525" i="24"/>
  <c r="Q288" i="24"/>
  <c r="Q367" i="24"/>
  <c r="Q209" i="24"/>
  <c r="T491" i="24" l="1"/>
  <c r="U177" i="24"/>
  <c r="T334" i="24"/>
  <c r="U11" i="24"/>
  <c r="T8" i="24"/>
  <c r="T97" i="24" s="1"/>
  <c r="I165" i="25"/>
  <c r="I138" i="25"/>
  <c r="I145" i="25"/>
  <c r="I106" i="25"/>
  <c r="I120" i="25"/>
  <c r="I150" i="25"/>
  <c r="I125" i="25"/>
  <c r="I153" i="25"/>
  <c r="I116" i="25"/>
  <c r="I254" i="25"/>
  <c r="I158" i="25"/>
  <c r="S116" i="25"/>
  <c r="S155" i="25"/>
  <c r="S165" i="25"/>
  <c r="S96" i="25"/>
  <c r="S166" i="25"/>
  <c r="S105" i="25"/>
  <c r="S175" i="25"/>
  <c r="S160" i="25"/>
  <c r="S130" i="25"/>
  <c r="S128" i="25"/>
  <c r="S106" i="25"/>
  <c r="L118" i="25"/>
  <c r="L136" i="25"/>
  <c r="L110" i="25"/>
  <c r="L168" i="25"/>
  <c r="L138" i="25"/>
  <c r="L333" i="25"/>
  <c r="L156" i="25"/>
  <c r="L108" i="25"/>
  <c r="L126" i="25"/>
  <c r="L133" i="25"/>
  <c r="L131" i="25"/>
  <c r="T367" i="25"/>
  <c r="I140" i="25"/>
  <c r="I161" i="25"/>
  <c r="I156" i="25"/>
  <c r="I163" i="25"/>
  <c r="I168" i="25"/>
  <c r="I333" i="25"/>
  <c r="I130" i="25"/>
  <c r="I121" i="25"/>
  <c r="I115" i="25"/>
  <c r="I110" i="25"/>
  <c r="S133" i="25"/>
  <c r="S151" i="25"/>
  <c r="S254" i="25"/>
  <c r="S123" i="25"/>
  <c r="S140" i="25"/>
  <c r="S158" i="25"/>
  <c r="S161" i="25"/>
  <c r="S150" i="25"/>
  <c r="S110" i="25"/>
  <c r="S111" i="25"/>
  <c r="S131" i="25"/>
  <c r="L160" i="25"/>
  <c r="L151" i="25"/>
  <c r="L143" i="25"/>
  <c r="L158" i="25"/>
  <c r="L125" i="25"/>
  <c r="L163" i="25"/>
  <c r="L116" i="25"/>
  <c r="L96" i="25"/>
  <c r="L111" i="25"/>
  <c r="L150" i="25"/>
  <c r="I111" i="25"/>
  <c r="I105" i="25"/>
  <c r="I108" i="25"/>
  <c r="I151" i="25"/>
  <c r="I133" i="25"/>
  <c r="I175" i="25"/>
  <c r="I166" i="25"/>
  <c r="I118" i="25"/>
  <c r="I143" i="25"/>
  <c r="I146" i="25"/>
  <c r="S138" i="25"/>
  <c r="S135" i="25"/>
  <c r="S146" i="25"/>
  <c r="S143" i="25"/>
  <c r="S148" i="25"/>
  <c r="S163" i="25"/>
  <c r="S156" i="25"/>
  <c r="S141" i="25"/>
  <c r="S118" i="25"/>
  <c r="L153" i="25"/>
  <c r="L128" i="25"/>
  <c r="L155" i="25"/>
  <c r="L146" i="25"/>
  <c r="L175" i="25"/>
  <c r="L106" i="25"/>
  <c r="L166" i="25"/>
  <c r="L105" i="25"/>
  <c r="L120" i="25"/>
  <c r="U333" i="25"/>
  <c r="U120" i="25"/>
  <c r="U138" i="25"/>
  <c r="U254" i="25"/>
  <c r="U123" i="25"/>
  <c r="U153" i="25"/>
  <c r="U156" i="25"/>
  <c r="U148" i="25"/>
  <c r="U160" i="25"/>
  <c r="U130" i="25"/>
  <c r="U145" i="25"/>
  <c r="U155" i="25"/>
  <c r="U106" i="25"/>
  <c r="U140" i="25"/>
  <c r="U105" i="25"/>
  <c r="U118" i="25"/>
  <c r="U115" i="25"/>
  <c r="U158" i="25"/>
  <c r="U108" i="25"/>
  <c r="U168" i="25"/>
  <c r="U143" i="25"/>
  <c r="U161" i="25"/>
  <c r="U128" i="25"/>
  <c r="U146" i="25"/>
  <c r="U151" i="25"/>
  <c r="U141" i="25"/>
  <c r="U133" i="25"/>
  <c r="U136" i="25"/>
  <c r="U96" i="25"/>
  <c r="U131" i="25"/>
  <c r="B4" i="41" s="1"/>
  <c r="B16" i="41" s="1"/>
  <c r="B17" i="41" s="1"/>
  <c r="U166" i="25"/>
  <c r="S174" i="29"/>
  <c r="S95" i="29"/>
  <c r="S332" i="29"/>
  <c r="T174" i="29"/>
  <c r="T101" i="24" l="1"/>
  <c r="T331" i="24"/>
  <c r="T98" i="24"/>
  <c r="T173" i="24"/>
  <c r="T252" i="24"/>
  <c r="T99" i="24"/>
  <c r="T102" i="24"/>
  <c r="T96" i="24"/>
  <c r="T100" i="24"/>
  <c r="T94" i="24"/>
  <c r="T95" i="24"/>
  <c r="T104" i="24"/>
  <c r="U491" i="24"/>
  <c r="U334" i="24"/>
  <c r="U8" i="24"/>
  <c r="U176" i="24"/>
  <c r="U255" i="24"/>
  <c r="U94" i="24" l="1"/>
  <c r="U104" i="24"/>
  <c r="U252" i="24"/>
  <c r="U96" i="24"/>
  <c r="U99" i="24"/>
  <c r="U331" i="24"/>
  <c r="U95" i="24"/>
  <c r="U98" i="24"/>
  <c r="U173" i="24"/>
  <c r="U102" i="24"/>
  <c r="U101" i="24"/>
  <c r="U100" i="24"/>
  <c r="U97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Carrasco Nunez, Haydeeliz</author>
  </authors>
  <commentList>
    <comment ref="B40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Carrasco Nunez, Haydeeliz:</t>
        </r>
        <r>
          <rPr>
            <sz val="9"/>
            <color indexed="81"/>
            <rFont val="Tahoma"/>
            <family val="2"/>
          </rPr>
          <t xml:space="preserve">
Dato: Presupuesto de Inversión, Gastos del Gobierno Central
Fuente: Informe de Evaluación de la Gestión Financiera, DIPRES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Carrasco Nunez, Haydeeliz</author>
  </authors>
  <commentList>
    <comment ref="C1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Carrasco Nunez, Haydeeliz:</t>
        </r>
        <r>
          <rPr>
            <sz val="9"/>
            <color indexed="81"/>
            <rFont val="Tahoma"/>
            <family val="2"/>
          </rPr>
          <t xml:space="preserve">
Empresas Públicas SIN Energía</t>
        </r>
      </text>
    </comment>
    <comment ref="B3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Carrasco Nunez, Haydeeliz:</t>
        </r>
        <r>
          <rPr>
            <sz val="9"/>
            <color indexed="81"/>
            <rFont val="Tahoma"/>
            <family val="2"/>
          </rPr>
          <t xml:space="preserve">
Excluye Energía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Carrasco Nunez, Haydeeliz</author>
  </authors>
  <commentList>
    <comment ref="S409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Carrasco Nunez, Haydeeliz:</t>
        </r>
        <r>
          <rPr>
            <sz val="9"/>
            <color indexed="81"/>
            <rFont val="Tahoma"/>
            <family val="2"/>
          </rPr>
          <t xml:space="preserve">
Para 2014 el Congreso no aprobó el proyecto de presupuesto, por lo que el Gob. Tomó el presupuesto aprobado de 2013</t>
        </r>
      </text>
    </comment>
  </commentList>
</comments>
</file>

<file path=xl/sharedStrings.xml><?xml version="1.0" encoding="utf-8"?>
<sst xmlns="http://schemas.openxmlformats.org/spreadsheetml/2006/main" count="28222" uniqueCount="215">
  <si>
    <t>Total</t>
  </si>
  <si>
    <t>Salud</t>
  </si>
  <si>
    <t>*</t>
  </si>
  <si>
    <t>COFOG</t>
  </si>
  <si>
    <t>Servicios Públicos Generales</t>
  </si>
  <si>
    <t>Defensa</t>
  </si>
  <si>
    <t>Orden Público y Seguridad</t>
  </si>
  <si>
    <t>Asuntos económicos</t>
  </si>
  <si>
    <t>Protección al medio ambiente</t>
  </si>
  <si>
    <t>Vivienda y Servicios comunitarios</t>
  </si>
  <si>
    <t>Actividades recreativas, cultura y religion</t>
  </si>
  <si>
    <t>Educación</t>
  </si>
  <si>
    <t>Protección Social</t>
  </si>
  <si>
    <t>Total Gobierno general</t>
  </si>
  <si>
    <t>Total GNC</t>
  </si>
  <si>
    <t>Total EstaPúb</t>
  </si>
  <si>
    <t>Brasil</t>
  </si>
  <si>
    <t>R$</t>
  </si>
  <si>
    <t>BOL</t>
  </si>
  <si>
    <t>GTM</t>
  </si>
  <si>
    <t>MEX</t>
  </si>
  <si>
    <t>NIC</t>
  </si>
  <si>
    <t>PER</t>
  </si>
  <si>
    <t>URY</t>
  </si>
  <si>
    <t>PRY</t>
  </si>
  <si>
    <t>PAN</t>
  </si>
  <si>
    <t>CHL</t>
  </si>
  <si>
    <t>RDM</t>
  </si>
  <si>
    <t>ECU</t>
  </si>
  <si>
    <t>COL</t>
  </si>
  <si>
    <t>BRA</t>
  </si>
  <si>
    <t>CRI</t>
  </si>
  <si>
    <t>cty</t>
  </si>
  <si>
    <t>year</t>
  </si>
  <si>
    <t>defensa</t>
  </si>
  <si>
    <t>asuntos economicos</t>
  </si>
  <si>
    <t>medio ambiente</t>
  </si>
  <si>
    <t>vivienda</t>
  </si>
  <si>
    <t>servicios publicos</t>
  </si>
  <si>
    <t>salud</t>
  </si>
  <si>
    <t>cultura y religion</t>
  </si>
  <si>
    <t>educacion</t>
  </si>
  <si>
    <t>social</t>
  </si>
  <si>
    <t>orden</t>
  </si>
  <si>
    <t>total</t>
  </si>
  <si>
    <t>servicios publicos1</t>
  </si>
  <si>
    <t>defensa1</t>
  </si>
  <si>
    <t>asuntos economicos1</t>
  </si>
  <si>
    <t>orden1</t>
  </si>
  <si>
    <t>medio ambiente1</t>
  </si>
  <si>
    <t>vivienda1</t>
  </si>
  <si>
    <t>salud1</t>
  </si>
  <si>
    <t>cultura y religion1</t>
  </si>
  <si>
    <t>educacion1</t>
  </si>
  <si>
    <t>social1</t>
  </si>
  <si>
    <t>expresado</t>
  </si>
  <si>
    <t>total1</t>
  </si>
  <si>
    <t>Clasificación funcional</t>
  </si>
  <si>
    <t>Nivel de Gobierno</t>
  </si>
  <si>
    <t>TOTAL</t>
  </si>
  <si>
    <t xml:space="preserve">    CENTRAL</t>
  </si>
  <si>
    <t xml:space="preserve">    REGIONALES</t>
  </si>
  <si>
    <t xml:space="preserve">    LOCALES</t>
  </si>
  <si>
    <t xml:space="preserve">    ENT. PÚBLICAS</t>
  </si>
  <si>
    <t>Transporte</t>
  </si>
  <si>
    <t>Energía</t>
  </si>
  <si>
    <t>Indicadores</t>
  </si>
  <si>
    <t>PIB corriente</t>
  </si>
  <si>
    <t>Fuente</t>
  </si>
  <si>
    <t>Población</t>
  </si>
  <si>
    <t>WEO</t>
  </si>
  <si>
    <t>WDI</t>
  </si>
  <si>
    <t>1999-03</t>
  </si>
  <si>
    <t>2004-08</t>
  </si>
  <si>
    <t>2009-14</t>
  </si>
  <si>
    <t>Clasificación funcional (% del PIB)</t>
  </si>
  <si>
    <t>Clasificación funcional (% del Total)</t>
  </si>
  <si>
    <t>Clasificación funcional (per capita)</t>
  </si>
  <si>
    <t>Unidad:</t>
  </si>
  <si>
    <t>Fuente: Ministerio de Finanzas Públicas</t>
  </si>
  <si>
    <t xml:space="preserve">Fuente: </t>
  </si>
  <si>
    <t>Fuente: Ministerio de Hacienda y Crédito Público</t>
  </si>
  <si>
    <t>Unidad: Nuevos Soles</t>
  </si>
  <si>
    <t>Fuente: Ministerio de Economía y Finanzas</t>
  </si>
  <si>
    <t xml:space="preserve">Fuente:  Sistema Integrado de Administración Financiera (SIAF) </t>
  </si>
  <si>
    <t>Unidad: Guaranis</t>
  </si>
  <si>
    <t>Fuente: Contraloría General de la República, Dirección de Métodos y Sistema de Contabilidad.</t>
  </si>
  <si>
    <t>Fuente: Ministerio de Hacienda</t>
  </si>
  <si>
    <t>Unidad: USD</t>
  </si>
  <si>
    <t>Fuente: Sistema Nacional de Información</t>
  </si>
  <si>
    <t>Unidad: Moneda Nacional + Moneda Extranjera Millones de pesos</t>
  </si>
  <si>
    <t>Fuente: Dipres - CUADROS ESTADÍSTICOS DEL GOBIERNO CENTRAL</t>
  </si>
  <si>
    <t xml:space="preserve">      Transporte</t>
  </si>
  <si>
    <t xml:space="preserve">      Energía</t>
  </si>
  <si>
    <t xml:space="preserve">      Otras actividades económicas</t>
  </si>
  <si>
    <t xml:space="preserve">Exchange rate </t>
  </si>
  <si>
    <t>fx (WEO)</t>
  </si>
  <si>
    <t>Unidad: Lempiras</t>
  </si>
  <si>
    <t>Fuente: Secretaria de Finanzas, Direcicón de inversiones públicas, subsecretaria de crédito</t>
  </si>
  <si>
    <t>Gasto del gobierno general</t>
  </si>
  <si>
    <t>Clasificación funcional (% de la inv. total)</t>
  </si>
  <si>
    <t>Clasificación funcional (% del gasto total)</t>
  </si>
  <si>
    <t>Gasto presupuestado</t>
  </si>
  <si>
    <t>% de Ejecución</t>
  </si>
  <si>
    <t>País</t>
  </si>
  <si>
    <t>Unidad: Bolivianos</t>
  </si>
  <si>
    <t>Unidad: Pesos</t>
  </si>
  <si>
    <t>Unidad: Colones</t>
  </si>
  <si>
    <t>Unidad: Quetzales</t>
  </si>
  <si>
    <t>Unidad: Balboas</t>
  </si>
  <si>
    <t>Fuente: Ministerio de Hacienda. Dirección General de Presupuesto</t>
  </si>
  <si>
    <t>Unidad: Pesos dominicanos</t>
  </si>
  <si>
    <t>Unidad: Pesos corrientes</t>
  </si>
  <si>
    <t>Unidad: Córdobas</t>
  </si>
  <si>
    <t>Unidad: Dólares</t>
  </si>
  <si>
    <t>Fuente: Ministerio de Hacienda - Portal de Transparencia</t>
  </si>
  <si>
    <t>EMPRESAS PÚBLICAS</t>
  </si>
  <si>
    <t xml:space="preserve">      CENTRAL</t>
  </si>
  <si>
    <t xml:space="preserve">      REGIONALES</t>
  </si>
  <si>
    <t xml:space="preserve">      LOCALES</t>
  </si>
  <si>
    <t xml:space="preserve">      ENT. PÚBLICAS</t>
  </si>
  <si>
    <t xml:space="preserve">  TRANSFERENCIAS</t>
  </si>
  <si>
    <t xml:space="preserve">  OTROS</t>
  </si>
  <si>
    <t xml:space="preserve">  FBK</t>
  </si>
  <si>
    <t>GASTO DE CAPITAL GOBIERNO GENERAL</t>
  </si>
  <si>
    <t>GASTO DE INVERSION SPNF</t>
  </si>
  <si>
    <t xml:space="preserve">  TOTAL SECTORES</t>
  </si>
  <si>
    <t>Notas</t>
  </si>
  <si>
    <t>Empresas públicas no financieas excepto el ICE</t>
  </si>
  <si>
    <t>(USD per capita nominal)</t>
  </si>
  <si>
    <t>BOLIVIA</t>
  </si>
  <si>
    <t>CHILE</t>
  </si>
  <si>
    <t>COLOMBIA</t>
  </si>
  <si>
    <t>COSTA RICA</t>
  </si>
  <si>
    <t>ECUADOR</t>
  </si>
  <si>
    <t>EL SALVADOR</t>
  </si>
  <si>
    <t>GUATEMALA</t>
  </si>
  <si>
    <t>HONDURAS</t>
  </si>
  <si>
    <t>MEXICO</t>
  </si>
  <si>
    <t>NICARAGUA</t>
  </si>
  <si>
    <t>PANAMA</t>
  </si>
  <si>
    <t>PARAGUAY</t>
  </si>
  <si>
    <t>PERU</t>
  </si>
  <si>
    <t>REPUBLICA DOMINICANA</t>
  </si>
  <si>
    <t>URUGUAY</t>
  </si>
  <si>
    <t>y1999</t>
  </si>
  <si>
    <t>y2000</t>
  </si>
  <si>
    <t>y2001</t>
  </si>
  <si>
    <t>y2002</t>
  </si>
  <si>
    <t>y2003</t>
  </si>
  <si>
    <t>y2004</t>
  </si>
  <si>
    <t>y2005</t>
  </si>
  <si>
    <t>y2006</t>
  </si>
  <si>
    <t>y2007</t>
  </si>
  <si>
    <t>y2008</t>
  </si>
  <si>
    <t>y2009</t>
  </si>
  <si>
    <t>y2010</t>
  </si>
  <si>
    <t>y2011</t>
  </si>
  <si>
    <t>y2012</t>
  </si>
  <si>
    <t>y2013</t>
  </si>
  <si>
    <t>y2014</t>
  </si>
  <si>
    <t>Unidad: Real</t>
  </si>
  <si>
    <t>Fuente: Tesoro Nacional, Ministerio de Planificacion y Secretarias Estaduales de Hacienda</t>
  </si>
  <si>
    <t>BRASIL</t>
  </si>
  <si>
    <t>y2015</t>
  </si>
  <si>
    <t>y2016</t>
  </si>
  <si>
    <t>Actividades recreativas, cultura y religión</t>
  </si>
  <si>
    <t>WEO (Oct. 2017)</t>
  </si>
  <si>
    <t>PIB corriente (Moneda Nacional)</t>
  </si>
  <si>
    <t>Gasto Total, Gobierno General ($Moneda Nacional)</t>
  </si>
  <si>
    <t>.</t>
  </si>
  <si>
    <t>Tipo de Cambio oficial ($local por USD, promedio del período)</t>
  </si>
  <si>
    <t xml:space="preserve">Indicadores </t>
  </si>
  <si>
    <t>WDI (2017)</t>
  </si>
  <si>
    <t>PIB corriente (USD)</t>
  </si>
  <si>
    <t>Población, Total</t>
  </si>
  <si>
    <t>Vivienda (% del gasto total)</t>
  </si>
  <si>
    <t>CHI</t>
  </si>
  <si>
    <t>CR</t>
  </si>
  <si>
    <t>COL*</t>
  </si>
  <si>
    <t>SLV</t>
  </si>
  <si>
    <t>HND</t>
  </si>
  <si>
    <t>AVG (con MEX)</t>
  </si>
  <si>
    <t>AVG (sin MEX)</t>
  </si>
  <si>
    <t>Fuentes: Ministerio de Planificación del Desarrollo (VIPFE)
Ministerio de Economía y Finanzas</t>
  </si>
  <si>
    <t>División de Gestión Fiscal (IFD/FMM), 
Banco Interamericano de Desarrollo</t>
  </si>
  <si>
    <t>NOTAS</t>
  </si>
  <si>
    <t>*Incluye Empresas Públicas</t>
  </si>
  <si>
    <t>*Inversión de Ecopetrol</t>
  </si>
  <si>
    <t>Instituto Costarricense de Electricidad</t>
  </si>
  <si>
    <t>MÉXICO</t>
  </si>
  <si>
    <t>Fuente: Secretaría de Hacienda y Crédito Público (SHCP)</t>
  </si>
  <si>
    <t>PANAMÁ</t>
  </si>
  <si>
    <t>PERÚ</t>
  </si>
  <si>
    <t>REPÚBLICA DOMINICANA</t>
  </si>
  <si>
    <t>BASE DE DATOS DEL GASTO EN INVERSIÓN PÚBLICA
DE AMÉRICA LATINA (BDD-GIPAL)</t>
  </si>
  <si>
    <t>Incluye inversión física del Gobierno Central y las Empresas Públicas</t>
  </si>
  <si>
    <t>Excluye inversión en "Combustibles, Minas y Energía"</t>
  </si>
  <si>
    <t>*No se incluyen, para evitar doble contabilidad</t>
  </si>
  <si>
    <t>* Solo incluyen empresas públicas federales (no estatales)</t>
  </si>
  <si>
    <t>*Inversión se refiere a aplicaciones directas</t>
  </si>
  <si>
    <t xml:space="preserve">*Para 2015-16: Inversión Gobierno General excluye Gob. Locales </t>
  </si>
  <si>
    <t>*Para 2015-16: Inversión de Gobiernos Locales no disponible</t>
  </si>
  <si>
    <t>*Inversión funcional incluye Empresas Públicas (excepto ICE)</t>
  </si>
  <si>
    <t>*Inversión de gobiernos seccionales</t>
  </si>
  <si>
    <t>*Inversión funcional solo disponible para Gob. Central</t>
  </si>
  <si>
    <t xml:space="preserve">*Inversión funcional oficial  incluye las transferencias de capital y la inversión financiera. </t>
  </si>
  <si>
    <t>*Inversión funcional oficial se encuentra agregada a nivel del Sector Público Presupuestario</t>
  </si>
  <si>
    <t>*Incluye inversión del Gob. Central y de las Entidades Públicas</t>
  </si>
  <si>
    <t>*Inversión funcional solo disponible para el Gobierno Central</t>
  </si>
  <si>
    <t>*Excluye inversiones del Canal de Panamá</t>
  </si>
  <si>
    <t>*Inversión funcional solo disponible para Gobierno Central</t>
  </si>
  <si>
    <t>*Inversión funcional incluye Gobierno Central, Entidades Públicas y Empresas Públicas</t>
  </si>
  <si>
    <t>Incluye Gobierno Central y Entidades Públicas</t>
  </si>
  <si>
    <t>*Descomposición funcional solo disponible para el Gobienro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</si>
</sst>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#,##0,"/>
    <numFmt numFmtId="167" formatCode="_(* #,##0.0_);_(* \(#,##0.0\);_(* &quot;-&quot;??_);_(@_)"/>
    <numFmt numFmtId="168" formatCode="0.0%"/>
    <numFmt numFmtId="169" formatCode="_(* #,##0.000_);_(* \(#,##0.000\);_(* &quot;-&quot;??_);_(@_)"/>
    <numFmt numFmtId="170" formatCode="_-* #,##0.00_-;\-* #,##0.00_-;_-* &quot;-&quot;??_-;_-@_-"/>
    <numFmt numFmtId="171" formatCode="_-* #,##0_-;\-* #,##0_-;_-* &quot;-&quot;??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i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Times New Roman"/>
      <family val="1"/>
    </font>
    <font>
      <b/>
      <sz val="14"/>
      <color theme="0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/>
      <top/>
      <bottom style="medium">
        <color rgb="FFFF000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dotted">
        <color auto="1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5" applyNumberFormat="0" applyAlignment="0" applyProtection="0"/>
    <xf numFmtId="0" fontId="12" fillId="7" borderId="6" applyNumberFormat="0" applyAlignment="0" applyProtection="0"/>
    <xf numFmtId="0" fontId="13" fillId="7" borderId="5" applyNumberFormat="0" applyAlignment="0" applyProtection="0"/>
    <xf numFmtId="0" fontId="14" fillId="0" borderId="7" applyNumberFormat="0" applyFill="0" applyAlignment="0" applyProtection="0"/>
    <xf numFmtId="0" fontId="15" fillId="8" borderId="8" applyNumberFormat="0" applyAlignment="0" applyProtection="0"/>
    <xf numFmtId="0" fontId="16" fillId="0" borderId="0" applyNumberFormat="0" applyFill="0" applyBorder="0" applyAlignment="0" applyProtection="0"/>
    <xf numFmtId="0" fontId="1" fillId="9" borderId="9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</cellStyleXfs>
  <cellXfs count="435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1" xfId="0" applyFont="1" applyFill="1" applyBorder="1" applyAlignment="1">
      <alignment horizontal="center"/>
    </xf>
    <xf numFmtId="164" fontId="0" fillId="2" borderId="0" xfId="1" applyNumberFormat="1" applyFont="1" applyFill="1"/>
    <xf numFmtId="3" fontId="0" fillId="2" borderId="0" xfId="0" applyNumberFormat="1" applyFill="1"/>
    <xf numFmtId="164" fontId="0" fillId="2" borderId="0" xfId="1" applyNumberFormat="1" applyFont="1" applyFill="1" applyAlignment="1">
      <alignment horizontal="right"/>
    </xf>
    <xf numFmtId="164" fontId="0" fillId="2" borderId="0" xfId="0" applyNumberFormat="1" applyFill="1"/>
    <xf numFmtId="0" fontId="0" fillId="2" borderId="1" xfId="0" applyFill="1" applyBorder="1"/>
    <xf numFmtId="164" fontId="0" fillId="2" borderId="1" xfId="1" applyNumberFormat="1" applyFont="1" applyFill="1" applyBorder="1"/>
    <xf numFmtId="0" fontId="0" fillId="0" borderId="0" xfId="0" applyFont="1" applyFill="1" applyBorder="1"/>
    <xf numFmtId="0" fontId="0" fillId="0" borderId="0" xfId="0" applyFill="1" applyBorder="1"/>
    <xf numFmtId="0" fontId="0" fillId="0" borderId="0" xfId="0" applyFont="1" applyFill="1" applyBorder="1" applyAlignment="1">
      <alignment horizontal="left"/>
    </xf>
    <xf numFmtId="165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0" xfId="0" applyFont="1" applyFill="1" applyBorder="1"/>
    <xf numFmtId="0" fontId="0" fillId="2" borderId="0" xfId="0" applyFont="1" applyFill="1" applyBorder="1" applyAlignment="1">
      <alignment vertical="center"/>
    </xf>
    <xf numFmtId="166" fontId="0" fillId="2" borderId="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166" fontId="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right"/>
    </xf>
    <xf numFmtId="0" fontId="0" fillId="2" borderId="1" xfId="0" applyFont="1" applyFill="1" applyBorder="1" applyAlignment="1">
      <alignment vertical="center"/>
    </xf>
    <xf numFmtId="0" fontId="0" fillId="2" borderId="11" xfId="0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2" borderId="15" xfId="0" applyFont="1" applyFill="1" applyBorder="1" applyAlignment="1">
      <alignment vertical="center"/>
    </xf>
    <xf numFmtId="166" fontId="0" fillId="2" borderId="15" xfId="0" applyNumberFormat="1" applyFont="1" applyFill="1" applyBorder="1" applyAlignment="1">
      <alignment horizontal="center" vertical="center"/>
    </xf>
    <xf numFmtId="164" fontId="0" fillId="2" borderId="0" xfId="1" applyNumberFormat="1" applyFont="1" applyFill="1" applyBorder="1" applyAlignment="1">
      <alignment horizontal="right" vertical="center"/>
    </xf>
    <xf numFmtId="164" fontId="0" fillId="2" borderId="12" xfId="1" applyNumberFormat="1" applyFont="1" applyFill="1" applyBorder="1" applyAlignment="1">
      <alignment horizontal="right" vertical="center"/>
    </xf>
    <xf numFmtId="164" fontId="0" fillId="2" borderId="0" xfId="1" applyNumberFormat="1" applyFont="1" applyFill="1" applyBorder="1" applyAlignment="1">
      <alignment horizontal="left" vertical="center"/>
    </xf>
    <xf numFmtId="164" fontId="0" fillId="2" borderId="0" xfId="1" applyNumberFormat="1" applyFont="1" applyFill="1" applyBorder="1" applyAlignment="1">
      <alignment horizontal="center" vertical="center"/>
    </xf>
    <xf numFmtId="164" fontId="0" fillId="2" borderId="13" xfId="1" applyNumberFormat="1" applyFont="1" applyFill="1" applyBorder="1" applyAlignment="1">
      <alignment horizontal="center" vertical="center"/>
    </xf>
    <xf numFmtId="164" fontId="0" fillId="2" borderId="11" xfId="1" applyNumberFormat="1" applyFont="1" applyFill="1" applyBorder="1" applyAlignment="1">
      <alignment horizontal="center" vertical="center"/>
    </xf>
    <xf numFmtId="164" fontId="0" fillId="2" borderId="12" xfId="1" applyNumberFormat="1" applyFont="1" applyFill="1" applyBorder="1" applyAlignment="1">
      <alignment horizontal="center" vertical="center"/>
    </xf>
    <xf numFmtId="164" fontId="0" fillId="2" borderId="12" xfId="1" applyNumberFormat="1" applyFont="1" applyFill="1" applyBorder="1" applyAlignment="1">
      <alignment horizontal="left" vertical="center"/>
    </xf>
    <xf numFmtId="164" fontId="0" fillId="2" borderId="1" xfId="1" applyNumberFormat="1" applyFont="1" applyFill="1" applyBorder="1" applyAlignment="1">
      <alignment horizontal="center" vertical="center"/>
    </xf>
    <xf numFmtId="0" fontId="0" fillId="2" borderId="14" xfId="1" applyNumberFormat="1" applyFont="1" applyFill="1" applyBorder="1" applyAlignment="1">
      <alignment vertical="center"/>
    </xf>
    <xf numFmtId="167" fontId="0" fillId="2" borderId="0" xfId="1" applyNumberFormat="1" applyFont="1" applyFill="1" applyBorder="1"/>
    <xf numFmtId="164" fontId="0" fillId="2" borderId="0" xfId="1" applyNumberFormat="1" applyFont="1" applyFill="1" applyBorder="1" applyAlignment="1">
      <alignment vertical="center"/>
    </xf>
    <xf numFmtId="164" fontId="0" fillId="2" borderId="12" xfId="1" applyNumberFormat="1" applyFont="1" applyFill="1" applyBorder="1" applyAlignment="1">
      <alignment vertical="center"/>
    </xf>
    <xf numFmtId="164" fontId="0" fillId="2" borderId="15" xfId="1" applyNumberFormat="1" applyFont="1" applyFill="1" applyBorder="1" applyAlignment="1">
      <alignment horizontal="right" vertical="center"/>
    </xf>
    <xf numFmtId="43" fontId="0" fillId="2" borderId="0" xfId="1" applyFont="1" applyFill="1" applyBorder="1" applyAlignment="1">
      <alignment horizontal="right" vertical="center"/>
    </xf>
    <xf numFmtId="43" fontId="0" fillId="2" borderId="12" xfId="1" applyFont="1" applyFill="1" applyBorder="1" applyAlignment="1">
      <alignment horizontal="right" vertical="center"/>
    </xf>
    <xf numFmtId="43" fontId="0" fillId="2" borderId="13" xfId="1" applyFont="1" applyFill="1" applyBorder="1" applyAlignment="1">
      <alignment horizontal="right" vertical="center"/>
    </xf>
    <xf numFmtId="43" fontId="0" fillId="2" borderId="11" xfId="1" applyFont="1" applyFill="1" applyBorder="1" applyAlignment="1">
      <alignment horizontal="right" vertical="center"/>
    </xf>
    <xf numFmtId="43" fontId="0" fillId="2" borderId="1" xfId="1" applyFont="1" applyFill="1" applyBorder="1" applyAlignment="1">
      <alignment horizontal="right" vertical="center"/>
    </xf>
    <xf numFmtId="167" fontId="0" fillId="2" borderId="0" xfId="1" applyNumberFormat="1" applyFont="1" applyFill="1" applyBorder="1" applyAlignment="1">
      <alignment horizontal="right" vertical="center"/>
    </xf>
    <xf numFmtId="167" fontId="0" fillId="2" borderId="12" xfId="1" applyNumberFormat="1" applyFont="1" applyFill="1" applyBorder="1" applyAlignment="1">
      <alignment horizontal="right" vertical="center"/>
    </xf>
    <xf numFmtId="167" fontId="0" fillId="2" borderId="13" xfId="1" applyNumberFormat="1" applyFont="1" applyFill="1" applyBorder="1" applyAlignment="1">
      <alignment horizontal="right" vertical="center"/>
    </xf>
    <xf numFmtId="167" fontId="0" fillId="2" borderId="11" xfId="1" applyNumberFormat="1" applyFont="1" applyFill="1" applyBorder="1" applyAlignment="1">
      <alignment horizontal="right" vertical="center"/>
    </xf>
    <xf numFmtId="167" fontId="0" fillId="2" borderId="1" xfId="1" applyNumberFormat="1" applyFont="1" applyFill="1" applyBorder="1" applyAlignment="1">
      <alignment horizontal="right" vertical="center"/>
    </xf>
    <xf numFmtId="164" fontId="0" fillId="2" borderId="13" xfId="1" applyNumberFormat="1" applyFont="1" applyFill="1" applyBorder="1" applyAlignment="1">
      <alignment horizontal="right" vertical="center"/>
    </xf>
    <xf numFmtId="164" fontId="0" fillId="2" borderId="11" xfId="1" applyNumberFormat="1" applyFont="1" applyFill="1" applyBorder="1" applyAlignment="1">
      <alignment horizontal="right" vertical="center"/>
    </xf>
    <xf numFmtId="164" fontId="0" fillId="2" borderId="1" xfId="1" applyNumberFormat="1" applyFont="1" applyFill="1" applyBorder="1" applyAlignment="1">
      <alignment horizontal="right" vertical="center"/>
    </xf>
    <xf numFmtId="43" fontId="0" fillId="2" borderId="0" xfId="1" applyNumberFormat="1" applyFont="1" applyFill="1" applyBorder="1" applyAlignment="1">
      <alignment horizontal="right" vertical="center"/>
    </xf>
    <xf numFmtId="43" fontId="0" fillId="2" borderId="12" xfId="1" applyNumberFormat="1" applyFont="1" applyFill="1" applyBorder="1" applyAlignment="1">
      <alignment horizontal="right" vertical="center"/>
    </xf>
    <xf numFmtId="43" fontId="0" fillId="2" borderId="13" xfId="1" applyNumberFormat="1" applyFont="1" applyFill="1" applyBorder="1" applyAlignment="1">
      <alignment horizontal="right" vertical="center"/>
    </xf>
    <xf numFmtId="43" fontId="0" fillId="2" borderId="11" xfId="1" applyNumberFormat="1" applyFont="1" applyFill="1" applyBorder="1" applyAlignment="1">
      <alignment horizontal="right" vertical="center"/>
    </xf>
    <xf numFmtId="43" fontId="0" fillId="2" borderId="1" xfId="1" applyNumberFormat="1" applyFont="1" applyFill="1" applyBorder="1" applyAlignment="1">
      <alignment horizontal="right" vertical="center"/>
    </xf>
    <xf numFmtId="164" fontId="0" fillId="2" borderId="0" xfId="1" applyNumberFormat="1" applyFont="1" applyFill="1" applyBorder="1"/>
    <xf numFmtId="164" fontId="0" fillId="2" borderId="0" xfId="1" applyNumberFormat="1" applyFont="1" applyFill="1" applyBorder="1" applyAlignment="1">
      <alignment horizontal="right"/>
    </xf>
    <xf numFmtId="0" fontId="0" fillId="2" borderId="0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0" fillId="2" borderId="16" xfId="0" applyFont="1" applyFill="1" applyBorder="1" applyAlignment="1">
      <alignment vertical="center"/>
    </xf>
    <xf numFmtId="164" fontId="0" fillId="2" borderId="16" xfId="1" applyNumberFormat="1" applyFont="1" applyFill="1" applyBorder="1" applyAlignment="1">
      <alignment horizontal="center" vertical="center"/>
    </xf>
    <xf numFmtId="0" fontId="0" fillId="2" borderId="0" xfId="1" applyNumberFormat="1" applyFont="1" applyFill="1" applyBorder="1" applyAlignment="1">
      <alignment vertical="center"/>
    </xf>
    <xf numFmtId="164" fontId="0" fillId="2" borderId="14" xfId="1" applyNumberFormat="1" applyFont="1" applyFill="1" applyBorder="1" applyAlignment="1">
      <alignment vertical="center"/>
    </xf>
    <xf numFmtId="164" fontId="0" fillId="2" borderId="15" xfId="1" applyNumberFormat="1" applyFont="1" applyFill="1" applyBorder="1" applyAlignment="1">
      <alignment vertical="center"/>
    </xf>
    <xf numFmtId="0" fontId="0" fillId="2" borderId="12" xfId="1" applyNumberFormat="1" applyFont="1" applyFill="1" applyBorder="1" applyAlignment="1">
      <alignment vertical="center"/>
    </xf>
    <xf numFmtId="168" fontId="0" fillId="2" borderId="0" xfId="44" applyNumberFormat="1" applyFont="1" applyFill="1" applyBorder="1" applyAlignment="1">
      <alignment horizontal="center" vertical="center"/>
    </xf>
    <xf numFmtId="164" fontId="0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164" fontId="0" fillId="2" borderId="16" xfId="1" applyNumberFormat="1" applyFont="1" applyFill="1" applyBorder="1" applyAlignment="1">
      <alignment horizontal="right" vertical="center"/>
    </xf>
    <xf numFmtId="167" fontId="0" fillId="2" borderId="0" xfId="1" applyNumberFormat="1" applyFont="1" applyFill="1" applyBorder="1" applyAlignment="1">
      <alignment horizontal="center" vertical="center"/>
    </xf>
    <xf numFmtId="167" fontId="0" fillId="2" borderId="16" xfId="1" applyNumberFormat="1" applyFont="1" applyFill="1" applyBorder="1" applyAlignment="1">
      <alignment horizontal="center" vertical="center"/>
    </xf>
    <xf numFmtId="167" fontId="0" fillId="2" borderId="12" xfId="1" applyNumberFormat="1" applyFont="1" applyFill="1" applyBorder="1" applyAlignment="1">
      <alignment horizontal="center" vertical="center"/>
    </xf>
    <xf numFmtId="167" fontId="0" fillId="2" borderId="1" xfId="1" applyNumberFormat="1" applyFont="1" applyFill="1" applyBorder="1" applyAlignment="1">
      <alignment horizontal="center" vertical="center"/>
    </xf>
    <xf numFmtId="167" fontId="0" fillId="2" borderId="0" xfId="0" applyNumberFormat="1" applyFont="1" applyFill="1" applyBorder="1"/>
    <xf numFmtId="164" fontId="2" fillId="2" borderId="0" xfId="0" applyNumberFormat="1" applyFont="1" applyFill="1" applyBorder="1" applyAlignment="1">
      <alignment horizontal="center" vertical="center"/>
    </xf>
    <xf numFmtId="164" fontId="0" fillId="2" borderId="12" xfId="1" applyNumberFormat="1" applyFont="1" applyFill="1" applyBorder="1"/>
    <xf numFmtId="164" fontId="0" fillId="2" borderId="0" xfId="0" applyNumberFormat="1" applyFont="1" applyFill="1" applyBorder="1" applyAlignment="1">
      <alignment horizontal="center" vertical="center"/>
    </xf>
    <xf numFmtId="167" fontId="0" fillId="2" borderId="0" xfId="0" applyNumberFormat="1" applyFont="1" applyFill="1" applyBorder="1" applyAlignment="1">
      <alignment horizontal="center" vertical="center"/>
    </xf>
    <xf numFmtId="167" fontId="0" fillId="2" borderId="13" xfId="1" applyNumberFormat="1" applyFont="1" applyFill="1" applyBorder="1" applyAlignment="1">
      <alignment horizontal="center" vertical="center"/>
    </xf>
    <xf numFmtId="167" fontId="0" fillId="2" borderId="11" xfId="1" applyNumberFormat="1" applyFont="1" applyFill="1" applyBorder="1" applyAlignment="1">
      <alignment horizontal="center" vertical="center"/>
    </xf>
    <xf numFmtId="1" fontId="0" fillId="2" borderId="0" xfId="1" applyNumberFormat="1" applyFont="1" applyFill="1" applyBorder="1" applyAlignment="1">
      <alignment horizontal="right" vertical="center"/>
    </xf>
    <xf numFmtId="1" fontId="0" fillId="2" borderId="12" xfId="1" applyNumberFormat="1" applyFont="1" applyFill="1" applyBorder="1" applyAlignment="1">
      <alignment horizontal="right" vertical="center"/>
    </xf>
    <xf numFmtId="164" fontId="0" fillId="2" borderId="0" xfId="0" applyNumberFormat="1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164" fontId="0" fillId="2" borderId="0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horizontal="right" vertical="center"/>
    </xf>
    <xf numFmtId="43" fontId="0" fillId="2" borderId="0" xfId="0" applyNumberFormat="1" applyFont="1" applyFill="1" applyBorder="1"/>
    <xf numFmtId="0" fontId="0" fillId="2" borderId="18" xfId="0" applyFont="1" applyFill="1" applyBorder="1" applyAlignment="1">
      <alignment vertical="center" wrapText="1"/>
    </xf>
    <xf numFmtId="0" fontId="0" fillId="2" borderId="12" xfId="0" applyFont="1" applyFill="1" applyBorder="1" applyAlignment="1">
      <alignment vertical="center" wrapText="1"/>
    </xf>
    <xf numFmtId="43" fontId="0" fillId="2" borderId="0" xfId="1" applyNumberFormat="1" applyFont="1" applyFill="1" applyBorder="1"/>
    <xf numFmtId="169" fontId="0" fillId="2" borderId="13" xfId="1" applyNumberFormat="1" applyFont="1" applyFill="1" applyBorder="1" applyAlignment="1">
      <alignment horizontal="right" vertical="center"/>
    </xf>
    <xf numFmtId="0" fontId="0" fillId="2" borderId="13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43" fontId="0" fillId="2" borderId="12" xfId="1" applyNumberFormat="1" applyFont="1" applyFill="1" applyBorder="1" applyAlignment="1">
      <alignment vertical="center"/>
    </xf>
    <xf numFmtId="164" fontId="22" fillId="2" borderId="0" xfId="1" applyNumberFormat="1" applyFont="1" applyFill="1" applyBorder="1" applyAlignment="1">
      <alignment horizontal="right" vertical="center"/>
    </xf>
    <xf numFmtId="9" fontId="0" fillId="2" borderId="0" xfId="44" applyFont="1" applyFill="1" applyBorder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24" fillId="2" borderId="14" xfId="1" applyNumberFormat="1" applyFont="1" applyFill="1" applyBorder="1" applyAlignment="1">
      <alignment vertical="center"/>
    </xf>
    <xf numFmtId="0" fontId="26" fillId="2" borderId="0" xfId="0" applyFont="1" applyFill="1" applyBorder="1"/>
    <xf numFmtId="0" fontId="28" fillId="2" borderId="0" xfId="0" applyFont="1" applyFill="1" applyBorder="1" applyAlignment="1">
      <alignment horizontal="right" vertical="center"/>
    </xf>
    <xf numFmtId="164" fontId="26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166" fontId="26" fillId="2" borderId="0" xfId="0" applyNumberFormat="1" applyFont="1" applyFill="1" applyBorder="1" applyAlignment="1">
      <alignment vertical="center"/>
    </xf>
    <xf numFmtId="164" fontId="26" fillId="2" borderId="0" xfId="1" applyNumberFormat="1" applyFont="1" applyFill="1" applyBorder="1" applyAlignment="1">
      <alignment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0" xfId="0" applyFont="1" applyFill="1" applyBorder="1"/>
    <xf numFmtId="0" fontId="27" fillId="2" borderId="0" xfId="0" applyFont="1" applyFill="1" applyBorder="1" applyAlignment="1">
      <alignment horizontal="left" vertical="center"/>
    </xf>
    <xf numFmtId="0" fontId="27" fillId="2" borderId="0" xfId="0" applyFont="1" applyFill="1" applyBorder="1" applyAlignment="1">
      <alignment horizontal="center" vertical="center"/>
    </xf>
    <xf numFmtId="164" fontId="26" fillId="2" borderId="0" xfId="0" applyNumberFormat="1" applyFont="1" applyFill="1" applyBorder="1"/>
    <xf numFmtId="164" fontId="26" fillId="2" borderId="0" xfId="1" applyNumberFormat="1" applyFont="1" applyFill="1" applyBorder="1"/>
    <xf numFmtId="164" fontId="26" fillId="2" borderId="0" xfId="0" applyNumberFormat="1" applyFont="1" applyFill="1" applyBorder="1" applyAlignment="1">
      <alignment horizontal="center" vertical="center"/>
    </xf>
    <xf numFmtId="164" fontId="26" fillId="2" borderId="0" xfId="1" applyNumberFormat="1" applyFont="1" applyFill="1" applyBorder="1" applyAlignment="1">
      <alignment horizontal="right" vertical="center"/>
    </xf>
    <xf numFmtId="164" fontId="26" fillId="2" borderId="0" xfId="1" applyNumberFormat="1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164" fontId="26" fillId="2" borderId="12" xfId="1" applyNumberFormat="1" applyFont="1" applyFill="1" applyBorder="1" applyAlignment="1">
      <alignment horizontal="right" vertical="center"/>
    </xf>
    <xf numFmtId="164" fontId="26" fillId="2" borderId="12" xfId="1" applyNumberFormat="1" applyFont="1" applyFill="1" applyBorder="1" applyAlignment="1">
      <alignment horizontal="left" vertical="center"/>
    </xf>
    <xf numFmtId="0" fontId="27" fillId="2" borderId="0" xfId="0" applyFont="1" applyFill="1" applyBorder="1" applyAlignment="1">
      <alignment vertical="center"/>
    </xf>
    <xf numFmtId="164" fontId="26" fillId="2" borderId="0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right"/>
    </xf>
    <xf numFmtId="0" fontId="26" fillId="2" borderId="12" xfId="0" applyFont="1" applyFill="1" applyBorder="1" applyAlignment="1">
      <alignment vertical="center"/>
    </xf>
    <xf numFmtId="164" fontId="26" fillId="2" borderId="12" xfId="1" applyNumberFormat="1" applyFont="1" applyFill="1" applyBorder="1" applyAlignment="1">
      <alignment horizontal="center" vertical="center"/>
    </xf>
    <xf numFmtId="0" fontId="27" fillId="2" borderId="13" xfId="0" applyFont="1" applyFill="1" applyBorder="1" applyAlignment="1">
      <alignment vertical="center"/>
    </xf>
    <xf numFmtId="0" fontId="26" fillId="2" borderId="16" xfId="0" applyFont="1" applyFill="1" applyBorder="1" applyAlignment="1">
      <alignment vertical="center"/>
    </xf>
    <xf numFmtId="164" fontId="26" fillId="2" borderId="16" xfId="1" applyNumberFormat="1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vertical="center"/>
    </xf>
    <xf numFmtId="0" fontId="26" fillId="2" borderId="1" xfId="0" applyFont="1" applyFill="1" applyBorder="1" applyAlignment="1">
      <alignment vertical="center"/>
    </xf>
    <xf numFmtId="164" fontId="26" fillId="2" borderId="1" xfId="1" applyNumberFormat="1" applyFont="1" applyFill="1" applyBorder="1" applyAlignment="1">
      <alignment horizontal="center" vertical="center"/>
    </xf>
    <xf numFmtId="0" fontId="26" fillId="2" borderId="14" xfId="1" applyNumberFormat="1" applyFont="1" applyFill="1" applyBorder="1" applyAlignment="1">
      <alignment vertical="center"/>
    </xf>
    <xf numFmtId="164" fontId="26" fillId="2" borderId="14" xfId="1" applyNumberFormat="1" applyFont="1" applyFill="1" applyBorder="1" applyAlignment="1">
      <alignment vertical="center"/>
    </xf>
    <xf numFmtId="167" fontId="26" fillId="2" borderId="0" xfId="1" applyNumberFormat="1" applyFont="1" applyFill="1" applyBorder="1"/>
    <xf numFmtId="0" fontId="26" fillId="2" borderId="12" xfId="1" applyNumberFormat="1" applyFont="1" applyFill="1" applyBorder="1" applyAlignment="1">
      <alignment vertical="center"/>
    </xf>
    <xf numFmtId="164" fontId="26" fillId="2" borderId="12" xfId="1" applyNumberFormat="1" applyFont="1" applyFill="1" applyBorder="1" applyAlignment="1">
      <alignment vertical="center"/>
    </xf>
    <xf numFmtId="0" fontId="26" fillId="2" borderId="0" xfId="1" applyNumberFormat="1" applyFont="1" applyFill="1" applyBorder="1" applyAlignment="1">
      <alignment vertical="center"/>
    </xf>
    <xf numFmtId="0" fontId="26" fillId="2" borderId="15" xfId="0" applyFont="1" applyFill="1" applyBorder="1" applyAlignment="1">
      <alignment vertical="center"/>
    </xf>
    <xf numFmtId="164" fontId="26" fillId="2" borderId="15" xfId="1" applyNumberFormat="1" applyFont="1" applyFill="1" applyBorder="1" applyAlignment="1">
      <alignment vertical="center"/>
    </xf>
    <xf numFmtId="168" fontId="26" fillId="2" borderId="0" xfId="44" applyNumberFormat="1" applyFont="1" applyFill="1" applyBorder="1" applyAlignment="1">
      <alignment horizontal="center" vertical="center"/>
    </xf>
    <xf numFmtId="164" fontId="26" fillId="2" borderId="12" xfId="1" applyNumberFormat="1" applyFont="1" applyFill="1" applyBorder="1"/>
    <xf numFmtId="164" fontId="26" fillId="2" borderId="13" xfId="1" applyNumberFormat="1" applyFont="1" applyFill="1" applyBorder="1" applyAlignment="1">
      <alignment horizontal="right" vertical="center"/>
    </xf>
    <xf numFmtId="164" fontId="26" fillId="2" borderId="13" xfId="1" applyNumberFormat="1" applyFont="1" applyFill="1" applyBorder="1" applyAlignment="1">
      <alignment horizontal="center" vertical="center"/>
    </xf>
    <xf numFmtId="164" fontId="26" fillId="2" borderId="11" xfId="1" applyNumberFormat="1" applyFont="1" applyFill="1" applyBorder="1" applyAlignment="1">
      <alignment horizontal="center" vertical="center"/>
    </xf>
    <xf numFmtId="167" fontId="26" fillId="2" borderId="0" xfId="0" applyNumberFormat="1" applyFont="1" applyFill="1" applyBorder="1"/>
    <xf numFmtId="167" fontId="26" fillId="2" borderId="0" xfId="0" applyNumberFormat="1" applyFont="1" applyFill="1" applyBorder="1" applyAlignment="1">
      <alignment horizontal="center" vertical="center"/>
    </xf>
    <xf numFmtId="167" fontId="26" fillId="2" borderId="12" xfId="1" applyNumberFormat="1" applyFont="1" applyFill="1" applyBorder="1" applyAlignment="1">
      <alignment horizontal="right" vertical="center"/>
    </xf>
    <xf numFmtId="167" fontId="26" fillId="2" borderId="0" xfId="1" applyNumberFormat="1" applyFont="1" applyFill="1" applyBorder="1" applyAlignment="1">
      <alignment horizontal="right" vertical="center"/>
    </xf>
    <xf numFmtId="167" fontId="26" fillId="2" borderId="13" xfId="1" applyNumberFormat="1" applyFont="1" applyFill="1" applyBorder="1" applyAlignment="1">
      <alignment horizontal="right" vertical="center"/>
    </xf>
    <xf numFmtId="167" fontId="26" fillId="2" borderId="13" xfId="1" applyNumberFormat="1" applyFont="1" applyFill="1" applyBorder="1" applyAlignment="1">
      <alignment horizontal="center" vertical="center"/>
    </xf>
    <xf numFmtId="167" fontId="26" fillId="2" borderId="0" xfId="1" applyNumberFormat="1" applyFont="1" applyFill="1" applyBorder="1" applyAlignment="1">
      <alignment horizontal="center" vertical="center"/>
    </xf>
    <xf numFmtId="167" fontId="26" fillId="2" borderId="16" xfId="1" applyNumberFormat="1" applyFont="1" applyFill="1" applyBorder="1" applyAlignment="1">
      <alignment horizontal="center" vertical="center"/>
    </xf>
    <xf numFmtId="167" fontId="26" fillId="2" borderId="11" xfId="1" applyNumberFormat="1" applyFont="1" applyFill="1" applyBorder="1" applyAlignment="1">
      <alignment horizontal="center" vertical="center"/>
    </xf>
    <xf numFmtId="167" fontId="26" fillId="2" borderId="12" xfId="1" applyNumberFormat="1" applyFont="1" applyFill="1" applyBorder="1" applyAlignment="1">
      <alignment horizontal="center" vertical="center"/>
    </xf>
    <xf numFmtId="167" fontId="26" fillId="2" borderId="1" xfId="1" applyNumberFormat="1" applyFont="1" applyFill="1" applyBorder="1" applyAlignment="1">
      <alignment horizontal="center" vertical="center"/>
    </xf>
    <xf numFmtId="164" fontId="26" fillId="2" borderId="16" xfId="1" applyNumberFormat="1" applyFont="1" applyFill="1" applyBorder="1" applyAlignment="1">
      <alignment horizontal="right" vertical="center"/>
    </xf>
    <xf numFmtId="164" fontId="26" fillId="2" borderId="11" xfId="1" applyNumberFormat="1" applyFont="1" applyFill="1" applyBorder="1" applyAlignment="1">
      <alignment horizontal="right" vertical="center"/>
    </xf>
    <xf numFmtId="164" fontId="26" fillId="2" borderId="1" xfId="1" applyNumberFormat="1" applyFont="1" applyFill="1" applyBorder="1" applyAlignment="1">
      <alignment horizontal="right" vertical="center"/>
    </xf>
    <xf numFmtId="164" fontId="26" fillId="2" borderId="0" xfId="1" applyNumberFormat="1" applyFont="1" applyFill="1" applyBorder="1" applyAlignment="1">
      <alignment horizontal="right"/>
    </xf>
    <xf numFmtId="164" fontId="21" fillId="2" borderId="0" xfId="0" applyNumberFormat="1" applyFont="1" applyFill="1" applyBorder="1" applyAlignment="1">
      <alignment horizontal="right" vertical="center"/>
    </xf>
    <xf numFmtId="166" fontId="21" fillId="2" borderId="0" xfId="0" applyNumberFormat="1" applyFont="1" applyFill="1" applyBorder="1" applyAlignment="1">
      <alignment horizontal="right" vertical="center"/>
    </xf>
    <xf numFmtId="0" fontId="21" fillId="2" borderId="0" xfId="0" applyFont="1" applyFill="1" applyBorder="1"/>
    <xf numFmtId="43" fontId="0" fillId="2" borderId="0" xfId="1" applyFont="1" applyFill="1" applyBorder="1"/>
    <xf numFmtId="164" fontId="16" fillId="2" borderId="0" xfId="1" applyNumberFormat="1" applyFont="1" applyFill="1" applyBorder="1" applyAlignment="1">
      <alignment horizontal="left" vertical="center"/>
    </xf>
    <xf numFmtId="0" fontId="29" fillId="2" borderId="0" xfId="0" applyFont="1" applyFill="1" applyBorder="1"/>
    <xf numFmtId="0" fontId="31" fillId="2" borderId="0" xfId="0" applyFont="1" applyFill="1" applyBorder="1" applyAlignment="1">
      <alignment horizontal="right" vertical="center"/>
    </xf>
    <xf numFmtId="164" fontId="29" fillId="2" borderId="0" xfId="1" applyNumberFormat="1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166" fontId="29" fillId="2" borderId="0" xfId="0" applyNumberFormat="1" applyFont="1" applyFill="1" applyBorder="1" applyAlignment="1">
      <alignment vertical="center"/>
    </xf>
    <xf numFmtId="43" fontId="29" fillId="2" borderId="0" xfId="1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164" fontId="29" fillId="2" borderId="0" xfId="0" applyNumberFormat="1" applyFont="1" applyFill="1" applyBorder="1" applyAlignment="1">
      <alignment horizontal="center" vertical="center"/>
    </xf>
    <xf numFmtId="164" fontId="29" fillId="2" borderId="0" xfId="1" applyNumberFormat="1" applyFont="1" applyFill="1" applyBorder="1"/>
    <xf numFmtId="164" fontId="29" fillId="2" borderId="0" xfId="0" applyNumberFormat="1" applyFont="1" applyFill="1" applyBorder="1"/>
    <xf numFmtId="164" fontId="29" fillId="2" borderId="0" xfId="1" applyNumberFormat="1" applyFont="1" applyFill="1" applyBorder="1" applyAlignment="1">
      <alignment horizontal="right" vertical="center"/>
    </xf>
    <xf numFmtId="164" fontId="29" fillId="2" borderId="0" xfId="1" applyNumberFormat="1" applyFont="1" applyFill="1" applyBorder="1" applyAlignment="1">
      <alignment horizontal="left" vertical="center"/>
    </xf>
    <xf numFmtId="0" fontId="30" fillId="2" borderId="12" xfId="0" applyFont="1" applyFill="1" applyBorder="1" applyAlignment="1">
      <alignment horizontal="left" vertical="center"/>
    </xf>
    <xf numFmtId="164" fontId="29" fillId="2" borderId="12" xfId="1" applyNumberFormat="1" applyFont="1" applyFill="1" applyBorder="1" applyAlignment="1">
      <alignment horizontal="right" vertical="center"/>
    </xf>
    <xf numFmtId="164" fontId="29" fillId="2" borderId="12" xfId="1" applyNumberFormat="1" applyFont="1" applyFill="1" applyBorder="1" applyAlignment="1">
      <alignment horizontal="left" vertical="center"/>
    </xf>
    <xf numFmtId="0" fontId="30" fillId="2" borderId="0" xfId="0" applyFont="1" applyFill="1" applyBorder="1" applyAlignment="1">
      <alignment vertical="center"/>
    </xf>
    <xf numFmtId="164" fontId="29" fillId="2" borderId="0" xfId="1" applyNumberFormat="1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vertical="center"/>
    </xf>
    <xf numFmtId="164" fontId="29" fillId="2" borderId="12" xfId="1" applyNumberFormat="1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vertical="center"/>
    </xf>
    <xf numFmtId="0" fontId="29" fillId="2" borderId="16" xfId="0" applyFont="1" applyFill="1" applyBorder="1" applyAlignment="1">
      <alignment vertical="center"/>
    </xf>
    <xf numFmtId="164" fontId="29" fillId="2" borderId="16" xfId="1" applyNumberFormat="1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vertical="center"/>
    </xf>
    <xf numFmtId="0" fontId="29" fillId="2" borderId="1" xfId="0" applyFont="1" applyFill="1" applyBorder="1" applyAlignment="1">
      <alignment vertical="center"/>
    </xf>
    <xf numFmtId="164" fontId="29" fillId="2" borderId="1" xfId="1" applyNumberFormat="1" applyFont="1" applyFill="1" applyBorder="1" applyAlignment="1">
      <alignment horizontal="center" vertical="center"/>
    </xf>
    <xf numFmtId="0" fontId="29" fillId="2" borderId="14" xfId="1" applyNumberFormat="1" applyFont="1" applyFill="1" applyBorder="1" applyAlignment="1">
      <alignment vertical="center"/>
    </xf>
    <xf numFmtId="164" fontId="29" fillId="2" borderId="14" xfId="1" applyNumberFormat="1" applyFont="1" applyFill="1" applyBorder="1" applyAlignment="1">
      <alignment vertical="center"/>
    </xf>
    <xf numFmtId="167" fontId="29" fillId="2" borderId="0" xfId="1" applyNumberFormat="1" applyFont="1" applyFill="1" applyBorder="1"/>
    <xf numFmtId="0" fontId="29" fillId="2" borderId="12" xfId="1" applyNumberFormat="1" applyFont="1" applyFill="1" applyBorder="1" applyAlignment="1">
      <alignment vertical="center"/>
    </xf>
    <xf numFmtId="164" fontId="29" fillId="2" borderId="12" xfId="1" applyNumberFormat="1" applyFont="1" applyFill="1" applyBorder="1" applyAlignment="1">
      <alignment vertical="center"/>
    </xf>
    <xf numFmtId="0" fontId="29" fillId="2" borderId="0" xfId="1" applyNumberFormat="1" applyFont="1" applyFill="1" applyBorder="1" applyAlignment="1">
      <alignment vertical="center"/>
    </xf>
    <xf numFmtId="0" fontId="29" fillId="2" borderId="15" xfId="0" applyFont="1" applyFill="1" applyBorder="1" applyAlignment="1">
      <alignment vertical="center"/>
    </xf>
    <xf numFmtId="164" fontId="29" fillId="2" borderId="15" xfId="1" applyNumberFormat="1" applyFont="1" applyFill="1" applyBorder="1" applyAlignment="1">
      <alignment vertical="center"/>
    </xf>
    <xf numFmtId="168" fontId="29" fillId="2" borderId="0" xfId="44" applyNumberFormat="1" applyFont="1" applyFill="1" applyBorder="1" applyAlignment="1">
      <alignment horizontal="center" vertical="center"/>
    </xf>
    <xf numFmtId="164" fontId="29" fillId="2" borderId="12" xfId="1" applyNumberFormat="1" applyFont="1" applyFill="1" applyBorder="1"/>
    <xf numFmtId="164" fontId="29" fillId="2" borderId="13" xfId="1" applyNumberFormat="1" applyFont="1" applyFill="1" applyBorder="1" applyAlignment="1">
      <alignment horizontal="right" vertical="center"/>
    </xf>
    <xf numFmtId="164" fontId="29" fillId="2" borderId="13" xfId="1" applyNumberFormat="1" applyFont="1" applyFill="1" applyBorder="1" applyAlignment="1">
      <alignment horizontal="center" vertical="center"/>
    </xf>
    <xf numFmtId="164" fontId="29" fillId="2" borderId="11" xfId="1" applyNumberFormat="1" applyFont="1" applyFill="1" applyBorder="1" applyAlignment="1">
      <alignment horizontal="center" vertical="center"/>
    </xf>
    <xf numFmtId="167" fontId="29" fillId="2" borderId="0" xfId="0" applyNumberFormat="1" applyFont="1" applyFill="1" applyBorder="1" applyAlignment="1">
      <alignment horizontal="center" vertical="center"/>
    </xf>
    <xf numFmtId="167" fontId="29" fillId="2" borderId="12" xfId="1" applyNumberFormat="1" applyFont="1" applyFill="1" applyBorder="1" applyAlignment="1">
      <alignment horizontal="right" vertical="center"/>
    </xf>
    <xf numFmtId="167" fontId="29" fillId="2" borderId="0" xfId="1" applyNumberFormat="1" applyFont="1" applyFill="1" applyBorder="1" applyAlignment="1">
      <alignment horizontal="right" vertical="center"/>
    </xf>
    <xf numFmtId="167" fontId="29" fillId="2" borderId="13" xfId="1" applyNumberFormat="1" applyFont="1" applyFill="1" applyBorder="1" applyAlignment="1">
      <alignment horizontal="right" vertical="center"/>
    </xf>
    <xf numFmtId="167" fontId="29" fillId="2" borderId="13" xfId="1" applyNumberFormat="1" applyFont="1" applyFill="1" applyBorder="1" applyAlignment="1">
      <alignment horizontal="center" vertical="center"/>
    </xf>
    <xf numFmtId="167" fontId="29" fillId="2" borderId="0" xfId="1" applyNumberFormat="1" applyFont="1" applyFill="1" applyBorder="1" applyAlignment="1">
      <alignment horizontal="center" vertical="center"/>
    </xf>
    <xf numFmtId="167" fontId="29" fillId="2" borderId="16" xfId="1" applyNumberFormat="1" applyFont="1" applyFill="1" applyBorder="1" applyAlignment="1">
      <alignment horizontal="center" vertical="center"/>
    </xf>
    <xf numFmtId="167" fontId="29" fillId="2" borderId="11" xfId="1" applyNumberFormat="1" applyFont="1" applyFill="1" applyBorder="1" applyAlignment="1">
      <alignment horizontal="center" vertical="center"/>
    </xf>
    <xf numFmtId="167" fontId="29" fillId="2" borderId="12" xfId="1" applyNumberFormat="1" applyFont="1" applyFill="1" applyBorder="1" applyAlignment="1">
      <alignment horizontal="center" vertical="center"/>
    </xf>
    <xf numFmtId="167" fontId="29" fillId="2" borderId="1" xfId="1" applyNumberFormat="1" applyFont="1" applyFill="1" applyBorder="1" applyAlignment="1">
      <alignment horizontal="center" vertical="center"/>
    </xf>
    <xf numFmtId="164" fontId="29" fillId="2" borderId="16" xfId="1" applyNumberFormat="1" applyFont="1" applyFill="1" applyBorder="1" applyAlignment="1">
      <alignment horizontal="right" vertical="center"/>
    </xf>
    <xf numFmtId="164" fontId="29" fillId="2" borderId="11" xfId="1" applyNumberFormat="1" applyFont="1" applyFill="1" applyBorder="1" applyAlignment="1">
      <alignment horizontal="right" vertical="center"/>
    </xf>
    <xf numFmtId="164" fontId="29" fillId="2" borderId="1" xfId="1" applyNumberFormat="1" applyFont="1" applyFill="1" applyBorder="1" applyAlignment="1">
      <alignment horizontal="right" vertical="center"/>
    </xf>
    <xf numFmtId="0" fontId="30" fillId="2" borderId="0" xfId="0" applyFont="1" applyFill="1" applyBorder="1" applyAlignment="1">
      <alignment horizontal="center" vertical="center"/>
    </xf>
    <xf numFmtId="164" fontId="30" fillId="2" borderId="0" xfId="0" applyNumberFormat="1" applyFont="1" applyFill="1" applyBorder="1" applyAlignment="1">
      <alignment horizontal="center" vertical="center"/>
    </xf>
    <xf numFmtId="164" fontId="29" fillId="2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16" fillId="2" borderId="0" xfId="0" applyFont="1" applyFill="1" applyBorder="1"/>
    <xf numFmtId="0" fontId="2" fillId="0" borderId="0" xfId="0" applyFont="1"/>
    <xf numFmtId="43" fontId="0" fillId="2" borderId="0" xfId="1" applyNumberFormat="1" applyFont="1" applyFill="1" applyBorder="1" applyAlignment="1">
      <alignment vertical="center"/>
    </xf>
    <xf numFmtId="164" fontId="16" fillId="2" borderId="0" xfId="1" applyNumberFormat="1" applyFont="1" applyFill="1" applyBorder="1" applyAlignment="1">
      <alignment vertical="center"/>
    </xf>
    <xf numFmtId="164" fontId="22" fillId="2" borderId="0" xfId="0" applyNumberFormat="1" applyFont="1" applyFill="1" applyBorder="1" applyAlignment="1">
      <alignment horizontal="center" vertical="center"/>
    </xf>
    <xf numFmtId="171" fontId="0" fillId="2" borderId="0" xfId="0" applyNumberFormat="1" applyFill="1"/>
    <xf numFmtId="171" fontId="0" fillId="2" borderId="12" xfId="45" applyNumberFormat="1" applyFont="1" applyFill="1" applyBorder="1" applyAlignment="1">
      <alignment horizontal="right" vertical="center"/>
    </xf>
    <xf numFmtId="0" fontId="22" fillId="2" borderId="0" xfId="0" applyFont="1" applyFill="1" applyBorder="1"/>
    <xf numFmtId="0" fontId="22" fillId="2" borderId="14" xfId="1" applyNumberFormat="1" applyFont="1" applyFill="1" applyBorder="1" applyAlignment="1">
      <alignment vertical="center"/>
    </xf>
    <xf numFmtId="167" fontId="22" fillId="2" borderId="0" xfId="1" applyNumberFormat="1" applyFont="1" applyFill="1" applyBorder="1"/>
    <xf numFmtId="164" fontId="22" fillId="2" borderId="14" xfId="1" applyNumberFormat="1" applyFont="1" applyFill="1" applyBorder="1" applyAlignment="1">
      <alignment vertical="center"/>
    </xf>
    <xf numFmtId="0" fontId="22" fillId="2" borderId="12" xfId="1" applyNumberFormat="1" applyFont="1" applyFill="1" applyBorder="1" applyAlignment="1">
      <alignment vertical="center"/>
    </xf>
    <xf numFmtId="164" fontId="22" fillId="2" borderId="12" xfId="1" applyNumberFormat="1" applyFont="1" applyFill="1" applyBorder="1" applyAlignment="1">
      <alignment vertical="center"/>
    </xf>
    <xf numFmtId="0" fontId="22" fillId="2" borderId="0" xfId="1" applyNumberFormat="1" applyFont="1" applyFill="1" applyBorder="1" applyAlignment="1">
      <alignment vertical="center"/>
    </xf>
    <xf numFmtId="164" fontId="22" fillId="2" borderId="0" xfId="1" applyNumberFormat="1" applyFont="1" applyFill="1" applyBorder="1" applyAlignment="1">
      <alignment vertical="center"/>
    </xf>
    <xf numFmtId="0" fontId="22" fillId="2" borderId="15" xfId="0" applyFont="1" applyFill="1" applyBorder="1" applyAlignment="1">
      <alignment vertical="center"/>
    </xf>
    <xf numFmtId="164" fontId="22" fillId="2" borderId="15" xfId="1" applyNumberFormat="1" applyFont="1" applyFill="1" applyBorder="1" applyAlignment="1">
      <alignment vertical="center"/>
    </xf>
    <xf numFmtId="164" fontId="0" fillId="2" borderId="0" xfId="45" applyNumberFormat="1" applyFont="1" applyFill="1" applyAlignment="1">
      <alignment horizontal="right"/>
    </xf>
    <xf numFmtId="171" fontId="0" fillId="2" borderId="0" xfId="45" applyNumberFormat="1" applyFont="1" applyFill="1"/>
    <xf numFmtId="43" fontId="0" fillId="2" borderId="0" xfId="1" applyFont="1" applyFill="1" applyBorder="1" applyAlignment="1">
      <alignment vertical="center"/>
    </xf>
    <xf numFmtId="43" fontId="29" fillId="2" borderId="0" xfId="0" applyNumberFormat="1" applyFont="1" applyFill="1" applyBorder="1"/>
    <xf numFmtId="9" fontId="26" fillId="2" borderId="0" xfId="44" applyFont="1" applyFill="1" applyBorder="1" applyAlignment="1">
      <alignment vertical="center"/>
    </xf>
    <xf numFmtId="0" fontId="0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29" fillId="2" borderId="0" xfId="0" applyFont="1" applyFill="1" applyBorder="1" applyAlignment="1">
      <alignment horizontal="left" vertical="center"/>
    </xf>
    <xf numFmtId="0" fontId="29" fillId="2" borderId="1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left" vertical="center"/>
    </xf>
    <xf numFmtId="0" fontId="26" fillId="2" borderId="12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34" fillId="2" borderId="0" xfId="0" applyFont="1" applyFill="1" applyBorder="1" applyAlignment="1">
      <alignment horizontal="right" vertical="center"/>
    </xf>
    <xf numFmtId="0" fontId="22" fillId="2" borderId="0" xfId="0" applyFont="1" applyFill="1" applyBorder="1" applyAlignment="1">
      <alignment vertical="center"/>
    </xf>
    <xf numFmtId="166" fontId="22" fillId="2" borderId="0" xfId="0" applyNumberFormat="1" applyFont="1" applyFill="1" applyBorder="1" applyAlignment="1">
      <alignment vertical="center"/>
    </xf>
    <xf numFmtId="43" fontId="22" fillId="2" borderId="0" xfId="1" applyNumberFormat="1" applyFont="1" applyFill="1" applyBorder="1" applyAlignment="1">
      <alignment vertical="center"/>
    </xf>
    <xf numFmtId="43" fontId="22" fillId="2" borderId="0" xfId="1" applyFont="1" applyFill="1" applyBorder="1" applyAlignment="1">
      <alignment vertical="center"/>
    </xf>
    <xf numFmtId="0" fontId="23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left" vertical="center"/>
    </xf>
    <xf numFmtId="164" fontId="22" fillId="2" borderId="0" xfId="1" applyNumberFormat="1" applyFont="1" applyFill="1" applyBorder="1"/>
    <xf numFmtId="0" fontId="22" fillId="2" borderId="0" xfId="0" applyFont="1" applyFill="1" applyBorder="1" applyAlignment="1">
      <alignment horizontal="left" vertical="center"/>
    </xf>
    <xf numFmtId="164" fontId="22" fillId="2" borderId="0" xfId="0" applyNumberFormat="1" applyFont="1" applyFill="1" applyBorder="1"/>
    <xf numFmtId="164" fontId="22" fillId="2" borderId="0" xfId="1" applyNumberFormat="1" applyFont="1" applyFill="1" applyBorder="1" applyAlignment="1">
      <alignment horizontal="left" vertical="center"/>
    </xf>
    <xf numFmtId="0" fontId="23" fillId="2" borderId="12" xfId="0" applyFont="1" applyFill="1" applyBorder="1" applyAlignment="1">
      <alignment horizontal="left" vertical="center"/>
    </xf>
    <xf numFmtId="164" fontId="22" fillId="2" borderId="12" xfId="1" applyNumberFormat="1" applyFont="1" applyFill="1" applyBorder="1" applyAlignment="1">
      <alignment horizontal="right" vertical="center"/>
    </xf>
    <xf numFmtId="43" fontId="22" fillId="2" borderId="0" xfId="1" applyNumberFormat="1" applyFont="1" applyFill="1" applyBorder="1" applyAlignment="1">
      <alignment horizontal="left" vertical="center"/>
    </xf>
    <xf numFmtId="0" fontId="22" fillId="2" borderId="12" xfId="0" applyFont="1" applyFill="1" applyBorder="1" applyAlignment="1">
      <alignment horizontal="left" vertical="center"/>
    </xf>
    <xf numFmtId="164" fontId="22" fillId="2" borderId="12" xfId="1" applyNumberFormat="1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64" fontId="22" fillId="2" borderId="0" xfId="1" applyNumberFormat="1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right"/>
    </xf>
    <xf numFmtId="0" fontId="22" fillId="2" borderId="12" xfId="0" applyFont="1" applyFill="1" applyBorder="1" applyAlignment="1">
      <alignment vertical="center"/>
    </xf>
    <xf numFmtId="164" fontId="22" fillId="2" borderId="12" xfId="1" applyNumberFormat="1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vertical="center"/>
    </xf>
    <xf numFmtId="0" fontId="22" fillId="2" borderId="16" xfId="0" applyFont="1" applyFill="1" applyBorder="1" applyAlignment="1">
      <alignment vertical="center"/>
    </xf>
    <xf numFmtId="164" fontId="22" fillId="2" borderId="16" xfId="1" applyNumberFormat="1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164" fontId="22" fillId="2" borderId="1" xfId="1" applyNumberFormat="1" applyFont="1" applyFill="1" applyBorder="1" applyAlignment="1">
      <alignment horizontal="center" vertical="center"/>
    </xf>
    <xf numFmtId="168" fontId="22" fillId="2" borderId="0" xfId="44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167" fontId="22" fillId="2" borderId="0" xfId="0" applyNumberFormat="1" applyFont="1" applyFill="1" applyBorder="1" applyAlignment="1">
      <alignment horizontal="center" vertical="center"/>
    </xf>
    <xf numFmtId="43" fontId="22" fillId="2" borderId="0" xfId="1" applyNumberFormat="1" applyFont="1" applyFill="1" applyBorder="1"/>
    <xf numFmtId="167" fontId="22" fillId="2" borderId="0" xfId="1" applyNumberFormat="1" applyFont="1" applyFill="1" applyBorder="1" applyAlignment="1">
      <alignment horizontal="right" vertical="center"/>
    </xf>
    <xf numFmtId="167" fontId="22" fillId="2" borderId="0" xfId="0" applyNumberFormat="1" applyFont="1" applyFill="1" applyBorder="1"/>
    <xf numFmtId="167" fontId="22" fillId="2" borderId="0" xfId="1" applyNumberFormat="1" applyFont="1" applyFill="1" applyBorder="1" applyAlignment="1">
      <alignment horizontal="left" vertical="center"/>
    </xf>
    <xf numFmtId="167" fontId="22" fillId="2" borderId="12" xfId="1" applyNumberFormat="1" applyFont="1" applyFill="1" applyBorder="1" applyAlignment="1">
      <alignment horizontal="right" vertical="center"/>
    </xf>
    <xf numFmtId="167" fontId="22" fillId="2" borderId="12" xfId="1" applyNumberFormat="1" applyFont="1" applyFill="1" applyBorder="1" applyAlignment="1">
      <alignment horizontal="left" vertical="center"/>
    </xf>
    <xf numFmtId="167" fontId="22" fillId="2" borderId="0" xfId="1" applyNumberFormat="1" applyFont="1" applyFill="1" applyBorder="1" applyAlignment="1">
      <alignment horizontal="center" vertical="center"/>
    </xf>
    <xf numFmtId="167" fontId="22" fillId="2" borderId="12" xfId="1" applyNumberFormat="1" applyFont="1" applyFill="1" applyBorder="1" applyAlignment="1">
      <alignment horizontal="center" vertical="center"/>
    </xf>
    <xf numFmtId="167" fontId="22" fillId="2" borderId="16" xfId="1" applyNumberFormat="1" applyFont="1" applyFill="1" applyBorder="1" applyAlignment="1">
      <alignment horizontal="center" vertical="center"/>
    </xf>
    <xf numFmtId="167" fontId="22" fillId="2" borderId="1" xfId="1" applyNumberFormat="1" applyFont="1" applyFill="1" applyBorder="1" applyAlignment="1">
      <alignment horizontal="center" vertical="center"/>
    </xf>
    <xf numFmtId="0" fontId="22" fillId="2" borderId="0" xfId="1" applyNumberFormat="1" applyFont="1" applyFill="1" applyBorder="1"/>
    <xf numFmtId="43" fontId="22" fillId="2" borderId="0" xfId="1" applyNumberFormat="1" applyFont="1" applyFill="1" applyBorder="1" applyAlignment="1">
      <alignment horizontal="right" vertical="center"/>
    </xf>
    <xf numFmtId="164" fontId="22" fillId="2" borderId="13" xfId="1" applyNumberFormat="1" applyFont="1" applyFill="1" applyBorder="1" applyAlignment="1">
      <alignment horizontal="right" vertical="center"/>
    </xf>
    <xf numFmtId="164" fontId="22" fillId="2" borderId="16" xfId="1" applyNumberFormat="1" applyFont="1" applyFill="1" applyBorder="1" applyAlignment="1">
      <alignment horizontal="right" vertical="center"/>
    </xf>
    <xf numFmtId="164" fontId="22" fillId="2" borderId="11" xfId="1" applyNumberFormat="1" applyFont="1" applyFill="1" applyBorder="1" applyAlignment="1">
      <alignment horizontal="right" vertical="center"/>
    </xf>
    <xf numFmtId="164" fontId="22" fillId="2" borderId="1" xfId="1" applyNumberFormat="1" applyFont="1" applyFill="1" applyBorder="1" applyAlignment="1">
      <alignment horizontal="right" vertical="center"/>
    </xf>
    <xf numFmtId="164" fontId="22" fillId="2" borderId="0" xfId="1" applyNumberFormat="1" applyFont="1" applyFill="1" applyBorder="1" applyAlignment="1">
      <alignment horizontal="right"/>
    </xf>
    <xf numFmtId="167" fontId="22" fillId="2" borderId="13" xfId="1" applyNumberFormat="1" applyFont="1" applyFill="1" applyBorder="1" applyAlignment="1">
      <alignment horizontal="right" vertical="center"/>
    </xf>
    <xf numFmtId="164" fontId="23" fillId="2" borderId="0" xfId="0" applyNumberFormat="1" applyFont="1" applyFill="1" applyBorder="1" applyAlignment="1">
      <alignment horizontal="center" vertical="center"/>
    </xf>
    <xf numFmtId="164" fontId="22" fillId="2" borderId="13" xfId="1" applyNumberFormat="1" applyFont="1" applyFill="1" applyBorder="1" applyAlignment="1">
      <alignment horizontal="center" vertical="center"/>
    </xf>
    <xf numFmtId="164" fontId="22" fillId="2" borderId="11" xfId="1" applyNumberFormat="1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left" vertical="center"/>
    </xf>
    <xf numFmtId="0" fontId="35" fillId="2" borderId="0" xfId="0" applyFont="1" applyFill="1" applyBorder="1" applyAlignment="1">
      <alignment vertical="center" wrapText="1"/>
    </xf>
    <xf numFmtId="0" fontId="36" fillId="2" borderId="0" xfId="0" applyFont="1" applyFill="1" applyBorder="1" applyAlignment="1">
      <alignment vertical="center" wrapText="1"/>
    </xf>
    <xf numFmtId="0" fontId="23" fillId="2" borderId="0" xfId="0" applyFont="1" applyFill="1" applyBorder="1"/>
    <xf numFmtId="0" fontId="24" fillId="2" borderId="12" xfId="1" applyNumberFormat="1" applyFont="1" applyFill="1" applyBorder="1" applyAlignment="1">
      <alignment vertical="center"/>
    </xf>
    <xf numFmtId="0" fontId="24" fillId="2" borderId="0" xfId="1" applyNumberFormat="1" applyFont="1" applyFill="1" applyBorder="1" applyAlignment="1">
      <alignment vertical="center"/>
    </xf>
    <xf numFmtId="0" fontId="24" fillId="2" borderId="15" xfId="0" applyFont="1" applyFill="1" applyBorder="1" applyAlignment="1">
      <alignment vertical="center"/>
    </xf>
    <xf numFmtId="164" fontId="22" fillId="2" borderId="0" xfId="0" applyNumberFormat="1" applyFont="1" applyFill="1" applyBorder="1" applyAlignment="1">
      <alignment vertical="center"/>
    </xf>
    <xf numFmtId="166" fontId="22" fillId="2" borderId="0" xfId="0" applyNumberFormat="1" applyFont="1" applyFill="1" applyBorder="1" applyAlignment="1">
      <alignment horizontal="right" vertical="center"/>
    </xf>
    <xf numFmtId="9" fontId="22" fillId="2" borderId="0" xfId="44" applyFont="1" applyFill="1" applyBorder="1" applyAlignment="1">
      <alignment vertical="center"/>
    </xf>
    <xf numFmtId="164" fontId="22" fillId="2" borderId="0" xfId="0" applyNumberFormat="1" applyFont="1" applyFill="1" applyBorder="1" applyAlignment="1">
      <alignment horizontal="right"/>
    </xf>
    <xf numFmtId="164" fontId="22" fillId="2" borderId="0" xfId="0" applyNumberFormat="1" applyFont="1" applyFill="1" applyBorder="1" applyAlignment="1">
      <alignment horizontal="right" vertical="center"/>
    </xf>
    <xf numFmtId="164" fontId="22" fillId="2" borderId="15" xfId="1" applyNumberFormat="1" applyFont="1" applyFill="1" applyBorder="1" applyAlignment="1">
      <alignment horizontal="right" vertical="center"/>
    </xf>
    <xf numFmtId="168" fontId="22" fillId="2" borderId="0" xfId="44" applyNumberFormat="1" applyFont="1" applyFill="1" applyBorder="1" applyAlignment="1">
      <alignment horizontal="right" vertical="center"/>
    </xf>
    <xf numFmtId="164" fontId="22" fillId="2" borderId="12" xfId="1" applyNumberFormat="1" applyFont="1" applyFill="1" applyBorder="1"/>
    <xf numFmtId="164" fontId="22" fillId="2" borderId="12" xfId="1" applyNumberFormat="1" applyFont="1" applyFill="1" applyBorder="1" applyAlignment="1">
      <alignment horizontal="right"/>
    </xf>
    <xf numFmtId="1" fontId="22" fillId="2" borderId="0" xfId="1" applyNumberFormat="1" applyFont="1" applyFill="1" applyBorder="1" applyAlignment="1">
      <alignment horizontal="right" vertical="center"/>
    </xf>
    <xf numFmtId="167" fontId="22" fillId="2" borderId="0" xfId="0" applyNumberFormat="1" applyFont="1" applyFill="1" applyBorder="1" applyAlignment="1">
      <alignment horizontal="right"/>
    </xf>
    <xf numFmtId="167" fontId="22" fillId="2" borderId="0" xfId="0" applyNumberFormat="1" applyFont="1" applyFill="1" applyBorder="1" applyAlignment="1">
      <alignment horizontal="right" vertical="center"/>
    </xf>
    <xf numFmtId="167" fontId="22" fillId="2" borderId="13" xfId="1" applyNumberFormat="1" applyFont="1" applyFill="1" applyBorder="1" applyAlignment="1">
      <alignment horizontal="center" vertical="center"/>
    </xf>
    <xf numFmtId="167" fontId="22" fillId="2" borderId="11" xfId="1" applyNumberFormat="1" applyFont="1" applyFill="1" applyBorder="1" applyAlignment="1">
      <alignment horizontal="center" vertical="center"/>
    </xf>
    <xf numFmtId="167" fontId="22" fillId="2" borderId="16" xfId="1" applyNumberFormat="1" applyFont="1" applyFill="1" applyBorder="1" applyAlignment="1">
      <alignment horizontal="right" vertical="center"/>
    </xf>
    <xf numFmtId="167" fontId="22" fillId="2" borderId="1" xfId="1" applyNumberFormat="1" applyFont="1" applyFill="1" applyBorder="1" applyAlignment="1">
      <alignment horizontal="right" vertical="center"/>
    </xf>
    <xf numFmtId="0" fontId="22" fillId="2" borderId="18" xfId="0" applyFont="1" applyFill="1" applyBorder="1" applyAlignment="1">
      <alignment vertical="center" wrapText="1"/>
    </xf>
    <xf numFmtId="0" fontId="22" fillId="2" borderId="0" xfId="0" applyFont="1" applyFill="1" applyBorder="1" applyAlignment="1">
      <alignment vertical="center" wrapText="1"/>
    </xf>
    <xf numFmtId="0" fontId="22" fillId="2" borderId="12" xfId="0" applyFont="1" applyFill="1" applyBorder="1" applyAlignment="1">
      <alignment vertical="center" wrapText="1"/>
    </xf>
    <xf numFmtId="0" fontId="22" fillId="2" borderId="13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1" fontId="22" fillId="2" borderId="13" xfId="1" applyNumberFormat="1" applyFont="1" applyFill="1" applyBorder="1" applyAlignment="1">
      <alignment horizontal="righ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26" fillId="2" borderId="1" xfId="1" applyNumberFormat="1" applyFont="1" applyFill="1" applyBorder="1" applyAlignment="1">
      <alignment vertical="center"/>
    </xf>
    <xf numFmtId="0" fontId="0" fillId="0" borderId="0" xfId="0" applyAlignment="1">
      <alignment vertical="top" wrapText="1"/>
    </xf>
    <xf numFmtId="164" fontId="0" fillId="2" borderId="13" xfId="1" applyNumberFormat="1" applyFont="1" applyFill="1" applyBorder="1" applyAlignment="1">
      <alignment vertical="center"/>
    </xf>
    <xf numFmtId="164" fontId="0" fillId="2" borderId="1" xfId="1" applyNumberFormat="1" applyFont="1" applyFill="1" applyBorder="1" applyAlignment="1">
      <alignment vertical="center"/>
    </xf>
    <xf numFmtId="164" fontId="0" fillId="2" borderId="13" xfId="1" applyNumberFormat="1" applyFont="1" applyFill="1" applyBorder="1" applyAlignment="1">
      <alignment horizontal="left" vertical="center"/>
    </xf>
    <xf numFmtId="164" fontId="0" fillId="2" borderId="28" xfId="1" applyNumberFormat="1" applyFont="1" applyFill="1" applyBorder="1" applyAlignment="1">
      <alignment vertical="center"/>
    </xf>
    <xf numFmtId="164" fontId="0" fillId="2" borderId="12" xfId="0" applyNumberFormat="1" applyFont="1" applyFill="1" applyBorder="1" applyAlignment="1">
      <alignment horizontal="center" vertical="center"/>
    </xf>
    <xf numFmtId="164" fontId="0" fillId="2" borderId="26" xfId="1" applyNumberFormat="1" applyFont="1" applyFill="1" applyBorder="1" applyAlignment="1">
      <alignment horizontal="center" vertical="center"/>
    </xf>
    <xf numFmtId="164" fontId="22" fillId="2" borderId="27" xfId="1" applyNumberFormat="1" applyFont="1" applyFill="1" applyBorder="1" applyAlignment="1">
      <alignment horizontal="left" vertical="center"/>
    </xf>
    <xf numFmtId="43" fontId="22" fillId="2" borderId="28" xfId="1" applyNumberFormat="1" applyFont="1" applyFill="1" applyBorder="1" applyAlignment="1">
      <alignment vertical="center"/>
    </xf>
    <xf numFmtId="164" fontId="22" fillId="2" borderId="28" xfId="1" applyNumberFormat="1" applyFont="1" applyFill="1" applyBorder="1" applyAlignment="1">
      <alignment vertical="center"/>
    </xf>
    <xf numFmtId="0" fontId="2" fillId="2" borderId="26" xfId="0" applyFont="1" applyFill="1" applyBorder="1" applyAlignment="1">
      <alignment horizontal="center" vertical="center"/>
    </xf>
    <xf numFmtId="164" fontId="26" fillId="2" borderId="13" xfId="1" applyNumberFormat="1" applyFont="1" applyFill="1" applyBorder="1" applyAlignment="1">
      <alignment horizontal="left" vertical="center"/>
    </xf>
    <xf numFmtId="164" fontId="26" fillId="2" borderId="16" xfId="1" applyNumberFormat="1" applyFont="1" applyFill="1" applyBorder="1" applyAlignment="1">
      <alignment vertical="center"/>
    </xf>
    <xf numFmtId="164" fontId="26" fillId="2" borderId="28" xfId="1" applyNumberFormat="1" applyFont="1" applyFill="1" applyBorder="1" applyAlignment="1">
      <alignment vertical="center"/>
    </xf>
    <xf numFmtId="164" fontId="26" fillId="2" borderId="16" xfId="1" applyNumberFormat="1" applyFont="1" applyFill="1" applyBorder="1"/>
    <xf numFmtId="0" fontId="0" fillId="2" borderId="1" xfId="0" applyFont="1" applyFill="1" applyBorder="1"/>
    <xf numFmtId="0" fontId="0" fillId="2" borderId="12" xfId="0" applyFont="1" applyFill="1" applyBorder="1"/>
    <xf numFmtId="164" fontId="0" fillId="2" borderId="13" xfId="0" applyNumberFormat="1" applyFont="1" applyFill="1" applyBorder="1" applyAlignment="1">
      <alignment vertical="center"/>
    </xf>
    <xf numFmtId="164" fontId="0" fillId="2" borderId="12" xfId="0" applyNumberFormat="1" applyFont="1" applyFill="1" applyBorder="1" applyAlignment="1">
      <alignment vertical="center"/>
    </xf>
    <xf numFmtId="164" fontId="0" fillId="2" borderId="14" xfId="1" applyNumberFormat="1" applyFont="1" applyFill="1" applyBorder="1"/>
    <xf numFmtId="164" fontId="0" fillId="2" borderId="28" xfId="1" applyNumberFormat="1" applyFont="1" applyFill="1" applyBorder="1"/>
    <xf numFmtId="164" fontId="22" fillId="2" borderId="14" xfId="1" applyNumberFormat="1" applyFont="1" applyFill="1" applyBorder="1"/>
    <xf numFmtId="164" fontId="22" fillId="2" borderId="28" xfId="1" applyNumberFormat="1" applyFont="1" applyFill="1" applyBorder="1"/>
    <xf numFmtId="43" fontId="22" fillId="2" borderId="15" xfId="1" applyFont="1" applyFill="1" applyBorder="1" applyAlignment="1">
      <alignment horizontal="right" vertical="center"/>
    </xf>
    <xf numFmtId="0" fontId="0" fillId="2" borderId="25" xfId="0" applyFont="1" applyFill="1" applyBorder="1"/>
    <xf numFmtId="164" fontId="22" fillId="2" borderId="14" xfId="1" applyNumberFormat="1" applyFont="1" applyFill="1" applyBorder="1" applyAlignment="1">
      <alignment horizontal="right" vertical="center"/>
    </xf>
    <xf numFmtId="164" fontId="22" fillId="2" borderId="28" xfId="1" applyNumberFormat="1" applyFont="1" applyFill="1" applyBorder="1" applyAlignment="1">
      <alignment horizontal="right" vertical="center"/>
    </xf>
    <xf numFmtId="0" fontId="0" fillId="2" borderId="17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0" fillId="2" borderId="12" xfId="0" applyFill="1" applyBorder="1" applyAlignment="1">
      <alignment horizontal="left" vertical="center" wrapText="1"/>
    </xf>
    <xf numFmtId="0" fontId="38" fillId="34" borderId="19" xfId="0" applyFont="1" applyFill="1" applyBorder="1" applyAlignment="1">
      <alignment horizontal="center" vertical="center" wrapText="1"/>
    </xf>
    <xf numFmtId="0" fontId="38" fillId="34" borderId="20" xfId="0" applyFont="1" applyFill="1" applyBorder="1" applyAlignment="1">
      <alignment horizontal="center" vertical="center" wrapText="1"/>
    </xf>
    <xf numFmtId="0" fontId="38" fillId="34" borderId="21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0" fillId="2" borderId="17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0" fillId="2" borderId="12" xfId="0" applyFill="1" applyBorder="1" applyAlignment="1">
      <alignment horizontal="left" vertical="center" wrapText="1"/>
    </xf>
    <xf numFmtId="0" fontId="0" fillId="2" borderId="0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0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0" fillId="2" borderId="11" xfId="0" applyFont="1" applyFill="1" applyBorder="1" applyAlignment="1">
      <alignment vertical="center" wrapText="1"/>
    </xf>
    <xf numFmtId="0" fontId="0" fillId="2" borderId="13" xfId="0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22" fillId="2" borderId="13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left" vertical="center"/>
    </xf>
    <xf numFmtId="0" fontId="22" fillId="2" borderId="12" xfId="0" applyFont="1" applyFill="1" applyBorder="1" applyAlignment="1">
      <alignment horizontal="left" vertical="center"/>
    </xf>
    <xf numFmtId="0" fontId="22" fillId="2" borderId="17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12" xfId="0" applyFont="1" applyFill="1" applyBorder="1" applyAlignment="1">
      <alignment horizontal="left" vertical="center" wrapText="1"/>
    </xf>
    <xf numFmtId="0" fontId="22" fillId="2" borderId="16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vertical="center" wrapText="1"/>
    </xf>
    <xf numFmtId="0" fontId="22" fillId="2" borderId="11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vertical="center" wrapText="1"/>
    </xf>
    <xf numFmtId="0" fontId="29" fillId="2" borderId="17" xfId="0" applyFont="1" applyFill="1" applyBorder="1" applyAlignment="1">
      <alignment horizontal="left" vertical="center" wrapText="1"/>
    </xf>
    <xf numFmtId="0" fontId="29" fillId="2" borderId="0" xfId="0" applyFont="1" applyFill="1" applyBorder="1" applyAlignment="1">
      <alignment horizontal="left" vertical="center" wrapText="1"/>
    </xf>
    <xf numFmtId="0" fontId="29" fillId="2" borderId="12" xfId="0" applyFont="1" applyFill="1" applyBorder="1" applyAlignment="1">
      <alignment horizontal="left" vertical="center" wrapText="1"/>
    </xf>
    <xf numFmtId="0" fontId="29" fillId="2" borderId="0" xfId="0" applyFont="1" applyFill="1" applyBorder="1" applyAlignment="1">
      <alignment vertical="center" wrapText="1"/>
    </xf>
    <xf numFmtId="0" fontId="29" fillId="2" borderId="11" xfId="0" applyFont="1" applyFill="1" applyBorder="1" applyAlignment="1">
      <alignment vertical="center" wrapText="1"/>
    </xf>
    <xf numFmtId="0" fontId="29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left" vertical="center"/>
    </xf>
    <xf numFmtId="0" fontId="29" fillId="2" borderId="12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vertical="center" wrapText="1"/>
    </xf>
    <xf numFmtId="0" fontId="29" fillId="2" borderId="16" xfId="0" applyFont="1" applyFill="1" applyBorder="1" applyAlignment="1">
      <alignment horizontal="left" vertical="center"/>
    </xf>
    <xf numFmtId="0" fontId="26" fillId="2" borderId="17" xfId="0" applyFont="1" applyFill="1" applyBorder="1" applyAlignment="1">
      <alignment horizontal="left" vertical="center" wrapText="1"/>
    </xf>
    <xf numFmtId="0" fontId="26" fillId="2" borderId="0" xfId="0" applyFont="1" applyFill="1" applyBorder="1" applyAlignment="1">
      <alignment horizontal="left" vertical="center" wrapText="1"/>
    </xf>
    <xf numFmtId="0" fontId="26" fillId="2" borderId="12" xfId="0" applyFont="1" applyFill="1" applyBorder="1" applyAlignment="1">
      <alignment horizontal="left" vertical="center" wrapText="1"/>
    </xf>
    <xf numFmtId="0" fontId="26" fillId="2" borderId="13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left" vertical="center"/>
    </xf>
    <xf numFmtId="0" fontId="26" fillId="2" borderId="16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vertical="center" wrapText="1"/>
    </xf>
    <xf numFmtId="0" fontId="26" fillId="2" borderId="11" xfId="0" applyFont="1" applyFill="1" applyBorder="1" applyAlignment="1">
      <alignment vertical="center" wrapText="1"/>
    </xf>
    <xf numFmtId="0" fontId="26" fillId="2" borderId="12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vertical="center" wrapText="1"/>
    </xf>
    <xf numFmtId="0" fontId="0" fillId="2" borderId="18" xfId="0" applyFont="1" applyFill="1" applyBorder="1" applyAlignment="1">
      <alignment horizontal="left" vertical="center" wrapText="1" indent="3"/>
    </xf>
    <xf numFmtId="0" fontId="0" fillId="2" borderId="0" xfId="0" applyFont="1" applyFill="1" applyBorder="1" applyAlignment="1">
      <alignment horizontal="left" vertical="center" wrapText="1" indent="3"/>
    </xf>
    <xf numFmtId="0" fontId="0" fillId="2" borderId="12" xfId="0" applyFont="1" applyFill="1" applyBorder="1" applyAlignment="1">
      <alignment horizontal="left" vertical="center" wrapText="1" indent="3"/>
    </xf>
    <xf numFmtId="0" fontId="0" fillId="2" borderId="13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 xr:uid="{00000000-0005-0000-0000-00001C000000}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2" xr:uid="{00000000-0005-0000-0000-000027000000}"/>
    <cellStyle name="Normal 2 2" xfId="46" xr:uid="{00000000-0005-0000-0000-000028000000}"/>
    <cellStyle name="Note" xfId="17" builtinId="10" customBuiltin="1"/>
    <cellStyle name="Output" xfId="12" builtinId="21" customBuiltin="1"/>
    <cellStyle name="Percent" xfId="44" builtinId="5"/>
    <cellStyle name="Percent 2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</xdr:row>
      <xdr:rowOff>57149</xdr:rowOff>
    </xdr:from>
    <xdr:to>
      <xdr:col>7</xdr:col>
      <xdr:colOff>12700</xdr:colOff>
      <xdr:row>25</xdr:row>
      <xdr:rowOff>105832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A7E63EA0-0512-42B8-B374-C66DB2220C50}"/>
            </a:ext>
          </a:extLst>
        </xdr:cNvPr>
        <xdr:cNvSpPr txBox="1">
          <a:spLocks noChangeArrowheads="1"/>
        </xdr:cNvSpPr>
      </xdr:nvSpPr>
      <xdr:spPr bwMode="auto">
        <a:xfrm>
          <a:off x="44450" y="1059038"/>
          <a:ext cx="8202083" cy="4267905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ot="0" vert="horz" wrap="square" lIns="91440" tIns="45720" rIns="91440" bIns="45720" anchor="t" anchorCtr="0">
          <a:noAutofit/>
        </a:bodyPr>
        <a:lstStyle/>
        <a:p>
          <a:pPr algn="ctr"/>
          <a:r>
            <a:rPr lang="es-ES_tradnl" sz="1100" b="1" baseline="0">
              <a:effectLst/>
              <a:latin typeface="Times New Roman" panose="02020603050405020304" pitchFamily="18" charset="0"/>
              <a:ea typeface="MS Mincho" panose="02020609040205080304" pitchFamily="49" charset="-128"/>
              <a:cs typeface="Times New Roman" panose="02020603050405020304" pitchFamily="18" charset="0"/>
            </a:rPr>
            <a:t>¿QUÉ NOS APORTA LA BASE DE DATOS? </a:t>
          </a:r>
        </a:p>
        <a:p>
          <a:pPr algn="ctr"/>
          <a:r>
            <a:rPr lang="es-ES_tradnl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MS Mincho" panose="02020609040205080304" pitchFamily="49" charset="-128"/>
              <a:cs typeface="Times New Roman" panose="02020603050405020304" pitchFamily="18" charset="0"/>
            </a:rPr>
            <a:t> La</a:t>
          </a:r>
          <a:r>
            <a:rPr lang="es-ES_tradnl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MS Mincho" panose="02020609040205080304" pitchFamily="49" charset="-128"/>
              <a:cs typeface="Times New Roman" panose="02020603050405020304" pitchFamily="18" charset="0"/>
            </a:rPr>
            <a:t> BDD-GIPAL a</a:t>
          </a:r>
          <a:r>
            <a:rPr lang="es-ES_tradnl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MS Mincho" panose="02020609040205080304" pitchFamily="49" charset="-128"/>
              <a:cs typeface="Times New Roman" panose="02020603050405020304" pitchFamily="18" charset="0"/>
            </a:rPr>
            <a:t>porta datos históricos estandarizados del gasto ejecutado en Inversión Pública de América Latina (AL) para el período 2000-16. BDD-GIPAL</a:t>
          </a:r>
          <a:r>
            <a:rPr lang="es-ES_tradnl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MS Mincho" panose="02020609040205080304" pitchFamily="49" charset="-128"/>
              <a:cs typeface="Times New Roman" panose="02020603050405020304" pitchFamily="18" charset="0"/>
            </a:rPr>
            <a:t> e</a:t>
          </a:r>
          <a:r>
            <a:rPr lang="es-ES_tradnl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MS Mincho" panose="02020609040205080304" pitchFamily="49" charset="-128"/>
              <a:cs typeface="Times New Roman" panose="02020603050405020304" pitchFamily="18" charset="0"/>
            </a:rPr>
            <a:t>s una de las plataformas con mayor cobertura y desagregación de datos de inversión pública de AL. Se presenta</a:t>
          </a:r>
          <a:r>
            <a:rPr lang="es-ES_tradnl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MS Mincho" panose="02020609040205080304" pitchFamily="49" charset="-128"/>
              <a:cs typeface="Times New Roman" panose="02020603050405020304" pitchFamily="18" charset="0"/>
            </a:rPr>
            <a:t> información de</a:t>
          </a:r>
          <a:r>
            <a:rPr lang="es-ES_tradnl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MS Mincho" panose="02020609040205080304" pitchFamily="49" charset="-128"/>
              <a:cs typeface="Times New Roman" panose="02020603050405020304" pitchFamily="18" charset="0"/>
            </a:rPr>
            <a:t> 16 países, la cobertura del gasto representa al Sector Público No Financiero, y, los datos se presentan desagregados bajo las clasificaciones del gasto funcional, económica e institucional</a:t>
          </a:r>
          <a:r>
            <a:rPr lang="en-US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MS Mincho" panose="02020609040205080304" pitchFamily="49" charset="-128"/>
              <a:cs typeface="Times New Roman" panose="02020603050405020304" pitchFamily="18" charset="0"/>
            </a:rPr>
            <a:t>.</a:t>
          </a:r>
        </a:p>
        <a:p>
          <a:pPr algn="l"/>
          <a:endParaRPr lang="en-US" sz="900">
            <a:solidFill>
              <a:schemeClr val="dk1"/>
            </a:solidFill>
            <a:effectLst/>
            <a:latin typeface="Times New Roman" panose="02020603050405020304" pitchFamily="18" charset="0"/>
            <a:ea typeface="MS Mincho" panose="02020609040205080304" pitchFamily="49" charset="-128"/>
            <a:cs typeface="Times New Roman" panose="02020603050405020304" pitchFamily="18" charset="0"/>
          </a:endParaRPr>
        </a:p>
        <a:p>
          <a:pPr algn="l"/>
          <a:endParaRPr lang="en-US" sz="900">
            <a:solidFill>
              <a:schemeClr val="dk1"/>
            </a:solidFill>
            <a:effectLst/>
            <a:latin typeface="Times New Roman" panose="02020603050405020304" pitchFamily="18" charset="0"/>
            <a:ea typeface="MS Mincho" panose="02020609040205080304" pitchFamily="49" charset="-128"/>
            <a:cs typeface="Times New Roman" panose="02020603050405020304" pitchFamily="18" charset="0"/>
          </a:endParaRPr>
        </a:p>
        <a:p>
          <a:pPr algn="l"/>
          <a:r>
            <a:rPr lang="es-ES_tradnl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Definiciones. </a:t>
          </a:r>
          <a:r>
            <a:rPr lang="es-ES_tradnl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GIPAL presenta información del gasto ejecutado en inversión pública tanto para el gobierno general como para el sector público no financiero (SPNF). Siguiendo el MEFP-2014 del FMI, se aplican las definiciones de: i) inversión pública, definida como la formación bruta de capital fijo (FBKF) o adquisición neta de activos no financieros del gobierno; ii) gobierno general, definido como la suma del gobierno central, los gobiernos regionales, los gobiernos locales y las entidades públicas; y iii) SPNF, definido como la suma del gobierno general más las empresas públicas no financieras. Se excluye la inversión de asociaciones público-privadas (APP).</a:t>
          </a:r>
        </a:p>
        <a:p>
          <a:pPr algn="l"/>
          <a:endParaRPr lang="en-US" sz="110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l"/>
          <a:r>
            <a:rPr lang="es-ES_tradnl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Cobertura de países. </a:t>
          </a:r>
          <a:r>
            <a:rPr lang="es-ES_tradnl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GIPAL tiene la cobertura de 16 países de América Latina: Bolivia, Brasil, Chile, Colombia, Costa Rica, Ecuador, El Salvador, Guatemala, Honduras, México, Nicaragua, Panamá, Paraguay, Perú, República Dominicana y Uruguay.</a:t>
          </a:r>
        </a:p>
        <a:p>
          <a:pPr algn="l"/>
          <a:endParaRPr lang="en-US" sz="110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l"/>
          <a:r>
            <a:rPr lang="es-ES_tradnl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Nivel de desagregación de los datos.</a:t>
          </a:r>
          <a:r>
            <a:rPr lang="es-ES_tradnl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Para la inversión pública del gobierno general se cuenta con la desagregación del gasto ejecutado bajo tres clasificaciones: económica (formación bruta de capital, transferencias de capital, otros), institucional (gobierno central, regional, local, entidades públicas) y funcional (10 funciones, bajo la metodología internacional COFOG de la UN/OCDE).</a:t>
          </a:r>
        </a:p>
        <a:p>
          <a:pPr algn="l"/>
          <a:endParaRPr lang="en-US" sz="110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l"/>
          <a:r>
            <a:rPr lang="es-ES_tradnl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Valores. </a:t>
          </a:r>
          <a:r>
            <a:rPr lang="es-ES_tradnl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Los datos publicados se presentan en valores absolutos (moneda nacional de cada país) y en valores relativos (como porcentaje del PIB, como porcentaje de la inversión total, como porcentaje del gasto total y en dólares de EE.UU. per cápita nominal).</a:t>
          </a:r>
        </a:p>
        <a:p>
          <a:pPr algn="l"/>
          <a:endParaRPr lang="en-US" sz="110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l"/>
          <a:r>
            <a:rPr lang="es-ES_tradnl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Fuentes. </a:t>
          </a:r>
          <a:r>
            <a:rPr lang="es-ES_tradnl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Se identificaron las series históricas del “gasto ejecutado” en inversión pública (base devengado) en las fuentes nacionales, siendo las principales los ministerios de finanzas, los bancos centrales y los portales de transparencia fiscal. Los datos fueron consolidados, estandarizados y validados a través del contacto directo con los técnicos de los países.</a:t>
          </a:r>
          <a:endParaRPr lang="en-US" sz="110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algn="l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s-ES_tradnl" sz="900" i="1">
              <a:solidFill>
                <a:srgbClr val="4472C4"/>
              </a:solidFill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rPr>
            <a:t> </a:t>
          </a:r>
          <a:endParaRPr lang="en-US" sz="1100">
            <a:effectLst/>
            <a:latin typeface="Calibri" panose="020F050202020403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62089</xdr:colOff>
      <xdr:row>25</xdr:row>
      <xdr:rowOff>141113</xdr:rowOff>
    </xdr:from>
    <xdr:to>
      <xdr:col>7</xdr:col>
      <xdr:colOff>23989</xdr:colOff>
      <xdr:row>28</xdr:row>
      <xdr:rowOff>77611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E7CE226-121D-4630-80F0-6A01C7E6200C}"/>
            </a:ext>
          </a:extLst>
        </xdr:cNvPr>
        <xdr:cNvSpPr txBox="1"/>
      </xdr:nvSpPr>
      <xdr:spPr>
        <a:xfrm>
          <a:off x="62089" y="5362224"/>
          <a:ext cx="8195733" cy="493887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Times New Roman" panose="02020603050405020304" pitchFamily="18" charset="0"/>
              <a:cs typeface="Times New Roman" panose="02020603050405020304" pitchFamily="18" charset="0"/>
            </a:rPr>
            <a:t>Autores: </a:t>
          </a:r>
        </a:p>
        <a:p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Edna Armendáriz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, Especialista Líder; </a:t>
          </a:r>
          <a:r>
            <a:rPr lang="pt-BR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Haydeeliz Carrasco; Germán Galindo; Camila Rodrigues</a:t>
          </a:r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89959</xdr:colOff>
      <xdr:row>30</xdr:row>
      <xdr:rowOff>167217</xdr:rowOff>
    </xdr:from>
    <xdr:to>
      <xdr:col>7</xdr:col>
      <xdr:colOff>99484</xdr:colOff>
      <xdr:row>45</xdr:row>
      <xdr:rowOff>14817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0D1BFE8-6E5E-40AA-BEDC-81A90ED3B0F1}"/>
            </a:ext>
          </a:extLst>
        </xdr:cNvPr>
        <xdr:cNvSpPr txBox="1"/>
      </xdr:nvSpPr>
      <xdr:spPr>
        <a:xfrm>
          <a:off x="89959" y="6496050"/>
          <a:ext cx="8042275" cy="2705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Copyright © 2019 Banco Interamericano de Desarrollo. Esta obra se encuentra sujeta a una licencia Creative Commons IGO 3.0 Reconocimiento-NoComercial-SinObrasDerivadas (CC-IGO 3.0 BY-NC-ND) (</a:t>
          </a:r>
          <a:r>
            <a:rPr lang="en-US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  <a:hlinkClick xmlns:r="http://schemas.openxmlformats.org/officeDocument/2006/relationships" r:id=""/>
            </a:rPr>
            <a:t>http://creativecommons.org/licenses/by-nc-nd/3.0/igo/legalcode</a:t>
          </a:r>
          <a:r>
            <a:rPr lang="en-US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) y puede ser reproducida para cualquier uso no-comercial otorgando el reconocimiento respectivo al BID. No se permiten obras derivadas.</a:t>
          </a:r>
        </a:p>
        <a:p>
          <a:endParaRPr lang="en-US" sz="1100" b="0" i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Cualquier disputa relacionada con el uso de las obras del BID que no pueda resolverse amistosamente se someterá a arbitraje de conformidad con las reglas de la CNUDMI (UNCITRAL). El uso del nombre del BID para cualquier fin distinto al reconocimiento respectivo y el uso del logotipo del BID, no están autorizados por esta licencia CC-IGO y requieren de un acuerdo de licencia adicional.</a:t>
          </a:r>
        </a:p>
        <a:p>
          <a:endParaRPr lang="en-US" sz="1100" b="0" i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que el enlace URL incluye términos y condiciones adicionales de esta licencia.</a:t>
          </a:r>
        </a:p>
        <a:p>
          <a:r>
            <a:rPr lang="en-US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Los resultados ofrecidos en esta/e base de datos/conjunto de datos son los compilados por los autores y no necesariamente reflejan el punto de vista del Banco Interamericano de Desarrollo, de su Directorio Ejecutivo ni de los países que representa.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161925</xdr:colOff>
      <xdr:row>41</xdr:row>
      <xdr:rowOff>104775</xdr:rowOff>
    </xdr:from>
    <xdr:to>
      <xdr:col>2</xdr:col>
      <xdr:colOff>276225</xdr:colOff>
      <xdr:row>43</xdr:row>
      <xdr:rowOff>180975</xdr:rowOff>
    </xdr:to>
    <xdr:pic>
      <xdr:nvPicPr>
        <xdr:cNvPr id="6" name="Picture 5" descr="https://libapps.s3.amazonaws.com/customers/1020/images/by-nc-nd.png">
          <a:extLst>
            <a:ext uri="{FF2B5EF4-FFF2-40B4-BE49-F238E27FC236}">
              <a16:creationId xmlns:a16="http://schemas.microsoft.com/office/drawing/2014/main" id="{CEA3EAC9-576E-43A9-BC8C-1645DE0BF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343900"/>
          <a:ext cx="1333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84667</xdr:colOff>
      <xdr:row>28</xdr:row>
      <xdr:rowOff>116416</xdr:rowOff>
    </xdr:from>
    <xdr:to>
      <xdr:col>7</xdr:col>
      <xdr:colOff>46567</xdr:colOff>
      <xdr:row>30</xdr:row>
      <xdr:rowOff>21167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1FC3A6A-897F-4E38-871B-D47CCB99C43D}"/>
            </a:ext>
          </a:extLst>
        </xdr:cNvPr>
        <xdr:cNvSpPr txBox="1"/>
      </xdr:nvSpPr>
      <xdr:spPr>
        <a:xfrm>
          <a:off x="84667" y="6064249"/>
          <a:ext cx="7994650" cy="285751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Times New Roman" panose="02020603050405020304" pitchFamily="18" charset="0"/>
              <a:cs typeface="Times New Roman" panose="02020603050405020304" pitchFamily="18" charset="0"/>
            </a:rPr>
            <a:t>Correo de consultas:</a:t>
          </a:r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s-D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BIDFMM@iadb.org</a:t>
          </a:r>
          <a:r>
            <a:rPr lang="es-D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ydeelizca/Documents/Documents/HAYDEELIZ/INVERSION%20PUBLICA_EDNA/Publicaci&#243;n%20BDD/BDD%20Inversi&#243;n%20P&#250;blica_Formato%20AP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ón BOL"/>
      <sheetName val="Inversión PER"/>
      <sheetName val="METADATA"/>
      <sheetName val="Inversión Total"/>
      <sheetName val="Inversión Institucional"/>
    </sheetNames>
    <sheetDataSet>
      <sheetData sheetId="0"/>
      <sheetData sheetId="1"/>
      <sheetData sheetId="2"/>
      <sheetData sheetId="3">
        <row r="2">
          <cell r="G2">
            <v>15223000000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7"/>
  <sheetViews>
    <sheetView workbookViewId="0">
      <selection activeCell="H19" sqref="H19"/>
    </sheetView>
  </sheetViews>
  <sheetFormatPr defaultRowHeight="14.5" x14ac:dyDescent="0.35"/>
  <cols>
    <col min="1" max="1" width="14.81640625" customWidth="1"/>
  </cols>
  <sheetData>
    <row r="1" spans="1:2" x14ac:dyDescent="0.35">
      <c r="A1" t="s">
        <v>176</v>
      </c>
    </row>
    <row r="2" spans="1:2" x14ac:dyDescent="0.35">
      <c r="A2" t="s">
        <v>18</v>
      </c>
      <c r="B2">
        <f>+AVERAGE(BOL!D130:T130)</f>
        <v>16.311739940454586</v>
      </c>
    </row>
    <row r="3" spans="1:2" x14ac:dyDescent="0.35">
      <c r="A3" t="s">
        <v>177</v>
      </c>
      <c r="B3">
        <f>+AVERAGE(CHL!J131:U131)</f>
        <v>4.5215842687321155</v>
      </c>
    </row>
    <row r="4" spans="1:2" x14ac:dyDescent="0.35">
      <c r="A4" t="s">
        <v>179</v>
      </c>
      <c r="B4">
        <f>+AVERAGE(COL!E131:U131)</f>
        <v>0.95654977150061715</v>
      </c>
    </row>
    <row r="5" spans="1:2" x14ac:dyDescent="0.35">
      <c r="A5" t="s">
        <v>178</v>
      </c>
      <c r="B5">
        <f>+AVERAGE(CRI!F130:U130)</f>
        <v>10.056071569850475</v>
      </c>
    </row>
    <row r="6" spans="1:2" x14ac:dyDescent="0.35">
      <c r="A6" t="s">
        <v>28</v>
      </c>
      <c r="B6">
        <f>+AVERAGE(ECU!M131:U131)</f>
        <v>9.6211430539312079</v>
      </c>
    </row>
    <row r="7" spans="1:2" x14ac:dyDescent="0.35">
      <c r="A7" t="s">
        <v>180</v>
      </c>
    </row>
    <row r="8" spans="1:2" x14ac:dyDescent="0.35">
      <c r="A8" t="s">
        <v>181</v>
      </c>
      <c r="B8">
        <f>+AVERAGE(HND!O131:S131)</f>
        <v>3.3633351744996567</v>
      </c>
    </row>
    <row r="9" spans="1:2" x14ac:dyDescent="0.35">
      <c r="A9" t="s">
        <v>20</v>
      </c>
      <c r="B9" s="232">
        <f>+AVERAGE(MEX!D130:U130)</f>
        <v>46.28800188446278</v>
      </c>
    </row>
    <row r="10" spans="1:2" x14ac:dyDescent="0.35">
      <c r="A10" t="s">
        <v>21</v>
      </c>
      <c r="B10">
        <f>+AVERAGE(NIC!D131:U131)</f>
        <v>20.419056263368255</v>
      </c>
    </row>
    <row r="11" spans="1:2" x14ac:dyDescent="0.35">
      <c r="A11" t="s">
        <v>25</v>
      </c>
      <c r="B11">
        <f>+AVERAGE(PAN!E131:U131)</f>
        <v>12.446130034127579</v>
      </c>
    </row>
    <row r="12" spans="1:2" x14ac:dyDescent="0.35">
      <c r="A12" t="s">
        <v>24</v>
      </c>
      <c r="B12">
        <f>+AVERAGE(PRY!H131:U131)</f>
        <v>43.227169625976039</v>
      </c>
    </row>
    <row r="13" spans="1:2" x14ac:dyDescent="0.35">
      <c r="A13" t="s">
        <v>22</v>
      </c>
      <c r="B13">
        <f>+AVERAGE(PER!E130:U130)</f>
        <v>6.9943325316472604</v>
      </c>
    </row>
    <row r="14" spans="1:2" x14ac:dyDescent="0.35">
      <c r="A14" t="s">
        <v>27</v>
      </c>
      <c r="B14">
        <f>+AVERAGE(RDM!G130:U130)</f>
        <v>5.7202606683693675</v>
      </c>
    </row>
    <row r="15" spans="1:2" x14ac:dyDescent="0.35">
      <c r="A15" t="s">
        <v>23</v>
      </c>
      <c r="B15">
        <f>+AVERAGE(URY!D130:U130)</f>
        <v>23.792866744481469</v>
      </c>
    </row>
    <row r="16" spans="1:2" x14ac:dyDescent="0.35">
      <c r="A16" t="s">
        <v>182</v>
      </c>
      <c r="B16">
        <f>+AVERAGE(B2:B15)</f>
        <v>15.670633963953957</v>
      </c>
    </row>
    <row r="17" spans="1:2" x14ac:dyDescent="0.35">
      <c r="A17" t="s">
        <v>183</v>
      </c>
      <c r="B17">
        <f>+AVERAGE(B10:B16,B2:B8)</f>
        <v>13.315451816222508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00B0F0"/>
  </sheetPr>
  <dimension ref="A2:W564"/>
  <sheetViews>
    <sheetView zoomScale="60" zoomScaleNormal="60" zoomScalePageLayoutView="70" workbookViewId="0">
      <pane xSplit="3" ySplit="7" topLeftCell="U8" activePane="bottomRight" state="frozen"/>
      <selection activeCell="M8" sqref="M8:S8"/>
      <selection pane="topRight" activeCell="M8" sqref="M8:S8"/>
      <selection pane="bottomLeft" activeCell="M8" sqref="M8:S8"/>
      <selection pane="bottomRight" activeCell="B535" sqref="B535:B539"/>
    </sheetView>
  </sheetViews>
  <sheetFormatPr defaultColWidth="8.81640625" defaultRowHeight="14.5" x14ac:dyDescent="0.35"/>
  <cols>
    <col min="1" max="1" width="31.54296875" style="19" customWidth="1"/>
    <col min="2" max="2" width="50.81640625" style="19" customWidth="1"/>
    <col min="3" max="3" width="50.453125" style="19" bestFit="1" customWidth="1"/>
    <col min="4" max="19" width="27.81640625" style="19" customWidth="1"/>
    <col min="20" max="20" width="18.1796875" style="19" bestFit="1" customWidth="1"/>
    <col min="21" max="21" width="19" style="19" customWidth="1"/>
    <col min="22" max="22" width="8.81640625" style="19"/>
    <col min="23" max="23" width="9.81640625" style="19" bestFit="1" customWidth="1"/>
    <col min="24" max="24" width="2.1796875" style="19" bestFit="1" customWidth="1"/>
    <col min="25" max="16384" width="8.81640625" style="19"/>
  </cols>
  <sheetData>
    <row r="2" spans="1:22" ht="18.5" x14ac:dyDescent="0.35">
      <c r="B2" s="315" t="s">
        <v>135</v>
      </c>
      <c r="C2" s="98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</row>
    <row r="3" spans="1:22" x14ac:dyDescent="0.35">
      <c r="B3" s="20" t="s">
        <v>114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</row>
    <row r="4" spans="1:22" x14ac:dyDescent="0.35">
      <c r="B4" s="20" t="s">
        <v>115</v>
      </c>
      <c r="C4" s="20"/>
      <c r="D4" s="43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172"/>
    </row>
    <row r="5" spans="1:22" x14ac:dyDescent="0.35">
      <c r="B5" s="20"/>
      <c r="C5" s="20"/>
      <c r="D5" s="21"/>
      <c r="E5" s="21"/>
      <c r="F5" s="21"/>
      <c r="G5" s="43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64"/>
    </row>
    <row r="6" spans="1:22" x14ac:dyDescent="0.35">
      <c r="B6" s="20"/>
      <c r="C6" s="20"/>
      <c r="D6" s="21"/>
      <c r="E6" s="21"/>
      <c r="F6" s="21"/>
      <c r="G6" s="43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</row>
    <row r="7" spans="1:22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345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186</v>
      </c>
    </row>
    <row r="8" spans="1:22" ht="15" customHeight="1" x14ac:dyDescent="0.35">
      <c r="A8" s="19" t="s">
        <v>135</v>
      </c>
      <c r="B8" s="385" t="s">
        <v>0</v>
      </c>
      <c r="C8" s="260" t="s">
        <v>125</v>
      </c>
      <c r="D8" s="76">
        <f t="shared" ref="D8:R8" si="0">D11+D18</f>
        <v>271099999.99999994</v>
      </c>
      <c r="E8" s="76">
        <f t="shared" si="0"/>
        <v>338300000</v>
      </c>
      <c r="F8" s="76">
        <f t="shared" si="0"/>
        <v>471300000</v>
      </c>
      <c r="G8" s="76">
        <f t="shared" si="0"/>
        <v>455686100</v>
      </c>
      <c r="H8" s="76">
        <f t="shared" si="0"/>
        <v>356968600</v>
      </c>
      <c r="I8" s="76">
        <f t="shared" si="0"/>
        <v>334878900</v>
      </c>
      <c r="J8" s="76">
        <f t="shared" si="0"/>
        <v>538957000</v>
      </c>
      <c r="K8" s="76">
        <f t="shared" si="0"/>
        <v>623314400</v>
      </c>
      <c r="L8" s="76">
        <f t="shared" si="0"/>
        <v>595136000</v>
      </c>
      <c r="M8" s="76">
        <f t="shared" si="0"/>
        <v>623356600</v>
      </c>
      <c r="N8" s="76">
        <f t="shared" si="0"/>
        <v>610031000</v>
      </c>
      <c r="O8" s="76">
        <f t="shared" si="0"/>
        <v>621339600</v>
      </c>
      <c r="P8" s="76">
        <f t="shared" si="0"/>
        <v>675216000</v>
      </c>
      <c r="Q8" s="76">
        <f t="shared" si="0"/>
        <v>729083400</v>
      </c>
      <c r="R8" s="76">
        <f t="shared" si="0"/>
        <v>813027500</v>
      </c>
      <c r="S8" s="76">
        <f>S11+S18</f>
        <v>626410100</v>
      </c>
      <c r="T8" s="76">
        <f>T11+T18</f>
        <v>772834000</v>
      </c>
      <c r="U8" s="76">
        <f>U11+U18</f>
        <v>823966000</v>
      </c>
    </row>
    <row r="9" spans="1:22" ht="15" customHeight="1" x14ac:dyDescent="0.35">
      <c r="A9" s="19" t="s">
        <v>135</v>
      </c>
      <c r="B9" s="386"/>
      <c r="C9" s="260" t="s">
        <v>124</v>
      </c>
      <c r="D9" s="76">
        <f>D11+D17</f>
        <v>275399999.99999994</v>
      </c>
      <c r="E9" s="76">
        <f>E11+E17</f>
        <v>338300000</v>
      </c>
      <c r="F9" s="76">
        <f t="shared" ref="F9" si="1">F11+F17</f>
        <v>479400000</v>
      </c>
      <c r="G9" s="76">
        <f t="shared" ref="G9:R9" si="2">G11+G16+G17</f>
        <v>675284200</v>
      </c>
      <c r="H9" s="76">
        <f t="shared" si="2"/>
        <v>517909300</v>
      </c>
      <c r="I9" s="76">
        <f t="shared" si="2"/>
        <v>467251400</v>
      </c>
      <c r="J9" s="76">
        <f t="shared" si="2"/>
        <v>569015700</v>
      </c>
      <c r="K9" s="76">
        <f t="shared" si="2"/>
        <v>584406100</v>
      </c>
      <c r="L9" s="76">
        <f t="shared" si="2"/>
        <v>614083800</v>
      </c>
      <c r="M9" s="76">
        <f t="shared" si="2"/>
        <v>686077600</v>
      </c>
      <c r="N9" s="76">
        <f t="shared" si="2"/>
        <v>859656300</v>
      </c>
      <c r="O9" s="76">
        <f t="shared" si="2"/>
        <v>731953100</v>
      </c>
      <c r="P9" s="76">
        <f t="shared" si="2"/>
        <v>732354100</v>
      </c>
      <c r="Q9" s="76">
        <f t="shared" si="2"/>
        <v>804123200</v>
      </c>
      <c r="R9" s="76">
        <f t="shared" si="2"/>
        <v>805826200</v>
      </c>
      <c r="S9" s="76">
        <f>S11+S16+S17</f>
        <v>727523400</v>
      </c>
      <c r="T9" s="76">
        <f>T11+T16+T17</f>
        <v>791400900</v>
      </c>
      <c r="U9" s="76">
        <f>U11+U16+U17</f>
        <v>731071700</v>
      </c>
    </row>
    <row r="10" spans="1:22" ht="15" customHeight="1" x14ac:dyDescent="0.35">
      <c r="A10" s="19" t="s">
        <v>135</v>
      </c>
      <c r="B10" s="386"/>
      <c r="C10" s="95" t="s">
        <v>126</v>
      </c>
      <c r="D10" s="76"/>
      <c r="E10" s="76"/>
      <c r="F10" s="76"/>
      <c r="G10" s="76">
        <f>G19+G24+G29+G34+G39+G44+G49+G54+G59+G64</f>
        <v>355935500</v>
      </c>
      <c r="H10" s="76">
        <f t="shared" ref="H10:R10" si="3">H19+H24+H29+H34+H39+H44+H49+H54+H59+H64</f>
        <v>249711400.00000003</v>
      </c>
      <c r="I10" s="76">
        <f t="shared" si="3"/>
        <v>210596000</v>
      </c>
      <c r="J10" s="76">
        <f t="shared" si="3"/>
        <v>397171300</v>
      </c>
      <c r="K10" s="76">
        <f t="shared" si="3"/>
        <v>463424200</v>
      </c>
      <c r="L10" s="76">
        <f t="shared" si="3"/>
        <v>413247400</v>
      </c>
      <c r="M10" s="76">
        <f>M19+M24+M29+M34+M39+M44+M49+M54+M59+M64</f>
        <v>450644400</v>
      </c>
      <c r="N10" s="76">
        <f t="shared" si="3"/>
        <v>383767900</v>
      </c>
      <c r="O10" s="76">
        <f t="shared" si="3"/>
        <v>287004600</v>
      </c>
      <c r="P10" s="76">
        <f>P19+P24+P29+P34+P39+P44+P49+P54+P59+P64</f>
        <v>340881200</v>
      </c>
      <c r="Q10" s="76">
        <f t="shared" si="3"/>
        <v>394748610</v>
      </c>
      <c r="R10" s="76">
        <f t="shared" si="3"/>
        <v>478692700</v>
      </c>
      <c r="S10" s="76">
        <f>S19+S24+S29+S34+S39+S44+S49+S54+S59+S64</f>
        <v>292075400</v>
      </c>
      <c r="T10" s="76">
        <f>T19+T24+T29+T34+T39+T44+T49+T54+T59+T64</f>
        <v>424971099.99999994</v>
      </c>
      <c r="U10" s="76">
        <f>U19+U24+U29+U34+U39+U44+U49+U54+U59+U64</f>
        <v>474966700</v>
      </c>
      <c r="V10" s="238" t="s">
        <v>196</v>
      </c>
    </row>
    <row r="11" spans="1:22" ht="15" customHeight="1" x14ac:dyDescent="0.35">
      <c r="A11" s="19" t="s">
        <v>135</v>
      </c>
      <c r="B11" s="386"/>
      <c r="C11" s="260" t="s">
        <v>123</v>
      </c>
      <c r="D11" s="86">
        <f t="shared" ref="D11" si="4">D12+D14+D16</f>
        <v>271099999.99999994</v>
      </c>
      <c r="E11" s="86">
        <f t="shared" ref="E11" si="5">E12+E14+E16</f>
        <v>338300000</v>
      </c>
      <c r="F11" s="86">
        <f t="shared" ref="F11" si="6">F12+F14+F16</f>
        <v>471300000</v>
      </c>
      <c r="G11" s="86">
        <f>G12+G14</f>
        <v>312667000</v>
      </c>
      <c r="H11" s="86">
        <f t="shared" ref="H11:R11" si="7">H12+H14</f>
        <v>237393000</v>
      </c>
      <c r="I11" s="86">
        <f t="shared" si="7"/>
        <v>212565100</v>
      </c>
      <c r="J11" s="86">
        <f t="shared" si="7"/>
        <v>324943900</v>
      </c>
      <c r="K11" s="86">
        <f t="shared" si="7"/>
        <v>369016500</v>
      </c>
      <c r="L11" s="86">
        <f t="shared" si="7"/>
        <v>336646300</v>
      </c>
      <c r="M11" s="86">
        <f t="shared" si="7"/>
        <v>412471900</v>
      </c>
      <c r="N11" s="86">
        <f t="shared" si="7"/>
        <v>354724900</v>
      </c>
      <c r="O11" s="86">
        <f t="shared" si="7"/>
        <v>469563000</v>
      </c>
      <c r="P11" s="86">
        <f t="shared" si="7"/>
        <v>469014600</v>
      </c>
      <c r="Q11" s="86">
        <f t="shared" si="7"/>
        <v>504205300</v>
      </c>
      <c r="R11" s="86">
        <f t="shared" si="7"/>
        <v>533972900</v>
      </c>
      <c r="S11" s="86">
        <f>S12+S14</f>
        <v>472048100</v>
      </c>
      <c r="T11" s="86">
        <f>T12+T14</f>
        <v>499414100</v>
      </c>
      <c r="U11" s="86">
        <f>U12+U14</f>
        <v>484570900</v>
      </c>
    </row>
    <row r="12" spans="1:22" ht="15" customHeight="1" x14ac:dyDescent="0.35">
      <c r="A12" s="19" t="s">
        <v>135</v>
      </c>
      <c r="B12" s="386"/>
      <c r="C12" s="20" t="s">
        <v>117</v>
      </c>
      <c r="D12" s="43">
        <v>141899999.99999997</v>
      </c>
      <c r="E12" s="43">
        <v>170900000.00000003</v>
      </c>
      <c r="F12" s="43">
        <v>188400000</v>
      </c>
      <c r="G12" s="43">
        <v>212951200</v>
      </c>
      <c r="H12" s="43">
        <v>130146200</v>
      </c>
      <c r="I12" s="43">
        <v>88326400</v>
      </c>
      <c r="J12" s="43">
        <v>183342800</v>
      </c>
      <c r="K12" s="43">
        <v>209189700</v>
      </c>
      <c r="L12" s="43">
        <v>154832400</v>
      </c>
      <c r="M12" s="43">
        <v>210884700</v>
      </c>
      <c r="N12" s="43">
        <v>128478000.00000001</v>
      </c>
      <c r="O12" s="43">
        <v>135228200</v>
      </c>
      <c r="P12" s="43">
        <v>134679800</v>
      </c>
      <c r="Q12" s="43">
        <v>169870500</v>
      </c>
      <c r="R12" s="43">
        <v>199638100</v>
      </c>
      <c r="S12" s="43">
        <v>137713300</v>
      </c>
      <c r="T12" s="43">
        <v>151551200.00000003</v>
      </c>
      <c r="U12" s="43">
        <v>135571600</v>
      </c>
    </row>
    <row r="13" spans="1:22" ht="15" customHeight="1" x14ac:dyDescent="0.35">
      <c r="A13" s="19" t="s">
        <v>135</v>
      </c>
      <c r="B13" s="386"/>
      <c r="C13" s="254" t="s">
        <v>118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35">
      <c r="A14" s="19" t="s">
        <v>135</v>
      </c>
      <c r="B14" s="386"/>
      <c r="C14" s="254" t="s">
        <v>119</v>
      </c>
      <c r="D14" s="86"/>
      <c r="E14" s="86"/>
      <c r="F14" s="86"/>
      <c r="G14" s="86">
        <v>99715800</v>
      </c>
      <c r="H14" s="86">
        <v>107246800</v>
      </c>
      <c r="I14" s="86">
        <v>124238700</v>
      </c>
      <c r="J14" s="86">
        <v>141601100</v>
      </c>
      <c r="K14" s="86">
        <v>159826800</v>
      </c>
      <c r="L14" s="86">
        <v>181813900</v>
      </c>
      <c r="M14" s="86">
        <v>201587200</v>
      </c>
      <c r="N14" s="86">
        <v>226246900</v>
      </c>
      <c r="O14" s="86">
        <v>334334800</v>
      </c>
      <c r="P14" s="86">
        <v>334334800</v>
      </c>
      <c r="Q14" s="86">
        <v>334334800</v>
      </c>
      <c r="R14" s="86">
        <v>334334800</v>
      </c>
      <c r="S14" s="86">
        <v>334334800</v>
      </c>
      <c r="T14" s="64">
        <v>347862900</v>
      </c>
      <c r="U14" s="64">
        <v>348999300</v>
      </c>
    </row>
    <row r="15" spans="1:22" ht="15" customHeight="1" x14ac:dyDescent="0.35">
      <c r="A15" s="19" t="s">
        <v>135</v>
      </c>
      <c r="B15" s="386"/>
      <c r="C15" s="254" t="s">
        <v>120</v>
      </c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35">
      <c r="A16" s="19" t="s">
        <v>135</v>
      </c>
      <c r="B16" s="386"/>
      <c r="C16" s="260" t="s">
        <v>121</v>
      </c>
      <c r="D16" s="32">
        <v>129199999.99999999</v>
      </c>
      <c r="E16" s="32">
        <v>167400000</v>
      </c>
      <c r="F16" s="32">
        <v>282900000</v>
      </c>
      <c r="G16" s="32">
        <v>138467900.00000003</v>
      </c>
      <c r="H16" s="32">
        <v>55118000</v>
      </c>
      <c r="I16" s="32">
        <v>57389200.000000015</v>
      </c>
      <c r="J16" s="32">
        <v>97048600</v>
      </c>
      <c r="K16" s="32">
        <v>85577500</v>
      </c>
      <c r="L16" s="32">
        <v>120268700</v>
      </c>
      <c r="M16" s="32">
        <v>101690899.99999999</v>
      </c>
      <c r="N16" s="32">
        <v>283835400</v>
      </c>
      <c r="O16" s="32">
        <v>127338299.99999999</v>
      </c>
      <c r="P16" s="32">
        <v>128287699.99999999</v>
      </c>
      <c r="Q16" s="32">
        <v>164866100</v>
      </c>
      <c r="R16" s="32">
        <v>136801500</v>
      </c>
      <c r="S16" s="32">
        <v>120423500.00000001</v>
      </c>
      <c r="T16" s="64">
        <v>120174099.99999997</v>
      </c>
      <c r="U16" s="64">
        <v>98656599.99999997</v>
      </c>
    </row>
    <row r="17" spans="1:21" ht="15" customHeight="1" x14ac:dyDescent="0.35">
      <c r="A17" s="19" t="s">
        <v>135</v>
      </c>
      <c r="B17" s="386"/>
      <c r="C17" s="260" t="s">
        <v>122</v>
      </c>
      <c r="D17" s="32">
        <v>4300000</v>
      </c>
      <c r="E17" s="32"/>
      <c r="F17" s="32">
        <v>8100000</v>
      </c>
      <c r="G17" s="32">
        <v>224149300</v>
      </c>
      <c r="H17" s="32">
        <v>225398300</v>
      </c>
      <c r="I17" s="32">
        <v>197297100</v>
      </c>
      <c r="J17" s="32">
        <v>147023200</v>
      </c>
      <c r="K17" s="32">
        <v>129812100</v>
      </c>
      <c r="L17" s="32">
        <v>157168800</v>
      </c>
      <c r="M17" s="32">
        <v>171914800.00000003</v>
      </c>
      <c r="N17" s="32">
        <v>221096000.00000003</v>
      </c>
      <c r="O17" s="32">
        <v>135051800</v>
      </c>
      <c r="P17" s="32">
        <v>135051800</v>
      </c>
      <c r="Q17" s="32">
        <v>135051800</v>
      </c>
      <c r="R17" s="32">
        <v>135051800</v>
      </c>
      <c r="S17" s="32">
        <v>135051800</v>
      </c>
      <c r="T17" s="64">
        <v>171812699.99999997</v>
      </c>
      <c r="U17" s="64">
        <v>147844200</v>
      </c>
    </row>
    <row r="18" spans="1:21" ht="15" customHeight="1" x14ac:dyDescent="0.35">
      <c r="A18" s="19" t="s">
        <v>135</v>
      </c>
      <c r="B18" s="387"/>
      <c r="C18" s="261" t="s">
        <v>116</v>
      </c>
      <c r="D18" s="43">
        <v>0</v>
      </c>
      <c r="E18" s="43">
        <v>0</v>
      </c>
      <c r="F18" s="43">
        <v>0</v>
      </c>
      <c r="G18" s="43">
        <v>143019100</v>
      </c>
      <c r="H18" s="43">
        <v>119575600</v>
      </c>
      <c r="I18" s="43">
        <v>122313800</v>
      </c>
      <c r="J18" s="43">
        <v>214013100</v>
      </c>
      <c r="K18" s="43">
        <v>254297900</v>
      </c>
      <c r="L18" s="43">
        <v>258489700.00000003</v>
      </c>
      <c r="M18" s="43">
        <v>210884700</v>
      </c>
      <c r="N18" s="43">
        <v>255306100</v>
      </c>
      <c r="O18" s="43">
        <v>151776600</v>
      </c>
      <c r="P18" s="43">
        <v>206201400</v>
      </c>
      <c r="Q18" s="43">
        <v>224878100</v>
      </c>
      <c r="R18" s="43">
        <v>279054600</v>
      </c>
      <c r="S18" s="43">
        <v>154362000</v>
      </c>
      <c r="T18" s="43">
        <v>273419900.00000006</v>
      </c>
      <c r="U18" s="43">
        <v>339395100</v>
      </c>
    </row>
    <row r="19" spans="1:21" ht="15" customHeight="1" x14ac:dyDescent="0.35">
      <c r="A19" s="19" t="s">
        <v>135</v>
      </c>
      <c r="B19" s="390" t="s">
        <v>4</v>
      </c>
      <c r="C19" s="260" t="s">
        <v>59</v>
      </c>
      <c r="D19" s="34"/>
      <c r="E19" s="34"/>
      <c r="F19" s="34"/>
      <c r="G19" s="97">
        <v>31495100</v>
      </c>
      <c r="H19" s="97">
        <v>29373899.999999996</v>
      </c>
      <c r="I19" s="97">
        <v>28660300.000000004</v>
      </c>
      <c r="J19" s="97">
        <v>36846600.000000007</v>
      </c>
      <c r="K19" s="97">
        <v>40491200.000000007</v>
      </c>
      <c r="L19" s="97">
        <v>26946200</v>
      </c>
      <c r="M19" s="97">
        <v>28829200.000000004</v>
      </c>
      <c r="N19" s="97">
        <v>28599200</v>
      </c>
      <c r="O19" s="97">
        <v>26289200.000000004</v>
      </c>
      <c r="P19" s="97">
        <v>24446600.000000004</v>
      </c>
      <c r="Q19" s="97">
        <v>46389199.999999993</v>
      </c>
      <c r="R19" s="97">
        <v>32427000</v>
      </c>
      <c r="S19" s="97">
        <v>25740300.000000004</v>
      </c>
      <c r="T19" s="97">
        <v>23940499.999999996</v>
      </c>
      <c r="U19" s="97">
        <v>29700800.000000004</v>
      </c>
    </row>
    <row r="20" spans="1:21" x14ac:dyDescent="0.35">
      <c r="A20" s="19" t="s">
        <v>135</v>
      </c>
      <c r="B20" s="390"/>
      <c r="C20" s="20" t="s">
        <v>60</v>
      </c>
      <c r="D20" s="34"/>
      <c r="E20" s="34"/>
      <c r="F20" s="34"/>
      <c r="G20" s="43">
        <v>7045799.9999999991</v>
      </c>
      <c r="H20" s="43">
        <v>6124500</v>
      </c>
      <c r="I20" s="43">
        <v>8194400</v>
      </c>
      <c r="J20" s="43">
        <v>26923000</v>
      </c>
      <c r="K20" s="43">
        <v>22286600</v>
      </c>
      <c r="L20" s="43">
        <v>9932800.0000000019</v>
      </c>
      <c r="M20" s="43">
        <v>7916299.9999999991</v>
      </c>
      <c r="N20" s="43">
        <v>9831199.9999999981</v>
      </c>
      <c r="O20" s="43">
        <v>13655600</v>
      </c>
      <c r="P20" s="43">
        <v>9904900</v>
      </c>
      <c r="Q20" s="43">
        <v>17891100.000000004</v>
      </c>
      <c r="R20" s="43">
        <v>12052000.000000002</v>
      </c>
      <c r="S20" s="43">
        <v>8314199.9999999991</v>
      </c>
      <c r="T20" s="43">
        <v>6611500.0000000009</v>
      </c>
      <c r="U20" s="43">
        <v>11851800</v>
      </c>
    </row>
    <row r="21" spans="1:21" x14ac:dyDescent="0.35">
      <c r="A21" s="19" t="s">
        <v>135</v>
      </c>
      <c r="B21" s="390"/>
      <c r="C21" s="254" t="s">
        <v>61</v>
      </c>
      <c r="D21" s="34"/>
      <c r="E21" s="34"/>
      <c r="F21" s="34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</row>
    <row r="22" spans="1:21" x14ac:dyDescent="0.35">
      <c r="A22" s="19" t="s">
        <v>135</v>
      </c>
      <c r="B22" s="390"/>
      <c r="C22" s="254" t="s">
        <v>62</v>
      </c>
      <c r="D22" s="34"/>
      <c r="E22" s="34"/>
      <c r="F22" s="34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</row>
    <row r="23" spans="1:21" x14ac:dyDescent="0.35">
      <c r="A23" s="19" t="s">
        <v>135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65"/>
      <c r="U23" s="365"/>
    </row>
    <row r="24" spans="1:21" ht="15" customHeight="1" x14ac:dyDescent="0.35">
      <c r="A24" s="19" t="s">
        <v>135</v>
      </c>
      <c r="B24" s="393" t="s">
        <v>5</v>
      </c>
      <c r="C24" s="28" t="s">
        <v>59</v>
      </c>
      <c r="D24" s="352"/>
      <c r="E24" s="352"/>
      <c r="F24" s="352"/>
      <c r="G24" s="366">
        <v>40646400</v>
      </c>
      <c r="H24" s="366">
        <v>7304500</v>
      </c>
      <c r="I24" s="366">
        <v>7367900</v>
      </c>
      <c r="J24" s="366">
        <v>7312800</v>
      </c>
      <c r="K24" s="366">
        <v>14777900</v>
      </c>
      <c r="L24" s="366">
        <v>8268100</v>
      </c>
      <c r="M24" s="366">
        <v>9930300</v>
      </c>
      <c r="N24" s="366">
        <v>8597200</v>
      </c>
      <c r="O24" s="366">
        <v>8643100</v>
      </c>
      <c r="P24" s="366">
        <v>15947700</v>
      </c>
      <c r="Q24" s="366">
        <v>4577200</v>
      </c>
      <c r="R24" s="366">
        <v>6603200</v>
      </c>
      <c r="S24" s="366">
        <v>2362000</v>
      </c>
      <c r="T24" s="366">
        <v>6776600</v>
      </c>
      <c r="U24" s="366">
        <v>3999900</v>
      </c>
    </row>
    <row r="25" spans="1:21" x14ac:dyDescent="0.35">
      <c r="A25" s="19" t="s">
        <v>135</v>
      </c>
      <c r="B25" s="390"/>
      <c r="C25" s="20" t="s">
        <v>60</v>
      </c>
      <c r="D25" s="34"/>
      <c r="E25" s="34"/>
      <c r="F25" s="34"/>
      <c r="G25" s="43">
        <v>39332600</v>
      </c>
      <c r="H25" s="43">
        <v>6170900</v>
      </c>
      <c r="I25" s="43">
        <v>6260300</v>
      </c>
      <c r="J25" s="43">
        <v>6953300</v>
      </c>
      <c r="K25" s="43">
        <v>6206300</v>
      </c>
      <c r="L25" s="43">
        <v>7516200</v>
      </c>
      <c r="M25" s="43">
        <v>9480400</v>
      </c>
      <c r="N25" s="43">
        <v>8205799.9999999991</v>
      </c>
      <c r="O25" s="43">
        <v>7670600</v>
      </c>
      <c r="P25" s="43">
        <v>3371700</v>
      </c>
      <c r="Q25" s="43">
        <v>2115100</v>
      </c>
      <c r="R25" s="43">
        <v>3874300</v>
      </c>
      <c r="S25" s="43">
        <v>931000</v>
      </c>
      <c r="T25" s="43">
        <v>5283300</v>
      </c>
      <c r="U25" s="43">
        <v>2273300</v>
      </c>
    </row>
    <row r="26" spans="1:21" x14ac:dyDescent="0.35">
      <c r="A26" s="19" t="s">
        <v>135</v>
      </c>
      <c r="B26" s="390"/>
      <c r="C26" s="20" t="s">
        <v>61</v>
      </c>
      <c r="D26" s="35"/>
      <c r="E26" s="35"/>
      <c r="F26" s="35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</row>
    <row r="27" spans="1:21" x14ac:dyDescent="0.35">
      <c r="A27" s="19" t="s">
        <v>135</v>
      </c>
      <c r="B27" s="390"/>
      <c r="C27" s="20" t="s">
        <v>62</v>
      </c>
      <c r="D27" s="35"/>
      <c r="E27" s="35"/>
      <c r="F27" s="35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</row>
    <row r="28" spans="1:21" x14ac:dyDescent="0.35">
      <c r="A28" s="19" t="s">
        <v>135</v>
      </c>
      <c r="B28" s="391"/>
      <c r="C28" s="27" t="s">
        <v>63</v>
      </c>
      <c r="D28" s="38"/>
      <c r="E28" s="38"/>
      <c r="F28" s="38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S28" s="367"/>
      <c r="T28" s="367"/>
      <c r="U28" s="367"/>
    </row>
    <row r="29" spans="1:21" ht="15" customHeight="1" x14ac:dyDescent="0.35">
      <c r="A29" s="19" t="s">
        <v>135</v>
      </c>
      <c r="B29" s="393" t="s">
        <v>6</v>
      </c>
      <c r="C29" s="28" t="s">
        <v>59</v>
      </c>
      <c r="D29" s="352"/>
      <c r="E29" s="352"/>
      <c r="F29" s="352"/>
      <c r="G29" s="366">
        <v>7460600</v>
      </c>
      <c r="H29" s="366">
        <v>6851599.9999999991</v>
      </c>
      <c r="I29" s="366">
        <v>11941500</v>
      </c>
      <c r="J29" s="366">
        <v>15425600</v>
      </c>
      <c r="K29" s="366">
        <v>25675100</v>
      </c>
      <c r="L29" s="366">
        <v>41191400</v>
      </c>
      <c r="M29" s="366">
        <v>89605900</v>
      </c>
      <c r="N29" s="366">
        <v>25785399.999999996</v>
      </c>
      <c r="O29" s="366">
        <v>37729300</v>
      </c>
      <c r="P29" s="366">
        <v>34433800</v>
      </c>
      <c r="Q29" s="366">
        <v>31242900</v>
      </c>
      <c r="R29" s="366">
        <v>39727800</v>
      </c>
      <c r="S29" s="366">
        <v>31194600.000000004</v>
      </c>
      <c r="T29" s="366">
        <v>47050500</v>
      </c>
      <c r="U29" s="366">
        <v>49719399.999999993</v>
      </c>
    </row>
    <row r="30" spans="1:21" x14ac:dyDescent="0.35">
      <c r="A30" s="19" t="s">
        <v>135</v>
      </c>
      <c r="B30" s="390"/>
      <c r="C30" s="20" t="s">
        <v>60</v>
      </c>
      <c r="D30" s="34"/>
      <c r="E30" s="34"/>
      <c r="F30" s="34"/>
      <c r="G30" s="43">
        <v>7458700.0000000009</v>
      </c>
      <c r="H30" s="43">
        <v>6844500</v>
      </c>
      <c r="I30" s="43">
        <v>11935300</v>
      </c>
      <c r="J30" s="43">
        <v>15411100</v>
      </c>
      <c r="K30" s="43">
        <v>25663800</v>
      </c>
      <c r="L30" s="43">
        <v>39635500</v>
      </c>
      <c r="M30" s="43">
        <v>84283800</v>
      </c>
      <c r="N30" s="43">
        <v>25137800.000000004</v>
      </c>
      <c r="O30" s="43">
        <v>36750000</v>
      </c>
      <c r="P30" s="43">
        <v>34338500</v>
      </c>
      <c r="Q30" s="43">
        <v>30390500</v>
      </c>
      <c r="R30" s="43">
        <v>39474300</v>
      </c>
      <c r="S30" s="43">
        <v>30913000.000000004</v>
      </c>
      <c r="T30" s="43">
        <v>46673600</v>
      </c>
      <c r="U30" s="43">
        <v>49148300</v>
      </c>
    </row>
    <row r="31" spans="1:21" x14ac:dyDescent="0.35">
      <c r="A31" s="19" t="s">
        <v>135</v>
      </c>
      <c r="B31" s="390"/>
      <c r="C31" s="20" t="s">
        <v>61</v>
      </c>
      <c r="D31" s="35"/>
      <c r="E31" s="35"/>
      <c r="F31" s="35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</row>
    <row r="32" spans="1:21" x14ac:dyDescent="0.35">
      <c r="A32" s="19" t="s">
        <v>135</v>
      </c>
      <c r="B32" s="390"/>
      <c r="C32" s="20" t="s">
        <v>62</v>
      </c>
      <c r="D32" s="35"/>
      <c r="E32" s="35"/>
      <c r="F32" s="35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</row>
    <row r="33" spans="1:21" x14ac:dyDescent="0.35">
      <c r="A33" s="19" t="s">
        <v>135</v>
      </c>
      <c r="B33" s="391"/>
      <c r="C33" s="27" t="s">
        <v>63</v>
      </c>
      <c r="D33" s="38"/>
      <c r="E33" s="38"/>
      <c r="F33" s="38"/>
      <c r="G33" s="367"/>
      <c r="H33" s="367"/>
      <c r="I33" s="367"/>
      <c r="J33" s="367"/>
      <c r="K33" s="367"/>
      <c r="L33" s="367"/>
      <c r="M33" s="367"/>
      <c r="N33" s="367"/>
      <c r="O33" s="367"/>
      <c r="P33" s="367"/>
      <c r="Q33" s="367"/>
      <c r="R33" s="367"/>
      <c r="S33" s="367"/>
      <c r="T33" s="367"/>
      <c r="U33" s="367"/>
    </row>
    <row r="34" spans="1:21" ht="15" customHeight="1" x14ac:dyDescent="0.35">
      <c r="A34" s="19" t="s">
        <v>135</v>
      </c>
      <c r="B34" s="393" t="s">
        <v>7</v>
      </c>
      <c r="C34" s="28" t="s">
        <v>59</v>
      </c>
      <c r="D34" s="352"/>
      <c r="E34" s="352"/>
      <c r="F34" s="352"/>
      <c r="G34" s="350">
        <v>179114000</v>
      </c>
      <c r="H34" s="350">
        <v>149763300.00000003</v>
      </c>
      <c r="I34" s="350">
        <v>129496900</v>
      </c>
      <c r="J34" s="350">
        <v>240824399.99999997</v>
      </c>
      <c r="K34" s="350">
        <v>268029200</v>
      </c>
      <c r="L34" s="350">
        <v>220551499.99999997</v>
      </c>
      <c r="M34" s="350">
        <v>220530100</v>
      </c>
      <c r="N34" s="350">
        <v>235286500</v>
      </c>
      <c r="O34" s="350">
        <v>112465300.00000001</v>
      </c>
      <c r="P34" s="350">
        <v>156528000.00000003</v>
      </c>
      <c r="Q34" s="350">
        <v>210626509.99999997</v>
      </c>
      <c r="R34" s="350">
        <v>303499300</v>
      </c>
      <c r="S34" s="350">
        <v>174937900</v>
      </c>
      <c r="T34" s="350">
        <v>270230399.99999994</v>
      </c>
      <c r="U34" s="350">
        <v>275773200</v>
      </c>
    </row>
    <row r="35" spans="1:21" x14ac:dyDescent="0.35">
      <c r="A35" s="19" t="s">
        <v>135</v>
      </c>
      <c r="B35" s="390"/>
      <c r="C35" s="20" t="s">
        <v>60</v>
      </c>
      <c r="D35" s="34"/>
      <c r="E35" s="34"/>
      <c r="F35" s="34"/>
      <c r="G35" s="43">
        <v>100745970.00000001</v>
      </c>
      <c r="H35" s="43">
        <v>70276010.000000015</v>
      </c>
      <c r="I35" s="43">
        <v>44208100</v>
      </c>
      <c r="J35" s="43">
        <v>83614310</v>
      </c>
      <c r="K35" s="43">
        <v>88429720</v>
      </c>
      <c r="L35" s="43">
        <v>40535290</v>
      </c>
      <c r="M35" s="43">
        <v>35408810</v>
      </c>
      <c r="N35" s="43">
        <v>18217590</v>
      </c>
      <c r="O35" s="43">
        <v>25992940</v>
      </c>
      <c r="P35" s="43">
        <v>47785860</v>
      </c>
      <c r="Q35" s="43">
        <v>67732170.000000015</v>
      </c>
      <c r="R35" s="43">
        <v>76141680</v>
      </c>
      <c r="S35" s="43">
        <v>58577110</v>
      </c>
      <c r="T35" s="43">
        <v>57349640</v>
      </c>
      <c r="U35" s="43">
        <v>23359670</v>
      </c>
    </row>
    <row r="36" spans="1:21" x14ac:dyDescent="0.35">
      <c r="A36" s="19" t="s">
        <v>135</v>
      </c>
      <c r="B36" s="390"/>
      <c r="C36" s="20" t="s">
        <v>61</v>
      </c>
      <c r="D36" s="35"/>
      <c r="E36" s="35"/>
      <c r="F36" s="35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</row>
    <row r="37" spans="1:21" x14ac:dyDescent="0.35">
      <c r="A37" s="19" t="s">
        <v>135</v>
      </c>
      <c r="B37" s="390"/>
      <c r="C37" s="20" t="s">
        <v>62</v>
      </c>
      <c r="D37" s="35"/>
      <c r="E37" s="35"/>
      <c r="F37" s="35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</row>
    <row r="38" spans="1:21" x14ac:dyDescent="0.35">
      <c r="A38" s="19" t="s">
        <v>135</v>
      </c>
      <c r="B38" s="391"/>
      <c r="C38" s="27" t="s">
        <v>63</v>
      </c>
      <c r="D38" s="38"/>
      <c r="E38" s="38"/>
      <c r="F38" s="38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</row>
    <row r="39" spans="1:21" ht="15" customHeight="1" x14ac:dyDescent="0.35">
      <c r="A39" s="19" t="s">
        <v>135</v>
      </c>
      <c r="B39" s="393" t="s">
        <v>8</v>
      </c>
      <c r="C39" s="28" t="s">
        <v>59</v>
      </c>
      <c r="D39" s="352"/>
      <c r="E39" s="352"/>
      <c r="F39" s="352"/>
      <c r="G39" s="366">
        <v>234000</v>
      </c>
      <c r="H39" s="366">
        <v>51500</v>
      </c>
      <c r="I39" s="366">
        <v>84200</v>
      </c>
      <c r="J39" s="366">
        <v>16210100</v>
      </c>
      <c r="K39" s="366">
        <v>17058000</v>
      </c>
      <c r="L39" s="366">
        <v>4316000</v>
      </c>
      <c r="M39" s="366">
        <v>1383800</v>
      </c>
      <c r="N39" s="366">
        <v>2110900</v>
      </c>
      <c r="O39" s="366">
        <v>6415600</v>
      </c>
      <c r="P39" s="366">
        <v>3828500</v>
      </c>
      <c r="Q39" s="366">
        <v>2350500</v>
      </c>
      <c r="R39" s="366">
        <v>1370400</v>
      </c>
      <c r="S39" s="366">
        <v>981600</v>
      </c>
      <c r="T39" s="366">
        <v>466400</v>
      </c>
      <c r="U39" s="366">
        <v>7728900</v>
      </c>
    </row>
    <row r="40" spans="1:21" x14ac:dyDescent="0.35">
      <c r="A40" s="19" t="s">
        <v>135</v>
      </c>
      <c r="B40" s="390"/>
      <c r="C40" s="20" t="s">
        <v>60</v>
      </c>
      <c r="D40" s="34"/>
      <c r="E40" s="34"/>
      <c r="F40" s="34"/>
      <c r="G40" s="43">
        <v>78800</v>
      </c>
      <c r="H40" s="43">
        <v>0</v>
      </c>
      <c r="I40" s="43">
        <v>77400</v>
      </c>
      <c r="J40" s="43">
        <v>16186000</v>
      </c>
      <c r="K40" s="43">
        <v>17039900</v>
      </c>
      <c r="L40" s="43">
        <v>4316000</v>
      </c>
      <c r="M40" s="43">
        <v>1383800</v>
      </c>
      <c r="N40" s="43">
        <v>2110900</v>
      </c>
      <c r="O40" s="43">
        <v>6415600</v>
      </c>
      <c r="P40" s="43">
        <v>3802400</v>
      </c>
      <c r="Q40" s="43">
        <v>2153600</v>
      </c>
      <c r="R40" s="43">
        <v>579000</v>
      </c>
      <c r="S40" s="43">
        <v>926000</v>
      </c>
      <c r="T40" s="43">
        <v>413100</v>
      </c>
      <c r="U40" s="43">
        <v>7651000</v>
      </c>
    </row>
    <row r="41" spans="1:21" x14ac:dyDescent="0.35">
      <c r="A41" s="19" t="s">
        <v>135</v>
      </c>
      <c r="B41" s="390"/>
      <c r="C41" s="20" t="s">
        <v>61</v>
      </c>
      <c r="D41" s="35"/>
      <c r="E41" s="35"/>
      <c r="F41" s="35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</row>
    <row r="42" spans="1:21" x14ac:dyDescent="0.35">
      <c r="A42" s="19" t="s">
        <v>135</v>
      </c>
      <c r="B42" s="390"/>
      <c r="C42" s="20" t="s">
        <v>62</v>
      </c>
      <c r="D42" s="35"/>
      <c r="E42" s="35"/>
      <c r="F42" s="35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</row>
    <row r="43" spans="1:21" x14ac:dyDescent="0.35">
      <c r="A43" s="19" t="s">
        <v>135</v>
      </c>
      <c r="B43" s="391"/>
      <c r="C43" s="27" t="s">
        <v>63</v>
      </c>
      <c r="D43" s="38"/>
      <c r="E43" s="38"/>
      <c r="F43" s="38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</row>
    <row r="44" spans="1:21" ht="15" customHeight="1" x14ac:dyDescent="0.35">
      <c r="A44" s="19" t="s">
        <v>135</v>
      </c>
      <c r="B44" s="393" t="s">
        <v>9</v>
      </c>
      <c r="C44" s="28" t="s">
        <v>59</v>
      </c>
      <c r="D44" s="352"/>
      <c r="E44" s="352"/>
      <c r="F44" s="352"/>
      <c r="G44" s="350">
        <v>22446500</v>
      </c>
      <c r="H44" s="350">
        <v>4251400</v>
      </c>
      <c r="I44" s="350">
        <v>3070200.0000000005</v>
      </c>
      <c r="J44" s="350">
        <v>22655500</v>
      </c>
      <c r="K44" s="350">
        <v>20809600.000000004</v>
      </c>
      <c r="L44" s="350">
        <v>25700300.000000004</v>
      </c>
      <c r="M44" s="350">
        <v>12724300.000000002</v>
      </c>
      <c r="N44" s="350">
        <v>5041599.9999999991</v>
      </c>
      <c r="O44" s="350">
        <v>32860500</v>
      </c>
      <c r="P44" s="350">
        <v>54615700</v>
      </c>
      <c r="Q44" s="350">
        <v>36314300</v>
      </c>
      <c r="R44" s="350">
        <v>14390800</v>
      </c>
      <c r="S44" s="350">
        <v>5419700</v>
      </c>
      <c r="T44" s="350">
        <v>13325500</v>
      </c>
      <c r="U44" s="350">
        <v>13465800.000000002</v>
      </c>
    </row>
    <row r="45" spans="1:21" x14ac:dyDescent="0.35">
      <c r="A45" s="19" t="s">
        <v>135</v>
      </c>
      <c r="B45" s="390"/>
      <c r="C45" s="20" t="s">
        <v>60</v>
      </c>
      <c r="D45" s="34"/>
      <c r="E45" s="34"/>
      <c r="F45" s="34"/>
      <c r="G45" s="43">
        <v>10805430</v>
      </c>
      <c r="H45" s="43">
        <v>7457490</v>
      </c>
      <c r="I45" s="43">
        <v>4586900.0000000009</v>
      </c>
      <c r="J45" s="43">
        <v>8853289.9999999981</v>
      </c>
      <c r="K45" s="43">
        <v>8618080</v>
      </c>
      <c r="L45" s="43">
        <v>3542810</v>
      </c>
      <c r="M45" s="43">
        <v>2875390.0000000005</v>
      </c>
      <c r="N45" s="43">
        <v>1633810.0000000002</v>
      </c>
      <c r="O45" s="43">
        <v>2467960</v>
      </c>
      <c r="P45" s="43">
        <v>4933340</v>
      </c>
      <c r="Q45" s="43">
        <v>7424430</v>
      </c>
      <c r="R45" s="43">
        <v>8262719.9999999991</v>
      </c>
      <c r="S45" s="43">
        <v>6393590</v>
      </c>
      <c r="T45" s="43">
        <v>6148660</v>
      </c>
      <c r="U45" s="43">
        <v>2050030.0000000002</v>
      </c>
    </row>
    <row r="46" spans="1:21" x14ac:dyDescent="0.35">
      <c r="A46" s="19" t="s">
        <v>135</v>
      </c>
      <c r="B46" s="390"/>
      <c r="C46" s="20" t="s">
        <v>61</v>
      </c>
      <c r="D46" s="35"/>
      <c r="E46" s="35"/>
      <c r="F46" s="35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</row>
    <row r="47" spans="1:21" x14ac:dyDescent="0.35">
      <c r="A47" s="19" t="s">
        <v>135</v>
      </c>
      <c r="B47" s="390"/>
      <c r="C47" s="20" t="s">
        <v>62</v>
      </c>
      <c r="D47" s="35"/>
      <c r="E47" s="35"/>
      <c r="F47" s="35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</row>
    <row r="48" spans="1:21" x14ac:dyDescent="0.35">
      <c r="A48" s="19" t="s">
        <v>135</v>
      </c>
      <c r="B48" s="391"/>
      <c r="C48" s="27" t="s">
        <v>63</v>
      </c>
      <c r="D48" s="38"/>
      <c r="E48" s="38"/>
      <c r="F48" s="38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</row>
    <row r="49" spans="1:21" x14ac:dyDescent="0.35">
      <c r="A49" s="19" t="s">
        <v>135</v>
      </c>
      <c r="B49" s="393" t="s">
        <v>1</v>
      </c>
      <c r="C49" s="28" t="s">
        <v>59</v>
      </c>
      <c r="D49" s="352"/>
      <c r="E49" s="352"/>
      <c r="F49" s="352"/>
      <c r="G49" s="366">
        <v>6560900</v>
      </c>
      <c r="H49" s="366">
        <v>4207600</v>
      </c>
      <c r="I49" s="366">
        <v>3443100</v>
      </c>
      <c r="J49" s="366">
        <v>10520400</v>
      </c>
      <c r="K49" s="366">
        <v>30801100</v>
      </c>
      <c r="L49" s="366">
        <v>38855300</v>
      </c>
      <c r="M49" s="366">
        <v>43539400</v>
      </c>
      <c r="N49" s="366">
        <v>41912900</v>
      </c>
      <c r="O49" s="366">
        <v>38064900</v>
      </c>
      <c r="P49" s="366">
        <v>22520800</v>
      </c>
      <c r="Q49" s="366">
        <v>28008900</v>
      </c>
      <c r="R49" s="366">
        <v>47208300</v>
      </c>
      <c r="S49" s="366">
        <v>26794100</v>
      </c>
      <c r="T49" s="366">
        <v>26738800</v>
      </c>
      <c r="U49" s="366">
        <v>27021000</v>
      </c>
    </row>
    <row r="50" spans="1:21" x14ac:dyDescent="0.35">
      <c r="A50" s="19" t="s">
        <v>135</v>
      </c>
      <c r="B50" s="390"/>
      <c r="C50" s="20" t="s">
        <v>60</v>
      </c>
      <c r="D50" s="34"/>
      <c r="E50" s="34"/>
      <c r="F50" s="34"/>
      <c r="G50" s="43">
        <v>5833600</v>
      </c>
      <c r="H50" s="43">
        <v>2885100</v>
      </c>
      <c r="I50" s="43">
        <v>1557400</v>
      </c>
      <c r="J50" s="43">
        <v>8838200</v>
      </c>
      <c r="K50" s="43">
        <v>26998700</v>
      </c>
      <c r="L50" s="43">
        <v>35657900</v>
      </c>
      <c r="M50" s="43">
        <v>42222700</v>
      </c>
      <c r="N50" s="43">
        <v>39891500</v>
      </c>
      <c r="O50" s="43">
        <v>33113900</v>
      </c>
      <c r="P50" s="43">
        <v>17941700</v>
      </c>
      <c r="Q50" s="43">
        <v>22670700</v>
      </c>
      <c r="R50" s="43">
        <v>40520300</v>
      </c>
      <c r="S50" s="43">
        <v>20657100</v>
      </c>
      <c r="T50" s="43">
        <v>21614300</v>
      </c>
      <c r="U50" s="43">
        <v>21685000</v>
      </c>
    </row>
    <row r="51" spans="1:21" x14ac:dyDescent="0.35">
      <c r="A51" s="19" t="s">
        <v>135</v>
      </c>
      <c r="B51" s="390"/>
      <c r="C51" s="20" t="s">
        <v>61</v>
      </c>
      <c r="D51" s="35"/>
      <c r="E51" s="35"/>
      <c r="F51" s="35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</row>
    <row r="52" spans="1:21" x14ac:dyDescent="0.35">
      <c r="A52" s="19" t="s">
        <v>135</v>
      </c>
      <c r="B52" s="390"/>
      <c r="C52" s="20" t="s">
        <v>62</v>
      </c>
      <c r="D52" s="35"/>
      <c r="E52" s="35"/>
      <c r="F52" s="35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</row>
    <row r="53" spans="1:21" x14ac:dyDescent="0.35">
      <c r="A53" s="19" t="s">
        <v>135</v>
      </c>
      <c r="B53" s="391"/>
      <c r="C53" s="27" t="s">
        <v>63</v>
      </c>
      <c r="D53" s="38"/>
      <c r="E53" s="38"/>
      <c r="F53" s="38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</row>
    <row r="54" spans="1:21" x14ac:dyDescent="0.35">
      <c r="A54" s="19" t="s">
        <v>135</v>
      </c>
      <c r="B54" s="393" t="s">
        <v>166</v>
      </c>
      <c r="C54" s="28" t="s">
        <v>59</v>
      </c>
      <c r="D54" s="352"/>
      <c r="E54" s="352"/>
      <c r="F54" s="352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</row>
    <row r="55" spans="1:21" x14ac:dyDescent="0.35">
      <c r="A55" s="19" t="s">
        <v>135</v>
      </c>
      <c r="B55" s="390"/>
      <c r="C55" s="20" t="s">
        <v>60</v>
      </c>
      <c r="D55" s="34"/>
      <c r="E55" s="34"/>
      <c r="F55" s="34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</row>
    <row r="56" spans="1:21" x14ac:dyDescent="0.35">
      <c r="A56" s="19" t="s">
        <v>135</v>
      </c>
      <c r="B56" s="390"/>
      <c r="C56" s="20" t="s">
        <v>61</v>
      </c>
      <c r="D56" s="35"/>
      <c r="E56" s="35"/>
      <c r="F56" s="35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</row>
    <row r="57" spans="1:21" x14ac:dyDescent="0.35">
      <c r="A57" s="19" t="s">
        <v>135</v>
      </c>
      <c r="B57" s="390"/>
      <c r="C57" s="20" t="s">
        <v>62</v>
      </c>
      <c r="D57" s="35"/>
      <c r="E57" s="35"/>
      <c r="F57" s="35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</row>
    <row r="58" spans="1:21" x14ac:dyDescent="0.35">
      <c r="A58" s="19" t="s">
        <v>135</v>
      </c>
      <c r="B58" s="391"/>
      <c r="C58" s="27" t="s">
        <v>63</v>
      </c>
      <c r="D58" s="38"/>
      <c r="E58" s="38"/>
      <c r="F58" s="38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</row>
    <row r="59" spans="1:21" x14ac:dyDescent="0.35">
      <c r="A59" s="19" t="s">
        <v>135</v>
      </c>
      <c r="B59" s="393" t="s">
        <v>11</v>
      </c>
      <c r="C59" s="28" t="s">
        <v>59</v>
      </c>
      <c r="D59" s="352"/>
      <c r="E59" s="352"/>
      <c r="F59" s="352"/>
      <c r="G59" s="366">
        <v>43260200</v>
      </c>
      <c r="H59" s="366">
        <v>32108400</v>
      </c>
      <c r="I59" s="366">
        <v>11594800</v>
      </c>
      <c r="J59" s="366">
        <v>19630300</v>
      </c>
      <c r="K59" s="366">
        <v>14799500</v>
      </c>
      <c r="L59" s="366">
        <v>14587300</v>
      </c>
      <c r="M59" s="366">
        <v>28965200</v>
      </c>
      <c r="N59" s="366">
        <v>24954300</v>
      </c>
      <c r="O59" s="366">
        <v>12253900</v>
      </c>
      <c r="P59" s="366">
        <v>18794700</v>
      </c>
      <c r="Q59" s="366">
        <v>23489200</v>
      </c>
      <c r="R59" s="366">
        <v>21493000</v>
      </c>
      <c r="S59" s="366">
        <v>12122800</v>
      </c>
      <c r="T59" s="366">
        <v>11713300</v>
      </c>
      <c r="U59" s="366">
        <v>24372300</v>
      </c>
    </row>
    <row r="60" spans="1:21" x14ac:dyDescent="0.35">
      <c r="A60" s="19" t="s">
        <v>135</v>
      </c>
      <c r="B60" s="390"/>
      <c r="C60" s="20" t="s">
        <v>60</v>
      </c>
      <c r="D60" s="34"/>
      <c r="E60" s="34"/>
      <c r="F60" s="34"/>
      <c r="G60" s="43">
        <v>41444300</v>
      </c>
      <c r="H60" s="43">
        <v>30172500</v>
      </c>
      <c r="I60" s="43">
        <v>10106600</v>
      </c>
      <c r="J60" s="43">
        <v>16540599.999999998</v>
      </c>
      <c r="K60" s="43">
        <v>13685400</v>
      </c>
      <c r="L60" s="43">
        <v>13221500</v>
      </c>
      <c r="M60" s="43">
        <v>27233900</v>
      </c>
      <c r="N60" s="43">
        <v>22817100</v>
      </c>
      <c r="O60" s="43">
        <v>8742800</v>
      </c>
      <c r="P60" s="43">
        <v>11890900</v>
      </c>
      <c r="Q60" s="43">
        <v>18630000</v>
      </c>
      <c r="R60" s="43">
        <v>17253300</v>
      </c>
      <c r="S60" s="43">
        <v>9614100</v>
      </c>
      <c r="T60" s="43">
        <v>6388900</v>
      </c>
      <c r="U60" s="43">
        <v>16689500</v>
      </c>
    </row>
    <row r="61" spans="1:21" x14ac:dyDescent="0.35">
      <c r="A61" s="19" t="s">
        <v>135</v>
      </c>
      <c r="B61" s="390"/>
      <c r="C61" s="20" t="s">
        <v>61</v>
      </c>
      <c r="D61" s="35"/>
      <c r="E61" s="35"/>
      <c r="F61" s="35"/>
      <c r="G61" s="97">
        <v>0</v>
      </c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</row>
    <row r="62" spans="1:21" x14ac:dyDescent="0.35">
      <c r="A62" s="19" t="s">
        <v>135</v>
      </c>
      <c r="B62" s="390"/>
      <c r="C62" s="20" t="s">
        <v>62</v>
      </c>
      <c r="D62" s="35"/>
      <c r="E62" s="35"/>
      <c r="F62" s="35"/>
      <c r="G62" s="97">
        <v>0</v>
      </c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</row>
    <row r="63" spans="1:21" x14ac:dyDescent="0.35">
      <c r="A63" s="19" t="s">
        <v>135</v>
      </c>
      <c r="B63" s="391"/>
      <c r="C63" s="27" t="s">
        <v>63</v>
      </c>
      <c r="D63" s="38"/>
      <c r="E63" s="38"/>
      <c r="F63" s="38"/>
      <c r="G63" s="367">
        <v>0</v>
      </c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</row>
    <row r="64" spans="1:21" x14ac:dyDescent="0.35">
      <c r="A64" s="19" t="s">
        <v>135</v>
      </c>
      <c r="B64" s="390" t="s">
        <v>12</v>
      </c>
      <c r="C64" s="17" t="s">
        <v>59</v>
      </c>
      <c r="D64" s="34"/>
      <c r="E64" s="34"/>
      <c r="F64" s="34"/>
      <c r="G64" s="97">
        <v>24717800</v>
      </c>
      <c r="H64" s="97">
        <v>15799200</v>
      </c>
      <c r="I64" s="97">
        <v>14937100</v>
      </c>
      <c r="J64" s="97">
        <v>27745600</v>
      </c>
      <c r="K64" s="97">
        <v>30982600</v>
      </c>
      <c r="L64" s="97">
        <v>32831300.000000004</v>
      </c>
      <c r="M64" s="97">
        <v>15136200</v>
      </c>
      <c r="N64" s="97">
        <v>11479900</v>
      </c>
      <c r="O64" s="97">
        <v>12282800</v>
      </c>
      <c r="P64" s="97">
        <v>9765400</v>
      </c>
      <c r="Q64" s="97">
        <v>11749900</v>
      </c>
      <c r="R64" s="97">
        <v>11972900</v>
      </c>
      <c r="S64" s="97">
        <v>12522400</v>
      </c>
      <c r="T64" s="97">
        <v>24729100</v>
      </c>
      <c r="U64" s="97">
        <v>43185400</v>
      </c>
    </row>
    <row r="65" spans="1:23" x14ac:dyDescent="0.35">
      <c r="A65" s="19" t="s">
        <v>135</v>
      </c>
      <c r="B65" s="390"/>
      <c r="C65" s="20" t="s">
        <v>60</v>
      </c>
      <c r="D65" s="34"/>
      <c r="E65" s="34"/>
      <c r="F65" s="34"/>
      <c r="G65" s="43">
        <v>206000</v>
      </c>
      <c r="H65" s="43">
        <v>215200</v>
      </c>
      <c r="I65" s="43">
        <v>1400000</v>
      </c>
      <c r="J65" s="43">
        <v>23000</v>
      </c>
      <c r="K65" s="43">
        <v>261200</v>
      </c>
      <c r="L65" s="43">
        <v>474400</v>
      </c>
      <c r="M65" s="43">
        <v>79600</v>
      </c>
      <c r="N65" s="43">
        <v>632300</v>
      </c>
      <c r="O65" s="43">
        <v>418800</v>
      </c>
      <c r="P65" s="43">
        <v>710500</v>
      </c>
      <c r="Q65" s="43">
        <v>862900</v>
      </c>
      <c r="R65" s="43">
        <v>1480500</v>
      </c>
      <c r="S65" s="43">
        <v>1387200</v>
      </c>
      <c r="T65" s="43">
        <v>1068200</v>
      </c>
      <c r="U65" s="43">
        <v>863000</v>
      </c>
    </row>
    <row r="66" spans="1:23" x14ac:dyDescent="0.35">
      <c r="A66" s="19" t="s">
        <v>135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</row>
    <row r="67" spans="1:23" x14ac:dyDescent="0.35">
      <c r="A67" s="19" t="s">
        <v>135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</row>
    <row r="68" spans="1:23" ht="15" thickBot="1" x14ac:dyDescent="0.4">
      <c r="A68" s="19" t="s">
        <v>135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</row>
    <row r="69" spans="1:23" x14ac:dyDescent="0.35">
      <c r="A69" s="19" t="s">
        <v>135</v>
      </c>
      <c r="B69" s="388" t="s">
        <v>92</v>
      </c>
      <c r="C69" s="17" t="s">
        <v>59</v>
      </c>
      <c r="D69" s="34"/>
      <c r="E69" s="34"/>
      <c r="F69" s="34"/>
      <c r="G69" s="43">
        <v>166562000</v>
      </c>
      <c r="H69" s="43">
        <v>140865100</v>
      </c>
      <c r="I69" s="43">
        <v>120251700</v>
      </c>
      <c r="J69" s="43">
        <v>216430300</v>
      </c>
      <c r="K69" s="43">
        <v>176363700</v>
      </c>
      <c r="L69" s="43">
        <v>191224900</v>
      </c>
      <c r="M69" s="43">
        <v>155692600</v>
      </c>
      <c r="N69" s="43">
        <v>167578100</v>
      </c>
      <c r="O69" s="43">
        <v>93401600</v>
      </c>
      <c r="P69" s="43">
        <v>138346200</v>
      </c>
      <c r="Q69" s="43">
        <v>150121009.99999997</v>
      </c>
      <c r="R69" s="43">
        <v>223111599.99999997</v>
      </c>
      <c r="S69" s="43">
        <v>123903100</v>
      </c>
      <c r="T69" s="43">
        <v>192714500</v>
      </c>
      <c r="U69" s="43">
        <v>137507600</v>
      </c>
      <c r="W69" s="64"/>
    </row>
    <row r="70" spans="1:23" x14ac:dyDescent="0.35">
      <c r="A70" s="19" t="s">
        <v>135</v>
      </c>
      <c r="B70" s="388"/>
      <c r="C70" s="20" t="s">
        <v>60</v>
      </c>
      <c r="D70" s="34"/>
      <c r="E70" s="34"/>
      <c r="F70" s="34"/>
      <c r="G70" s="43">
        <v>97248870.000000015</v>
      </c>
      <c r="H70" s="43">
        <v>67117410</v>
      </c>
      <c r="I70" s="43">
        <v>41282100</v>
      </c>
      <c r="J70" s="43">
        <v>79679610</v>
      </c>
      <c r="K70" s="43">
        <v>77562720</v>
      </c>
      <c r="L70" s="43">
        <v>31885290</v>
      </c>
      <c r="M70" s="43">
        <v>25878510.000000004</v>
      </c>
      <c r="N70" s="43">
        <v>14704290</v>
      </c>
      <c r="O70" s="43">
        <v>22211640</v>
      </c>
      <c r="P70" s="43">
        <v>44400060.000000007</v>
      </c>
      <c r="Q70" s="43">
        <v>66819870.000000007</v>
      </c>
      <c r="R70" s="43">
        <v>74364480</v>
      </c>
      <c r="S70" s="43">
        <v>57542310.000000007</v>
      </c>
      <c r="T70" s="43">
        <v>55337940</v>
      </c>
      <c r="U70" s="43">
        <v>18450270</v>
      </c>
    </row>
    <row r="71" spans="1:23" x14ac:dyDescent="0.35">
      <c r="A71" s="19" t="s">
        <v>135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</row>
    <row r="72" spans="1:23" x14ac:dyDescent="0.35">
      <c r="A72" s="19" t="s">
        <v>135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</row>
    <row r="73" spans="1:23" x14ac:dyDescent="0.35">
      <c r="A73" s="19" t="s">
        <v>135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65"/>
      <c r="U73" s="365"/>
    </row>
    <row r="74" spans="1:23" x14ac:dyDescent="0.35">
      <c r="A74" s="19" t="s">
        <v>135</v>
      </c>
      <c r="B74" s="393" t="s">
        <v>93</v>
      </c>
      <c r="C74" s="28" t="s">
        <v>59</v>
      </c>
      <c r="D74" s="34"/>
      <c r="E74" s="34"/>
      <c r="F74" s="34"/>
      <c r="G74" s="43">
        <v>6718700.0000000009</v>
      </c>
      <c r="H74" s="43">
        <v>3003500</v>
      </c>
      <c r="I74" s="43">
        <v>5249200</v>
      </c>
      <c r="J74" s="43">
        <v>14824900.000000002</v>
      </c>
      <c r="K74" s="43">
        <v>71382900.000000015</v>
      </c>
      <c r="L74" s="43">
        <v>14926500</v>
      </c>
      <c r="M74" s="43">
        <v>47017100</v>
      </c>
      <c r="N74" s="43">
        <v>60082100.000000007</v>
      </c>
      <c r="O74" s="43">
        <v>8921800.0000000019</v>
      </c>
      <c r="P74" s="43">
        <v>10870499.999999998</v>
      </c>
      <c r="Q74" s="43">
        <v>55774500.000000007</v>
      </c>
      <c r="R74" s="43">
        <v>71003700</v>
      </c>
      <c r="S74" s="43">
        <v>41591800</v>
      </c>
      <c r="T74" s="43">
        <v>68676200</v>
      </c>
      <c r="U74" s="43">
        <v>129026720</v>
      </c>
    </row>
    <row r="75" spans="1:23" x14ac:dyDescent="0.35">
      <c r="A75" s="19" t="s">
        <v>135</v>
      </c>
      <c r="B75" s="390"/>
      <c r="C75" s="20" t="s">
        <v>60</v>
      </c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3" x14ac:dyDescent="0.35">
      <c r="A76" s="19" t="s">
        <v>135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</row>
    <row r="77" spans="1:23" x14ac:dyDescent="0.35">
      <c r="A77" s="19" t="s">
        <v>135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</row>
    <row r="78" spans="1:23" x14ac:dyDescent="0.35">
      <c r="A78" s="19" t="s">
        <v>135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65"/>
      <c r="U78" s="365"/>
    </row>
    <row r="79" spans="1:23" x14ac:dyDescent="0.35">
      <c r="A79" s="19" t="s">
        <v>135</v>
      </c>
      <c r="B79" s="388" t="s">
        <v>94</v>
      </c>
      <c r="C79" s="17" t="s">
        <v>59</v>
      </c>
      <c r="D79" s="34"/>
      <c r="E79" s="34"/>
      <c r="F79" s="34"/>
      <c r="G79" s="34">
        <f>+G34-G69-G74</f>
        <v>5833299.9999999991</v>
      </c>
      <c r="H79" s="34">
        <f t="shared" ref="H79:U79" si="8">+H34-H69-H74</f>
        <v>5894700.0000000298</v>
      </c>
      <c r="I79" s="34">
        <f t="shared" si="8"/>
        <v>3996000</v>
      </c>
      <c r="J79" s="34">
        <f t="shared" si="8"/>
        <v>9569199.9999999683</v>
      </c>
      <c r="K79" s="34">
        <f t="shared" si="8"/>
        <v>20282599.999999985</v>
      </c>
      <c r="L79" s="34">
        <f t="shared" si="8"/>
        <v>14400099.99999997</v>
      </c>
      <c r="M79" s="34">
        <f t="shared" si="8"/>
        <v>17820400</v>
      </c>
      <c r="N79" s="34">
        <f t="shared" si="8"/>
        <v>7626299.9999999925</v>
      </c>
      <c r="O79" s="34">
        <f t="shared" si="8"/>
        <v>10141900.000000013</v>
      </c>
      <c r="P79" s="34">
        <f t="shared" si="8"/>
        <v>7311300.0000000317</v>
      </c>
      <c r="Q79" s="34">
        <f t="shared" si="8"/>
        <v>4730999.9999999925</v>
      </c>
      <c r="R79" s="34">
        <f t="shared" si="8"/>
        <v>9384000.0000000298</v>
      </c>
      <c r="S79" s="34">
        <f t="shared" si="8"/>
        <v>9443000</v>
      </c>
      <c r="T79" s="34">
        <f t="shared" si="8"/>
        <v>8839699.9999999404</v>
      </c>
      <c r="U79" s="34">
        <f t="shared" si="8"/>
        <v>9238880</v>
      </c>
    </row>
    <row r="80" spans="1:23" x14ac:dyDescent="0.35">
      <c r="A80" s="19" t="s">
        <v>135</v>
      </c>
      <c r="B80" s="388"/>
      <c r="C80" s="20" t="s">
        <v>60</v>
      </c>
      <c r="D80" s="35"/>
      <c r="E80" s="35"/>
      <c r="F80" s="35"/>
      <c r="G80" s="34">
        <f>+G35-G70-G75</f>
        <v>3497100</v>
      </c>
      <c r="H80" s="34">
        <f t="shared" ref="H80:U80" si="9">+H35-H70-H75</f>
        <v>3158600.0000000149</v>
      </c>
      <c r="I80" s="34">
        <f t="shared" si="9"/>
        <v>2926000</v>
      </c>
      <c r="J80" s="34">
        <f t="shared" si="9"/>
        <v>3934700</v>
      </c>
      <c r="K80" s="34">
        <f t="shared" si="9"/>
        <v>10867000</v>
      </c>
      <c r="L80" s="34">
        <f t="shared" si="9"/>
        <v>8650000</v>
      </c>
      <c r="M80" s="34">
        <f t="shared" si="9"/>
        <v>9530299.9999999963</v>
      </c>
      <c r="N80" s="34">
        <f t="shared" si="9"/>
        <v>3513300</v>
      </c>
      <c r="O80" s="34">
        <f t="shared" si="9"/>
        <v>3781300</v>
      </c>
      <c r="P80" s="34">
        <f t="shared" si="9"/>
        <v>3385799.9999999925</v>
      </c>
      <c r="Q80" s="34">
        <f t="shared" si="9"/>
        <v>912300.00000000745</v>
      </c>
      <c r="R80" s="34">
        <f t="shared" si="9"/>
        <v>1777200</v>
      </c>
      <c r="S80" s="34">
        <f t="shared" si="9"/>
        <v>1034799.9999999925</v>
      </c>
      <c r="T80" s="34">
        <f t="shared" si="9"/>
        <v>2011700</v>
      </c>
      <c r="U80" s="34">
        <f t="shared" si="9"/>
        <v>4909400</v>
      </c>
    </row>
    <row r="81" spans="1:21" x14ac:dyDescent="0.35">
      <c r="A81" s="19" t="s">
        <v>135</v>
      </c>
      <c r="B81" s="388"/>
      <c r="C81" s="20" t="s">
        <v>61</v>
      </c>
      <c r="D81" s="35"/>
      <c r="E81" s="35"/>
      <c r="F81" s="35"/>
      <c r="G81" s="34">
        <f t="shared" ref="G81:U81" si="10">+G36-G71-G76</f>
        <v>0</v>
      </c>
      <c r="H81" s="34">
        <f t="shared" si="10"/>
        <v>0</v>
      </c>
      <c r="I81" s="34">
        <f t="shared" si="10"/>
        <v>0</v>
      </c>
      <c r="J81" s="34">
        <f t="shared" si="10"/>
        <v>0</v>
      </c>
      <c r="K81" s="34">
        <f t="shared" si="10"/>
        <v>0</v>
      </c>
      <c r="L81" s="34">
        <f t="shared" si="10"/>
        <v>0</v>
      </c>
      <c r="M81" s="34">
        <f t="shared" si="10"/>
        <v>0</v>
      </c>
      <c r="N81" s="34">
        <f t="shared" si="10"/>
        <v>0</v>
      </c>
      <c r="O81" s="34">
        <f t="shared" si="10"/>
        <v>0</v>
      </c>
      <c r="P81" s="34">
        <f t="shared" si="10"/>
        <v>0</v>
      </c>
      <c r="Q81" s="34">
        <f t="shared" si="10"/>
        <v>0</v>
      </c>
      <c r="R81" s="34">
        <f t="shared" si="10"/>
        <v>0</v>
      </c>
      <c r="S81" s="34">
        <f t="shared" si="10"/>
        <v>0</v>
      </c>
      <c r="T81" s="34">
        <f t="shared" si="10"/>
        <v>0</v>
      </c>
      <c r="U81" s="34">
        <f t="shared" si="10"/>
        <v>0</v>
      </c>
    </row>
    <row r="82" spans="1:21" x14ac:dyDescent="0.35">
      <c r="A82" s="19" t="s">
        <v>135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</row>
    <row r="83" spans="1:21" x14ac:dyDescent="0.35">
      <c r="A83" s="19" t="s">
        <v>135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364"/>
      <c r="U83" s="364"/>
    </row>
    <row r="84" spans="1:21" x14ac:dyDescent="0.35">
      <c r="A84" s="19" t="s">
        <v>135</v>
      </c>
    </row>
    <row r="85" spans="1:21" x14ac:dyDescent="0.35">
      <c r="A85" s="19" t="s">
        <v>135</v>
      </c>
      <c r="B85" s="64"/>
    </row>
    <row r="86" spans="1:21" x14ac:dyDescent="0.35">
      <c r="A86" s="19" t="s">
        <v>104</v>
      </c>
      <c r="B86" s="180" t="s">
        <v>172</v>
      </c>
      <c r="C86" s="180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</row>
    <row r="87" spans="1:21" s="42" customFormat="1" x14ac:dyDescent="0.35">
      <c r="A87" s="19" t="s">
        <v>135</v>
      </c>
      <c r="B87" s="41" t="s">
        <v>174</v>
      </c>
      <c r="C87" s="201" t="s">
        <v>167</v>
      </c>
      <c r="D87" s="72">
        <v>12465000000</v>
      </c>
      <c r="E87" s="72">
        <v>13134000000</v>
      </c>
      <c r="F87" s="72">
        <v>13813000000</v>
      </c>
      <c r="G87" s="72">
        <v>14307000000</v>
      </c>
      <c r="H87" s="72">
        <v>15047000000</v>
      </c>
      <c r="I87" s="72">
        <v>15798000000</v>
      </c>
      <c r="J87" s="72">
        <v>17094000000.000002</v>
      </c>
      <c r="K87" s="72">
        <v>18551000000</v>
      </c>
      <c r="L87" s="72">
        <v>20105000000</v>
      </c>
      <c r="M87" s="72">
        <v>21431000000</v>
      </c>
      <c r="N87" s="72">
        <v>20661000000</v>
      </c>
      <c r="O87" s="72">
        <v>21418000000</v>
      </c>
      <c r="P87" s="72">
        <v>23139000000</v>
      </c>
      <c r="Q87" s="72">
        <v>23814000000</v>
      </c>
      <c r="R87" s="72">
        <v>24351000000</v>
      </c>
      <c r="S87" s="72">
        <v>25054000000</v>
      </c>
      <c r="T87" s="368">
        <v>26052000000</v>
      </c>
      <c r="U87" s="368">
        <v>26798000000</v>
      </c>
    </row>
    <row r="88" spans="1:21" s="42" customFormat="1" x14ac:dyDescent="0.35">
      <c r="A88" s="19" t="s">
        <v>135</v>
      </c>
      <c r="B88" s="204" t="s">
        <v>171</v>
      </c>
      <c r="C88" s="204" t="s">
        <v>173</v>
      </c>
      <c r="D88" s="44">
        <v>1</v>
      </c>
      <c r="E88" s="44">
        <v>1</v>
      </c>
      <c r="F88" s="44">
        <v>1</v>
      </c>
      <c r="G88" s="44">
        <v>1</v>
      </c>
      <c r="H88" s="44">
        <v>1</v>
      </c>
      <c r="I88" s="44">
        <v>1</v>
      </c>
      <c r="J88" s="44">
        <v>1</v>
      </c>
      <c r="K88" s="44">
        <v>1</v>
      </c>
      <c r="L88" s="44">
        <v>1</v>
      </c>
      <c r="M88" s="44">
        <v>1</v>
      </c>
      <c r="N88" s="44">
        <v>1</v>
      </c>
      <c r="O88" s="44">
        <v>1</v>
      </c>
      <c r="P88" s="44">
        <v>1</v>
      </c>
      <c r="Q88" s="44">
        <v>1</v>
      </c>
      <c r="R88" s="44">
        <v>1</v>
      </c>
      <c r="S88" s="44">
        <v>1</v>
      </c>
      <c r="T88" s="44">
        <v>1</v>
      </c>
      <c r="U88" s="44">
        <v>1</v>
      </c>
    </row>
    <row r="89" spans="1:21" s="42" customFormat="1" x14ac:dyDescent="0.35">
      <c r="A89" s="19" t="s">
        <v>135</v>
      </c>
      <c r="B89" s="71" t="s">
        <v>175</v>
      </c>
      <c r="C89" s="206" t="s">
        <v>173</v>
      </c>
      <c r="D89" s="43">
        <v>5825187</v>
      </c>
      <c r="E89" s="43">
        <v>5867626</v>
      </c>
      <c r="F89" s="43">
        <v>5905962</v>
      </c>
      <c r="G89" s="43">
        <v>5940303</v>
      </c>
      <c r="H89" s="43">
        <v>5971535</v>
      </c>
      <c r="I89" s="43">
        <v>6000775</v>
      </c>
      <c r="J89" s="43">
        <v>6028961</v>
      </c>
      <c r="K89" s="43">
        <v>6056478</v>
      </c>
      <c r="L89" s="43">
        <v>6083475</v>
      </c>
      <c r="M89" s="43">
        <v>6110301</v>
      </c>
      <c r="N89" s="43">
        <v>6137276</v>
      </c>
      <c r="O89" s="43">
        <v>6164626</v>
      </c>
      <c r="P89" s="43">
        <v>6192560</v>
      </c>
      <c r="Q89" s="43">
        <v>6221246</v>
      </c>
      <c r="R89" s="43">
        <v>6250777</v>
      </c>
      <c r="S89" s="43">
        <v>6281189</v>
      </c>
      <c r="T89" s="369">
        <v>6312478</v>
      </c>
      <c r="U89" s="369">
        <v>6344722</v>
      </c>
    </row>
    <row r="90" spans="1:21" x14ac:dyDescent="0.35">
      <c r="A90" s="19" t="s">
        <v>135</v>
      </c>
      <c r="B90" s="207" t="s">
        <v>169</v>
      </c>
      <c r="C90" s="207" t="s">
        <v>167</v>
      </c>
      <c r="D90" s="73">
        <v>2125000000</v>
      </c>
      <c r="E90" s="73">
        <v>2516000000</v>
      </c>
      <c r="F90" s="73">
        <v>2532000000</v>
      </c>
      <c r="G90" s="73">
        <v>2652000000</v>
      </c>
      <c r="H90" s="73">
        <v>2951000000</v>
      </c>
      <c r="I90" s="73">
        <v>2892000000</v>
      </c>
      <c r="J90" s="73">
        <v>3187000000</v>
      </c>
      <c r="K90" s="73">
        <v>3548000000</v>
      </c>
      <c r="L90" s="73">
        <v>3736000000</v>
      </c>
      <c r="M90" s="73">
        <v>4123000000</v>
      </c>
      <c r="N90" s="73">
        <v>4422000000</v>
      </c>
      <c r="O90" s="73">
        <v>4620000000</v>
      </c>
      <c r="P90" s="73">
        <v>4982000000</v>
      </c>
      <c r="Q90" s="73">
        <v>5196000000</v>
      </c>
      <c r="R90" s="73">
        <v>5373000000</v>
      </c>
      <c r="S90" s="73">
        <v>5363000000</v>
      </c>
      <c r="T90" s="9">
        <v>5520000000</v>
      </c>
      <c r="U90" s="9">
        <v>5743000000</v>
      </c>
    </row>
    <row r="91" spans="1:21" x14ac:dyDescent="0.35">
      <c r="A91" s="19" t="s">
        <v>135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</row>
    <row r="92" spans="1:21" x14ac:dyDescent="0.35">
      <c r="A92" s="19" t="s">
        <v>135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</row>
    <row r="93" spans="1:21" ht="15" customHeight="1" x14ac:dyDescent="0.35">
      <c r="A93" s="19" t="s">
        <v>135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</row>
    <row r="94" spans="1:21" ht="15" customHeight="1" x14ac:dyDescent="0.35">
      <c r="A94" s="19" t="s">
        <v>135</v>
      </c>
      <c r="B94" s="385" t="s">
        <v>0</v>
      </c>
      <c r="C94" s="260" t="s">
        <v>125</v>
      </c>
      <c r="D94" s="64">
        <f t="shared" ref="D94:S94" si="11">(D8/D$8)*100</f>
        <v>100</v>
      </c>
      <c r="E94" s="64">
        <f t="shared" si="11"/>
        <v>100</v>
      </c>
      <c r="F94" s="64">
        <f t="shared" si="11"/>
        <v>100</v>
      </c>
      <c r="G94" s="64">
        <f t="shared" ref="G94:R94" si="12">(G8/G$8)*100</f>
        <v>100</v>
      </c>
      <c r="H94" s="64">
        <f t="shared" si="12"/>
        <v>100</v>
      </c>
      <c r="I94" s="64">
        <f t="shared" si="12"/>
        <v>100</v>
      </c>
      <c r="J94" s="64">
        <f t="shared" si="12"/>
        <v>100</v>
      </c>
      <c r="K94" s="64">
        <f t="shared" si="12"/>
        <v>100</v>
      </c>
      <c r="L94" s="64">
        <f t="shared" si="12"/>
        <v>100</v>
      </c>
      <c r="M94" s="64">
        <f t="shared" si="12"/>
        <v>100</v>
      </c>
      <c r="N94" s="64">
        <f t="shared" si="12"/>
        <v>100</v>
      </c>
      <c r="O94" s="64">
        <f t="shared" si="12"/>
        <v>100</v>
      </c>
      <c r="P94" s="64">
        <f t="shared" si="12"/>
        <v>100</v>
      </c>
      <c r="Q94" s="64">
        <f t="shared" si="12"/>
        <v>100</v>
      </c>
      <c r="R94" s="64">
        <f t="shared" si="12"/>
        <v>100</v>
      </c>
      <c r="S94" s="64">
        <f t="shared" si="11"/>
        <v>100</v>
      </c>
      <c r="T94" s="64">
        <f t="shared" ref="T94:U94" si="13">(T8/T$8)*100</f>
        <v>100</v>
      </c>
      <c r="U94" s="64">
        <f t="shared" si="13"/>
        <v>100</v>
      </c>
    </row>
    <row r="95" spans="1:21" ht="15" customHeight="1" x14ac:dyDescent="0.35">
      <c r="A95" s="19" t="s">
        <v>135</v>
      </c>
      <c r="B95" s="386"/>
      <c r="C95" s="260" t="s">
        <v>124</v>
      </c>
      <c r="D95" s="64">
        <f t="shared" ref="D95:S95" si="14">(D9/D$8)*100</f>
        <v>101.58613057912208</v>
      </c>
      <c r="E95" s="64">
        <f t="shared" si="14"/>
        <v>100</v>
      </c>
      <c r="F95" s="64">
        <f t="shared" si="14"/>
        <v>101.71865054105665</v>
      </c>
      <c r="G95" s="64">
        <f t="shared" ref="G95:R98" si="15">(G9/G$8)*100</f>
        <v>148.19065141552485</v>
      </c>
      <c r="H95" s="64">
        <f t="shared" si="15"/>
        <v>145.08539406547243</v>
      </c>
      <c r="I95" s="64">
        <f t="shared" si="15"/>
        <v>139.52846835079785</v>
      </c>
      <c r="J95" s="64">
        <f t="shared" si="15"/>
        <v>105.57719818093094</v>
      </c>
      <c r="K95" s="64">
        <f t="shared" si="15"/>
        <v>93.757837136443499</v>
      </c>
      <c r="L95" s="64">
        <f t="shared" si="15"/>
        <v>103.18377648134206</v>
      </c>
      <c r="M95" s="64">
        <f t="shared" si="15"/>
        <v>110.06181694394508</v>
      </c>
      <c r="N95" s="64">
        <f t="shared" si="15"/>
        <v>140.92010078176355</v>
      </c>
      <c r="O95" s="64">
        <f t="shared" si="15"/>
        <v>117.80242237900175</v>
      </c>
      <c r="P95" s="64">
        <f t="shared" si="15"/>
        <v>108.46219580104737</v>
      </c>
      <c r="Q95" s="64">
        <f t="shared" si="15"/>
        <v>110.29234789874521</v>
      </c>
      <c r="R95" s="64">
        <f t="shared" si="15"/>
        <v>99.114261202726851</v>
      </c>
      <c r="S95" s="64">
        <f t="shared" si="14"/>
        <v>116.14170972019768</v>
      </c>
      <c r="T95" s="64">
        <f t="shared" ref="T95:U95" si="16">(T9/T$8)*100</f>
        <v>102.40244347427779</v>
      </c>
      <c r="U95" s="64">
        <f t="shared" si="16"/>
        <v>88.725954711723546</v>
      </c>
    </row>
    <row r="96" spans="1:21" ht="15" customHeight="1" x14ac:dyDescent="0.35">
      <c r="A96" s="19" t="s">
        <v>135</v>
      </c>
      <c r="B96" s="386"/>
      <c r="C96" s="95" t="s">
        <v>126</v>
      </c>
      <c r="D96" s="64"/>
      <c r="E96" s="64"/>
      <c r="F96" s="64"/>
      <c r="G96" s="64">
        <f t="shared" si="15"/>
        <v>78.109799706420716</v>
      </c>
      <c r="H96" s="64">
        <f t="shared" si="15"/>
        <v>69.953323625663444</v>
      </c>
      <c r="I96" s="64">
        <f t="shared" si="15"/>
        <v>62.887210869362029</v>
      </c>
      <c r="J96" s="64">
        <f t="shared" si="15"/>
        <v>73.692576587742622</v>
      </c>
      <c r="K96" s="64">
        <f t="shared" si="15"/>
        <v>74.348386624791601</v>
      </c>
      <c r="L96" s="64">
        <f t="shared" si="15"/>
        <v>69.437473115388741</v>
      </c>
      <c r="M96" s="64">
        <f t="shared" si="15"/>
        <v>72.293194617655445</v>
      </c>
      <c r="N96" s="64">
        <f t="shared" si="15"/>
        <v>62.909573447906745</v>
      </c>
      <c r="O96" s="64">
        <f t="shared" si="15"/>
        <v>46.191261590280099</v>
      </c>
      <c r="P96" s="64">
        <f t="shared" si="15"/>
        <v>50.484763394232367</v>
      </c>
      <c r="Q96" s="64">
        <f t="shared" si="15"/>
        <v>54.143135065206529</v>
      </c>
      <c r="R96" s="64">
        <f t="shared" si="15"/>
        <v>58.877799336430812</v>
      </c>
      <c r="S96" s="64">
        <f t="shared" ref="S96:T96" si="17">(S10/S$8)*100</f>
        <v>46.626866329262576</v>
      </c>
      <c r="T96" s="64">
        <f t="shared" si="17"/>
        <v>54.988665094962172</v>
      </c>
      <c r="U96" s="64">
        <f t="shared" ref="U96" si="18">(U10/U$8)*100</f>
        <v>57.643968319081132</v>
      </c>
    </row>
    <row r="97" spans="1:21" ht="15" customHeight="1" x14ac:dyDescent="0.35">
      <c r="A97" s="19" t="s">
        <v>135</v>
      </c>
      <c r="B97" s="386"/>
      <c r="C97" s="260" t="s">
        <v>123</v>
      </c>
      <c r="D97" s="64">
        <f t="shared" ref="D97:F98" si="19">(D11/D$8)*100</f>
        <v>100</v>
      </c>
      <c r="E97" s="64">
        <f t="shared" si="19"/>
        <v>100</v>
      </c>
      <c r="F97" s="64">
        <f t="shared" si="19"/>
        <v>100</v>
      </c>
      <c r="G97" s="64">
        <f t="shared" si="15"/>
        <v>68.614557257726318</v>
      </c>
      <c r="H97" s="64">
        <f t="shared" si="15"/>
        <v>66.502487893893189</v>
      </c>
      <c r="I97" s="64">
        <f t="shared" si="15"/>
        <v>63.475214473052802</v>
      </c>
      <c r="J97" s="64">
        <f t="shared" si="15"/>
        <v>60.291247724772099</v>
      </c>
      <c r="K97" s="64">
        <f t="shared" si="15"/>
        <v>59.202306251869039</v>
      </c>
      <c r="L97" s="64">
        <f t="shared" si="15"/>
        <v>56.566280648456825</v>
      </c>
      <c r="M97" s="64">
        <f t="shared" si="15"/>
        <v>66.169492710913786</v>
      </c>
      <c r="N97" s="64">
        <f t="shared" si="15"/>
        <v>58.148667854584431</v>
      </c>
      <c r="O97" s="64">
        <f t="shared" si="15"/>
        <v>75.572681992263171</v>
      </c>
      <c r="P97" s="64">
        <f t="shared" si="15"/>
        <v>69.461416791071301</v>
      </c>
      <c r="Q97" s="64">
        <f t="shared" si="15"/>
        <v>69.156052654607137</v>
      </c>
      <c r="R97" s="64">
        <f t="shared" si="15"/>
        <v>65.67710194304621</v>
      </c>
      <c r="S97" s="64">
        <f t="shared" ref="S97:T97" si="20">(S11/S$8)*100</f>
        <v>75.357677023406865</v>
      </c>
      <c r="T97" s="64">
        <f t="shared" si="20"/>
        <v>64.621134680927597</v>
      </c>
      <c r="U97" s="64">
        <f t="shared" ref="U97" si="21">(U11/U$8)*100</f>
        <v>58.809574666915864</v>
      </c>
    </row>
    <row r="98" spans="1:21" ht="15" customHeight="1" x14ac:dyDescent="0.35">
      <c r="A98" s="19" t="s">
        <v>135</v>
      </c>
      <c r="B98" s="386"/>
      <c r="C98" s="20" t="s">
        <v>117</v>
      </c>
      <c r="D98" s="64">
        <f t="shared" si="19"/>
        <v>52.342309111029138</v>
      </c>
      <c r="E98" s="64">
        <f t="shared" si="19"/>
        <v>50.517292344073319</v>
      </c>
      <c r="F98" s="64">
        <f t="shared" si="19"/>
        <v>39.974538510502867</v>
      </c>
      <c r="G98" s="64">
        <f t="shared" si="15"/>
        <v>46.731993800118111</v>
      </c>
      <c r="H98" s="64">
        <f t="shared" si="15"/>
        <v>36.45872494107325</v>
      </c>
      <c r="I98" s="64">
        <f t="shared" si="15"/>
        <v>26.375624143533678</v>
      </c>
      <c r="J98" s="64">
        <f t="shared" si="15"/>
        <v>34.018075653530801</v>
      </c>
      <c r="K98" s="64">
        <f t="shared" si="15"/>
        <v>33.560864308605737</v>
      </c>
      <c r="L98" s="64">
        <f t="shared" si="15"/>
        <v>26.016305516722227</v>
      </c>
      <c r="M98" s="64">
        <f t="shared" si="15"/>
        <v>33.830507289086214</v>
      </c>
      <c r="N98" s="64">
        <f t="shared" si="15"/>
        <v>21.060896905239243</v>
      </c>
      <c r="O98" s="64">
        <f t="shared" si="15"/>
        <v>21.763975771059823</v>
      </c>
      <c r="P98" s="64">
        <f t="shared" si="15"/>
        <v>19.946180185303668</v>
      </c>
      <c r="Q98" s="64">
        <f t="shared" si="15"/>
        <v>23.299186348228474</v>
      </c>
      <c r="R98" s="64">
        <f t="shared" si="15"/>
        <v>24.554901279477019</v>
      </c>
      <c r="S98" s="64">
        <f t="shared" ref="S98:T98" si="22">(S12/S$8)*100</f>
        <v>21.98452738868674</v>
      </c>
      <c r="T98" s="64">
        <f t="shared" si="22"/>
        <v>19.60979977588978</v>
      </c>
      <c r="U98" s="64">
        <f t="shared" ref="U98" si="23">(U12/U$8)*100</f>
        <v>16.453542985996993</v>
      </c>
    </row>
    <row r="99" spans="1:21" ht="15" customHeight="1" x14ac:dyDescent="0.35">
      <c r="A99" s="19" t="s">
        <v>135</v>
      </c>
      <c r="B99" s="386"/>
      <c r="C99" s="254" t="s">
        <v>118</v>
      </c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</row>
    <row r="100" spans="1:21" ht="15" customHeight="1" x14ac:dyDescent="0.35">
      <c r="A100" s="19" t="s">
        <v>135</v>
      </c>
      <c r="B100" s="386"/>
      <c r="C100" s="254" t="s">
        <v>119</v>
      </c>
      <c r="D100" s="64"/>
      <c r="E100" s="64"/>
      <c r="F100" s="64"/>
      <c r="G100" s="64">
        <f t="shared" ref="G100:R100" si="24">(G14/G$8)*100</f>
        <v>21.88256345760821</v>
      </c>
      <c r="H100" s="64">
        <f t="shared" si="24"/>
        <v>30.043762952819939</v>
      </c>
      <c r="I100" s="64">
        <f t="shared" si="24"/>
        <v>37.099590329519117</v>
      </c>
      <c r="J100" s="64">
        <f t="shared" si="24"/>
        <v>26.273172071241309</v>
      </c>
      <c r="K100" s="64">
        <f t="shared" si="24"/>
        <v>25.641441943263306</v>
      </c>
      <c r="L100" s="64">
        <f t="shared" si="24"/>
        <v>30.549975131734598</v>
      </c>
      <c r="M100" s="64">
        <f t="shared" si="24"/>
        <v>32.338985421827573</v>
      </c>
      <c r="N100" s="64">
        <f t="shared" si="24"/>
        <v>37.087770949345192</v>
      </c>
      <c r="O100" s="64">
        <f t="shared" si="24"/>
        <v>53.808706221203352</v>
      </c>
      <c r="P100" s="64">
        <f t="shared" si="24"/>
        <v>49.51523660576764</v>
      </c>
      <c r="Q100" s="64">
        <f t="shared" si="24"/>
        <v>45.85686630637867</v>
      </c>
      <c r="R100" s="64">
        <f t="shared" si="24"/>
        <v>41.122200663569188</v>
      </c>
      <c r="S100" s="64">
        <f t="shared" ref="S100:T100" si="25">(S14/S$8)*100</f>
        <v>53.373149634720129</v>
      </c>
      <c r="T100" s="64">
        <f t="shared" si="25"/>
        <v>45.01133490503782</v>
      </c>
      <c r="U100" s="64">
        <f t="shared" ref="U100" si="26">(U14/U$8)*100</f>
        <v>42.356031680918868</v>
      </c>
    </row>
    <row r="101" spans="1:21" ht="15" customHeight="1" x14ac:dyDescent="0.35">
      <c r="A101" s="19" t="s">
        <v>135</v>
      </c>
      <c r="B101" s="386"/>
      <c r="C101" s="254" t="s">
        <v>120</v>
      </c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</row>
    <row r="102" spans="1:21" ht="15" customHeight="1" x14ac:dyDescent="0.35">
      <c r="A102" s="19" t="s">
        <v>135</v>
      </c>
      <c r="B102" s="386"/>
      <c r="C102" s="260" t="s">
        <v>121</v>
      </c>
      <c r="D102" s="64">
        <f>(D16/D$8)*100</f>
        <v>47.657690888970869</v>
      </c>
      <c r="E102" s="64">
        <f>(E16/E$8)*100</f>
        <v>49.482707655926696</v>
      </c>
      <c r="F102" s="64">
        <f>(F16/F$8)*100</f>
        <v>60.025461489497133</v>
      </c>
      <c r="G102" s="64">
        <f t="shared" ref="G102:R102" si="27">(G16/G$8)*100</f>
        <v>30.386685044814847</v>
      </c>
      <c r="H102" s="64">
        <f t="shared" si="27"/>
        <v>15.440573764751298</v>
      </c>
      <c r="I102" s="64">
        <f t="shared" si="27"/>
        <v>17.137299483484931</v>
      </c>
      <c r="J102" s="64">
        <f t="shared" si="27"/>
        <v>18.006742652938918</v>
      </c>
      <c r="K102" s="64">
        <f t="shared" si="27"/>
        <v>13.729427717376655</v>
      </c>
      <c r="L102" s="64">
        <f t="shared" si="27"/>
        <v>20.208607780406496</v>
      </c>
      <c r="M102" s="64">
        <f t="shared" si="27"/>
        <v>16.313439209595277</v>
      </c>
      <c r="N102" s="64">
        <f t="shared" si="27"/>
        <v>46.528028903449169</v>
      </c>
      <c r="O102" s="64">
        <f t="shared" si="27"/>
        <v>20.494154887279031</v>
      </c>
      <c r="P102" s="64">
        <f t="shared" si="27"/>
        <v>18.999505343475271</v>
      </c>
      <c r="Q102" s="64">
        <f t="shared" si="27"/>
        <v>22.61279025143077</v>
      </c>
      <c r="R102" s="64">
        <f t="shared" si="27"/>
        <v>16.826183616175346</v>
      </c>
      <c r="S102" s="64">
        <f t="shared" ref="S102:T102" si="28">(S16/S$8)*100</f>
        <v>19.224386707685589</v>
      </c>
      <c r="T102" s="64">
        <f t="shared" si="28"/>
        <v>15.549794651891604</v>
      </c>
      <c r="U102" s="64">
        <f t="shared" ref="U102" si="29">(U16/U$8)*100</f>
        <v>11.973382396846469</v>
      </c>
    </row>
    <row r="103" spans="1:21" ht="15" customHeight="1" x14ac:dyDescent="0.35">
      <c r="A103" s="19" t="s">
        <v>135</v>
      </c>
      <c r="B103" s="386"/>
      <c r="C103" s="260" t="s">
        <v>122</v>
      </c>
      <c r="D103" s="64">
        <f t="shared" ref="D103:S103" si="30">(D17/D$8)*100</f>
        <v>1.5861305791220957</v>
      </c>
      <c r="E103" s="64">
        <f t="shared" si="30"/>
        <v>0</v>
      </c>
      <c r="F103" s="64">
        <f t="shared" si="30"/>
        <v>1.7186505410566519</v>
      </c>
      <c r="G103" s="64">
        <f t="shared" ref="G103:R103" si="31">(G17/G$8)*100</f>
        <v>49.189409112983697</v>
      </c>
      <c r="H103" s="64">
        <f t="shared" si="31"/>
        <v>63.14233240682794</v>
      </c>
      <c r="I103" s="64">
        <f t="shared" si="31"/>
        <v>58.91595439426014</v>
      </c>
      <c r="J103" s="64">
        <f t="shared" si="31"/>
        <v>27.279207803219922</v>
      </c>
      <c r="K103" s="64">
        <f t="shared" si="31"/>
        <v>20.826103167197807</v>
      </c>
      <c r="L103" s="64">
        <f t="shared" si="31"/>
        <v>26.408888052478762</v>
      </c>
      <c r="M103" s="64">
        <f t="shared" si="31"/>
        <v>27.57888502343603</v>
      </c>
      <c r="N103" s="64">
        <f t="shared" si="31"/>
        <v>36.243404023729944</v>
      </c>
      <c r="O103" s="64">
        <f t="shared" si="31"/>
        <v>21.735585499459557</v>
      </c>
      <c r="P103" s="64">
        <f t="shared" si="31"/>
        <v>20.001273666500794</v>
      </c>
      <c r="Q103" s="64">
        <f t="shared" si="31"/>
        <v>18.523504992707281</v>
      </c>
      <c r="R103" s="64">
        <f t="shared" si="31"/>
        <v>16.610975643505295</v>
      </c>
      <c r="S103" s="64">
        <f t="shared" si="30"/>
        <v>21.559645989105221</v>
      </c>
      <c r="T103" s="64">
        <f t="shared" ref="T103:U103" si="32">(T17/T$8)*100</f>
        <v>22.231514141458575</v>
      </c>
      <c r="U103" s="64">
        <f t="shared" si="32"/>
        <v>17.942997647961203</v>
      </c>
    </row>
    <row r="104" spans="1:21" ht="15" customHeight="1" x14ac:dyDescent="0.35">
      <c r="A104" s="19" t="s">
        <v>135</v>
      </c>
      <c r="B104" s="387"/>
      <c r="C104" s="261" t="s">
        <v>116</v>
      </c>
      <c r="D104" s="85"/>
      <c r="E104" s="85"/>
      <c r="F104" s="85"/>
      <c r="G104" s="85">
        <f t="shared" ref="G104:R104" si="33">(G18/G$8)*100</f>
        <v>31.385442742273682</v>
      </c>
      <c r="H104" s="85">
        <f t="shared" si="33"/>
        <v>33.497512106106811</v>
      </c>
      <c r="I104" s="85">
        <f t="shared" si="33"/>
        <v>36.524785526947205</v>
      </c>
      <c r="J104" s="85">
        <f t="shared" si="33"/>
        <v>39.708752275227894</v>
      </c>
      <c r="K104" s="85">
        <f t="shared" si="33"/>
        <v>40.797693748130961</v>
      </c>
      <c r="L104" s="85">
        <f t="shared" si="33"/>
        <v>43.433719351543182</v>
      </c>
      <c r="M104" s="85">
        <f t="shared" si="33"/>
        <v>33.830507289086214</v>
      </c>
      <c r="N104" s="85">
        <f t="shared" si="33"/>
        <v>41.851332145415562</v>
      </c>
      <c r="O104" s="85">
        <f t="shared" si="33"/>
        <v>24.427318007736829</v>
      </c>
      <c r="P104" s="85">
        <f t="shared" si="33"/>
        <v>30.538583208928699</v>
      </c>
      <c r="Q104" s="85">
        <f t="shared" si="33"/>
        <v>30.843947345392859</v>
      </c>
      <c r="R104" s="85">
        <f t="shared" si="33"/>
        <v>34.322898056953797</v>
      </c>
      <c r="S104" s="85">
        <f t="shared" ref="S104:T104" si="34">(S18/S$8)*100</f>
        <v>24.642322976593128</v>
      </c>
      <c r="T104" s="85">
        <f t="shared" si="34"/>
        <v>35.378865319072411</v>
      </c>
      <c r="U104" s="85">
        <f t="shared" ref="U104" si="35">(U18/U$8)*100</f>
        <v>41.190425333084129</v>
      </c>
    </row>
    <row r="105" spans="1:21" x14ac:dyDescent="0.35">
      <c r="A105" s="19" t="s">
        <v>135</v>
      </c>
      <c r="B105" s="254" t="s">
        <v>4</v>
      </c>
      <c r="C105" s="260" t="s">
        <v>59</v>
      </c>
      <c r="D105" s="32"/>
      <c r="E105" s="32"/>
      <c r="F105" s="32"/>
      <c r="G105" s="32">
        <f t="shared" ref="G105:R105" si="36">(G19/G$10)*100</f>
        <v>8.8485413789858001</v>
      </c>
      <c r="H105" s="32">
        <f t="shared" si="36"/>
        <v>11.763139368086515</v>
      </c>
      <c r="I105" s="32">
        <f t="shared" si="36"/>
        <v>13.609137875363256</v>
      </c>
      <c r="J105" s="32">
        <f t="shared" si="36"/>
        <v>9.2772564382169627</v>
      </c>
      <c r="K105" s="32">
        <f t="shared" si="36"/>
        <v>8.7373943786276183</v>
      </c>
      <c r="L105" s="32">
        <f t="shared" si="36"/>
        <v>6.5205975887567584</v>
      </c>
      <c r="M105" s="32">
        <f t="shared" si="36"/>
        <v>6.3973279153141602</v>
      </c>
      <c r="N105" s="32">
        <f t="shared" si="36"/>
        <v>7.4522126524912577</v>
      </c>
      <c r="O105" s="32">
        <f t="shared" si="36"/>
        <v>9.1598531870220903</v>
      </c>
      <c r="P105" s="32">
        <f t="shared" si="36"/>
        <v>7.1715893983006405</v>
      </c>
      <c r="Q105" s="32">
        <f t="shared" si="36"/>
        <v>11.75158032855391</v>
      </c>
      <c r="R105" s="32">
        <f t="shared" si="36"/>
        <v>6.7740744740832692</v>
      </c>
      <c r="S105" s="32">
        <f t="shared" ref="S105:U106" si="37">(S19/S$10)*100</f>
        <v>8.8128955742250135</v>
      </c>
      <c r="T105" s="32">
        <f t="shared" si="37"/>
        <v>5.6334418975784475</v>
      </c>
      <c r="U105" s="32">
        <f t="shared" si="37"/>
        <v>6.2532383849225646</v>
      </c>
    </row>
    <row r="106" spans="1:21" x14ac:dyDescent="0.35">
      <c r="A106" s="19" t="s">
        <v>135</v>
      </c>
      <c r="B106" s="254"/>
      <c r="C106" s="254" t="s">
        <v>60</v>
      </c>
      <c r="D106" s="32"/>
      <c r="E106" s="32"/>
      <c r="F106" s="32"/>
      <c r="G106" s="32">
        <f t="shared" ref="G106:R106" si="38">(G20/G$10)*100</f>
        <v>1.979515951626067</v>
      </c>
      <c r="H106" s="32">
        <f t="shared" si="38"/>
        <v>2.4526313175930294</v>
      </c>
      <c r="I106" s="32">
        <f t="shared" si="38"/>
        <v>3.8910520617675548</v>
      </c>
      <c r="J106" s="32">
        <f t="shared" si="38"/>
        <v>6.7786871810727511</v>
      </c>
      <c r="K106" s="32">
        <f t="shared" si="38"/>
        <v>4.8091144139645703</v>
      </c>
      <c r="L106" s="32">
        <f t="shared" si="38"/>
        <v>2.4035964896572857</v>
      </c>
      <c r="M106" s="32">
        <f t="shared" si="38"/>
        <v>1.7566622374537439</v>
      </c>
      <c r="N106" s="32">
        <f t="shared" si="38"/>
        <v>2.5617567284809382</v>
      </c>
      <c r="O106" s="32">
        <f t="shared" si="38"/>
        <v>4.7579725203010685</v>
      </c>
      <c r="P106" s="32">
        <f t="shared" si="38"/>
        <v>2.9056750562952725</v>
      </c>
      <c r="Q106" s="32">
        <f t="shared" si="38"/>
        <v>4.5322768837615417</v>
      </c>
      <c r="R106" s="32">
        <f t="shared" si="38"/>
        <v>2.5176903679542226</v>
      </c>
      <c r="S106" s="32">
        <f t="shared" si="37"/>
        <v>2.8465937220320501</v>
      </c>
      <c r="T106" s="32">
        <f t="shared" si="37"/>
        <v>1.555752850017331</v>
      </c>
      <c r="U106" s="32">
        <f t="shared" si="37"/>
        <v>2.4952907224864393</v>
      </c>
    </row>
    <row r="107" spans="1:21" x14ac:dyDescent="0.35">
      <c r="A107" s="19" t="s">
        <v>135</v>
      </c>
      <c r="B107" s="254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35">
      <c r="A108" s="19" t="s">
        <v>135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35">
      <c r="A109" s="19" t="s">
        <v>135</v>
      </c>
      <c r="B109" s="255"/>
      <c r="C109" s="255" t="s">
        <v>63</v>
      </c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x14ac:dyDescent="0.35">
      <c r="A110" s="19" t="s">
        <v>135</v>
      </c>
      <c r="B110" s="390" t="s">
        <v>5</v>
      </c>
      <c r="C110" s="17" t="s">
        <v>59</v>
      </c>
      <c r="D110" s="32"/>
      <c r="E110" s="32"/>
      <c r="F110" s="32"/>
      <c r="G110" s="32">
        <f t="shared" ref="G110:R110" si="39">(G24/G$10)*100</f>
        <v>11.419597089922192</v>
      </c>
      <c r="H110" s="32">
        <f t="shared" si="39"/>
        <v>2.9251768241257707</v>
      </c>
      <c r="I110" s="32">
        <f t="shared" si="39"/>
        <v>3.4985944652320087</v>
      </c>
      <c r="J110" s="32">
        <f t="shared" si="39"/>
        <v>1.8412206521468193</v>
      </c>
      <c r="K110" s="32">
        <f t="shared" si="39"/>
        <v>3.1888494385921153</v>
      </c>
      <c r="L110" s="32">
        <f t="shared" si="39"/>
        <v>2.000762739221106</v>
      </c>
      <c r="M110" s="32">
        <f t="shared" si="39"/>
        <v>2.2035778099095427</v>
      </c>
      <c r="N110" s="32">
        <f t="shared" si="39"/>
        <v>2.2402082091806013</v>
      </c>
      <c r="O110" s="32">
        <f t="shared" si="39"/>
        <v>3.0114848333441349</v>
      </c>
      <c r="P110" s="32">
        <f t="shared" si="39"/>
        <v>4.678374753433161</v>
      </c>
      <c r="Q110" s="56">
        <f t="shared" si="39"/>
        <v>1.1595227656406442</v>
      </c>
      <c r="R110" s="32">
        <f t="shared" si="39"/>
        <v>1.3794235842744207</v>
      </c>
      <c r="S110" s="32">
        <f t="shared" ref="S110:U111" si="40">(S24/S$10)*100</f>
        <v>0.80869528895620779</v>
      </c>
      <c r="T110" s="32">
        <f t="shared" si="40"/>
        <v>1.594602550620501</v>
      </c>
      <c r="U110" s="32">
        <f t="shared" si="40"/>
        <v>0.84214324920041761</v>
      </c>
    </row>
    <row r="111" spans="1:21" x14ac:dyDescent="0.35">
      <c r="A111" s="19" t="s">
        <v>135</v>
      </c>
      <c r="B111" s="390"/>
      <c r="C111" s="20" t="s">
        <v>60</v>
      </c>
      <c r="D111" s="32"/>
      <c r="E111" s="32"/>
      <c r="F111" s="32"/>
      <c r="G111" s="32">
        <f t="shared" ref="G111:R111" si="41">(G25/G$10)*100</f>
        <v>11.050485270505471</v>
      </c>
      <c r="H111" s="32">
        <f t="shared" si="41"/>
        <v>2.4712127680194014</v>
      </c>
      <c r="I111" s="32">
        <f t="shared" si="41"/>
        <v>2.9726585500199434</v>
      </c>
      <c r="J111" s="32">
        <f t="shared" si="41"/>
        <v>1.7507055519872659</v>
      </c>
      <c r="K111" s="32">
        <f t="shared" si="41"/>
        <v>1.3392265660705678</v>
      </c>
      <c r="L111" s="32">
        <f t="shared" si="41"/>
        <v>1.8188136210899331</v>
      </c>
      <c r="M111" s="32">
        <f t="shared" si="41"/>
        <v>2.1037429955858769</v>
      </c>
      <c r="N111" s="32">
        <f t="shared" si="41"/>
        <v>2.1382194810978197</v>
      </c>
      <c r="O111" s="32">
        <f t="shared" si="41"/>
        <v>2.6726400900891485</v>
      </c>
      <c r="P111" s="32">
        <f t="shared" si="41"/>
        <v>0.98911292262524297</v>
      </c>
      <c r="Q111" s="32">
        <f t="shared" si="41"/>
        <v>0.53580935978469946</v>
      </c>
      <c r="R111" s="32">
        <f t="shared" si="41"/>
        <v>0.80935013214114193</v>
      </c>
      <c r="S111" s="32">
        <f t="shared" si="40"/>
        <v>0.31875330822109638</v>
      </c>
      <c r="T111" s="32">
        <f t="shared" si="40"/>
        <v>1.2432139503133273</v>
      </c>
      <c r="U111" s="32">
        <f t="shared" si="40"/>
        <v>0.4786230276775193</v>
      </c>
    </row>
    <row r="112" spans="1:21" x14ac:dyDescent="0.35">
      <c r="A112" s="19" t="s">
        <v>135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pans="1:21" x14ac:dyDescent="0.35">
      <c r="A113" s="19" t="s">
        <v>135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</row>
    <row r="114" spans="1:21" x14ac:dyDescent="0.35">
      <c r="A114" s="19" t="s">
        <v>135</v>
      </c>
      <c r="B114" s="391"/>
      <c r="C114" s="27" t="s">
        <v>63</v>
      </c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x14ac:dyDescent="0.35">
      <c r="A115" s="19" t="s">
        <v>135</v>
      </c>
      <c r="B115" s="390" t="s">
        <v>6</v>
      </c>
      <c r="C115" s="17" t="s">
        <v>59</v>
      </c>
      <c r="D115" s="32"/>
      <c r="E115" s="32"/>
      <c r="F115" s="32"/>
      <c r="G115" s="32">
        <f t="shared" ref="G115:R115" si="42">(G29/G$10)*100</f>
        <v>2.0960539198815518</v>
      </c>
      <c r="H115" s="32">
        <f t="shared" si="42"/>
        <v>2.7438074513218051</v>
      </c>
      <c r="I115" s="32">
        <f t="shared" si="42"/>
        <v>5.6703356189101406</v>
      </c>
      <c r="J115" s="32">
        <f t="shared" si="42"/>
        <v>3.8838657274581525</v>
      </c>
      <c r="K115" s="32">
        <f t="shared" si="42"/>
        <v>5.540301952293385</v>
      </c>
      <c r="L115" s="32">
        <f t="shared" si="42"/>
        <v>9.9677336142949713</v>
      </c>
      <c r="M115" s="32">
        <f t="shared" si="42"/>
        <v>19.883948408101819</v>
      </c>
      <c r="N115" s="32">
        <f t="shared" si="42"/>
        <v>6.719009067720358</v>
      </c>
      <c r="O115" s="32">
        <f t="shared" si="42"/>
        <v>13.145886860349973</v>
      </c>
      <c r="P115" s="32">
        <f t="shared" si="42"/>
        <v>10.101407763173798</v>
      </c>
      <c r="Q115" s="32">
        <f t="shared" si="42"/>
        <v>7.9146320489893549</v>
      </c>
      <c r="R115" s="32">
        <f t="shared" si="42"/>
        <v>8.2992282940600521</v>
      </c>
      <c r="S115" s="32">
        <f t="shared" ref="S115:U116" si="43">(S29/S$10)*100</f>
        <v>10.680324327211398</v>
      </c>
      <c r="T115" s="32">
        <f t="shared" si="43"/>
        <v>11.071458741547369</v>
      </c>
      <c r="U115" s="32">
        <f t="shared" si="43"/>
        <v>10.467975965472947</v>
      </c>
    </row>
    <row r="116" spans="1:21" x14ac:dyDescent="0.35">
      <c r="A116" s="19" t="s">
        <v>135</v>
      </c>
      <c r="B116" s="390"/>
      <c r="C116" s="20" t="s">
        <v>60</v>
      </c>
      <c r="D116" s="32"/>
      <c r="E116" s="32"/>
      <c r="F116" s="32"/>
      <c r="G116" s="32">
        <f t="shared" ref="G116:R116" si="44">(G30/G$10)*100</f>
        <v>2.0955201153017895</v>
      </c>
      <c r="H116" s="32">
        <f t="shared" si="44"/>
        <v>2.7409641690367357</v>
      </c>
      <c r="I116" s="32">
        <f t="shared" si="44"/>
        <v>5.6673915933825905</v>
      </c>
      <c r="J116" s="32">
        <f t="shared" si="44"/>
        <v>3.8802149097882954</v>
      </c>
      <c r="K116" s="32">
        <f t="shared" si="44"/>
        <v>5.5378635815738582</v>
      </c>
      <c r="L116" s="32">
        <f t="shared" si="44"/>
        <v>9.5912279181913789</v>
      </c>
      <c r="M116" s="32">
        <f t="shared" si="44"/>
        <v>18.702950707919591</v>
      </c>
      <c r="N116" s="32">
        <f t="shared" si="44"/>
        <v>6.5502612386288694</v>
      </c>
      <c r="O116" s="32">
        <f t="shared" si="44"/>
        <v>12.804672817090736</v>
      </c>
      <c r="P116" s="32">
        <f t="shared" si="44"/>
        <v>10.07345080925554</v>
      </c>
      <c r="Q116" s="32">
        <f t="shared" si="44"/>
        <v>7.6986971531071386</v>
      </c>
      <c r="R116" s="32">
        <f t="shared" si="44"/>
        <v>8.2462715641997466</v>
      </c>
      <c r="S116" s="32">
        <f t="shared" si="43"/>
        <v>10.583910866851506</v>
      </c>
      <c r="T116" s="32">
        <f t="shared" si="43"/>
        <v>10.982770357796097</v>
      </c>
      <c r="U116" s="32">
        <f t="shared" si="43"/>
        <v>10.347735957068148</v>
      </c>
    </row>
    <row r="117" spans="1:21" x14ac:dyDescent="0.35">
      <c r="A117" s="19" t="s">
        <v>135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x14ac:dyDescent="0.35">
      <c r="A118" s="19" t="s">
        <v>135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35">
      <c r="A119" s="19" t="s">
        <v>135</v>
      </c>
      <c r="B119" s="391"/>
      <c r="C119" s="27" t="s">
        <v>63</v>
      </c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 x14ac:dyDescent="0.35">
      <c r="A120" s="19" t="s">
        <v>135</v>
      </c>
      <c r="B120" s="393" t="s">
        <v>7</v>
      </c>
      <c r="C120" s="28" t="s">
        <v>59</v>
      </c>
      <c r="D120" s="56"/>
      <c r="E120" s="56"/>
      <c r="F120" s="56"/>
      <c r="G120" s="32">
        <f t="shared" ref="G120:R120" si="45">(G34/G$10)*100</f>
        <v>50.322038683975045</v>
      </c>
      <c r="H120" s="32">
        <f t="shared" si="45"/>
        <v>59.974554625860101</v>
      </c>
      <c r="I120" s="32">
        <f t="shared" si="45"/>
        <v>61.490674086877242</v>
      </c>
      <c r="J120" s="32">
        <f t="shared" si="45"/>
        <v>60.634894817425121</v>
      </c>
      <c r="K120" s="32">
        <f t="shared" si="45"/>
        <v>57.836686129036849</v>
      </c>
      <c r="L120" s="32">
        <f t="shared" si="45"/>
        <v>53.370329734681931</v>
      </c>
      <c r="M120" s="32">
        <f t="shared" si="45"/>
        <v>48.936611660990351</v>
      </c>
      <c r="N120" s="32">
        <f t="shared" si="45"/>
        <v>61.309583214229221</v>
      </c>
      <c r="O120" s="32">
        <f t="shared" si="45"/>
        <v>39.185887612951156</v>
      </c>
      <c r="P120" s="32">
        <f t="shared" si="45"/>
        <v>45.918636756735197</v>
      </c>
      <c r="Q120" s="32">
        <f t="shared" si="45"/>
        <v>53.357125184050666</v>
      </c>
      <c r="R120" s="32">
        <f t="shared" si="45"/>
        <v>63.401697999572583</v>
      </c>
      <c r="S120" s="32">
        <f t="shared" ref="S120:U121" si="46">(S34/S$10)*100</f>
        <v>59.894773746779087</v>
      </c>
      <c r="T120" s="32">
        <f t="shared" si="46"/>
        <v>63.587947509842422</v>
      </c>
      <c r="U120" s="32">
        <f t="shared" si="46"/>
        <v>58.061586212254454</v>
      </c>
    </row>
    <row r="121" spans="1:21" x14ac:dyDescent="0.35">
      <c r="A121" s="19" t="s">
        <v>135</v>
      </c>
      <c r="B121" s="390"/>
      <c r="C121" s="20" t="s">
        <v>60</v>
      </c>
      <c r="D121" s="32"/>
      <c r="E121" s="32"/>
      <c r="F121" s="32"/>
      <c r="G121" s="32">
        <f t="shared" ref="G121:R121" si="47">(G35/G$10)*100</f>
        <v>28.304557988736729</v>
      </c>
      <c r="H121" s="32">
        <f t="shared" si="47"/>
        <v>28.142892154703393</v>
      </c>
      <c r="I121" s="32">
        <f t="shared" si="47"/>
        <v>20.991899181370965</v>
      </c>
      <c r="J121" s="32">
        <f t="shared" si="47"/>
        <v>21.052455200061033</v>
      </c>
      <c r="K121" s="32">
        <f t="shared" si="47"/>
        <v>19.08180884813525</v>
      </c>
      <c r="L121" s="32">
        <f t="shared" si="47"/>
        <v>9.8089643153229762</v>
      </c>
      <c r="M121" s="32">
        <f t="shared" si="47"/>
        <v>7.8573726867570084</v>
      </c>
      <c r="N121" s="32">
        <f t="shared" si="47"/>
        <v>4.7470332979907912</v>
      </c>
      <c r="O121" s="32">
        <f t="shared" si="47"/>
        <v>9.0566283606604205</v>
      </c>
      <c r="P121" s="32">
        <f t="shared" si="47"/>
        <v>14.018332486508497</v>
      </c>
      <c r="Q121" s="32">
        <f t="shared" si="47"/>
        <v>17.15830487661502</v>
      </c>
      <c r="R121" s="32">
        <f t="shared" si="47"/>
        <v>15.906171119801909</v>
      </c>
      <c r="S121" s="32">
        <f t="shared" si="46"/>
        <v>20.055475401214892</v>
      </c>
      <c r="T121" s="32">
        <f t="shared" si="46"/>
        <v>13.494950597817123</v>
      </c>
      <c r="U121" s="32">
        <f t="shared" si="46"/>
        <v>4.9181700527636991</v>
      </c>
    </row>
    <row r="122" spans="1:21" x14ac:dyDescent="0.35">
      <c r="A122" s="19" t="s">
        <v>135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</row>
    <row r="123" spans="1:21" x14ac:dyDescent="0.35">
      <c r="A123" s="19" t="s">
        <v>135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35">
      <c r="A124" s="19" t="s">
        <v>135</v>
      </c>
      <c r="B124" s="391"/>
      <c r="C124" s="27" t="s">
        <v>63</v>
      </c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 x14ac:dyDescent="0.35">
      <c r="A125" s="19" t="s">
        <v>135</v>
      </c>
      <c r="B125" s="393" t="s">
        <v>8</v>
      </c>
      <c r="C125" s="28" t="s">
        <v>59</v>
      </c>
      <c r="D125" s="56"/>
      <c r="E125" s="56"/>
      <c r="F125" s="56"/>
      <c r="G125" s="32">
        <f t="shared" ref="G125:R125" si="48">(G39/G$10)*100</f>
        <v>6.5742248244415061E-2</v>
      </c>
      <c r="H125" s="32">
        <f t="shared" si="48"/>
        <v>2.0623808124098458E-2</v>
      </c>
      <c r="I125" s="32">
        <f t="shared" si="48"/>
        <v>3.9981766035442269E-2</v>
      </c>
      <c r="J125" s="32">
        <f t="shared" si="48"/>
        <v>4.0813875524238536</v>
      </c>
      <c r="K125" s="32">
        <f t="shared" si="48"/>
        <v>3.6808608613879032</v>
      </c>
      <c r="L125" s="32">
        <f t="shared" si="48"/>
        <v>1.0444106847375205</v>
      </c>
      <c r="M125" s="32">
        <f t="shared" si="48"/>
        <v>0.3070713848879516</v>
      </c>
      <c r="N125" s="32">
        <f t="shared" si="48"/>
        <v>0.55004600436878648</v>
      </c>
      <c r="O125" s="32">
        <f t="shared" si="48"/>
        <v>2.2353648687163901</v>
      </c>
      <c r="P125" s="32">
        <f t="shared" si="48"/>
        <v>1.1231185527391947</v>
      </c>
      <c r="Q125" s="32">
        <f t="shared" si="48"/>
        <v>0.59544224867568252</v>
      </c>
      <c r="R125" s="32">
        <f t="shared" si="48"/>
        <v>0.28627969467677278</v>
      </c>
      <c r="S125" s="32">
        <f t="shared" ref="S125:U126" si="49">(S39/S$10)*100</f>
        <v>0.33607760187951469</v>
      </c>
      <c r="T125" s="32">
        <f t="shared" si="49"/>
        <v>0.10974863937806595</v>
      </c>
      <c r="U125" s="32">
        <f t="shared" si="49"/>
        <v>1.6272509209593011</v>
      </c>
    </row>
    <row r="126" spans="1:21" x14ac:dyDescent="0.35">
      <c r="A126" s="19" t="s">
        <v>135</v>
      </c>
      <c r="B126" s="390"/>
      <c r="C126" s="20" t="s">
        <v>60</v>
      </c>
      <c r="D126" s="32"/>
      <c r="E126" s="32"/>
      <c r="F126" s="32"/>
      <c r="G126" s="32">
        <f t="shared" ref="G126:R126" si="50">(G40/G$10)*100</f>
        <v>2.2138842571196183E-2</v>
      </c>
      <c r="H126" s="32">
        <f t="shared" si="50"/>
        <v>0</v>
      </c>
      <c r="I126" s="32">
        <f t="shared" si="50"/>
        <v>3.6752834811677335E-2</v>
      </c>
      <c r="J126" s="32">
        <f t="shared" si="50"/>
        <v>4.075319641676022</v>
      </c>
      <c r="K126" s="32">
        <f t="shared" si="50"/>
        <v>3.6769551525362725</v>
      </c>
      <c r="L126" s="32">
        <f t="shared" si="50"/>
        <v>1.0444106847375205</v>
      </c>
      <c r="M126" s="32">
        <f t="shared" si="50"/>
        <v>0.3070713848879516</v>
      </c>
      <c r="N126" s="32">
        <f t="shared" si="50"/>
        <v>0.55004600436878648</v>
      </c>
      <c r="O126" s="32">
        <f t="shared" si="50"/>
        <v>2.2353648687163901</v>
      </c>
      <c r="P126" s="32">
        <f t="shared" si="50"/>
        <v>1.1154619263250656</v>
      </c>
      <c r="Q126" s="32">
        <f t="shared" si="50"/>
        <v>0.54556240236032749</v>
      </c>
      <c r="R126" s="32">
        <f t="shared" si="50"/>
        <v>0.12095442441466102</v>
      </c>
      <c r="S126" s="32">
        <f t="shared" si="49"/>
        <v>0.31704142149595615</v>
      </c>
      <c r="T126" s="32">
        <f t="shared" si="49"/>
        <v>9.7206610049483375E-2</v>
      </c>
      <c r="U126" s="32">
        <f t="shared" si="49"/>
        <v>1.6108497711523777</v>
      </c>
    </row>
    <row r="127" spans="1:21" x14ac:dyDescent="0.35">
      <c r="A127" s="19" t="s">
        <v>135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</row>
    <row r="128" spans="1:21" x14ac:dyDescent="0.35">
      <c r="A128" s="19" t="s">
        <v>135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35">
      <c r="A129" s="19" t="s">
        <v>135</v>
      </c>
      <c r="B129" s="391"/>
      <c r="C129" s="27" t="s">
        <v>63</v>
      </c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 x14ac:dyDescent="0.35">
      <c r="A130" s="19" t="s">
        <v>135</v>
      </c>
      <c r="B130" s="393" t="s">
        <v>9</v>
      </c>
      <c r="C130" s="28" t="s">
        <v>59</v>
      </c>
      <c r="D130" s="56"/>
      <c r="E130" s="56"/>
      <c r="F130" s="56"/>
      <c r="G130" s="32">
        <f t="shared" ref="G130:R130" si="51">(G44/G$10)*100</f>
        <v>6.3063392103344569</v>
      </c>
      <c r="H130" s="32">
        <f t="shared" si="51"/>
        <v>1.7025253953163531</v>
      </c>
      <c r="I130" s="32">
        <f t="shared" si="51"/>
        <v>1.4578624475298678</v>
      </c>
      <c r="J130" s="32">
        <f t="shared" si="51"/>
        <v>5.7042137737545486</v>
      </c>
      <c r="K130" s="32">
        <f t="shared" si="51"/>
        <v>4.4903999402707075</v>
      </c>
      <c r="L130" s="32">
        <f t="shared" si="51"/>
        <v>6.2191074886375581</v>
      </c>
      <c r="M130" s="32">
        <f t="shared" si="51"/>
        <v>2.8235788572985712</v>
      </c>
      <c r="N130" s="32">
        <f t="shared" si="51"/>
        <v>1.3137107089988502</v>
      </c>
      <c r="O130" s="32">
        <f t="shared" si="51"/>
        <v>11.449468057306399</v>
      </c>
      <c r="P130" s="32">
        <f t="shared" si="51"/>
        <v>16.021916139699112</v>
      </c>
      <c r="Q130" s="32">
        <f t="shared" si="51"/>
        <v>9.1993484156916985</v>
      </c>
      <c r="R130" s="32">
        <f t="shared" si="51"/>
        <v>3.0062710377659823</v>
      </c>
      <c r="S130" s="32">
        <f t="shared" ref="S130:U131" si="52">(S44/S$10)*100</f>
        <v>1.8555824968484167</v>
      </c>
      <c r="T130" s="32">
        <f t="shared" si="52"/>
        <v>3.1356249872050128</v>
      </c>
      <c r="U130" s="32">
        <f t="shared" si="52"/>
        <v>2.8351040188712182</v>
      </c>
    </row>
    <row r="131" spans="1:21" x14ac:dyDescent="0.35">
      <c r="A131" s="19" t="s">
        <v>135</v>
      </c>
      <c r="B131" s="390"/>
      <c r="C131" s="20" t="s">
        <v>60</v>
      </c>
      <c r="D131" s="32"/>
      <c r="E131" s="32"/>
      <c r="F131" s="32"/>
      <c r="G131" s="32">
        <f t="shared" ref="G131:R131" si="53">(G45/G$10)*100</f>
        <v>3.0357831685797003</v>
      </c>
      <c r="H131" s="32">
        <f t="shared" si="53"/>
        <v>2.9864435504346214</v>
      </c>
      <c r="I131" s="32">
        <f t="shared" si="53"/>
        <v>2.1780565632775555</v>
      </c>
      <c r="J131" s="32">
        <f t="shared" si="53"/>
        <v>2.2290860391976959</v>
      </c>
      <c r="K131" s="32">
        <f t="shared" si="53"/>
        <v>1.8596525602245202</v>
      </c>
      <c r="L131" s="32">
        <f t="shared" si="53"/>
        <v>0.8573096890627746</v>
      </c>
      <c r="M131" s="32">
        <f t="shared" si="53"/>
        <v>0.63806185098494517</v>
      </c>
      <c r="N131" s="32">
        <f t="shared" si="53"/>
        <v>0.42572867610865844</v>
      </c>
      <c r="O131" s="32">
        <f t="shared" si="53"/>
        <v>0.85990259389570767</v>
      </c>
      <c r="P131" s="32">
        <f t="shared" si="53"/>
        <v>1.447231469497291</v>
      </c>
      <c r="Q131" s="32">
        <f t="shared" si="53"/>
        <v>1.8807995296044235</v>
      </c>
      <c r="R131" s="32">
        <f t="shared" si="53"/>
        <v>1.7261011082893054</v>
      </c>
      <c r="S131" s="32">
        <f t="shared" si="52"/>
        <v>2.189020369397765</v>
      </c>
      <c r="T131" s="32">
        <f t="shared" si="52"/>
        <v>1.446841914661962</v>
      </c>
      <c r="U131" s="32">
        <f t="shared" si="52"/>
        <v>0.43161552167762501</v>
      </c>
    </row>
    <row r="132" spans="1:21" x14ac:dyDescent="0.35">
      <c r="A132" s="19" t="s">
        <v>135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</row>
    <row r="133" spans="1:21" x14ac:dyDescent="0.35">
      <c r="A133" s="19" t="s">
        <v>135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35">
      <c r="A134" s="19" t="s">
        <v>135</v>
      </c>
      <c r="B134" s="391"/>
      <c r="C134" s="27" t="s">
        <v>63</v>
      </c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 x14ac:dyDescent="0.35">
      <c r="A135" s="19" t="s">
        <v>135</v>
      </c>
      <c r="B135" s="393" t="s">
        <v>1</v>
      </c>
      <c r="C135" s="28" t="s">
        <v>59</v>
      </c>
      <c r="D135" s="56"/>
      <c r="E135" s="56"/>
      <c r="F135" s="56"/>
      <c r="G135" s="32">
        <f t="shared" ref="G135:R135" si="54">(G49/G$10)*100</f>
        <v>1.8432834038751404</v>
      </c>
      <c r="H135" s="32">
        <f t="shared" si="54"/>
        <v>1.6849851468535275</v>
      </c>
      <c r="I135" s="32">
        <f t="shared" si="54"/>
        <v>1.6349313377272123</v>
      </c>
      <c r="J135" s="32">
        <f t="shared" si="54"/>
        <v>2.6488318768249366</v>
      </c>
      <c r="K135" s="32">
        <f t="shared" si="54"/>
        <v>6.6464159618768299</v>
      </c>
      <c r="L135" s="32">
        <f t="shared" si="54"/>
        <v>9.4024306021042108</v>
      </c>
      <c r="M135" s="32">
        <f t="shared" si="54"/>
        <v>9.6615868298818306</v>
      </c>
      <c r="N135" s="32">
        <f t="shared" si="54"/>
        <v>10.921418909710791</v>
      </c>
      <c r="O135" s="32">
        <f t="shared" si="54"/>
        <v>13.262818784089175</v>
      </c>
      <c r="P135" s="32">
        <f t="shared" si="54"/>
        <v>6.6066418447247894</v>
      </c>
      <c r="Q135" s="32">
        <f t="shared" si="54"/>
        <v>7.0953764726365982</v>
      </c>
      <c r="R135" s="32">
        <f t="shared" si="54"/>
        <v>9.8619218550857362</v>
      </c>
      <c r="S135" s="32">
        <f t="shared" ref="S135:U136" si="55">(S49/S$10)*100</f>
        <v>9.1736928204155515</v>
      </c>
      <c r="T135" s="32">
        <f t="shared" si="55"/>
        <v>6.2919102028349698</v>
      </c>
      <c r="U135" s="32">
        <f t="shared" si="55"/>
        <v>5.6890304099213695</v>
      </c>
    </row>
    <row r="136" spans="1:21" x14ac:dyDescent="0.35">
      <c r="A136" s="19" t="s">
        <v>135</v>
      </c>
      <c r="B136" s="390"/>
      <c r="C136" s="20" t="s">
        <v>60</v>
      </c>
      <c r="D136" s="32"/>
      <c r="E136" s="32"/>
      <c r="F136" s="32"/>
      <c r="G136" s="32">
        <f t="shared" ref="G136:R136" si="56">(G50/G$10)*100</f>
        <v>1.6389486297376914</v>
      </c>
      <c r="H136" s="32">
        <f t="shared" si="56"/>
        <v>1.1553737634725525</v>
      </c>
      <c r="I136" s="32">
        <f t="shared" si="56"/>
        <v>0.73952021880757468</v>
      </c>
      <c r="J136" s="32">
        <f t="shared" si="56"/>
        <v>2.2252866710157559</v>
      </c>
      <c r="K136" s="32">
        <f t="shared" si="56"/>
        <v>5.8259150040071273</v>
      </c>
      <c r="L136" s="32">
        <f t="shared" si="56"/>
        <v>8.6287052259735937</v>
      </c>
      <c r="M136" s="32">
        <f t="shared" si="56"/>
        <v>9.3694052339272389</v>
      </c>
      <c r="N136" s="32">
        <f t="shared" si="56"/>
        <v>10.394694293087046</v>
      </c>
      <c r="O136" s="32">
        <f t="shared" si="56"/>
        <v>11.537759325111862</v>
      </c>
      <c r="P136" s="32">
        <f t="shared" si="56"/>
        <v>5.2633292771792632</v>
      </c>
      <c r="Q136" s="32">
        <f t="shared" si="56"/>
        <v>5.743072787514059</v>
      </c>
      <c r="R136" s="32">
        <f t="shared" si="56"/>
        <v>8.4647833568383213</v>
      </c>
      <c r="S136" s="32">
        <f t="shared" si="55"/>
        <v>7.0725230539785269</v>
      </c>
      <c r="T136" s="32">
        <f t="shared" si="55"/>
        <v>5.0860634993767819</v>
      </c>
      <c r="U136" s="32">
        <f t="shared" si="55"/>
        <v>4.5655832293084968</v>
      </c>
    </row>
    <row r="137" spans="1:21" x14ac:dyDescent="0.35">
      <c r="A137" s="19" t="s">
        <v>135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x14ac:dyDescent="0.35">
      <c r="A138" s="19" t="s">
        <v>135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35">
      <c r="A139" s="19" t="s">
        <v>135</v>
      </c>
      <c r="B139" s="391"/>
      <c r="C139" s="27" t="s">
        <v>63</v>
      </c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x14ac:dyDescent="0.35">
      <c r="A140" s="19" t="s">
        <v>135</v>
      </c>
      <c r="B140" s="393" t="s">
        <v>166</v>
      </c>
      <c r="C140" s="28" t="s">
        <v>59</v>
      </c>
      <c r="D140" s="56"/>
      <c r="E140" s="56"/>
      <c r="F140" s="56"/>
      <c r="G140" s="32">
        <f t="shared" ref="G140:R140" si="57">(G54/G$10)*100</f>
        <v>0</v>
      </c>
      <c r="H140" s="32">
        <f t="shared" si="57"/>
        <v>0</v>
      </c>
      <c r="I140" s="32">
        <f t="shared" si="57"/>
        <v>0</v>
      </c>
      <c r="J140" s="32">
        <f t="shared" si="57"/>
        <v>0</v>
      </c>
      <c r="K140" s="32">
        <f t="shared" si="57"/>
        <v>0</v>
      </c>
      <c r="L140" s="32">
        <f t="shared" si="57"/>
        <v>0</v>
      </c>
      <c r="M140" s="32">
        <f t="shared" si="57"/>
        <v>0</v>
      </c>
      <c r="N140" s="32">
        <f t="shared" si="57"/>
        <v>0</v>
      </c>
      <c r="O140" s="32">
        <f t="shared" si="57"/>
        <v>0</v>
      </c>
      <c r="P140" s="32">
        <f t="shared" si="57"/>
        <v>0</v>
      </c>
      <c r="Q140" s="32">
        <f t="shared" si="57"/>
        <v>0</v>
      </c>
      <c r="R140" s="32">
        <f t="shared" si="57"/>
        <v>0</v>
      </c>
      <c r="S140" s="32">
        <f t="shared" ref="S140:U141" si="58">(S54/S$10)*100</f>
        <v>0</v>
      </c>
      <c r="T140" s="32">
        <f t="shared" si="58"/>
        <v>0</v>
      </c>
      <c r="U140" s="32">
        <f t="shared" si="58"/>
        <v>0</v>
      </c>
    </row>
    <row r="141" spans="1:21" x14ac:dyDescent="0.35">
      <c r="A141" s="19" t="s">
        <v>135</v>
      </c>
      <c r="B141" s="390"/>
      <c r="C141" s="20" t="s">
        <v>60</v>
      </c>
      <c r="D141" s="32"/>
      <c r="E141" s="32"/>
      <c r="F141" s="32"/>
      <c r="G141" s="32">
        <f t="shared" ref="G141:R141" si="59">(G55/G$10)*100</f>
        <v>0</v>
      </c>
      <c r="H141" s="32">
        <f t="shared" si="59"/>
        <v>0</v>
      </c>
      <c r="I141" s="32">
        <f t="shared" si="59"/>
        <v>0</v>
      </c>
      <c r="J141" s="32">
        <f t="shared" si="59"/>
        <v>0</v>
      </c>
      <c r="K141" s="32">
        <f t="shared" si="59"/>
        <v>0</v>
      </c>
      <c r="L141" s="32">
        <f t="shared" si="59"/>
        <v>0</v>
      </c>
      <c r="M141" s="32">
        <f t="shared" si="59"/>
        <v>0</v>
      </c>
      <c r="N141" s="32">
        <f t="shared" si="59"/>
        <v>0</v>
      </c>
      <c r="O141" s="32">
        <f t="shared" si="59"/>
        <v>0</v>
      </c>
      <c r="P141" s="32">
        <f t="shared" si="59"/>
        <v>0</v>
      </c>
      <c r="Q141" s="32">
        <f t="shared" si="59"/>
        <v>0</v>
      </c>
      <c r="R141" s="32">
        <f t="shared" si="59"/>
        <v>0</v>
      </c>
      <c r="S141" s="32">
        <f t="shared" si="58"/>
        <v>0</v>
      </c>
      <c r="T141" s="32">
        <f t="shared" si="58"/>
        <v>0</v>
      </c>
      <c r="U141" s="32">
        <f t="shared" si="58"/>
        <v>0</v>
      </c>
    </row>
    <row r="142" spans="1:21" x14ac:dyDescent="0.35">
      <c r="A142" s="19" t="s">
        <v>135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</row>
    <row r="143" spans="1:21" x14ac:dyDescent="0.35">
      <c r="A143" s="19" t="s">
        <v>135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35">
      <c r="A144" s="19" t="s">
        <v>135</v>
      </c>
      <c r="B144" s="391"/>
      <c r="C144" s="27" t="s">
        <v>63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 x14ac:dyDescent="0.35">
      <c r="A145" s="19" t="s">
        <v>135</v>
      </c>
      <c r="B145" s="393" t="s">
        <v>11</v>
      </c>
      <c r="C145" s="28" t="s">
        <v>59</v>
      </c>
      <c r="D145" s="56"/>
      <c r="E145" s="56"/>
      <c r="F145" s="56"/>
      <c r="G145" s="32">
        <f t="shared" ref="G145:R145" si="60">(G59/G$10)*100</f>
        <v>12.153943621807883</v>
      </c>
      <c r="H145" s="32">
        <f t="shared" si="60"/>
        <v>12.858203510132096</v>
      </c>
      <c r="I145" s="32">
        <f t="shared" si="60"/>
        <v>5.5057076107808314</v>
      </c>
      <c r="J145" s="32">
        <f t="shared" si="60"/>
        <v>4.9425273175579401</v>
      </c>
      <c r="K145" s="32">
        <f t="shared" si="60"/>
        <v>3.1935103950117409</v>
      </c>
      <c r="L145" s="32">
        <f t="shared" si="60"/>
        <v>3.5299193654938907</v>
      </c>
      <c r="M145" s="32">
        <f t="shared" si="60"/>
        <v>6.4275069211999529</v>
      </c>
      <c r="N145" s="32">
        <f t="shared" si="60"/>
        <v>6.5024458793974169</v>
      </c>
      <c r="O145" s="32">
        <f t="shared" si="60"/>
        <v>4.2695831356013114</v>
      </c>
      <c r="P145" s="32">
        <f t="shared" si="60"/>
        <v>5.513563082974362</v>
      </c>
      <c r="Q145" s="32">
        <f t="shared" si="60"/>
        <v>5.9504199394140995</v>
      </c>
      <c r="R145" s="32">
        <f t="shared" si="60"/>
        <v>4.4899368634616739</v>
      </c>
      <c r="S145" s="32">
        <f t="shared" ref="S145:U146" si="61">(S59/S$10)*100</f>
        <v>4.1505720783058075</v>
      </c>
      <c r="T145" s="32">
        <f t="shared" si="61"/>
        <v>2.7562580137802315</v>
      </c>
      <c r="U145" s="32">
        <f t="shared" si="61"/>
        <v>5.1313702623783941</v>
      </c>
    </row>
    <row r="146" spans="1:21" x14ac:dyDescent="0.35">
      <c r="A146" s="19" t="s">
        <v>135</v>
      </c>
      <c r="B146" s="390"/>
      <c r="C146" s="20" t="s">
        <v>60</v>
      </c>
      <c r="D146" s="32"/>
      <c r="E146" s="32"/>
      <c r="F146" s="32"/>
      <c r="G146" s="32">
        <f t="shared" ref="G146:R146" si="62">(G60/G$10)*100</f>
        <v>11.643766918444493</v>
      </c>
      <c r="H146" s="32">
        <f t="shared" si="62"/>
        <v>12.082948555812829</v>
      </c>
      <c r="I146" s="32">
        <f t="shared" si="62"/>
        <v>4.7990465156033357</v>
      </c>
      <c r="J146" s="32">
        <f t="shared" si="62"/>
        <v>4.164601017243692</v>
      </c>
      <c r="K146" s="32">
        <f t="shared" si="62"/>
        <v>2.9531043048679808</v>
      </c>
      <c r="L146" s="32">
        <f t="shared" si="62"/>
        <v>3.1994151687342738</v>
      </c>
      <c r="M146" s="32">
        <f t="shared" si="62"/>
        <v>6.0433237381846974</v>
      </c>
      <c r="N146" s="32">
        <f t="shared" si="62"/>
        <v>5.94554677449573</v>
      </c>
      <c r="O146" s="32">
        <f t="shared" si="62"/>
        <v>3.046222952524106</v>
      </c>
      <c r="P146" s="32">
        <f t="shared" si="62"/>
        <v>3.4882827213703775</v>
      </c>
      <c r="Q146" s="32">
        <f t="shared" si="62"/>
        <v>4.7194593034792449</v>
      </c>
      <c r="R146" s="32">
        <f t="shared" si="62"/>
        <v>3.6042538354982225</v>
      </c>
      <c r="S146" s="32">
        <f t="shared" si="61"/>
        <v>3.2916500328339868</v>
      </c>
      <c r="T146" s="32">
        <f t="shared" si="61"/>
        <v>1.5033728175868903</v>
      </c>
      <c r="U146" s="32">
        <f t="shared" si="61"/>
        <v>3.5138252850147178</v>
      </c>
    </row>
    <row r="147" spans="1:21" x14ac:dyDescent="0.35">
      <c r="A147" s="19" t="s">
        <v>135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</row>
    <row r="148" spans="1:21" x14ac:dyDescent="0.35">
      <c r="A148" s="19" t="s">
        <v>135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35">
      <c r="A149" s="19" t="s">
        <v>135</v>
      </c>
      <c r="B149" s="391"/>
      <c r="C149" s="27" t="s">
        <v>63</v>
      </c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 x14ac:dyDescent="0.35">
      <c r="A150" s="19" t="s">
        <v>135</v>
      </c>
      <c r="B150" s="393" t="s">
        <v>12</v>
      </c>
      <c r="C150" s="28" t="s">
        <v>59</v>
      </c>
      <c r="D150" s="36"/>
      <c r="E150" s="36"/>
      <c r="F150" s="36"/>
      <c r="G150" s="32">
        <f t="shared" ref="G150:R150" si="63">(G64/G$10)*100</f>
        <v>6.9444604429735159</v>
      </c>
      <c r="H150" s="32">
        <f t="shared" si="63"/>
        <v>6.3269838701797347</v>
      </c>
      <c r="I150" s="32">
        <f t="shared" si="63"/>
        <v>7.0927747915439987</v>
      </c>
      <c r="J150" s="32">
        <f t="shared" si="63"/>
        <v>6.9858018441916618</v>
      </c>
      <c r="K150" s="32">
        <f t="shared" si="63"/>
        <v>6.6855809429028525</v>
      </c>
      <c r="L150" s="32">
        <f t="shared" si="63"/>
        <v>7.9447081820720484</v>
      </c>
      <c r="M150" s="32">
        <f t="shared" si="63"/>
        <v>3.3587902124158209</v>
      </c>
      <c r="N150" s="32">
        <f t="shared" si="63"/>
        <v>2.9913653539027107</v>
      </c>
      <c r="O150" s="32">
        <f t="shared" si="63"/>
        <v>4.2796526606193774</v>
      </c>
      <c r="P150" s="32">
        <f t="shared" si="63"/>
        <v>2.8647517082197553</v>
      </c>
      <c r="Q150" s="32">
        <f t="shared" si="63"/>
        <v>2.9765525963473309</v>
      </c>
      <c r="R150" s="32">
        <f t="shared" si="63"/>
        <v>2.5011661970195074</v>
      </c>
      <c r="S150" s="32">
        <f t="shared" ref="S150:U151" si="64">(S64/S$10)*100</f>
        <v>4.2873860653790086</v>
      </c>
      <c r="T150" s="32">
        <f t="shared" si="64"/>
        <v>5.8190074572129733</v>
      </c>
      <c r="U150" s="32">
        <f t="shared" si="64"/>
        <v>9.0923005760193298</v>
      </c>
    </row>
    <row r="151" spans="1:21" x14ac:dyDescent="0.35">
      <c r="A151" s="19" t="s">
        <v>135</v>
      </c>
      <c r="B151" s="390"/>
      <c r="C151" s="20" t="s">
        <v>60</v>
      </c>
      <c r="D151" s="35"/>
      <c r="E151" s="35"/>
      <c r="F151" s="35"/>
      <c r="G151" s="32">
        <f t="shared" ref="G151:R151" si="65">(G65/G$10)*100</f>
        <v>5.7875654437391046E-2</v>
      </c>
      <c r="H151" s="32">
        <f t="shared" si="65"/>
        <v>8.6179485598174524E-2</v>
      </c>
      <c r="I151" s="32">
        <f t="shared" si="65"/>
        <v>0.66477995783395694</v>
      </c>
      <c r="J151" s="32">
        <f t="shared" si="65"/>
        <v>5.7909521659797675E-3</v>
      </c>
      <c r="K151" s="32">
        <f t="shared" si="65"/>
        <v>5.6363047074365125E-2</v>
      </c>
      <c r="L151" s="32">
        <f t="shared" si="65"/>
        <v>0.11479806043546796</v>
      </c>
      <c r="M151" s="32">
        <f t="shared" si="65"/>
        <v>1.7663594621391058E-2</v>
      </c>
      <c r="N151" s="32">
        <f t="shared" si="65"/>
        <v>0.16476104437082936</v>
      </c>
      <c r="O151" s="32">
        <f t="shared" si="65"/>
        <v>0.1459210061441524</v>
      </c>
      <c r="P151" s="32">
        <f t="shared" si="65"/>
        <v>0.20843038571795686</v>
      </c>
      <c r="Q151" s="32">
        <f t="shared" si="65"/>
        <v>0.21859481658466129</v>
      </c>
      <c r="R151" s="32">
        <f t="shared" si="65"/>
        <v>0.30927983652142599</v>
      </c>
      <c r="S151" s="32">
        <f t="shared" si="64"/>
        <v>0.47494585302288383</v>
      </c>
      <c r="T151" s="32">
        <f t="shared" si="64"/>
        <v>0.25135826883286888</v>
      </c>
      <c r="U151" s="32">
        <f t="shared" si="64"/>
        <v>0.18169694843870107</v>
      </c>
    </row>
    <row r="152" spans="1:21" x14ac:dyDescent="0.35">
      <c r="A152" s="19" t="s">
        <v>135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35">
      <c r="A153" s="19" t="s">
        <v>135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ht="15" thickBot="1" x14ac:dyDescent="0.4">
      <c r="A154" s="19" t="s">
        <v>135</v>
      </c>
      <c r="B154" s="394"/>
      <c r="C154" s="69" t="s">
        <v>63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</row>
    <row r="155" spans="1:21" x14ac:dyDescent="0.35">
      <c r="A155" s="19" t="s">
        <v>135</v>
      </c>
      <c r="B155" s="388" t="s">
        <v>92</v>
      </c>
      <c r="C155" s="17" t="s">
        <v>59</v>
      </c>
      <c r="D155" s="35"/>
      <c r="E155" s="35"/>
      <c r="F155" s="35"/>
      <c r="G155" s="32">
        <f>(G69/G$10)*100</f>
        <v>46.795557060197709</v>
      </c>
      <c r="H155" s="32">
        <f t="shared" ref="H155:R155" si="66">(H69/H$10)*100</f>
        <v>56.411161044309544</v>
      </c>
      <c r="I155" s="32">
        <f t="shared" si="66"/>
        <v>57.100657182472602</v>
      </c>
      <c r="J155" s="32">
        <f t="shared" si="66"/>
        <v>54.492935416028295</v>
      </c>
      <c r="K155" s="32">
        <f t="shared" si="66"/>
        <v>38.056644430739702</v>
      </c>
      <c r="L155" s="32">
        <f t="shared" si="66"/>
        <v>46.273709163082458</v>
      </c>
      <c r="M155" s="32">
        <f t="shared" si="66"/>
        <v>34.548881557165693</v>
      </c>
      <c r="N155" s="32">
        <f t="shared" si="66"/>
        <v>43.666523437734114</v>
      </c>
      <c r="O155" s="32">
        <f t="shared" si="66"/>
        <v>32.543589893681144</v>
      </c>
      <c r="P155" s="32">
        <f t="shared" si="66"/>
        <v>40.584872383692613</v>
      </c>
      <c r="Q155" s="32">
        <f t="shared" si="66"/>
        <v>38.029522130552898</v>
      </c>
      <c r="R155" s="32">
        <f t="shared" si="66"/>
        <v>46.608523589350739</v>
      </c>
      <c r="S155" s="32">
        <f t="shared" ref="S155:U156" si="67">(S69/S$10)*100</f>
        <v>42.421614418742557</v>
      </c>
      <c r="T155" s="32">
        <f t="shared" si="67"/>
        <v>45.347671876981757</v>
      </c>
      <c r="U155" s="32">
        <f t="shared" si="67"/>
        <v>28.950998038388796</v>
      </c>
    </row>
    <row r="156" spans="1:21" x14ac:dyDescent="0.35">
      <c r="A156" s="19" t="s">
        <v>135</v>
      </c>
      <c r="B156" s="388"/>
      <c r="C156" s="20" t="s">
        <v>60</v>
      </c>
      <c r="D156" s="35"/>
      <c r="E156" s="35"/>
      <c r="F156" s="35"/>
      <c r="G156" s="32">
        <f t="shared" ref="G156:R156" si="68">(G70/G$10)*100</f>
        <v>27.322048517217308</v>
      </c>
      <c r="H156" s="32">
        <f t="shared" si="68"/>
        <v>26.877991953911589</v>
      </c>
      <c r="I156" s="32">
        <f t="shared" si="68"/>
        <v>19.602509069497998</v>
      </c>
      <c r="J156" s="32">
        <f t="shared" si="68"/>
        <v>20.061774352779267</v>
      </c>
      <c r="K156" s="32">
        <f t="shared" si="68"/>
        <v>16.736873042020679</v>
      </c>
      <c r="L156" s="32">
        <f t="shared" si="68"/>
        <v>7.7157872015649707</v>
      </c>
      <c r="M156" s="32">
        <f t="shared" si="68"/>
        <v>5.7425566588645065</v>
      </c>
      <c r="N156" s="32">
        <f t="shared" si="68"/>
        <v>3.8315580849779254</v>
      </c>
      <c r="O156" s="32">
        <f t="shared" si="68"/>
        <v>7.739123345061369</v>
      </c>
      <c r="P156" s="32">
        <f t="shared" si="68"/>
        <v>13.025083225475623</v>
      </c>
      <c r="Q156" s="32">
        <f t="shared" si="68"/>
        <v>16.927195766439812</v>
      </c>
      <c r="R156" s="32">
        <f t="shared" si="68"/>
        <v>15.53490997460375</v>
      </c>
      <c r="S156" s="32">
        <f t="shared" si="67"/>
        <v>19.701183324579887</v>
      </c>
      <c r="T156" s="32">
        <f t="shared" si="67"/>
        <v>13.021577231957657</v>
      </c>
      <c r="U156" s="32">
        <f t="shared" si="67"/>
        <v>3.8845396950986246</v>
      </c>
    </row>
    <row r="157" spans="1:21" x14ac:dyDescent="0.35">
      <c r="A157" s="19" t="s">
        <v>135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35">
      <c r="A158" s="19" t="s">
        <v>135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35">
      <c r="A159" s="19" t="s">
        <v>135</v>
      </c>
      <c r="B159" s="392"/>
      <c r="C159" s="26" t="s">
        <v>63</v>
      </c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</row>
    <row r="160" spans="1:21" x14ac:dyDescent="0.35">
      <c r="A160" s="19" t="s">
        <v>135</v>
      </c>
      <c r="B160" s="393" t="s">
        <v>93</v>
      </c>
      <c r="C160" s="28" t="s">
        <v>59</v>
      </c>
      <c r="D160" s="36"/>
      <c r="E160" s="36"/>
      <c r="F160" s="36"/>
      <c r="G160" s="32">
        <f t="shared" ref="G160:R160" si="69">(G74/G$10)*100</f>
        <v>1.8876172789732975</v>
      </c>
      <c r="H160" s="32">
        <f t="shared" si="69"/>
        <v>1.2027884990432953</v>
      </c>
      <c r="I160" s="32">
        <f t="shared" si="69"/>
        <v>2.4925449676157192</v>
      </c>
      <c r="J160" s="32">
        <f t="shared" si="69"/>
        <v>3.7326211637144988</v>
      </c>
      <c r="K160" s="32">
        <f t="shared" si="69"/>
        <v>15.403360463264546</v>
      </c>
      <c r="L160" s="32">
        <f t="shared" si="69"/>
        <v>3.6120009466484242</v>
      </c>
      <c r="M160" s="32">
        <f t="shared" si="69"/>
        <v>10.433303953183486</v>
      </c>
      <c r="N160" s="32">
        <f t="shared" si="69"/>
        <v>15.655843023869378</v>
      </c>
      <c r="O160" s="32">
        <f t="shared" si="69"/>
        <v>3.1085912908712965</v>
      </c>
      <c r="P160" s="32">
        <f t="shared" si="69"/>
        <v>3.1889408978846583</v>
      </c>
      <c r="Q160" s="32">
        <f t="shared" si="69"/>
        <v>14.129118782710851</v>
      </c>
      <c r="R160" s="32">
        <f t="shared" si="69"/>
        <v>14.832835345097179</v>
      </c>
      <c r="S160" s="32">
        <f t="shared" ref="S160:U160" si="70">(S74/S$10)*100</f>
        <v>14.240090058936836</v>
      </c>
      <c r="T160" s="32">
        <f t="shared" si="70"/>
        <v>16.16020477627773</v>
      </c>
      <c r="U160" s="32">
        <f t="shared" si="70"/>
        <v>27.165424439229106</v>
      </c>
    </row>
    <row r="161" spans="1:21" x14ac:dyDescent="0.35">
      <c r="A161" s="19" t="s">
        <v>135</v>
      </c>
      <c r="B161" s="390"/>
      <c r="C161" s="20" t="s">
        <v>60</v>
      </c>
      <c r="D161" s="35"/>
      <c r="E161" s="35"/>
      <c r="F161" s="35"/>
      <c r="G161" s="32">
        <f t="shared" ref="G161:U161" si="71">(G75/G$10)*100</f>
        <v>0</v>
      </c>
      <c r="H161" s="32">
        <f t="shared" si="71"/>
        <v>0</v>
      </c>
      <c r="I161" s="32">
        <f t="shared" si="71"/>
        <v>0</v>
      </c>
      <c r="J161" s="32">
        <f t="shared" si="71"/>
        <v>0</v>
      </c>
      <c r="K161" s="32">
        <f t="shared" si="71"/>
        <v>0</v>
      </c>
      <c r="L161" s="32">
        <f t="shared" si="71"/>
        <v>0</v>
      </c>
      <c r="M161" s="32">
        <f t="shared" si="71"/>
        <v>0</v>
      </c>
      <c r="N161" s="32">
        <f t="shared" si="71"/>
        <v>0</v>
      </c>
      <c r="O161" s="32">
        <f t="shared" si="71"/>
        <v>0</v>
      </c>
      <c r="P161" s="32">
        <f t="shared" si="71"/>
        <v>0</v>
      </c>
      <c r="Q161" s="32">
        <f t="shared" si="71"/>
        <v>0</v>
      </c>
      <c r="R161" s="32">
        <f t="shared" si="71"/>
        <v>0</v>
      </c>
      <c r="S161" s="32">
        <f t="shared" si="71"/>
        <v>0</v>
      </c>
      <c r="T161" s="32">
        <f t="shared" si="71"/>
        <v>0</v>
      </c>
      <c r="U161" s="32">
        <f t="shared" si="71"/>
        <v>0</v>
      </c>
    </row>
    <row r="162" spans="1:21" x14ac:dyDescent="0.35">
      <c r="A162" s="19" t="s">
        <v>135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35">
      <c r="A163" s="19" t="s">
        <v>135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35">
      <c r="A164" s="19" t="s">
        <v>135</v>
      </c>
      <c r="B164" s="391"/>
      <c r="C164" s="27" t="s">
        <v>63</v>
      </c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x14ac:dyDescent="0.35">
      <c r="A165" s="19" t="s">
        <v>135</v>
      </c>
      <c r="B165" s="388" t="s">
        <v>94</v>
      </c>
      <c r="C165" s="28" t="s">
        <v>59</v>
      </c>
      <c r="D165" s="32"/>
      <c r="E165" s="32"/>
      <c r="F165" s="32"/>
      <c r="G165" s="32">
        <f t="shared" ref="G165:R165" si="72">(G79/G$10)*100</f>
        <v>1.6388643448040443</v>
      </c>
      <c r="H165" s="32">
        <f t="shared" si="72"/>
        <v>2.360605082507258</v>
      </c>
      <c r="I165" s="32">
        <f t="shared" si="72"/>
        <v>1.8974719367889228</v>
      </c>
      <c r="J165" s="32">
        <f t="shared" si="72"/>
        <v>2.4093382376823222</v>
      </c>
      <c r="K165" s="32">
        <f t="shared" si="72"/>
        <v>4.3766812350326081</v>
      </c>
      <c r="L165" s="32">
        <f t="shared" si="72"/>
        <v>3.4846196249510513</v>
      </c>
      <c r="M165" s="32">
        <f t="shared" si="72"/>
        <v>3.9544261506411709</v>
      </c>
      <c r="N165" s="32">
        <f t="shared" si="72"/>
        <v>1.9872167526257387</v>
      </c>
      <c r="O165" s="32">
        <f t="shared" si="72"/>
        <v>3.5337064283987134</v>
      </c>
      <c r="P165" s="32">
        <f t="shared" si="72"/>
        <v>2.1448234751579238</v>
      </c>
      <c r="Q165" s="32">
        <f t="shared" si="72"/>
        <v>1.1984842707869174</v>
      </c>
      <c r="R165" s="32">
        <f t="shared" si="72"/>
        <v>1.9603390651246677</v>
      </c>
      <c r="S165" s="32">
        <f t="shared" ref="S165:U166" si="73">(S79/S$10)*100</f>
        <v>3.2330692690996914</v>
      </c>
      <c r="T165" s="32">
        <f t="shared" si="73"/>
        <v>2.0800708565829398</v>
      </c>
      <c r="U165" s="32">
        <f t="shared" si="73"/>
        <v>1.9451637346365545</v>
      </c>
    </row>
    <row r="166" spans="1:21" x14ac:dyDescent="0.35">
      <c r="A166" s="19" t="s">
        <v>135</v>
      </c>
      <c r="B166" s="388"/>
      <c r="C166" s="20" t="s">
        <v>60</v>
      </c>
      <c r="D166" s="35"/>
      <c r="E166" s="35"/>
      <c r="F166" s="35"/>
      <c r="G166" s="32">
        <f t="shared" ref="G166:R166" si="74">(G80/G$10)*100</f>
        <v>0.98250947151941848</v>
      </c>
      <c r="H166" s="32">
        <f t="shared" si="74"/>
        <v>1.2649002007918</v>
      </c>
      <c r="I166" s="32">
        <f t="shared" si="74"/>
        <v>1.3893901118729699</v>
      </c>
      <c r="J166" s="32">
        <f t="shared" si="74"/>
        <v>0.99068084728176475</v>
      </c>
      <c r="K166" s="32">
        <f t="shared" si="74"/>
        <v>2.3449358061145706</v>
      </c>
      <c r="L166" s="32">
        <f t="shared" si="74"/>
        <v>2.0931771137580055</v>
      </c>
      <c r="M166" s="32">
        <f t="shared" si="74"/>
        <v>2.1148160278925014</v>
      </c>
      <c r="N166" s="32">
        <f t="shared" si="74"/>
        <v>0.91547521301286527</v>
      </c>
      <c r="O166" s="32">
        <f t="shared" si="74"/>
        <v>1.3175050155990531</v>
      </c>
      <c r="P166" s="32">
        <f t="shared" si="74"/>
        <v>0.99324926103287381</v>
      </c>
      <c r="Q166" s="32">
        <f t="shared" si="74"/>
        <v>0.23110911017520935</v>
      </c>
      <c r="R166" s="32">
        <f t="shared" si="74"/>
        <v>0.37126114519816161</v>
      </c>
      <c r="S166" s="32">
        <f t="shared" si="73"/>
        <v>0.35429207663500334</v>
      </c>
      <c r="T166" s="32">
        <f t="shared" si="73"/>
        <v>0.47337336585946671</v>
      </c>
      <c r="U166" s="32">
        <f t="shared" si="73"/>
        <v>1.0336303576650743</v>
      </c>
    </row>
    <row r="167" spans="1:21" x14ac:dyDescent="0.35">
      <c r="A167" s="19" t="s">
        <v>135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35">
      <c r="A168" s="19" t="s">
        <v>135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35">
      <c r="A169" s="19" t="s">
        <v>135</v>
      </c>
      <c r="B169" s="389"/>
      <c r="C169" s="25" t="s">
        <v>63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</row>
    <row r="170" spans="1:21" x14ac:dyDescent="0.35">
      <c r="A170" s="19" t="s">
        <v>135</v>
      </c>
    </row>
    <row r="171" spans="1:21" x14ac:dyDescent="0.35">
      <c r="A171" s="19" t="s">
        <v>135</v>
      </c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</row>
    <row r="172" spans="1:21" ht="15" customHeight="1" x14ac:dyDescent="0.35">
      <c r="A172" s="19" t="s">
        <v>135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</row>
    <row r="173" spans="1:21" ht="15" customHeight="1" x14ac:dyDescent="0.35">
      <c r="A173" s="19" t="s">
        <v>135</v>
      </c>
      <c r="B173" s="385" t="s">
        <v>0</v>
      </c>
      <c r="C173" s="260" t="s">
        <v>125</v>
      </c>
      <c r="D173" s="87">
        <f t="shared" ref="D173:S174" si="75">(D8/D$87)*100</f>
        <v>2.1748896911351778</v>
      </c>
      <c r="E173" s="87">
        <f t="shared" si="75"/>
        <v>2.5757575757575757</v>
      </c>
      <c r="F173" s="87">
        <f t="shared" si="75"/>
        <v>3.4120031854050534</v>
      </c>
      <c r="G173" s="87">
        <f t="shared" ref="G173:R173" si="76">(G8/G$87)*100</f>
        <v>3.1850569651219685</v>
      </c>
      <c r="H173" s="87">
        <f t="shared" si="76"/>
        <v>2.372357280521034</v>
      </c>
      <c r="I173" s="87">
        <f t="shared" si="76"/>
        <v>2.1197550322825673</v>
      </c>
      <c r="J173" s="87">
        <f t="shared" si="76"/>
        <v>3.1529016029016024</v>
      </c>
      <c r="K173" s="87">
        <f t="shared" si="76"/>
        <v>3.3600043124359873</v>
      </c>
      <c r="L173" s="87">
        <f t="shared" si="76"/>
        <v>2.9601392688385975</v>
      </c>
      <c r="M173" s="87">
        <f t="shared" si="76"/>
        <v>2.9086678176473333</v>
      </c>
      <c r="N173" s="87">
        <f t="shared" si="76"/>
        <v>2.9525724795508448</v>
      </c>
      <c r="O173" s="87">
        <f t="shared" si="76"/>
        <v>2.9010159678774863</v>
      </c>
      <c r="P173" s="87">
        <f t="shared" si="76"/>
        <v>2.9180863477246208</v>
      </c>
      <c r="Q173" s="87">
        <f t="shared" si="76"/>
        <v>3.0615747039556567</v>
      </c>
      <c r="R173" s="87">
        <f t="shared" si="76"/>
        <v>3.3387848548314238</v>
      </c>
      <c r="S173" s="87">
        <f t="shared" si="75"/>
        <v>2.5002398818551925</v>
      </c>
      <c r="T173" s="87">
        <f t="shared" ref="T173:U173" si="77">(T8/T$87)*100</f>
        <v>2.9665054506371873</v>
      </c>
      <c r="U173" s="87">
        <f t="shared" si="77"/>
        <v>3.0747294574221957</v>
      </c>
    </row>
    <row r="174" spans="1:21" ht="15" customHeight="1" x14ac:dyDescent="0.35">
      <c r="A174" s="19" t="s">
        <v>135</v>
      </c>
      <c r="B174" s="386"/>
      <c r="C174" s="260" t="s">
        <v>124</v>
      </c>
      <c r="D174" s="87">
        <f t="shared" ref="D174:R177" si="78">(D9/D$87)*100</f>
        <v>2.2093862815884475</v>
      </c>
      <c r="E174" s="87">
        <f t="shared" si="78"/>
        <v>2.5757575757575757</v>
      </c>
      <c r="F174" s="87">
        <f t="shared" si="78"/>
        <v>3.4706435966118874</v>
      </c>
      <c r="G174" s="87">
        <f t="shared" si="78"/>
        <v>4.719956664569791</v>
      </c>
      <c r="H174" s="87">
        <f t="shared" si="78"/>
        <v>3.4419439090848671</v>
      </c>
      <c r="I174" s="87">
        <f t="shared" si="78"/>
        <v>2.9576617293328269</v>
      </c>
      <c r="J174" s="87">
        <f t="shared" si="78"/>
        <v>3.3287451737451734</v>
      </c>
      <c r="K174" s="87">
        <f t="shared" si="78"/>
        <v>3.150267371031211</v>
      </c>
      <c r="L174" s="87">
        <f t="shared" si="78"/>
        <v>3.054383486694852</v>
      </c>
      <c r="M174" s="87">
        <f t="shared" si="78"/>
        <v>3.2013326489664506</v>
      </c>
      <c r="N174" s="87">
        <f t="shared" si="78"/>
        <v>4.1607681138376655</v>
      </c>
      <c r="O174" s="87">
        <f t="shared" si="78"/>
        <v>3.4174670837613217</v>
      </c>
      <c r="P174" s="87">
        <f t="shared" si="78"/>
        <v>3.1650205281127102</v>
      </c>
      <c r="Q174" s="87">
        <f t="shared" si="78"/>
        <v>3.3766826236667504</v>
      </c>
      <c r="R174" s="87">
        <f t="shared" si="78"/>
        <v>3.3092119420147017</v>
      </c>
      <c r="S174" s="87">
        <f t="shared" si="75"/>
        <v>2.9038213458928714</v>
      </c>
      <c r="T174" s="87">
        <f t="shared" ref="T174:U174" si="79">(T9/T$87)*100</f>
        <v>3.0377740672501155</v>
      </c>
      <c r="U174" s="87">
        <f t="shared" si="79"/>
        <v>2.72808306590044</v>
      </c>
    </row>
    <row r="175" spans="1:21" ht="15" customHeight="1" x14ac:dyDescent="0.35">
      <c r="A175" s="19" t="s">
        <v>135</v>
      </c>
      <c r="B175" s="386"/>
      <c r="C175" s="95" t="s">
        <v>126</v>
      </c>
      <c r="D175" s="87"/>
      <c r="E175" s="87"/>
      <c r="F175" s="87"/>
      <c r="G175" s="87">
        <f t="shared" si="78"/>
        <v>2.4878416159921715</v>
      </c>
      <c r="H175" s="87">
        <f t="shared" si="78"/>
        <v>1.6595427659998674</v>
      </c>
      <c r="I175" s="87">
        <f t="shared" si="78"/>
        <v>1.3330548170654513</v>
      </c>
      <c r="J175" s="87">
        <f t="shared" si="78"/>
        <v>2.3234544284544283</v>
      </c>
      <c r="K175" s="87">
        <f t="shared" si="78"/>
        <v>2.4981089968195787</v>
      </c>
      <c r="L175" s="87">
        <f t="shared" si="78"/>
        <v>2.0554459089778661</v>
      </c>
      <c r="M175" s="87">
        <f t="shared" si="78"/>
        <v>2.1027688861928984</v>
      </c>
      <c r="N175" s="87">
        <f t="shared" si="78"/>
        <v>1.8574507526257198</v>
      </c>
      <c r="O175" s="87">
        <f t="shared" si="78"/>
        <v>1.3400158744980857</v>
      </c>
      <c r="P175" s="87">
        <f t="shared" si="78"/>
        <v>1.4731889882881715</v>
      </c>
      <c r="Q175" s="87">
        <f t="shared" si="78"/>
        <v>1.6576325270849079</v>
      </c>
      <c r="R175" s="87">
        <f t="shared" si="78"/>
        <v>1.9658030471027883</v>
      </c>
      <c r="S175" s="87">
        <f t="shared" ref="S175:T175" si="80">(S10/S$87)*100</f>
        <v>1.1657835076235332</v>
      </c>
      <c r="T175" s="87">
        <f t="shared" si="80"/>
        <v>1.6312417472746814</v>
      </c>
      <c r="U175" s="87">
        <f t="shared" ref="U175" si="81">(U10/U$87)*100</f>
        <v>1.7723960743339053</v>
      </c>
    </row>
    <row r="176" spans="1:21" ht="15" customHeight="1" x14ac:dyDescent="0.35">
      <c r="A176" s="19" t="s">
        <v>135</v>
      </c>
      <c r="B176" s="386"/>
      <c r="C176" s="260" t="s">
        <v>123</v>
      </c>
      <c r="D176" s="87">
        <f t="shared" ref="D176:F177" si="82">(D11/D$87)*100</f>
        <v>2.1748896911351778</v>
      </c>
      <c r="E176" s="87">
        <f t="shared" si="82"/>
        <v>2.5757575757575757</v>
      </c>
      <c r="F176" s="87">
        <f t="shared" si="82"/>
        <v>3.4120031854050534</v>
      </c>
      <c r="G176" s="87">
        <f t="shared" si="78"/>
        <v>2.1854127350248129</v>
      </c>
      <c r="H176" s="87">
        <f t="shared" si="78"/>
        <v>1.5776766132783944</v>
      </c>
      <c r="I176" s="87">
        <f t="shared" si="78"/>
        <v>1.3455190530446892</v>
      </c>
      <c r="J176" s="87">
        <f t="shared" si="78"/>
        <v>1.9009237159237156</v>
      </c>
      <c r="K176" s="87">
        <f t="shared" si="78"/>
        <v>1.9892000431243599</v>
      </c>
      <c r="L176" s="87">
        <f t="shared" si="78"/>
        <v>1.6744406863964187</v>
      </c>
      <c r="M176" s="87">
        <f t="shared" si="78"/>
        <v>1.9246507395828474</v>
      </c>
      <c r="N176" s="87">
        <f t="shared" si="78"/>
        <v>1.7168815642998887</v>
      </c>
      <c r="O176" s="87">
        <f t="shared" si="78"/>
        <v>2.192375571948828</v>
      </c>
      <c r="P176" s="87">
        <f t="shared" si="78"/>
        <v>2.0269441203163487</v>
      </c>
      <c r="Q176" s="87">
        <f t="shared" si="78"/>
        <v>2.1172642143277063</v>
      </c>
      <c r="R176" s="87">
        <f t="shared" si="78"/>
        <v>2.1928171327666215</v>
      </c>
      <c r="S176" s="87">
        <f t="shared" ref="S176:T176" si="83">(S11/S$87)*100</f>
        <v>1.8841226949788454</v>
      </c>
      <c r="T176" s="87">
        <f t="shared" si="83"/>
        <v>1.9169894825733149</v>
      </c>
      <c r="U176" s="87">
        <f t="shared" ref="U176" si="84">(U11/U$87)*100</f>
        <v>1.8082353160683633</v>
      </c>
    </row>
    <row r="177" spans="1:21" ht="15" customHeight="1" x14ac:dyDescent="0.35">
      <c r="A177" s="19" t="s">
        <v>135</v>
      </c>
      <c r="B177" s="386"/>
      <c r="C177" s="20" t="s">
        <v>117</v>
      </c>
      <c r="D177" s="87">
        <f t="shared" si="82"/>
        <v>1.1383874849578817</v>
      </c>
      <c r="E177" s="87">
        <f t="shared" si="82"/>
        <v>1.3012029846200703</v>
      </c>
      <c r="F177" s="87">
        <f t="shared" si="82"/>
        <v>1.3639325273293275</v>
      </c>
      <c r="G177" s="87">
        <f t="shared" si="78"/>
        <v>1.4884406234710281</v>
      </c>
      <c r="H177" s="87">
        <f t="shared" si="78"/>
        <v>0.86493121552468932</v>
      </c>
      <c r="I177" s="87">
        <f t="shared" si="78"/>
        <v>0.55909862007849098</v>
      </c>
      <c r="J177" s="87">
        <f t="shared" si="78"/>
        <v>1.0725564525564524</v>
      </c>
      <c r="K177" s="87">
        <f t="shared" si="78"/>
        <v>1.1276464880599428</v>
      </c>
      <c r="L177" s="87">
        <f t="shared" si="78"/>
        <v>0.77011887590151706</v>
      </c>
      <c r="M177" s="87">
        <f t="shared" si="78"/>
        <v>0.98401707806448602</v>
      </c>
      <c r="N177" s="87">
        <f t="shared" si="78"/>
        <v>0.62183824597066939</v>
      </c>
      <c r="O177" s="87">
        <f t="shared" si="78"/>
        <v>0.63137641236343267</v>
      </c>
      <c r="P177" s="87">
        <f t="shared" si="78"/>
        <v>0.58204676087989971</v>
      </c>
      <c r="Q177" s="87">
        <f t="shared" si="78"/>
        <v>0.71332199546485253</v>
      </c>
      <c r="R177" s="87">
        <f t="shared" si="78"/>
        <v>0.81983532503798617</v>
      </c>
      <c r="S177" s="87">
        <f t="shared" ref="S177:T177" si="85">(S12/S$87)*100</f>
        <v>0.54966592160932393</v>
      </c>
      <c r="T177" s="87">
        <f t="shared" si="85"/>
        <v>0.58172577921080926</v>
      </c>
      <c r="U177" s="87">
        <f t="shared" ref="U177" si="86">(U12/U$87)*100</f>
        <v>0.50590193298007313</v>
      </c>
    </row>
    <row r="178" spans="1:21" ht="15" customHeight="1" x14ac:dyDescent="0.35">
      <c r="A178" s="19" t="s">
        <v>135</v>
      </c>
      <c r="B178" s="386"/>
      <c r="C178" s="254" t="s">
        <v>118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</row>
    <row r="179" spans="1:21" ht="15" customHeight="1" x14ac:dyDescent="0.35">
      <c r="A179" s="19" t="s">
        <v>135</v>
      </c>
      <c r="B179" s="386"/>
      <c r="C179" s="254" t="s">
        <v>119</v>
      </c>
      <c r="D179" s="87"/>
      <c r="E179" s="87"/>
      <c r="F179" s="87"/>
      <c r="G179" s="87">
        <f t="shared" ref="G179:R179" si="87">(G14/G$87)*100</f>
        <v>0.6969721115537848</v>
      </c>
      <c r="H179" s="87">
        <f t="shared" si="87"/>
        <v>0.71274539775370505</v>
      </c>
      <c r="I179" s="87">
        <f t="shared" si="87"/>
        <v>0.78642043296619835</v>
      </c>
      <c r="J179" s="87">
        <f t="shared" si="87"/>
        <v>0.82836726336726318</v>
      </c>
      <c r="K179" s="87">
        <f t="shared" si="87"/>
        <v>0.861553555064417</v>
      </c>
      <c r="L179" s="87">
        <f t="shared" si="87"/>
        <v>0.90432181049490168</v>
      </c>
      <c r="M179" s="87">
        <f t="shared" si="87"/>
        <v>0.94063366151836114</v>
      </c>
      <c r="N179" s="87">
        <f t="shared" si="87"/>
        <v>1.0950433183292192</v>
      </c>
      <c r="O179" s="87">
        <f t="shared" si="87"/>
        <v>1.5609991595853956</v>
      </c>
      <c r="P179" s="87">
        <f t="shared" si="87"/>
        <v>1.4448973594364491</v>
      </c>
      <c r="Q179" s="87">
        <f t="shared" si="87"/>
        <v>1.4039422188628536</v>
      </c>
      <c r="R179" s="87">
        <f t="shared" si="87"/>
        <v>1.3729818077286353</v>
      </c>
      <c r="S179" s="87">
        <f t="shared" ref="S179:T179" si="88">(S14/S$87)*100</f>
        <v>1.3344567733695218</v>
      </c>
      <c r="T179" s="87">
        <f t="shared" si="88"/>
        <v>1.3352637033625059</v>
      </c>
      <c r="U179" s="87">
        <f t="shared" ref="U179" si="89">(U14/U$87)*100</f>
        <v>1.3023333830882902</v>
      </c>
    </row>
    <row r="180" spans="1:21" ht="15" customHeight="1" x14ac:dyDescent="0.35">
      <c r="A180" s="19" t="s">
        <v>135</v>
      </c>
      <c r="B180" s="386"/>
      <c r="C180" s="254" t="s">
        <v>120</v>
      </c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</row>
    <row r="181" spans="1:21" ht="15" customHeight="1" x14ac:dyDescent="0.35">
      <c r="A181" s="19" t="s">
        <v>135</v>
      </c>
      <c r="B181" s="386"/>
      <c r="C181" s="260" t="s">
        <v>121</v>
      </c>
      <c r="D181" s="87">
        <f>(D16/D$87)*100</f>
        <v>1.0365022061772964</v>
      </c>
      <c r="E181" s="87">
        <f>(E16/E$87)*100</f>
        <v>1.2745545911375058</v>
      </c>
      <c r="F181" s="87">
        <f>(F16/F$87)*100</f>
        <v>2.0480706580757255</v>
      </c>
      <c r="G181" s="87">
        <f t="shared" ref="G181:R181" si="90">(G16/G$87)*100</f>
        <v>0.96783322848955078</v>
      </c>
      <c r="H181" s="87">
        <f t="shared" si="90"/>
        <v>0.36630557586229812</v>
      </c>
      <c r="I181" s="87">
        <f t="shared" si="90"/>
        <v>0.36326876819850623</v>
      </c>
      <c r="J181" s="87">
        <f t="shared" si="90"/>
        <v>0.56773487773487774</v>
      </c>
      <c r="K181" s="87">
        <f t="shared" si="90"/>
        <v>0.46130936337663742</v>
      </c>
      <c r="L181" s="87">
        <f t="shared" si="90"/>
        <v>0.59820293459338469</v>
      </c>
      <c r="M181" s="87">
        <f t="shared" si="90"/>
        <v>0.47450375624095925</v>
      </c>
      <c r="N181" s="87">
        <f t="shared" si="90"/>
        <v>1.3737737766807028</v>
      </c>
      <c r="O181" s="87">
        <f t="shared" si="90"/>
        <v>0.59453870576150902</v>
      </c>
      <c r="P181" s="87">
        <f t="shared" si="90"/>
        <v>0.55442197156316164</v>
      </c>
      <c r="Q181" s="87">
        <f t="shared" si="90"/>
        <v>0.69230746619635508</v>
      </c>
      <c r="R181" s="87">
        <f t="shared" si="90"/>
        <v>0.56179007022298888</v>
      </c>
      <c r="S181" s="87">
        <f t="shared" ref="S181:T181" si="91">(S16/S$87)*100</f>
        <v>0.48065578350762361</v>
      </c>
      <c r="T181" s="87">
        <f t="shared" si="91"/>
        <v>0.46128550591125428</v>
      </c>
      <c r="U181" s="87">
        <f t="shared" ref="U181" si="92">(U16/U$87)*100</f>
        <v>0.36814911560564212</v>
      </c>
    </row>
    <row r="182" spans="1:21" ht="15" customHeight="1" x14ac:dyDescent="0.35">
      <c r="A182" s="19" t="s">
        <v>135</v>
      </c>
      <c r="B182" s="386"/>
      <c r="C182" s="260" t="s">
        <v>122</v>
      </c>
      <c r="D182" s="87">
        <f t="shared" ref="D182:S182" si="93">(D17/D$87)*100</f>
        <v>3.4496590453269159E-2</v>
      </c>
      <c r="E182" s="87">
        <f t="shared" si="93"/>
        <v>0</v>
      </c>
      <c r="F182" s="87">
        <f t="shared" si="93"/>
        <v>5.8640411206834137E-2</v>
      </c>
      <c r="G182" s="87">
        <f t="shared" ref="G182:R182" si="94">(G17/G$87)*100</f>
        <v>1.5667107010554275</v>
      </c>
      <c r="H182" s="87">
        <f t="shared" si="94"/>
        <v>1.4979617199441748</v>
      </c>
      <c r="I182" s="87">
        <f t="shared" si="94"/>
        <v>1.2488739080896316</v>
      </c>
      <c r="J182" s="87">
        <f t="shared" si="94"/>
        <v>0.86008658008658001</v>
      </c>
      <c r="K182" s="87">
        <f t="shared" si="94"/>
        <v>0.69975796453021399</v>
      </c>
      <c r="L182" s="87">
        <f t="shared" si="94"/>
        <v>0.7817398657050485</v>
      </c>
      <c r="M182" s="87">
        <f t="shared" si="94"/>
        <v>0.80217815314264396</v>
      </c>
      <c r="N182" s="87">
        <f t="shared" si="94"/>
        <v>1.0701127728570738</v>
      </c>
      <c r="O182" s="87">
        <f t="shared" si="94"/>
        <v>0.63055280605098518</v>
      </c>
      <c r="P182" s="87">
        <f t="shared" si="94"/>
        <v>0.58365443623319935</v>
      </c>
      <c r="Q182" s="87">
        <f t="shared" si="94"/>
        <v>0.56711094314268917</v>
      </c>
      <c r="R182" s="87">
        <f t="shared" si="94"/>
        <v>0.55460473902509133</v>
      </c>
      <c r="S182" s="87">
        <f t="shared" si="93"/>
        <v>0.53904286740640217</v>
      </c>
      <c r="T182" s="87">
        <f t="shared" ref="T182:U182" si="95">(T17/T$87)*100</f>
        <v>0.65949907876554581</v>
      </c>
      <c r="U182" s="87">
        <f t="shared" si="95"/>
        <v>0.55169863422643473</v>
      </c>
    </row>
    <row r="183" spans="1:21" ht="15" customHeight="1" x14ac:dyDescent="0.35">
      <c r="A183" s="19" t="s">
        <v>135</v>
      </c>
      <c r="B183" s="387"/>
      <c r="C183" s="261" t="s">
        <v>116</v>
      </c>
      <c r="D183" s="52"/>
      <c r="E183" s="52"/>
      <c r="F183" s="52"/>
      <c r="G183" s="52">
        <f t="shared" ref="G183:R185" si="96">(G18/G$87)*100</f>
        <v>0.99964423009715531</v>
      </c>
      <c r="H183" s="52">
        <f t="shared" si="96"/>
        <v>0.79468066724263964</v>
      </c>
      <c r="I183" s="52">
        <f t="shared" si="96"/>
        <v>0.77423597923787824</v>
      </c>
      <c r="J183" s="52">
        <f t="shared" si="96"/>
        <v>1.2519778869778868</v>
      </c>
      <c r="K183" s="52">
        <f t="shared" si="96"/>
        <v>1.3708042693116274</v>
      </c>
      <c r="L183" s="52">
        <f t="shared" si="96"/>
        <v>1.2856985824421787</v>
      </c>
      <c r="M183" s="52">
        <f t="shared" si="96"/>
        <v>0.98401707806448602</v>
      </c>
      <c r="N183" s="52">
        <f t="shared" si="96"/>
        <v>1.2356909152509559</v>
      </c>
      <c r="O183" s="52">
        <f t="shared" si="96"/>
        <v>0.70864039592865813</v>
      </c>
      <c r="P183" s="52">
        <f t="shared" si="96"/>
        <v>0.89114222740827165</v>
      </c>
      <c r="Q183" s="52">
        <f t="shared" si="96"/>
        <v>0.94431048962794994</v>
      </c>
      <c r="R183" s="52">
        <f t="shared" si="96"/>
        <v>1.1459677220648021</v>
      </c>
      <c r="S183" s="52">
        <f t="shared" ref="S183:T183" si="97">(S18/S$87)*100</f>
        <v>0.61611718687634709</v>
      </c>
      <c r="T183" s="52">
        <f t="shared" si="97"/>
        <v>1.0495159680638724</v>
      </c>
      <c r="U183" s="52">
        <f t="shared" ref="U183" si="98">(U18/U$87)*100</f>
        <v>1.2664941413538324</v>
      </c>
    </row>
    <row r="184" spans="1:21" x14ac:dyDescent="0.35">
      <c r="A184" s="19" t="s">
        <v>135</v>
      </c>
      <c r="B184" s="390" t="s">
        <v>4</v>
      </c>
      <c r="C184" s="254" t="s">
        <v>59</v>
      </c>
      <c r="D184" s="51"/>
      <c r="E184" s="51"/>
      <c r="F184" s="51"/>
      <c r="G184" s="51">
        <f t="shared" si="96"/>
        <v>0.22013769483469631</v>
      </c>
      <c r="H184" s="51">
        <f t="shared" si="96"/>
        <v>0.19521432843756228</v>
      </c>
      <c r="I184" s="51">
        <f t="shared" si="96"/>
        <v>0.18141726800860869</v>
      </c>
      <c r="J184" s="51">
        <f t="shared" si="96"/>
        <v>0.21555282555282557</v>
      </c>
      <c r="K184" s="51">
        <f t="shared" si="96"/>
        <v>0.21826963506010461</v>
      </c>
      <c r="L184" s="51">
        <f t="shared" si="96"/>
        <v>0.1340273563790102</v>
      </c>
      <c r="M184" s="51">
        <f t="shared" si="96"/>
        <v>0.13452102095095891</v>
      </c>
      <c r="N184" s="51">
        <f t="shared" si="96"/>
        <v>0.13842118000096801</v>
      </c>
      <c r="O184" s="51">
        <f t="shared" si="96"/>
        <v>0.12274348678681486</v>
      </c>
      <c r="P184" s="51">
        <f t="shared" si="96"/>
        <v>0.10565106530100697</v>
      </c>
      <c r="Q184" s="51">
        <f t="shared" si="96"/>
        <v>0.19479801797262111</v>
      </c>
      <c r="R184" s="51">
        <f t="shared" si="96"/>
        <v>0.13316496242454109</v>
      </c>
      <c r="S184" s="51">
        <f t="shared" ref="S184:T184" si="99">(S19/S$87)*100</f>
        <v>0.10273928314839947</v>
      </c>
      <c r="T184" s="51">
        <f t="shared" si="99"/>
        <v>9.189505604176261E-2</v>
      </c>
      <c r="U184" s="51">
        <f t="shared" ref="U184" si="100">(U19/U$87)*100</f>
        <v>0.11083215165310846</v>
      </c>
    </row>
    <row r="185" spans="1:21" x14ac:dyDescent="0.35">
      <c r="A185" s="19" t="s">
        <v>135</v>
      </c>
      <c r="B185" s="390"/>
      <c r="C185" s="254" t="s">
        <v>60</v>
      </c>
      <c r="D185" s="51"/>
      <c r="E185" s="51"/>
      <c r="F185" s="51"/>
      <c r="G185" s="51">
        <f t="shared" si="96"/>
        <v>4.9247221639756762E-2</v>
      </c>
      <c r="H185" s="51">
        <f t="shared" si="96"/>
        <v>4.0702465607762348E-2</v>
      </c>
      <c r="I185" s="51">
        <f t="shared" si="96"/>
        <v>5.186985694391695E-2</v>
      </c>
      <c r="J185" s="51">
        <f t="shared" si="96"/>
        <v>0.15749970749970749</v>
      </c>
      <c r="K185" s="51">
        <f t="shared" si="96"/>
        <v>0.12013691984259608</v>
      </c>
      <c r="L185" s="51">
        <f t="shared" si="96"/>
        <v>4.9404625714996285E-2</v>
      </c>
      <c r="M185" s="51">
        <f t="shared" si="96"/>
        <v>3.6938546964677334E-2</v>
      </c>
      <c r="N185" s="51">
        <f t="shared" si="96"/>
        <v>4.7583369633609207E-2</v>
      </c>
      <c r="O185" s="51">
        <f t="shared" si="96"/>
        <v>6.3757587076290978E-2</v>
      </c>
      <c r="P185" s="51">
        <f t="shared" si="96"/>
        <v>4.2806084964778078E-2</v>
      </c>
      <c r="Q185" s="51">
        <f t="shared" si="96"/>
        <v>7.512849584278157E-2</v>
      </c>
      <c r="R185" s="51">
        <f t="shared" si="96"/>
        <v>4.9492833969857507E-2</v>
      </c>
      <c r="S185" s="51">
        <f t="shared" ref="S185:T185" si="101">(S20/S$87)*100</f>
        <v>3.3185120140496523E-2</v>
      </c>
      <c r="T185" s="51">
        <f t="shared" si="101"/>
        <v>2.5378089973898361E-2</v>
      </c>
      <c r="U185" s="51">
        <f t="shared" ref="U185" si="102">(U20/U$87)*100</f>
        <v>4.4226434808567805E-2</v>
      </c>
    </row>
    <row r="186" spans="1:21" x14ac:dyDescent="0.35">
      <c r="A186" s="19" t="s">
        <v>135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x14ac:dyDescent="0.35">
      <c r="A187" s="19" t="s">
        <v>135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35">
      <c r="A188" s="19" t="s">
        <v>135</v>
      </c>
      <c r="B188" s="391"/>
      <c r="C188" s="255" t="s">
        <v>63</v>
      </c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</row>
    <row r="189" spans="1:21" x14ac:dyDescent="0.35">
      <c r="A189" s="19" t="s">
        <v>135</v>
      </c>
      <c r="B189" s="390" t="s">
        <v>5</v>
      </c>
      <c r="C189" s="17" t="s">
        <v>59</v>
      </c>
      <c r="D189" s="51"/>
      <c r="E189" s="51"/>
      <c r="F189" s="51"/>
      <c r="G189" s="51">
        <f t="shared" ref="G189:R190" si="103">(G24/G$87)*100</f>
        <v>0.28410148878171526</v>
      </c>
      <c r="H189" s="51">
        <f t="shared" si="103"/>
        <v>4.8544560377483878E-2</v>
      </c>
      <c r="I189" s="51">
        <f t="shared" si="103"/>
        <v>4.6638182048360552E-2</v>
      </c>
      <c r="J189" s="51">
        <f t="shared" si="103"/>
        <v>4.2779922779922777E-2</v>
      </c>
      <c r="K189" s="51">
        <f t="shared" si="103"/>
        <v>7.9660934720500245E-2</v>
      </c>
      <c r="L189" s="51">
        <f t="shared" si="103"/>
        <v>4.1124595871673712E-2</v>
      </c>
      <c r="M189" s="51">
        <f t="shared" si="103"/>
        <v>4.6336148569828754E-2</v>
      </c>
      <c r="N189" s="51">
        <f t="shared" si="103"/>
        <v>4.1610764241808235E-2</v>
      </c>
      <c r="O189" s="51">
        <f t="shared" si="103"/>
        <v>4.0354374824913622E-2</v>
      </c>
      <c r="P189" s="51">
        <f t="shared" si="103"/>
        <v>6.892130169843122E-2</v>
      </c>
      <c r="Q189" s="51">
        <f t="shared" si="103"/>
        <v>1.9220626522213825E-2</v>
      </c>
      <c r="R189" s="51">
        <f t="shared" si="103"/>
        <v>2.711675085212106E-2</v>
      </c>
      <c r="S189" s="51">
        <f t="shared" ref="S189:T189" si="104">(S24/S$87)*100</f>
        <v>9.4276363055799464E-3</v>
      </c>
      <c r="T189" s="51">
        <f t="shared" si="104"/>
        <v>2.6011822508828497E-2</v>
      </c>
      <c r="U189" s="51">
        <f t="shared" ref="U189" si="105">(U24/U$87)*100</f>
        <v>1.4926113889096202E-2</v>
      </c>
    </row>
    <row r="190" spans="1:21" x14ac:dyDescent="0.35">
      <c r="A190" s="19" t="s">
        <v>135</v>
      </c>
      <c r="B190" s="390"/>
      <c r="C190" s="20" t="s">
        <v>60</v>
      </c>
      <c r="D190" s="51"/>
      <c r="E190" s="51"/>
      <c r="F190" s="51"/>
      <c r="G190" s="51">
        <f t="shared" si="103"/>
        <v>0.27491857132872022</v>
      </c>
      <c r="H190" s="51">
        <f t="shared" si="103"/>
        <v>4.1010832724131058E-2</v>
      </c>
      <c r="I190" s="51">
        <f t="shared" si="103"/>
        <v>3.9627167995948849E-2</v>
      </c>
      <c r="J190" s="51">
        <f t="shared" si="103"/>
        <v>4.0676845676845673E-2</v>
      </c>
      <c r="K190" s="51">
        <f t="shared" si="103"/>
        <v>3.3455339334806745E-2</v>
      </c>
      <c r="L190" s="51">
        <f t="shared" si="103"/>
        <v>3.7384730166625219E-2</v>
      </c>
      <c r="M190" s="51">
        <f t="shared" si="103"/>
        <v>4.4236853156642247E-2</v>
      </c>
      <c r="N190" s="51">
        <f t="shared" si="103"/>
        <v>3.9716373844441211E-2</v>
      </c>
      <c r="O190" s="51">
        <f t="shared" si="103"/>
        <v>3.5813801475394529E-2</v>
      </c>
      <c r="P190" s="51">
        <f t="shared" si="103"/>
        <v>1.4571502657850382E-2</v>
      </c>
      <c r="Q190" s="51">
        <f t="shared" si="103"/>
        <v>8.8817502309565793E-3</v>
      </c>
      <c r="R190" s="51">
        <f t="shared" si="103"/>
        <v>1.5910229559361014E-2</v>
      </c>
      <c r="S190" s="51">
        <f t="shared" ref="S190:T190" si="106">(S25/S$87)*100</f>
        <v>3.7159734972459489E-3</v>
      </c>
      <c r="T190" s="51">
        <f t="shared" si="106"/>
        <v>2.0279824965453708E-2</v>
      </c>
      <c r="U190" s="51">
        <f t="shared" ref="U190" si="107">(U25/U$87)*100</f>
        <v>8.4830957534144345E-3</v>
      </c>
    </row>
    <row r="191" spans="1:21" x14ac:dyDescent="0.35">
      <c r="A191" s="19" t="s">
        <v>135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x14ac:dyDescent="0.35">
      <c r="A192" s="19" t="s">
        <v>135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35">
      <c r="A193" s="19" t="s">
        <v>135</v>
      </c>
      <c r="B193" s="391"/>
      <c r="C193" s="27" t="s">
        <v>63</v>
      </c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</row>
    <row r="194" spans="1:21" x14ac:dyDescent="0.35">
      <c r="A194" s="19" t="s">
        <v>135</v>
      </c>
      <c r="B194" s="390" t="s">
        <v>6</v>
      </c>
      <c r="C194" s="17" t="s">
        <v>59</v>
      </c>
      <c r="D194" s="51"/>
      <c r="E194" s="51"/>
      <c r="F194" s="51"/>
      <c r="G194" s="51">
        <f t="shared" ref="G194:R195" si="108">(G29/G$87)*100</f>
        <v>5.2146501712448445E-2</v>
      </c>
      <c r="H194" s="51">
        <f t="shared" si="108"/>
        <v>4.5534658071376348E-2</v>
      </c>
      <c r="I194" s="51">
        <f t="shared" si="108"/>
        <v>7.55886821116597E-2</v>
      </c>
      <c r="J194" s="51">
        <f t="shared" si="108"/>
        <v>9.0239850239850219E-2</v>
      </c>
      <c r="K194" s="51">
        <f t="shared" si="108"/>
        <v>0.1384027815212118</v>
      </c>
      <c r="L194" s="51">
        <f t="shared" si="108"/>
        <v>0.20488137279283761</v>
      </c>
      <c r="M194" s="51">
        <f t="shared" si="108"/>
        <v>0.41811348047221314</v>
      </c>
      <c r="N194" s="51">
        <f t="shared" si="108"/>
        <v>0.12480228449736215</v>
      </c>
      <c r="O194" s="51">
        <f t="shared" si="108"/>
        <v>0.17615697077224765</v>
      </c>
      <c r="P194" s="51">
        <f t="shared" si="108"/>
        <v>0.14881282682916289</v>
      </c>
      <c r="Q194" s="51">
        <f t="shared" si="108"/>
        <v>0.1311955152431343</v>
      </c>
      <c r="R194" s="51">
        <f t="shared" si="108"/>
        <v>0.16314648269064924</v>
      </c>
      <c r="S194" s="51">
        <f t="shared" ref="S194:T194" si="109">(S29/S$87)*100</f>
        <v>0.12450945956733457</v>
      </c>
      <c r="T194" s="51">
        <f t="shared" si="109"/>
        <v>0.18060225702441271</v>
      </c>
      <c r="U194" s="51">
        <f t="shared" ref="U194" si="110">(U29/U$87)*100</f>
        <v>0.18553399507425924</v>
      </c>
    </row>
    <row r="195" spans="1:21" x14ac:dyDescent="0.35">
      <c r="A195" s="19" t="s">
        <v>135</v>
      </c>
      <c r="B195" s="390"/>
      <c r="C195" s="20" t="s">
        <v>60</v>
      </c>
      <c r="D195" s="51"/>
      <c r="E195" s="51"/>
      <c r="F195" s="51"/>
      <c r="G195" s="51">
        <f t="shared" si="108"/>
        <v>5.2133221499965056E-2</v>
      </c>
      <c r="H195" s="51">
        <f t="shared" si="108"/>
        <v>4.5487472585897519E-2</v>
      </c>
      <c r="I195" s="51">
        <f t="shared" si="108"/>
        <v>7.5549436637549067E-2</v>
      </c>
      <c r="J195" s="51">
        <f t="shared" si="108"/>
        <v>9.0155025155025145E-2</v>
      </c>
      <c r="K195" s="51">
        <f t="shared" si="108"/>
        <v>0.1383418683628915</v>
      </c>
      <c r="L195" s="51">
        <f t="shared" si="108"/>
        <v>0.19714250186520765</v>
      </c>
      <c r="M195" s="51">
        <f t="shared" si="108"/>
        <v>0.39327982828612756</v>
      </c>
      <c r="N195" s="51">
        <f t="shared" si="108"/>
        <v>0.12166787667586276</v>
      </c>
      <c r="O195" s="51">
        <f t="shared" si="108"/>
        <v>0.1715846484265571</v>
      </c>
      <c r="P195" s="51">
        <f t="shared" si="108"/>
        <v>0.14840096806257833</v>
      </c>
      <c r="Q195" s="51">
        <f t="shared" si="108"/>
        <v>0.12761610817166372</v>
      </c>
      <c r="R195" s="51">
        <f t="shared" si="108"/>
        <v>0.16210545768140938</v>
      </c>
      <c r="S195" s="51">
        <f t="shared" ref="S195:T195" si="111">(S30/S$87)*100</f>
        <v>0.12338548734732978</v>
      </c>
      <c r="T195" s="51">
        <f t="shared" si="111"/>
        <v>0.17915553508367879</v>
      </c>
      <c r="U195" s="51">
        <f t="shared" ref="U195" si="112">(U30/U$87)*100</f>
        <v>0.18340286588551385</v>
      </c>
    </row>
    <row r="196" spans="1:21" x14ac:dyDescent="0.35">
      <c r="A196" s="19" t="s">
        <v>135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21" x14ac:dyDescent="0.35">
      <c r="A197" s="19" t="s">
        <v>135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35">
      <c r="A198" s="19" t="s">
        <v>135</v>
      </c>
      <c r="B198" s="391"/>
      <c r="C198" s="27" t="s">
        <v>63</v>
      </c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</row>
    <row r="199" spans="1:21" x14ac:dyDescent="0.35">
      <c r="A199" s="19" t="s">
        <v>135</v>
      </c>
      <c r="B199" s="393" t="s">
        <v>7</v>
      </c>
      <c r="C199" s="28" t="s">
        <v>59</v>
      </c>
      <c r="D199" s="53"/>
      <c r="E199" s="53"/>
      <c r="F199" s="53"/>
      <c r="G199" s="53">
        <f t="shared" ref="G199:R200" si="113">(G34/G$87)*100</f>
        <v>1.2519326203956107</v>
      </c>
      <c r="H199" s="53">
        <f t="shared" si="113"/>
        <v>0.99530338273409991</v>
      </c>
      <c r="I199" s="53">
        <f t="shared" si="113"/>
        <v>0.8197043929611344</v>
      </c>
      <c r="J199" s="53">
        <f t="shared" si="113"/>
        <v>1.4088241488241484</v>
      </c>
      <c r="K199" s="53">
        <f t="shared" si="113"/>
        <v>1.4448234596517708</v>
      </c>
      <c r="L199" s="53">
        <f t="shared" si="113"/>
        <v>1.0969982591395173</v>
      </c>
      <c r="M199" s="53">
        <f t="shared" si="113"/>
        <v>1.0290238439643506</v>
      </c>
      <c r="N199" s="53">
        <f t="shared" si="113"/>
        <v>1.1387953148443928</v>
      </c>
      <c r="O199" s="53">
        <f t="shared" si="113"/>
        <v>0.52509711457652442</v>
      </c>
      <c r="P199" s="53">
        <f t="shared" si="113"/>
        <v>0.67646830027226779</v>
      </c>
      <c r="Q199" s="53">
        <f t="shared" si="113"/>
        <v>0.88446506256823709</v>
      </c>
      <c r="R199" s="53">
        <f t="shared" si="113"/>
        <v>1.2463525111905056</v>
      </c>
      <c r="S199" s="53">
        <f t="shared" ref="S199:T199" si="114">(S34/S$87)*100</f>
        <v>0.69824339426838034</v>
      </c>
      <c r="T199" s="53">
        <f t="shared" si="114"/>
        <v>1.0372731460156608</v>
      </c>
      <c r="U199" s="53">
        <f t="shared" ref="U199" si="115">(U34/U$87)*100</f>
        <v>1.0290812747219942</v>
      </c>
    </row>
    <row r="200" spans="1:21" x14ac:dyDescent="0.35">
      <c r="A200" s="19" t="s">
        <v>135</v>
      </c>
      <c r="B200" s="390"/>
      <c r="C200" s="20" t="s">
        <v>60</v>
      </c>
      <c r="D200" s="51"/>
      <c r="E200" s="51"/>
      <c r="F200" s="51"/>
      <c r="G200" s="51">
        <f t="shared" si="113"/>
        <v>0.7041725728664292</v>
      </c>
      <c r="H200" s="51">
        <f t="shared" si="113"/>
        <v>0.46704333089652428</v>
      </c>
      <c r="I200" s="51">
        <f t="shared" si="113"/>
        <v>0.27983352323078869</v>
      </c>
      <c r="J200" s="51">
        <f t="shared" si="113"/>
        <v>0.48914420264420261</v>
      </c>
      <c r="K200" s="51">
        <f t="shared" si="113"/>
        <v>0.47668438359118109</v>
      </c>
      <c r="L200" s="51">
        <f t="shared" si="113"/>
        <v>0.20161795573240487</v>
      </c>
      <c r="M200" s="51">
        <f t="shared" si="113"/>
        <v>0.16522238812934534</v>
      </c>
      <c r="N200" s="51">
        <f t="shared" si="113"/>
        <v>8.8173805720923482E-2</v>
      </c>
      <c r="O200" s="51">
        <f t="shared" si="113"/>
        <v>0.1213602577271454</v>
      </c>
      <c r="P200" s="51">
        <f t="shared" si="113"/>
        <v>0.20651653053286659</v>
      </c>
      <c r="Q200" s="51">
        <f t="shared" si="113"/>
        <v>0.2844216427311666</v>
      </c>
      <c r="R200" s="51">
        <f t="shared" si="113"/>
        <v>0.31268399655044971</v>
      </c>
      <c r="S200" s="51">
        <f t="shared" ref="S200:T200" si="116">(S35/S$87)*100</f>
        <v>0.23380342460285783</v>
      </c>
      <c r="T200" s="51">
        <f t="shared" si="116"/>
        <v>0.22013526792568711</v>
      </c>
      <c r="U200" s="51">
        <f t="shared" ref="U200" si="117">(U35/U$87)*100</f>
        <v>8.7169452944249576E-2</v>
      </c>
    </row>
    <row r="201" spans="1:21" x14ac:dyDescent="0.35">
      <c r="A201" s="19" t="s">
        <v>135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</row>
    <row r="202" spans="1:21" x14ac:dyDescent="0.35">
      <c r="A202" s="19" t="s">
        <v>135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35">
      <c r="A203" s="19" t="s">
        <v>135</v>
      </c>
      <c r="B203" s="391"/>
      <c r="C203" s="27" t="s">
        <v>63</v>
      </c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</row>
    <row r="204" spans="1:21" x14ac:dyDescent="0.35">
      <c r="A204" s="19" t="s">
        <v>135</v>
      </c>
      <c r="B204" s="393" t="s">
        <v>8</v>
      </c>
      <c r="C204" s="28" t="s">
        <v>59</v>
      </c>
      <c r="D204" s="53"/>
      <c r="E204" s="53"/>
      <c r="F204" s="53"/>
      <c r="G204" s="53">
        <f t="shared" ref="G204:R205" si="118">(G39/G$87)*100</f>
        <v>1.6355630111134411E-3</v>
      </c>
      <c r="H204" s="53">
        <f t="shared" si="118"/>
        <v>3.4226091579716889E-4</v>
      </c>
      <c r="I204" s="53">
        <f t="shared" si="118"/>
        <v>5.3297885808330171E-4</v>
      </c>
      <c r="J204" s="53">
        <f t="shared" si="118"/>
        <v>9.4829179829179822E-2</v>
      </c>
      <c r="K204" s="53">
        <f t="shared" si="118"/>
        <v>9.1951916338741849E-2</v>
      </c>
      <c r="L204" s="53">
        <f t="shared" si="118"/>
        <v>2.1467296692365082E-2</v>
      </c>
      <c r="M204" s="53">
        <f t="shared" si="118"/>
        <v>6.4570015398254868E-3</v>
      </c>
      <c r="N204" s="53">
        <f t="shared" si="118"/>
        <v>1.0216833647935724E-2</v>
      </c>
      <c r="O204" s="53">
        <f t="shared" si="118"/>
        <v>2.995424409375292E-2</v>
      </c>
      <c r="P204" s="53">
        <f t="shared" si="118"/>
        <v>1.6545658844375297E-2</v>
      </c>
      <c r="Q204" s="53">
        <f t="shared" si="118"/>
        <v>9.8702443940539182E-3</v>
      </c>
      <c r="R204" s="53">
        <f t="shared" si="118"/>
        <v>5.6276949611925586E-3</v>
      </c>
      <c r="S204" s="53">
        <f t="shared" ref="S204:T204" si="119">(S39/S$87)*100</f>
        <v>3.9179372555280595E-3</v>
      </c>
      <c r="T204" s="53">
        <f t="shared" si="119"/>
        <v>1.7902656226009518E-3</v>
      </c>
      <c r="U204" s="53">
        <f t="shared" ref="U204" si="120">(U39/U$87)*100</f>
        <v>2.8841331442644974E-2</v>
      </c>
    </row>
    <row r="205" spans="1:21" x14ac:dyDescent="0.35">
      <c r="A205" s="19" t="s">
        <v>135</v>
      </c>
      <c r="B205" s="390"/>
      <c r="C205" s="20" t="s">
        <v>60</v>
      </c>
      <c r="D205" s="51"/>
      <c r="E205" s="51"/>
      <c r="F205" s="51"/>
      <c r="G205" s="51">
        <f t="shared" si="118"/>
        <v>5.5077933878521011E-4</v>
      </c>
      <c r="H205" s="51">
        <f t="shared" si="118"/>
        <v>0</v>
      </c>
      <c r="I205" s="51">
        <f t="shared" si="118"/>
        <v>4.8993543486517289E-4</v>
      </c>
      <c r="J205" s="51">
        <f t="shared" si="118"/>
        <v>9.4688194688194671E-2</v>
      </c>
      <c r="K205" s="51">
        <f t="shared" si="118"/>
        <v>9.1854347474529668E-2</v>
      </c>
      <c r="L205" s="51">
        <f t="shared" si="118"/>
        <v>2.1467296692365082E-2</v>
      </c>
      <c r="M205" s="51">
        <f t="shared" si="118"/>
        <v>6.4570015398254868E-3</v>
      </c>
      <c r="N205" s="51">
        <f t="shared" si="118"/>
        <v>1.0216833647935724E-2</v>
      </c>
      <c r="O205" s="51">
        <f t="shared" si="118"/>
        <v>2.995424409375292E-2</v>
      </c>
      <c r="P205" s="51">
        <f t="shared" si="118"/>
        <v>1.6432862267167985E-2</v>
      </c>
      <c r="Q205" s="51">
        <f t="shared" si="118"/>
        <v>9.0434198370706303E-3</v>
      </c>
      <c r="R205" s="51">
        <f t="shared" si="118"/>
        <v>2.3777257607490452E-3</v>
      </c>
      <c r="S205" s="51">
        <f t="shared" ref="S205:T205" si="121">(S40/S$87)*100</f>
        <v>3.6960166041350682E-3</v>
      </c>
      <c r="T205" s="51">
        <f t="shared" si="121"/>
        <v>1.5856748042376786E-3</v>
      </c>
      <c r="U205" s="51">
        <f t="shared" ref="U205" si="122">(U40/U$87)*100</f>
        <v>2.8550638107321443E-2</v>
      </c>
    </row>
    <row r="206" spans="1:21" x14ac:dyDescent="0.35">
      <c r="A206" s="19" t="s">
        <v>135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</row>
    <row r="207" spans="1:21" x14ac:dyDescent="0.35">
      <c r="A207" s="19" t="s">
        <v>135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35">
      <c r="A208" s="19" t="s">
        <v>135</v>
      </c>
      <c r="B208" s="391"/>
      <c r="C208" s="27" t="s">
        <v>63</v>
      </c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</row>
    <row r="209" spans="1:21" x14ac:dyDescent="0.35">
      <c r="A209" s="19" t="s">
        <v>135</v>
      </c>
      <c r="B209" s="393" t="s">
        <v>9</v>
      </c>
      <c r="C209" s="28" t="s">
        <v>59</v>
      </c>
      <c r="D209" s="53"/>
      <c r="E209" s="53"/>
      <c r="F209" s="53"/>
      <c r="G209" s="53">
        <f t="shared" ref="G209:R209" si="123">(G44/G$87)*100</f>
        <v>0.15689173132033268</v>
      </c>
      <c r="H209" s="53">
        <f t="shared" si="123"/>
        <v>2.8254137037283179E-2</v>
      </c>
      <c r="I209" s="53">
        <f t="shared" si="123"/>
        <v>1.9434105582985192E-2</v>
      </c>
      <c r="J209" s="53">
        <f t="shared" si="123"/>
        <v>0.13253480753480754</v>
      </c>
      <c r="K209" s="53">
        <f t="shared" si="123"/>
        <v>0.11217508490108354</v>
      </c>
      <c r="L209" s="53">
        <f t="shared" si="123"/>
        <v>0.1278303904501368</v>
      </c>
      <c r="M209" s="53">
        <f t="shared" si="123"/>
        <v>5.9373337688395325E-2</v>
      </c>
      <c r="N209" s="53">
        <f t="shared" si="123"/>
        <v>2.440152945162383E-2</v>
      </c>
      <c r="O209" s="53">
        <f t="shared" si="123"/>
        <v>0.15342468951349331</v>
      </c>
      <c r="P209" s="53">
        <f t="shared" si="123"/>
        <v>0.23603310428281257</v>
      </c>
      <c r="Q209" s="53">
        <f t="shared" si="123"/>
        <v>0.15249139161837574</v>
      </c>
      <c r="R209" s="53">
        <f t="shared" si="123"/>
        <v>5.9097367664572305E-2</v>
      </c>
      <c r="S209" s="53">
        <f t="shared" ref="S209:T209" si="124">(S44/S$87)*100</f>
        <v>2.1632074718607806E-2</v>
      </c>
      <c r="T209" s="53">
        <f t="shared" si="124"/>
        <v>5.1149623829264544E-2</v>
      </c>
      <c r="U209" s="53">
        <f t="shared" ref="U209" si="125">(U44/U$87)*100</f>
        <v>5.0249272333756256E-2</v>
      </c>
    </row>
    <row r="210" spans="1:21" x14ac:dyDescent="0.35">
      <c r="A210" s="19" t="s">
        <v>135</v>
      </c>
      <c r="B210" s="390"/>
      <c r="C210" s="20" t="s">
        <v>60</v>
      </c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</row>
    <row r="211" spans="1:21" x14ac:dyDescent="0.35">
      <c r="A211" s="19" t="s">
        <v>135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</row>
    <row r="212" spans="1:21" x14ac:dyDescent="0.35">
      <c r="A212" s="19" t="s">
        <v>135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1" x14ac:dyDescent="0.35">
      <c r="A213" s="19" t="s">
        <v>135</v>
      </c>
      <c r="B213" s="391"/>
      <c r="C213" s="27" t="s">
        <v>63</v>
      </c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</row>
    <row r="214" spans="1:21" x14ac:dyDescent="0.35">
      <c r="A214" s="19" t="s">
        <v>135</v>
      </c>
      <c r="B214" s="393" t="s">
        <v>1</v>
      </c>
      <c r="C214" s="28" t="s">
        <v>59</v>
      </c>
      <c r="D214" s="53"/>
      <c r="E214" s="53"/>
      <c r="F214" s="53"/>
      <c r="G214" s="53">
        <f t="shared" ref="G214:R215" si="126">(G49/G$87)*100</f>
        <v>4.5857971622282799E-2</v>
      </c>
      <c r="H214" s="53">
        <f t="shared" si="126"/>
        <v>2.7963049112779956E-2</v>
      </c>
      <c r="I214" s="53">
        <f t="shared" si="126"/>
        <v>2.1794530953285228E-2</v>
      </c>
      <c r="J214" s="53">
        <f t="shared" si="126"/>
        <v>6.1544401544401536E-2</v>
      </c>
      <c r="K214" s="53">
        <f t="shared" si="126"/>
        <v>0.16603471510969758</v>
      </c>
      <c r="L214" s="53">
        <f t="shared" si="126"/>
        <v>0.19326187515543397</v>
      </c>
      <c r="M214" s="53">
        <f t="shared" si="126"/>
        <v>0.20316084177126589</v>
      </c>
      <c r="N214" s="53">
        <f t="shared" si="126"/>
        <v>0.20285997773583078</v>
      </c>
      <c r="O214" s="53">
        <f t="shared" si="126"/>
        <v>0.17772387711270893</v>
      </c>
      <c r="P214" s="53">
        <f t="shared" si="126"/>
        <v>9.7328320152124129E-2</v>
      </c>
      <c r="Q214" s="53">
        <f t="shared" si="126"/>
        <v>0.11761526832955403</v>
      </c>
      <c r="R214" s="53">
        <f t="shared" si="126"/>
        <v>0.19386596033017126</v>
      </c>
      <c r="S214" s="53">
        <f t="shared" ref="S214:T214" si="127">(S49/S$87)*100</f>
        <v>0.10694539794044863</v>
      </c>
      <c r="T214" s="53">
        <f t="shared" si="127"/>
        <v>0.1026362659296791</v>
      </c>
      <c r="U214" s="53">
        <f t="shared" ref="U214" si="128">(U49/U$87)*100</f>
        <v>0.10083215165310844</v>
      </c>
    </row>
    <row r="215" spans="1:21" x14ac:dyDescent="0.35">
      <c r="A215" s="19" t="s">
        <v>135</v>
      </c>
      <c r="B215" s="390"/>
      <c r="C215" s="20" t="s">
        <v>60</v>
      </c>
      <c r="D215" s="51"/>
      <c r="E215" s="51"/>
      <c r="F215" s="51"/>
      <c r="G215" s="51">
        <f t="shared" si="126"/>
        <v>4.0774446075347734E-2</v>
      </c>
      <c r="H215" s="51">
        <f t="shared" si="126"/>
        <v>1.9173921711969164E-2</v>
      </c>
      <c r="I215" s="51">
        <f t="shared" si="126"/>
        <v>9.8582098999873396E-3</v>
      </c>
      <c r="J215" s="51">
        <f t="shared" si="126"/>
        <v>5.1703521703521695E-2</v>
      </c>
      <c r="K215" s="51">
        <f t="shared" si="126"/>
        <v>0.14553770686216375</v>
      </c>
      <c r="L215" s="51">
        <f t="shared" si="126"/>
        <v>0.17735836856503359</v>
      </c>
      <c r="M215" s="51">
        <f t="shared" si="126"/>
        <v>0.1970169380803509</v>
      </c>
      <c r="N215" s="51">
        <f t="shared" si="126"/>
        <v>0.19307632738008809</v>
      </c>
      <c r="O215" s="51">
        <f t="shared" si="126"/>
        <v>0.15460780651788214</v>
      </c>
      <c r="P215" s="51">
        <f t="shared" si="126"/>
        <v>7.7538787328752329E-2</v>
      </c>
      <c r="Q215" s="51">
        <f t="shared" si="126"/>
        <v>9.5199042579994966E-2</v>
      </c>
      <c r="R215" s="51">
        <f t="shared" si="126"/>
        <v>0.16640096915937744</v>
      </c>
      <c r="S215" s="51">
        <f t="shared" ref="S215:T215" si="129">(S50/S$87)*100</f>
        <v>8.2450307336153911E-2</v>
      </c>
      <c r="T215" s="51">
        <f t="shared" si="129"/>
        <v>8.2965991094733613E-2</v>
      </c>
      <c r="U215" s="51">
        <f t="shared" ref="U215" si="130">(U50/U$87)*100</f>
        <v>8.0920217926710947E-2</v>
      </c>
    </row>
    <row r="216" spans="1:21" x14ac:dyDescent="0.35">
      <c r="A216" s="19" t="s">
        <v>135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</row>
    <row r="217" spans="1:21" x14ac:dyDescent="0.35">
      <c r="A217" s="19" t="s">
        <v>135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1" x14ac:dyDescent="0.35">
      <c r="A218" s="19" t="s">
        <v>135</v>
      </c>
      <c r="B218" s="391"/>
      <c r="C218" s="27" t="s">
        <v>63</v>
      </c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</row>
    <row r="219" spans="1:21" x14ac:dyDescent="0.35">
      <c r="A219" s="19" t="s">
        <v>135</v>
      </c>
      <c r="B219" s="393" t="s">
        <v>166</v>
      </c>
      <c r="C219" s="28" t="s">
        <v>59</v>
      </c>
      <c r="D219" s="53"/>
      <c r="E219" s="53"/>
      <c r="F219" s="53"/>
      <c r="G219" s="53">
        <f t="shared" ref="G219:R219" si="131">(G54/G$87)*100</f>
        <v>0</v>
      </c>
      <c r="H219" s="53">
        <f t="shared" si="131"/>
        <v>0</v>
      </c>
      <c r="I219" s="53">
        <f t="shared" si="131"/>
        <v>0</v>
      </c>
      <c r="J219" s="53">
        <f t="shared" si="131"/>
        <v>0</v>
      </c>
      <c r="K219" s="53">
        <f t="shared" si="131"/>
        <v>0</v>
      </c>
      <c r="L219" s="53">
        <f t="shared" si="131"/>
        <v>0</v>
      </c>
      <c r="M219" s="53">
        <f t="shared" si="131"/>
        <v>0</v>
      </c>
      <c r="N219" s="53">
        <f t="shared" si="131"/>
        <v>0</v>
      </c>
      <c r="O219" s="53">
        <f t="shared" si="131"/>
        <v>0</v>
      </c>
      <c r="P219" s="53">
        <f t="shared" si="131"/>
        <v>0</v>
      </c>
      <c r="Q219" s="53">
        <f t="shared" si="131"/>
        <v>0</v>
      </c>
      <c r="R219" s="53">
        <f t="shared" si="131"/>
        <v>0</v>
      </c>
      <c r="S219" s="53">
        <f t="shared" ref="S219:T219" si="132">(S54/S$87)*100</f>
        <v>0</v>
      </c>
      <c r="T219" s="53">
        <f t="shared" si="132"/>
        <v>0</v>
      </c>
      <c r="U219" s="53">
        <f t="shared" ref="U219" si="133">(U54/U$87)*100</f>
        <v>0</v>
      </c>
    </row>
    <row r="220" spans="1:21" x14ac:dyDescent="0.35">
      <c r="A220" s="19" t="s">
        <v>135</v>
      </c>
      <c r="B220" s="390"/>
      <c r="C220" s="20" t="s">
        <v>60</v>
      </c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</row>
    <row r="221" spans="1:21" x14ac:dyDescent="0.35">
      <c r="A221" s="19" t="s">
        <v>135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</row>
    <row r="222" spans="1:21" x14ac:dyDescent="0.35">
      <c r="A222" s="19" t="s">
        <v>135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1" x14ac:dyDescent="0.35">
      <c r="A223" s="19" t="s">
        <v>135</v>
      </c>
      <c r="B223" s="391"/>
      <c r="C223" s="27" t="s">
        <v>63</v>
      </c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</row>
    <row r="224" spans="1:21" x14ac:dyDescent="0.35">
      <c r="A224" s="19" t="s">
        <v>135</v>
      </c>
      <c r="B224" s="393" t="s">
        <v>11</v>
      </c>
      <c r="C224" s="28" t="s">
        <v>59</v>
      </c>
      <c r="D224" s="53"/>
      <c r="E224" s="53"/>
      <c r="F224" s="53"/>
      <c r="G224" s="53">
        <f t="shared" ref="G224:R225" si="134">(G59/G$87)*100</f>
        <v>0.30237086740756275</v>
      </c>
      <c r="H224" s="53">
        <f t="shared" si="134"/>
        <v>0.21338738618993819</v>
      </c>
      <c r="I224" s="53">
        <f t="shared" si="134"/>
        <v>7.339410051905304E-2</v>
      </c>
      <c r="J224" s="53">
        <f t="shared" si="134"/>
        <v>0.11483736983736983</v>
      </c>
      <c r="K224" s="53">
        <f t="shared" si="134"/>
        <v>7.977737049215676E-2</v>
      </c>
      <c r="L224" s="53">
        <f t="shared" si="134"/>
        <v>7.2555583188261635E-2</v>
      </c>
      <c r="M224" s="53">
        <f t="shared" si="134"/>
        <v>0.13515561569688767</v>
      </c>
      <c r="N224" s="53">
        <f t="shared" si="134"/>
        <v>0.12077972992594745</v>
      </c>
      <c r="O224" s="53">
        <f t="shared" si="134"/>
        <v>5.7213091791950693E-2</v>
      </c>
      <c r="P224" s="53">
        <f t="shared" si="134"/>
        <v>8.1225204200700118E-2</v>
      </c>
      <c r="Q224" s="53">
        <f t="shared" si="134"/>
        <v>9.8636096413874191E-2</v>
      </c>
      <c r="R224" s="53">
        <f t="shared" si="134"/>
        <v>8.8263315674920947E-2</v>
      </c>
      <c r="S224" s="53">
        <f t="shared" ref="S224:T224" si="135">(S59/S$87)*100</f>
        <v>4.8386684760916426E-2</v>
      </c>
      <c r="T224" s="53">
        <f t="shared" si="135"/>
        <v>4.4961231383387076E-2</v>
      </c>
      <c r="U224" s="53">
        <f t="shared" ref="U224" si="136">(U59/U$87)*100</f>
        <v>9.0948205089932094E-2</v>
      </c>
    </row>
    <row r="225" spans="1:21" x14ac:dyDescent="0.35">
      <c r="A225" s="19" t="s">
        <v>135</v>
      </c>
      <c r="B225" s="390"/>
      <c r="C225" s="20" t="s">
        <v>60</v>
      </c>
      <c r="D225" s="51"/>
      <c r="E225" s="51"/>
      <c r="F225" s="51"/>
      <c r="G225" s="51">
        <f t="shared" si="134"/>
        <v>0.28967847906619137</v>
      </c>
      <c r="H225" s="51">
        <f t="shared" si="134"/>
        <v>0.20052169867747724</v>
      </c>
      <c r="I225" s="51">
        <f t="shared" si="134"/>
        <v>6.3973920749461954E-2</v>
      </c>
      <c r="J225" s="51">
        <f t="shared" si="134"/>
        <v>9.6762606762606743E-2</v>
      </c>
      <c r="K225" s="51">
        <f t="shared" si="134"/>
        <v>7.3771764325373301E-2</v>
      </c>
      <c r="L225" s="51">
        <f t="shared" si="134"/>
        <v>6.5762248196965925E-2</v>
      </c>
      <c r="M225" s="51">
        <f t="shared" si="134"/>
        <v>0.12707713125845738</v>
      </c>
      <c r="N225" s="51">
        <f t="shared" si="134"/>
        <v>0.11043560331058515</v>
      </c>
      <c r="O225" s="51">
        <f t="shared" si="134"/>
        <v>4.0819871136427308E-2</v>
      </c>
      <c r="P225" s="51">
        <f t="shared" si="134"/>
        <v>5.1388996931587369E-2</v>
      </c>
      <c r="Q225" s="51">
        <f t="shared" si="134"/>
        <v>7.8231292517006806E-2</v>
      </c>
      <c r="R225" s="51">
        <f t="shared" si="134"/>
        <v>7.085253172354318E-2</v>
      </c>
      <c r="S225" s="51">
        <f t="shared" ref="S225:T225" si="137">(S60/S$87)*100</f>
        <v>3.8373513211463241E-2</v>
      </c>
      <c r="T225" s="51">
        <f t="shared" si="137"/>
        <v>2.4523645017656994E-2</v>
      </c>
      <c r="U225" s="51">
        <f t="shared" ref="U225" si="138">(U60/U$87)*100</f>
        <v>6.227890141055302E-2</v>
      </c>
    </row>
    <row r="226" spans="1:21" x14ac:dyDescent="0.35">
      <c r="A226" s="19" t="s">
        <v>135</v>
      </c>
      <c r="B226" s="390"/>
      <c r="C226" s="20" t="s">
        <v>61</v>
      </c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</row>
    <row r="227" spans="1:21" x14ac:dyDescent="0.35">
      <c r="A227" s="19" t="s">
        <v>135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1" x14ac:dyDescent="0.35">
      <c r="A228" s="19" t="s">
        <v>135</v>
      </c>
      <c r="B228" s="391"/>
      <c r="C228" s="27" t="s">
        <v>63</v>
      </c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</row>
    <row r="229" spans="1:21" x14ac:dyDescent="0.35">
      <c r="A229" s="19" t="s">
        <v>135</v>
      </c>
      <c r="B229" s="393" t="s">
        <v>12</v>
      </c>
      <c r="C229" s="28" t="s">
        <v>59</v>
      </c>
      <c r="D229" s="88"/>
      <c r="E229" s="88"/>
      <c r="F229" s="88"/>
      <c r="G229" s="88">
        <f t="shared" ref="G229:R230" si="139">(G64/G$87)*100</f>
        <v>0.17276717690640947</v>
      </c>
      <c r="H229" s="88">
        <f t="shared" si="139"/>
        <v>0.10499900312354621</v>
      </c>
      <c r="I229" s="88">
        <f t="shared" si="139"/>
        <v>9.4550576022281299E-2</v>
      </c>
      <c r="J229" s="88">
        <f t="shared" si="139"/>
        <v>0.16231192231192229</v>
      </c>
      <c r="K229" s="88">
        <f t="shared" si="139"/>
        <v>0.16701309902431136</v>
      </c>
      <c r="L229" s="88">
        <f t="shared" si="139"/>
        <v>0.16329917930862969</v>
      </c>
      <c r="M229" s="88">
        <f t="shared" si="139"/>
        <v>7.0627595539172222E-2</v>
      </c>
      <c r="N229" s="88">
        <f t="shared" si="139"/>
        <v>5.5563138279850925E-2</v>
      </c>
      <c r="O229" s="88">
        <f t="shared" si="139"/>
        <v>5.7348025025679338E-2</v>
      </c>
      <c r="P229" s="88">
        <f t="shared" si="139"/>
        <v>4.2203206707290719E-2</v>
      </c>
      <c r="Q229" s="88">
        <f t="shared" si="139"/>
        <v>4.9340304022843701E-2</v>
      </c>
      <c r="R229" s="88">
        <f t="shared" si="139"/>
        <v>4.9168001314114411E-2</v>
      </c>
      <c r="S229" s="88">
        <f t="shared" ref="S229:T229" si="140">(S64/S$87)*100</f>
        <v>4.998163965833799E-2</v>
      </c>
      <c r="T229" s="88">
        <f t="shared" si="140"/>
        <v>9.4922078919084898E-2</v>
      </c>
      <c r="U229" s="88">
        <f t="shared" ref="U229" si="141">(U64/U$87)*100</f>
        <v>0.16115157847600567</v>
      </c>
    </row>
    <row r="230" spans="1:21" x14ac:dyDescent="0.35">
      <c r="A230" s="19" t="s">
        <v>135</v>
      </c>
      <c r="B230" s="390"/>
      <c r="C230" s="20" t="s">
        <v>60</v>
      </c>
      <c r="D230" s="79"/>
      <c r="E230" s="79"/>
      <c r="F230" s="79"/>
      <c r="G230" s="79">
        <f t="shared" si="139"/>
        <v>1.4398546166212343E-3</v>
      </c>
      <c r="H230" s="79">
        <f t="shared" si="139"/>
        <v>1.4301854190204026E-3</v>
      </c>
      <c r="I230" s="79">
        <f t="shared" si="139"/>
        <v>8.8618812507912387E-3</v>
      </c>
      <c r="J230" s="79">
        <f t="shared" si="139"/>
        <v>1.3455013455013453E-4</v>
      </c>
      <c r="K230" s="79">
        <f t="shared" si="139"/>
        <v>1.4080103498463694E-3</v>
      </c>
      <c r="L230" s="79">
        <f t="shared" si="139"/>
        <v>2.3596120368067643E-3</v>
      </c>
      <c r="M230" s="79">
        <f t="shared" si="139"/>
        <v>3.7142457188185342E-4</v>
      </c>
      <c r="N230" s="79">
        <f t="shared" si="139"/>
        <v>3.0603552586999662E-3</v>
      </c>
      <c r="O230" s="79">
        <f t="shared" si="139"/>
        <v>1.9553646465589694E-3</v>
      </c>
      <c r="P230" s="79">
        <f t="shared" si="139"/>
        <v>3.070573490643502E-3</v>
      </c>
      <c r="Q230" s="79">
        <f t="shared" si="139"/>
        <v>3.6234987822289415E-3</v>
      </c>
      <c r="R230" s="79">
        <f t="shared" si="139"/>
        <v>6.0798324504127135E-3</v>
      </c>
      <c r="S230" s="79">
        <f t="shared" ref="S230:T230" si="142">(S65/S$87)*100</f>
        <v>5.5368404246826852E-3</v>
      </c>
      <c r="T230" s="79">
        <f t="shared" si="142"/>
        <v>4.1002610164286813E-3</v>
      </c>
      <c r="U230" s="79">
        <f t="shared" ref="U230" si="143">(U65/U$87)*100</f>
        <v>3.2203895813120382E-3</v>
      </c>
    </row>
    <row r="231" spans="1:21" x14ac:dyDescent="0.35">
      <c r="A231" s="19" t="s">
        <v>135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</row>
    <row r="232" spans="1:21" x14ac:dyDescent="0.35">
      <c r="A232" s="19" t="s">
        <v>135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</row>
    <row r="233" spans="1:21" ht="15" thickBot="1" x14ac:dyDescent="0.4">
      <c r="A233" s="19" t="s">
        <v>135</v>
      </c>
      <c r="B233" s="394"/>
      <c r="C233" s="69" t="s">
        <v>63</v>
      </c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</row>
    <row r="234" spans="1:21" x14ac:dyDescent="0.35">
      <c r="A234" s="19" t="s">
        <v>135</v>
      </c>
      <c r="B234" s="388" t="s">
        <v>92</v>
      </c>
      <c r="C234" s="17" t="s">
        <v>59</v>
      </c>
      <c r="D234" s="79"/>
      <c r="E234" s="79"/>
      <c r="F234" s="79"/>
      <c r="G234" s="79">
        <f>(G69/G$87)*100</f>
        <v>1.1641993429789614</v>
      </c>
      <c r="H234" s="79">
        <f t="shared" ref="H234:R234" si="144">(H69/H$87)*100</f>
        <v>0.9361673423273742</v>
      </c>
      <c r="I234" s="79">
        <f t="shared" si="144"/>
        <v>0.76118306114698064</v>
      </c>
      <c r="J234" s="79">
        <f t="shared" si="144"/>
        <v>1.2661185211185211</v>
      </c>
      <c r="K234" s="79">
        <f t="shared" si="144"/>
        <v>0.95069645841194539</v>
      </c>
      <c r="L234" s="79">
        <f t="shared" si="144"/>
        <v>0.95113106192489427</v>
      </c>
      <c r="M234" s="79">
        <f t="shared" si="144"/>
        <v>0.72648313191171665</v>
      </c>
      <c r="N234" s="79">
        <f t="shared" si="144"/>
        <v>0.81108416823967855</v>
      </c>
      <c r="O234" s="79">
        <f t="shared" si="144"/>
        <v>0.43608927070688208</v>
      </c>
      <c r="P234" s="79">
        <f t="shared" si="144"/>
        <v>0.59789187086736684</v>
      </c>
      <c r="Q234" s="79">
        <f t="shared" si="144"/>
        <v>0.63038972873099841</v>
      </c>
      <c r="R234" s="79">
        <f t="shared" si="144"/>
        <v>0.91623177692907865</v>
      </c>
      <c r="S234" s="79">
        <f t="shared" ref="S234:T234" si="145">(S69/S$87)*100</f>
        <v>0.49454418456134752</v>
      </c>
      <c r="T234" s="79">
        <f t="shared" si="145"/>
        <v>0.73973015507446649</v>
      </c>
      <c r="U234" s="79">
        <f t="shared" ref="U234" si="146">(U69/U$87)*100</f>
        <v>0.51312635271288909</v>
      </c>
    </row>
    <row r="235" spans="1:21" x14ac:dyDescent="0.35">
      <c r="A235" s="19" t="s">
        <v>135</v>
      </c>
      <c r="B235" s="388"/>
      <c r="C235" s="20" t="s">
        <v>60</v>
      </c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</row>
    <row r="236" spans="1:21" x14ac:dyDescent="0.35">
      <c r="A236" s="19" t="s">
        <v>135</v>
      </c>
      <c r="B236" s="388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</row>
    <row r="237" spans="1:21" x14ac:dyDescent="0.35">
      <c r="A237" s="19" t="s">
        <v>135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</row>
    <row r="238" spans="1:21" x14ac:dyDescent="0.35">
      <c r="A238" s="19" t="s">
        <v>135</v>
      </c>
      <c r="B238" s="392"/>
      <c r="C238" s="26" t="s">
        <v>63</v>
      </c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</row>
    <row r="239" spans="1:21" x14ac:dyDescent="0.35">
      <c r="A239" s="19" t="s">
        <v>135</v>
      </c>
      <c r="B239" s="393" t="s">
        <v>93</v>
      </c>
      <c r="C239" s="28" t="s">
        <v>59</v>
      </c>
      <c r="D239" s="88"/>
      <c r="E239" s="88"/>
      <c r="F239" s="88"/>
      <c r="G239" s="88">
        <f t="shared" ref="G239:R239" si="147">(G74/G$87)*100</f>
        <v>4.6960928216956743E-2</v>
      </c>
      <c r="H239" s="88">
        <f t="shared" si="147"/>
        <v>1.9960789526151393E-2</v>
      </c>
      <c r="I239" s="88">
        <f t="shared" si="147"/>
        <v>3.3226990758323839E-2</v>
      </c>
      <c r="J239" s="88">
        <f t="shared" si="147"/>
        <v>8.6725751725751726E-2</v>
      </c>
      <c r="K239" s="88">
        <f t="shared" si="147"/>
        <v>0.38479273354536153</v>
      </c>
      <c r="L239" s="88">
        <f t="shared" si="147"/>
        <v>7.4242725690126826E-2</v>
      </c>
      <c r="M239" s="88">
        <f t="shared" si="147"/>
        <v>0.219388269329476</v>
      </c>
      <c r="N239" s="88">
        <f t="shared" si="147"/>
        <v>0.29079957407676299</v>
      </c>
      <c r="O239" s="88">
        <f t="shared" si="147"/>
        <v>4.1655616770940339E-2</v>
      </c>
      <c r="P239" s="88">
        <f t="shared" si="147"/>
        <v>4.6979126150654735E-2</v>
      </c>
      <c r="Q239" s="88">
        <f t="shared" si="147"/>
        <v>0.23420886873267827</v>
      </c>
      <c r="R239" s="88">
        <f t="shared" si="147"/>
        <v>0.29158432918565974</v>
      </c>
      <c r="S239" s="88">
        <f t="shared" ref="S239:T239" si="148">(S74/S$87)*100</f>
        <v>0.16600862137782391</v>
      </c>
      <c r="T239" s="88">
        <f t="shared" si="148"/>
        <v>0.26361200675571933</v>
      </c>
      <c r="U239" s="88">
        <f t="shared" ref="U239" si="149">(U74/U$87)*100</f>
        <v>0.48147891633704004</v>
      </c>
    </row>
    <row r="240" spans="1:21" x14ac:dyDescent="0.35">
      <c r="A240" s="19" t="s">
        <v>135</v>
      </c>
      <c r="B240" s="390"/>
      <c r="C240" s="20" t="s">
        <v>60</v>
      </c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</row>
    <row r="241" spans="1:21" x14ac:dyDescent="0.35">
      <c r="A241" s="19" t="s">
        <v>135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</row>
    <row r="242" spans="1:21" x14ac:dyDescent="0.35">
      <c r="A242" s="19" t="s">
        <v>135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</row>
    <row r="243" spans="1:21" x14ac:dyDescent="0.35">
      <c r="A243" s="19" t="s">
        <v>135</v>
      </c>
      <c r="B243" s="391"/>
      <c r="C243" s="27" t="s">
        <v>63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</row>
    <row r="244" spans="1:21" x14ac:dyDescent="0.35">
      <c r="A244" s="19" t="s">
        <v>135</v>
      </c>
      <c r="B244" s="388" t="s">
        <v>94</v>
      </c>
      <c r="C244" s="28" t="s">
        <v>59</v>
      </c>
      <c r="D244" s="51"/>
      <c r="E244" s="51"/>
      <c r="F244" s="51"/>
      <c r="G244" s="51">
        <f t="shared" ref="G244:R244" si="150">(G79/G$87)*100</f>
        <v>4.0772349199692449E-2</v>
      </c>
      <c r="H244" s="51">
        <f t="shared" si="150"/>
        <v>3.91752508805744E-2</v>
      </c>
      <c r="I244" s="51">
        <f t="shared" si="150"/>
        <v>2.5294341055829849E-2</v>
      </c>
      <c r="J244" s="51">
        <f t="shared" si="150"/>
        <v>5.597987597987579E-2</v>
      </c>
      <c r="K244" s="51">
        <f t="shared" si="150"/>
        <v>0.10933426769446383</v>
      </c>
      <c r="L244" s="51">
        <f t="shared" si="150"/>
        <v>7.1624471524496247E-2</v>
      </c>
      <c r="M244" s="51">
        <f t="shared" si="150"/>
        <v>8.315244272315804E-2</v>
      </c>
      <c r="N244" s="51">
        <f t="shared" si="150"/>
        <v>3.6911572527951179E-2</v>
      </c>
      <c r="O244" s="51">
        <f t="shared" si="150"/>
        <v>4.7352227098702092E-2</v>
      </c>
      <c r="P244" s="51">
        <f t="shared" si="150"/>
        <v>3.1597303254246215E-2</v>
      </c>
      <c r="Q244" s="51">
        <f t="shared" si="150"/>
        <v>1.9866465104560312E-2</v>
      </c>
      <c r="R244" s="51">
        <f t="shared" si="150"/>
        <v>3.8536405075767034E-2</v>
      </c>
      <c r="S244" s="51">
        <f t="shared" ref="S244:T244" si="151">(S79/S$87)*100</f>
        <v>3.7690588329208907E-2</v>
      </c>
      <c r="T244" s="51">
        <f t="shared" si="151"/>
        <v>3.3930984185474973E-2</v>
      </c>
      <c r="U244" s="51">
        <f t="shared" ref="U244" si="152">(U79/U$87)*100</f>
        <v>3.4476005672065081E-2</v>
      </c>
    </row>
    <row r="245" spans="1:21" x14ac:dyDescent="0.35">
      <c r="A245" s="19" t="s">
        <v>135</v>
      </c>
      <c r="B245" s="388"/>
      <c r="C245" s="20" t="s">
        <v>60</v>
      </c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</row>
    <row r="246" spans="1:21" x14ac:dyDescent="0.35">
      <c r="A246" s="19" t="s">
        <v>135</v>
      </c>
      <c r="B246" s="388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35">
      <c r="A247" s="19" t="s">
        <v>135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8" spans="1:21" x14ac:dyDescent="0.35">
      <c r="A248" s="19" t="s">
        <v>135</v>
      </c>
      <c r="B248" s="389"/>
      <c r="C248" s="25" t="s">
        <v>63</v>
      </c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</row>
    <row r="249" spans="1:21" x14ac:dyDescent="0.35">
      <c r="A249" s="19" t="s">
        <v>135</v>
      </c>
    </row>
    <row r="250" spans="1:21" x14ac:dyDescent="0.35">
      <c r="A250" s="19" t="s">
        <v>135</v>
      </c>
    </row>
    <row r="251" spans="1:21" ht="15" customHeight="1" x14ac:dyDescent="0.35">
      <c r="A251" s="19" t="s">
        <v>135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</row>
    <row r="252" spans="1:21" ht="15" customHeight="1" x14ac:dyDescent="0.35">
      <c r="A252" s="19" t="s">
        <v>135</v>
      </c>
      <c r="B252" s="385" t="s">
        <v>0</v>
      </c>
      <c r="C252" s="260" t="s">
        <v>125</v>
      </c>
      <c r="D252" s="64">
        <f t="shared" ref="D252:R252" si="153">(D8/D$88)/D$89</f>
        <v>46.539278481532001</v>
      </c>
      <c r="E252" s="64">
        <f t="shared" si="153"/>
        <v>57.655344768054405</v>
      </c>
      <c r="F252" s="64">
        <f t="shared" si="153"/>
        <v>79.800716631769731</v>
      </c>
      <c r="G252" s="64">
        <f t="shared" si="153"/>
        <v>76.710918618124367</v>
      </c>
      <c r="H252" s="64">
        <f t="shared" si="153"/>
        <v>59.77836519420886</v>
      </c>
      <c r="I252" s="64">
        <f t="shared" si="153"/>
        <v>55.805941732526215</v>
      </c>
      <c r="J252" s="64">
        <f t="shared" si="153"/>
        <v>89.394673476905893</v>
      </c>
      <c r="K252" s="64">
        <f t="shared" si="153"/>
        <v>102.91697583975373</v>
      </c>
      <c r="L252" s="64">
        <f t="shared" si="153"/>
        <v>97.828297149244463</v>
      </c>
      <c r="M252" s="64">
        <f t="shared" si="153"/>
        <v>102.01733106110484</v>
      </c>
      <c r="N252" s="64">
        <f t="shared" si="153"/>
        <v>99.397680664842184</v>
      </c>
      <c r="O252" s="64">
        <f t="shared" si="153"/>
        <v>100.79112666364513</v>
      </c>
      <c r="P252" s="64">
        <f t="shared" si="153"/>
        <v>109.03665043213147</v>
      </c>
      <c r="Q252" s="64">
        <f t="shared" si="153"/>
        <v>117.19250452401336</v>
      </c>
      <c r="R252" s="64">
        <f t="shared" si="153"/>
        <v>130.06822991765662</v>
      </c>
      <c r="S252" s="64">
        <f>(S8/S$88)/S$89</f>
        <v>99.727949596804038</v>
      </c>
      <c r="T252" s="64">
        <f>(T8/T$88)/T$89</f>
        <v>122.42957520010367</v>
      </c>
      <c r="U252" s="64">
        <f>(U8/U$88)/U$89</f>
        <v>129.86636766748802</v>
      </c>
    </row>
    <row r="253" spans="1:21" ht="15" customHeight="1" x14ac:dyDescent="0.35">
      <c r="A253" s="19" t="s">
        <v>135</v>
      </c>
      <c r="B253" s="386"/>
      <c r="C253" s="260" t="s">
        <v>124</v>
      </c>
      <c r="D253" s="64">
        <f t="shared" ref="D253:S253" si="154">(D9/D$88)/D$89</f>
        <v>47.277452208830368</v>
      </c>
      <c r="E253" s="64">
        <f t="shared" si="154"/>
        <v>57.655344768054405</v>
      </c>
      <c r="F253" s="64">
        <f t="shared" si="154"/>
        <v>81.172212079928727</v>
      </c>
      <c r="G253" s="64">
        <f t="shared" ref="G253:R268" si="155">(G9/G$88)/G$89</f>
        <v>113.67841000703163</v>
      </c>
      <c r="H253" s="64">
        <f t="shared" si="155"/>
        <v>86.729676707915132</v>
      </c>
      <c r="I253" s="64">
        <f t="shared" si="155"/>
        <v>77.865175748132529</v>
      </c>
      <c r="J253" s="64">
        <f t="shared" si="155"/>
        <v>94.380391579909045</v>
      </c>
      <c r="K253" s="64">
        <f t="shared" si="155"/>
        <v>96.492730593589215</v>
      </c>
      <c r="L253" s="64">
        <f t="shared" si="155"/>
        <v>100.94293146597956</v>
      </c>
      <c r="M253" s="64">
        <f t="shared" si="155"/>
        <v>112.28212816357164</v>
      </c>
      <c r="N253" s="64">
        <f t="shared" si="155"/>
        <v>140.0713117676311</v>
      </c>
      <c r="O253" s="64">
        <f t="shared" si="155"/>
        <v>118.73438875286189</v>
      </c>
      <c r="P253" s="64">
        <f t="shared" si="155"/>
        <v>118.26354528660198</v>
      </c>
      <c r="Q253" s="64">
        <f t="shared" si="155"/>
        <v>129.25436480087751</v>
      </c>
      <c r="R253" s="64">
        <f t="shared" si="155"/>
        <v>128.91616514234951</v>
      </c>
      <c r="S253" s="64">
        <f t="shared" si="154"/>
        <v>115.8257457306252</v>
      </c>
      <c r="T253" s="64">
        <f t="shared" ref="T253:U253" si="156">(T9/T$88)/T$89</f>
        <v>125.37087654008458</v>
      </c>
      <c r="U253" s="64">
        <f t="shared" si="156"/>
        <v>115.22517456241582</v>
      </c>
    </row>
    <row r="254" spans="1:21" ht="15" customHeight="1" x14ac:dyDescent="0.35">
      <c r="A254" s="19" t="s">
        <v>135</v>
      </c>
      <c r="B254" s="386"/>
      <c r="C254" s="95" t="s">
        <v>126</v>
      </c>
      <c r="D254" s="64"/>
      <c r="E254" s="64"/>
      <c r="F254" s="64"/>
      <c r="G254" s="64">
        <f t="shared" si="155"/>
        <v>59.918744885572337</v>
      </c>
      <c r="H254" s="64">
        <f t="shared" si="155"/>
        <v>41.816953262435881</v>
      </c>
      <c r="I254" s="64">
        <f t="shared" si="155"/>
        <v>35.094800254967069</v>
      </c>
      <c r="J254" s="64">
        <f t="shared" si="155"/>
        <v>65.87723821733131</v>
      </c>
      <c r="K254" s="64">
        <f t="shared" si="155"/>
        <v>76.517111099883465</v>
      </c>
      <c r="L254" s="64">
        <f t="shared" si="155"/>
        <v>67.929497532249243</v>
      </c>
      <c r="M254" s="64">
        <f t="shared" si="155"/>
        <v>73.751587687742386</v>
      </c>
      <c r="N254" s="64">
        <f t="shared" si="155"/>
        <v>62.530656923364695</v>
      </c>
      <c r="O254" s="64">
        <f t="shared" si="155"/>
        <v>46.556692976994874</v>
      </c>
      <c r="P254" s="64">
        <f t="shared" si="155"/>
        <v>55.046894983657808</v>
      </c>
      <c r="Q254" s="64">
        <f t="shared" si="155"/>
        <v>63.451696010734828</v>
      </c>
      <c r="R254" s="64">
        <f t="shared" si="155"/>
        <v>76.581311411365334</v>
      </c>
      <c r="S254" s="64">
        <f t="shared" ref="S254:T314" si="157">(S10/S$88)/S$89</f>
        <v>46.500017751416173</v>
      </c>
      <c r="T254" s="64">
        <f t="shared" si="157"/>
        <v>67.322389083969867</v>
      </c>
      <c r="U254" s="64">
        <f t="shared" ref="U254" si="158">(U10/U$88)/U$89</f>
        <v>74.860127835388212</v>
      </c>
    </row>
    <row r="255" spans="1:21" ht="15" customHeight="1" x14ac:dyDescent="0.35">
      <c r="A255" s="19" t="s">
        <v>135</v>
      </c>
      <c r="B255" s="386"/>
      <c r="C255" s="260" t="s">
        <v>123</v>
      </c>
      <c r="D255" s="64">
        <f t="shared" ref="D255:F255" si="159">(D11/D$88)/D$89</f>
        <v>46.539278481532001</v>
      </c>
      <c r="E255" s="64">
        <f t="shared" si="159"/>
        <v>57.655344768054405</v>
      </c>
      <c r="F255" s="64">
        <f t="shared" si="159"/>
        <v>79.800716631769731</v>
      </c>
      <c r="G255" s="64">
        <f t="shared" si="155"/>
        <v>52.634857178160779</v>
      </c>
      <c r="H255" s="64">
        <f t="shared" si="155"/>
        <v>39.754100076446008</v>
      </c>
      <c r="I255" s="64">
        <f t="shared" si="155"/>
        <v>35.422941203427889</v>
      </c>
      <c r="J255" s="64">
        <f t="shared" si="155"/>
        <v>53.897164038712475</v>
      </c>
      <c r="K255" s="64">
        <f t="shared" si="155"/>
        <v>60.929223221813075</v>
      </c>
      <c r="L255" s="64">
        <f t="shared" si="155"/>
        <v>55.33782911904791</v>
      </c>
      <c r="M255" s="64">
        <f t="shared" si="155"/>
        <v>67.504350440346556</v>
      </c>
      <c r="N255" s="64">
        <f t="shared" si="155"/>
        <v>57.798427184959579</v>
      </c>
      <c r="O255" s="64">
        <f t="shared" si="155"/>
        <v>76.170557629935701</v>
      </c>
      <c r="P255" s="64">
        <f t="shared" si="155"/>
        <v>75.738402211686278</v>
      </c>
      <c r="Q255" s="64">
        <f t="shared" si="155"/>
        <v>81.045710135879531</v>
      </c>
      <c r="R255" s="64">
        <f t="shared" si="155"/>
        <v>85.42504395853507</v>
      </c>
      <c r="S255" s="64">
        <f t="shared" si="157"/>
        <v>75.152666159225589</v>
      </c>
      <c r="T255" s="64">
        <f t="shared" si="157"/>
        <v>79.115380679346529</v>
      </c>
      <c r="U255" s="64">
        <f t="shared" ref="U255" si="160">(U11/U$88)/U$89</f>
        <v>76.373858460622856</v>
      </c>
    </row>
    <row r="256" spans="1:21" ht="15" customHeight="1" x14ac:dyDescent="0.35">
      <c r="A256" s="19" t="s">
        <v>135</v>
      </c>
      <c r="B256" s="386"/>
      <c r="C256" s="20" t="s">
        <v>117</v>
      </c>
      <c r="D256" s="64">
        <f t="shared" ref="D256:F256" si="161">(D12/D$88)/D$89</f>
        <v>24.359733000846148</v>
      </c>
      <c r="E256" s="64">
        <f t="shared" si="161"/>
        <v>29.125919068461425</v>
      </c>
      <c r="F256" s="64">
        <f t="shared" si="161"/>
        <v>31.899968201624056</v>
      </c>
      <c r="G256" s="64">
        <f t="shared" si="155"/>
        <v>35.848541732635525</v>
      </c>
      <c r="H256" s="64">
        <f t="shared" si="155"/>
        <v>21.794429740426875</v>
      </c>
      <c r="I256" s="64">
        <f t="shared" si="155"/>
        <v>14.719165441130521</v>
      </c>
      <c r="J256" s="64">
        <f t="shared" si="155"/>
        <v>30.410347653600677</v>
      </c>
      <c r="K256" s="64">
        <f t="shared" si="155"/>
        <v>34.539826612100299</v>
      </c>
      <c r="L256" s="64">
        <f t="shared" si="155"/>
        <v>25.451308668154304</v>
      </c>
      <c r="M256" s="64">
        <f t="shared" si="155"/>
        <v>34.512980620758292</v>
      </c>
      <c r="N256" s="64">
        <f t="shared" si="155"/>
        <v>20.934043051021334</v>
      </c>
      <c r="O256" s="64">
        <f t="shared" si="155"/>
        <v>21.936156386453938</v>
      </c>
      <c r="P256" s="64">
        <f t="shared" si="155"/>
        <v>21.74864676321263</v>
      </c>
      <c r="Q256" s="64">
        <f t="shared" si="155"/>
        <v>27.304900015205956</v>
      </c>
      <c r="R256" s="64">
        <f t="shared" si="155"/>
        <v>31.938125452243778</v>
      </c>
      <c r="S256" s="64">
        <f t="shared" si="157"/>
        <v>21.924718393285094</v>
      </c>
      <c r="T256" s="64">
        <f t="shared" si="157"/>
        <v>24.00819456321274</v>
      </c>
      <c r="U256" s="64">
        <f t="shared" ref="U256" si="162">(U12/U$88)/U$89</f>
        <v>21.367618628523047</v>
      </c>
    </row>
    <row r="257" spans="1:21" ht="15" customHeight="1" x14ac:dyDescent="0.35">
      <c r="A257" s="19" t="s">
        <v>135</v>
      </c>
      <c r="B257" s="386"/>
      <c r="C257" s="254" t="s">
        <v>118</v>
      </c>
      <c r="D257" s="64">
        <f t="shared" ref="D257:F257" si="163">(D13/D$88)/D$89</f>
        <v>0</v>
      </c>
      <c r="E257" s="64">
        <f t="shared" si="163"/>
        <v>0</v>
      </c>
      <c r="F257" s="64">
        <f t="shared" si="163"/>
        <v>0</v>
      </c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</row>
    <row r="258" spans="1:21" ht="15" customHeight="1" x14ac:dyDescent="0.35">
      <c r="A258" s="19" t="s">
        <v>135</v>
      </c>
      <c r="B258" s="386"/>
      <c r="C258" s="254" t="s">
        <v>119</v>
      </c>
      <c r="D258" s="64">
        <f t="shared" ref="D258:F258" si="164">(D14/D$88)/D$89</f>
        <v>0</v>
      </c>
      <c r="E258" s="64">
        <f t="shared" si="164"/>
        <v>0</v>
      </c>
      <c r="F258" s="64">
        <f t="shared" si="164"/>
        <v>0</v>
      </c>
      <c r="G258" s="64">
        <f t="shared" si="155"/>
        <v>16.786315445525254</v>
      </c>
      <c r="H258" s="64">
        <f t="shared" si="155"/>
        <v>17.95967033601913</v>
      </c>
      <c r="I258" s="64">
        <f t="shared" si="155"/>
        <v>20.703775762297369</v>
      </c>
      <c r="J258" s="64">
        <f t="shared" si="155"/>
        <v>23.486816385111798</v>
      </c>
      <c r="K258" s="64">
        <f t="shared" si="155"/>
        <v>26.389396609712772</v>
      </c>
      <c r="L258" s="64">
        <f t="shared" si="155"/>
        <v>29.88652045089361</v>
      </c>
      <c r="M258" s="64">
        <f t="shared" si="155"/>
        <v>32.991369819588265</v>
      </c>
      <c r="N258" s="64">
        <f t="shared" si="155"/>
        <v>36.864384133938252</v>
      </c>
      <c r="O258" s="64">
        <f t="shared" si="155"/>
        <v>54.234401243481763</v>
      </c>
      <c r="P258" s="64">
        <f t="shared" si="155"/>
        <v>53.989755448473652</v>
      </c>
      <c r="Q258" s="64">
        <f t="shared" si="155"/>
        <v>53.740810120673572</v>
      </c>
      <c r="R258" s="64">
        <f t="shared" si="155"/>
        <v>53.486918506291296</v>
      </c>
      <c r="S258" s="64">
        <f t="shared" si="157"/>
        <v>53.227947765940492</v>
      </c>
      <c r="T258" s="64">
        <f t="shared" si="157"/>
        <v>55.107186116133789</v>
      </c>
      <c r="U258" s="64">
        <f t="shared" ref="U258" si="165">(U14/U$88)/U$89</f>
        <v>55.006239832099816</v>
      </c>
    </row>
    <row r="259" spans="1:21" ht="15" customHeight="1" x14ac:dyDescent="0.35">
      <c r="A259" s="19" t="s">
        <v>135</v>
      </c>
      <c r="B259" s="386"/>
      <c r="C259" s="254" t="s">
        <v>120</v>
      </c>
      <c r="D259" s="64">
        <f t="shared" ref="D259:F259" si="166">(D15/D$88)/D$89</f>
        <v>0</v>
      </c>
      <c r="E259" s="64">
        <f t="shared" si="166"/>
        <v>0</v>
      </c>
      <c r="F259" s="64">
        <f t="shared" si="166"/>
        <v>0</v>
      </c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</row>
    <row r="260" spans="1:21" ht="15" customHeight="1" x14ac:dyDescent="0.35">
      <c r="A260" s="19" t="s">
        <v>135</v>
      </c>
      <c r="B260" s="386"/>
      <c r="C260" s="260" t="s">
        <v>121</v>
      </c>
      <c r="D260" s="64">
        <f t="shared" ref="D260:F260" si="167">(D16/D$88)/D$89</f>
        <v>22.179545480685853</v>
      </c>
      <c r="E260" s="64">
        <f t="shared" si="167"/>
        <v>28.529425699592988</v>
      </c>
      <c r="F260" s="64">
        <f t="shared" si="167"/>
        <v>47.900748430145676</v>
      </c>
      <c r="G260" s="64">
        <f t="shared" si="155"/>
        <v>23.309905235473682</v>
      </c>
      <c r="H260" s="64">
        <f t="shared" si="155"/>
        <v>9.2301225731742349</v>
      </c>
      <c r="I260" s="64">
        <f t="shared" si="155"/>
        <v>9.5636313642821165</v>
      </c>
      <c r="J260" s="64">
        <f t="shared" si="155"/>
        <v>16.097068798421486</v>
      </c>
      <c r="K260" s="64">
        <f t="shared" si="155"/>
        <v>14.129911806828986</v>
      </c>
      <c r="L260" s="64">
        <f t="shared" si="155"/>
        <v>19.769736869141404</v>
      </c>
      <c r="M260" s="64">
        <f t="shared" si="155"/>
        <v>16.642535285904899</v>
      </c>
      <c r="N260" s="64">
        <f t="shared" si="155"/>
        <v>46.247781589095879</v>
      </c>
      <c r="O260" s="64">
        <f t="shared" si="155"/>
        <v>20.656289611081025</v>
      </c>
      <c r="P260" s="64">
        <f t="shared" si="155"/>
        <v>20.716424225199269</v>
      </c>
      <c r="Q260" s="64">
        <f t="shared" si="155"/>
        <v>26.500495238413656</v>
      </c>
      <c r="R260" s="64">
        <f t="shared" si="155"/>
        <v>21.885519192254019</v>
      </c>
      <c r="S260" s="64">
        <f t="shared" si="157"/>
        <v>19.172086686135383</v>
      </c>
      <c r="T260" s="64">
        <f t="shared" si="157"/>
        <v>19.03754753679933</v>
      </c>
      <c r="U260" s="64">
        <f t="shared" ref="U260" si="168">(U16/U$88)/U$89</f>
        <v>15.549396805722925</v>
      </c>
    </row>
    <row r="261" spans="1:21" ht="15" customHeight="1" x14ac:dyDescent="0.35">
      <c r="A261" s="19" t="s">
        <v>135</v>
      </c>
      <c r="B261" s="386"/>
      <c r="C261" s="260" t="s">
        <v>122</v>
      </c>
      <c r="D261" s="64">
        <f t="shared" ref="D261:F261" si="169">(D17/D$88)/D$89</f>
        <v>0.73817372729836828</v>
      </c>
      <c r="E261" s="64">
        <f t="shared" si="169"/>
        <v>0</v>
      </c>
      <c r="F261" s="64">
        <f t="shared" si="169"/>
        <v>1.371495448158996</v>
      </c>
      <c r="G261" s="64">
        <f t="shared" si="155"/>
        <v>37.733647593397173</v>
      </c>
      <c r="H261" s="64">
        <f t="shared" si="155"/>
        <v>37.745454058294897</v>
      </c>
      <c r="I261" s="64">
        <f t="shared" si="155"/>
        <v>32.87860318042253</v>
      </c>
      <c r="J261" s="64">
        <f t="shared" si="155"/>
        <v>24.386158742775081</v>
      </c>
      <c r="K261" s="64">
        <f t="shared" si="155"/>
        <v>21.433595564947151</v>
      </c>
      <c r="L261" s="64">
        <f t="shared" si="155"/>
        <v>25.835365477790244</v>
      </c>
      <c r="M261" s="64">
        <f t="shared" si="155"/>
        <v>28.135242437320194</v>
      </c>
      <c r="N261" s="64">
        <f t="shared" si="155"/>
        <v>36.025102993575658</v>
      </c>
      <c r="O261" s="64">
        <f t="shared" si="155"/>
        <v>21.907541511845164</v>
      </c>
      <c r="P261" s="64">
        <f t="shared" si="155"/>
        <v>21.808718849716435</v>
      </c>
      <c r="Q261" s="64">
        <f t="shared" si="155"/>
        <v>21.70815942658432</v>
      </c>
      <c r="R261" s="64">
        <f t="shared" si="155"/>
        <v>21.605601991560409</v>
      </c>
      <c r="S261" s="64">
        <f t="shared" si="157"/>
        <v>21.500992885264239</v>
      </c>
      <c r="T261" s="64">
        <f t="shared" si="157"/>
        <v>27.217948323938707</v>
      </c>
      <c r="U261" s="64">
        <f t="shared" ref="U261" si="170">(U17/U$88)/U$89</f>
        <v>23.301919296070025</v>
      </c>
    </row>
    <row r="262" spans="1:21" ht="15" customHeight="1" x14ac:dyDescent="0.35">
      <c r="A262" s="19" t="s">
        <v>135</v>
      </c>
      <c r="B262" s="387"/>
      <c r="C262" s="261" t="s">
        <v>116</v>
      </c>
      <c r="D262" s="33">
        <f t="shared" ref="D262:F262" si="171">(D18/D$88)/D$89</f>
        <v>0</v>
      </c>
      <c r="E262" s="33">
        <f t="shared" si="171"/>
        <v>0</v>
      </c>
      <c r="F262" s="33">
        <f t="shared" si="171"/>
        <v>0</v>
      </c>
      <c r="G262" s="33">
        <f t="shared" si="155"/>
        <v>24.076061439963585</v>
      </c>
      <c r="H262" s="33">
        <f t="shared" si="155"/>
        <v>20.024265117762852</v>
      </c>
      <c r="I262" s="33">
        <f t="shared" si="155"/>
        <v>20.383000529098325</v>
      </c>
      <c r="J262" s="33">
        <f t="shared" si="155"/>
        <v>35.497509438193411</v>
      </c>
      <c r="K262" s="33">
        <f t="shared" si="155"/>
        <v>41.987752617940657</v>
      </c>
      <c r="L262" s="33">
        <f t="shared" si="155"/>
        <v>42.49046803019656</v>
      </c>
      <c r="M262" s="33">
        <f t="shared" si="155"/>
        <v>34.512980620758292</v>
      </c>
      <c r="N262" s="33">
        <f t="shared" si="155"/>
        <v>41.599253479882606</v>
      </c>
      <c r="O262" s="33">
        <f t="shared" si="155"/>
        <v>24.620569033709426</v>
      </c>
      <c r="P262" s="33">
        <f t="shared" si="155"/>
        <v>33.298248220445181</v>
      </c>
      <c r="Q262" s="33">
        <f t="shared" si="155"/>
        <v>36.146794388133827</v>
      </c>
      <c r="R262" s="33">
        <f t="shared" si="155"/>
        <v>44.64318595912156</v>
      </c>
      <c r="S262" s="33">
        <f t="shared" si="157"/>
        <v>24.575283437578459</v>
      </c>
      <c r="T262" s="33">
        <f t="shared" si="157"/>
        <v>43.314194520757148</v>
      </c>
      <c r="U262" s="33">
        <f t="shared" ref="U262" si="172">(U18/U$88)/U$89</f>
        <v>53.492509206865172</v>
      </c>
    </row>
    <row r="263" spans="1:21" x14ac:dyDescent="0.35">
      <c r="A263" s="19" t="s">
        <v>135</v>
      </c>
      <c r="B263" s="390" t="s">
        <v>4</v>
      </c>
      <c r="C263" s="260" t="s">
        <v>59</v>
      </c>
      <c r="D263" s="32"/>
      <c r="E263" s="32"/>
      <c r="F263" s="32"/>
      <c r="G263" s="32">
        <f t="shared" si="155"/>
        <v>5.3019349349688056</v>
      </c>
      <c r="H263" s="32">
        <f t="shared" si="155"/>
        <v>4.9189864917479333</v>
      </c>
      <c r="I263" s="32">
        <f t="shared" si="155"/>
        <v>4.7760997537818035</v>
      </c>
      <c r="J263" s="32">
        <f t="shared" si="155"/>
        <v>6.1116003238368943</v>
      </c>
      <c r="K263" s="32">
        <f t="shared" si="155"/>
        <v>6.6856017639294665</v>
      </c>
      <c r="L263" s="32">
        <f t="shared" si="155"/>
        <v>4.4294091781424267</v>
      </c>
      <c r="M263" s="32">
        <f t="shared" si="155"/>
        <v>4.718130907135345</v>
      </c>
      <c r="N263" s="32">
        <f t="shared" si="155"/>
        <v>4.6599175269288855</v>
      </c>
      <c r="O263" s="32">
        <f t="shared" si="155"/>
        <v>4.2645247254253551</v>
      </c>
      <c r="P263" s="32">
        <f t="shared" si="155"/>
        <v>3.9477372847416907</v>
      </c>
      <c r="Q263" s="32">
        <f t="shared" si="155"/>
        <v>7.45657702653134</v>
      </c>
      <c r="R263" s="32">
        <f t="shared" si="155"/>
        <v>5.1876750682355173</v>
      </c>
      <c r="S263" s="32">
        <f t="shared" si="157"/>
        <v>4.0979980064284014</v>
      </c>
      <c r="T263" s="32">
        <f t="shared" si="157"/>
        <v>3.7925676731071372</v>
      </c>
      <c r="U263" s="32">
        <f t="shared" ref="U263" si="173">(U19/U$88)/U$89</f>
        <v>4.6811822488045971</v>
      </c>
    </row>
    <row r="264" spans="1:21" x14ac:dyDescent="0.35">
      <c r="A264" s="19" t="s">
        <v>135</v>
      </c>
      <c r="B264" s="390"/>
      <c r="C264" s="254" t="s">
        <v>60</v>
      </c>
      <c r="D264" s="32"/>
      <c r="E264" s="32"/>
      <c r="F264" s="32"/>
      <c r="G264" s="32">
        <f t="shared" si="155"/>
        <v>1.1861011130240324</v>
      </c>
      <c r="H264" s="32">
        <f t="shared" si="155"/>
        <v>1.0256156917777421</v>
      </c>
      <c r="I264" s="32">
        <f t="shared" si="155"/>
        <v>1.3655569488941013</v>
      </c>
      <c r="J264" s="32">
        <f t="shared" si="155"/>
        <v>4.4656119022829968</v>
      </c>
      <c r="K264" s="32">
        <f t="shared" si="155"/>
        <v>3.67979541905378</v>
      </c>
      <c r="L264" s="32">
        <f t="shared" si="155"/>
        <v>1.6327510181269755</v>
      </c>
      <c r="M264" s="32">
        <f t="shared" si="155"/>
        <v>1.2955662904331553</v>
      </c>
      <c r="N264" s="32">
        <f t="shared" si="155"/>
        <v>1.6018833110976267</v>
      </c>
      <c r="O264" s="32">
        <f t="shared" si="155"/>
        <v>2.2151546582063535</v>
      </c>
      <c r="P264" s="32">
        <f t="shared" si="155"/>
        <v>1.5994838968051985</v>
      </c>
      <c r="Q264" s="32">
        <f t="shared" si="155"/>
        <v>2.8758065506491794</v>
      </c>
      <c r="R264" s="32">
        <f t="shared" si="155"/>
        <v>1.9280803010569729</v>
      </c>
      <c r="S264" s="32">
        <f t="shared" si="157"/>
        <v>1.3236665860556018</v>
      </c>
      <c r="T264" s="32">
        <f t="shared" si="157"/>
        <v>1.0473699868736177</v>
      </c>
      <c r="U264" s="32">
        <f t="shared" ref="U264" si="174">(U20/U$88)/U$89</f>
        <v>1.8679778247179308</v>
      </c>
    </row>
    <row r="265" spans="1:21" x14ac:dyDescent="0.35">
      <c r="A265" s="19" t="s">
        <v>135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</row>
    <row r="266" spans="1:21" x14ac:dyDescent="0.35">
      <c r="A266" s="19" t="s">
        <v>135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35">
      <c r="A267" s="19" t="s">
        <v>135</v>
      </c>
      <c r="B267" s="391"/>
      <c r="C267" s="255" t="s">
        <v>63</v>
      </c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 x14ac:dyDescent="0.35">
      <c r="A268" s="19" t="s">
        <v>135</v>
      </c>
      <c r="B268" s="390" t="s">
        <v>5</v>
      </c>
      <c r="C268" s="17" t="s">
        <v>59</v>
      </c>
      <c r="D268" s="32"/>
      <c r="E268" s="32"/>
      <c r="F268" s="32"/>
      <c r="G268" s="32">
        <f t="shared" si="155"/>
        <v>6.8424792472707203</v>
      </c>
      <c r="H268" s="32">
        <f t="shared" si="155"/>
        <v>1.2232198253882796</v>
      </c>
      <c r="I268" s="32">
        <f t="shared" si="155"/>
        <v>1.2278247393045065</v>
      </c>
      <c r="J268" s="32">
        <f t="shared" si="155"/>
        <v>1.2129453151214613</v>
      </c>
      <c r="K268" s="32">
        <f t="shared" si="155"/>
        <v>2.4400154677355386</v>
      </c>
      <c r="L268" s="32">
        <f t="shared" si="155"/>
        <v>1.3591080755653635</v>
      </c>
      <c r="M268" s="32">
        <f t="shared" si="155"/>
        <v>1.6251736207430698</v>
      </c>
      <c r="N268" s="32">
        <f t="shared" si="155"/>
        <v>1.4008169096517737</v>
      </c>
      <c r="O268" s="32">
        <f t="shared" si="155"/>
        <v>1.4020477479087945</v>
      </c>
      <c r="P268" s="32">
        <f t="shared" si="155"/>
        <v>2.575300037464312</v>
      </c>
      <c r="Q268" s="32">
        <f t="shared" si="155"/>
        <v>0.73573686042956665</v>
      </c>
      <c r="R268" s="32">
        <f t="shared" si="155"/>
        <v>1.0563806707550116</v>
      </c>
      <c r="S268" s="32">
        <f t="shared" si="157"/>
        <v>0.37604345291950297</v>
      </c>
      <c r="T268" s="32">
        <f t="shared" si="157"/>
        <v>1.0735245334716415</v>
      </c>
      <c r="U268" s="32">
        <f t="shared" ref="U268" si="175">(U24/U$88)/U$89</f>
        <v>0.63042951290852456</v>
      </c>
    </row>
    <row r="269" spans="1:21" x14ac:dyDescent="0.35">
      <c r="A269" s="19" t="s">
        <v>135</v>
      </c>
      <c r="B269" s="390"/>
      <c r="C269" s="20" t="s">
        <v>60</v>
      </c>
      <c r="D269" s="32"/>
      <c r="E269" s="32"/>
      <c r="F269" s="32"/>
      <c r="G269" s="32">
        <f t="shared" ref="G269:R284" si="176">(G25/G$88)/G$89</f>
        <v>6.621312077851921</v>
      </c>
      <c r="H269" s="32">
        <f t="shared" si="176"/>
        <v>1.0333858882180209</v>
      </c>
      <c r="I269" s="32">
        <f t="shared" si="176"/>
        <v>1.0432485803916993</v>
      </c>
      <c r="J269" s="32">
        <f t="shared" si="176"/>
        <v>1.1533164669666962</v>
      </c>
      <c r="K269" s="32">
        <f t="shared" si="176"/>
        <v>1.0247374794393704</v>
      </c>
      <c r="L269" s="32">
        <f t="shared" si="176"/>
        <v>1.2355109538544993</v>
      </c>
      <c r="M269" s="32">
        <f t="shared" si="176"/>
        <v>1.5515438601142562</v>
      </c>
      <c r="N269" s="32">
        <f t="shared" si="176"/>
        <v>1.3370426879938264</v>
      </c>
      <c r="O269" s="32">
        <f t="shared" si="176"/>
        <v>1.244292841122884</v>
      </c>
      <c r="P269" s="32">
        <f t="shared" si="176"/>
        <v>0.54447595178730601</v>
      </c>
      <c r="Q269" s="32">
        <f t="shared" si="176"/>
        <v>0.33998012616765194</v>
      </c>
      <c r="R269" s="32">
        <f t="shared" si="176"/>
        <v>0.61981094510330481</v>
      </c>
      <c r="S269" s="32">
        <f t="shared" si="157"/>
        <v>0.14822034490603611</v>
      </c>
      <c r="T269" s="32">
        <f t="shared" si="157"/>
        <v>0.83696133277613005</v>
      </c>
      <c r="U269" s="32">
        <f t="shared" ref="U269" si="177">(U25/U$88)/U$89</f>
        <v>0.35829781036899649</v>
      </c>
    </row>
    <row r="270" spans="1:21" x14ac:dyDescent="0.35">
      <c r="A270" s="19" t="s">
        <v>135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</row>
    <row r="271" spans="1:21" x14ac:dyDescent="0.35">
      <c r="A271" s="19" t="s">
        <v>135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35">
      <c r="A272" s="19" t="s">
        <v>135</v>
      </c>
      <c r="B272" s="391"/>
      <c r="C272" s="27" t="s">
        <v>63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 x14ac:dyDescent="0.35">
      <c r="A273" s="19" t="s">
        <v>135</v>
      </c>
      <c r="B273" s="390" t="s">
        <v>6</v>
      </c>
      <c r="C273" s="17" t="s">
        <v>59</v>
      </c>
      <c r="D273" s="32"/>
      <c r="E273" s="32"/>
      <c r="F273" s="32"/>
      <c r="G273" s="32">
        <f t="shared" si="176"/>
        <v>1.2559292009178655</v>
      </c>
      <c r="H273" s="32">
        <f t="shared" si="176"/>
        <v>1.1473766795304723</v>
      </c>
      <c r="I273" s="32">
        <f t="shared" si="176"/>
        <v>1.9899929592427645</v>
      </c>
      <c r="J273" s="32">
        <f t="shared" si="176"/>
        <v>2.5585834773188947</v>
      </c>
      <c r="K273" s="32">
        <f t="shared" si="176"/>
        <v>4.2392790001053413</v>
      </c>
      <c r="L273" s="32">
        <f t="shared" si="176"/>
        <v>6.7710313595436817</v>
      </c>
      <c r="M273" s="32">
        <f t="shared" si="176"/>
        <v>14.664727645986671</v>
      </c>
      <c r="N273" s="32">
        <f t="shared" si="176"/>
        <v>4.2014405087859821</v>
      </c>
      <c r="O273" s="32">
        <f t="shared" si="176"/>
        <v>6.1202901846762483</v>
      </c>
      <c r="P273" s="32">
        <f t="shared" si="176"/>
        <v>5.560511323265338</v>
      </c>
      <c r="Q273" s="32">
        <f t="shared" si="176"/>
        <v>5.0219682680929187</v>
      </c>
      <c r="R273" s="32">
        <f t="shared" si="176"/>
        <v>6.3556578646142707</v>
      </c>
      <c r="S273" s="32">
        <f t="shared" si="157"/>
        <v>4.9663527080621206</v>
      </c>
      <c r="T273" s="32">
        <f t="shared" si="157"/>
        <v>7.4535705312557132</v>
      </c>
      <c r="U273" s="32">
        <f t="shared" ref="U273" si="178">(U29/U$88)/U$89</f>
        <v>7.8363401895307616</v>
      </c>
    </row>
    <row r="274" spans="1:21" x14ac:dyDescent="0.35">
      <c r="A274" s="19" t="s">
        <v>135</v>
      </c>
      <c r="B274" s="390"/>
      <c r="C274" s="20" t="s">
        <v>60</v>
      </c>
      <c r="D274" s="32"/>
      <c r="E274" s="32"/>
      <c r="F274" s="32"/>
      <c r="G274" s="32">
        <f t="shared" si="176"/>
        <v>1.2556093519135305</v>
      </c>
      <c r="H274" s="32">
        <f t="shared" si="176"/>
        <v>1.1461877055062057</v>
      </c>
      <c r="I274" s="32">
        <f t="shared" si="176"/>
        <v>1.9889597593644155</v>
      </c>
      <c r="J274" s="32">
        <f t="shared" si="176"/>
        <v>2.5561784194656427</v>
      </c>
      <c r="K274" s="32">
        <f t="shared" si="176"/>
        <v>4.237413229272855</v>
      </c>
      <c r="L274" s="32">
        <f t="shared" si="176"/>
        <v>6.5152729320002134</v>
      </c>
      <c r="M274" s="32">
        <f t="shared" si="176"/>
        <v>13.793723091546553</v>
      </c>
      <c r="N274" s="32">
        <f t="shared" si="176"/>
        <v>4.0959213827111576</v>
      </c>
      <c r="O274" s="32">
        <f t="shared" si="176"/>
        <v>5.9614322101616546</v>
      </c>
      <c r="P274" s="32">
        <f t="shared" si="176"/>
        <v>5.5451218882013258</v>
      </c>
      <c r="Q274" s="32">
        <f t="shared" si="176"/>
        <v>4.8849539143766378</v>
      </c>
      <c r="R274" s="32">
        <f t="shared" si="176"/>
        <v>6.3151029064066755</v>
      </c>
      <c r="S274" s="32">
        <f t="shared" si="157"/>
        <v>4.9215204318800154</v>
      </c>
      <c r="T274" s="32">
        <f t="shared" si="157"/>
        <v>7.3938633924743975</v>
      </c>
      <c r="U274" s="32">
        <f t="shared" ref="U274" si="179">(U30/U$88)/U$89</f>
        <v>7.7463283655296484</v>
      </c>
    </row>
    <row r="275" spans="1:21" x14ac:dyDescent="0.35">
      <c r="A275" s="19" t="s">
        <v>135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</row>
    <row r="276" spans="1:21" x14ac:dyDescent="0.35">
      <c r="A276" s="19" t="s">
        <v>135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35">
      <c r="A277" s="19" t="s">
        <v>135</v>
      </c>
      <c r="B277" s="391"/>
      <c r="C277" s="27" t="s">
        <v>63</v>
      </c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 x14ac:dyDescent="0.35">
      <c r="A278" s="19" t="s">
        <v>135</v>
      </c>
      <c r="B278" s="393" t="s">
        <v>7</v>
      </c>
      <c r="C278" s="28" t="s">
        <v>59</v>
      </c>
      <c r="D278" s="56"/>
      <c r="E278" s="56"/>
      <c r="F278" s="56"/>
      <c r="G278" s="56">
        <f t="shared" si="176"/>
        <v>30.152333980270029</v>
      </c>
      <c r="H278" s="56">
        <f t="shared" si="176"/>
        <v>25.079531477249994</v>
      </c>
      <c r="I278" s="56">
        <f t="shared" si="176"/>
        <v>21.580029246222363</v>
      </c>
      <c r="J278" s="56">
        <f t="shared" si="176"/>
        <v>39.944594101703423</v>
      </c>
      <c r="K278" s="56">
        <f t="shared" si="176"/>
        <v>44.254961381846016</v>
      </c>
      <c r="L278" s="56">
        <f t="shared" si="176"/>
        <v>36.25419682007405</v>
      </c>
      <c r="M278" s="56">
        <f t="shared" si="176"/>
        <v>36.091528060565267</v>
      </c>
      <c r="N278" s="56">
        <f t="shared" si="176"/>
        <v>38.337285140834467</v>
      </c>
      <c r="O278" s="56">
        <f t="shared" si="176"/>
        <v>18.243653386271934</v>
      </c>
      <c r="P278" s="56">
        <f t="shared" si="176"/>
        <v>25.276783753407319</v>
      </c>
      <c r="Q278" s="56">
        <f t="shared" si="176"/>
        <v>33.856000871851066</v>
      </c>
      <c r="R278" s="56">
        <f t="shared" si="176"/>
        <v>48.553851785146072</v>
      </c>
      <c r="S278" s="56">
        <f t="shared" si="157"/>
        <v>27.851080424422829</v>
      </c>
      <c r="T278" s="56">
        <f t="shared" si="157"/>
        <v>42.80892543308665</v>
      </c>
      <c r="U278" s="56">
        <f t="shared" ref="U278" si="180">(U34/U$88)/U$89</f>
        <v>43.464977661747831</v>
      </c>
    </row>
    <row r="279" spans="1:21" x14ac:dyDescent="0.35">
      <c r="A279" s="19" t="s">
        <v>135</v>
      </c>
      <c r="B279" s="390"/>
      <c r="C279" s="20" t="s">
        <v>60</v>
      </c>
      <c r="D279" s="32"/>
      <c r="E279" s="32"/>
      <c r="F279" s="32"/>
      <c r="G279" s="32">
        <f t="shared" si="176"/>
        <v>16.959735892260042</v>
      </c>
      <c r="H279" s="32">
        <f t="shared" si="176"/>
        <v>11.768500059030051</v>
      </c>
      <c r="I279" s="32">
        <f t="shared" si="176"/>
        <v>7.3670650874262078</v>
      </c>
      <c r="J279" s="32">
        <f t="shared" si="176"/>
        <v>13.868776062741158</v>
      </c>
      <c r="K279" s="32">
        <f t="shared" si="176"/>
        <v>14.600848876195043</v>
      </c>
      <c r="L279" s="32">
        <f t="shared" si="176"/>
        <v>6.6631801725165305</v>
      </c>
      <c r="M279" s="32">
        <f t="shared" si="176"/>
        <v>5.7949371070263149</v>
      </c>
      <c r="N279" s="32">
        <f t="shared" si="176"/>
        <v>2.9683511056045058</v>
      </c>
      <c r="O279" s="32">
        <f t="shared" si="176"/>
        <v>4.2164666599401164</v>
      </c>
      <c r="P279" s="32">
        <f t="shared" si="176"/>
        <v>7.7166567623083182</v>
      </c>
      <c r="Q279" s="32">
        <f t="shared" si="176"/>
        <v>10.887235450904853</v>
      </c>
      <c r="R279" s="32">
        <f t="shared" si="176"/>
        <v>12.181154438880158</v>
      </c>
      <c r="S279" s="32">
        <f t="shared" si="157"/>
        <v>9.325799621695829</v>
      </c>
      <c r="T279" s="32">
        <f t="shared" si="157"/>
        <v>9.0851231481519612</v>
      </c>
      <c r="U279" s="32">
        <f t="shared" ref="U279" si="181">(U35/U$88)/U$89</f>
        <v>3.6817483886606852</v>
      </c>
    </row>
    <row r="280" spans="1:21" x14ac:dyDescent="0.35">
      <c r="A280" s="19" t="s">
        <v>135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</row>
    <row r="281" spans="1:21" x14ac:dyDescent="0.35">
      <c r="A281" s="19" t="s">
        <v>135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35">
      <c r="A282" s="19" t="s">
        <v>135</v>
      </c>
      <c r="B282" s="391"/>
      <c r="C282" s="27" t="s">
        <v>63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 x14ac:dyDescent="0.35">
      <c r="A283" s="19" t="s">
        <v>135</v>
      </c>
      <c r="B283" s="393" t="s">
        <v>8</v>
      </c>
      <c r="C283" s="28" t="s">
        <v>59</v>
      </c>
      <c r="D283" s="56"/>
      <c r="E283" s="56"/>
      <c r="F283" s="56"/>
      <c r="G283" s="56">
        <f t="shared" si="176"/>
        <v>3.9391930007610723E-2</v>
      </c>
      <c r="H283" s="56">
        <f t="shared" si="176"/>
        <v>8.6242482041887052E-3</v>
      </c>
      <c r="I283" s="56">
        <f t="shared" si="176"/>
        <v>1.403152092854673E-2</v>
      </c>
      <c r="J283" s="56">
        <f t="shared" si="176"/>
        <v>2.6887054004827697</v>
      </c>
      <c r="K283" s="56">
        <f t="shared" si="176"/>
        <v>2.8164883947403094</v>
      </c>
      <c r="L283" s="56">
        <f t="shared" si="176"/>
        <v>0.70946293031532137</v>
      </c>
      <c r="M283" s="56">
        <f t="shared" si="176"/>
        <v>0.22647002168960254</v>
      </c>
      <c r="N283" s="56">
        <f t="shared" si="176"/>
        <v>0.34394737991252144</v>
      </c>
      <c r="O283" s="56">
        <f t="shared" si="176"/>
        <v>1.0407119588438942</v>
      </c>
      <c r="P283" s="56">
        <f t="shared" si="176"/>
        <v>0.61824189026832199</v>
      </c>
      <c r="Q283" s="56">
        <f t="shared" si="176"/>
        <v>0.37781820554917778</v>
      </c>
      <c r="R283" s="56">
        <f t="shared" si="176"/>
        <v>0.21923674448792527</v>
      </c>
      <c r="S283" s="56">
        <f t="shared" si="157"/>
        <v>0.1562761445325081</v>
      </c>
      <c r="T283" s="56">
        <f t="shared" si="157"/>
        <v>7.3885406016464539E-2</v>
      </c>
      <c r="U283" s="56">
        <f t="shared" ref="U283" si="182">(U39/U$88)/U$89</f>
        <v>1.2181621196326649</v>
      </c>
    </row>
    <row r="284" spans="1:21" x14ac:dyDescent="0.35">
      <c r="A284" s="19" t="s">
        <v>135</v>
      </c>
      <c r="B284" s="390"/>
      <c r="C284" s="20" t="s">
        <v>60</v>
      </c>
      <c r="D284" s="32"/>
      <c r="E284" s="32"/>
      <c r="F284" s="32"/>
      <c r="G284" s="32">
        <f t="shared" si="176"/>
        <v>1.3265316600853526E-2</v>
      </c>
      <c r="H284" s="32">
        <f t="shared" si="176"/>
        <v>0</v>
      </c>
      <c r="I284" s="32">
        <f t="shared" si="176"/>
        <v>1.2898333965196162E-2</v>
      </c>
      <c r="J284" s="32">
        <f t="shared" si="176"/>
        <v>2.6847080284646059</v>
      </c>
      <c r="K284" s="32">
        <f t="shared" si="176"/>
        <v>2.813499859159069</v>
      </c>
      <c r="L284" s="32">
        <f t="shared" si="176"/>
        <v>0.70946293031532137</v>
      </c>
      <c r="M284" s="32">
        <f t="shared" si="176"/>
        <v>0.22647002168960254</v>
      </c>
      <c r="N284" s="32">
        <f t="shared" si="176"/>
        <v>0.34394737991252144</v>
      </c>
      <c r="O284" s="32">
        <f t="shared" si="176"/>
        <v>1.0407119588438942</v>
      </c>
      <c r="P284" s="32">
        <f t="shared" si="176"/>
        <v>0.61402715516684536</v>
      </c>
      <c r="Q284" s="32">
        <f t="shared" si="176"/>
        <v>0.34616859709453701</v>
      </c>
      <c r="R284" s="32">
        <f t="shared" si="176"/>
        <v>9.2628484426816052E-2</v>
      </c>
      <c r="S284" s="32">
        <f t="shared" si="157"/>
        <v>0.1474243172749618</v>
      </c>
      <c r="T284" s="32">
        <f t="shared" si="157"/>
        <v>6.544181223285056E-2</v>
      </c>
      <c r="U284" s="32">
        <f t="shared" ref="U284" si="183">(U40/U$88)/U$89</f>
        <v>1.2058841979207284</v>
      </c>
    </row>
    <row r="285" spans="1:21" x14ac:dyDescent="0.35">
      <c r="A285" s="19" t="s">
        <v>135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</row>
    <row r="286" spans="1:21" x14ac:dyDescent="0.35">
      <c r="A286" s="19" t="s">
        <v>135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35">
      <c r="A287" s="19" t="s">
        <v>135</v>
      </c>
      <c r="B287" s="391"/>
      <c r="C287" s="27" t="s">
        <v>63</v>
      </c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 x14ac:dyDescent="0.35">
      <c r="A288" s="19" t="s">
        <v>135</v>
      </c>
      <c r="B288" s="393" t="s">
        <v>9</v>
      </c>
      <c r="C288" s="28" t="s">
        <v>59</v>
      </c>
      <c r="D288" s="56"/>
      <c r="E288" s="56"/>
      <c r="F288" s="56"/>
      <c r="G288" s="56">
        <f t="shared" ref="G288:R303" si="184">(G44/G$88)/G$89</f>
        <v>3.7786793030591199</v>
      </c>
      <c r="H288" s="56">
        <f t="shared" si="184"/>
        <v>0.71194424884054097</v>
      </c>
      <c r="I288" s="56">
        <f t="shared" si="184"/>
        <v>0.51163391395278113</v>
      </c>
      <c r="J288" s="56">
        <f t="shared" si="184"/>
        <v>3.7577784961621084</v>
      </c>
      <c r="K288" s="56">
        <f t="shared" si="184"/>
        <v>3.4359243111260378</v>
      </c>
      <c r="L288" s="56">
        <f t="shared" si="184"/>
        <v>4.2246084680219784</v>
      </c>
      <c r="M288" s="56">
        <f t="shared" si="184"/>
        <v>2.0824342368731101</v>
      </c>
      <c r="N288" s="56">
        <f t="shared" si="184"/>
        <v>0.82147193640957306</v>
      </c>
      <c r="O288" s="56">
        <f t="shared" si="184"/>
        <v>5.3304936909392397</v>
      </c>
      <c r="P288" s="56">
        <f t="shared" si="184"/>
        <v>8.8195673517898889</v>
      </c>
      <c r="Q288" s="56">
        <f t="shared" si="184"/>
        <v>5.8371425916930466</v>
      </c>
      <c r="R288" s="56">
        <f t="shared" si="184"/>
        <v>2.3022417853012516</v>
      </c>
      <c r="S288" s="56">
        <f t="shared" si="157"/>
        <v>0.86284619042668509</v>
      </c>
      <c r="T288" s="56">
        <f t="shared" si="157"/>
        <v>2.1109776541003389</v>
      </c>
      <c r="U288" s="56">
        <f t="shared" ref="U288" si="185">(U44/U$88)/U$89</f>
        <v>2.122362492793223</v>
      </c>
    </row>
    <row r="289" spans="1:21" x14ac:dyDescent="0.35">
      <c r="A289" s="19" t="s">
        <v>135</v>
      </c>
      <c r="B289" s="390"/>
      <c r="C289" s="20" t="s">
        <v>60</v>
      </c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</row>
    <row r="290" spans="1:21" x14ac:dyDescent="0.35">
      <c r="A290" s="19" t="s">
        <v>135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</row>
    <row r="291" spans="1:21" x14ac:dyDescent="0.35">
      <c r="A291" s="19" t="s">
        <v>135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35">
      <c r="A292" s="19" t="s">
        <v>135</v>
      </c>
      <c r="B292" s="391"/>
      <c r="C292" s="27" t="s">
        <v>63</v>
      </c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 x14ac:dyDescent="0.35">
      <c r="A293" s="19" t="s">
        <v>135</v>
      </c>
      <c r="B293" s="393" t="s">
        <v>1</v>
      </c>
      <c r="C293" s="28" t="s">
        <v>59</v>
      </c>
      <c r="D293" s="56"/>
      <c r="E293" s="56"/>
      <c r="F293" s="56"/>
      <c r="G293" s="56">
        <f t="shared" si="184"/>
        <v>1.1044722802860394</v>
      </c>
      <c r="H293" s="56">
        <f t="shared" si="184"/>
        <v>0.7046094513387261</v>
      </c>
      <c r="I293" s="56">
        <f t="shared" si="184"/>
        <v>0.57377588728122619</v>
      </c>
      <c r="J293" s="56">
        <f t="shared" si="184"/>
        <v>1.7449772854725716</v>
      </c>
      <c r="K293" s="56">
        <f t="shared" si="184"/>
        <v>5.0856454857096818</v>
      </c>
      <c r="L293" s="56">
        <f t="shared" si="184"/>
        <v>6.3870238638278289</v>
      </c>
      <c r="M293" s="56">
        <f t="shared" si="184"/>
        <v>7.1255736828676692</v>
      </c>
      <c r="N293" s="56">
        <f t="shared" si="184"/>
        <v>6.829234989594732</v>
      </c>
      <c r="O293" s="56">
        <f t="shared" si="184"/>
        <v>6.1747298214036022</v>
      </c>
      <c r="P293" s="56">
        <f t="shared" si="184"/>
        <v>3.636751198212048</v>
      </c>
      <c r="Q293" s="56">
        <f t="shared" si="184"/>
        <v>4.5021367102345735</v>
      </c>
      <c r="R293" s="56">
        <f t="shared" si="184"/>
        <v>7.5523890869887058</v>
      </c>
      <c r="S293" s="56">
        <f t="shared" si="157"/>
        <v>4.2657687899536221</v>
      </c>
      <c r="T293" s="56">
        <f t="shared" si="157"/>
        <v>4.2358642675665559</v>
      </c>
      <c r="U293" s="56">
        <f t="shared" ref="U293" si="186">(U49/U$88)/U$89</f>
        <v>4.258815437461247</v>
      </c>
    </row>
    <row r="294" spans="1:21" x14ac:dyDescent="0.35">
      <c r="A294" s="19" t="s">
        <v>135</v>
      </c>
      <c r="B294" s="390"/>
      <c r="C294" s="20" t="s">
        <v>60</v>
      </c>
      <c r="D294" s="32"/>
      <c r="E294" s="32"/>
      <c r="F294" s="32"/>
      <c r="G294" s="32">
        <f t="shared" si="184"/>
        <v>0.98203744825811079</v>
      </c>
      <c r="H294" s="32">
        <f t="shared" si="184"/>
        <v>0.48314210667776375</v>
      </c>
      <c r="I294" s="32">
        <f t="shared" si="184"/>
        <v>0.25953314363561375</v>
      </c>
      <c r="J294" s="32">
        <f t="shared" si="184"/>
        <v>1.465957401283571</v>
      </c>
      <c r="K294" s="32">
        <f t="shared" si="184"/>
        <v>4.4578218562009138</v>
      </c>
      <c r="L294" s="32">
        <f t="shared" si="184"/>
        <v>5.8614361035427942</v>
      </c>
      <c r="M294" s="32">
        <f t="shared" si="184"/>
        <v>6.9100851169197721</v>
      </c>
      <c r="N294" s="32">
        <f t="shared" si="184"/>
        <v>6.4998706266428297</v>
      </c>
      <c r="O294" s="32">
        <f t="shared" si="184"/>
        <v>5.3715991854169252</v>
      </c>
      <c r="P294" s="32">
        <f t="shared" si="184"/>
        <v>2.8972993398529847</v>
      </c>
      <c r="Q294" s="32">
        <f t="shared" si="184"/>
        <v>3.6440770868086552</v>
      </c>
      <c r="R294" s="32">
        <f t="shared" si="184"/>
        <v>6.4824421027977799</v>
      </c>
      <c r="S294" s="32">
        <f t="shared" si="157"/>
        <v>3.2887244755730167</v>
      </c>
      <c r="T294" s="32">
        <f t="shared" si="157"/>
        <v>3.4240594581082102</v>
      </c>
      <c r="U294" s="32">
        <f t="shared" ref="U294" si="187">(U50/U$88)/U$89</f>
        <v>3.4178014418913865</v>
      </c>
    </row>
    <row r="295" spans="1:21" x14ac:dyDescent="0.35">
      <c r="A295" s="19" t="s">
        <v>135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</row>
    <row r="296" spans="1:21" x14ac:dyDescent="0.35">
      <c r="A296" s="19" t="s">
        <v>135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35">
      <c r="A297" s="19" t="s">
        <v>135</v>
      </c>
      <c r="B297" s="391"/>
      <c r="C297" s="27" t="s">
        <v>63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x14ac:dyDescent="0.35">
      <c r="A298" s="19" t="s">
        <v>135</v>
      </c>
      <c r="B298" s="393" t="s">
        <v>166</v>
      </c>
      <c r="C298" s="28" t="s">
        <v>59</v>
      </c>
      <c r="D298" s="56"/>
      <c r="E298" s="56"/>
      <c r="F298" s="56"/>
      <c r="G298" s="56">
        <f t="shared" si="184"/>
        <v>0</v>
      </c>
      <c r="H298" s="56">
        <f t="shared" si="184"/>
        <v>0</v>
      </c>
      <c r="I298" s="56">
        <f t="shared" si="184"/>
        <v>0</v>
      </c>
      <c r="J298" s="56">
        <f t="shared" si="184"/>
        <v>0</v>
      </c>
      <c r="K298" s="56">
        <f t="shared" si="184"/>
        <v>0</v>
      </c>
      <c r="L298" s="56">
        <f t="shared" si="184"/>
        <v>0</v>
      </c>
      <c r="M298" s="56">
        <f t="shared" si="184"/>
        <v>0</v>
      </c>
      <c r="N298" s="56">
        <f t="shared" si="184"/>
        <v>0</v>
      </c>
      <c r="O298" s="56">
        <f t="shared" si="184"/>
        <v>0</v>
      </c>
      <c r="P298" s="56">
        <f t="shared" si="184"/>
        <v>0</v>
      </c>
      <c r="Q298" s="56">
        <f t="shared" si="184"/>
        <v>0</v>
      </c>
      <c r="R298" s="56">
        <f t="shared" si="184"/>
        <v>0</v>
      </c>
      <c r="S298" s="56">
        <f t="shared" si="157"/>
        <v>0</v>
      </c>
      <c r="T298" s="56">
        <f t="shared" si="157"/>
        <v>0</v>
      </c>
      <c r="U298" s="56">
        <f t="shared" ref="U298" si="188">(U54/U$88)/U$89</f>
        <v>0</v>
      </c>
    </row>
    <row r="299" spans="1:21" x14ac:dyDescent="0.35">
      <c r="A299" s="19" t="s">
        <v>135</v>
      </c>
      <c r="B299" s="390"/>
      <c r="C299" s="20" t="s">
        <v>60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</row>
    <row r="300" spans="1:21" x14ac:dyDescent="0.35">
      <c r="A300" s="19" t="s">
        <v>135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</row>
    <row r="301" spans="1:21" x14ac:dyDescent="0.35">
      <c r="A301" s="19" t="s">
        <v>135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35">
      <c r="A302" s="19" t="s">
        <v>135</v>
      </c>
      <c r="B302" s="391"/>
      <c r="C302" s="27" t="s">
        <v>63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 x14ac:dyDescent="0.35">
      <c r="A303" s="19" t="s">
        <v>135</v>
      </c>
      <c r="B303" s="393" t="s">
        <v>11</v>
      </c>
      <c r="C303" s="28" t="s">
        <v>59</v>
      </c>
      <c r="D303" s="56"/>
      <c r="E303" s="56"/>
      <c r="F303" s="56"/>
      <c r="G303" s="56">
        <f t="shared" si="184"/>
        <v>7.282490472287356</v>
      </c>
      <c r="H303" s="56">
        <f t="shared" si="184"/>
        <v>5.3769089522208278</v>
      </c>
      <c r="I303" s="56">
        <f t="shared" si="184"/>
        <v>1.9322170886260526</v>
      </c>
      <c r="J303" s="56">
        <f t="shared" si="184"/>
        <v>3.2560004949443195</v>
      </c>
      <c r="K303" s="56">
        <f t="shared" si="184"/>
        <v>2.4435818969374612</v>
      </c>
      <c r="L303" s="56">
        <f t="shared" si="184"/>
        <v>2.3978564882735607</v>
      </c>
      <c r="M303" s="56">
        <f t="shared" si="184"/>
        <v>4.7403884031244941</v>
      </c>
      <c r="N303" s="56">
        <f t="shared" si="184"/>
        <v>4.0660221244734638</v>
      </c>
      <c r="O303" s="56">
        <f t="shared" si="184"/>
        <v>1.9877767118394529</v>
      </c>
      <c r="P303" s="56">
        <f t="shared" si="184"/>
        <v>3.0350452801426226</v>
      </c>
      <c r="Q303" s="56">
        <f t="shared" si="184"/>
        <v>3.775642371319186</v>
      </c>
      <c r="R303" s="56">
        <f t="shared" si="184"/>
        <v>3.438452531581274</v>
      </c>
      <c r="S303" s="56">
        <f t="shared" si="157"/>
        <v>1.9300167531975236</v>
      </c>
      <c r="T303" s="56">
        <f t="shared" si="157"/>
        <v>1.8555787441952274</v>
      </c>
      <c r="U303" s="56">
        <f t="shared" ref="U303" si="189">(U59/U$88)/U$89</f>
        <v>3.8413503381235614</v>
      </c>
    </row>
    <row r="304" spans="1:21" x14ac:dyDescent="0.35">
      <c r="A304" s="19" t="s">
        <v>135</v>
      </c>
      <c r="B304" s="390"/>
      <c r="C304" s="20" t="s">
        <v>60</v>
      </c>
      <c r="D304" s="32"/>
      <c r="E304" s="32"/>
      <c r="F304" s="32"/>
      <c r="G304" s="32">
        <f t="shared" ref="G304:R314" si="190">(G60/G$88)/G$89</f>
        <v>6.9767989949334233</v>
      </c>
      <c r="H304" s="32">
        <f t="shared" si="190"/>
        <v>5.0527209503084212</v>
      </c>
      <c r="I304" s="32">
        <f t="shared" si="190"/>
        <v>1.6842157887939475</v>
      </c>
      <c r="J304" s="32">
        <f t="shared" si="190"/>
        <v>2.7435241329310305</v>
      </c>
      <c r="K304" s="32">
        <f t="shared" si="190"/>
        <v>2.2596301018512741</v>
      </c>
      <c r="L304" s="32">
        <f t="shared" si="190"/>
        <v>2.1733466480917567</v>
      </c>
      <c r="M304" s="32">
        <f t="shared" si="190"/>
        <v>4.4570472060214383</v>
      </c>
      <c r="N304" s="32">
        <f t="shared" si="190"/>
        <v>3.7177894557781008</v>
      </c>
      <c r="O304" s="32">
        <f t="shared" si="190"/>
        <v>1.4182206674013962</v>
      </c>
      <c r="P304" s="32">
        <f t="shared" si="190"/>
        <v>1.9201913263658326</v>
      </c>
      <c r="Q304" s="32">
        <f t="shared" si="190"/>
        <v>2.9945769705939935</v>
      </c>
      <c r="R304" s="32">
        <f t="shared" si="190"/>
        <v>2.760184853818973</v>
      </c>
      <c r="S304" s="32">
        <f t="shared" si="157"/>
        <v>1.5306178495823004</v>
      </c>
      <c r="T304" s="32">
        <f t="shared" si="157"/>
        <v>1.0121064976384868</v>
      </c>
      <c r="U304" s="32">
        <f t="shared" ref="U304" si="191">(U60/U$88)/U$89</f>
        <v>2.6304541002742123</v>
      </c>
    </row>
    <row r="305" spans="1:21" x14ac:dyDescent="0.35">
      <c r="A305" s="19" t="s">
        <v>135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</row>
    <row r="306" spans="1:21" x14ac:dyDescent="0.35">
      <c r="A306" s="19" t="s">
        <v>135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35">
      <c r="A307" s="19" t="s">
        <v>135</v>
      </c>
      <c r="B307" s="391"/>
      <c r="C307" s="27" t="s">
        <v>63</v>
      </c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 x14ac:dyDescent="0.35">
      <c r="A308" s="19" t="s">
        <v>135</v>
      </c>
      <c r="B308" s="393" t="s">
        <v>12</v>
      </c>
      <c r="C308" s="28" t="s">
        <v>59</v>
      </c>
      <c r="D308" s="56"/>
      <c r="E308" s="56"/>
      <c r="F308" s="56"/>
      <c r="G308" s="56">
        <f t="shared" si="190"/>
        <v>4.1610335365047879</v>
      </c>
      <c r="H308" s="56">
        <f t="shared" si="190"/>
        <v>2.6457518879149164</v>
      </c>
      <c r="I308" s="56">
        <f t="shared" si="190"/>
        <v>2.4891951456270234</v>
      </c>
      <c r="J308" s="56">
        <f t="shared" si="190"/>
        <v>4.6020533222888655</v>
      </c>
      <c r="K308" s="56">
        <f t="shared" si="190"/>
        <v>5.115613397753612</v>
      </c>
      <c r="L308" s="56">
        <f t="shared" si="190"/>
        <v>5.3968003484850362</v>
      </c>
      <c r="M308" s="56">
        <f t="shared" si="190"/>
        <v>2.4771611087571626</v>
      </c>
      <c r="N308" s="56">
        <f t="shared" si="190"/>
        <v>1.8705204067732981</v>
      </c>
      <c r="O308" s="56">
        <f t="shared" si="190"/>
        <v>1.9924647496863557</v>
      </c>
      <c r="P308" s="56">
        <f t="shared" si="190"/>
        <v>1.5769568643662717</v>
      </c>
      <c r="Q308" s="56">
        <f t="shared" si="190"/>
        <v>1.8886731050339434</v>
      </c>
      <c r="R308" s="56">
        <f t="shared" si="190"/>
        <v>1.9154258742553125</v>
      </c>
      <c r="S308" s="56">
        <f t="shared" si="157"/>
        <v>1.9936352814729823</v>
      </c>
      <c r="T308" s="56">
        <f t="shared" si="157"/>
        <v>3.9174948411701394</v>
      </c>
      <c r="U308" s="56">
        <f t="shared" ref="U308" si="192">(U64/U$88)/U$89</f>
        <v>6.8065078343858092</v>
      </c>
    </row>
    <row r="309" spans="1:21" x14ac:dyDescent="0.35">
      <c r="A309" s="19" t="s">
        <v>135</v>
      </c>
      <c r="B309" s="390"/>
      <c r="C309" s="20" t="s">
        <v>60</v>
      </c>
      <c r="D309" s="32"/>
      <c r="E309" s="32"/>
      <c r="F309" s="32"/>
      <c r="G309" s="32">
        <f t="shared" si="190"/>
        <v>3.4678365733195764E-2</v>
      </c>
      <c r="H309" s="32">
        <f t="shared" si="190"/>
        <v>3.6037635214396298E-2</v>
      </c>
      <c r="I309" s="32">
        <f t="shared" si="190"/>
        <v>0.23330319833688148</v>
      </c>
      <c r="J309" s="32">
        <f t="shared" si="190"/>
        <v>3.8149193534341985E-3</v>
      </c>
      <c r="K309" s="32">
        <f t="shared" si="190"/>
        <v>4.3127375349171583E-2</v>
      </c>
      <c r="L309" s="32">
        <f t="shared" si="190"/>
        <v>7.7981745630581203E-2</v>
      </c>
      <c r="M309" s="32">
        <f t="shared" si="190"/>
        <v>1.3027181476002573E-2</v>
      </c>
      <c r="N309" s="32">
        <f t="shared" si="190"/>
        <v>0.10302616339887598</v>
      </c>
      <c r="O309" s="32">
        <f t="shared" si="190"/>
        <v>6.7935994819474849E-2</v>
      </c>
      <c r="P309" s="32">
        <f t="shared" si="190"/>
        <v>0.11473445554019662</v>
      </c>
      <c r="Q309" s="32">
        <f t="shared" si="190"/>
        <v>0.13870211851452266</v>
      </c>
      <c r="R309" s="32">
        <f t="shared" si="190"/>
        <v>0.23685055473903485</v>
      </c>
      <c r="S309" s="32">
        <f t="shared" si="157"/>
        <v>0.22084990596525594</v>
      </c>
      <c r="T309" s="32">
        <f t="shared" si="157"/>
        <v>0.16922039173839498</v>
      </c>
      <c r="U309" s="32">
        <f t="shared" ref="U309" si="193">(U65/U$88)/U$89</f>
        <v>0.13601856787421104</v>
      </c>
    </row>
    <row r="310" spans="1:21" x14ac:dyDescent="0.35">
      <c r="A310" s="19" t="s">
        <v>135</v>
      </c>
      <c r="B310" s="390"/>
      <c r="C310" s="20" t="s">
        <v>61</v>
      </c>
      <c r="D310" s="32"/>
      <c r="E310" s="32"/>
      <c r="F310" s="32"/>
      <c r="G310" s="32">
        <f t="shared" si="190"/>
        <v>0</v>
      </c>
      <c r="H310" s="32">
        <f t="shared" si="190"/>
        <v>0</v>
      </c>
      <c r="I310" s="32">
        <f t="shared" si="190"/>
        <v>0</v>
      </c>
      <c r="J310" s="32">
        <f t="shared" si="190"/>
        <v>0</v>
      </c>
      <c r="K310" s="32">
        <f t="shared" si="190"/>
        <v>0</v>
      </c>
      <c r="L310" s="32">
        <f t="shared" si="190"/>
        <v>0</v>
      </c>
      <c r="M310" s="32">
        <f t="shared" si="190"/>
        <v>0</v>
      </c>
      <c r="N310" s="32">
        <f t="shared" si="190"/>
        <v>0</v>
      </c>
      <c r="O310" s="32">
        <f t="shared" si="190"/>
        <v>0</v>
      </c>
      <c r="P310" s="32">
        <f t="shared" si="190"/>
        <v>0</v>
      </c>
      <c r="Q310" s="32">
        <f t="shared" si="190"/>
        <v>0</v>
      </c>
      <c r="R310" s="32">
        <f t="shared" si="190"/>
        <v>0</v>
      </c>
      <c r="S310" s="32">
        <f t="shared" si="157"/>
        <v>0</v>
      </c>
      <c r="T310" s="32">
        <f t="shared" si="157"/>
        <v>0</v>
      </c>
      <c r="U310" s="32">
        <f t="shared" ref="U310" si="194">(U66/U$88)/U$89</f>
        <v>0</v>
      </c>
    </row>
    <row r="311" spans="1:21" x14ac:dyDescent="0.35">
      <c r="A311" s="19" t="s">
        <v>135</v>
      </c>
      <c r="B311" s="390"/>
      <c r="C311" s="20" t="s">
        <v>62</v>
      </c>
      <c r="D311" s="32"/>
      <c r="E311" s="32"/>
      <c r="F311" s="32"/>
      <c r="G311" s="32">
        <f t="shared" si="190"/>
        <v>0</v>
      </c>
      <c r="H311" s="32">
        <f t="shared" si="190"/>
        <v>0</v>
      </c>
      <c r="I311" s="32">
        <f t="shared" si="190"/>
        <v>0</v>
      </c>
      <c r="J311" s="32">
        <f t="shared" si="190"/>
        <v>0</v>
      </c>
      <c r="K311" s="32">
        <f t="shared" si="190"/>
        <v>0</v>
      </c>
      <c r="L311" s="32">
        <f t="shared" si="190"/>
        <v>0</v>
      </c>
      <c r="M311" s="32">
        <f t="shared" si="190"/>
        <v>0</v>
      </c>
      <c r="N311" s="32">
        <f t="shared" si="190"/>
        <v>0</v>
      </c>
      <c r="O311" s="32">
        <f t="shared" si="190"/>
        <v>0</v>
      </c>
      <c r="P311" s="32">
        <f t="shared" si="190"/>
        <v>0</v>
      </c>
      <c r="Q311" s="32">
        <f t="shared" si="190"/>
        <v>0</v>
      </c>
      <c r="R311" s="32">
        <f t="shared" si="190"/>
        <v>0</v>
      </c>
      <c r="S311" s="32">
        <f t="shared" si="157"/>
        <v>0</v>
      </c>
      <c r="T311" s="32">
        <f t="shared" si="157"/>
        <v>0</v>
      </c>
      <c r="U311" s="32">
        <f t="shared" ref="U311" si="195">(U67/U$88)/U$89</f>
        <v>0</v>
      </c>
    </row>
    <row r="312" spans="1:21" ht="15" thickBot="1" x14ac:dyDescent="0.4">
      <c r="A312" s="19" t="s">
        <v>135</v>
      </c>
      <c r="B312" s="394"/>
      <c r="C312" s="69" t="s">
        <v>63</v>
      </c>
      <c r="D312" s="78"/>
      <c r="E312" s="78"/>
      <c r="F312" s="78"/>
      <c r="G312" s="78">
        <f t="shared" si="190"/>
        <v>0</v>
      </c>
      <c r="H312" s="78">
        <f t="shared" si="190"/>
        <v>0</v>
      </c>
      <c r="I312" s="78">
        <f t="shared" si="190"/>
        <v>0</v>
      </c>
      <c r="J312" s="78">
        <f t="shared" si="190"/>
        <v>0</v>
      </c>
      <c r="K312" s="78">
        <f t="shared" si="190"/>
        <v>0</v>
      </c>
      <c r="L312" s="78">
        <f t="shared" si="190"/>
        <v>0</v>
      </c>
      <c r="M312" s="78">
        <f t="shared" si="190"/>
        <v>0</v>
      </c>
      <c r="N312" s="78">
        <f t="shared" si="190"/>
        <v>0</v>
      </c>
      <c r="O312" s="78">
        <f t="shared" si="190"/>
        <v>0</v>
      </c>
      <c r="P312" s="78">
        <f t="shared" si="190"/>
        <v>0</v>
      </c>
      <c r="Q312" s="78">
        <f t="shared" si="190"/>
        <v>0</v>
      </c>
      <c r="R312" s="78">
        <f t="shared" si="190"/>
        <v>0</v>
      </c>
      <c r="S312" s="78">
        <f t="shared" si="157"/>
        <v>0</v>
      </c>
      <c r="T312" s="78">
        <f t="shared" si="157"/>
        <v>0</v>
      </c>
      <c r="U312" s="78">
        <f t="shared" ref="U312" si="196">(U68/U$88)/U$89</f>
        <v>0</v>
      </c>
    </row>
    <row r="313" spans="1:21" x14ac:dyDescent="0.35">
      <c r="A313" s="19" t="s">
        <v>135</v>
      </c>
      <c r="B313" s="388" t="s">
        <v>64</v>
      </c>
      <c r="C313" s="17" t="s">
        <v>59</v>
      </c>
      <c r="D313" s="32"/>
      <c r="E313" s="32"/>
      <c r="F313" s="32"/>
      <c r="G313" s="32">
        <f>(G69/G$88)/G$89</f>
        <v>28.039310452682297</v>
      </c>
      <c r="H313" s="32">
        <f t="shared" si="190"/>
        <v>23.589428848696357</v>
      </c>
      <c r="I313" s="32">
        <f t="shared" si="190"/>
        <v>20.039361582462266</v>
      </c>
      <c r="J313" s="32">
        <f t="shared" si="190"/>
        <v>35.898440875633462</v>
      </c>
      <c r="K313" s="32">
        <f t="shared" si="190"/>
        <v>29.119844899956707</v>
      </c>
      <c r="L313" s="32">
        <f t="shared" si="190"/>
        <v>31.433498124016289</v>
      </c>
      <c r="M313" s="32">
        <f t="shared" si="190"/>
        <v>25.480348676767314</v>
      </c>
      <c r="N313" s="32">
        <f t="shared" si="190"/>
        <v>27.304963961210152</v>
      </c>
      <c r="O313" s="32">
        <f t="shared" si="190"/>
        <v>15.151219230493464</v>
      </c>
      <c r="P313" s="32">
        <f t="shared" si="190"/>
        <v>22.340712080302815</v>
      </c>
      <c r="Q313" s="32">
        <f t="shared" si="190"/>
        <v>24.130376776613556</v>
      </c>
      <c r="R313" s="32">
        <f t="shared" si="190"/>
        <v>35.693418594200367</v>
      </c>
      <c r="S313" s="32">
        <f t="shared" si="157"/>
        <v>19.72605823515261</v>
      </c>
      <c r="T313" s="32">
        <f t="shared" si="157"/>
        <v>30.529136101543642</v>
      </c>
      <c r="U313" s="32">
        <f t="shared" ref="U313" si="197">(U69/U$88)/U$89</f>
        <v>21.672754141158588</v>
      </c>
    </row>
    <row r="314" spans="1:21" x14ac:dyDescent="0.35">
      <c r="A314" s="19" t="s">
        <v>135</v>
      </c>
      <c r="B314" s="388"/>
      <c r="C314" s="20" t="s">
        <v>60</v>
      </c>
      <c r="D314" s="32"/>
      <c r="E314" s="32"/>
      <c r="F314" s="32"/>
      <c r="G314" s="32">
        <f t="shared" si="190"/>
        <v>16.371028548543737</v>
      </c>
      <c r="H314" s="32">
        <f t="shared" si="190"/>
        <v>11.239557333248486</v>
      </c>
      <c r="I314" s="32">
        <f t="shared" si="190"/>
        <v>6.879461402902125</v>
      </c>
      <c r="J314" s="32">
        <f t="shared" si="190"/>
        <v>13.216142881003874</v>
      </c>
      <c r="K314" s="32">
        <f t="shared" si="190"/>
        <v>12.806571740209408</v>
      </c>
      <c r="L314" s="32">
        <f t="shared" si="190"/>
        <v>5.2412954766806799</v>
      </c>
      <c r="M314" s="32">
        <f t="shared" si="190"/>
        <v>4.2352267097807461</v>
      </c>
      <c r="N314" s="32">
        <f t="shared" si="190"/>
        <v>2.395898440936989</v>
      </c>
      <c r="O314" s="32">
        <f t="shared" si="190"/>
        <v>3.6030798948711569</v>
      </c>
      <c r="P314" s="32">
        <f t="shared" si="190"/>
        <v>7.1699038846615952</v>
      </c>
      <c r="Q314" s="32">
        <f t="shared" si="190"/>
        <v>10.740592800863364</v>
      </c>
      <c r="R314" s="32">
        <f t="shared" si="190"/>
        <v>11.896837785126554</v>
      </c>
      <c r="S314" s="32">
        <f t="shared" si="157"/>
        <v>9.1610537431686918</v>
      </c>
      <c r="T314" s="32">
        <f t="shared" si="157"/>
        <v>8.7664368889681672</v>
      </c>
      <c r="U314" s="32">
        <f t="shared" ref="U314" si="198">(U70/U$88)/U$89</f>
        <v>2.9079713815672301</v>
      </c>
    </row>
    <row r="315" spans="1:21" x14ac:dyDescent="0.35">
      <c r="A315" s="19" t="s">
        <v>135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</row>
    <row r="316" spans="1:21" x14ac:dyDescent="0.35">
      <c r="A316" s="19" t="s">
        <v>135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35">
      <c r="A317" s="19" t="s">
        <v>135</v>
      </c>
      <c r="B317" s="392"/>
      <c r="C317" s="26" t="s">
        <v>63</v>
      </c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</row>
    <row r="318" spans="1:21" x14ac:dyDescent="0.35">
      <c r="A318" s="19" t="s">
        <v>135</v>
      </c>
      <c r="B318" s="393" t="s">
        <v>65</v>
      </c>
      <c r="C318" s="28" t="s">
        <v>59</v>
      </c>
      <c r="D318" s="56"/>
      <c r="E318" s="56"/>
      <c r="F318" s="56"/>
      <c r="G318" s="56">
        <f t="shared" ref="G318:R323" si="199">(G74/G$88)/G$89</f>
        <v>1.1310365818039922</v>
      </c>
      <c r="H318" s="56">
        <f t="shared" si="199"/>
        <v>0.50296950449088884</v>
      </c>
      <c r="I318" s="56">
        <f t="shared" si="199"/>
        <v>0.87475367764997025</v>
      </c>
      <c r="J318" s="56">
        <f t="shared" si="199"/>
        <v>2.4589477357707241</v>
      </c>
      <c r="K318" s="56">
        <f t="shared" si="199"/>
        <v>11.786206438791657</v>
      </c>
      <c r="L318" s="56">
        <f t="shared" si="199"/>
        <v>2.4536140939183606</v>
      </c>
      <c r="M318" s="56">
        <f t="shared" si="199"/>
        <v>7.6947273137608114</v>
      </c>
      <c r="N318" s="56">
        <f t="shared" si="199"/>
        <v>9.7897014897162862</v>
      </c>
      <c r="O318" s="56">
        <f t="shared" si="199"/>
        <v>1.4472573032005513</v>
      </c>
      <c r="P318" s="56">
        <f t="shared" si="199"/>
        <v>1.7554129471494824</v>
      </c>
      <c r="Q318" s="56">
        <f t="shared" si="199"/>
        <v>8.9651654990013263</v>
      </c>
      <c r="R318" s="56">
        <f t="shared" si="199"/>
        <v>11.359179826763937</v>
      </c>
      <c r="S318" s="56">
        <f t="shared" ref="S318:T323" si="200">(S74/S$88)/S$89</f>
        <v>6.6216444052232788</v>
      </c>
      <c r="T318" s="56">
        <f t="shared" si="200"/>
        <v>10.879435936251976</v>
      </c>
      <c r="U318" s="56">
        <f t="shared" ref="U318" si="201">(U74/U$88)/U$89</f>
        <v>20.336071462232702</v>
      </c>
    </row>
    <row r="319" spans="1:21" x14ac:dyDescent="0.35">
      <c r="A319" s="19" t="s">
        <v>135</v>
      </c>
      <c r="B319" s="390"/>
      <c r="C319" s="20" t="s">
        <v>60</v>
      </c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</row>
    <row r="320" spans="1:21" x14ac:dyDescent="0.35">
      <c r="A320" s="19" t="s">
        <v>135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</row>
    <row r="321" spans="1:21" x14ac:dyDescent="0.35">
      <c r="A321" s="19" t="s">
        <v>135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1" x14ac:dyDescent="0.35">
      <c r="A322" s="19" t="s">
        <v>135</v>
      </c>
      <c r="B322" s="391"/>
      <c r="C322" s="27" t="s">
        <v>63</v>
      </c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 x14ac:dyDescent="0.35">
      <c r="A323" s="19" t="s">
        <v>135</v>
      </c>
      <c r="B323" s="388" t="s">
        <v>94</v>
      </c>
      <c r="C323" s="28" t="s">
        <v>59</v>
      </c>
      <c r="D323" s="32"/>
      <c r="E323" s="32"/>
      <c r="F323" s="32"/>
      <c r="G323" s="32">
        <f t="shared" si="199"/>
        <v>0.9819869457837419</v>
      </c>
      <c r="H323" s="32">
        <f t="shared" si="199"/>
        <v>0.987133124062746</v>
      </c>
      <c r="I323" s="32">
        <f t="shared" si="199"/>
        <v>0.66591398611012742</v>
      </c>
      <c r="J323" s="32">
        <f t="shared" si="199"/>
        <v>1.5872054902992354</v>
      </c>
      <c r="K323" s="32">
        <f t="shared" si="199"/>
        <v>3.3489100430976526</v>
      </c>
      <c r="L323" s="32">
        <f t="shared" si="199"/>
        <v>2.3670846021393972</v>
      </c>
      <c r="M323" s="32">
        <f t="shared" si="199"/>
        <v>2.9164520700371388</v>
      </c>
      <c r="N323" s="32">
        <f t="shared" si="199"/>
        <v>1.2426196899080297</v>
      </c>
      <c r="O323" s="32">
        <f t="shared" si="199"/>
        <v>1.64517685257792</v>
      </c>
      <c r="P323" s="32">
        <f t="shared" si="199"/>
        <v>1.1806587259550221</v>
      </c>
      <c r="Q323" s="32">
        <f t="shared" si="199"/>
        <v>0.76045859623618683</v>
      </c>
      <c r="R323" s="32">
        <f t="shared" si="199"/>
        <v>1.5012533641817698</v>
      </c>
      <c r="S323" s="32">
        <f t="shared" si="200"/>
        <v>1.5033777840469376</v>
      </c>
      <c r="T323" s="32">
        <f t="shared" si="200"/>
        <v>1.4003533952910316</v>
      </c>
      <c r="U323" s="32">
        <f t="shared" ref="U323" si="202">(U79/U$88)/U$89</f>
        <v>1.4561520583565364</v>
      </c>
    </row>
    <row r="324" spans="1:21" x14ac:dyDescent="0.35">
      <c r="A324" s="19" t="s">
        <v>135</v>
      </c>
      <c r="B324" s="388"/>
      <c r="C324" s="20" t="s">
        <v>60</v>
      </c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</row>
    <row r="325" spans="1:21" x14ac:dyDescent="0.35">
      <c r="A325" s="19" t="s">
        <v>135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</row>
    <row r="326" spans="1:21" x14ac:dyDescent="0.35">
      <c r="A326" s="19" t="s">
        <v>135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1" x14ac:dyDescent="0.35">
      <c r="A327" s="19" t="s">
        <v>135</v>
      </c>
      <c r="B327" s="389"/>
      <c r="C327" s="25" t="s">
        <v>63</v>
      </c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</row>
    <row r="328" spans="1:21" x14ac:dyDescent="0.35">
      <c r="A328" s="19" t="s">
        <v>135</v>
      </c>
    </row>
    <row r="329" spans="1:21" x14ac:dyDescent="0.35">
      <c r="A329" s="19" t="s">
        <v>135</v>
      </c>
    </row>
    <row r="330" spans="1:21" x14ac:dyDescent="0.35">
      <c r="A330" s="19" t="s">
        <v>135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</row>
    <row r="331" spans="1:21" x14ac:dyDescent="0.35">
      <c r="A331" s="19" t="s">
        <v>135</v>
      </c>
      <c r="B331" s="385" t="s">
        <v>0</v>
      </c>
      <c r="C331" s="260" t="s">
        <v>125</v>
      </c>
      <c r="D331" s="77"/>
      <c r="E331" s="86">
        <f t="shared" ref="E331:F331" si="203">(E8/E$90)*100</f>
        <v>13.445945945945944</v>
      </c>
      <c r="F331" s="86">
        <f t="shared" si="203"/>
        <v>18.613744075829384</v>
      </c>
      <c r="G331" s="86">
        <f t="shared" ref="G331:R331" si="204">(G8/G$90)*100</f>
        <v>17.18273378582202</v>
      </c>
      <c r="H331" s="86">
        <f t="shared" si="204"/>
        <v>12.096529989833954</v>
      </c>
      <c r="I331" s="86">
        <f t="shared" si="204"/>
        <v>11.579491701244814</v>
      </c>
      <c r="J331" s="86">
        <f t="shared" si="204"/>
        <v>16.911107624725446</v>
      </c>
      <c r="K331" s="86">
        <f t="shared" si="204"/>
        <v>17.568049605411499</v>
      </c>
      <c r="L331" s="86">
        <f t="shared" si="204"/>
        <v>15.929764453961456</v>
      </c>
      <c r="M331" s="86">
        <f t="shared" si="204"/>
        <v>15.119005578462286</v>
      </c>
      <c r="N331" s="86">
        <f t="shared" si="204"/>
        <v>13.795364088647672</v>
      </c>
      <c r="O331" s="86">
        <f t="shared" si="204"/>
        <v>13.448909090909092</v>
      </c>
      <c r="P331" s="86">
        <f t="shared" si="204"/>
        <v>13.553111200321155</v>
      </c>
      <c r="Q331" s="86">
        <f t="shared" si="204"/>
        <v>14.03162817551963</v>
      </c>
      <c r="R331" s="86">
        <f t="shared" si="204"/>
        <v>15.13172343197469</v>
      </c>
      <c r="S331" s="86">
        <f>(S8/S$90)*100</f>
        <v>11.680218161476786</v>
      </c>
      <c r="T331" s="86">
        <f>(T8/T$90)*100</f>
        <v>14.000615942028984</v>
      </c>
      <c r="U331" s="86">
        <f>(U8/U$90)*100</f>
        <v>14.347309768413721</v>
      </c>
    </row>
    <row r="332" spans="1:21" ht="15" customHeight="1" x14ac:dyDescent="0.35">
      <c r="A332" s="19" t="s">
        <v>135</v>
      </c>
      <c r="B332" s="386"/>
      <c r="C332" s="260" t="s">
        <v>124</v>
      </c>
      <c r="D332" s="86"/>
      <c r="E332" s="86">
        <f t="shared" ref="E332:F332" si="205">(E9/E$90)*100</f>
        <v>13.445945945945944</v>
      </c>
      <c r="F332" s="86">
        <f t="shared" si="205"/>
        <v>18.933649289099527</v>
      </c>
      <c r="G332" s="86">
        <f t="shared" ref="G332:R347" si="206">(G9/G$90)*100</f>
        <v>25.463205128205129</v>
      </c>
      <c r="H332" s="86">
        <f t="shared" si="206"/>
        <v>17.550298203998643</v>
      </c>
      <c r="I332" s="86">
        <f t="shared" si="206"/>
        <v>16.156687413554632</v>
      </c>
      <c r="J332" s="86">
        <f t="shared" si="206"/>
        <v>17.854273611546908</v>
      </c>
      <c r="K332" s="86">
        <f t="shared" si="206"/>
        <v>16.471423337091316</v>
      </c>
      <c r="L332" s="86">
        <f t="shared" si="206"/>
        <v>16.436932548179872</v>
      </c>
      <c r="M332" s="86">
        <f t="shared" si="206"/>
        <v>16.640252243512005</v>
      </c>
      <c r="N332" s="86">
        <f t="shared" si="206"/>
        <v>19.440440976933516</v>
      </c>
      <c r="O332" s="86">
        <f t="shared" si="206"/>
        <v>15.843140692640691</v>
      </c>
      <c r="P332" s="86">
        <f t="shared" si="206"/>
        <v>14.700002007226013</v>
      </c>
      <c r="Q332" s="86">
        <f t="shared" si="206"/>
        <v>15.475812163202463</v>
      </c>
      <c r="R332" s="86">
        <f t="shared" si="206"/>
        <v>14.997695886841617</v>
      </c>
      <c r="S332" s="86">
        <f t="shared" ref="S332:T332" si="207">(S9/S$90)*100</f>
        <v>13.565605071788179</v>
      </c>
      <c r="T332" s="86">
        <f t="shared" si="207"/>
        <v>14.336972826086958</v>
      </c>
      <c r="U332" s="86">
        <f t="shared" ref="U332" si="208">(U9/U$90)*100</f>
        <v>12.729787567473446</v>
      </c>
    </row>
    <row r="333" spans="1:21" ht="15" customHeight="1" x14ac:dyDescent="0.35">
      <c r="A333" s="19" t="s">
        <v>135</v>
      </c>
      <c r="B333" s="386"/>
      <c r="C333" s="95" t="s">
        <v>126</v>
      </c>
      <c r="D333" s="86"/>
      <c r="E333" s="86"/>
      <c r="F333" s="86"/>
      <c r="G333" s="86">
        <f t="shared" si="206"/>
        <v>13.421398944193061</v>
      </c>
      <c r="H333" s="86">
        <f t="shared" si="206"/>
        <v>8.4619247712639787</v>
      </c>
      <c r="I333" s="86">
        <f t="shared" si="206"/>
        <v>7.2820193637621013</v>
      </c>
      <c r="J333" s="86">
        <f t="shared" si="206"/>
        <v>12.462230938186382</v>
      </c>
      <c r="K333" s="86">
        <f t="shared" si="206"/>
        <v>13.061561443066516</v>
      </c>
      <c r="L333" s="86">
        <f t="shared" si="206"/>
        <v>11.061225910064239</v>
      </c>
      <c r="M333" s="86">
        <f t="shared" si="206"/>
        <v>10.930012127091922</v>
      </c>
      <c r="N333" s="86">
        <f t="shared" si="206"/>
        <v>8.6786047037539582</v>
      </c>
      <c r="O333" s="86">
        <f t="shared" si="206"/>
        <v>6.2122207792207789</v>
      </c>
      <c r="P333" s="86">
        <f t="shared" si="206"/>
        <v>6.8422561220393421</v>
      </c>
      <c r="Q333" s="86">
        <f t="shared" si="206"/>
        <v>7.5971633949191677</v>
      </c>
      <c r="R333" s="86">
        <f t="shared" si="206"/>
        <v>8.9092257584217371</v>
      </c>
      <c r="S333" s="86">
        <f t="shared" ref="S333:T393" si="209">(S10/S$90)*100</f>
        <v>5.4461197091180313</v>
      </c>
      <c r="T333" s="86">
        <f t="shared" si="209"/>
        <v>7.6987518115942022</v>
      </c>
      <c r="U333" s="86">
        <f t="shared" ref="U333" si="210">(U10/U$90)*100</f>
        <v>8.2703586975448378</v>
      </c>
    </row>
    <row r="334" spans="1:21" ht="15" customHeight="1" x14ac:dyDescent="0.35">
      <c r="A334" s="19" t="s">
        <v>135</v>
      </c>
      <c r="B334" s="386"/>
      <c r="C334" s="260" t="s">
        <v>123</v>
      </c>
      <c r="D334" s="76"/>
      <c r="E334" s="76">
        <f t="shared" ref="E334:F334" si="211">(E11/E$90)*100</f>
        <v>13.445945945945944</v>
      </c>
      <c r="F334" s="76">
        <f t="shared" si="211"/>
        <v>18.613744075829384</v>
      </c>
      <c r="G334" s="76">
        <f t="shared" si="206"/>
        <v>11.789856711915535</v>
      </c>
      <c r="H334" s="76">
        <f t="shared" si="206"/>
        <v>8.0444933920704838</v>
      </c>
      <c r="I334" s="76">
        <f t="shared" si="206"/>
        <v>7.3501071922544963</v>
      </c>
      <c r="J334" s="76">
        <f t="shared" si="206"/>
        <v>10.195917791026044</v>
      </c>
      <c r="K334" s="76">
        <f t="shared" si="206"/>
        <v>10.400690529875986</v>
      </c>
      <c r="L334" s="76">
        <f t="shared" si="206"/>
        <v>9.0108752676659538</v>
      </c>
      <c r="M334" s="76">
        <f t="shared" si="206"/>
        <v>10.004169294203249</v>
      </c>
      <c r="N334" s="76">
        <f t="shared" si="206"/>
        <v>8.0218204432383526</v>
      </c>
      <c r="O334" s="76">
        <f t="shared" si="206"/>
        <v>10.163701298701298</v>
      </c>
      <c r="P334" s="76">
        <f t="shared" si="206"/>
        <v>9.4141830590124442</v>
      </c>
      <c r="Q334" s="76">
        <f t="shared" si="206"/>
        <v>9.7037201693610466</v>
      </c>
      <c r="R334" s="76">
        <f t="shared" si="206"/>
        <v>9.9380774241578269</v>
      </c>
      <c r="S334" s="76">
        <f t="shared" si="209"/>
        <v>8.8019410777549876</v>
      </c>
      <c r="T334" s="76">
        <f t="shared" si="209"/>
        <v>9.0473568840579706</v>
      </c>
      <c r="U334" s="76">
        <f t="shared" ref="U334" si="212">(U11/U$90)*100</f>
        <v>8.4375918509489818</v>
      </c>
    </row>
    <row r="335" spans="1:21" ht="15" customHeight="1" x14ac:dyDescent="0.35">
      <c r="A335" s="19" t="s">
        <v>135</v>
      </c>
      <c r="B335" s="386"/>
      <c r="C335" s="20" t="s">
        <v>117</v>
      </c>
      <c r="D335" s="32"/>
      <c r="E335" s="32">
        <f t="shared" ref="E335:F335" si="213">(E12/E$90)*100</f>
        <v>6.7925278219395882</v>
      </c>
      <c r="F335" s="32">
        <f t="shared" si="213"/>
        <v>7.4407582938388632</v>
      </c>
      <c r="G335" s="32">
        <f t="shared" si="206"/>
        <v>8.0298340874811469</v>
      </c>
      <c r="H335" s="32">
        <f t="shared" si="206"/>
        <v>4.4102405964079976</v>
      </c>
      <c r="I335" s="32">
        <f t="shared" si="206"/>
        <v>3.0541632088520054</v>
      </c>
      <c r="J335" s="32">
        <f t="shared" si="206"/>
        <v>5.7528333856291187</v>
      </c>
      <c r="K335" s="32">
        <f t="shared" si="206"/>
        <v>5.8959892897406991</v>
      </c>
      <c r="L335" s="32">
        <f t="shared" si="206"/>
        <v>4.1443361884368306</v>
      </c>
      <c r="M335" s="32">
        <f t="shared" si="206"/>
        <v>5.1148362842590345</v>
      </c>
      <c r="N335" s="32">
        <f t="shared" si="206"/>
        <v>2.9054274084124834</v>
      </c>
      <c r="O335" s="32">
        <f t="shared" si="206"/>
        <v>2.9270173160173161</v>
      </c>
      <c r="P335" s="32">
        <f t="shared" si="206"/>
        <v>2.7033279807306303</v>
      </c>
      <c r="Q335" s="32">
        <f t="shared" si="206"/>
        <v>3.2692551963048504</v>
      </c>
      <c r="R335" s="32">
        <f t="shared" si="206"/>
        <v>3.7155797506048764</v>
      </c>
      <c r="S335" s="32">
        <f t="shared" si="209"/>
        <v>2.5678407607682265</v>
      </c>
      <c r="T335" s="32">
        <f t="shared" si="209"/>
        <v>2.7454927536231888</v>
      </c>
      <c r="U335" s="32">
        <f t="shared" ref="U335" si="214">(U12/U$90)*100</f>
        <v>2.3606407800800975</v>
      </c>
    </row>
    <row r="336" spans="1:21" ht="15" customHeight="1" x14ac:dyDescent="0.35">
      <c r="A336" s="19" t="s">
        <v>135</v>
      </c>
      <c r="B336" s="386"/>
      <c r="C336" s="254" t="s">
        <v>118</v>
      </c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</row>
    <row r="337" spans="1:21" ht="15" customHeight="1" x14ac:dyDescent="0.35">
      <c r="A337" s="19" t="s">
        <v>135</v>
      </c>
      <c r="B337" s="386"/>
      <c r="C337" s="254" t="s">
        <v>119</v>
      </c>
      <c r="D337" s="32"/>
      <c r="E337" s="32"/>
      <c r="F337" s="32"/>
      <c r="G337" s="32">
        <f t="shared" si="206"/>
        <v>3.7600226244343893</v>
      </c>
      <c r="H337" s="32">
        <f t="shared" si="206"/>
        <v>3.6342527956624875</v>
      </c>
      <c r="I337" s="32">
        <f t="shared" si="206"/>
        <v>4.2959439834024895</v>
      </c>
      <c r="J337" s="32">
        <f t="shared" si="206"/>
        <v>4.4430844053969247</v>
      </c>
      <c r="K337" s="32">
        <f t="shared" si="206"/>
        <v>4.5047012401352875</v>
      </c>
      <c r="L337" s="32">
        <f t="shared" si="206"/>
        <v>4.8665390792291223</v>
      </c>
      <c r="M337" s="32">
        <f t="shared" si="206"/>
        <v>4.8893330099442158</v>
      </c>
      <c r="N337" s="32">
        <f t="shared" si="206"/>
        <v>5.1163930348258706</v>
      </c>
      <c r="O337" s="32">
        <f t="shared" si="206"/>
        <v>7.2366839826839824</v>
      </c>
      <c r="P337" s="32">
        <f t="shared" si="206"/>
        <v>6.7108550782818144</v>
      </c>
      <c r="Q337" s="32">
        <f t="shared" si="206"/>
        <v>6.4344649730561976</v>
      </c>
      <c r="R337" s="32">
        <f t="shared" si="206"/>
        <v>6.22249767355295</v>
      </c>
      <c r="S337" s="32">
        <f t="shared" si="209"/>
        <v>6.234100316986761</v>
      </c>
      <c r="T337" s="32">
        <f t="shared" si="209"/>
        <v>6.3018641304347822</v>
      </c>
      <c r="U337" s="32">
        <f t="shared" ref="U337" si="215">(U14/U$90)*100</f>
        <v>6.0769510708688834</v>
      </c>
    </row>
    <row r="338" spans="1:21" ht="15" customHeight="1" x14ac:dyDescent="0.35">
      <c r="A338" s="19" t="s">
        <v>135</v>
      </c>
      <c r="B338" s="386"/>
      <c r="C338" s="254" t="s">
        <v>120</v>
      </c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</row>
    <row r="339" spans="1:21" ht="15" customHeight="1" x14ac:dyDescent="0.35">
      <c r="A339" s="19" t="s">
        <v>135</v>
      </c>
      <c r="B339" s="386"/>
      <c r="C339" s="260" t="s">
        <v>121</v>
      </c>
      <c r="D339" s="32"/>
      <c r="E339" s="32">
        <f t="shared" ref="E339:F339" si="216">(E16/E$90)*100</f>
        <v>6.6534181240063592</v>
      </c>
      <c r="F339" s="32">
        <f t="shared" si="216"/>
        <v>11.172985781990521</v>
      </c>
      <c r="G339" s="32">
        <f t="shared" si="206"/>
        <v>5.2212631975867279</v>
      </c>
      <c r="H339" s="32">
        <f t="shared" si="206"/>
        <v>1.8677736360555746</v>
      </c>
      <c r="I339" s="32">
        <f t="shared" si="206"/>
        <v>1.9844121715076077</v>
      </c>
      <c r="J339" s="32">
        <f t="shared" si="206"/>
        <v>3.0451396297458424</v>
      </c>
      <c r="K339" s="32">
        <f t="shared" si="206"/>
        <v>2.4119926719278468</v>
      </c>
      <c r="L339" s="32">
        <f t="shared" si="206"/>
        <v>3.2191836188436831</v>
      </c>
      <c r="M339" s="32">
        <f t="shared" si="206"/>
        <v>2.4664297841377634</v>
      </c>
      <c r="N339" s="32">
        <f t="shared" si="206"/>
        <v>6.4187109905020359</v>
      </c>
      <c r="O339" s="32">
        <f t="shared" si="206"/>
        <v>2.7562402597402595</v>
      </c>
      <c r="P339" s="32">
        <f t="shared" si="206"/>
        <v>2.5750240867121637</v>
      </c>
      <c r="Q339" s="32">
        <f t="shared" si="206"/>
        <v>3.1729426481909164</v>
      </c>
      <c r="R339" s="32">
        <f t="shared" si="206"/>
        <v>2.5460915689558905</v>
      </c>
      <c r="S339" s="32">
        <f t="shared" si="209"/>
        <v>2.2454503076636216</v>
      </c>
      <c r="T339" s="32">
        <f t="shared" si="209"/>
        <v>2.1770670289855065</v>
      </c>
      <c r="U339" s="32">
        <f t="shared" ref="U339" si="217">(U16/U$90)*100</f>
        <v>1.7178582622322822</v>
      </c>
    </row>
    <row r="340" spans="1:21" ht="15" customHeight="1" x14ac:dyDescent="0.35">
      <c r="A340" s="19" t="s">
        <v>135</v>
      </c>
      <c r="B340" s="386"/>
      <c r="C340" s="260" t="s">
        <v>122</v>
      </c>
      <c r="D340" s="32"/>
      <c r="E340" s="32">
        <f t="shared" ref="E340:F340" si="218">(E17/E$90)*100</f>
        <v>0</v>
      </c>
      <c r="F340" s="32">
        <f t="shared" si="218"/>
        <v>0.31990521327014221</v>
      </c>
      <c r="G340" s="32">
        <f t="shared" si="206"/>
        <v>8.4520852187028659</v>
      </c>
      <c r="H340" s="32">
        <f t="shared" si="206"/>
        <v>7.6380311758725856</v>
      </c>
      <c r="I340" s="32">
        <f t="shared" si="206"/>
        <v>6.8221680497925306</v>
      </c>
      <c r="J340" s="32">
        <f t="shared" si="206"/>
        <v>4.6132161907750238</v>
      </c>
      <c r="K340" s="32">
        <f t="shared" si="206"/>
        <v>3.658740135287486</v>
      </c>
      <c r="L340" s="32">
        <f t="shared" si="206"/>
        <v>4.2068736616702358</v>
      </c>
      <c r="M340" s="32">
        <f t="shared" si="206"/>
        <v>4.1696531651709927</v>
      </c>
      <c r="N340" s="32">
        <f t="shared" si="206"/>
        <v>4.9999095431931266</v>
      </c>
      <c r="O340" s="32">
        <f t="shared" si="206"/>
        <v>2.9231991341991339</v>
      </c>
      <c r="P340" s="32">
        <f t="shared" si="206"/>
        <v>2.7107948615014048</v>
      </c>
      <c r="Q340" s="32">
        <f t="shared" si="206"/>
        <v>2.5991493456505004</v>
      </c>
      <c r="R340" s="32">
        <f t="shared" si="206"/>
        <v>2.5135268937278985</v>
      </c>
      <c r="S340" s="32">
        <f t="shared" si="209"/>
        <v>2.5182136863695694</v>
      </c>
      <c r="T340" s="32">
        <f t="shared" si="209"/>
        <v>3.1125489130434776</v>
      </c>
      <c r="U340" s="32">
        <f t="shared" ref="U340" si="219">(U17/U$90)*100</f>
        <v>2.574337454292182</v>
      </c>
    </row>
    <row r="341" spans="1:21" ht="15" customHeight="1" x14ac:dyDescent="0.35">
      <c r="A341" s="19" t="s">
        <v>135</v>
      </c>
      <c r="B341" s="387"/>
      <c r="C341" s="261" t="s">
        <v>116</v>
      </c>
      <c r="D341" s="33"/>
      <c r="E341" s="33"/>
      <c r="F341" s="33"/>
      <c r="G341" s="33">
        <f t="shared" si="206"/>
        <v>5.3928770739064857</v>
      </c>
      <c r="H341" s="33">
        <f t="shared" si="206"/>
        <v>4.05203659776347</v>
      </c>
      <c r="I341" s="33">
        <f t="shared" si="206"/>
        <v>4.2293845089903179</v>
      </c>
      <c r="J341" s="33">
        <f t="shared" si="206"/>
        <v>6.7151898336994034</v>
      </c>
      <c r="K341" s="33">
        <f t="shared" si="206"/>
        <v>7.1673590755355132</v>
      </c>
      <c r="L341" s="33">
        <f t="shared" si="206"/>
        <v>6.9188891862955044</v>
      </c>
      <c r="M341" s="33">
        <f t="shared" si="206"/>
        <v>5.1148362842590345</v>
      </c>
      <c r="N341" s="33">
        <f t="shared" si="206"/>
        <v>5.7735436454093172</v>
      </c>
      <c r="O341" s="33">
        <f t="shared" si="206"/>
        <v>3.285207792207792</v>
      </c>
      <c r="P341" s="33">
        <f t="shared" si="206"/>
        <v>4.1389281413087113</v>
      </c>
      <c r="Q341" s="33">
        <f t="shared" si="206"/>
        <v>4.3279080061585837</v>
      </c>
      <c r="R341" s="33">
        <f t="shared" si="206"/>
        <v>5.193646007816862</v>
      </c>
      <c r="S341" s="33">
        <f t="shared" si="209"/>
        <v>2.8782770837217972</v>
      </c>
      <c r="T341" s="33">
        <f t="shared" si="209"/>
        <v>4.9532590579710156</v>
      </c>
      <c r="U341" s="33">
        <f t="shared" ref="U341" si="220">(U18/U$90)*100</f>
        <v>5.9097179174647394</v>
      </c>
    </row>
    <row r="342" spans="1:21" x14ac:dyDescent="0.35">
      <c r="A342" s="19" t="s">
        <v>135</v>
      </c>
      <c r="B342" s="390" t="s">
        <v>4</v>
      </c>
      <c r="C342" s="260" t="s">
        <v>59</v>
      </c>
      <c r="D342" s="51"/>
      <c r="E342" s="51"/>
      <c r="F342" s="51"/>
      <c r="G342" s="51">
        <f t="shared" si="206"/>
        <v>1.1875980392156862</v>
      </c>
      <c r="H342" s="51">
        <f t="shared" si="206"/>
        <v>0.99538800406641803</v>
      </c>
      <c r="I342" s="51">
        <f t="shared" si="206"/>
        <v>0.99102005532503479</v>
      </c>
      <c r="J342" s="51">
        <f t="shared" si="206"/>
        <v>1.1561531220583623</v>
      </c>
      <c r="K342" s="51">
        <f t="shared" si="206"/>
        <v>1.1412401352874861</v>
      </c>
      <c r="L342" s="51">
        <f t="shared" si="206"/>
        <v>0.72125802997858668</v>
      </c>
      <c r="M342" s="51">
        <f t="shared" si="206"/>
        <v>0.69922871695367461</v>
      </c>
      <c r="N342" s="51">
        <f t="shared" si="206"/>
        <v>0.64674807779285381</v>
      </c>
      <c r="O342" s="51">
        <f t="shared" si="206"/>
        <v>0.56903030303030311</v>
      </c>
      <c r="P342" s="51">
        <f t="shared" si="206"/>
        <v>0.49069851465274994</v>
      </c>
      <c r="Q342" s="51">
        <f t="shared" si="206"/>
        <v>0.89278675904541938</v>
      </c>
      <c r="R342" s="51">
        <f t="shared" si="206"/>
        <v>0.60351758793969856</v>
      </c>
      <c r="S342" s="51">
        <f t="shared" si="209"/>
        <v>0.47996084281185913</v>
      </c>
      <c r="T342" s="51">
        <f t="shared" si="209"/>
        <v>0.43370471014492745</v>
      </c>
      <c r="U342" s="51">
        <f t="shared" ref="U342" si="221">(U19/U$90)*100</f>
        <v>0.51716524464565561</v>
      </c>
    </row>
    <row r="343" spans="1:21" x14ac:dyDescent="0.35">
      <c r="A343" s="19" t="s">
        <v>135</v>
      </c>
      <c r="B343" s="390"/>
      <c r="C343" s="254" t="s">
        <v>60</v>
      </c>
      <c r="D343" s="51"/>
      <c r="E343" s="51"/>
      <c r="F343" s="51"/>
      <c r="G343" s="51">
        <f t="shared" si="206"/>
        <v>0.26567873303167416</v>
      </c>
      <c r="H343" s="51">
        <f t="shared" si="206"/>
        <v>0.20753981701118265</v>
      </c>
      <c r="I343" s="51">
        <f t="shared" si="206"/>
        <v>0.2833471645919779</v>
      </c>
      <c r="J343" s="51">
        <f t="shared" si="206"/>
        <v>0.84477565108252284</v>
      </c>
      <c r="K343" s="51">
        <f t="shared" si="206"/>
        <v>0.62814543404735057</v>
      </c>
      <c r="L343" s="51">
        <f t="shared" si="206"/>
        <v>0.2658672376873662</v>
      </c>
      <c r="M343" s="51">
        <f t="shared" si="206"/>
        <v>0.19200339558573853</v>
      </c>
      <c r="N343" s="51">
        <f t="shared" si="206"/>
        <v>0.2223247399366802</v>
      </c>
      <c r="O343" s="51">
        <f t="shared" si="206"/>
        <v>0.29557575757575755</v>
      </c>
      <c r="P343" s="51">
        <f t="shared" si="206"/>
        <v>0.19881372942593337</v>
      </c>
      <c r="Q343" s="51">
        <f t="shared" si="206"/>
        <v>0.34432448036951513</v>
      </c>
      <c r="R343" s="51">
        <f t="shared" si="206"/>
        <v>0.22430671877908065</v>
      </c>
      <c r="S343" s="51">
        <f t="shared" si="209"/>
        <v>0.15502890173410402</v>
      </c>
      <c r="T343" s="51">
        <f t="shared" si="209"/>
        <v>0.11977355072463769</v>
      </c>
      <c r="U343" s="51">
        <f t="shared" ref="U343" si="222">(U20/U$90)*100</f>
        <v>0.20636949329618667</v>
      </c>
    </row>
    <row r="344" spans="1:21" x14ac:dyDescent="0.35">
      <c r="A344" s="19" t="s">
        <v>135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</row>
    <row r="345" spans="1:21" x14ac:dyDescent="0.35">
      <c r="A345" s="19" t="s">
        <v>135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</row>
    <row r="346" spans="1:21" x14ac:dyDescent="0.35">
      <c r="A346" s="19" t="s">
        <v>135</v>
      </c>
      <c r="B346" s="391"/>
      <c r="C346" s="255" t="s">
        <v>63</v>
      </c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</row>
    <row r="347" spans="1:21" x14ac:dyDescent="0.35">
      <c r="A347" s="19" t="s">
        <v>135</v>
      </c>
      <c r="B347" s="390" t="s">
        <v>5</v>
      </c>
      <c r="C347" s="17" t="s">
        <v>59</v>
      </c>
      <c r="D347" s="51"/>
      <c r="E347" s="51"/>
      <c r="F347" s="51"/>
      <c r="G347" s="51">
        <f t="shared" si="206"/>
        <v>1.5326696832579185</v>
      </c>
      <c r="H347" s="51">
        <f t="shared" si="206"/>
        <v>0.24752626228397154</v>
      </c>
      <c r="I347" s="51">
        <f t="shared" si="206"/>
        <v>0.25476832641770403</v>
      </c>
      <c r="J347" s="51">
        <f t="shared" si="206"/>
        <v>0.22945716975211797</v>
      </c>
      <c r="K347" s="51">
        <f t="shared" si="206"/>
        <v>0.41651352874859077</v>
      </c>
      <c r="L347" s="51">
        <f t="shared" si="206"/>
        <v>0.22130888650963598</v>
      </c>
      <c r="M347" s="51">
        <f t="shared" si="206"/>
        <v>0.24085132185301963</v>
      </c>
      <c r="N347" s="51">
        <f t="shared" si="206"/>
        <v>0.19441881501582994</v>
      </c>
      <c r="O347" s="51">
        <f t="shared" si="206"/>
        <v>0.1870800865800866</v>
      </c>
      <c r="P347" s="51">
        <f t="shared" si="206"/>
        <v>0.3201063829787234</v>
      </c>
      <c r="Q347" s="51">
        <f t="shared" si="206"/>
        <v>8.8090839107005381E-2</v>
      </c>
      <c r="R347" s="51">
        <f t="shared" si="206"/>
        <v>0.12289596128792109</v>
      </c>
      <c r="S347" s="51">
        <f t="shared" si="209"/>
        <v>4.4042513518553053E-2</v>
      </c>
      <c r="T347" s="51">
        <f t="shared" si="209"/>
        <v>0.12276449275362318</v>
      </c>
      <c r="U347" s="51">
        <f t="shared" ref="U347" si="223">(U24/U$90)*100</f>
        <v>6.9648267456033433E-2</v>
      </c>
    </row>
    <row r="348" spans="1:21" x14ac:dyDescent="0.35">
      <c r="A348" s="19" t="s">
        <v>135</v>
      </c>
      <c r="B348" s="390"/>
      <c r="C348" s="20" t="s">
        <v>60</v>
      </c>
      <c r="D348" s="51"/>
      <c r="E348" s="51"/>
      <c r="F348" s="51"/>
      <c r="G348" s="51">
        <f t="shared" ref="G348:R363" si="224">(G25/G$90)*100</f>
        <v>1.483129713423831</v>
      </c>
      <c r="H348" s="51">
        <f t="shared" si="224"/>
        <v>0.20911216536767196</v>
      </c>
      <c r="I348" s="51">
        <f t="shared" si="224"/>
        <v>0.21646957123098204</v>
      </c>
      <c r="J348" s="51">
        <f t="shared" si="224"/>
        <v>0.21817696893630373</v>
      </c>
      <c r="K348" s="51">
        <f t="shared" si="224"/>
        <v>0.17492390078917699</v>
      </c>
      <c r="L348" s="51">
        <f t="shared" si="224"/>
        <v>0.20118308351177733</v>
      </c>
      <c r="M348" s="51">
        <f t="shared" si="224"/>
        <v>0.22993936454038322</v>
      </c>
      <c r="N348" s="51">
        <f t="shared" si="224"/>
        <v>0.18556761646313882</v>
      </c>
      <c r="O348" s="51">
        <f t="shared" si="224"/>
        <v>0.16603030303030303</v>
      </c>
      <c r="P348" s="51">
        <f t="shared" si="224"/>
        <v>6.7677639502207954E-2</v>
      </c>
      <c r="Q348" s="51">
        <f t="shared" si="224"/>
        <v>4.0706312548113938E-2</v>
      </c>
      <c r="R348" s="51">
        <f t="shared" si="224"/>
        <v>7.210683044853898E-2</v>
      </c>
      <c r="S348" s="51">
        <f t="shared" si="209"/>
        <v>1.735968674249487E-2</v>
      </c>
      <c r="T348" s="51">
        <f t="shared" si="209"/>
        <v>9.5711956521739139E-2</v>
      </c>
      <c r="U348" s="51">
        <f t="shared" ref="U348" si="225">(U25/U$90)*100</f>
        <v>3.9583841197980148E-2</v>
      </c>
    </row>
    <row r="349" spans="1:21" x14ac:dyDescent="0.35">
      <c r="A349" s="19" t="s">
        <v>135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</row>
    <row r="350" spans="1:21" x14ac:dyDescent="0.35">
      <c r="A350" s="19" t="s">
        <v>135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</row>
    <row r="351" spans="1:21" x14ac:dyDescent="0.35">
      <c r="A351" s="19" t="s">
        <v>135</v>
      </c>
      <c r="B351" s="391"/>
      <c r="C351" s="27" t="s">
        <v>63</v>
      </c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</row>
    <row r="352" spans="1:21" x14ac:dyDescent="0.35">
      <c r="A352" s="19" t="s">
        <v>135</v>
      </c>
      <c r="B352" s="390" t="s">
        <v>6</v>
      </c>
      <c r="C352" s="17" t="s">
        <v>59</v>
      </c>
      <c r="D352" s="51"/>
      <c r="E352" s="51"/>
      <c r="F352" s="51"/>
      <c r="G352" s="51">
        <f t="shared" si="224"/>
        <v>0.28131975867269987</v>
      </c>
      <c r="H352" s="51">
        <f t="shared" si="224"/>
        <v>0.23217892239918669</v>
      </c>
      <c r="I352" s="51">
        <f t="shared" si="224"/>
        <v>0.41291493775933608</v>
      </c>
      <c r="J352" s="51">
        <f t="shared" si="224"/>
        <v>0.48401631628490743</v>
      </c>
      <c r="K352" s="51">
        <f t="shared" si="224"/>
        <v>0.72364994363021429</v>
      </c>
      <c r="L352" s="51">
        <f t="shared" si="224"/>
        <v>1.1025535331905782</v>
      </c>
      <c r="M352" s="51">
        <f t="shared" si="224"/>
        <v>2.1733179723502305</v>
      </c>
      <c r="N352" s="51">
        <f t="shared" si="224"/>
        <v>0.5831162369968339</v>
      </c>
      <c r="O352" s="51">
        <f t="shared" si="224"/>
        <v>0.81665151515151524</v>
      </c>
      <c r="P352" s="51">
        <f t="shared" si="224"/>
        <v>0.69116419108791649</v>
      </c>
      <c r="Q352" s="51">
        <f t="shared" si="224"/>
        <v>0.60128752886836034</v>
      </c>
      <c r="R352" s="51">
        <f t="shared" si="224"/>
        <v>0.73939698492462314</v>
      </c>
      <c r="S352" s="51">
        <f t="shared" si="209"/>
        <v>0.58166324818198778</v>
      </c>
      <c r="T352" s="51">
        <f t="shared" si="209"/>
        <v>0.85236413043478265</v>
      </c>
      <c r="U352" s="51">
        <f t="shared" ref="U352" si="226">(U29/U$90)*100</f>
        <v>0.86573916071739498</v>
      </c>
    </row>
    <row r="353" spans="1:21" x14ac:dyDescent="0.35">
      <c r="A353" s="19" t="s">
        <v>135</v>
      </c>
      <c r="B353" s="390"/>
      <c r="C353" s="20" t="s">
        <v>60</v>
      </c>
      <c r="D353" s="51"/>
      <c r="E353" s="51"/>
      <c r="F353" s="51"/>
      <c r="G353" s="51">
        <f t="shared" si="224"/>
        <v>0.28124811463046762</v>
      </c>
      <c r="H353" s="51">
        <f t="shared" si="224"/>
        <v>0.23193832599118944</v>
      </c>
      <c r="I353" s="51">
        <f t="shared" si="224"/>
        <v>0.41270055325034577</v>
      </c>
      <c r="J353" s="51">
        <f t="shared" si="224"/>
        <v>0.48356134295575776</v>
      </c>
      <c r="K353" s="51">
        <f t="shared" si="224"/>
        <v>0.72333145434047341</v>
      </c>
      <c r="L353" s="51">
        <f t="shared" si="224"/>
        <v>1.0609073875802999</v>
      </c>
      <c r="M353" s="51">
        <f t="shared" si="224"/>
        <v>2.0442347804996359</v>
      </c>
      <c r="N353" s="51">
        <f t="shared" si="224"/>
        <v>0.56847127996381741</v>
      </c>
      <c r="O353" s="51">
        <f t="shared" si="224"/>
        <v>0.79545454545454541</v>
      </c>
      <c r="P353" s="51">
        <f t="shared" si="224"/>
        <v>0.68925130469690887</v>
      </c>
      <c r="Q353" s="51">
        <f t="shared" si="224"/>
        <v>0.58488260200153963</v>
      </c>
      <c r="R353" s="51">
        <f t="shared" si="224"/>
        <v>0.73467895030709096</v>
      </c>
      <c r="S353" s="51">
        <f t="shared" si="209"/>
        <v>0.57641245571508493</v>
      </c>
      <c r="T353" s="51">
        <f t="shared" si="209"/>
        <v>0.84553623188405802</v>
      </c>
      <c r="U353" s="51">
        <f t="shared" ref="U353" si="227">(U30/U$90)*100</f>
        <v>0.85579488072436005</v>
      </c>
    </row>
    <row r="354" spans="1:21" x14ac:dyDescent="0.35">
      <c r="A354" s="19" t="s">
        <v>135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</row>
    <row r="355" spans="1:21" x14ac:dyDescent="0.35">
      <c r="A355" s="19" t="s">
        <v>135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</row>
    <row r="356" spans="1:21" x14ac:dyDescent="0.35">
      <c r="A356" s="19" t="s">
        <v>135</v>
      </c>
      <c r="B356" s="391"/>
      <c r="C356" s="27" t="s">
        <v>63</v>
      </c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</row>
    <row r="357" spans="1:21" x14ac:dyDescent="0.35">
      <c r="A357" s="19" t="s">
        <v>135</v>
      </c>
      <c r="B357" s="393" t="s">
        <v>7</v>
      </c>
      <c r="C357" s="28" t="s">
        <v>59</v>
      </c>
      <c r="D357" s="51"/>
      <c r="E357" s="51"/>
      <c r="F357" s="51"/>
      <c r="G357" s="51">
        <f t="shared" si="224"/>
        <v>6.753921568627451</v>
      </c>
      <c r="H357" s="51">
        <f t="shared" si="224"/>
        <v>5.0750016943409024</v>
      </c>
      <c r="I357" s="51">
        <f t="shared" si="224"/>
        <v>4.4777627939142457</v>
      </c>
      <c r="J357" s="51">
        <f t="shared" si="224"/>
        <v>7.5564606212739251</v>
      </c>
      <c r="K357" s="51">
        <f t="shared" si="224"/>
        <v>7.554374295377678</v>
      </c>
      <c r="L357" s="51">
        <f t="shared" si="224"/>
        <v>5.9034127408993564</v>
      </c>
      <c r="M357" s="51">
        <f t="shared" si="224"/>
        <v>5.3487775891341256</v>
      </c>
      <c r="N357" s="51">
        <f t="shared" si="224"/>
        <v>5.3208163726820441</v>
      </c>
      <c r="O357" s="51">
        <f t="shared" si="224"/>
        <v>2.4343138528138528</v>
      </c>
      <c r="P357" s="51">
        <f t="shared" si="224"/>
        <v>3.1418707346447214</v>
      </c>
      <c r="Q357" s="51">
        <f t="shared" si="224"/>
        <v>4.0536279830638948</v>
      </c>
      <c r="R357" s="51">
        <f t="shared" si="224"/>
        <v>5.6486004094546809</v>
      </c>
      <c r="S357" s="51">
        <f t="shared" si="209"/>
        <v>3.261941077754988</v>
      </c>
      <c r="T357" s="51">
        <f t="shared" si="209"/>
        <v>4.8954782608695648</v>
      </c>
      <c r="U357" s="51">
        <f t="shared" ref="U357" si="228">(U34/U$90)*100</f>
        <v>4.8019014452376805</v>
      </c>
    </row>
    <row r="358" spans="1:21" x14ac:dyDescent="0.35">
      <c r="A358" s="19" t="s">
        <v>135</v>
      </c>
      <c r="B358" s="390"/>
      <c r="C358" s="20" t="s">
        <v>60</v>
      </c>
      <c r="D358" s="51"/>
      <c r="E358" s="51"/>
      <c r="F358" s="51"/>
      <c r="G358" s="51">
        <f t="shared" si="224"/>
        <v>3.7988676470588243</v>
      </c>
      <c r="H358" s="51">
        <f t="shared" si="224"/>
        <v>2.3814303625889535</v>
      </c>
      <c r="I358" s="51">
        <f t="shared" si="224"/>
        <v>1.528634163208852</v>
      </c>
      <c r="J358" s="51">
        <f t="shared" si="224"/>
        <v>2.6236055851898339</v>
      </c>
      <c r="K358" s="51">
        <f t="shared" si="224"/>
        <v>2.492382187147689</v>
      </c>
      <c r="L358" s="51">
        <f t="shared" si="224"/>
        <v>1.0849917023554603</v>
      </c>
      <c r="M358" s="51">
        <f t="shared" si="224"/>
        <v>0.85881178753334941</v>
      </c>
      <c r="N358" s="51">
        <f t="shared" si="224"/>
        <v>0.41197625508819535</v>
      </c>
      <c r="O358" s="51">
        <f t="shared" si="224"/>
        <v>0.56261774891774885</v>
      </c>
      <c r="P358" s="51">
        <f t="shared" si="224"/>
        <v>0.95917021276595749</v>
      </c>
      <c r="Q358" s="51">
        <f t="shared" si="224"/>
        <v>1.3035444572748272</v>
      </c>
      <c r="R358" s="51">
        <f t="shared" si="224"/>
        <v>1.4171166945840312</v>
      </c>
      <c r="S358" s="51">
        <f t="shared" si="209"/>
        <v>1.0922451985828827</v>
      </c>
      <c r="T358" s="51">
        <f t="shared" si="209"/>
        <v>1.0389427536231883</v>
      </c>
      <c r="U358" s="51">
        <f t="shared" ref="U358" si="229">(U35/U$90)*100</f>
        <v>0.40675030471878815</v>
      </c>
    </row>
    <row r="359" spans="1:21" x14ac:dyDescent="0.35">
      <c r="A359" s="19" t="s">
        <v>135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</row>
    <row r="360" spans="1:21" x14ac:dyDescent="0.35">
      <c r="A360" s="19" t="s">
        <v>135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</row>
    <row r="361" spans="1:21" x14ac:dyDescent="0.35">
      <c r="A361" s="19" t="s">
        <v>135</v>
      </c>
      <c r="B361" s="391"/>
      <c r="C361" s="27" t="s">
        <v>63</v>
      </c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</row>
    <row r="362" spans="1:21" x14ac:dyDescent="0.35">
      <c r="A362" s="19" t="s">
        <v>135</v>
      </c>
      <c r="B362" s="393" t="s">
        <v>8</v>
      </c>
      <c r="C362" s="28" t="s">
        <v>59</v>
      </c>
      <c r="D362" s="51"/>
      <c r="E362" s="51"/>
      <c r="F362" s="51"/>
      <c r="G362" s="51">
        <f t="shared" si="224"/>
        <v>8.8235294117647058E-3</v>
      </c>
      <c r="H362" s="51">
        <f t="shared" si="224"/>
        <v>1.7451711284310405E-3</v>
      </c>
      <c r="I362" s="51">
        <f t="shared" si="224"/>
        <v>2.9114799446749652E-3</v>
      </c>
      <c r="J362" s="51">
        <f t="shared" si="224"/>
        <v>0.50863194226545339</v>
      </c>
      <c r="K362" s="51">
        <f t="shared" si="224"/>
        <v>0.48077790304396845</v>
      </c>
      <c r="L362" s="51">
        <f t="shared" si="224"/>
        <v>0.11552462526766595</v>
      </c>
      <c r="M362" s="51">
        <f t="shared" si="224"/>
        <v>3.3562939607082225E-2</v>
      </c>
      <c r="N362" s="51">
        <f t="shared" si="224"/>
        <v>4.77363184079602E-2</v>
      </c>
      <c r="O362" s="51">
        <f t="shared" si="224"/>
        <v>0.13886580086580086</v>
      </c>
      <c r="P362" s="51">
        <f t="shared" si="224"/>
        <v>7.6846647932557202E-2</v>
      </c>
      <c r="Q362" s="51">
        <f t="shared" si="224"/>
        <v>4.5236720554272518E-2</v>
      </c>
      <c r="R362" s="51">
        <f t="shared" si="224"/>
        <v>2.5505304299274147E-2</v>
      </c>
      <c r="S362" s="51">
        <f t="shared" si="209"/>
        <v>1.8303188513891476E-2</v>
      </c>
      <c r="T362" s="51">
        <f t="shared" si="209"/>
        <v>8.4492753623188407E-3</v>
      </c>
      <c r="U362" s="51">
        <f t="shared" ref="U362" si="230">(U39/U$90)*100</f>
        <v>0.13457948807243603</v>
      </c>
    </row>
    <row r="363" spans="1:21" x14ac:dyDescent="0.35">
      <c r="A363" s="19" t="s">
        <v>135</v>
      </c>
      <c r="B363" s="390"/>
      <c r="C363" s="20" t="s">
        <v>60</v>
      </c>
      <c r="D363" s="51"/>
      <c r="E363" s="51"/>
      <c r="F363" s="51"/>
      <c r="G363" s="51">
        <f t="shared" si="224"/>
        <v>2.9713423831070891E-3</v>
      </c>
      <c r="H363" s="51">
        <f t="shared" si="224"/>
        <v>0</v>
      </c>
      <c r="I363" s="51">
        <f t="shared" si="224"/>
        <v>2.6763485477178423E-3</v>
      </c>
      <c r="J363" s="51">
        <f t="shared" si="224"/>
        <v>0.50787574521493573</v>
      </c>
      <c r="K363" s="51">
        <f t="shared" si="224"/>
        <v>0.48026775648252534</v>
      </c>
      <c r="L363" s="51">
        <f t="shared" si="224"/>
        <v>0.11552462526766595</v>
      </c>
      <c r="M363" s="51">
        <f t="shared" si="224"/>
        <v>3.3562939607082225E-2</v>
      </c>
      <c r="N363" s="51">
        <f t="shared" si="224"/>
        <v>4.77363184079602E-2</v>
      </c>
      <c r="O363" s="51">
        <f t="shared" si="224"/>
        <v>0.13886580086580086</v>
      </c>
      <c r="P363" s="51">
        <f t="shared" si="224"/>
        <v>7.6322761942994782E-2</v>
      </c>
      <c r="Q363" s="51">
        <f t="shared" si="224"/>
        <v>4.1447267128560429E-2</v>
      </c>
      <c r="R363" s="51">
        <f t="shared" si="224"/>
        <v>1.0776102735901731E-2</v>
      </c>
      <c r="S363" s="51">
        <f t="shared" si="209"/>
        <v>1.7266455342159238E-2</v>
      </c>
      <c r="T363" s="51">
        <f t="shared" si="209"/>
        <v>7.4836956521739132E-3</v>
      </c>
      <c r="U363" s="51">
        <f t="shared" ref="U363" si="231">(U40/U$90)*100</f>
        <v>0.13322305415288177</v>
      </c>
    </row>
    <row r="364" spans="1:21" x14ac:dyDescent="0.35">
      <c r="A364" s="19" t="s">
        <v>135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</row>
    <row r="365" spans="1:21" x14ac:dyDescent="0.35">
      <c r="A365" s="19" t="s">
        <v>135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</row>
    <row r="366" spans="1:21" x14ac:dyDescent="0.35">
      <c r="A366" s="19" t="s">
        <v>135</v>
      </c>
      <c r="B366" s="391"/>
      <c r="C366" s="27" t="s">
        <v>63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</row>
    <row r="367" spans="1:21" x14ac:dyDescent="0.35">
      <c r="A367" s="19" t="s">
        <v>135</v>
      </c>
      <c r="B367" s="393" t="s">
        <v>9</v>
      </c>
      <c r="C367" s="28" t="s">
        <v>59</v>
      </c>
      <c r="D367" s="51"/>
      <c r="E367" s="51"/>
      <c r="F367" s="51"/>
      <c r="G367" s="51">
        <f t="shared" ref="G367:R382" si="232">(G44/G$90)*100</f>
        <v>0.84639894419306183</v>
      </c>
      <c r="H367" s="51">
        <f t="shared" si="232"/>
        <v>0.14406641816333446</v>
      </c>
      <c r="I367" s="51">
        <f t="shared" si="232"/>
        <v>0.10616182572614111</v>
      </c>
      <c r="J367" s="51">
        <f t="shared" si="232"/>
        <v>0.71087229369312832</v>
      </c>
      <c r="K367" s="51">
        <f t="shared" si="232"/>
        <v>0.5865163472378806</v>
      </c>
      <c r="L367" s="51">
        <f t="shared" si="232"/>
        <v>0.68790952890792301</v>
      </c>
      <c r="M367" s="51">
        <f t="shared" si="232"/>
        <v>0.30861751152073735</v>
      </c>
      <c r="N367" s="51">
        <f t="shared" si="232"/>
        <v>0.1140117593848937</v>
      </c>
      <c r="O367" s="51">
        <f t="shared" si="232"/>
        <v>0.71126623376623377</v>
      </c>
      <c r="P367" s="51">
        <f t="shared" si="232"/>
        <v>1.0962605379365715</v>
      </c>
      <c r="Q367" s="51">
        <f t="shared" si="232"/>
        <v>0.69888953040800617</v>
      </c>
      <c r="R367" s="51">
        <f t="shared" si="232"/>
        <v>0.26783547366461941</v>
      </c>
      <c r="S367" s="51">
        <f t="shared" si="209"/>
        <v>0.10105724407980607</v>
      </c>
      <c r="T367" s="51">
        <f t="shared" si="209"/>
        <v>0.24140398550724634</v>
      </c>
      <c r="U367" s="51">
        <f t="shared" ref="U367" si="233">(U44/U$90)*100</f>
        <v>0.234473271809159</v>
      </c>
    </row>
    <row r="368" spans="1:21" x14ac:dyDescent="0.35">
      <c r="A368" s="19" t="s">
        <v>135</v>
      </c>
      <c r="B368" s="390"/>
      <c r="C368" s="20" t="s">
        <v>60</v>
      </c>
      <c r="D368" s="51"/>
      <c r="E368" s="51"/>
      <c r="F368" s="51"/>
      <c r="G368" s="51">
        <f t="shared" si="232"/>
        <v>0.40744457013574664</v>
      </c>
      <c r="H368" s="51">
        <f t="shared" si="232"/>
        <v>0.25271060657404271</v>
      </c>
      <c r="I368" s="51">
        <f t="shared" si="232"/>
        <v>0.15860650069156298</v>
      </c>
      <c r="J368" s="51">
        <f t="shared" si="232"/>
        <v>0.27779385001568868</v>
      </c>
      <c r="K368" s="51">
        <f t="shared" si="232"/>
        <v>0.24289966178128522</v>
      </c>
      <c r="L368" s="51">
        <f t="shared" si="232"/>
        <v>9.4828961456102784E-2</v>
      </c>
      <c r="M368" s="51">
        <f t="shared" si="232"/>
        <v>6.9740237691001711E-2</v>
      </c>
      <c r="N368" s="51">
        <f t="shared" si="232"/>
        <v>3.6947308909995487E-2</v>
      </c>
      <c r="O368" s="51">
        <f t="shared" si="232"/>
        <v>5.3419047619047616E-2</v>
      </c>
      <c r="P368" s="51">
        <f t="shared" si="232"/>
        <v>9.9023283821758318E-2</v>
      </c>
      <c r="Q368" s="51">
        <f t="shared" si="232"/>
        <v>0.14288741339491917</v>
      </c>
      <c r="R368" s="51">
        <f t="shared" si="232"/>
        <v>0.15378224455611389</v>
      </c>
      <c r="S368" s="51">
        <f t="shared" si="209"/>
        <v>0.11921666977438002</v>
      </c>
      <c r="T368" s="51">
        <f t="shared" si="209"/>
        <v>0.11138876811594203</v>
      </c>
      <c r="U368" s="51">
        <f t="shared" ref="U368" si="234">(U45/U$90)*100</f>
        <v>3.5696151837018984E-2</v>
      </c>
    </row>
    <row r="369" spans="1:21" x14ac:dyDescent="0.35">
      <c r="A369" s="19" t="s">
        <v>135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</row>
    <row r="370" spans="1:21" x14ac:dyDescent="0.35">
      <c r="A370" s="19" t="s">
        <v>135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</row>
    <row r="371" spans="1:21" x14ac:dyDescent="0.35">
      <c r="A371" s="19" t="s">
        <v>135</v>
      </c>
      <c r="B371" s="391"/>
      <c r="C371" s="27" t="s">
        <v>63</v>
      </c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</row>
    <row r="372" spans="1:21" x14ac:dyDescent="0.35">
      <c r="A372" s="19" t="s">
        <v>135</v>
      </c>
      <c r="B372" s="393" t="s">
        <v>1</v>
      </c>
      <c r="C372" s="28" t="s">
        <v>59</v>
      </c>
      <c r="D372" s="51"/>
      <c r="E372" s="51"/>
      <c r="F372" s="51"/>
      <c r="G372" s="51">
        <f t="shared" si="232"/>
        <v>0.247394419306184</v>
      </c>
      <c r="H372" s="51">
        <f t="shared" si="232"/>
        <v>0.14258217553371738</v>
      </c>
      <c r="I372" s="51">
        <f t="shared" si="232"/>
        <v>0.11905601659751036</v>
      </c>
      <c r="J372" s="51">
        <f t="shared" si="232"/>
        <v>0.33010354565422029</v>
      </c>
      <c r="K372" s="51">
        <f t="shared" si="232"/>
        <v>0.86812570462232241</v>
      </c>
      <c r="L372" s="51">
        <f t="shared" si="232"/>
        <v>1.0400240899357602</v>
      </c>
      <c r="M372" s="51">
        <f t="shared" si="232"/>
        <v>1.0560126121756002</v>
      </c>
      <c r="N372" s="51">
        <f t="shared" si="232"/>
        <v>0.94782677521483494</v>
      </c>
      <c r="O372" s="51">
        <f t="shared" si="232"/>
        <v>0.82391558441558443</v>
      </c>
      <c r="P372" s="51">
        <f t="shared" si="232"/>
        <v>0.45204335608189483</v>
      </c>
      <c r="Q372" s="51">
        <f t="shared" si="232"/>
        <v>0.53904734411085453</v>
      </c>
      <c r="R372" s="51">
        <f t="shared" si="232"/>
        <v>0.87862088218872125</v>
      </c>
      <c r="S372" s="51">
        <f t="shared" si="209"/>
        <v>0.49961029274659707</v>
      </c>
      <c r="T372" s="51">
        <f t="shared" si="209"/>
        <v>0.48439855072463772</v>
      </c>
      <c r="U372" s="51">
        <f t="shared" ref="U372" si="235">(U49/U$90)*100</f>
        <v>0.47050322131290273</v>
      </c>
    </row>
    <row r="373" spans="1:21" x14ac:dyDescent="0.35">
      <c r="A373" s="19" t="s">
        <v>135</v>
      </c>
      <c r="B373" s="390"/>
      <c r="C373" s="20" t="s">
        <v>60</v>
      </c>
      <c r="D373" s="51"/>
      <c r="E373" s="51"/>
      <c r="F373" s="51"/>
      <c r="G373" s="51">
        <f t="shared" si="232"/>
        <v>0.21996983408748114</v>
      </c>
      <c r="H373" s="51">
        <f t="shared" si="232"/>
        <v>9.7766858691968828E-2</v>
      </c>
      <c r="I373" s="51">
        <f t="shared" si="232"/>
        <v>5.3852005532503459E-2</v>
      </c>
      <c r="J373" s="51">
        <f t="shared" si="232"/>
        <v>0.27732036397866333</v>
      </c>
      <c r="K373" s="51">
        <f t="shared" si="232"/>
        <v>0.76095546786922208</v>
      </c>
      <c r="L373" s="51">
        <f t="shared" si="232"/>
        <v>0.95444057815845829</v>
      </c>
      <c r="M373" s="51">
        <f t="shared" si="232"/>
        <v>1.0240771283046326</v>
      </c>
      <c r="N373" s="51">
        <f t="shared" si="232"/>
        <v>0.90211442786069651</v>
      </c>
      <c r="O373" s="51">
        <f t="shared" si="232"/>
        <v>0.71675108225108231</v>
      </c>
      <c r="P373" s="51">
        <f t="shared" si="232"/>
        <v>0.36013046969088719</v>
      </c>
      <c r="Q373" s="51">
        <f t="shared" si="232"/>
        <v>0.43631062355658196</v>
      </c>
      <c r="R373" s="51">
        <f t="shared" si="232"/>
        <v>0.75414665922203616</v>
      </c>
      <c r="S373" s="51">
        <f t="shared" si="209"/>
        <v>0.38517807197464105</v>
      </c>
      <c r="T373" s="51">
        <f t="shared" si="209"/>
        <v>0.39156340579710147</v>
      </c>
      <c r="U373" s="51">
        <f t="shared" ref="U373" si="236">(U50/U$90)*100</f>
        <v>0.37759010969876372</v>
      </c>
    </row>
    <row r="374" spans="1:21" x14ac:dyDescent="0.35">
      <c r="A374" s="19" t="s">
        <v>135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</row>
    <row r="375" spans="1:21" x14ac:dyDescent="0.35">
      <c r="A375" s="19" t="s">
        <v>135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</row>
    <row r="376" spans="1:21" x14ac:dyDescent="0.35">
      <c r="A376" s="19" t="s">
        <v>135</v>
      </c>
      <c r="B376" s="391"/>
      <c r="C376" s="27" t="s">
        <v>63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</row>
    <row r="377" spans="1:21" x14ac:dyDescent="0.35">
      <c r="A377" s="19" t="s">
        <v>135</v>
      </c>
      <c r="B377" s="393" t="s">
        <v>166</v>
      </c>
      <c r="C377" s="28" t="s">
        <v>59</v>
      </c>
      <c r="D377" s="51"/>
      <c r="E377" s="51"/>
      <c r="F377" s="51"/>
      <c r="G377" s="51">
        <f t="shared" si="232"/>
        <v>0</v>
      </c>
      <c r="H377" s="51">
        <f t="shared" si="232"/>
        <v>0</v>
      </c>
      <c r="I377" s="51">
        <f t="shared" si="232"/>
        <v>0</v>
      </c>
      <c r="J377" s="51">
        <f t="shared" si="232"/>
        <v>0</v>
      </c>
      <c r="K377" s="51">
        <f t="shared" si="232"/>
        <v>0</v>
      </c>
      <c r="L377" s="51">
        <f t="shared" si="232"/>
        <v>0</v>
      </c>
      <c r="M377" s="51">
        <f t="shared" si="232"/>
        <v>0</v>
      </c>
      <c r="N377" s="51">
        <f t="shared" si="232"/>
        <v>0</v>
      </c>
      <c r="O377" s="51">
        <f t="shared" si="232"/>
        <v>0</v>
      </c>
      <c r="P377" s="51">
        <f t="shared" si="232"/>
        <v>0</v>
      </c>
      <c r="Q377" s="51">
        <f t="shared" si="232"/>
        <v>0</v>
      </c>
      <c r="R377" s="51">
        <f t="shared" si="232"/>
        <v>0</v>
      </c>
      <c r="S377" s="51">
        <f t="shared" si="209"/>
        <v>0</v>
      </c>
      <c r="T377" s="51">
        <f t="shared" si="209"/>
        <v>0</v>
      </c>
      <c r="U377" s="51">
        <f t="shared" ref="U377" si="237">(U54/U$90)*100</f>
        <v>0</v>
      </c>
    </row>
    <row r="378" spans="1:21" x14ac:dyDescent="0.35">
      <c r="A378" s="19" t="s">
        <v>135</v>
      </c>
      <c r="B378" s="390"/>
      <c r="C378" s="20" t="s">
        <v>60</v>
      </c>
      <c r="D378" s="51"/>
      <c r="E378" s="51"/>
      <c r="F378" s="51"/>
      <c r="G378" s="51">
        <f t="shared" si="232"/>
        <v>0</v>
      </c>
      <c r="H378" s="51">
        <f t="shared" si="232"/>
        <v>0</v>
      </c>
      <c r="I378" s="51">
        <f t="shared" si="232"/>
        <v>0</v>
      </c>
      <c r="J378" s="51">
        <f t="shared" si="232"/>
        <v>0</v>
      </c>
      <c r="K378" s="51">
        <f t="shared" si="232"/>
        <v>0</v>
      </c>
      <c r="L378" s="51">
        <f t="shared" si="232"/>
        <v>0</v>
      </c>
      <c r="M378" s="51">
        <f t="shared" si="232"/>
        <v>0</v>
      </c>
      <c r="N378" s="51">
        <f t="shared" si="232"/>
        <v>0</v>
      </c>
      <c r="O378" s="51">
        <f t="shared" si="232"/>
        <v>0</v>
      </c>
      <c r="P378" s="51">
        <f t="shared" si="232"/>
        <v>0</v>
      </c>
      <c r="Q378" s="51">
        <f t="shared" si="232"/>
        <v>0</v>
      </c>
      <c r="R378" s="51">
        <f t="shared" si="232"/>
        <v>0</v>
      </c>
      <c r="S378" s="51">
        <f t="shared" si="209"/>
        <v>0</v>
      </c>
      <c r="T378" s="51">
        <f t="shared" si="209"/>
        <v>0</v>
      </c>
      <c r="U378" s="51">
        <f t="shared" ref="U378" si="238">(U55/U$90)*100</f>
        <v>0</v>
      </c>
    </row>
    <row r="379" spans="1:21" x14ac:dyDescent="0.35">
      <c r="A379" s="19" t="s">
        <v>135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</row>
    <row r="380" spans="1:21" x14ac:dyDescent="0.35">
      <c r="A380" s="19" t="s">
        <v>135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</row>
    <row r="381" spans="1:21" x14ac:dyDescent="0.35">
      <c r="A381" s="19" t="s">
        <v>135</v>
      </c>
      <c r="B381" s="391"/>
      <c r="C381" s="27" t="s">
        <v>63</v>
      </c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</row>
    <row r="382" spans="1:21" x14ac:dyDescent="0.35">
      <c r="A382" s="19" t="s">
        <v>135</v>
      </c>
      <c r="B382" s="393" t="s">
        <v>11</v>
      </c>
      <c r="C382" s="28" t="s">
        <v>59</v>
      </c>
      <c r="D382" s="51"/>
      <c r="E382" s="51"/>
      <c r="F382" s="51"/>
      <c r="G382" s="51">
        <f t="shared" si="232"/>
        <v>1.6312292609351433</v>
      </c>
      <c r="H382" s="51">
        <f t="shared" si="232"/>
        <v>1.0880515079634021</v>
      </c>
      <c r="I382" s="51">
        <f t="shared" si="232"/>
        <v>0.40092669432918399</v>
      </c>
      <c r="J382" s="51">
        <f t="shared" si="232"/>
        <v>0.61594916849701908</v>
      </c>
      <c r="K382" s="51">
        <f t="shared" si="232"/>
        <v>0.41712232243517472</v>
      </c>
      <c r="L382" s="51">
        <f t="shared" si="232"/>
        <v>0.39045235546038543</v>
      </c>
      <c r="M382" s="51">
        <f t="shared" si="232"/>
        <v>0.70252728595682756</v>
      </c>
      <c r="N382" s="51">
        <f t="shared" si="232"/>
        <v>0.56432157394843963</v>
      </c>
      <c r="O382" s="51">
        <f t="shared" si="232"/>
        <v>0.26523593073593071</v>
      </c>
      <c r="P382" s="51">
        <f t="shared" si="232"/>
        <v>0.37725210758731431</v>
      </c>
      <c r="Q382" s="51">
        <f t="shared" si="232"/>
        <v>0.45206312548113931</v>
      </c>
      <c r="R382" s="51">
        <f t="shared" si="232"/>
        <v>0.40001861157640051</v>
      </c>
      <c r="S382" s="51">
        <f t="shared" si="209"/>
        <v>0.22604512399776241</v>
      </c>
      <c r="T382" s="51">
        <f t="shared" si="209"/>
        <v>0.21219746376811596</v>
      </c>
      <c r="U382" s="51">
        <f t="shared" ref="U382" si="239">(U59/U$90)*100</f>
        <v>0.42438272679784089</v>
      </c>
    </row>
    <row r="383" spans="1:21" x14ac:dyDescent="0.35">
      <c r="A383" s="19" t="s">
        <v>135</v>
      </c>
      <c r="B383" s="390"/>
      <c r="C383" s="20" t="s">
        <v>60</v>
      </c>
      <c r="D383" s="51"/>
      <c r="E383" s="51"/>
      <c r="F383" s="51"/>
      <c r="G383" s="51">
        <f t="shared" ref="G383:R393" si="240">(G60/G$90)*100</f>
        <v>1.5627564102564102</v>
      </c>
      <c r="H383" s="51">
        <f t="shared" si="240"/>
        <v>1.0224500169434092</v>
      </c>
      <c r="I383" s="51">
        <f t="shared" si="240"/>
        <v>0.34946749654218534</v>
      </c>
      <c r="J383" s="51">
        <f t="shared" si="240"/>
        <v>0.5190021964229683</v>
      </c>
      <c r="K383" s="51">
        <f t="shared" si="240"/>
        <v>0.3857215332581736</v>
      </c>
      <c r="L383" s="51">
        <f t="shared" si="240"/>
        <v>0.35389453961456102</v>
      </c>
      <c r="M383" s="51">
        <f t="shared" si="240"/>
        <v>0.66053601746301238</v>
      </c>
      <c r="N383" s="51">
        <f t="shared" si="240"/>
        <v>0.51599050203527819</v>
      </c>
      <c r="O383" s="51">
        <f t="shared" si="240"/>
        <v>0.18923809523809523</v>
      </c>
      <c r="P383" s="51">
        <f t="shared" si="240"/>
        <v>0.23867723805700522</v>
      </c>
      <c r="Q383" s="51">
        <f t="shared" si="240"/>
        <v>0.35854503464203236</v>
      </c>
      <c r="R383" s="51">
        <f t="shared" si="240"/>
        <v>0.32111111111111112</v>
      </c>
      <c r="S383" s="51">
        <f t="shared" si="209"/>
        <v>0.17926720119336192</v>
      </c>
      <c r="T383" s="51">
        <f t="shared" si="209"/>
        <v>0.11574094202898551</v>
      </c>
      <c r="U383" s="51">
        <f t="shared" ref="U383" si="241">(U60/U$90)*100</f>
        <v>0.29060595507574438</v>
      </c>
    </row>
    <row r="384" spans="1:21" x14ac:dyDescent="0.35">
      <c r="A384" s="19" t="s">
        <v>135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</row>
    <row r="385" spans="1:21" x14ac:dyDescent="0.35">
      <c r="A385" s="19" t="s">
        <v>135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</row>
    <row r="386" spans="1:21" x14ac:dyDescent="0.35">
      <c r="A386" s="19" t="s">
        <v>135</v>
      </c>
      <c r="B386" s="391"/>
      <c r="C386" s="27" t="s">
        <v>63</v>
      </c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</row>
    <row r="387" spans="1:21" x14ac:dyDescent="0.35">
      <c r="A387" s="19" t="s">
        <v>135</v>
      </c>
      <c r="B387" s="393" t="s">
        <v>12</v>
      </c>
      <c r="C387" s="28" t="s">
        <v>59</v>
      </c>
      <c r="D387" s="53"/>
      <c r="E387" s="53"/>
      <c r="F387" s="53"/>
      <c r="G387" s="53">
        <f t="shared" si="240"/>
        <v>0.93204374057315242</v>
      </c>
      <c r="H387" s="53">
        <f t="shared" si="240"/>
        <v>0.53538461538461535</v>
      </c>
      <c r="I387" s="53">
        <f t="shared" si="240"/>
        <v>0.51649723374827106</v>
      </c>
      <c r="J387" s="53">
        <f t="shared" si="240"/>
        <v>0.87058675870724822</v>
      </c>
      <c r="K387" s="53">
        <f t="shared" si="240"/>
        <v>0.8732412626832019</v>
      </c>
      <c r="L387" s="53">
        <f t="shared" si="240"/>
        <v>0.87878211991434707</v>
      </c>
      <c r="M387" s="53">
        <f t="shared" si="240"/>
        <v>0.36711617754062575</v>
      </c>
      <c r="N387" s="53">
        <f t="shared" si="240"/>
        <v>0.25960877431026685</v>
      </c>
      <c r="O387" s="53">
        <f t="shared" si="240"/>
        <v>0.26586147186147185</v>
      </c>
      <c r="P387" s="53">
        <f t="shared" si="240"/>
        <v>0.19601364913689281</v>
      </c>
      <c r="Q387" s="53">
        <f t="shared" si="240"/>
        <v>0.22613356428021555</v>
      </c>
      <c r="R387" s="53">
        <f t="shared" si="240"/>
        <v>0.22283454308579939</v>
      </c>
      <c r="S387" s="53">
        <f t="shared" si="209"/>
        <v>0.23349617751258622</v>
      </c>
      <c r="T387" s="53">
        <f t="shared" si="209"/>
        <v>0.44799094202898548</v>
      </c>
      <c r="U387" s="53">
        <f t="shared" ref="U387" si="242">(U64/U$90)*100</f>
        <v>0.75196587149573391</v>
      </c>
    </row>
    <row r="388" spans="1:21" x14ac:dyDescent="0.35">
      <c r="A388" s="19" t="s">
        <v>135</v>
      </c>
      <c r="B388" s="390"/>
      <c r="C388" s="20" t="s">
        <v>60</v>
      </c>
      <c r="D388" s="79"/>
      <c r="E388" s="79"/>
      <c r="F388" s="79"/>
      <c r="G388" s="79">
        <f t="shared" si="240"/>
        <v>7.7677224736048258E-3</v>
      </c>
      <c r="H388" s="79">
        <f t="shared" si="240"/>
        <v>7.2924432395798039E-3</v>
      </c>
      <c r="I388" s="79">
        <f t="shared" si="240"/>
        <v>4.8409405255878286E-2</v>
      </c>
      <c r="J388" s="79">
        <f t="shared" si="240"/>
        <v>7.2168183244430495E-4</v>
      </c>
      <c r="K388" s="79">
        <f t="shared" si="240"/>
        <v>7.3618940248027058E-3</v>
      </c>
      <c r="L388" s="79">
        <f t="shared" si="240"/>
        <v>1.2698072805139186E-2</v>
      </c>
      <c r="M388" s="79">
        <f t="shared" si="240"/>
        <v>1.9306330341983993E-3</v>
      </c>
      <c r="N388" s="79">
        <f t="shared" si="240"/>
        <v>1.429895974672094E-2</v>
      </c>
      <c r="O388" s="79">
        <f t="shared" si="240"/>
        <v>9.0649350649350657E-3</v>
      </c>
      <c r="P388" s="79">
        <f t="shared" si="240"/>
        <v>1.4261340826977116E-2</v>
      </c>
      <c r="Q388" s="79">
        <f t="shared" si="240"/>
        <v>1.6607005388760584E-2</v>
      </c>
      <c r="R388" s="79">
        <f t="shared" si="240"/>
        <v>2.7554438860971524E-2</v>
      </c>
      <c r="S388" s="79">
        <f t="shared" si="209"/>
        <v>2.5866119709118032E-2</v>
      </c>
      <c r="T388" s="79">
        <f t="shared" si="209"/>
        <v>1.9351449275362319E-2</v>
      </c>
      <c r="U388" s="79">
        <f t="shared" ref="U388" si="243">(U65/U$90)*100</f>
        <v>1.5026989378373672E-2</v>
      </c>
    </row>
    <row r="389" spans="1:21" x14ac:dyDescent="0.35">
      <c r="A389" s="19" t="s">
        <v>135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</row>
    <row r="390" spans="1:21" x14ac:dyDescent="0.35">
      <c r="A390" s="19" t="s">
        <v>135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</row>
    <row r="391" spans="1:21" ht="15" thickBot="1" x14ac:dyDescent="0.4">
      <c r="A391" s="19" t="s">
        <v>135</v>
      </c>
      <c r="B391" s="394"/>
      <c r="C391" s="69" t="s">
        <v>63</v>
      </c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</row>
    <row r="392" spans="1:21" x14ac:dyDescent="0.35">
      <c r="A392" s="19" t="s">
        <v>135</v>
      </c>
      <c r="B392" s="388" t="s">
        <v>64</v>
      </c>
      <c r="C392" s="17" t="s">
        <v>59</v>
      </c>
      <c r="D392" s="51"/>
      <c r="E392" s="51"/>
      <c r="F392" s="51"/>
      <c r="G392" s="51">
        <f>(G69/G$90)*100</f>
        <v>6.2806184012066364</v>
      </c>
      <c r="H392" s="51">
        <f t="shared" si="240"/>
        <v>4.7734700101660454</v>
      </c>
      <c r="I392" s="51">
        <f t="shared" si="240"/>
        <v>4.1580809128630705</v>
      </c>
      <c r="J392" s="51">
        <f t="shared" si="240"/>
        <v>6.7910354565422022</v>
      </c>
      <c r="K392" s="51">
        <f t="shared" si="240"/>
        <v>4.9707919954904174</v>
      </c>
      <c r="L392" s="51">
        <f t="shared" si="240"/>
        <v>5.1184395074946467</v>
      </c>
      <c r="M392" s="51">
        <f t="shared" si="240"/>
        <v>3.7761969439728351</v>
      </c>
      <c r="N392" s="51">
        <f t="shared" si="240"/>
        <v>3.7896449570330173</v>
      </c>
      <c r="O392" s="51">
        <f t="shared" si="240"/>
        <v>2.0216796536796537</v>
      </c>
      <c r="P392" s="51">
        <f t="shared" si="240"/>
        <v>2.7769209152950625</v>
      </c>
      <c r="Q392" s="51">
        <f t="shared" si="240"/>
        <v>2.8891649345650494</v>
      </c>
      <c r="R392" s="51">
        <f t="shared" si="240"/>
        <v>4.1524585892425083</v>
      </c>
      <c r="S392" s="51">
        <f t="shared" si="209"/>
        <v>2.3103319037851948</v>
      </c>
      <c r="T392" s="51">
        <f t="shared" si="209"/>
        <v>3.4912047101449275</v>
      </c>
      <c r="U392" s="51">
        <f t="shared" ref="U392" si="244">(U69/U$90)*100</f>
        <v>2.3943513842939232</v>
      </c>
    </row>
    <row r="393" spans="1:21" x14ac:dyDescent="0.35">
      <c r="A393" s="19" t="s">
        <v>135</v>
      </c>
      <c r="B393" s="388"/>
      <c r="C393" s="20" t="s">
        <v>60</v>
      </c>
      <c r="D393" s="79"/>
      <c r="E393" s="79"/>
      <c r="F393" s="79"/>
      <c r="G393" s="79">
        <f t="shared" si="240"/>
        <v>3.6670011312217197</v>
      </c>
      <c r="H393" s="79">
        <f t="shared" si="240"/>
        <v>2.2743954591663842</v>
      </c>
      <c r="I393" s="79">
        <f t="shared" si="240"/>
        <v>1.4274585062240663</v>
      </c>
      <c r="J393" s="79">
        <f t="shared" si="240"/>
        <v>2.5001446501411984</v>
      </c>
      <c r="K393" s="79">
        <f t="shared" si="240"/>
        <v>2.1860969560315668</v>
      </c>
      <c r="L393" s="79">
        <f t="shared" si="240"/>
        <v>0.85346065310492503</v>
      </c>
      <c r="M393" s="79">
        <f t="shared" si="240"/>
        <v>0.62766213921901537</v>
      </c>
      <c r="N393" s="79">
        <f t="shared" si="240"/>
        <v>0.33252578018995932</v>
      </c>
      <c r="O393" s="79">
        <f t="shared" si="240"/>
        <v>0.48077142857142857</v>
      </c>
      <c r="P393" s="79">
        <f t="shared" si="240"/>
        <v>0.89120955439582517</v>
      </c>
      <c r="Q393" s="79">
        <f t="shared" si="240"/>
        <v>1.2859867205542728</v>
      </c>
      <c r="R393" s="79">
        <f t="shared" si="240"/>
        <v>1.384040201005025</v>
      </c>
      <c r="S393" s="79">
        <f t="shared" si="209"/>
        <v>1.0729500279694204</v>
      </c>
      <c r="T393" s="79">
        <f t="shared" si="209"/>
        <v>1.0024989130434783</v>
      </c>
      <c r="U393" s="79">
        <f t="shared" ref="U393" si="245">(U70/U$90)*100</f>
        <v>0.32126536653317084</v>
      </c>
    </row>
    <row r="394" spans="1:21" x14ac:dyDescent="0.35">
      <c r="A394" s="19" t="s">
        <v>135</v>
      </c>
      <c r="B394" s="388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</row>
    <row r="395" spans="1:21" x14ac:dyDescent="0.35">
      <c r="A395" s="19" t="s">
        <v>135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</row>
    <row r="396" spans="1:21" x14ac:dyDescent="0.35">
      <c r="A396" s="19" t="s">
        <v>135</v>
      </c>
      <c r="B396" s="392"/>
      <c r="C396" s="26" t="s">
        <v>63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</row>
    <row r="397" spans="1:21" x14ac:dyDescent="0.35">
      <c r="A397" s="19" t="s">
        <v>135</v>
      </c>
      <c r="B397" s="393" t="s">
        <v>65</v>
      </c>
      <c r="C397" s="28" t="s">
        <v>59</v>
      </c>
      <c r="D397" s="51"/>
      <c r="E397" s="51"/>
      <c r="F397" s="51"/>
      <c r="G397" s="51">
        <f t="shared" ref="G397:R397" si="246">(G74/G$90)*100</f>
        <v>0.25334464555052794</v>
      </c>
      <c r="H397" s="51">
        <f t="shared" si="246"/>
        <v>0.10177905794645882</v>
      </c>
      <c r="I397" s="51">
        <f t="shared" si="246"/>
        <v>0.18150760719225448</v>
      </c>
      <c r="J397" s="51">
        <f t="shared" si="246"/>
        <v>0.46516786946972077</v>
      </c>
      <c r="K397" s="51">
        <f t="shared" si="246"/>
        <v>2.0119193912063138</v>
      </c>
      <c r="L397" s="51">
        <f t="shared" si="246"/>
        <v>0.39953158458244115</v>
      </c>
      <c r="M397" s="51">
        <f t="shared" si="246"/>
        <v>1.1403613873393159</v>
      </c>
      <c r="N397" s="51">
        <f t="shared" si="246"/>
        <v>1.3587087290818636</v>
      </c>
      <c r="O397" s="51">
        <f t="shared" si="246"/>
        <v>0.19311255411255415</v>
      </c>
      <c r="P397" s="51">
        <f t="shared" si="246"/>
        <v>0.21819550381372937</v>
      </c>
      <c r="Q397" s="51">
        <f t="shared" si="246"/>
        <v>1.0734122401847577</v>
      </c>
      <c r="R397" s="51">
        <f t="shared" si="246"/>
        <v>1.3214907872696817</v>
      </c>
      <c r="S397" s="51">
        <f t="shared" ref="S397:T397" si="247">(S74/S$90)*100</f>
        <v>0.77553235129591647</v>
      </c>
      <c r="T397" s="51">
        <f t="shared" si="247"/>
        <v>1.2441340579710145</v>
      </c>
      <c r="U397" s="51">
        <f t="shared" ref="U397" si="248">(U74/U$90)*100</f>
        <v>2.2466780428347555</v>
      </c>
    </row>
    <row r="398" spans="1:21" x14ac:dyDescent="0.35">
      <c r="A398" s="19" t="s">
        <v>135</v>
      </c>
      <c r="B398" s="390"/>
      <c r="C398" s="20" t="s">
        <v>60</v>
      </c>
      <c r="D398" s="79"/>
      <c r="E398" s="79"/>
      <c r="F398" s="79"/>
      <c r="G398" s="79">
        <f t="shared" ref="G398:U398" si="249">(G75/G$90)*100</f>
        <v>0</v>
      </c>
      <c r="H398" s="79">
        <f t="shared" si="249"/>
        <v>0</v>
      </c>
      <c r="I398" s="79">
        <f t="shared" si="249"/>
        <v>0</v>
      </c>
      <c r="J398" s="79">
        <f t="shared" si="249"/>
        <v>0</v>
      </c>
      <c r="K398" s="79">
        <f t="shared" si="249"/>
        <v>0</v>
      </c>
      <c r="L398" s="79">
        <f t="shared" si="249"/>
        <v>0</v>
      </c>
      <c r="M398" s="79">
        <f t="shared" si="249"/>
        <v>0</v>
      </c>
      <c r="N398" s="79">
        <f t="shared" si="249"/>
        <v>0</v>
      </c>
      <c r="O398" s="79">
        <f t="shared" si="249"/>
        <v>0</v>
      </c>
      <c r="P398" s="79">
        <f t="shared" si="249"/>
        <v>0</v>
      </c>
      <c r="Q398" s="79">
        <f t="shared" si="249"/>
        <v>0</v>
      </c>
      <c r="R398" s="79">
        <f t="shared" si="249"/>
        <v>0</v>
      </c>
      <c r="S398" s="79">
        <f t="shared" si="249"/>
        <v>0</v>
      </c>
      <c r="T398" s="79">
        <f t="shared" si="249"/>
        <v>0</v>
      </c>
      <c r="U398" s="79">
        <f t="shared" si="249"/>
        <v>0</v>
      </c>
    </row>
    <row r="399" spans="1:21" x14ac:dyDescent="0.35">
      <c r="A399" s="19" t="s">
        <v>135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</row>
    <row r="400" spans="1:21" x14ac:dyDescent="0.35">
      <c r="A400" s="19" t="s">
        <v>135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</row>
    <row r="401" spans="1:21" x14ac:dyDescent="0.35">
      <c r="A401" s="19" t="s">
        <v>135</v>
      </c>
      <c r="B401" s="391"/>
      <c r="C401" s="27" t="s">
        <v>63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</row>
    <row r="402" spans="1:21" x14ac:dyDescent="0.35">
      <c r="A402" s="19" t="s">
        <v>135</v>
      </c>
      <c r="B402" s="388" t="s">
        <v>94</v>
      </c>
      <c r="C402" s="28" t="s">
        <v>59</v>
      </c>
      <c r="D402" s="51"/>
      <c r="E402" s="51"/>
      <c r="F402" s="51"/>
      <c r="G402" s="51">
        <f t="shared" ref="G402:R402" si="250">(G79/G$90)*100</f>
        <v>0.21995852187028653</v>
      </c>
      <c r="H402" s="51">
        <f t="shared" si="250"/>
        <v>0.19975262622839818</v>
      </c>
      <c r="I402" s="51">
        <f t="shared" si="250"/>
        <v>0.13817427385892114</v>
      </c>
      <c r="J402" s="51">
        <f t="shared" si="250"/>
        <v>0.30025729526200085</v>
      </c>
      <c r="K402" s="51">
        <f t="shared" si="250"/>
        <v>0.5716629086809466</v>
      </c>
      <c r="L402" s="51">
        <f t="shared" si="250"/>
        <v>0.385441648822269</v>
      </c>
      <c r="M402" s="51">
        <f t="shared" si="250"/>
        <v>0.43221925782197429</v>
      </c>
      <c r="N402" s="51">
        <f t="shared" si="250"/>
        <v>0.17246268656716401</v>
      </c>
      <c r="O402" s="51">
        <f t="shared" si="250"/>
        <v>0.21952164502164528</v>
      </c>
      <c r="P402" s="51">
        <f t="shared" si="250"/>
        <v>0.14675431553592999</v>
      </c>
      <c r="Q402" s="51">
        <f t="shared" si="250"/>
        <v>9.1050808314087628E-2</v>
      </c>
      <c r="R402" s="51">
        <f t="shared" si="250"/>
        <v>0.17465103294249079</v>
      </c>
      <c r="S402" s="51">
        <f t="shared" ref="S402:T402" si="251">(S79/S$90)*100</f>
        <v>0.17607682267387656</v>
      </c>
      <c r="T402" s="51">
        <f t="shared" si="251"/>
        <v>0.1601394927536221</v>
      </c>
      <c r="U402" s="51">
        <f t="shared" ref="U402" si="252">(U79/U$90)*100</f>
        <v>0.16087201810900226</v>
      </c>
    </row>
    <row r="403" spans="1:21" x14ac:dyDescent="0.35">
      <c r="A403" s="19" t="s">
        <v>135</v>
      </c>
      <c r="B403" s="388"/>
      <c r="C403" s="20" t="s">
        <v>60</v>
      </c>
      <c r="D403" s="79"/>
      <c r="E403" s="79"/>
      <c r="F403" s="79"/>
      <c r="G403" s="79">
        <f t="shared" ref="G403:R403" si="253">(G80/G$90)*100</f>
        <v>0.13186651583710407</v>
      </c>
      <c r="H403" s="79">
        <f t="shared" si="253"/>
        <v>0.10703490342256912</v>
      </c>
      <c r="I403" s="79">
        <f t="shared" si="253"/>
        <v>0.10117565698478562</v>
      </c>
      <c r="J403" s="79">
        <f t="shared" si="253"/>
        <v>0.12346093504863509</v>
      </c>
      <c r="K403" s="79">
        <f t="shared" si="253"/>
        <v>0.30628523111612177</v>
      </c>
      <c r="L403" s="79">
        <f t="shared" si="253"/>
        <v>0.23153104925053536</v>
      </c>
      <c r="M403" s="79">
        <f t="shared" si="253"/>
        <v>0.23114964831433416</v>
      </c>
      <c r="N403" s="79">
        <f t="shared" si="253"/>
        <v>7.945047489823609E-2</v>
      </c>
      <c r="O403" s="79">
        <f t="shared" si="253"/>
        <v>8.1846320346320348E-2</v>
      </c>
      <c r="P403" s="79">
        <f t="shared" si="253"/>
        <v>6.7960658370132335E-2</v>
      </c>
      <c r="Q403" s="79">
        <f t="shared" si="253"/>
        <v>1.7557736720554416E-2</v>
      </c>
      <c r="R403" s="79">
        <f t="shared" si="253"/>
        <v>3.307649357900614E-2</v>
      </c>
      <c r="S403" s="79">
        <f t="shared" ref="S403:T403" si="254">(S80/S$90)*100</f>
        <v>1.9295170613462476E-2</v>
      </c>
      <c r="T403" s="79">
        <f t="shared" si="254"/>
        <v>3.6443840579710146E-2</v>
      </c>
      <c r="U403" s="79">
        <f t="shared" ref="U403" si="255">(U80/U$90)*100</f>
        <v>8.5484938185617268E-2</v>
      </c>
    </row>
    <row r="404" spans="1:21" x14ac:dyDescent="0.35">
      <c r="A404" s="19" t="s">
        <v>135</v>
      </c>
      <c r="B404" s="388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</row>
    <row r="405" spans="1:21" x14ac:dyDescent="0.35">
      <c r="A405" s="19" t="s">
        <v>135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</row>
    <row r="406" spans="1:21" x14ac:dyDescent="0.35">
      <c r="A406" s="19" t="s">
        <v>135</v>
      </c>
      <c r="B406" s="389"/>
      <c r="C406" s="25" t="s">
        <v>63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</row>
    <row r="407" spans="1:21" x14ac:dyDescent="0.35">
      <c r="A407" s="19" t="s">
        <v>135</v>
      </c>
    </row>
    <row r="408" spans="1:21" x14ac:dyDescent="0.35">
      <c r="A408" s="19" t="s">
        <v>135</v>
      </c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>
        <v>2015</v>
      </c>
      <c r="U409" s="230">
        <v>2016</v>
      </c>
    </row>
    <row r="410" spans="1:21" x14ac:dyDescent="0.35">
      <c r="A410" s="19" t="s">
        <v>135</v>
      </c>
      <c r="B410" s="385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</row>
    <row r="411" spans="1:21" ht="15" customHeight="1" x14ac:dyDescent="0.35">
      <c r="A411" s="19" t="s">
        <v>135</v>
      </c>
      <c r="B411" s="386"/>
      <c r="C411" s="260" t="s">
        <v>124</v>
      </c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</row>
    <row r="412" spans="1:21" ht="15" customHeight="1" x14ac:dyDescent="0.35">
      <c r="A412" s="19" t="s">
        <v>135</v>
      </c>
      <c r="B412" s="386"/>
      <c r="C412" s="95" t="s">
        <v>126</v>
      </c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</row>
    <row r="413" spans="1:21" ht="15" customHeight="1" x14ac:dyDescent="0.35">
      <c r="A413" s="19" t="s">
        <v>135</v>
      </c>
      <c r="B413" s="386"/>
      <c r="C413" s="260" t="s">
        <v>123</v>
      </c>
    </row>
    <row r="414" spans="1:21" ht="15" customHeight="1" x14ac:dyDescent="0.35">
      <c r="A414" s="19" t="s">
        <v>135</v>
      </c>
      <c r="B414" s="386"/>
      <c r="C414" s="20" t="s">
        <v>117</v>
      </c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</row>
    <row r="415" spans="1:21" ht="15" customHeight="1" x14ac:dyDescent="0.35">
      <c r="A415" s="19" t="s">
        <v>135</v>
      </c>
      <c r="B415" s="386"/>
      <c r="C415" s="254" t="s">
        <v>118</v>
      </c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</row>
    <row r="416" spans="1:21" ht="15" customHeight="1" x14ac:dyDescent="0.35">
      <c r="A416" s="19" t="s">
        <v>135</v>
      </c>
      <c r="B416" s="386"/>
      <c r="C416" s="254" t="s">
        <v>119</v>
      </c>
    </row>
    <row r="417" spans="1:21" ht="15" customHeight="1" x14ac:dyDescent="0.35">
      <c r="A417" s="19" t="s">
        <v>135</v>
      </c>
      <c r="B417" s="386"/>
      <c r="C417" s="254" t="s">
        <v>120</v>
      </c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</row>
    <row r="418" spans="1:21" ht="15" customHeight="1" x14ac:dyDescent="0.35">
      <c r="A418" s="19" t="s">
        <v>135</v>
      </c>
      <c r="B418" s="386"/>
      <c r="C418" s="260" t="s">
        <v>121</v>
      </c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</row>
    <row r="419" spans="1:21" ht="15" customHeight="1" x14ac:dyDescent="0.35">
      <c r="A419" s="19" t="s">
        <v>135</v>
      </c>
      <c r="B419" s="386"/>
      <c r="C419" s="260" t="s">
        <v>122</v>
      </c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</row>
    <row r="420" spans="1:21" ht="15" customHeight="1" x14ac:dyDescent="0.35">
      <c r="A420" s="19" t="s">
        <v>135</v>
      </c>
      <c r="B420" s="387"/>
      <c r="C420" s="261" t="s">
        <v>116</v>
      </c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</row>
    <row r="421" spans="1:21" x14ac:dyDescent="0.35">
      <c r="A421" s="19" t="s">
        <v>135</v>
      </c>
      <c r="B421" s="390" t="s">
        <v>4</v>
      </c>
      <c r="C421" s="260" t="s">
        <v>59</v>
      </c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</row>
    <row r="422" spans="1:21" x14ac:dyDescent="0.35">
      <c r="A422" s="19" t="s">
        <v>135</v>
      </c>
      <c r="B422" s="390"/>
      <c r="C422" s="254" t="s">
        <v>60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</row>
    <row r="423" spans="1:21" x14ac:dyDescent="0.35">
      <c r="A423" s="19" t="s">
        <v>135</v>
      </c>
      <c r="B423" s="390"/>
      <c r="C423" s="254" t="s">
        <v>61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</row>
    <row r="424" spans="1:21" x14ac:dyDescent="0.35">
      <c r="A424" s="19" t="s">
        <v>135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</row>
    <row r="425" spans="1:21" x14ac:dyDescent="0.35">
      <c r="A425" s="19" t="s">
        <v>135</v>
      </c>
      <c r="B425" s="391"/>
      <c r="C425" s="255" t="s">
        <v>63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35">
      <c r="A426" s="19" t="s">
        <v>135</v>
      </c>
      <c r="B426" s="390" t="s">
        <v>5</v>
      </c>
      <c r="C426" s="17" t="s">
        <v>59</v>
      </c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</row>
    <row r="427" spans="1:21" x14ac:dyDescent="0.35">
      <c r="A427" s="19" t="s">
        <v>135</v>
      </c>
      <c r="B427" s="390"/>
      <c r="C427" s="20" t="s">
        <v>60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</row>
    <row r="428" spans="1:21" x14ac:dyDescent="0.35">
      <c r="A428" s="19" t="s">
        <v>135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35">
      <c r="A429" s="19" t="s">
        <v>135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35">
      <c r="A430" s="19" t="s">
        <v>135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x14ac:dyDescent="0.35">
      <c r="A431" s="19" t="s">
        <v>135</v>
      </c>
      <c r="B431" s="390" t="s">
        <v>6</v>
      </c>
      <c r="C431" s="17" t="s">
        <v>59</v>
      </c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</row>
    <row r="432" spans="1:21" x14ac:dyDescent="0.35">
      <c r="A432" s="19" t="s">
        <v>135</v>
      </c>
      <c r="B432" s="390"/>
      <c r="C432" s="20" t="s">
        <v>60</v>
      </c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</row>
    <row r="433" spans="1:21" x14ac:dyDescent="0.35">
      <c r="A433" s="19" t="s">
        <v>135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35">
      <c r="A434" s="19" t="s">
        <v>135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35">
      <c r="A435" s="19" t="s">
        <v>135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</row>
    <row r="436" spans="1:21" x14ac:dyDescent="0.35">
      <c r="A436" s="19" t="s">
        <v>135</v>
      </c>
      <c r="B436" s="393" t="s">
        <v>7</v>
      </c>
      <c r="C436" s="28" t="s">
        <v>59</v>
      </c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</row>
    <row r="437" spans="1:21" x14ac:dyDescent="0.35">
      <c r="A437" s="19" t="s">
        <v>135</v>
      </c>
      <c r="B437" s="390"/>
      <c r="C437" s="20" t="s">
        <v>60</v>
      </c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</row>
    <row r="438" spans="1:21" x14ac:dyDescent="0.35">
      <c r="A438" s="19" t="s">
        <v>135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 x14ac:dyDescent="0.35">
      <c r="A439" s="19" t="s">
        <v>135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 x14ac:dyDescent="0.35">
      <c r="A440" s="19" t="s">
        <v>135</v>
      </c>
      <c r="B440" s="391"/>
      <c r="C440" s="27" t="s">
        <v>63</v>
      </c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</row>
    <row r="441" spans="1:21" x14ac:dyDescent="0.35">
      <c r="A441" s="19" t="s">
        <v>135</v>
      </c>
      <c r="B441" s="393" t="s">
        <v>8</v>
      </c>
      <c r="C441" s="28" t="s">
        <v>59</v>
      </c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</row>
    <row r="442" spans="1:21" x14ac:dyDescent="0.35">
      <c r="A442" s="19" t="s">
        <v>135</v>
      </c>
      <c r="B442" s="390"/>
      <c r="C442" s="20" t="s">
        <v>60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</row>
    <row r="443" spans="1:21" x14ac:dyDescent="0.35">
      <c r="A443" s="19" t="s">
        <v>135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35">
      <c r="A444" s="19" t="s">
        <v>135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35">
      <c r="A445" s="19" t="s">
        <v>135</v>
      </c>
      <c r="B445" s="391"/>
      <c r="C445" s="27" t="s">
        <v>63</v>
      </c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</row>
    <row r="446" spans="1:21" x14ac:dyDescent="0.35">
      <c r="A446" s="19" t="s">
        <v>135</v>
      </c>
      <c r="B446" s="393" t="s">
        <v>9</v>
      </c>
      <c r="C446" s="28" t="s">
        <v>59</v>
      </c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</row>
    <row r="447" spans="1:21" x14ac:dyDescent="0.35">
      <c r="A447" s="19" t="s">
        <v>135</v>
      </c>
      <c r="B447" s="390"/>
      <c r="C447" s="20" t="s">
        <v>60</v>
      </c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</row>
    <row r="448" spans="1:21" x14ac:dyDescent="0.35">
      <c r="A448" s="19" t="s">
        <v>135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35">
      <c r="A449" s="19" t="s">
        <v>135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35">
      <c r="A450" s="19" t="s">
        <v>135</v>
      </c>
      <c r="B450" s="391"/>
      <c r="C450" s="27" t="s">
        <v>63</v>
      </c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21" x14ac:dyDescent="0.35">
      <c r="A451" s="19" t="s">
        <v>135</v>
      </c>
      <c r="B451" s="393" t="s">
        <v>1</v>
      </c>
      <c r="C451" s="28" t="s">
        <v>59</v>
      </c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</row>
    <row r="452" spans="1:21" x14ac:dyDescent="0.35">
      <c r="A452" s="19" t="s">
        <v>135</v>
      </c>
      <c r="B452" s="390"/>
      <c r="C452" s="20" t="s">
        <v>60</v>
      </c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</row>
    <row r="453" spans="1:21" x14ac:dyDescent="0.35">
      <c r="A453" s="19" t="s">
        <v>135</v>
      </c>
      <c r="B453" s="390"/>
      <c r="C453" s="20" t="s">
        <v>61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 x14ac:dyDescent="0.35">
      <c r="A454" s="19" t="s">
        <v>135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35">
      <c r="A455" s="19" t="s">
        <v>135</v>
      </c>
      <c r="B455" s="391"/>
      <c r="C455" s="27" t="s">
        <v>63</v>
      </c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</row>
    <row r="456" spans="1:21" x14ac:dyDescent="0.35">
      <c r="A456" s="19" t="s">
        <v>135</v>
      </c>
      <c r="B456" s="393" t="s">
        <v>166</v>
      </c>
      <c r="C456" s="28" t="s">
        <v>59</v>
      </c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</row>
    <row r="457" spans="1:21" x14ac:dyDescent="0.35">
      <c r="A457" s="19" t="s">
        <v>135</v>
      </c>
      <c r="B457" s="390"/>
      <c r="C457" s="20" t="s">
        <v>60</v>
      </c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</row>
    <row r="458" spans="1:21" x14ac:dyDescent="0.35">
      <c r="A458" s="19" t="s">
        <v>135</v>
      </c>
      <c r="B458" s="390"/>
      <c r="C458" s="20" t="s">
        <v>61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</row>
    <row r="459" spans="1:21" x14ac:dyDescent="0.35">
      <c r="A459" s="19" t="s">
        <v>135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 x14ac:dyDescent="0.35">
      <c r="A460" s="19" t="s">
        <v>135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</row>
    <row r="461" spans="1:21" x14ac:dyDescent="0.35">
      <c r="A461" s="19" t="s">
        <v>135</v>
      </c>
      <c r="B461" s="393" t="s">
        <v>11</v>
      </c>
      <c r="C461" s="28" t="s">
        <v>59</v>
      </c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</row>
    <row r="462" spans="1:21" x14ac:dyDescent="0.35">
      <c r="A462" s="19" t="s">
        <v>135</v>
      </c>
      <c r="B462" s="390"/>
      <c r="C462" s="20" t="s">
        <v>60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</row>
    <row r="463" spans="1:21" x14ac:dyDescent="0.35">
      <c r="A463" s="19" t="s">
        <v>135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35">
      <c r="A464" s="19" t="s">
        <v>135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 x14ac:dyDescent="0.35">
      <c r="A465" s="19" t="s">
        <v>135</v>
      </c>
      <c r="B465" s="391"/>
      <c r="C465" s="27" t="s">
        <v>63</v>
      </c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</row>
    <row r="466" spans="1:21" x14ac:dyDescent="0.35">
      <c r="A466" s="19" t="s">
        <v>135</v>
      </c>
      <c r="B466" s="393" t="s">
        <v>12</v>
      </c>
      <c r="C466" s="28" t="s">
        <v>59</v>
      </c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</row>
    <row r="467" spans="1:21" x14ac:dyDescent="0.35">
      <c r="A467" s="19" t="s">
        <v>135</v>
      </c>
      <c r="B467" s="390"/>
      <c r="C467" s="20" t="s">
        <v>60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</row>
    <row r="468" spans="1:21" x14ac:dyDescent="0.35">
      <c r="A468" s="19" t="s">
        <v>135</v>
      </c>
      <c r="B468" s="390"/>
      <c r="C468" s="20" t="s">
        <v>61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1" x14ac:dyDescent="0.35">
      <c r="A469" s="19" t="s">
        <v>135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 ht="15" thickBot="1" x14ac:dyDescent="0.4">
      <c r="A470" s="19" t="s">
        <v>135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</row>
    <row r="471" spans="1:21" x14ac:dyDescent="0.35">
      <c r="A471" s="19" t="s">
        <v>135</v>
      </c>
      <c r="B471" s="388" t="s">
        <v>92</v>
      </c>
      <c r="C471" s="17" t="s">
        <v>59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</row>
    <row r="472" spans="1:21" x14ac:dyDescent="0.35">
      <c r="A472" s="19" t="s">
        <v>135</v>
      </c>
      <c r="B472" s="388"/>
      <c r="C472" s="20" t="s">
        <v>60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</row>
    <row r="473" spans="1:21" x14ac:dyDescent="0.35">
      <c r="A473" s="19" t="s">
        <v>135</v>
      </c>
      <c r="B473" s="388"/>
      <c r="C473" s="20" t="s">
        <v>61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</row>
    <row r="474" spans="1:21" x14ac:dyDescent="0.35">
      <c r="A474" s="19" t="s">
        <v>135</v>
      </c>
      <c r="B474" s="388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1" x14ac:dyDescent="0.35">
      <c r="A475" s="19" t="s">
        <v>135</v>
      </c>
      <c r="B475" s="392"/>
      <c r="C475" s="26" t="s">
        <v>63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</row>
    <row r="476" spans="1:21" x14ac:dyDescent="0.35">
      <c r="A476" s="19" t="s">
        <v>135</v>
      </c>
      <c r="B476" s="393" t="s">
        <v>93</v>
      </c>
      <c r="C476" s="28" t="s">
        <v>59</v>
      </c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</row>
    <row r="477" spans="1:21" x14ac:dyDescent="0.35">
      <c r="A477" s="19" t="s">
        <v>135</v>
      </c>
      <c r="B477" s="390"/>
      <c r="C477" s="20" t="s">
        <v>60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</row>
    <row r="478" spans="1:21" x14ac:dyDescent="0.35">
      <c r="A478" s="19" t="s">
        <v>135</v>
      </c>
      <c r="B478" s="390"/>
      <c r="C478" s="20" t="s">
        <v>61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</row>
    <row r="479" spans="1:21" x14ac:dyDescent="0.35">
      <c r="A479" s="19" t="s">
        <v>135</v>
      </c>
      <c r="B479" s="390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1" x14ac:dyDescent="0.35">
      <c r="A480" s="19" t="s">
        <v>135</v>
      </c>
      <c r="B480" s="391"/>
      <c r="C480" s="27" t="s">
        <v>63</v>
      </c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</row>
    <row r="481" spans="1:21" x14ac:dyDescent="0.35">
      <c r="A481" s="19" t="s">
        <v>135</v>
      </c>
      <c r="B481" s="388" t="s">
        <v>94</v>
      </c>
      <c r="C481" s="28" t="s">
        <v>59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</row>
    <row r="482" spans="1:21" x14ac:dyDescent="0.35">
      <c r="A482" s="19" t="s">
        <v>135</v>
      </c>
      <c r="B482" s="388"/>
      <c r="C482" s="20" t="s">
        <v>60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</row>
    <row r="483" spans="1:21" x14ac:dyDescent="0.35">
      <c r="A483" s="19" t="s">
        <v>135</v>
      </c>
      <c r="B483" s="388"/>
      <c r="C483" s="20" t="s">
        <v>61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</row>
    <row r="484" spans="1:21" x14ac:dyDescent="0.35">
      <c r="A484" s="19" t="s">
        <v>135</v>
      </c>
      <c r="B484" s="388"/>
      <c r="C484" s="20" t="s">
        <v>62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</row>
    <row r="485" spans="1:21" x14ac:dyDescent="0.35">
      <c r="A485" s="19" t="s">
        <v>135</v>
      </c>
      <c r="B485" s="389"/>
      <c r="C485" s="25" t="s">
        <v>63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</row>
    <row r="486" spans="1:21" x14ac:dyDescent="0.35">
      <c r="A486" s="19" t="s">
        <v>135</v>
      </c>
    </row>
    <row r="487" spans="1:21" x14ac:dyDescent="0.35">
      <c r="A487" s="19" t="s">
        <v>135</v>
      </c>
    </row>
    <row r="488" spans="1:21" x14ac:dyDescent="0.35">
      <c r="A488" s="19" t="s">
        <v>135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</row>
    <row r="489" spans="1:21" x14ac:dyDescent="0.35">
      <c r="A489" s="19" t="s">
        <v>135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</row>
    <row r="490" spans="1:21" ht="15" customHeight="1" x14ac:dyDescent="0.35">
      <c r="A490" s="19" t="s">
        <v>135</v>
      </c>
      <c r="B490" s="386"/>
      <c r="C490" s="260" t="s">
        <v>124</v>
      </c>
      <c r="S490" s="86"/>
      <c r="T490" s="86"/>
      <c r="U490" s="86"/>
    </row>
    <row r="491" spans="1:21" ht="15" customHeight="1" x14ac:dyDescent="0.35">
      <c r="A491" s="19" t="s">
        <v>135</v>
      </c>
      <c r="B491" s="386"/>
      <c r="C491" s="95" t="s">
        <v>126</v>
      </c>
      <c r="S491" s="86"/>
      <c r="T491" s="86"/>
      <c r="U491" s="86"/>
    </row>
    <row r="492" spans="1:21" ht="15" customHeight="1" x14ac:dyDescent="0.35">
      <c r="A492" s="19" t="s">
        <v>135</v>
      </c>
      <c r="B492" s="386"/>
      <c r="C492" s="260" t="s">
        <v>123</v>
      </c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</row>
    <row r="493" spans="1:21" ht="15" customHeight="1" x14ac:dyDescent="0.35">
      <c r="A493" s="19" t="s">
        <v>135</v>
      </c>
      <c r="B493" s="386"/>
      <c r="C493" s="20" t="s">
        <v>117</v>
      </c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76"/>
      <c r="T493" s="76"/>
      <c r="U493" s="76"/>
    </row>
    <row r="494" spans="1:21" ht="15" customHeight="1" x14ac:dyDescent="0.35">
      <c r="A494" s="19" t="s">
        <v>135</v>
      </c>
      <c r="B494" s="386"/>
      <c r="C494" s="254" t="s">
        <v>118</v>
      </c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</row>
    <row r="495" spans="1:21" ht="15" customHeight="1" x14ac:dyDescent="0.35">
      <c r="A495" s="19" t="s">
        <v>135</v>
      </c>
      <c r="B495" s="386"/>
      <c r="C495" s="254" t="s">
        <v>119</v>
      </c>
    </row>
    <row r="496" spans="1:21" ht="15" customHeight="1" x14ac:dyDescent="0.35">
      <c r="A496" s="19" t="s">
        <v>135</v>
      </c>
      <c r="B496" s="386"/>
      <c r="C496" s="254" t="s">
        <v>120</v>
      </c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</row>
    <row r="497" spans="1:21" ht="15" customHeight="1" x14ac:dyDescent="0.35">
      <c r="A497" s="19" t="s">
        <v>135</v>
      </c>
      <c r="B497" s="386"/>
      <c r="C497" s="260" t="s">
        <v>121</v>
      </c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32"/>
      <c r="T497" s="32"/>
      <c r="U497" s="32"/>
    </row>
    <row r="498" spans="1:21" ht="15" customHeight="1" x14ac:dyDescent="0.35">
      <c r="A498" s="19" t="s">
        <v>135</v>
      </c>
      <c r="B498" s="386"/>
      <c r="C498" s="260" t="s">
        <v>122</v>
      </c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</row>
    <row r="499" spans="1:21" ht="15" customHeight="1" x14ac:dyDescent="0.35">
      <c r="A499" s="19" t="s">
        <v>135</v>
      </c>
      <c r="B499" s="387"/>
      <c r="C499" s="261" t="s">
        <v>116</v>
      </c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</row>
    <row r="500" spans="1:21" x14ac:dyDescent="0.35">
      <c r="A500" s="19" t="s">
        <v>135</v>
      </c>
      <c r="B500" s="390" t="s">
        <v>4</v>
      </c>
      <c r="C500" s="260" t="s">
        <v>59</v>
      </c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2"/>
      <c r="T500" s="32"/>
      <c r="U500" s="32"/>
    </row>
    <row r="501" spans="1:21" x14ac:dyDescent="0.35">
      <c r="A501" s="19" t="s">
        <v>135</v>
      </c>
      <c r="B501" s="390"/>
      <c r="C501" s="254" t="s">
        <v>60</v>
      </c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</row>
    <row r="502" spans="1:21" x14ac:dyDescent="0.35">
      <c r="A502" s="19" t="s">
        <v>135</v>
      </c>
      <c r="B502" s="390"/>
      <c r="C502" s="254" t="s">
        <v>61</v>
      </c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</row>
    <row r="503" spans="1:21" x14ac:dyDescent="0.35">
      <c r="A503" s="19" t="s">
        <v>135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</row>
    <row r="504" spans="1:21" x14ac:dyDescent="0.35">
      <c r="A504" s="19" t="s">
        <v>135</v>
      </c>
      <c r="B504" s="391"/>
      <c r="C504" s="255" t="s">
        <v>63</v>
      </c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</row>
    <row r="505" spans="1:21" x14ac:dyDescent="0.35">
      <c r="A505" s="19" t="s">
        <v>135</v>
      </c>
      <c r="B505" s="390" t="s">
        <v>5</v>
      </c>
      <c r="C505" s="17" t="s">
        <v>59</v>
      </c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2"/>
      <c r="T505" s="32"/>
      <c r="U505" s="32"/>
    </row>
    <row r="506" spans="1:21" x14ac:dyDescent="0.35">
      <c r="A506" s="19" t="s">
        <v>135</v>
      </c>
      <c r="B506" s="390"/>
      <c r="C506" s="20" t="s">
        <v>60</v>
      </c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</row>
    <row r="507" spans="1:21" x14ac:dyDescent="0.35">
      <c r="A507" s="19" t="s">
        <v>135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</row>
    <row r="508" spans="1:21" x14ac:dyDescent="0.35">
      <c r="A508" s="19" t="s">
        <v>135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</row>
    <row r="509" spans="1:21" x14ac:dyDescent="0.35">
      <c r="A509" s="19" t="s">
        <v>135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</row>
    <row r="510" spans="1:21" x14ac:dyDescent="0.35">
      <c r="A510" s="19" t="s">
        <v>135</v>
      </c>
      <c r="B510" s="390" t="s">
        <v>6</v>
      </c>
      <c r="C510" s="17" t="s">
        <v>59</v>
      </c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2"/>
      <c r="T510" s="32"/>
      <c r="U510" s="32"/>
    </row>
    <row r="511" spans="1:21" x14ac:dyDescent="0.35">
      <c r="A511" s="19" t="s">
        <v>135</v>
      </c>
      <c r="B511" s="390"/>
      <c r="C511" s="20" t="s">
        <v>60</v>
      </c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</row>
    <row r="512" spans="1:21" x14ac:dyDescent="0.35">
      <c r="A512" s="19" t="s">
        <v>135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</row>
    <row r="513" spans="1:21" x14ac:dyDescent="0.35">
      <c r="A513" s="19" t="s">
        <v>135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</row>
    <row r="514" spans="1:21" x14ac:dyDescent="0.35">
      <c r="A514" s="19" t="s">
        <v>135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</row>
    <row r="515" spans="1:21" x14ac:dyDescent="0.35">
      <c r="A515" s="19" t="s">
        <v>135</v>
      </c>
      <c r="B515" s="393" t="s">
        <v>7</v>
      </c>
      <c r="C515" s="28" t="s">
        <v>59</v>
      </c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2"/>
      <c r="T515" s="32"/>
      <c r="U515" s="32"/>
    </row>
    <row r="516" spans="1:21" x14ac:dyDescent="0.35">
      <c r="A516" s="19" t="s">
        <v>135</v>
      </c>
      <c r="B516" s="390"/>
      <c r="C516" s="20" t="s">
        <v>60</v>
      </c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</row>
    <row r="517" spans="1:21" x14ac:dyDescent="0.35">
      <c r="A517" s="19" t="s">
        <v>135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</row>
    <row r="518" spans="1:21" x14ac:dyDescent="0.35">
      <c r="A518" s="19" t="s">
        <v>135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</row>
    <row r="519" spans="1:21" x14ac:dyDescent="0.35">
      <c r="A519" s="19" t="s">
        <v>135</v>
      </c>
      <c r="B519" s="391"/>
      <c r="C519" s="27" t="s">
        <v>63</v>
      </c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</row>
    <row r="520" spans="1:21" x14ac:dyDescent="0.35">
      <c r="A520" s="19" t="s">
        <v>135</v>
      </c>
      <c r="B520" s="393" t="s">
        <v>8</v>
      </c>
      <c r="C520" s="28" t="s">
        <v>59</v>
      </c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2"/>
      <c r="T520" s="32"/>
      <c r="U520" s="32"/>
    </row>
    <row r="521" spans="1:21" x14ac:dyDescent="0.35">
      <c r="A521" s="19" t="s">
        <v>135</v>
      </c>
      <c r="B521" s="390"/>
      <c r="C521" s="20" t="s">
        <v>60</v>
      </c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</row>
    <row r="522" spans="1:21" x14ac:dyDescent="0.35">
      <c r="A522" s="19" t="s">
        <v>135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</row>
    <row r="523" spans="1:21" x14ac:dyDescent="0.35">
      <c r="A523" s="19" t="s">
        <v>135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</row>
    <row r="524" spans="1:21" x14ac:dyDescent="0.35">
      <c r="A524" s="19" t="s">
        <v>135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</row>
    <row r="525" spans="1:21" x14ac:dyDescent="0.35">
      <c r="A525" s="19" t="s">
        <v>135</v>
      </c>
      <c r="B525" s="393" t="s">
        <v>9</v>
      </c>
      <c r="C525" s="28" t="s">
        <v>59</v>
      </c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2"/>
      <c r="T525" s="32"/>
      <c r="U525" s="32"/>
    </row>
    <row r="526" spans="1:21" x14ac:dyDescent="0.35">
      <c r="A526" s="19" t="s">
        <v>135</v>
      </c>
      <c r="B526" s="390"/>
      <c r="C526" s="20" t="s">
        <v>60</v>
      </c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</row>
    <row r="527" spans="1:21" x14ac:dyDescent="0.35">
      <c r="A527" s="19" t="s">
        <v>135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</row>
    <row r="528" spans="1:21" x14ac:dyDescent="0.35">
      <c r="A528" s="19" t="s">
        <v>135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</row>
    <row r="529" spans="1:21" x14ac:dyDescent="0.35">
      <c r="A529" s="19" t="s">
        <v>135</v>
      </c>
      <c r="B529" s="391"/>
      <c r="C529" s="27" t="s">
        <v>63</v>
      </c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</row>
    <row r="530" spans="1:21" x14ac:dyDescent="0.35">
      <c r="A530" s="19" t="s">
        <v>135</v>
      </c>
      <c r="B530" s="393" t="s">
        <v>1</v>
      </c>
      <c r="C530" s="28" t="s">
        <v>59</v>
      </c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2"/>
      <c r="T530" s="32"/>
      <c r="U530" s="32"/>
    </row>
    <row r="531" spans="1:21" x14ac:dyDescent="0.35">
      <c r="A531" s="19" t="s">
        <v>135</v>
      </c>
      <c r="B531" s="390"/>
      <c r="C531" s="20" t="s">
        <v>60</v>
      </c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</row>
    <row r="532" spans="1:21" x14ac:dyDescent="0.35">
      <c r="A532" s="19" t="s">
        <v>135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</row>
    <row r="533" spans="1:21" x14ac:dyDescent="0.35">
      <c r="A533" s="19" t="s">
        <v>135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</row>
    <row r="534" spans="1:21" x14ac:dyDescent="0.35">
      <c r="A534" s="19" t="s">
        <v>135</v>
      </c>
      <c r="B534" s="391"/>
      <c r="C534" s="27" t="s">
        <v>63</v>
      </c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</row>
    <row r="535" spans="1:21" x14ac:dyDescent="0.35">
      <c r="A535" s="19" t="s">
        <v>135</v>
      </c>
      <c r="B535" s="393" t="s">
        <v>166</v>
      </c>
      <c r="C535" s="28" t="s">
        <v>59</v>
      </c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2"/>
      <c r="T535" s="32"/>
      <c r="U535" s="32"/>
    </row>
    <row r="536" spans="1:21" x14ac:dyDescent="0.35">
      <c r="A536" s="19" t="s">
        <v>135</v>
      </c>
      <c r="B536" s="390"/>
      <c r="C536" s="20" t="s">
        <v>60</v>
      </c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</row>
    <row r="537" spans="1:21" x14ac:dyDescent="0.35">
      <c r="A537" s="19" t="s">
        <v>135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</row>
    <row r="538" spans="1:21" x14ac:dyDescent="0.35">
      <c r="A538" s="19" t="s">
        <v>135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</row>
    <row r="539" spans="1:21" x14ac:dyDescent="0.35">
      <c r="A539" s="19" t="s">
        <v>135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</row>
    <row r="540" spans="1:21" x14ac:dyDescent="0.35">
      <c r="A540" s="19" t="s">
        <v>135</v>
      </c>
      <c r="B540" s="393" t="s">
        <v>11</v>
      </c>
      <c r="C540" s="28" t="s">
        <v>59</v>
      </c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2"/>
      <c r="T540" s="32"/>
      <c r="U540" s="32"/>
    </row>
    <row r="541" spans="1:21" x14ac:dyDescent="0.35">
      <c r="A541" s="19" t="s">
        <v>135</v>
      </c>
      <c r="B541" s="390"/>
      <c r="C541" s="20" t="s">
        <v>60</v>
      </c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</row>
    <row r="542" spans="1:21" x14ac:dyDescent="0.35">
      <c r="A542" s="19" t="s">
        <v>135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</row>
    <row r="543" spans="1:21" x14ac:dyDescent="0.35">
      <c r="A543" s="19" t="s">
        <v>135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</row>
    <row r="544" spans="1:21" x14ac:dyDescent="0.35">
      <c r="A544" s="19" t="s">
        <v>135</v>
      </c>
      <c r="B544" s="391"/>
      <c r="C544" s="27" t="s">
        <v>63</v>
      </c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</row>
    <row r="545" spans="1:21" x14ac:dyDescent="0.35">
      <c r="A545" s="19" t="s">
        <v>135</v>
      </c>
      <c r="B545" s="393" t="s">
        <v>12</v>
      </c>
      <c r="C545" s="28" t="s">
        <v>59</v>
      </c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6"/>
      <c r="T545" s="36"/>
      <c r="U545" s="36"/>
    </row>
    <row r="546" spans="1:21" x14ac:dyDescent="0.35">
      <c r="A546" s="19" t="s">
        <v>135</v>
      </c>
      <c r="B546" s="390"/>
      <c r="C546" s="20" t="s">
        <v>60</v>
      </c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5"/>
      <c r="T546" s="35"/>
      <c r="U546" s="35"/>
    </row>
    <row r="547" spans="1:21" x14ac:dyDescent="0.35">
      <c r="A547" s="19" t="s">
        <v>135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</row>
    <row r="548" spans="1:21" x14ac:dyDescent="0.35">
      <c r="A548" s="19" t="s">
        <v>135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</row>
    <row r="549" spans="1:21" ht="15" thickBot="1" x14ac:dyDescent="0.4">
      <c r="A549" s="19" t="s">
        <v>135</v>
      </c>
      <c r="B549" s="394"/>
      <c r="C549" s="69" t="s">
        <v>63</v>
      </c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</row>
    <row r="550" spans="1:21" x14ac:dyDescent="0.35">
      <c r="A550" s="19" t="s">
        <v>135</v>
      </c>
      <c r="B550" s="388" t="s">
        <v>64</v>
      </c>
      <c r="C550" s="17" t="s">
        <v>59</v>
      </c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5"/>
      <c r="T550" s="35"/>
      <c r="U550" s="35"/>
    </row>
    <row r="551" spans="1:21" x14ac:dyDescent="0.35">
      <c r="A551" s="19" t="s">
        <v>135</v>
      </c>
      <c r="B551" s="388"/>
      <c r="C551" s="20" t="s">
        <v>60</v>
      </c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5"/>
      <c r="T551" s="35"/>
      <c r="U551" s="35"/>
    </row>
    <row r="552" spans="1:21" x14ac:dyDescent="0.35">
      <c r="A552" s="19" t="s">
        <v>135</v>
      </c>
      <c r="B552" s="388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</row>
    <row r="553" spans="1:21" x14ac:dyDescent="0.35">
      <c r="A553" s="19" t="s">
        <v>135</v>
      </c>
      <c r="B553" s="388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</row>
    <row r="554" spans="1:21" x14ac:dyDescent="0.35">
      <c r="A554" s="19" t="s">
        <v>135</v>
      </c>
      <c r="B554" s="392"/>
      <c r="C554" s="26" t="s">
        <v>63</v>
      </c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7"/>
      <c r="T554" s="37"/>
      <c r="U554" s="37"/>
    </row>
    <row r="555" spans="1:21" x14ac:dyDescent="0.35">
      <c r="A555" s="19" t="s">
        <v>135</v>
      </c>
      <c r="B555" s="393" t="s">
        <v>65</v>
      </c>
      <c r="C555" s="28" t="s">
        <v>59</v>
      </c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6"/>
      <c r="T555" s="36"/>
      <c r="U555" s="36"/>
    </row>
    <row r="556" spans="1:21" x14ac:dyDescent="0.35">
      <c r="A556" s="19" t="s">
        <v>135</v>
      </c>
      <c r="B556" s="390"/>
      <c r="C556" s="20" t="s">
        <v>60</v>
      </c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5"/>
      <c r="T556" s="35"/>
      <c r="U556" s="35"/>
    </row>
    <row r="557" spans="1:21" x14ac:dyDescent="0.35">
      <c r="A557" s="19" t="s">
        <v>135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</row>
    <row r="558" spans="1:21" x14ac:dyDescent="0.35">
      <c r="A558" s="19" t="s">
        <v>135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</row>
    <row r="559" spans="1:21" x14ac:dyDescent="0.35">
      <c r="A559" s="19" t="s">
        <v>135</v>
      </c>
      <c r="B559" s="391"/>
      <c r="C559" s="27" t="s">
        <v>63</v>
      </c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</row>
    <row r="560" spans="1:21" x14ac:dyDescent="0.35">
      <c r="A560" s="19" t="s">
        <v>135</v>
      </c>
      <c r="B560" s="388" t="s">
        <v>94</v>
      </c>
      <c r="C560" s="28" t="s">
        <v>59</v>
      </c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5"/>
      <c r="T560" s="35"/>
      <c r="U560" s="35"/>
    </row>
    <row r="561" spans="1:21" x14ac:dyDescent="0.35">
      <c r="A561" s="19" t="s">
        <v>135</v>
      </c>
      <c r="B561" s="388"/>
      <c r="C561" s="20" t="s">
        <v>60</v>
      </c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5"/>
      <c r="T561" s="35"/>
      <c r="U561" s="35"/>
    </row>
    <row r="562" spans="1:21" x14ac:dyDescent="0.35">
      <c r="A562" s="19" t="s">
        <v>135</v>
      </c>
      <c r="B562" s="388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</row>
    <row r="563" spans="1:21" x14ac:dyDescent="0.35">
      <c r="A563" s="19" t="s">
        <v>135</v>
      </c>
      <c r="B563" s="388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</row>
    <row r="564" spans="1:21" x14ac:dyDescent="0.35">
      <c r="A564" s="19" t="s">
        <v>135</v>
      </c>
      <c r="B564" s="389"/>
      <c r="C564" s="25" t="s">
        <v>63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</row>
  </sheetData>
  <mergeCells count="97">
    <mergeCell ref="B8:B18"/>
    <mergeCell ref="B39:B43"/>
    <mergeCell ref="B19:B23"/>
    <mergeCell ref="B24:B28"/>
    <mergeCell ref="B29:B33"/>
    <mergeCell ref="B34:B38"/>
    <mergeCell ref="B120:B124"/>
    <mergeCell ref="B44:B48"/>
    <mergeCell ref="B49:B53"/>
    <mergeCell ref="B54:B58"/>
    <mergeCell ref="B59:B63"/>
    <mergeCell ref="B64:B68"/>
    <mergeCell ref="B69:B73"/>
    <mergeCell ref="B74:B78"/>
    <mergeCell ref="B79:B83"/>
    <mergeCell ref="B110:B114"/>
    <mergeCell ref="B115:B119"/>
    <mergeCell ref="B94:B104"/>
    <mergeCell ref="B244:B248"/>
    <mergeCell ref="B189:B193"/>
    <mergeCell ref="B125:B129"/>
    <mergeCell ref="B130:B134"/>
    <mergeCell ref="B135:B139"/>
    <mergeCell ref="B140:B144"/>
    <mergeCell ref="B145:B149"/>
    <mergeCell ref="B150:B154"/>
    <mergeCell ref="B155:B159"/>
    <mergeCell ref="B160:B164"/>
    <mergeCell ref="B165:B169"/>
    <mergeCell ref="B184:B188"/>
    <mergeCell ref="B219:B223"/>
    <mergeCell ref="B224:B228"/>
    <mergeCell ref="B229:B233"/>
    <mergeCell ref="B234:B238"/>
    <mergeCell ref="B239:B243"/>
    <mergeCell ref="B194:B198"/>
    <mergeCell ref="B199:B203"/>
    <mergeCell ref="B204:B208"/>
    <mergeCell ref="B209:B213"/>
    <mergeCell ref="B214:B218"/>
    <mergeCell ref="B318:B322"/>
    <mergeCell ref="B263:B267"/>
    <mergeCell ref="B268:B272"/>
    <mergeCell ref="B273:B277"/>
    <mergeCell ref="B278:B282"/>
    <mergeCell ref="B283:B287"/>
    <mergeCell ref="B288:B292"/>
    <mergeCell ref="B293:B297"/>
    <mergeCell ref="B298:B302"/>
    <mergeCell ref="B303:B307"/>
    <mergeCell ref="B308:B312"/>
    <mergeCell ref="B313:B317"/>
    <mergeCell ref="B387:B391"/>
    <mergeCell ref="B323:B327"/>
    <mergeCell ref="B342:B346"/>
    <mergeCell ref="B347:B351"/>
    <mergeCell ref="B352:B356"/>
    <mergeCell ref="B357:B361"/>
    <mergeCell ref="B362:B366"/>
    <mergeCell ref="B367:B371"/>
    <mergeCell ref="B372:B376"/>
    <mergeCell ref="B377:B381"/>
    <mergeCell ref="B382:B386"/>
    <mergeCell ref="B525:B529"/>
    <mergeCell ref="B461:B465"/>
    <mergeCell ref="B466:B470"/>
    <mergeCell ref="B471:B475"/>
    <mergeCell ref="B476:B480"/>
    <mergeCell ref="B481:B485"/>
    <mergeCell ref="B500:B504"/>
    <mergeCell ref="B505:B509"/>
    <mergeCell ref="B510:B514"/>
    <mergeCell ref="B515:B519"/>
    <mergeCell ref="B520:B524"/>
    <mergeCell ref="B560:B564"/>
    <mergeCell ref="B530:B534"/>
    <mergeCell ref="B535:B539"/>
    <mergeCell ref="B540:B544"/>
    <mergeCell ref="B545:B549"/>
    <mergeCell ref="B550:B554"/>
    <mergeCell ref="B555:B559"/>
    <mergeCell ref="B173:B183"/>
    <mergeCell ref="B252:B262"/>
    <mergeCell ref="B331:B341"/>
    <mergeCell ref="B410:B420"/>
    <mergeCell ref="B489:B499"/>
    <mergeCell ref="B456:B460"/>
    <mergeCell ref="B392:B396"/>
    <mergeCell ref="B397:B401"/>
    <mergeCell ref="B402:B406"/>
    <mergeCell ref="B421:B425"/>
    <mergeCell ref="B426:B430"/>
    <mergeCell ref="B431:B435"/>
    <mergeCell ref="B436:B440"/>
    <mergeCell ref="B441:B445"/>
    <mergeCell ref="B446:B450"/>
    <mergeCell ref="B451:B455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theme="1" tint="0.499984740745262"/>
  </sheetPr>
  <dimension ref="A2:W588"/>
  <sheetViews>
    <sheetView zoomScale="70" zoomScaleNormal="70" zoomScalePageLayoutView="70" workbookViewId="0">
      <pane xSplit="3" ySplit="7" topLeftCell="U8" activePane="bottomRight" state="frozen"/>
      <selection pane="topRight" activeCell="D1" sqref="D1"/>
      <selection pane="bottomLeft" activeCell="A8" sqref="A8"/>
      <selection pane="bottomRight" activeCell="B535" sqref="B535:B539"/>
    </sheetView>
  </sheetViews>
  <sheetFormatPr defaultColWidth="8.81640625" defaultRowHeight="14.5" x14ac:dyDescent="0.35"/>
  <cols>
    <col min="1" max="1" width="24.81640625" style="19" customWidth="1"/>
    <col min="2" max="2" width="50.81640625" style="19" customWidth="1"/>
    <col min="3" max="3" width="50.453125" style="19" bestFit="1" customWidth="1"/>
    <col min="4" max="21" width="27.81640625" style="19" customWidth="1"/>
    <col min="22" max="24" width="8.81640625" style="19"/>
    <col min="25" max="25" width="2.1796875" style="19" bestFit="1" customWidth="1"/>
    <col min="26" max="16384" width="8.81640625" style="19"/>
  </cols>
  <sheetData>
    <row r="2" spans="1:22" ht="18.5" x14ac:dyDescent="0.35">
      <c r="B2" s="315" t="s">
        <v>136</v>
      </c>
      <c r="C2" s="98"/>
      <c r="D2" s="20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</row>
    <row r="3" spans="1:22" x14ac:dyDescent="0.35">
      <c r="B3" s="20" t="s">
        <v>108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2" x14ac:dyDescent="0.35">
      <c r="B4" s="20" t="s">
        <v>79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</row>
    <row r="5" spans="1:22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</row>
    <row r="6" spans="1:22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43"/>
    </row>
    <row r="7" spans="1:22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186</v>
      </c>
    </row>
    <row r="8" spans="1:22" ht="15" customHeight="1" x14ac:dyDescent="0.35">
      <c r="A8" s="19" t="s">
        <v>136</v>
      </c>
      <c r="B8" s="385" t="s">
        <v>0</v>
      </c>
      <c r="C8" s="260" t="s">
        <v>125</v>
      </c>
      <c r="D8" s="77"/>
      <c r="E8" s="86">
        <f t="shared" ref="E8:R8" si="0">E10+E18</f>
        <v>5372900000</v>
      </c>
      <c r="F8" s="86">
        <f t="shared" si="0"/>
        <v>5942200000</v>
      </c>
      <c r="G8" s="86">
        <f t="shared" si="0"/>
        <v>6788000000</v>
      </c>
      <c r="H8" s="86">
        <f t="shared" si="0"/>
        <v>8729100000</v>
      </c>
      <c r="I8" s="86">
        <f t="shared" si="0"/>
        <v>8043500000</v>
      </c>
      <c r="J8" s="86">
        <f t="shared" si="0"/>
        <v>9784740021.6900005</v>
      </c>
      <c r="K8" s="86">
        <f t="shared" si="0"/>
        <v>12329645962.85</v>
      </c>
      <c r="L8" s="86">
        <f t="shared" si="0"/>
        <v>13108529752.639999</v>
      </c>
      <c r="M8" s="86">
        <f t="shared" si="0"/>
        <v>14219976607.969999</v>
      </c>
      <c r="N8" s="86">
        <f t="shared" si="0"/>
        <v>13535114830.98</v>
      </c>
      <c r="O8" s="86">
        <f t="shared" si="0"/>
        <v>15040314798.490002</v>
      </c>
      <c r="P8" s="86">
        <f t="shared" si="0"/>
        <v>15894577161.699999</v>
      </c>
      <c r="Q8" s="86">
        <f t="shared" si="0"/>
        <v>13999693587.919998</v>
      </c>
      <c r="R8" s="86">
        <f t="shared" si="0"/>
        <v>13691269922.780001</v>
      </c>
      <c r="S8" s="86">
        <f>S10+S18</f>
        <v>14847003898.85</v>
      </c>
      <c r="T8" s="86">
        <f>T10+T18</f>
        <v>11422711835.360001</v>
      </c>
      <c r="U8" s="86">
        <f>U10+U18</f>
        <v>11539842017.550003</v>
      </c>
    </row>
    <row r="9" spans="1:22" ht="15" customHeight="1" x14ac:dyDescent="0.35">
      <c r="A9" s="19" t="s">
        <v>136</v>
      </c>
      <c r="B9" s="386"/>
      <c r="C9" s="260" t="s">
        <v>124</v>
      </c>
      <c r="D9" s="86"/>
      <c r="E9" s="86">
        <f>E11+E16+E17</f>
        <v>5373000000</v>
      </c>
      <c r="F9" s="86">
        <f t="shared" ref="F9:R9" si="1">F11+F16+F17</f>
        <v>5922100000</v>
      </c>
      <c r="G9" s="86">
        <f t="shared" si="1"/>
        <v>6787900000</v>
      </c>
      <c r="H9" s="86">
        <f t="shared" si="1"/>
        <v>8724600000</v>
      </c>
      <c r="I9" s="86">
        <f t="shared" si="1"/>
        <v>8043500000</v>
      </c>
      <c r="J9" s="86">
        <f t="shared" si="1"/>
        <v>9573100000</v>
      </c>
      <c r="K9" s="86">
        <f t="shared" si="1"/>
        <v>12099500000</v>
      </c>
      <c r="L9" s="86">
        <f t="shared" si="1"/>
        <v>12601600000</v>
      </c>
      <c r="M9" s="86">
        <f t="shared" si="1"/>
        <v>13221000000</v>
      </c>
      <c r="N9" s="86">
        <f t="shared" si="1"/>
        <v>12548300000</v>
      </c>
      <c r="O9" s="86">
        <f t="shared" si="1"/>
        <v>13728600000</v>
      </c>
      <c r="P9" s="86">
        <f t="shared" si="1"/>
        <v>14736900000</v>
      </c>
      <c r="Q9" s="86">
        <f t="shared" si="1"/>
        <v>13012000000</v>
      </c>
      <c r="R9" s="86">
        <f t="shared" si="1"/>
        <v>12713700000</v>
      </c>
      <c r="S9" s="86">
        <f>S11+S16+S17</f>
        <v>13347454876.839998</v>
      </c>
      <c r="T9" s="86">
        <f>T11+T16+T17</f>
        <v>10634194014.220001</v>
      </c>
      <c r="U9" s="86">
        <f>U11+U16+U17</f>
        <v>11005574962.029999</v>
      </c>
    </row>
    <row r="10" spans="1:22" ht="15" customHeight="1" x14ac:dyDescent="0.35">
      <c r="A10" s="19" t="s">
        <v>136</v>
      </c>
      <c r="B10" s="386"/>
      <c r="C10" s="95" t="s">
        <v>126</v>
      </c>
      <c r="D10" s="86"/>
      <c r="E10" s="86">
        <f t="shared" ref="E10:Q10" si="2">E19+E24+E29+E34+E39+E44+E49+E54+E59+E64</f>
        <v>5372900000</v>
      </c>
      <c r="F10" s="86">
        <f t="shared" si="2"/>
        <v>5942200000</v>
      </c>
      <c r="G10" s="86">
        <f t="shared" si="2"/>
        <v>6788000000</v>
      </c>
      <c r="H10" s="86">
        <f t="shared" si="2"/>
        <v>8729100000</v>
      </c>
      <c r="I10" s="86">
        <f t="shared" si="2"/>
        <v>8043500000</v>
      </c>
      <c r="J10" s="86">
        <f t="shared" si="2"/>
        <v>9574300000</v>
      </c>
      <c r="K10" s="86">
        <f t="shared" si="2"/>
        <v>12099500000</v>
      </c>
      <c r="L10" s="86">
        <f t="shared" si="2"/>
        <v>12601700000</v>
      </c>
      <c r="M10" s="86">
        <f t="shared" si="2"/>
        <v>13221100000</v>
      </c>
      <c r="N10" s="86">
        <f t="shared" si="2"/>
        <v>12548600000</v>
      </c>
      <c r="O10" s="86">
        <f t="shared" si="2"/>
        <v>13728731201.870001</v>
      </c>
      <c r="P10" s="86">
        <f t="shared" si="2"/>
        <v>14736791327.279999</v>
      </c>
      <c r="Q10" s="86">
        <f t="shared" si="2"/>
        <v>13012054413.329998</v>
      </c>
      <c r="R10" s="86">
        <f>R19+R24+R29+R34+R39+R44+R49+R54+R59+R64</f>
        <v>12713610000</v>
      </c>
      <c r="S10" s="86">
        <f>S19+S24+S29+S34+S39+S44+S49+S54+S59+S64</f>
        <v>13347454876.84</v>
      </c>
      <c r="T10" s="86">
        <f>T19+T24+T29+T34+T39+T44+T49+T54+T59+T64</f>
        <v>10634100000</v>
      </c>
      <c r="U10" s="86">
        <f>U19+U24+U29+U34+U39+U44+U49+U54+U59+U64</f>
        <v>11005574962.030003</v>
      </c>
      <c r="V10" s="19" t="s">
        <v>206</v>
      </c>
    </row>
    <row r="11" spans="1:22" ht="15" customHeight="1" x14ac:dyDescent="0.35">
      <c r="A11" s="19" t="s">
        <v>136</v>
      </c>
      <c r="B11" s="386"/>
      <c r="C11" s="260" t="s">
        <v>123</v>
      </c>
      <c r="D11" s="76"/>
      <c r="E11" s="86">
        <f>E12+E14</f>
        <v>3265500000</v>
      </c>
      <c r="F11" s="86">
        <f t="shared" ref="F11:R11" si="3">F12+F14</f>
        <v>3860400000</v>
      </c>
      <c r="G11" s="86">
        <f t="shared" si="3"/>
        <v>4635200000</v>
      </c>
      <c r="H11" s="86">
        <f t="shared" si="3"/>
        <v>4176900000</v>
      </c>
      <c r="I11" s="86">
        <f t="shared" si="3"/>
        <v>4425700000</v>
      </c>
      <c r="J11" s="86">
        <f t="shared" si="3"/>
        <v>5308200000</v>
      </c>
      <c r="K11" s="86">
        <f t="shared" si="3"/>
        <v>6938400000</v>
      </c>
      <c r="L11" s="86">
        <f t="shared" si="3"/>
        <v>7918400000</v>
      </c>
      <c r="M11" s="86">
        <f t="shared" si="3"/>
        <v>9573200000</v>
      </c>
      <c r="N11" s="86">
        <f t="shared" si="3"/>
        <v>9650700000</v>
      </c>
      <c r="O11" s="86">
        <f t="shared" si="3"/>
        <v>10506500000</v>
      </c>
      <c r="P11" s="86">
        <f t="shared" si="3"/>
        <v>11578500000</v>
      </c>
      <c r="Q11" s="86">
        <f t="shared" si="3"/>
        <v>9537100000</v>
      </c>
      <c r="R11" s="86">
        <f t="shared" si="3"/>
        <v>9857500000</v>
      </c>
      <c r="S11" s="86">
        <f>S12+S14</f>
        <v>10429982737.029999</v>
      </c>
      <c r="T11" s="86">
        <f>T12+T14</f>
        <v>8473276786.29</v>
      </c>
      <c r="U11" s="86">
        <f>U12+U14</f>
        <v>7912894480.1399994</v>
      </c>
    </row>
    <row r="12" spans="1:22" ht="15" customHeight="1" x14ac:dyDescent="0.35">
      <c r="A12" s="19" t="s">
        <v>136</v>
      </c>
      <c r="B12" s="386"/>
      <c r="C12" s="20" t="s">
        <v>117</v>
      </c>
      <c r="D12" s="32"/>
      <c r="E12" s="86">
        <v>2047600000</v>
      </c>
      <c r="F12" s="86">
        <v>2154600000</v>
      </c>
      <c r="G12" s="86">
        <v>2461700000</v>
      </c>
      <c r="H12" s="86">
        <v>1958100000</v>
      </c>
      <c r="I12" s="86">
        <v>2146500000</v>
      </c>
      <c r="J12" s="86">
        <v>2531500000</v>
      </c>
      <c r="K12" s="86">
        <v>3701800000</v>
      </c>
      <c r="L12" s="86">
        <v>4664700000</v>
      </c>
      <c r="M12" s="86">
        <v>5569600000</v>
      </c>
      <c r="N12" s="86">
        <v>5606000000</v>
      </c>
      <c r="O12" s="86">
        <v>6139200000</v>
      </c>
      <c r="P12" s="86">
        <v>6805900000</v>
      </c>
      <c r="Q12" s="86">
        <v>3975400000</v>
      </c>
      <c r="R12" s="86">
        <v>3769200000</v>
      </c>
      <c r="S12" s="86">
        <v>4274191528.4299994</v>
      </c>
      <c r="T12" s="86">
        <v>2062303603.6600001</v>
      </c>
      <c r="U12" s="86">
        <v>1280068604.8499999</v>
      </c>
    </row>
    <row r="13" spans="1:22" ht="15" customHeight="1" x14ac:dyDescent="0.35">
      <c r="A13" s="19" t="s">
        <v>136</v>
      </c>
      <c r="B13" s="386"/>
      <c r="C13" s="254" t="s">
        <v>118</v>
      </c>
      <c r="D13" s="32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35">
      <c r="A14" s="19" t="s">
        <v>136</v>
      </c>
      <c r="B14" s="386"/>
      <c r="C14" s="254" t="s">
        <v>119</v>
      </c>
      <c r="D14" s="32"/>
      <c r="E14" s="86">
        <v>1217900000</v>
      </c>
      <c r="F14" s="86">
        <v>1705800000</v>
      </c>
      <c r="G14" s="86">
        <v>2173500000</v>
      </c>
      <c r="H14" s="86">
        <v>2218800000</v>
      </c>
      <c r="I14" s="86">
        <v>2279200000</v>
      </c>
      <c r="J14" s="86">
        <v>2776700000</v>
      </c>
      <c r="K14" s="86">
        <v>3236600000</v>
      </c>
      <c r="L14" s="86">
        <v>3253700000</v>
      </c>
      <c r="M14" s="86">
        <v>4003600000</v>
      </c>
      <c r="N14" s="86">
        <v>4044700000</v>
      </c>
      <c r="O14" s="86">
        <v>4367300000</v>
      </c>
      <c r="P14" s="86">
        <v>4772600000</v>
      </c>
      <c r="Q14" s="86">
        <v>5561700000</v>
      </c>
      <c r="R14" s="86">
        <v>6088300000</v>
      </c>
      <c r="S14" s="86">
        <v>6155791208.6000004</v>
      </c>
      <c r="T14" s="86">
        <v>6410973182.6300001</v>
      </c>
      <c r="U14" s="86">
        <v>6632825875.29</v>
      </c>
    </row>
    <row r="15" spans="1:22" ht="15" customHeight="1" x14ac:dyDescent="0.35">
      <c r="A15" s="19" t="s">
        <v>136</v>
      </c>
      <c r="B15" s="386"/>
      <c r="C15" s="254" t="s">
        <v>120</v>
      </c>
      <c r="D15" s="34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35">
      <c r="A16" s="19" t="s">
        <v>136</v>
      </c>
      <c r="B16" s="386"/>
      <c r="C16" s="260" t="s">
        <v>121</v>
      </c>
      <c r="D16" s="32"/>
      <c r="E16" s="32">
        <v>2107500000</v>
      </c>
      <c r="F16" s="32">
        <v>2061700000</v>
      </c>
      <c r="G16" s="32">
        <v>2152700000</v>
      </c>
      <c r="H16" s="32">
        <v>4547700000</v>
      </c>
      <c r="I16" s="32">
        <v>3617800000</v>
      </c>
      <c r="J16" s="32">
        <v>4192100000</v>
      </c>
      <c r="K16" s="32">
        <v>5103300000</v>
      </c>
      <c r="L16" s="32">
        <v>4623000000</v>
      </c>
      <c r="M16" s="32">
        <v>3496000000</v>
      </c>
      <c r="N16" s="32">
        <v>2896700000</v>
      </c>
      <c r="O16" s="32">
        <v>3221300000</v>
      </c>
      <c r="P16" s="32">
        <v>3152100000</v>
      </c>
      <c r="Q16" s="32">
        <v>3472500000</v>
      </c>
      <c r="R16" s="32">
        <v>2852600000</v>
      </c>
      <c r="S16" s="32">
        <v>2911216994.8199997</v>
      </c>
      <c r="T16" s="32">
        <v>2160880716.4000006</v>
      </c>
      <c r="U16" s="32">
        <v>3085148759.4299994</v>
      </c>
      <c r="V16" s="99"/>
    </row>
    <row r="17" spans="1:23" ht="15" customHeight="1" x14ac:dyDescent="0.35">
      <c r="A17" s="19" t="s">
        <v>136</v>
      </c>
      <c r="B17" s="386"/>
      <c r="C17" s="260" t="s">
        <v>122</v>
      </c>
      <c r="D17" s="32"/>
      <c r="E17" s="32"/>
      <c r="F17" s="32"/>
      <c r="G17" s="32"/>
      <c r="H17" s="32"/>
      <c r="I17" s="32"/>
      <c r="J17" s="32">
        <v>72800000</v>
      </c>
      <c r="K17" s="32">
        <v>57800000</v>
      </c>
      <c r="L17" s="32">
        <v>60200000</v>
      </c>
      <c r="M17" s="32">
        <v>151800000</v>
      </c>
      <c r="N17" s="32">
        <v>900000</v>
      </c>
      <c r="O17" s="32">
        <v>800000</v>
      </c>
      <c r="P17" s="32">
        <v>6300000</v>
      </c>
      <c r="Q17" s="32">
        <v>2400000</v>
      </c>
      <c r="R17" s="32">
        <v>3600000</v>
      </c>
      <c r="S17" s="32">
        <v>6255144.9900000002</v>
      </c>
      <c r="T17" s="32">
        <v>36511.53</v>
      </c>
      <c r="U17" s="32">
        <v>7531722.46</v>
      </c>
    </row>
    <row r="18" spans="1:23" ht="15" customHeight="1" x14ac:dyDescent="0.35">
      <c r="A18" s="19" t="s">
        <v>136</v>
      </c>
      <c r="B18" s="387"/>
      <c r="C18" s="261" t="s">
        <v>116</v>
      </c>
      <c r="D18" s="33"/>
      <c r="E18" s="33"/>
      <c r="F18" s="33"/>
      <c r="G18" s="33"/>
      <c r="H18" s="33"/>
      <c r="I18" s="33"/>
      <c r="J18" s="33">
        <v>210440021.69</v>
      </c>
      <c r="K18" s="33">
        <v>230145962.84999999</v>
      </c>
      <c r="L18" s="33">
        <v>506829752.63999999</v>
      </c>
      <c r="M18" s="33">
        <v>998876607.97000003</v>
      </c>
      <c r="N18" s="33">
        <v>986514830.98000002</v>
      </c>
      <c r="O18" s="33">
        <v>1311583596.6199999</v>
      </c>
      <c r="P18" s="33">
        <v>1157785834.4200001</v>
      </c>
      <c r="Q18" s="33">
        <v>987639174.59000003</v>
      </c>
      <c r="R18" s="33">
        <v>977659922.77999997</v>
      </c>
      <c r="S18" s="33">
        <v>1499549022.01</v>
      </c>
      <c r="T18" s="33">
        <v>788611835.36000001</v>
      </c>
      <c r="U18" s="33">
        <v>534267055.51999998</v>
      </c>
    </row>
    <row r="19" spans="1:23" ht="15" customHeight="1" x14ac:dyDescent="0.35">
      <c r="A19" s="19" t="s">
        <v>136</v>
      </c>
      <c r="B19" s="390" t="s">
        <v>4</v>
      </c>
      <c r="C19" s="260" t="s">
        <v>59</v>
      </c>
      <c r="D19" s="34"/>
      <c r="E19" s="34">
        <f t="shared" ref="E19:U19" si="4">SUM(E20:E23)</f>
        <v>357500000</v>
      </c>
      <c r="F19" s="34">
        <f t="shared" si="4"/>
        <v>361300000</v>
      </c>
      <c r="G19" s="34">
        <f t="shared" si="4"/>
        <v>437400000</v>
      </c>
      <c r="H19" s="34">
        <f t="shared" si="4"/>
        <v>304299999.99999994</v>
      </c>
      <c r="I19" s="34">
        <f t="shared" si="4"/>
        <v>340600000</v>
      </c>
      <c r="J19" s="34">
        <f t="shared" si="4"/>
        <v>347600000</v>
      </c>
      <c r="K19" s="34">
        <f t="shared" si="4"/>
        <v>417799999.99999994</v>
      </c>
      <c r="L19" s="34">
        <f t="shared" si="4"/>
        <v>390200000.00000006</v>
      </c>
      <c r="M19" s="34">
        <f t="shared" si="4"/>
        <v>612800000</v>
      </c>
      <c r="N19" s="34">
        <f t="shared" si="4"/>
        <v>284299999.99999994</v>
      </c>
      <c r="O19" s="34">
        <f t="shared" si="4"/>
        <v>428632184.77999997</v>
      </c>
      <c r="P19" s="34">
        <f t="shared" si="4"/>
        <v>168787974.75</v>
      </c>
      <c r="Q19" s="34">
        <f t="shared" si="4"/>
        <v>295739990.06999999</v>
      </c>
      <c r="R19" s="34">
        <f t="shared" si="4"/>
        <v>73500000</v>
      </c>
      <c r="S19" s="34">
        <f t="shared" si="4"/>
        <v>65438725.230000004</v>
      </c>
      <c r="T19" s="34">
        <f t="shared" si="4"/>
        <v>25099999.999999996</v>
      </c>
      <c r="U19" s="34">
        <f t="shared" si="4"/>
        <v>247167801.91</v>
      </c>
    </row>
    <row r="20" spans="1:23" x14ac:dyDescent="0.35">
      <c r="A20" s="19" t="s">
        <v>136</v>
      </c>
      <c r="B20" s="390"/>
      <c r="C20" s="20" t="s">
        <v>60</v>
      </c>
      <c r="D20" s="34"/>
      <c r="E20" s="34">
        <v>357500000</v>
      </c>
      <c r="F20" s="34">
        <v>361300000</v>
      </c>
      <c r="G20" s="34">
        <v>437400000</v>
      </c>
      <c r="H20" s="34">
        <v>304299999.99999994</v>
      </c>
      <c r="I20" s="34">
        <v>340600000</v>
      </c>
      <c r="J20" s="34">
        <v>347600000</v>
      </c>
      <c r="K20" s="34">
        <v>417799999.99999994</v>
      </c>
      <c r="L20" s="34">
        <v>390200000.00000006</v>
      </c>
      <c r="M20" s="34">
        <v>612800000</v>
      </c>
      <c r="N20" s="34">
        <v>284299999.99999994</v>
      </c>
      <c r="O20" s="34">
        <v>428632184.77999997</v>
      </c>
      <c r="P20" s="34">
        <v>168787974.75</v>
      </c>
      <c r="Q20" s="34">
        <v>295739990.06999999</v>
      </c>
      <c r="R20" s="34">
        <v>73500000</v>
      </c>
      <c r="S20" s="34">
        <v>65438725.230000004</v>
      </c>
      <c r="T20" s="43">
        <v>25099999.999999996</v>
      </c>
      <c r="U20" s="43">
        <v>247167801.91</v>
      </c>
    </row>
    <row r="21" spans="1:23" x14ac:dyDescent="0.35">
      <c r="A21" s="19" t="s">
        <v>136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</row>
    <row r="22" spans="1:23" x14ac:dyDescent="0.35">
      <c r="A22" s="19" t="s">
        <v>136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</row>
    <row r="23" spans="1:23" x14ac:dyDescent="0.35">
      <c r="A23" s="19" t="s">
        <v>136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3" ht="15" customHeight="1" x14ac:dyDescent="0.35">
      <c r="A24" s="19" t="s">
        <v>136</v>
      </c>
      <c r="B24" s="390" t="s">
        <v>5</v>
      </c>
      <c r="C24" s="17" t="s">
        <v>59</v>
      </c>
      <c r="D24" s="34"/>
      <c r="E24" s="34">
        <f t="shared" ref="E24:U24" si="5">SUM(E25:E28)</f>
        <v>0</v>
      </c>
      <c r="F24" s="34">
        <f t="shared" si="5"/>
        <v>8000000</v>
      </c>
      <c r="G24" s="34">
        <f t="shared" si="5"/>
        <v>0</v>
      </c>
      <c r="H24" s="34">
        <f t="shared" si="5"/>
        <v>174200000</v>
      </c>
      <c r="I24" s="34">
        <f t="shared" si="5"/>
        <v>100000000</v>
      </c>
      <c r="J24" s="34">
        <f t="shared" si="5"/>
        <v>24900000</v>
      </c>
      <c r="K24" s="34">
        <f t="shared" si="5"/>
        <v>20800000</v>
      </c>
      <c r="L24" s="34">
        <f t="shared" si="5"/>
        <v>15300000</v>
      </c>
      <c r="M24" s="34">
        <f t="shared" si="5"/>
        <v>11700000</v>
      </c>
      <c r="N24" s="34">
        <f t="shared" si="5"/>
        <v>6600000</v>
      </c>
      <c r="O24" s="34">
        <f t="shared" si="5"/>
        <v>4117693.99</v>
      </c>
      <c r="P24" s="34">
        <f t="shared" si="5"/>
        <v>5860135.9100000001</v>
      </c>
      <c r="Q24" s="34">
        <f t="shared" si="5"/>
        <v>13042399.699999999</v>
      </c>
      <c r="R24" s="34">
        <f t="shared" si="5"/>
        <v>38500000</v>
      </c>
      <c r="S24" s="34">
        <f t="shared" si="5"/>
        <v>9388668.1300000008</v>
      </c>
      <c r="T24" s="34">
        <f t="shared" si="5"/>
        <v>2800000.0000000005</v>
      </c>
      <c r="U24" s="34">
        <f t="shared" si="5"/>
        <v>8066157.3900000006</v>
      </c>
    </row>
    <row r="25" spans="1:23" x14ac:dyDescent="0.35">
      <c r="A25" s="19" t="s">
        <v>136</v>
      </c>
      <c r="B25" s="390"/>
      <c r="C25" s="20" t="s">
        <v>60</v>
      </c>
      <c r="D25" s="35"/>
      <c r="E25" s="34">
        <v>0</v>
      </c>
      <c r="F25" s="34">
        <v>8000000</v>
      </c>
      <c r="G25" s="34">
        <v>0</v>
      </c>
      <c r="H25" s="34">
        <v>174200000</v>
      </c>
      <c r="I25" s="34">
        <v>100000000</v>
      </c>
      <c r="J25" s="34">
        <v>24900000</v>
      </c>
      <c r="K25" s="34">
        <v>20800000</v>
      </c>
      <c r="L25" s="34">
        <v>15300000</v>
      </c>
      <c r="M25" s="34">
        <v>11700000</v>
      </c>
      <c r="N25" s="34">
        <v>6600000</v>
      </c>
      <c r="O25" s="34">
        <v>4117693.99</v>
      </c>
      <c r="P25" s="34">
        <v>5860135.9100000001</v>
      </c>
      <c r="Q25" s="34">
        <v>13042399.699999999</v>
      </c>
      <c r="R25" s="34">
        <v>38500000</v>
      </c>
      <c r="S25" s="34">
        <v>9388668.1300000008</v>
      </c>
      <c r="T25" s="43">
        <v>2800000.0000000005</v>
      </c>
      <c r="U25" s="43">
        <v>8066157.3900000006</v>
      </c>
    </row>
    <row r="26" spans="1:23" x14ac:dyDescent="0.35">
      <c r="A26" s="19" t="s">
        <v>136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24"/>
      <c r="W26" s="24"/>
    </row>
    <row r="27" spans="1:23" x14ac:dyDescent="0.35">
      <c r="A27" s="19" t="s">
        <v>136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24"/>
      <c r="W27" s="24"/>
    </row>
    <row r="28" spans="1:23" x14ac:dyDescent="0.35">
      <c r="A28" s="19" t="s">
        <v>136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24"/>
      <c r="W28" s="24"/>
    </row>
    <row r="29" spans="1:23" ht="15" customHeight="1" x14ac:dyDescent="0.35">
      <c r="A29" s="19" t="s">
        <v>136</v>
      </c>
      <c r="B29" s="390" t="s">
        <v>6</v>
      </c>
      <c r="C29" s="17" t="s">
        <v>59</v>
      </c>
      <c r="D29" s="34"/>
      <c r="E29" s="34">
        <f t="shared" ref="E29:U29" si="6">SUM(E30:E33)</f>
        <v>24700000</v>
      </c>
      <c r="F29" s="34">
        <f t="shared" si="6"/>
        <v>3400000</v>
      </c>
      <c r="G29" s="34">
        <f t="shared" si="6"/>
        <v>800000</v>
      </c>
      <c r="H29" s="34">
        <f t="shared" si="6"/>
        <v>76200000</v>
      </c>
      <c r="I29" s="34">
        <f t="shared" si="6"/>
        <v>3800000</v>
      </c>
      <c r="J29" s="34">
        <f t="shared" si="6"/>
        <v>149700000</v>
      </c>
      <c r="K29" s="34">
        <f t="shared" si="6"/>
        <v>155200000</v>
      </c>
      <c r="L29" s="34">
        <f t="shared" si="6"/>
        <v>148300000</v>
      </c>
      <c r="M29" s="34">
        <f t="shared" si="6"/>
        <v>201400000</v>
      </c>
      <c r="N29" s="34">
        <f t="shared" si="6"/>
        <v>186300000</v>
      </c>
      <c r="O29" s="34">
        <f t="shared" si="6"/>
        <v>145804516.04000002</v>
      </c>
      <c r="P29" s="34">
        <f t="shared" si="6"/>
        <v>167050197.22</v>
      </c>
      <c r="Q29" s="34">
        <f t="shared" si="6"/>
        <v>121229071.13000001</v>
      </c>
      <c r="R29" s="34">
        <f t="shared" si="6"/>
        <v>198700000</v>
      </c>
      <c r="S29" s="34">
        <f t="shared" si="6"/>
        <v>261606482.47</v>
      </c>
      <c r="T29" s="34">
        <f t="shared" si="6"/>
        <v>227100000</v>
      </c>
      <c r="U29" s="34">
        <f t="shared" si="6"/>
        <v>259917626.07999998</v>
      </c>
    </row>
    <row r="30" spans="1:23" x14ac:dyDescent="0.35">
      <c r="A30" s="19" t="s">
        <v>136</v>
      </c>
      <c r="B30" s="390"/>
      <c r="C30" s="20" t="s">
        <v>60</v>
      </c>
      <c r="D30" s="35"/>
      <c r="E30" s="34">
        <v>24700000</v>
      </c>
      <c r="F30" s="34">
        <v>3400000</v>
      </c>
      <c r="G30" s="34">
        <v>800000</v>
      </c>
      <c r="H30" s="34">
        <v>76200000</v>
      </c>
      <c r="I30" s="34">
        <v>3800000</v>
      </c>
      <c r="J30" s="34">
        <v>149700000</v>
      </c>
      <c r="K30" s="34">
        <v>155200000</v>
      </c>
      <c r="L30" s="34">
        <v>148300000</v>
      </c>
      <c r="M30" s="34">
        <v>201400000</v>
      </c>
      <c r="N30" s="34">
        <v>186300000</v>
      </c>
      <c r="O30" s="34">
        <v>145804516.04000002</v>
      </c>
      <c r="P30" s="34">
        <v>167050197.22</v>
      </c>
      <c r="Q30" s="34">
        <v>121229071.13000001</v>
      </c>
      <c r="R30" s="34">
        <v>198700000</v>
      </c>
      <c r="S30" s="34">
        <v>261606482.47</v>
      </c>
      <c r="T30" s="43">
        <v>227100000</v>
      </c>
      <c r="U30" s="43">
        <v>259917626.07999998</v>
      </c>
    </row>
    <row r="31" spans="1:23" x14ac:dyDescent="0.35">
      <c r="A31" s="19" t="s">
        <v>136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3" x14ac:dyDescent="0.35">
      <c r="A32" s="19" t="s">
        <v>136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 x14ac:dyDescent="0.35">
      <c r="A33" s="19" t="s">
        <v>136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15" customHeight="1" x14ac:dyDescent="0.35">
      <c r="A34" s="19" t="s">
        <v>136</v>
      </c>
      <c r="B34" s="393" t="s">
        <v>7</v>
      </c>
      <c r="C34" s="28" t="s">
        <v>59</v>
      </c>
      <c r="D34" s="34"/>
      <c r="E34" s="34">
        <f t="shared" ref="E34:U34" si="7">SUM(E35:E38)</f>
        <v>2591000000</v>
      </c>
      <c r="F34" s="34">
        <f t="shared" si="7"/>
        <v>2494000000</v>
      </c>
      <c r="G34" s="34">
        <f t="shared" si="7"/>
        <v>2593400000</v>
      </c>
      <c r="H34" s="34">
        <f t="shared" si="7"/>
        <v>3693200000.0000005</v>
      </c>
      <c r="I34" s="34">
        <f t="shared" si="7"/>
        <v>3224799999.9999995</v>
      </c>
      <c r="J34" s="34">
        <f t="shared" si="7"/>
        <v>3053100000.0000005</v>
      </c>
      <c r="K34" s="34">
        <f t="shared" si="7"/>
        <v>5019700000.000001</v>
      </c>
      <c r="L34" s="34">
        <f t="shared" si="7"/>
        <v>5719300000</v>
      </c>
      <c r="M34" s="34">
        <f t="shared" si="7"/>
        <v>5763900000</v>
      </c>
      <c r="N34" s="34">
        <f t="shared" si="7"/>
        <v>4737400000.000001</v>
      </c>
      <c r="O34" s="34">
        <f t="shared" si="7"/>
        <v>5484120950.6800003</v>
      </c>
      <c r="P34" s="34">
        <f t="shared" si="7"/>
        <v>7347874478.1599998</v>
      </c>
      <c r="Q34" s="34">
        <f t="shared" si="7"/>
        <v>4986455324.3199997</v>
      </c>
      <c r="R34" s="34">
        <f t="shared" si="7"/>
        <v>4205300000</v>
      </c>
      <c r="S34" s="34">
        <f t="shared" si="7"/>
        <v>4510981257.4099998</v>
      </c>
      <c r="T34" s="34">
        <f t="shared" si="7"/>
        <v>2448999999.9999995</v>
      </c>
      <c r="U34" s="34">
        <f t="shared" si="7"/>
        <v>2226346625.1300001</v>
      </c>
    </row>
    <row r="35" spans="1:21" x14ac:dyDescent="0.35">
      <c r="A35" s="19" t="s">
        <v>136</v>
      </c>
      <c r="B35" s="390"/>
      <c r="C35" s="20" t="s">
        <v>60</v>
      </c>
      <c r="D35" s="35"/>
      <c r="E35" s="34">
        <v>2591000000</v>
      </c>
      <c r="F35" s="34">
        <v>2494000000</v>
      </c>
      <c r="G35" s="34">
        <v>2593400000</v>
      </c>
      <c r="H35" s="34">
        <v>3693200000.0000005</v>
      </c>
      <c r="I35" s="34">
        <v>3224799999.9999995</v>
      </c>
      <c r="J35" s="34">
        <v>3053100000.0000005</v>
      </c>
      <c r="K35" s="34">
        <v>5019700000.000001</v>
      </c>
      <c r="L35" s="34">
        <v>5719300000</v>
      </c>
      <c r="M35" s="34">
        <v>5763900000</v>
      </c>
      <c r="N35" s="34">
        <v>4737400000.000001</v>
      </c>
      <c r="O35" s="34">
        <v>5484120950.6800003</v>
      </c>
      <c r="P35" s="34">
        <v>7347874478.1599998</v>
      </c>
      <c r="Q35" s="34">
        <v>4986455324.3199997</v>
      </c>
      <c r="R35" s="34">
        <v>4205300000</v>
      </c>
      <c r="S35" s="34">
        <v>4510981257.4099998</v>
      </c>
      <c r="T35" s="43">
        <v>2448999999.9999995</v>
      </c>
      <c r="U35" s="43">
        <v>2226346625.1300001</v>
      </c>
    </row>
    <row r="36" spans="1:21" x14ac:dyDescent="0.35">
      <c r="A36" s="19" t="s">
        <v>136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 x14ac:dyDescent="0.35">
      <c r="A37" s="19" t="s">
        <v>136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 x14ac:dyDescent="0.35">
      <c r="A38" s="19" t="s">
        <v>136</v>
      </c>
      <c r="B38" s="391"/>
      <c r="C38" s="27" t="s">
        <v>63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</row>
    <row r="39" spans="1:21" ht="15" customHeight="1" x14ac:dyDescent="0.35">
      <c r="A39" s="19" t="s">
        <v>136</v>
      </c>
      <c r="B39" s="393" t="s">
        <v>8</v>
      </c>
      <c r="C39" s="28" t="s">
        <v>59</v>
      </c>
      <c r="D39" s="34"/>
      <c r="E39" s="34">
        <f t="shared" ref="E39:U39" si="8">SUM(E40:E43)</f>
        <v>70700000</v>
      </c>
      <c r="F39" s="34">
        <f t="shared" si="8"/>
        <v>90500000</v>
      </c>
      <c r="G39" s="34">
        <f t="shared" si="8"/>
        <v>114600000</v>
      </c>
      <c r="H39" s="34">
        <f t="shared" si="8"/>
        <v>138700000</v>
      </c>
      <c r="I39" s="34">
        <f t="shared" si="8"/>
        <v>130800000.00000001</v>
      </c>
      <c r="J39" s="34">
        <f t="shared" si="8"/>
        <v>611500000</v>
      </c>
      <c r="K39" s="34">
        <f t="shared" si="8"/>
        <v>634800000</v>
      </c>
      <c r="L39" s="34">
        <f t="shared" si="8"/>
        <v>569700000</v>
      </c>
      <c r="M39" s="34">
        <f t="shared" si="8"/>
        <v>203500000</v>
      </c>
      <c r="N39" s="34">
        <f t="shared" si="8"/>
        <v>216700000</v>
      </c>
      <c r="O39" s="34">
        <f t="shared" si="8"/>
        <v>183902643.16999999</v>
      </c>
      <c r="P39" s="34">
        <f t="shared" si="8"/>
        <v>380601176.47000003</v>
      </c>
      <c r="Q39" s="34">
        <f t="shared" si="8"/>
        <v>426948428.75</v>
      </c>
      <c r="R39" s="34">
        <f t="shared" si="8"/>
        <v>308100000</v>
      </c>
      <c r="S39" s="34">
        <f t="shared" si="8"/>
        <v>357242891</v>
      </c>
      <c r="T39" s="34">
        <f t="shared" si="8"/>
        <v>389700000</v>
      </c>
      <c r="U39" s="34">
        <f t="shared" si="8"/>
        <v>569066643.13999999</v>
      </c>
    </row>
    <row r="40" spans="1:21" x14ac:dyDescent="0.35">
      <c r="A40" s="19" t="s">
        <v>136</v>
      </c>
      <c r="B40" s="390"/>
      <c r="C40" s="20" t="s">
        <v>60</v>
      </c>
      <c r="D40" s="35"/>
      <c r="E40" s="34">
        <v>70700000</v>
      </c>
      <c r="F40" s="34">
        <v>90500000</v>
      </c>
      <c r="G40" s="34">
        <v>114600000</v>
      </c>
      <c r="H40" s="34">
        <v>138700000</v>
      </c>
      <c r="I40" s="34">
        <v>130800000.00000001</v>
      </c>
      <c r="J40" s="34">
        <v>611500000</v>
      </c>
      <c r="K40" s="34">
        <v>634800000</v>
      </c>
      <c r="L40" s="34">
        <v>569700000</v>
      </c>
      <c r="M40" s="34">
        <v>203500000</v>
      </c>
      <c r="N40" s="34">
        <v>216700000</v>
      </c>
      <c r="O40" s="34">
        <v>183902643.16999999</v>
      </c>
      <c r="P40" s="34">
        <v>380601176.47000003</v>
      </c>
      <c r="Q40" s="34">
        <v>426948428.75</v>
      </c>
      <c r="R40" s="34">
        <v>308100000</v>
      </c>
      <c r="S40" s="34">
        <v>357242891</v>
      </c>
      <c r="T40" s="43">
        <v>389700000</v>
      </c>
      <c r="U40" s="43">
        <v>569066643.13999999</v>
      </c>
    </row>
    <row r="41" spans="1:21" x14ac:dyDescent="0.35">
      <c r="A41" s="19" t="s">
        <v>136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</row>
    <row r="42" spans="1:21" x14ac:dyDescent="0.35">
      <c r="A42" s="19" t="s">
        <v>136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 x14ac:dyDescent="0.35">
      <c r="A43" s="19" t="s">
        <v>136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</row>
    <row r="44" spans="1:21" ht="15" customHeight="1" x14ac:dyDescent="0.35">
      <c r="A44" s="19" t="s">
        <v>136</v>
      </c>
      <c r="B44" s="393" t="s">
        <v>9</v>
      </c>
      <c r="C44" s="28" t="s">
        <v>59</v>
      </c>
      <c r="D44" s="34"/>
      <c r="E44" s="34">
        <f t="shared" ref="E44:U44" si="9">SUM(E45:E48)</f>
        <v>1573000000</v>
      </c>
      <c r="F44" s="34">
        <f t="shared" si="9"/>
        <v>2298399999.9999995</v>
      </c>
      <c r="G44" s="34">
        <f t="shared" si="9"/>
        <v>3009600000</v>
      </c>
      <c r="H44" s="34">
        <f t="shared" si="9"/>
        <v>2898700000</v>
      </c>
      <c r="I44" s="34">
        <f t="shared" si="9"/>
        <v>3355300000</v>
      </c>
      <c r="J44" s="34">
        <f t="shared" si="9"/>
        <v>4310500000</v>
      </c>
      <c r="K44" s="34">
        <f t="shared" si="9"/>
        <v>4582400000</v>
      </c>
      <c r="L44" s="34">
        <f t="shared" si="9"/>
        <v>4807400000</v>
      </c>
      <c r="M44" s="34">
        <f t="shared" si="9"/>
        <v>4807300000</v>
      </c>
      <c r="N44" s="34">
        <f t="shared" si="9"/>
        <v>5493000000</v>
      </c>
      <c r="O44" s="34">
        <f t="shared" si="9"/>
        <v>5164755388.3100004</v>
      </c>
      <c r="P44" s="34">
        <f t="shared" si="9"/>
        <v>5502321184.6499996</v>
      </c>
      <c r="Q44" s="34">
        <f t="shared" si="9"/>
        <v>6161454349.5100002</v>
      </c>
      <c r="R44" s="34">
        <f t="shared" si="9"/>
        <v>6700600000</v>
      </c>
      <c r="S44" s="34">
        <f t="shared" si="9"/>
        <v>6906883509.5699997</v>
      </c>
      <c r="T44" s="34">
        <f t="shared" si="9"/>
        <v>6551300000</v>
      </c>
      <c r="U44" s="34">
        <f t="shared" si="9"/>
        <v>6929299782.8000011</v>
      </c>
    </row>
    <row r="45" spans="1:21" x14ac:dyDescent="0.35">
      <c r="A45" s="19" t="s">
        <v>136</v>
      </c>
      <c r="B45" s="390"/>
      <c r="C45" s="20" t="s">
        <v>60</v>
      </c>
      <c r="D45" s="35"/>
      <c r="E45" s="34">
        <v>1573000000</v>
      </c>
      <c r="F45" s="34">
        <v>2298399999.9999995</v>
      </c>
      <c r="G45" s="34">
        <v>3009600000</v>
      </c>
      <c r="H45" s="34">
        <v>2898700000</v>
      </c>
      <c r="I45" s="34">
        <v>3355300000</v>
      </c>
      <c r="J45" s="34">
        <v>4310500000</v>
      </c>
      <c r="K45" s="34">
        <v>4582400000</v>
      </c>
      <c r="L45" s="34">
        <v>4807400000</v>
      </c>
      <c r="M45" s="34">
        <v>4807300000</v>
      </c>
      <c r="N45" s="34">
        <v>5493000000</v>
      </c>
      <c r="O45" s="34">
        <v>5164755388.3100004</v>
      </c>
      <c r="P45" s="34">
        <v>5502321184.6499996</v>
      </c>
      <c r="Q45" s="34">
        <v>6161454349.5100002</v>
      </c>
      <c r="R45" s="34">
        <v>6700600000</v>
      </c>
      <c r="S45" s="34">
        <v>6906883509.5699997</v>
      </c>
      <c r="T45" s="43">
        <v>6551300000</v>
      </c>
      <c r="U45" s="43">
        <v>6929299782.8000011</v>
      </c>
    </row>
    <row r="46" spans="1:21" x14ac:dyDescent="0.35">
      <c r="A46" s="19" t="s">
        <v>136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1" x14ac:dyDescent="0.35">
      <c r="A47" s="19" t="s">
        <v>136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1" x14ac:dyDescent="0.35">
      <c r="A48" s="19" t="s">
        <v>136</v>
      </c>
      <c r="B48" s="391"/>
      <c r="C48" s="27" t="s">
        <v>63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</row>
    <row r="49" spans="1:21" x14ac:dyDescent="0.35">
      <c r="A49" s="19" t="s">
        <v>136</v>
      </c>
      <c r="B49" s="393" t="s">
        <v>1</v>
      </c>
      <c r="C49" s="28" t="s">
        <v>59</v>
      </c>
      <c r="D49" s="34"/>
      <c r="E49" s="34">
        <f t="shared" ref="E49:U49" si="10">SUM(E50:E53)</f>
        <v>132000000</v>
      </c>
      <c r="F49" s="34">
        <f t="shared" si="10"/>
        <v>76300000</v>
      </c>
      <c r="G49" s="34">
        <f t="shared" si="10"/>
        <v>86900000</v>
      </c>
      <c r="H49" s="34">
        <f t="shared" si="10"/>
        <v>171000000</v>
      </c>
      <c r="I49" s="34">
        <f t="shared" si="10"/>
        <v>109900000</v>
      </c>
      <c r="J49" s="34">
        <f t="shared" si="10"/>
        <v>395400000</v>
      </c>
      <c r="K49" s="34">
        <f t="shared" si="10"/>
        <v>524600000</v>
      </c>
      <c r="L49" s="34">
        <f t="shared" si="10"/>
        <v>358900000</v>
      </c>
      <c r="M49" s="34">
        <f t="shared" si="10"/>
        <v>422800000</v>
      </c>
      <c r="N49" s="34">
        <f t="shared" si="10"/>
        <v>447000000</v>
      </c>
      <c r="O49" s="34">
        <f t="shared" si="10"/>
        <v>780614156.92999995</v>
      </c>
      <c r="P49" s="34">
        <f t="shared" si="10"/>
        <v>283130454</v>
      </c>
      <c r="Q49" s="34">
        <f t="shared" si="10"/>
        <v>119272376.67</v>
      </c>
      <c r="R49" s="34">
        <f t="shared" si="10"/>
        <v>259010000</v>
      </c>
      <c r="S49" s="34">
        <f t="shared" si="10"/>
        <v>314430900.72000003</v>
      </c>
      <c r="T49" s="34">
        <f t="shared" si="10"/>
        <v>106300000</v>
      </c>
      <c r="U49" s="34">
        <f t="shared" si="10"/>
        <v>146793827.60999998</v>
      </c>
    </row>
    <row r="50" spans="1:21" x14ac:dyDescent="0.35">
      <c r="A50" s="19" t="s">
        <v>136</v>
      </c>
      <c r="B50" s="390"/>
      <c r="C50" s="20" t="s">
        <v>60</v>
      </c>
      <c r="D50" s="35"/>
      <c r="E50" s="34">
        <v>132000000</v>
      </c>
      <c r="F50" s="34">
        <v>76300000</v>
      </c>
      <c r="G50" s="34">
        <v>86900000</v>
      </c>
      <c r="H50" s="34">
        <v>171000000</v>
      </c>
      <c r="I50" s="34">
        <v>109900000</v>
      </c>
      <c r="J50" s="34">
        <v>395400000</v>
      </c>
      <c r="K50" s="34">
        <v>524600000</v>
      </c>
      <c r="L50" s="34">
        <v>358900000</v>
      </c>
      <c r="M50" s="34">
        <v>422800000</v>
      </c>
      <c r="N50" s="34">
        <v>447000000</v>
      </c>
      <c r="O50" s="34">
        <v>780614156.92999995</v>
      </c>
      <c r="P50" s="34">
        <v>283130454</v>
      </c>
      <c r="Q50" s="34">
        <v>119272376.67</v>
      </c>
      <c r="R50" s="34">
        <v>259010000</v>
      </c>
      <c r="S50" s="34">
        <v>314430900.72000003</v>
      </c>
      <c r="T50" s="43">
        <v>106300000</v>
      </c>
      <c r="U50" s="43">
        <v>146793827.60999998</v>
      </c>
    </row>
    <row r="51" spans="1:21" x14ac:dyDescent="0.35">
      <c r="A51" s="19" t="s">
        <v>136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 x14ac:dyDescent="0.35">
      <c r="A52" s="19" t="s">
        <v>136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  <row r="53" spans="1:21" x14ac:dyDescent="0.35">
      <c r="A53" s="19" t="s">
        <v>136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</row>
    <row r="54" spans="1:21" x14ac:dyDescent="0.35">
      <c r="A54" s="19" t="s">
        <v>136</v>
      </c>
      <c r="B54" s="393" t="s">
        <v>166</v>
      </c>
      <c r="C54" s="28" t="s">
        <v>59</v>
      </c>
      <c r="D54" s="34"/>
      <c r="E54" s="34">
        <f t="shared" ref="E54:U54" si="11">SUM(E55:E58)</f>
        <v>52500000</v>
      </c>
      <c r="F54" s="34">
        <f t="shared" si="11"/>
        <v>57500000</v>
      </c>
      <c r="G54" s="34">
        <f t="shared" si="11"/>
        <v>91900000</v>
      </c>
      <c r="H54" s="34">
        <f t="shared" si="11"/>
        <v>102000000</v>
      </c>
      <c r="I54" s="34">
        <f t="shared" si="11"/>
        <v>90700000</v>
      </c>
      <c r="J54" s="34">
        <f t="shared" si="11"/>
        <v>101400000</v>
      </c>
      <c r="K54" s="34">
        <f t="shared" si="11"/>
        <v>119100000</v>
      </c>
      <c r="L54" s="34">
        <f t="shared" si="11"/>
        <v>133500000</v>
      </c>
      <c r="M54" s="34">
        <f t="shared" si="11"/>
        <v>121600000</v>
      </c>
      <c r="N54" s="34">
        <f t="shared" si="11"/>
        <v>113800000</v>
      </c>
      <c r="O54" s="34">
        <f t="shared" si="11"/>
        <v>135825914.52000001</v>
      </c>
      <c r="P54" s="34">
        <f t="shared" si="11"/>
        <v>179160866.88999999</v>
      </c>
      <c r="Q54" s="34">
        <f t="shared" si="11"/>
        <v>136228061.66999999</v>
      </c>
      <c r="R54" s="34">
        <f t="shared" si="11"/>
        <v>110200000</v>
      </c>
      <c r="S54" s="34">
        <f t="shared" si="11"/>
        <v>122434426.95</v>
      </c>
      <c r="T54" s="34">
        <f t="shared" si="11"/>
        <v>45700000</v>
      </c>
      <c r="U54" s="34">
        <f t="shared" si="11"/>
        <v>72858666.570000008</v>
      </c>
    </row>
    <row r="55" spans="1:21" x14ac:dyDescent="0.35">
      <c r="A55" s="19" t="s">
        <v>136</v>
      </c>
      <c r="B55" s="390"/>
      <c r="C55" s="20" t="s">
        <v>60</v>
      </c>
      <c r="D55" s="35"/>
      <c r="E55" s="34">
        <v>52500000</v>
      </c>
      <c r="F55" s="34">
        <v>57500000</v>
      </c>
      <c r="G55" s="34">
        <v>91900000</v>
      </c>
      <c r="H55" s="34">
        <v>102000000</v>
      </c>
      <c r="I55" s="34">
        <v>90700000</v>
      </c>
      <c r="J55" s="34">
        <v>101400000</v>
      </c>
      <c r="K55" s="34">
        <v>119100000</v>
      </c>
      <c r="L55" s="34">
        <v>133500000</v>
      </c>
      <c r="M55" s="34">
        <v>121600000</v>
      </c>
      <c r="N55" s="34">
        <v>113800000</v>
      </c>
      <c r="O55" s="34">
        <v>135825914.52000001</v>
      </c>
      <c r="P55" s="34">
        <v>179160866.88999999</v>
      </c>
      <c r="Q55" s="34">
        <v>136228061.66999999</v>
      </c>
      <c r="R55" s="34">
        <v>110200000</v>
      </c>
      <c r="S55" s="34">
        <v>122434426.95</v>
      </c>
      <c r="T55" s="43">
        <v>45700000</v>
      </c>
      <c r="U55" s="43">
        <v>72858666.570000008</v>
      </c>
    </row>
    <row r="56" spans="1:21" x14ac:dyDescent="0.35">
      <c r="A56" s="19" t="s">
        <v>136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1" x14ac:dyDescent="0.35">
      <c r="A57" s="19" t="s">
        <v>136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1" x14ac:dyDescent="0.35">
      <c r="A58" s="19" t="s">
        <v>136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1" x14ac:dyDescent="0.35">
      <c r="A59" s="19" t="s">
        <v>136</v>
      </c>
      <c r="B59" s="393" t="s">
        <v>11</v>
      </c>
      <c r="C59" s="28" t="s">
        <v>59</v>
      </c>
      <c r="D59" s="34"/>
      <c r="E59" s="34">
        <f t="shared" ref="E59:U59" si="12">SUM(E60:E63)</f>
        <v>311800000</v>
      </c>
      <c r="F59" s="34">
        <f t="shared" si="12"/>
        <v>276900000</v>
      </c>
      <c r="G59" s="34">
        <f t="shared" si="12"/>
        <v>278900000</v>
      </c>
      <c r="H59" s="34">
        <f t="shared" si="12"/>
        <v>282400000</v>
      </c>
      <c r="I59" s="34">
        <f t="shared" si="12"/>
        <v>282200000</v>
      </c>
      <c r="J59" s="34">
        <f t="shared" si="12"/>
        <v>493800000</v>
      </c>
      <c r="K59" s="34">
        <f t="shared" si="12"/>
        <v>499900000</v>
      </c>
      <c r="L59" s="34">
        <f t="shared" si="12"/>
        <v>322200000</v>
      </c>
      <c r="M59" s="34">
        <f t="shared" si="12"/>
        <v>791500000</v>
      </c>
      <c r="N59" s="34">
        <f t="shared" si="12"/>
        <v>653000000</v>
      </c>
      <c r="O59" s="34">
        <f t="shared" si="12"/>
        <v>540621661.97000003</v>
      </c>
      <c r="P59" s="34">
        <f t="shared" si="12"/>
        <v>268517767.39999998</v>
      </c>
      <c r="Q59" s="34">
        <f t="shared" si="12"/>
        <v>399241638.13</v>
      </c>
      <c r="R59" s="34">
        <f t="shared" si="12"/>
        <v>384800000</v>
      </c>
      <c r="S59" s="34">
        <f t="shared" si="12"/>
        <v>445463205.93000001</v>
      </c>
      <c r="T59" s="34">
        <f t="shared" si="12"/>
        <v>547900000</v>
      </c>
      <c r="U59" s="34">
        <f t="shared" si="12"/>
        <v>371778500.95000005</v>
      </c>
    </row>
    <row r="60" spans="1:21" x14ac:dyDescent="0.35">
      <c r="A60" s="19" t="s">
        <v>136</v>
      </c>
      <c r="B60" s="390"/>
      <c r="C60" s="20" t="s">
        <v>60</v>
      </c>
      <c r="D60" s="35"/>
      <c r="E60" s="34">
        <v>311800000</v>
      </c>
      <c r="F60" s="34">
        <v>276900000</v>
      </c>
      <c r="G60" s="34">
        <v>278900000</v>
      </c>
      <c r="H60" s="34">
        <v>282400000</v>
      </c>
      <c r="I60" s="34">
        <v>282200000</v>
      </c>
      <c r="J60" s="34">
        <v>493800000</v>
      </c>
      <c r="K60" s="34">
        <v>499900000</v>
      </c>
      <c r="L60" s="34">
        <v>322200000</v>
      </c>
      <c r="M60" s="34">
        <v>791500000</v>
      </c>
      <c r="N60" s="34">
        <v>653000000</v>
      </c>
      <c r="O60" s="34">
        <v>540621661.97000003</v>
      </c>
      <c r="P60" s="34">
        <v>268517767.39999998</v>
      </c>
      <c r="Q60" s="34">
        <v>399241638.13</v>
      </c>
      <c r="R60" s="34">
        <v>384800000</v>
      </c>
      <c r="S60" s="34">
        <v>445463205.93000001</v>
      </c>
      <c r="T60" s="43">
        <v>547900000</v>
      </c>
      <c r="U60" s="43">
        <v>371778500.95000005</v>
      </c>
    </row>
    <row r="61" spans="1:21" x14ac:dyDescent="0.35">
      <c r="A61" s="19" t="s">
        <v>136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1" x14ac:dyDescent="0.35">
      <c r="A62" s="19" t="s">
        <v>136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1" x14ac:dyDescent="0.35">
      <c r="A63" s="19" t="s">
        <v>136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</row>
    <row r="64" spans="1:21" x14ac:dyDescent="0.35">
      <c r="A64" s="19" t="s">
        <v>136</v>
      </c>
      <c r="B64" s="393" t="s">
        <v>12</v>
      </c>
      <c r="C64" s="28" t="s">
        <v>59</v>
      </c>
      <c r="D64" s="34"/>
      <c r="E64" s="34">
        <f t="shared" ref="E64:U64" si="13">SUM(E65:E68)</f>
        <v>259700000</v>
      </c>
      <c r="F64" s="34">
        <f t="shared" si="13"/>
        <v>275900000</v>
      </c>
      <c r="G64" s="34">
        <f t="shared" si="13"/>
        <v>174500000</v>
      </c>
      <c r="H64" s="34">
        <f t="shared" si="13"/>
        <v>888400000</v>
      </c>
      <c r="I64" s="34">
        <f t="shared" si="13"/>
        <v>405400000</v>
      </c>
      <c r="J64" s="34">
        <f t="shared" si="13"/>
        <v>86400000</v>
      </c>
      <c r="K64" s="34">
        <f t="shared" si="13"/>
        <v>125200000</v>
      </c>
      <c r="L64" s="34">
        <f t="shared" si="13"/>
        <v>136900000</v>
      </c>
      <c r="M64" s="34">
        <f t="shared" si="13"/>
        <v>284600000</v>
      </c>
      <c r="N64" s="34">
        <f t="shared" si="13"/>
        <v>410500000</v>
      </c>
      <c r="O64" s="34">
        <f t="shared" si="13"/>
        <v>860336091.48000002</v>
      </c>
      <c r="P64" s="34">
        <f t="shared" si="13"/>
        <v>433487091.82999998</v>
      </c>
      <c r="Q64" s="34">
        <f t="shared" si="13"/>
        <v>352442773.38</v>
      </c>
      <c r="R64" s="34">
        <f t="shared" si="13"/>
        <v>434900000</v>
      </c>
      <c r="S64" s="34">
        <f t="shared" si="13"/>
        <v>353584809.43000001</v>
      </c>
      <c r="T64" s="34">
        <f t="shared" si="13"/>
        <v>289200000.00000006</v>
      </c>
      <c r="U64" s="34">
        <f t="shared" si="13"/>
        <v>174279330.45000002</v>
      </c>
    </row>
    <row r="65" spans="1:21" x14ac:dyDescent="0.35">
      <c r="A65" s="19" t="s">
        <v>136</v>
      </c>
      <c r="B65" s="390"/>
      <c r="C65" s="20" t="s">
        <v>60</v>
      </c>
      <c r="D65" s="35"/>
      <c r="E65" s="34">
        <v>259700000</v>
      </c>
      <c r="F65" s="34">
        <v>275900000</v>
      </c>
      <c r="G65" s="34">
        <v>174500000</v>
      </c>
      <c r="H65" s="34">
        <v>888400000</v>
      </c>
      <c r="I65" s="34">
        <v>405400000</v>
      </c>
      <c r="J65" s="34">
        <v>86400000</v>
      </c>
      <c r="K65" s="34">
        <v>125200000</v>
      </c>
      <c r="L65" s="34">
        <v>136900000</v>
      </c>
      <c r="M65" s="34">
        <v>284600000</v>
      </c>
      <c r="N65" s="34">
        <v>410500000</v>
      </c>
      <c r="O65" s="34">
        <v>860336091.48000002</v>
      </c>
      <c r="P65" s="34">
        <v>433487091.82999998</v>
      </c>
      <c r="Q65" s="34">
        <v>352442773.38</v>
      </c>
      <c r="R65" s="34">
        <v>434900000</v>
      </c>
      <c r="S65" s="34">
        <v>353584809.43000001</v>
      </c>
      <c r="T65" s="43">
        <v>289200000.00000006</v>
      </c>
      <c r="U65" s="43">
        <v>174279330.45000002</v>
      </c>
    </row>
    <row r="66" spans="1:21" x14ac:dyDescent="0.35">
      <c r="A66" s="19" t="s">
        <v>136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 x14ac:dyDescent="0.35">
      <c r="A67" s="19" t="s">
        <v>136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 ht="15" thickBot="1" x14ac:dyDescent="0.4">
      <c r="A68" s="19" t="s">
        <v>136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</row>
    <row r="69" spans="1:21" x14ac:dyDescent="0.35">
      <c r="A69" s="19" t="s">
        <v>136</v>
      </c>
      <c r="B69" s="388" t="s">
        <v>92</v>
      </c>
      <c r="C69" s="17" t="s">
        <v>59</v>
      </c>
      <c r="D69" s="34"/>
      <c r="E69" s="34">
        <f t="shared" ref="E69:U69" si="14">SUM(E70:E73)</f>
        <v>1802700000</v>
      </c>
      <c r="F69" s="34">
        <f t="shared" si="14"/>
        <v>1652300000</v>
      </c>
      <c r="G69" s="34">
        <f t="shared" si="14"/>
        <v>1845600000</v>
      </c>
      <c r="H69" s="34">
        <f t="shared" si="14"/>
        <v>1867300000</v>
      </c>
      <c r="I69" s="34">
        <f t="shared" si="14"/>
        <v>2094600000</v>
      </c>
      <c r="J69" s="34">
        <f t="shared" si="14"/>
        <v>2267200000</v>
      </c>
      <c r="K69" s="34">
        <f t="shared" si="14"/>
        <v>3876400000</v>
      </c>
      <c r="L69" s="34">
        <f t="shared" si="14"/>
        <v>4585800000</v>
      </c>
      <c r="M69" s="34">
        <f t="shared" si="14"/>
        <v>4450400000</v>
      </c>
      <c r="N69" s="34">
        <f t="shared" si="14"/>
        <v>4223300000</v>
      </c>
      <c r="O69" s="34">
        <f t="shared" si="14"/>
        <v>4438549107.75</v>
      </c>
      <c r="P69" s="34">
        <f t="shared" si="14"/>
        <v>6649541040.6999998</v>
      </c>
      <c r="Q69" s="34">
        <f t="shared" si="14"/>
        <v>4359693542.96</v>
      </c>
      <c r="R69" s="34">
        <f t="shared" si="14"/>
        <v>3684200000</v>
      </c>
      <c r="S69" s="34">
        <f t="shared" si="14"/>
        <v>4066937171.9499998</v>
      </c>
      <c r="T69" s="34">
        <f t="shared" si="14"/>
        <v>2168100000</v>
      </c>
      <c r="U69" s="34">
        <f t="shared" si="14"/>
        <v>1872287226.45</v>
      </c>
    </row>
    <row r="70" spans="1:21" x14ac:dyDescent="0.35">
      <c r="A70" s="19" t="s">
        <v>136</v>
      </c>
      <c r="B70" s="388"/>
      <c r="C70" s="20" t="s">
        <v>60</v>
      </c>
      <c r="D70" s="35"/>
      <c r="E70" s="34">
        <v>1802700000</v>
      </c>
      <c r="F70" s="34">
        <v>1652300000</v>
      </c>
      <c r="G70" s="34">
        <v>1845600000</v>
      </c>
      <c r="H70" s="34">
        <v>1867300000</v>
      </c>
      <c r="I70" s="34">
        <v>2094600000</v>
      </c>
      <c r="J70" s="34">
        <v>2267200000</v>
      </c>
      <c r="K70" s="34">
        <v>3876400000</v>
      </c>
      <c r="L70" s="34">
        <v>4585800000</v>
      </c>
      <c r="M70" s="34">
        <v>4450400000</v>
      </c>
      <c r="N70" s="34">
        <v>4223300000</v>
      </c>
      <c r="O70" s="34">
        <v>4438549107.75</v>
      </c>
      <c r="P70" s="34">
        <v>6649541040.6999998</v>
      </c>
      <c r="Q70" s="34">
        <v>4359693542.96</v>
      </c>
      <c r="R70" s="34">
        <v>3684200000</v>
      </c>
      <c r="S70" s="34">
        <v>4066937171.9499998</v>
      </c>
      <c r="T70" s="43">
        <v>2168100000</v>
      </c>
      <c r="U70" s="43">
        <v>1872287226.45</v>
      </c>
    </row>
    <row r="71" spans="1:21" x14ac:dyDescent="0.35">
      <c r="A71" s="19" t="s">
        <v>136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 x14ac:dyDescent="0.35">
      <c r="A72" s="19" t="s">
        <v>136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 x14ac:dyDescent="0.35">
      <c r="A73" s="19" t="s">
        <v>136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</row>
    <row r="74" spans="1:21" x14ac:dyDescent="0.35">
      <c r="A74" s="19" t="s">
        <v>136</v>
      </c>
      <c r="B74" s="393" t="s">
        <v>93</v>
      </c>
      <c r="C74" s="28" t="s">
        <v>59</v>
      </c>
      <c r="D74" s="34"/>
      <c r="E74" s="34">
        <f t="shared" ref="E74:U74" si="15">SUM(E75:E78)</f>
        <v>436600000</v>
      </c>
      <c r="F74" s="34">
        <f t="shared" si="15"/>
        <v>34199999.999999993</v>
      </c>
      <c r="G74" s="34">
        <f t="shared" si="15"/>
        <v>17300000</v>
      </c>
      <c r="H74" s="34">
        <f t="shared" si="15"/>
        <v>23300000</v>
      </c>
      <c r="I74" s="34">
        <f t="shared" si="15"/>
        <v>15600000</v>
      </c>
      <c r="J74" s="34">
        <f t="shared" si="15"/>
        <v>26700000.000000004</v>
      </c>
      <c r="K74" s="34">
        <f t="shared" si="15"/>
        <v>19900000</v>
      </c>
      <c r="L74" s="34">
        <f t="shared" si="15"/>
        <v>59200000</v>
      </c>
      <c r="M74" s="34">
        <f t="shared" si="15"/>
        <v>225000000</v>
      </c>
      <c r="N74" s="34">
        <f t="shared" si="15"/>
        <v>74600000</v>
      </c>
      <c r="O74" s="34">
        <f t="shared" si="15"/>
        <v>75812679.150000006</v>
      </c>
      <c r="P74" s="34">
        <f t="shared" si="15"/>
        <v>61572252.990000002</v>
      </c>
      <c r="Q74" s="34">
        <f t="shared" si="15"/>
        <v>173882470.53999999</v>
      </c>
      <c r="R74" s="34">
        <f t="shared" si="15"/>
        <v>153400000</v>
      </c>
      <c r="S74" s="34">
        <f t="shared" si="15"/>
        <v>143344373.88</v>
      </c>
      <c r="T74" s="34">
        <f t="shared" si="15"/>
        <v>125300000</v>
      </c>
      <c r="U74" s="34">
        <f t="shared" si="15"/>
        <v>211830521.37999997</v>
      </c>
    </row>
    <row r="75" spans="1:21" x14ac:dyDescent="0.35">
      <c r="A75" s="19" t="s">
        <v>136</v>
      </c>
      <c r="B75" s="390"/>
      <c r="C75" s="20" t="s">
        <v>60</v>
      </c>
      <c r="D75" s="35"/>
      <c r="E75" s="34">
        <v>436600000</v>
      </c>
      <c r="F75" s="34">
        <v>34199999.999999993</v>
      </c>
      <c r="G75" s="34">
        <v>17300000</v>
      </c>
      <c r="H75" s="34">
        <v>23300000</v>
      </c>
      <c r="I75" s="34">
        <v>15600000</v>
      </c>
      <c r="J75" s="34">
        <v>26700000.000000004</v>
      </c>
      <c r="K75" s="34">
        <v>19900000</v>
      </c>
      <c r="L75" s="34">
        <v>59200000</v>
      </c>
      <c r="M75" s="34">
        <v>225000000</v>
      </c>
      <c r="N75" s="34">
        <v>74600000</v>
      </c>
      <c r="O75" s="34">
        <v>75812679.150000006</v>
      </c>
      <c r="P75" s="34">
        <v>61572252.990000002</v>
      </c>
      <c r="Q75" s="34">
        <v>173882470.53999999</v>
      </c>
      <c r="R75" s="34">
        <v>153400000</v>
      </c>
      <c r="S75" s="34">
        <v>143344373.88</v>
      </c>
      <c r="T75" s="43">
        <v>125300000</v>
      </c>
      <c r="U75" s="43">
        <v>211830521.37999997</v>
      </c>
    </row>
    <row r="76" spans="1:21" x14ac:dyDescent="0.35">
      <c r="A76" s="19" t="s">
        <v>136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 x14ac:dyDescent="0.35">
      <c r="A77" s="19" t="s">
        <v>136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 x14ac:dyDescent="0.35">
      <c r="A78" s="19" t="s">
        <v>136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21" x14ac:dyDescent="0.35">
      <c r="A79" s="19" t="s">
        <v>136</v>
      </c>
      <c r="B79" s="388" t="s">
        <v>94</v>
      </c>
      <c r="C79" s="17" t="s">
        <v>59</v>
      </c>
      <c r="D79" s="35"/>
      <c r="E79" s="34">
        <f t="shared" ref="E79:J79" si="16">SUM(E80:E83)</f>
        <v>351700000</v>
      </c>
      <c r="F79" s="34">
        <f t="shared" si="16"/>
        <v>807500000</v>
      </c>
      <c r="G79" s="34">
        <f t="shared" si="16"/>
        <v>730500000</v>
      </c>
      <c r="H79" s="34">
        <f t="shared" si="16"/>
        <v>1802600000.0000005</v>
      </c>
      <c r="I79" s="34">
        <f t="shared" si="16"/>
        <v>1114599999.9999995</v>
      </c>
      <c r="J79" s="34">
        <f t="shared" si="16"/>
        <v>759200000.00000048</v>
      </c>
      <c r="K79" s="34">
        <f t="shared" ref="K79:R79" si="17">SUM(K80:K83)</f>
        <v>1123400000.000001</v>
      </c>
      <c r="L79" s="34">
        <f t="shared" si="17"/>
        <v>1074300000</v>
      </c>
      <c r="M79" s="34">
        <f t="shared" si="17"/>
        <v>1088500000</v>
      </c>
      <c r="N79" s="34">
        <f t="shared" si="17"/>
        <v>439500000.00000095</v>
      </c>
      <c r="O79" s="34">
        <f t="shared" si="17"/>
        <v>969759163.78000033</v>
      </c>
      <c r="P79" s="34">
        <f t="shared" si="17"/>
        <v>636761184.47000003</v>
      </c>
      <c r="Q79" s="34">
        <f t="shared" si="17"/>
        <v>452879310.81999969</v>
      </c>
      <c r="R79" s="34">
        <f t="shared" si="17"/>
        <v>367700000</v>
      </c>
      <c r="S79" s="34">
        <f>SUM(S80:S83)</f>
        <v>300699711.58000004</v>
      </c>
      <c r="T79" s="34">
        <f t="shared" ref="T79:U79" si="18">SUM(T80:T83)</f>
        <v>155599999.99999952</v>
      </c>
      <c r="U79" s="34">
        <f t="shared" si="18"/>
        <v>142228877.3000001</v>
      </c>
    </row>
    <row r="80" spans="1:21" x14ac:dyDescent="0.35">
      <c r="A80" s="19" t="s">
        <v>136</v>
      </c>
      <c r="B80" s="388"/>
      <c r="C80" s="20" t="s">
        <v>60</v>
      </c>
      <c r="D80" s="35"/>
      <c r="E80" s="35">
        <f t="shared" ref="E80:K80" si="19">E35-E70-E75</f>
        <v>351700000</v>
      </c>
      <c r="F80" s="35">
        <f t="shared" si="19"/>
        <v>807500000</v>
      </c>
      <c r="G80" s="35">
        <f t="shared" si="19"/>
        <v>730500000</v>
      </c>
      <c r="H80" s="35">
        <f t="shared" si="19"/>
        <v>1802600000.0000005</v>
      </c>
      <c r="I80" s="35">
        <f t="shared" si="19"/>
        <v>1114599999.9999995</v>
      </c>
      <c r="J80" s="35">
        <f t="shared" si="19"/>
        <v>759200000.00000048</v>
      </c>
      <c r="K80" s="35">
        <f t="shared" si="19"/>
        <v>1123400000.000001</v>
      </c>
      <c r="L80" s="35">
        <f t="shared" ref="L80:R80" si="20">L35-L70-L75</f>
        <v>1074300000</v>
      </c>
      <c r="M80" s="35">
        <f t="shared" si="20"/>
        <v>1088500000</v>
      </c>
      <c r="N80" s="35">
        <f t="shared" si="20"/>
        <v>439500000.00000095</v>
      </c>
      <c r="O80" s="35">
        <f t="shared" si="20"/>
        <v>969759163.78000033</v>
      </c>
      <c r="P80" s="35">
        <f t="shared" si="20"/>
        <v>636761184.47000003</v>
      </c>
      <c r="Q80" s="35">
        <f t="shared" si="20"/>
        <v>452879310.81999969</v>
      </c>
      <c r="R80" s="35">
        <f t="shared" si="20"/>
        <v>367700000</v>
      </c>
      <c r="S80" s="35">
        <f>S35-S70-S75</f>
        <v>300699711.58000004</v>
      </c>
      <c r="T80" s="35">
        <f t="shared" ref="T80:U80" si="21">T35-T70-T75</f>
        <v>155599999.99999952</v>
      </c>
      <c r="U80" s="35">
        <f t="shared" si="21"/>
        <v>142228877.3000001</v>
      </c>
    </row>
    <row r="81" spans="1:23" x14ac:dyDescent="0.35">
      <c r="A81" s="19" t="s">
        <v>136</v>
      </c>
      <c r="B81" s="388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3" x14ac:dyDescent="0.35">
      <c r="A82" s="19" t="s">
        <v>136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</row>
    <row r="83" spans="1:23" x14ac:dyDescent="0.35">
      <c r="A83" s="19" t="s">
        <v>136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</row>
    <row r="84" spans="1:23" x14ac:dyDescent="0.35">
      <c r="A84" s="19" t="s">
        <v>136</v>
      </c>
    </row>
    <row r="85" spans="1:23" x14ac:dyDescent="0.35">
      <c r="A85" s="19" t="s">
        <v>136</v>
      </c>
      <c r="B85" s="64"/>
    </row>
    <row r="86" spans="1:23" x14ac:dyDescent="0.35">
      <c r="A86" s="19" t="s">
        <v>104</v>
      </c>
      <c r="B86" s="180" t="s">
        <v>172</v>
      </c>
      <c r="C86" s="180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</row>
    <row r="87" spans="1:23" s="42" customFormat="1" x14ac:dyDescent="0.35">
      <c r="A87" s="19" t="s">
        <v>136</v>
      </c>
      <c r="B87" s="41" t="s">
        <v>174</v>
      </c>
      <c r="C87" s="201" t="s">
        <v>167</v>
      </c>
      <c r="D87" s="72">
        <v>121796000000</v>
      </c>
      <c r="E87" s="72">
        <v>133427000000</v>
      </c>
      <c r="F87" s="72">
        <v>146978000000</v>
      </c>
      <c r="G87" s="72">
        <v>162507000000</v>
      </c>
      <c r="H87" s="72">
        <v>174044000000</v>
      </c>
      <c r="I87" s="72">
        <v>190440000000</v>
      </c>
      <c r="J87" s="72">
        <v>207729000000</v>
      </c>
      <c r="K87" s="72">
        <v>229836000000</v>
      </c>
      <c r="L87" s="72">
        <v>261760000000</v>
      </c>
      <c r="M87" s="72">
        <v>295872000000</v>
      </c>
      <c r="N87" s="72">
        <v>307967000000</v>
      </c>
      <c r="O87" s="72">
        <v>333093000000</v>
      </c>
      <c r="P87" s="72">
        <v>371012000000</v>
      </c>
      <c r="Q87" s="72">
        <v>394723000000</v>
      </c>
      <c r="R87" s="72">
        <v>423098000000</v>
      </c>
      <c r="S87" s="72">
        <v>454053000000</v>
      </c>
      <c r="T87" s="72">
        <v>488128000000</v>
      </c>
      <c r="U87" s="72">
        <v>522594000000.00006</v>
      </c>
    </row>
    <row r="88" spans="1:23" s="42" customFormat="1" x14ac:dyDescent="0.35">
      <c r="A88" s="19" t="s">
        <v>136</v>
      </c>
      <c r="B88" s="204" t="s">
        <v>171</v>
      </c>
      <c r="C88" s="204" t="s">
        <v>173</v>
      </c>
      <c r="D88" s="44">
        <v>7.3856099999999998</v>
      </c>
      <c r="E88" s="44">
        <v>7.7631591666666697</v>
      </c>
      <c r="F88" s="44">
        <v>7.8585925000000003</v>
      </c>
      <c r="G88" s="44">
        <v>7.8216450000000002</v>
      </c>
      <c r="H88" s="44">
        <v>7.9408466666666699</v>
      </c>
      <c r="I88" s="44">
        <v>7.94649583333333</v>
      </c>
      <c r="J88" s="44">
        <v>7.6339441666666703</v>
      </c>
      <c r="K88" s="44">
        <v>7.6026308333333299</v>
      </c>
      <c r="L88" s="44">
        <v>7.6733041666666697</v>
      </c>
      <c r="M88" s="44">
        <v>7.5600283333333298</v>
      </c>
      <c r="N88" s="44">
        <v>8.1615554166666708</v>
      </c>
      <c r="O88" s="44">
        <v>8.0577708333333309</v>
      </c>
      <c r="P88" s="44">
        <v>7.7854183333333298</v>
      </c>
      <c r="Q88" s="44">
        <v>7.8336054166666704</v>
      </c>
      <c r="R88" s="44">
        <v>7.8568137499999997</v>
      </c>
      <c r="S88" s="44">
        <v>7.7322333333333297</v>
      </c>
      <c r="T88" s="353">
        <v>7.6548150000000001</v>
      </c>
      <c r="U88" s="353">
        <v>7.5999370833333302</v>
      </c>
    </row>
    <row r="89" spans="1:23" s="42" customFormat="1" x14ac:dyDescent="0.35">
      <c r="A89" s="19" t="s">
        <v>136</v>
      </c>
      <c r="B89" s="71" t="s">
        <v>175</v>
      </c>
      <c r="C89" s="206" t="s">
        <v>173</v>
      </c>
      <c r="D89" s="43">
        <v>11387203</v>
      </c>
      <c r="E89" s="43">
        <v>11650743</v>
      </c>
      <c r="F89" s="43">
        <v>11924946</v>
      </c>
      <c r="G89" s="43">
        <v>12208848</v>
      </c>
      <c r="H89" s="43">
        <v>12500478</v>
      </c>
      <c r="I89" s="43">
        <v>12796925</v>
      </c>
      <c r="J89" s="43">
        <v>13096028</v>
      </c>
      <c r="K89" s="43">
        <v>13397008</v>
      </c>
      <c r="L89" s="43">
        <v>13700286</v>
      </c>
      <c r="M89" s="43">
        <v>14006366</v>
      </c>
      <c r="N89" s="43">
        <v>14316208</v>
      </c>
      <c r="O89" s="43">
        <v>14630417</v>
      </c>
      <c r="P89" s="43">
        <v>14948919</v>
      </c>
      <c r="Q89" s="43">
        <v>15271056</v>
      </c>
      <c r="R89" s="43">
        <v>15596214</v>
      </c>
      <c r="S89" s="43">
        <v>15923559</v>
      </c>
      <c r="T89" s="353">
        <v>16252429</v>
      </c>
      <c r="U89" s="353">
        <v>16582469</v>
      </c>
    </row>
    <row r="90" spans="1:23" x14ac:dyDescent="0.35">
      <c r="A90" s="19" t="s">
        <v>136</v>
      </c>
      <c r="B90" s="207" t="s">
        <v>169</v>
      </c>
      <c r="C90" s="207" t="s">
        <v>167</v>
      </c>
      <c r="D90" s="73">
        <v>18728000000</v>
      </c>
      <c r="E90" s="73">
        <v>19110000000</v>
      </c>
      <c r="F90" s="73">
        <v>21327000000</v>
      </c>
      <c r="G90" s="73">
        <v>22541000000</v>
      </c>
      <c r="H90" s="73">
        <v>26333000000</v>
      </c>
      <c r="I90" s="73">
        <v>25542000000</v>
      </c>
      <c r="J90" s="73">
        <v>28500000000</v>
      </c>
      <c r="K90" s="73">
        <v>33720999999.999996</v>
      </c>
      <c r="L90" s="73">
        <v>37382000000</v>
      </c>
      <c r="M90" s="73">
        <v>40355000000</v>
      </c>
      <c r="N90" s="73">
        <v>43709000000</v>
      </c>
      <c r="O90" s="73">
        <v>48385000000</v>
      </c>
      <c r="P90" s="73">
        <v>53511000000</v>
      </c>
      <c r="Q90" s="73">
        <v>55320000000</v>
      </c>
      <c r="R90" s="73">
        <v>58269000000</v>
      </c>
      <c r="S90" s="73">
        <v>60819000000</v>
      </c>
      <c r="T90" s="73">
        <v>59891000000</v>
      </c>
      <c r="U90" s="73">
        <v>63080000000</v>
      </c>
      <c r="V90" s="42"/>
      <c r="W90" s="42"/>
    </row>
    <row r="91" spans="1:23" x14ac:dyDescent="0.35">
      <c r="A91" s="19" t="s">
        <v>136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</row>
    <row r="92" spans="1:23" x14ac:dyDescent="0.35">
      <c r="A92" s="19" t="s">
        <v>136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</row>
    <row r="93" spans="1:23" ht="15" customHeight="1" x14ac:dyDescent="0.35">
      <c r="A93" s="19" t="s">
        <v>136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</row>
    <row r="94" spans="1:23" ht="15" customHeight="1" x14ac:dyDescent="0.35">
      <c r="A94" s="19" t="s">
        <v>136</v>
      </c>
      <c r="B94" s="385" t="s">
        <v>0</v>
      </c>
      <c r="C94" s="260" t="s">
        <v>125</v>
      </c>
      <c r="D94" s="77"/>
      <c r="E94" s="32">
        <f t="shared" ref="E94:R104" si="22">(E8/E$8)*100</f>
        <v>100</v>
      </c>
      <c r="F94" s="32">
        <f t="shared" si="22"/>
        <v>100</v>
      </c>
      <c r="G94" s="32">
        <f t="shared" si="22"/>
        <v>100</v>
      </c>
      <c r="H94" s="32">
        <f t="shared" si="22"/>
        <v>100</v>
      </c>
      <c r="I94" s="32">
        <f t="shared" si="22"/>
        <v>100</v>
      </c>
      <c r="J94" s="32">
        <f t="shared" si="22"/>
        <v>100</v>
      </c>
      <c r="K94" s="32">
        <f t="shared" si="22"/>
        <v>100</v>
      </c>
      <c r="L94" s="32">
        <f t="shared" si="22"/>
        <v>100</v>
      </c>
      <c r="M94" s="32">
        <f t="shared" si="22"/>
        <v>100</v>
      </c>
      <c r="N94" s="32">
        <f t="shared" si="22"/>
        <v>100</v>
      </c>
      <c r="O94" s="32">
        <f t="shared" si="22"/>
        <v>100</v>
      </c>
      <c r="P94" s="32">
        <f t="shared" si="22"/>
        <v>100</v>
      </c>
      <c r="Q94" s="32">
        <f t="shared" si="22"/>
        <v>100</v>
      </c>
      <c r="R94" s="32">
        <f t="shared" si="22"/>
        <v>100</v>
      </c>
      <c r="S94" s="32">
        <f>(S8/S$8)*100</f>
        <v>100</v>
      </c>
      <c r="T94" s="32">
        <f>(T8/T$8)*100</f>
        <v>100</v>
      </c>
      <c r="U94" s="32">
        <f>(U8/U$8)*100</f>
        <v>100</v>
      </c>
    </row>
    <row r="95" spans="1:23" ht="15" customHeight="1" x14ac:dyDescent="0.35">
      <c r="A95" s="19" t="s">
        <v>136</v>
      </c>
      <c r="B95" s="386"/>
      <c r="C95" s="260" t="s">
        <v>124</v>
      </c>
      <c r="D95" s="86"/>
      <c r="E95" s="35">
        <f t="shared" si="22"/>
        <v>100.00186119227979</v>
      </c>
      <c r="F95" s="35">
        <f t="shared" si="22"/>
        <v>99.661741442563354</v>
      </c>
      <c r="G95" s="35">
        <f t="shared" si="22"/>
        <v>99.998526812021211</v>
      </c>
      <c r="H95" s="35">
        <f t="shared" si="22"/>
        <v>99.948448293638521</v>
      </c>
      <c r="I95" s="35">
        <f t="shared" si="22"/>
        <v>100</v>
      </c>
      <c r="J95" s="35">
        <f t="shared" si="22"/>
        <v>97.837039908869784</v>
      </c>
      <c r="K95" s="35">
        <f t="shared" si="22"/>
        <v>98.133393582074902</v>
      </c>
      <c r="L95" s="35">
        <f t="shared" si="22"/>
        <v>96.132825250383974</v>
      </c>
      <c r="M95" s="35">
        <f t="shared" si="22"/>
        <v>92.974836488759806</v>
      </c>
      <c r="N95" s="35">
        <f t="shared" si="22"/>
        <v>92.709224537044065</v>
      </c>
      <c r="O95" s="35">
        <f t="shared" si="22"/>
        <v>91.278674575204406</v>
      </c>
      <c r="P95" s="35">
        <f t="shared" si="22"/>
        <v>92.716527467685211</v>
      </c>
      <c r="Q95" s="35">
        <f t="shared" si="22"/>
        <v>92.944891388392563</v>
      </c>
      <c r="R95" s="35">
        <f t="shared" si="22"/>
        <v>92.859903220858371</v>
      </c>
      <c r="S95" s="35">
        <f t="shared" ref="S95:T104" si="23">(S9/S$8)*100</f>
        <v>89.899989033301509</v>
      </c>
      <c r="T95" s="35">
        <f t="shared" si="23"/>
        <v>93.09692976146809</v>
      </c>
      <c r="U95" s="35">
        <f t="shared" ref="U95" si="24">(U9/U$8)*100</f>
        <v>95.370239430423041</v>
      </c>
    </row>
    <row r="96" spans="1:23" ht="15" customHeight="1" x14ac:dyDescent="0.35">
      <c r="A96" s="19" t="s">
        <v>136</v>
      </c>
      <c r="B96" s="386"/>
      <c r="C96" s="95" t="s">
        <v>126</v>
      </c>
      <c r="D96" s="86"/>
      <c r="E96" s="35">
        <f t="shared" si="22"/>
        <v>100</v>
      </c>
      <c r="F96" s="35">
        <f t="shared" si="22"/>
        <v>100</v>
      </c>
      <c r="G96" s="35">
        <f t="shared" si="22"/>
        <v>100</v>
      </c>
      <c r="H96" s="35">
        <f t="shared" si="22"/>
        <v>100</v>
      </c>
      <c r="I96" s="35">
        <f t="shared" si="22"/>
        <v>100</v>
      </c>
      <c r="J96" s="35">
        <f t="shared" si="22"/>
        <v>97.849303903593608</v>
      </c>
      <c r="K96" s="35">
        <f t="shared" si="22"/>
        <v>98.133393582074902</v>
      </c>
      <c r="L96" s="35">
        <f t="shared" si="22"/>
        <v>96.133588112443149</v>
      </c>
      <c r="M96" s="35">
        <f t="shared" si="22"/>
        <v>92.975539724797088</v>
      </c>
      <c r="N96" s="35">
        <f t="shared" si="22"/>
        <v>92.711440994043102</v>
      </c>
      <c r="O96" s="35">
        <f t="shared" si="22"/>
        <v>91.27954690980485</v>
      </c>
      <c r="P96" s="35">
        <f t="shared" si="22"/>
        <v>92.715843758273536</v>
      </c>
      <c r="Q96" s="35">
        <f t="shared" si="22"/>
        <v>92.945280063542171</v>
      </c>
      <c r="R96" s="35">
        <f t="shared" si="22"/>
        <v>92.859245867665379</v>
      </c>
      <c r="S96" s="35">
        <f t="shared" si="23"/>
        <v>89.899989033301523</v>
      </c>
      <c r="T96" s="35">
        <f t="shared" si="23"/>
        <v>93.096106715055313</v>
      </c>
      <c r="U96" s="35">
        <f t="shared" ref="U96" si="25">(U10/U$8)*100</f>
        <v>95.370239430423069</v>
      </c>
    </row>
    <row r="97" spans="1:21" ht="15" customHeight="1" x14ac:dyDescent="0.35">
      <c r="A97" s="19" t="s">
        <v>136</v>
      </c>
      <c r="B97" s="386"/>
      <c r="C97" s="260" t="s">
        <v>123</v>
      </c>
      <c r="D97" s="76"/>
      <c r="E97" s="35">
        <f t="shared" si="22"/>
        <v>60.777233896033799</v>
      </c>
      <c r="F97" s="35">
        <f t="shared" si="22"/>
        <v>64.965837568577285</v>
      </c>
      <c r="G97" s="35">
        <f t="shared" si="22"/>
        <v>68.285209192692989</v>
      </c>
      <c r="H97" s="35">
        <f t="shared" si="22"/>
        <v>47.850293844726259</v>
      </c>
      <c r="I97" s="35">
        <f t="shared" si="22"/>
        <v>55.022067507925655</v>
      </c>
      <c r="J97" s="35">
        <f t="shared" si="22"/>
        <v>54.249780660837409</v>
      </c>
      <c r="K97" s="35">
        <f t="shared" si="22"/>
        <v>56.274121908332454</v>
      </c>
      <c r="L97" s="35">
        <f t="shared" si="22"/>
        <v>60.406469294584838</v>
      </c>
      <c r="M97" s="35">
        <f t="shared" si="22"/>
        <v>67.32219232086797</v>
      </c>
      <c r="N97" s="35">
        <f t="shared" si="22"/>
        <v>71.301205202270523</v>
      </c>
      <c r="O97" s="35">
        <f t="shared" si="22"/>
        <v>69.855585742492693</v>
      </c>
      <c r="P97" s="35">
        <f t="shared" si="22"/>
        <v>72.845599365171324</v>
      </c>
      <c r="Q97" s="35">
        <f t="shared" si="22"/>
        <v>68.123633850310384</v>
      </c>
      <c r="R97" s="35">
        <f t="shared" si="22"/>
        <v>71.998434444702283</v>
      </c>
      <c r="S97" s="35">
        <f t="shared" si="23"/>
        <v>70.249747410909421</v>
      </c>
      <c r="T97" s="35">
        <f t="shared" si="23"/>
        <v>74.179204626875318</v>
      </c>
      <c r="U97" s="35">
        <f t="shared" ref="U97" si="26">(U11/U$8)*100</f>
        <v>68.570214983064105</v>
      </c>
    </row>
    <row r="98" spans="1:21" ht="15" customHeight="1" x14ac:dyDescent="0.35">
      <c r="A98" s="19" t="s">
        <v>136</v>
      </c>
      <c r="B98" s="386"/>
      <c r="C98" s="20" t="s">
        <v>117</v>
      </c>
      <c r="D98" s="32"/>
      <c r="E98" s="35">
        <f t="shared" si="22"/>
        <v>38.109773120661096</v>
      </c>
      <c r="F98" s="35">
        <f t="shared" si="22"/>
        <v>36.259297903133522</v>
      </c>
      <c r="G98" s="35">
        <f t="shared" si="22"/>
        <v>36.265468473777254</v>
      </c>
      <c r="H98" s="35">
        <f t="shared" si="22"/>
        <v>22.431865828092242</v>
      </c>
      <c r="I98" s="35">
        <f t="shared" si="22"/>
        <v>26.686144091502456</v>
      </c>
      <c r="J98" s="35">
        <f t="shared" si="22"/>
        <v>25.871918869467976</v>
      </c>
      <c r="K98" s="35">
        <f t="shared" si="22"/>
        <v>30.023570921288062</v>
      </c>
      <c r="L98" s="35">
        <f t="shared" si="22"/>
        <v>35.585226474849705</v>
      </c>
      <c r="M98" s="35">
        <f t="shared" si="22"/>
        <v>39.167434332334665</v>
      </c>
      <c r="N98" s="35">
        <f t="shared" si="22"/>
        <v>41.418193122149539</v>
      </c>
      <c r="O98" s="35">
        <f t="shared" si="22"/>
        <v>40.818294578623814</v>
      </c>
      <c r="P98" s="35">
        <f t="shared" si="22"/>
        <v>42.819006323739643</v>
      </c>
      <c r="Q98" s="35">
        <f t="shared" si="22"/>
        <v>28.396335784308008</v>
      </c>
      <c r="R98" s="35">
        <f t="shared" si="22"/>
        <v>27.529951722949214</v>
      </c>
      <c r="S98" s="35">
        <f t="shared" si="23"/>
        <v>28.788242783185797</v>
      </c>
      <c r="T98" s="35">
        <f t="shared" si="23"/>
        <v>18.054413289810565</v>
      </c>
      <c r="U98" s="35">
        <f t="shared" ref="U98" si="27">(U12/U$8)*100</f>
        <v>11.092600773071661</v>
      </c>
    </row>
    <row r="99" spans="1:21" ht="15" customHeight="1" x14ac:dyDescent="0.35">
      <c r="A99" s="19" t="s">
        <v>136</v>
      </c>
      <c r="B99" s="386"/>
      <c r="C99" s="254" t="s">
        <v>118</v>
      </c>
      <c r="D99" s="32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</row>
    <row r="100" spans="1:21" ht="15" customHeight="1" x14ac:dyDescent="0.35">
      <c r="A100" s="19" t="s">
        <v>136</v>
      </c>
      <c r="B100" s="386"/>
      <c r="C100" s="254" t="s">
        <v>119</v>
      </c>
      <c r="D100" s="32"/>
      <c r="E100" s="35">
        <f t="shared" si="22"/>
        <v>22.667460775372703</v>
      </c>
      <c r="F100" s="35">
        <f t="shared" si="22"/>
        <v>28.706539665443774</v>
      </c>
      <c r="G100" s="35">
        <f t="shared" si="22"/>
        <v>32.019740718915735</v>
      </c>
      <c r="H100" s="35">
        <f t="shared" si="22"/>
        <v>25.418428016634014</v>
      </c>
      <c r="I100" s="35">
        <f t="shared" si="22"/>
        <v>28.335923416423199</v>
      </c>
      <c r="J100" s="35">
        <f t="shared" si="22"/>
        <v>28.377861791369437</v>
      </c>
      <c r="K100" s="35">
        <f t="shared" si="22"/>
        <v>26.250550987044392</v>
      </c>
      <c r="L100" s="35">
        <f t="shared" si="22"/>
        <v>24.821242819735136</v>
      </c>
      <c r="M100" s="35">
        <f t="shared" si="22"/>
        <v>28.154757988533301</v>
      </c>
      <c r="N100" s="35">
        <f t="shared" si="22"/>
        <v>29.883012080120984</v>
      </c>
      <c r="O100" s="35">
        <f t="shared" si="22"/>
        <v>29.037291163868872</v>
      </c>
      <c r="P100" s="35">
        <f t="shared" si="22"/>
        <v>30.026593041431678</v>
      </c>
      <c r="Q100" s="35">
        <f t="shared" si="22"/>
        <v>39.727298066002376</v>
      </c>
      <c r="R100" s="35">
        <f t="shared" si="22"/>
        <v>44.46848272175307</v>
      </c>
      <c r="S100" s="35">
        <f t="shared" si="23"/>
        <v>41.461504627723627</v>
      </c>
      <c r="T100" s="35">
        <f t="shared" si="23"/>
        <v>56.12479133706475</v>
      </c>
      <c r="U100" s="35">
        <f t="shared" ref="U100" si="28">(U14/U$8)*100</f>
        <v>57.477614209992446</v>
      </c>
    </row>
    <row r="101" spans="1:21" ht="15" customHeight="1" x14ac:dyDescent="0.35">
      <c r="A101" s="19" t="s">
        <v>136</v>
      </c>
      <c r="B101" s="386"/>
      <c r="C101" s="254" t="s">
        <v>120</v>
      </c>
      <c r="D101" s="34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</row>
    <row r="102" spans="1:21" ht="15" customHeight="1" x14ac:dyDescent="0.35">
      <c r="A102" s="19" t="s">
        <v>136</v>
      </c>
      <c r="B102" s="386"/>
      <c r="C102" s="260" t="s">
        <v>121</v>
      </c>
      <c r="D102" s="32"/>
      <c r="E102" s="35">
        <f t="shared" si="22"/>
        <v>39.22462729624597</v>
      </c>
      <c r="F102" s="35">
        <f t="shared" si="22"/>
        <v>34.695903873986069</v>
      </c>
      <c r="G102" s="35">
        <f t="shared" si="22"/>
        <v>31.713317619328222</v>
      </c>
      <c r="H102" s="35">
        <f t="shared" si="22"/>
        <v>52.098154448912261</v>
      </c>
      <c r="I102" s="35">
        <f t="shared" si="22"/>
        <v>44.977932492074345</v>
      </c>
      <c r="J102" s="35">
        <f t="shared" si="22"/>
        <v>42.843243568120357</v>
      </c>
      <c r="K102" s="35">
        <f t="shared" si="22"/>
        <v>41.390482868498935</v>
      </c>
      <c r="L102" s="35">
        <f t="shared" si="22"/>
        <v>35.267112996169139</v>
      </c>
      <c r="M102" s="35">
        <f t="shared" si="22"/>
        <v>24.585131863301132</v>
      </c>
      <c r="N102" s="35">
        <f t="shared" si="22"/>
        <v>21.401369963776411</v>
      </c>
      <c r="O102" s="35">
        <f t="shared" si="22"/>
        <v>21.417769795106999</v>
      </c>
      <c r="P102" s="35">
        <f t="shared" si="22"/>
        <v>19.831291942734943</v>
      </c>
      <c r="Q102" s="35">
        <f t="shared" si="22"/>
        <v>24.804114305732643</v>
      </c>
      <c r="R102" s="35">
        <f t="shared" si="22"/>
        <v>20.835174648435988</v>
      </c>
      <c r="S102" s="35">
        <f t="shared" si="23"/>
        <v>19.608110933718372</v>
      </c>
      <c r="T102" s="35">
        <f t="shared" si="23"/>
        <v>18.917405494821342</v>
      </c>
      <c r="U102" s="35">
        <f t="shared" ref="U102" si="29">(U16/U$8)*100</f>
        <v>26.734757328029694</v>
      </c>
    </row>
    <row r="103" spans="1:21" ht="15" customHeight="1" x14ac:dyDescent="0.35">
      <c r="A103" s="19" t="s">
        <v>136</v>
      </c>
      <c r="B103" s="386"/>
      <c r="C103" s="260" t="s">
        <v>122</v>
      </c>
      <c r="D103" s="32"/>
      <c r="E103" s="35"/>
      <c r="F103" s="35"/>
      <c r="G103" s="35"/>
      <c r="H103" s="35"/>
      <c r="I103" s="35"/>
      <c r="J103" s="35">
        <f t="shared" si="22"/>
        <v>0.744015679912016</v>
      </c>
      <c r="K103" s="35">
        <f t="shared" si="22"/>
        <v>0.46878880524351668</v>
      </c>
      <c r="L103" s="35">
        <f t="shared" si="22"/>
        <v>0.45924295962997669</v>
      </c>
      <c r="M103" s="35">
        <f t="shared" si="22"/>
        <v>1.0675123045907071</v>
      </c>
      <c r="N103" s="35">
        <f t="shared" si="22"/>
        <v>6.6493709971342458E-3</v>
      </c>
      <c r="O103" s="35">
        <f t="shared" si="22"/>
        <v>5.3190376047203307E-3</v>
      </c>
      <c r="P103" s="35">
        <f t="shared" si="22"/>
        <v>3.9636159778950582E-2</v>
      </c>
      <c r="Q103" s="35">
        <f t="shared" si="22"/>
        <v>1.7143232349534441E-2</v>
      </c>
      <c r="R103" s="35">
        <f t="shared" si="22"/>
        <v>2.629412772010431E-2</v>
      </c>
      <c r="S103" s="35">
        <f t="shared" si="23"/>
        <v>4.2130688673722938E-2</v>
      </c>
      <c r="T103" s="35">
        <f t="shared" si="23"/>
        <v>3.1963977141553527E-4</v>
      </c>
      <c r="U103" s="35">
        <f t="shared" ref="U103" si="30">(U17/U$8)*100</f>
        <v>6.5267119329238815E-2</v>
      </c>
    </row>
    <row r="104" spans="1:21" ht="15" customHeight="1" x14ac:dyDescent="0.35">
      <c r="A104" s="19" t="s">
        <v>136</v>
      </c>
      <c r="B104" s="387"/>
      <c r="C104" s="261" t="s">
        <v>116</v>
      </c>
      <c r="D104" s="33"/>
      <c r="E104" s="33"/>
      <c r="F104" s="33"/>
      <c r="G104" s="33"/>
      <c r="H104" s="33"/>
      <c r="I104" s="33"/>
      <c r="J104" s="33">
        <f t="shared" si="22"/>
        <v>2.1506960964063837</v>
      </c>
      <c r="K104" s="33">
        <f t="shared" si="22"/>
        <v>1.866606417925091</v>
      </c>
      <c r="L104" s="33">
        <f t="shared" si="22"/>
        <v>3.8664118875568541</v>
      </c>
      <c r="M104" s="33">
        <f t="shared" si="22"/>
        <v>7.0244602752029177</v>
      </c>
      <c r="N104" s="33">
        <f t="shared" si="22"/>
        <v>7.2885590059568948</v>
      </c>
      <c r="O104" s="33">
        <f t="shared" si="22"/>
        <v>8.72045309019515</v>
      </c>
      <c r="P104" s="33">
        <f t="shared" si="22"/>
        <v>7.2841562417264676</v>
      </c>
      <c r="Q104" s="33">
        <f t="shared" si="22"/>
        <v>7.0547199364578264</v>
      </c>
      <c r="R104" s="33">
        <f t="shared" si="22"/>
        <v>7.1407541323346218</v>
      </c>
      <c r="S104" s="33">
        <f t="shared" si="23"/>
        <v>10.100010966698473</v>
      </c>
      <c r="T104" s="33">
        <f t="shared" si="23"/>
        <v>6.9038932849446777</v>
      </c>
      <c r="U104" s="33">
        <f t="shared" ref="U104" si="31">(U18/U$8)*100</f>
        <v>4.6297605695769217</v>
      </c>
    </row>
    <row r="105" spans="1:21" x14ac:dyDescent="0.35">
      <c r="A105" s="19" t="s">
        <v>136</v>
      </c>
      <c r="B105" s="254" t="s">
        <v>4</v>
      </c>
      <c r="C105" s="260" t="s">
        <v>59</v>
      </c>
      <c r="D105" s="32"/>
      <c r="E105" s="32">
        <f t="shared" ref="E105:R105" si="32">(E19/E$10)*100</f>
        <v>6.653762400193564</v>
      </c>
      <c r="F105" s="32">
        <f t="shared" si="32"/>
        <v>6.0802396418834777</v>
      </c>
      <c r="G105" s="32">
        <f t="shared" si="32"/>
        <v>6.4437242192103712</v>
      </c>
      <c r="H105" s="32">
        <f t="shared" si="32"/>
        <v>3.4860409435107846</v>
      </c>
      <c r="I105" s="32">
        <f t="shared" si="32"/>
        <v>4.234475041959346</v>
      </c>
      <c r="J105" s="32">
        <f t="shared" si="32"/>
        <v>3.6305526252571987</v>
      </c>
      <c r="K105" s="32">
        <f t="shared" si="32"/>
        <v>3.4530352493904704</v>
      </c>
      <c r="L105" s="32">
        <f t="shared" si="32"/>
        <v>3.0964076275423165</v>
      </c>
      <c r="M105" s="32">
        <f t="shared" si="32"/>
        <v>4.6350152407893441</v>
      </c>
      <c r="N105" s="32">
        <f t="shared" si="32"/>
        <v>2.265591380711792</v>
      </c>
      <c r="O105" s="32">
        <f t="shared" si="32"/>
        <v>3.1221543963335496</v>
      </c>
      <c r="P105" s="32">
        <f t="shared" si="32"/>
        <v>1.1453509179949388</v>
      </c>
      <c r="Q105" s="32">
        <f t="shared" si="32"/>
        <v>2.2728155038072519</v>
      </c>
      <c r="R105" s="32">
        <f t="shared" si="32"/>
        <v>0.57812061247749458</v>
      </c>
      <c r="S105" s="32">
        <f t="shared" ref="S105:U106" si="33">(S19/S$10)*100</f>
        <v>0.49027118528452046</v>
      </c>
      <c r="T105" s="32">
        <f t="shared" si="33"/>
        <v>0.23603313867652173</v>
      </c>
      <c r="U105" s="32">
        <f t="shared" si="33"/>
        <v>2.2458417916623716</v>
      </c>
    </row>
    <row r="106" spans="1:21" x14ac:dyDescent="0.35">
      <c r="A106" s="19" t="s">
        <v>136</v>
      </c>
      <c r="B106" s="254"/>
      <c r="C106" s="254" t="s">
        <v>60</v>
      </c>
      <c r="D106" s="32"/>
      <c r="E106" s="32">
        <f t="shared" ref="E106:R106" si="34">(E20/E$10)*100</f>
        <v>6.653762400193564</v>
      </c>
      <c r="F106" s="32">
        <f t="shared" si="34"/>
        <v>6.0802396418834777</v>
      </c>
      <c r="G106" s="32">
        <f t="shared" si="34"/>
        <v>6.4437242192103712</v>
      </c>
      <c r="H106" s="32">
        <f t="shared" si="34"/>
        <v>3.4860409435107846</v>
      </c>
      <c r="I106" s="32">
        <f t="shared" si="34"/>
        <v>4.234475041959346</v>
      </c>
      <c r="J106" s="32">
        <f t="shared" si="34"/>
        <v>3.6305526252571987</v>
      </c>
      <c r="K106" s="32">
        <f t="shared" si="34"/>
        <v>3.4530352493904704</v>
      </c>
      <c r="L106" s="32">
        <f t="shared" si="34"/>
        <v>3.0964076275423165</v>
      </c>
      <c r="M106" s="32">
        <f t="shared" si="34"/>
        <v>4.6350152407893441</v>
      </c>
      <c r="N106" s="32">
        <f t="shared" si="34"/>
        <v>2.265591380711792</v>
      </c>
      <c r="O106" s="32">
        <f t="shared" si="34"/>
        <v>3.1221543963335496</v>
      </c>
      <c r="P106" s="32">
        <f t="shared" si="34"/>
        <v>1.1453509179949388</v>
      </c>
      <c r="Q106" s="32">
        <f t="shared" si="34"/>
        <v>2.2728155038072519</v>
      </c>
      <c r="R106" s="32">
        <f t="shared" si="34"/>
        <v>0.57812061247749458</v>
      </c>
      <c r="S106" s="32">
        <f t="shared" si="33"/>
        <v>0.49027118528452046</v>
      </c>
      <c r="T106" s="32">
        <f t="shared" si="33"/>
        <v>0.23603313867652173</v>
      </c>
      <c r="U106" s="32">
        <f t="shared" si="33"/>
        <v>2.2458417916623716</v>
      </c>
    </row>
    <row r="107" spans="1:21" x14ac:dyDescent="0.35">
      <c r="A107" s="19" t="s">
        <v>136</v>
      </c>
      <c r="B107" s="254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35">
      <c r="A108" s="19" t="s">
        <v>136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35">
      <c r="A109" s="19" t="s">
        <v>136</v>
      </c>
      <c r="B109" s="255"/>
      <c r="C109" s="255" t="s">
        <v>63</v>
      </c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x14ac:dyDescent="0.35">
      <c r="A110" s="19" t="s">
        <v>136</v>
      </c>
      <c r="B110" s="390" t="s">
        <v>5</v>
      </c>
      <c r="C110" s="17" t="s">
        <v>59</v>
      </c>
      <c r="D110" s="32"/>
      <c r="E110" s="32">
        <f t="shared" ref="E110:R111" si="35">(E24/E$10)*100</f>
        <v>0</v>
      </c>
      <c r="F110" s="32">
        <f t="shared" si="35"/>
        <v>0.13463027161657298</v>
      </c>
      <c r="G110" s="32">
        <f t="shared" si="35"/>
        <v>0</v>
      </c>
      <c r="H110" s="32">
        <f t="shared" si="35"/>
        <v>1.9956238329266476</v>
      </c>
      <c r="I110" s="32">
        <f t="shared" si="35"/>
        <v>1.243239883135451</v>
      </c>
      <c r="J110" s="32">
        <f t="shared" si="35"/>
        <v>0.26007123236163482</v>
      </c>
      <c r="K110" s="32">
        <f t="shared" si="35"/>
        <v>0.17190793007975536</v>
      </c>
      <c r="L110" s="32">
        <f t="shared" si="35"/>
        <v>0.12141219041875302</v>
      </c>
      <c r="M110" s="32">
        <f t="shared" si="35"/>
        <v>8.8494905870162094E-2</v>
      </c>
      <c r="N110" s="32">
        <f t="shared" si="35"/>
        <v>5.2595508662320899E-2</v>
      </c>
      <c r="O110" s="32">
        <f t="shared" si="35"/>
        <v>2.9993259606096195E-2</v>
      </c>
      <c r="P110" s="32">
        <f t="shared" si="35"/>
        <v>3.9765344978129766E-2</v>
      </c>
      <c r="Q110" s="32">
        <f t="shared" si="35"/>
        <v>0.10023320903606824</v>
      </c>
      <c r="R110" s="32">
        <f t="shared" si="35"/>
        <v>0.3028250827263067</v>
      </c>
      <c r="S110" s="32">
        <f t="shared" ref="S110:T111" si="36">(S24/S$10)*100</f>
        <v>7.0340512229720015E-2</v>
      </c>
      <c r="T110" s="32">
        <f t="shared" si="36"/>
        <v>2.633038997188291E-2</v>
      </c>
      <c r="U110" s="32">
        <f t="shared" ref="U110" si="37">(U24/U$10)*100</f>
        <v>7.3291558304121346E-2</v>
      </c>
    </row>
    <row r="111" spans="1:21" x14ac:dyDescent="0.35">
      <c r="A111" s="19" t="s">
        <v>136</v>
      </c>
      <c r="B111" s="390"/>
      <c r="C111" s="20" t="s">
        <v>60</v>
      </c>
      <c r="D111" s="32"/>
      <c r="E111" s="32">
        <f t="shared" si="35"/>
        <v>0</v>
      </c>
      <c r="F111" s="32">
        <f t="shared" si="35"/>
        <v>0.13463027161657298</v>
      </c>
      <c r="G111" s="32">
        <f t="shared" si="35"/>
        <v>0</v>
      </c>
      <c r="H111" s="32">
        <f t="shared" si="35"/>
        <v>1.9956238329266476</v>
      </c>
      <c r="I111" s="32">
        <f t="shared" si="35"/>
        <v>1.243239883135451</v>
      </c>
      <c r="J111" s="32">
        <f t="shared" si="35"/>
        <v>0.26007123236163482</v>
      </c>
      <c r="K111" s="32">
        <f t="shared" si="35"/>
        <v>0.17190793007975536</v>
      </c>
      <c r="L111" s="32">
        <f t="shared" si="35"/>
        <v>0.12141219041875302</v>
      </c>
      <c r="M111" s="32">
        <f t="shared" si="35"/>
        <v>8.8494905870162094E-2</v>
      </c>
      <c r="N111" s="32">
        <f t="shared" si="35"/>
        <v>5.2595508662320899E-2</v>
      </c>
      <c r="O111" s="32">
        <f t="shared" si="35"/>
        <v>2.9993259606096195E-2</v>
      </c>
      <c r="P111" s="32">
        <f t="shared" si="35"/>
        <v>3.9765344978129766E-2</v>
      </c>
      <c r="Q111" s="32">
        <f t="shared" si="35"/>
        <v>0.10023320903606824</v>
      </c>
      <c r="R111" s="32">
        <f t="shared" si="35"/>
        <v>0.3028250827263067</v>
      </c>
      <c r="S111" s="32">
        <f t="shared" si="36"/>
        <v>7.0340512229720015E-2</v>
      </c>
      <c r="T111" s="32">
        <f t="shared" si="36"/>
        <v>2.633038997188291E-2</v>
      </c>
      <c r="U111" s="32">
        <f t="shared" ref="U111" si="38">(U25/U$10)*100</f>
        <v>7.3291558304121346E-2</v>
      </c>
    </row>
    <row r="112" spans="1:21" x14ac:dyDescent="0.35">
      <c r="A112" s="19" t="s">
        <v>136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pans="1:21" x14ac:dyDescent="0.35">
      <c r="A113" s="19" t="s">
        <v>136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</row>
    <row r="114" spans="1:21" x14ac:dyDescent="0.35">
      <c r="A114" s="19" t="s">
        <v>136</v>
      </c>
      <c r="B114" s="391"/>
      <c r="C114" s="27" t="s">
        <v>63</v>
      </c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x14ac:dyDescent="0.35">
      <c r="A115" s="19" t="s">
        <v>136</v>
      </c>
      <c r="B115" s="390" t="s">
        <v>6</v>
      </c>
      <c r="C115" s="17" t="s">
        <v>59</v>
      </c>
      <c r="D115" s="32"/>
      <c r="E115" s="32">
        <f t="shared" ref="E115:R116" si="39">(E29/E$10)*100</f>
        <v>0.45971449310428264</v>
      </c>
      <c r="F115" s="32">
        <f t="shared" si="39"/>
        <v>5.7217865437043526E-2</v>
      </c>
      <c r="G115" s="32">
        <f t="shared" si="39"/>
        <v>1.1785503830288745E-2</v>
      </c>
      <c r="H115" s="32">
        <f t="shared" si="39"/>
        <v>0.872942227721071</v>
      </c>
      <c r="I115" s="32">
        <f t="shared" si="39"/>
        <v>4.7243115559147141E-2</v>
      </c>
      <c r="J115" s="32">
        <f t="shared" si="39"/>
        <v>1.5635607825115152</v>
      </c>
      <c r="K115" s="32">
        <f t="shared" si="39"/>
        <v>1.2826976321335593</v>
      </c>
      <c r="L115" s="32">
        <f t="shared" si="39"/>
        <v>1.1768253489608544</v>
      </c>
      <c r="M115" s="32">
        <f t="shared" si="39"/>
        <v>1.5233225677137303</v>
      </c>
      <c r="N115" s="32">
        <f t="shared" si="39"/>
        <v>1.4846277672409671</v>
      </c>
      <c r="O115" s="32">
        <f t="shared" si="39"/>
        <v>1.0620392656543518</v>
      </c>
      <c r="P115" s="32">
        <f t="shared" si="39"/>
        <v>1.1335588155527803</v>
      </c>
      <c r="Q115" s="32">
        <f t="shared" si="39"/>
        <v>0.93166741606774073</v>
      </c>
      <c r="R115" s="32">
        <f t="shared" si="39"/>
        <v>1.5628920503303154</v>
      </c>
      <c r="S115" s="32">
        <f t="shared" ref="S115:T116" si="40">(S29/S$10)*100</f>
        <v>1.9599727804581659</v>
      </c>
      <c r="T115" s="32">
        <f t="shared" si="40"/>
        <v>2.1355827009337887</v>
      </c>
      <c r="U115" s="32">
        <f t="shared" ref="U115" si="41">(U29/U$10)*100</f>
        <v>2.3616905702494764</v>
      </c>
    </row>
    <row r="116" spans="1:21" x14ac:dyDescent="0.35">
      <c r="A116" s="19" t="s">
        <v>136</v>
      </c>
      <c r="B116" s="390"/>
      <c r="C116" s="20" t="s">
        <v>60</v>
      </c>
      <c r="D116" s="32"/>
      <c r="E116" s="32">
        <f t="shared" si="39"/>
        <v>0.45971449310428264</v>
      </c>
      <c r="F116" s="32">
        <f t="shared" si="39"/>
        <v>5.7217865437043526E-2</v>
      </c>
      <c r="G116" s="32">
        <f t="shared" si="39"/>
        <v>1.1785503830288745E-2</v>
      </c>
      <c r="H116" s="32">
        <f t="shared" si="39"/>
        <v>0.872942227721071</v>
      </c>
      <c r="I116" s="32">
        <f t="shared" si="39"/>
        <v>4.7243115559147141E-2</v>
      </c>
      <c r="J116" s="32">
        <f t="shared" si="39"/>
        <v>1.5635607825115152</v>
      </c>
      <c r="K116" s="32">
        <f t="shared" si="39"/>
        <v>1.2826976321335593</v>
      </c>
      <c r="L116" s="32">
        <f t="shared" si="39"/>
        <v>1.1768253489608544</v>
      </c>
      <c r="M116" s="32">
        <f t="shared" si="39"/>
        <v>1.5233225677137303</v>
      </c>
      <c r="N116" s="32">
        <f t="shared" si="39"/>
        <v>1.4846277672409671</v>
      </c>
      <c r="O116" s="32">
        <f t="shared" si="39"/>
        <v>1.0620392656543518</v>
      </c>
      <c r="P116" s="32">
        <f t="shared" si="39"/>
        <v>1.1335588155527803</v>
      </c>
      <c r="Q116" s="32">
        <f t="shared" si="39"/>
        <v>0.93166741606774073</v>
      </c>
      <c r="R116" s="32">
        <f t="shared" si="39"/>
        <v>1.5628920503303154</v>
      </c>
      <c r="S116" s="32">
        <f t="shared" si="40"/>
        <v>1.9599727804581659</v>
      </c>
      <c r="T116" s="32">
        <f t="shared" si="40"/>
        <v>2.1355827009337887</v>
      </c>
      <c r="U116" s="32">
        <f t="shared" ref="U116" si="42">(U30/U$10)*100</f>
        <v>2.3616905702494764</v>
      </c>
    </row>
    <row r="117" spans="1:21" x14ac:dyDescent="0.35">
      <c r="A117" s="19" t="s">
        <v>136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x14ac:dyDescent="0.35">
      <c r="A118" s="19" t="s">
        <v>136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35">
      <c r="A119" s="19" t="s">
        <v>136</v>
      </c>
      <c r="B119" s="391"/>
      <c r="C119" s="27" t="s">
        <v>63</v>
      </c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 x14ac:dyDescent="0.35">
      <c r="A120" s="19" t="s">
        <v>136</v>
      </c>
      <c r="B120" s="393" t="s">
        <v>7</v>
      </c>
      <c r="C120" s="28" t="s">
        <v>59</v>
      </c>
      <c r="D120" s="56"/>
      <c r="E120" s="32">
        <f t="shared" ref="E120:R121" si="43">(E34/E$10)*100</f>
        <v>48.223491968955315</v>
      </c>
      <c r="F120" s="32">
        <f t="shared" si="43"/>
        <v>41.970987176466629</v>
      </c>
      <c r="G120" s="32">
        <f t="shared" si="43"/>
        <v>38.205657041838535</v>
      </c>
      <c r="H120" s="32">
        <f t="shared" si="43"/>
        <v>42.309058207604458</v>
      </c>
      <c r="I120" s="32">
        <f t="shared" si="43"/>
        <v>40.09199975135202</v>
      </c>
      <c r="J120" s="32">
        <f t="shared" si="43"/>
        <v>31.888493153546477</v>
      </c>
      <c r="K120" s="32">
        <f t="shared" si="43"/>
        <v>41.486838299103276</v>
      </c>
      <c r="L120" s="32">
        <f t="shared" si="43"/>
        <v>45.385146448495043</v>
      </c>
      <c r="M120" s="32">
        <f t="shared" si="43"/>
        <v>43.59622119188267</v>
      </c>
      <c r="N120" s="32">
        <f t="shared" si="43"/>
        <v>37.752418596496831</v>
      </c>
      <c r="O120" s="32">
        <f t="shared" si="43"/>
        <v>39.946305816906111</v>
      </c>
      <c r="P120" s="32">
        <f t="shared" si="43"/>
        <v>49.86074861871721</v>
      </c>
      <c r="Q120" s="32">
        <f t="shared" si="43"/>
        <v>38.321814264868905</v>
      </c>
      <c r="R120" s="32">
        <f t="shared" si="43"/>
        <v>33.077151178933448</v>
      </c>
      <c r="S120" s="32">
        <f t="shared" ref="S120:T121" si="44">(S34/S$10)*100</f>
        <v>33.796564955894958</v>
      </c>
      <c r="T120" s="32">
        <f t="shared" si="44"/>
        <v>23.029687514693293</v>
      </c>
      <c r="U120" s="32">
        <f t="shared" ref="U120" si="45">(U34/U$10)*100</f>
        <v>20.229262285805607</v>
      </c>
    </row>
    <row r="121" spans="1:21" x14ac:dyDescent="0.35">
      <c r="A121" s="19" t="s">
        <v>136</v>
      </c>
      <c r="B121" s="390"/>
      <c r="C121" s="20" t="s">
        <v>60</v>
      </c>
      <c r="D121" s="32"/>
      <c r="E121" s="32">
        <f t="shared" si="43"/>
        <v>48.223491968955315</v>
      </c>
      <c r="F121" s="32">
        <f t="shared" si="43"/>
        <v>41.970987176466629</v>
      </c>
      <c r="G121" s="32">
        <f t="shared" si="43"/>
        <v>38.205657041838535</v>
      </c>
      <c r="H121" s="32">
        <f t="shared" si="43"/>
        <v>42.309058207604458</v>
      </c>
      <c r="I121" s="32">
        <f t="shared" si="43"/>
        <v>40.09199975135202</v>
      </c>
      <c r="J121" s="32">
        <f t="shared" si="43"/>
        <v>31.888493153546477</v>
      </c>
      <c r="K121" s="32">
        <f t="shared" si="43"/>
        <v>41.486838299103276</v>
      </c>
      <c r="L121" s="32">
        <f t="shared" si="43"/>
        <v>45.385146448495043</v>
      </c>
      <c r="M121" s="32">
        <f t="shared" si="43"/>
        <v>43.59622119188267</v>
      </c>
      <c r="N121" s="32">
        <f t="shared" si="43"/>
        <v>37.752418596496831</v>
      </c>
      <c r="O121" s="32">
        <f t="shared" si="43"/>
        <v>39.946305816906111</v>
      </c>
      <c r="P121" s="32">
        <f t="shared" si="43"/>
        <v>49.86074861871721</v>
      </c>
      <c r="Q121" s="32">
        <f t="shared" si="43"/>
        <v>38.321814264868905</v>
      </c>
      <c r="R121" s="32">
        <f t="shared" si="43"/>
        <v>33.077151178933448</v>
      </c>
      <c r="S121" s="32">
        <f t="shared" si="44"/>
        <v>33.796564955894958</v>
      </c>
      <c r="T121" s="32">
        <f t="shared" si="44"/>
        <v>23.029687514693293</v>
      </c>
      <c r="U121" s="32">
        <f t="shared" ref="U121" si="46">(U35/U$10)*100</f>
        <v>20.229262285805607</v>
      </c>
    </row>
    <row r="122" spans="1:21" x14ac:dyDescent="0.35">
      <c r="A122" s="19" t="s">
        <v>136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</row>
    <row r="123" spans="1:21" x14ac:dyDescent="0.35">
      <c r="A123" s="19" t="s">
        <v>136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35">
      <c r="A124" s="19" t="s">
        <v>136</v>
      </c>
      <c r="B124" s="391"/>
      <c r="C124" s="27" t="s">
        <v>63</v>
      </c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 x14ac:dyDescent="0.35">
      <c r="A125" s="19" t="s">
        <v>136</v>
      </c>
      <c r="B125" s="393" t="s">
        <v>8</v>
      </c>
      <c r="C125" s="28" t="s">
        <v>59</v>
      </c>
      <c r="D125" s="56"/>
      <c r="E125" s="32">
        <f t="shared" ref="E125:R126" si="47">(E39/E$10)*100</f>
        <v>1.3158629418005174</v>
      </c>
      <c r="F125" s="32">
        <f t="shared" si="47"/>
        <v>1.5230049476624818</v>
      </c>
      <c r="G125" s="32">
        <f t="shared" si="47"/>
        <v>1.6882734236888626</v>
      </c>
      <c r="H125" s="32">
        <f t="shared" si="47"/>
        <v>1.5889381494083008</v>
      </c>
      <c r="I125" s="32">
        <f t="shared" si="47"/>
        <v>1.62615776714117</v>
      </c>
      <c r="J125" s="32">
        <f t="shared" si="47"/>
        <v>6.3868899031783002</v>
      </c>
      <c r="K125" s="32">
        <f t="shared" si="47"/>
        <v>5.2464977891648417</v>
      </c>
      <c r="L125" s="32">
        <f t="shared" si="47"/>
        <v>4.5208186197100391</v>
      </c>
      <c r="M125" s="32">
        <f t="shared" si="47"/>
        <v>1.5392062687673491</v>
      </c>
      <c r="N125" s="32">
        <f t="shared" si="47"/>
        <v>1.7268858677462029</v>
      </c>
      <c r="O125" s="32">
        <f t="shared" si="47"/>
        <v>1.339545807007646</v>
      </c>
      <c r="P125" s="32">
        <f t="shared" si="47"/>
        <v>2.5826597392707225</v>
      </c>
      <c r="Q125" s="32">
        <f t="shared" si="47"/>
        <v>3.2811761708636826</v>
      </c>
      <c r="R125" s="32">
        <f t="shared" si="47"/>
        <v>2.4233872204668856</v>
      </c>
      <c r="S125" s="32">
        <f t="shared" ref="S125:T126" si="48">(S39/S$10)*100</f>
        <v>2.6764869729574765</v>
      </c>
      <c r="T125" s="32">
        <f t="shared" si="48"/>
        <v>3.6646260614438457</v>
      </c>
      <c r="U125" s="32">
        <f t="shared" ref="U125" si="49">(U39/U$10)*100</f>
        <v>5.1707125261816795</v>
      </c>
    </row>
    <row r="126" spans="1:21" x14ac:dyDescent="0.35">
      <c r="A126" s="19" t="s">
        <v>136</v>
      </c>
      <c r="B126" s="390"/>
      <c r="C126" s="20" t="s">
        <v>60</v>
      </c>
      <c r="D126" s="32"/>
      <c r="E126" s="32">
        <f t="shared" si="47"/>
        <v>1.3158629418005174</v>
      </c>
      <c r="F126" s="32">
        <f t="shared" si="47"/>
        <v>1.5230049476624818</v>
      </c>
      <c r="G126" s="32">
        <f t="shared" si="47"/>
        <v>1.6882734236888626</v>
      </c>
      <c r="H126" s="32">
        <f t="shared" si="47"/>
        <v>1.5889381494083008</v>
      </c>
      <c r="I126" s="32">
        <f t="shared" si="47"/>
        <v>1.62615776714117</v>
      </c>
      <c r="J126" s="32">
        <f t="shared" si="47"/>
        <v>6.3868899031783002</v>
      </c>
      <c r="K126" s="32">
        <f t="shared" si="47"/>
        <v>5.2464977891648417</v>
      </c>
      <c r="L126" s="32">
        <f t="shared" si="47"/>
        <v>4.5208186197100391</v>
      </c>
      <c r="M126" s="32">
        <f t="shared" si="47"/>
        <v>1.5392062687673491</v>
      </c>
      <c r="N126" s="32">
        <f t="shared" si="47"/>
        <v>1.7268858677462029</v>
      </c>
      <c r="O126" s="32">
        <f t="shared" si="47"/>
        <v>1.339545807007646</v>
      </c>
      <c r="P126" s="32">
        <f t="shared" si="47"/>
        <v>2.5826597392707225</v>
      </c>
      <c r="Q126" s="32">
        <f t="shared" si="47"/>
        <v>3.2811761708636826</v>
      </c>
      <c r="R126" s="32">
        <f t="shared" si="47"/>
        <v>2.4233872204668856</v>
      </c>
      <c r="S126" s="32">
        <f t="shared" si="48"/>
        <v>2.6764869729574765</v>
      </c>
      <c r="T126" s="32">
        <f t="shared" si="48"/>
        <v>3.6646260614438457</v>
      </c>
      <c r="U126" s="32">
        <f t="shared" ref="U126" si="50">(U40/U$10)*100</f>
        <v>5.1707125261816795</v>
      </c>
    </row>
    <row r="127" spans="1:21" x14ac:dyDescent="0.35">
      <c r="A127" s="19" t="s">
        <v>136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</row>
    <row r="128" spans="1:21" x14ac:dyDescent="0.35">
      <c r="A128" s="19" t="s">
        <v>136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35">
      <c r="A129" s="19" t="s">
        <v>136</v>
      </c>
      <c r="B129" s="391"/>
      <c r="C129" s="27" t="s">
        <v>63</v>
      </c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 x14ac:dyDescent="0.35">
      <c r="A130" s="19" t="s">
        <v>136</v>
      </c>
      <c r="B130" s="393" t="s">
        <v>9</v>
      </c>
      <c r="C130" s="28" t="s">
        <v>59</v>
      </c>
      <c r="D130" s="56"/>
      <c r="E130" s="32">
        <f t="shared" ref="E130:R131" si="51">(E44/E$10)*100</f>
        <v>29.276554560851682</v>
      </c>
      <c r="F130" s="32">
        <f t="shared" si="51"/>
        <v>38.679277035441409</v>
      </c>
      <c r="G130" s="32">
        <f t="shared" si="51"/>
        <v>44.337065409546256</v>
      </c>
      <c r="H130" s="32">
        <f t="shared" si="51"/>
        <v>33.207318051116381</v>
      </c>
      <c r="I130" s="32">
        <f t="shared" si="51"/>
        <v>41.714427798843786</v>
      </c>
      <c r="J130" s="32">
        <f t="shared" si="51"/>
        <v>45.021568156418745</v>
      </c>
      <c r="K130" s="32">
        <f t="shared" si="51"/>
        <v>37.872639365263026</v>
      </c>
      <c r="L130" s="32">
        <f t="shared" si="51"/>
        <v>38.148821190791722</v>
      </c>
      <c r="M130" s="32">
        <f t="shared" si="51"/>
        <v>36.360817178600875</v>
      </c>
      <c r="N130" s="32">
        <f t="shared" si="51"/>
        <v>43.773807436686162</v>
      </c>
      <c r="O130" s="32">
        <f t="shared" si="51"/>
        <v>37.620048876814671</v>
      </c>
      <c r="P130" s="32">
        <f t="shared" si="51"/>
        <v>37.337308118520909</v>
      </c>
      <c r="Q130" s="32">
        <f t="shared" si="51"/>
        <v>47.351895048932427</v>
      </c>
      <c r="R130" s="32">
        <f t="shared" si="51"/>
        <v>52.704149332880277</v>
      </c>
      <c r="S130" s="32">
        <f t="shared" ref="S130:T131" si="52">(S44/S$10)*100</f>
        <v>51.746820448552796</v>
      </c>
      <c r="T130" s="32">
        <f t="shared" si="52"/>
        <v>61.606529936713031</v>
      </c>
      <c r="U130" s="32">
        <f t="shared" ref="U130" si="53">(U44/U$10)*100</f>
        <v>62.96172445970852</v>
      </c>
    </row>
    <row r="131" spans="1:21" x14ac:dyDescent="0.35">
      <c r="A131" s="19" t="s">
        <v>136</v>
      </c>
      <c r="B131" s="390"/>
      <c r="C131" s="20" t="s">
        <v>60</v>
      </c>
      <c r="D131" s="32"/>
      <c r="E131" s="32">
        <f t="shared" si="51"/>
        <v>29.276554560851682</v>
      </c>
      <c r="F131" s="32">
        <f t="shared" si="51"/>
        <v>38.679277035441409</v>
      </c>
      <c r="G131" s="32">
        <f t="shared" si="51"/>
        <v>44.337065409546256</v>
      </c>
      <c r="H131" s="32">
        <f t="shared" si="51"/>
        <v>33.207318051116381</v>
      </c>
      <c r="I131" s="32">
        <f t="shared" si="51"/>
        <v>41.714427798843786</v>
      </c>
      <c r="J131" s="32">
        <f t="shared" si="51"/>
        <v>45.021568156418745</v>
      </c>
      <c r="K131" s="32">
        <f t="shared" si="51"/>
        <v>37.872639365263026</v>
      </c>
      <c r="L131" s="32">
        <f t="shared" si="51"/>
        <v>38.148821190791722</v>
      </c>
      <c r="M131" s="32">
        <f t="shared" si="51"/>
        <v>36.360817178600875</v>
      </c>
      <c r="N131" s="32">
        <f t="shared" si="51"/>
        <v>43.773807436686162</v>
      </c>
      <c r="O131" s="32">
        <f t="shared" si="51"/>
        <v>37.620048876814671</v>
      </c>
      <c r="P131" s="32">
        <f t="shared" si="51"/>
        <v>37.337308118520909</v>
      </c>
      <c r="Q131" s="32">
        <f t="shared" si="51"/>
        <v>47.351895048932427</v>
      </c>
      <c r="R131" s="32">
        <f t="shared" si="51"/>
        <v>52.704149332880277</v>
      </c>
      <c r="S131" s="32">
        <f t="shared" si="52"/>
        <v>51.746820448552796</v>
      </c>
      <c r="T131" s="32">
        <f t="shared" si="52"/>
        <v>61.606529936713031</v>
      </c>
      <c r="U131" s="32">
        <f t="shared" ref="U131" si="54">(U45/U$10)*100</f>
        <v>62.96172445970852</v>
      </c>
    </row>
    <row r="132" spans="1:21" x14ac:dyDescent="0.35">
      <c r="A132" s="19" t="s">
        <v>136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</row>
    <row r="133" spans="1:21" x14ac:dyDescent="0.35">
      <c r="A133" s="19" t="s">
        <v>136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35">
      <c r="A134" s="19" t="s">
        <v>136</v>
      </c>
      <c r="B134" s="391"/>
      <c r="C134" s="27" t="s">
        <v>63</v>
      </c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 x14ac:dyDescent="0.35">
      <c r="A135" s="19" t="s">
        <v>136</v>
      </c>
      <c r="B135" s="393" t="s">
        <v>1</v>
      </c>
      <c r="C135" s="28" t="s">
        <v>59</v>
      </c>
      <c r="D135" s="56"/>
      <c r="E135" s="32">
        <f t="shared" ref="E135:R136" si="55">(E49/E$10)*100</f>
        <v>2.4567738093022391</v>
      </c>
      <c r="F135" s="32">
        <f t="shared" si="55"/>
        <v>1.2840362155430649</v>
      </c>
      <c r="G135" s="32">
        <f t="shared" si="55"/>
        <v>1.280200353565115</v>
      </c>
      <c r="H135" s="32">
        <f t="shared" si="55"/>
        <v>1.9589648417362615</v>
      </c>
      <c r="I135" s="32">
        <f t="shared" si="55"/>
        <v>1.3663206315658605</v>
      </c>
      <c r="J135" s="32">
        <f t="shared" si="55"/>
        <v>4.1298058343690922</v>
      </c>
      <c r="K135" s="32">
        <f t="shared" si="55"/>
        <v>4.3357163519153685</v>
      </c>
      <c r="L135" s="32">
        <f t="shared" si="55"/>
        <v>2.8480284406072198</v>
      </c>
      <c r="M135" s="32">
        <f t="shared" si="55"/>
        <v>3.1979184787952595</v>
      </c>
      <c r="N135" s="32">
        <f t="shared" si="55"/>
        <v>3.5621503594026422</v>
      </c>
      <c r="O135" s="32">
        <f t="shared" si="55"/>
        <v>5.6859890797750623</v>
      </c>
      <c r="P135" s="32">
        <f t="shared" si="55"/>
        <v>1.9212489863779456</v>
      </c>
      <c r="Q135" s="32">
        <f t="shared" si="55"/>
        <v>0.91662986398068891</v>
      </c>
      <c r="R135" s="32">
        <f t="shared" si="55"/>
        <v>2.0372655760244336</v>
      </c>
      <c r="S135" s="32">
        <f t="shared" ref="S135:T136" si="56">(S49/S$10)*100</f>
        <v>2.3557367574666888</v>
      </c>
      <c r="T135" s="32">
        <f t="shared" si="56"/>
        <v>0.99961444786112597</v>
      </c>
      <c r="U135" s="32">
        <f t="shared" ref="U135" si="57">(U49/U$10)*100</f>
        <v>1.3338133456584402</v>
      </c>
    </row>
    <row r="136" spans="1:21" x14ac:dyDescent="0.35">
      <c r="A136" s="19" t="s">
        <v>136</v>
      </c>
      <c r="B136" s="390"/>
      <c r="C136" s="20" t="s">
        <v>60</v>
      </c>
      <c r="D136" s="32"/>
      <c r="E136" s="32">
        <f t="shared" si="55"/>
        <v>2.4567738093022391</v>
      </c>
      <c r="F136" s="32">
        <f t="shared" si="55"/>
        <v>1.2840362155430649</v>
      </c>
      <c r="G136" s="32">
        <f t="shared" si="55"/>
        <v>1.280200353565115</v>
      </c>
      <c r="H136" s="32">
        <f t="shared" si="55"/>
        <v>1.9589648417362615</v>
      </c>
      <c r="I136" s="32">
        <f t="shared" si="55"/>
        <v>1.3663206315658605</v>
      </c>
      <c r="J136" s="32">
        <f t="shared" si="55"/>
        <v>4.1298058343690922</v>
      </c>
      <c r="K136" s="32">
        <f t="shared" si="55"/>
        <v>4.3357163519153685</v>
      </c>
      <c r="L136" s="32">
        <f t="shared" si="55"/>
        <v>2.8480284406072198</v>
      </c>
      <c r="M136" s="32">
        <f t="shared" si="55"/>
        <v>3.1979184787952595</v>
      </c>
      <c r="N136" s="32">
        <f t="shared" si="55"/>
        <v>3.5621503594026422</v>
      </c>
      <c r="O136" s="32">
        <f t="shared" si="55"/>
        <v>5.6859890797750623</v>
      </c>
      <c r="P136" s="32">
        <f t="shared" si="55"/>
        <v>1.9212489863779456</v>
      </c>
      <c r="Q136" s="32">
        <f t="shared" si="55"/>
        <v>0.91662986398068891</v>
      </c>
      <c r="R136" s="32">
        <f t="shared" si="55"/>
        <v>2.0372655760244336</v>
      </c>
      <c r="S136" s="32">
        <f t="shared" si="56"/>
        <v>2.3557367574666888</v>
      </c>
      <c r="T136" s="32">
        <f t="shared" si="56"/>
        <v>0.99961444786112597</v>
      </c>
      <c r="U136" s="32">
        <f t="shared" ref="U136" si="58">(U50/U$10)*100</f>
        <v>1.3338133456584402</v>
      </c>
    </row>
    <row r="137" spans="1:21" x14ac:dyDescent="0.35">
      <c r="A137" s="19" t="s">
        <v>136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x14ac:dyDescent="0.35">
      <c r="A138" s="19" t="s">
        <v>136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35">
      <c r="A139" s="19" t="s">
        <v>136</v>
      </c>
      <c r="B139" s="391"/>
      <c r="C139" s="27" t="s">
        <v>63</v>
      </c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x14ac:dyDescent="0.35">
      <c r="A140" s="19" t="s">
        <v>136</v>
      </c>
      <c r="B140" s="393" t="s">
        <v>166</v>
      </c>
      <c r="C140" s="28" t="s">
        <v>59</v>
      </c>
      <c r="D140" s="56"/>
      <c r="E140" s="32">
        <f t="shared" ref="E140:R141" si="59">(E54/E$10)*100</f>
        <v>0.97712594688157228</v>
      </c>
      <c r="F140" s="32">
        <f t="shared" si="59"/>
        <v>0.96765507724411826</v>
      </c>
      <c r="G140" s="32">
        <f t="shared" si="59"/>
        <v>1.3538597525044196</v>
      </c>
      <c r="H140" s="32">
        <f t="shared" si="59"/>
        <v>1.1685053441935596</v>
      </c>
      <c r="I140" s="32">
        <f t="shared" si="59"/>
        <v>1.127618574003854</v>
      </c>
      <c r="J140" s="32">
        <f t="shared" si="59"/>
        <v>1.0590852594967777</v>
      </c>
      <c r="K140" s="32">
        <f t="shared" si="59"/>
        <v>0.98433819579321469</v>
      </c>
      <c r="L140" s="32">
        <f t="shared" si="59"/>
        <v>1.0593808771832371</v>
      </c>
      <c r="M140" s="32">
        <f t="shared" si="59"/>
        <v>0.91974192767621443</v>
      </c>
      <c r="N140" s="32">
        <f t="shared" si="59"/>
        <v>0.90687407360183614</v>
      </c>
      <c r="O140" s="32">
        <f t="shared" si="59"/>
        <v>0.98935518893034391</v>
      </c>
      <c r="P140" s="32">
        <f t="shared" si="59"/>
        <v>1.2157386429048942</v>
      </c>
      <c r="Q140" s="32">
        <f t="shared" si="59"/>
        <v>1.0469373808523523</v>
      </c>
      <c r="R140" s="32">
        <f t="shared" si="59"/>
        <v>0.86678763938802594</v>
      </c>
      <c r="S140" s="32">
        <f t="shared" ref="S140:T141" si="60">(S54/S$10)*100</f>
        <v>0.91728668933313728</v>
      </c>
      <c r="T140" s="32">
        <f t="shared" si="60"/>
        <v>0.42974957918394596</v>
      </c>
      <c r="U140" s="32">
        <f t="shared" ref="U140" si="61">(U54/U$10)*100</f>
        <v>0.66201599481505935</v>
      </c>
    </row>
    <row r="141" spans="1:21" x14ac:dyDescent="0.35">
      <c r="A141" s="19" t="s">
        <v>136</v>
      </c>
      <c r="B141" s="390"/>
      <c r="C141" s="20" t="s">
        <v>60</v>
      </c>
      <c r="D141" s="32"/>
      <c r="E141" s="32">
        <f t="shared" si="59"/>
        <v>0.97712594688157228</v>
      </c>
      <c r="F141" s="32">
        <f t="shared" si="59"/>
        <v>0.96765507724411826</v>
      </c>
      <c r="G141" s="32">
        <f t="shared" si="59"/>
        <v>1.3538597525044196</v>
      </c>
      <c r="H141" s="32">
        <f t="shared" si="59"/>
        <v>1.1685053441935596</v>
      </c>
      <c r="I141" s="32">
        <f t="shared" si="59"/>
        <v>1.127618574003854</v>
      </c>
      <c r="J141" s="32">
        <f t="shared" si="59"/>
        <v>1.0590852594967777</v>
      </c>
      <c r="K141" s="32">
        <f t="shared" si="59"/>
        <v>0.98433819579321469</v>
      </c>
      <c r="L141" s="32">
        <f t="shared" si="59"/>
        <v>1.0593808771832371</v>
      </c>
      <c r="M141" s="32">
        <f t="shared" si="59"/>
        <v>0.91974192767621443</v>
      </c>
      <c r="N141" s="32">
        <f t="shared" si="59"/>
        <v>0.90687407360183614</v>
      </c>
      <c r="O141" s="32">
        <f t="shared" si="59"/>
        <v>0.98935518893034391</v>
      </c>
      <c r="P141" s="32">
        <f t="shared" si="59"/>
        <v>1.2157386429048942</v>
      </c>
      <c r="Q141" s="32">
        <f t="shared" si="59"/>
        <v>1.0469373808523523</v>
      </c>
      <c r="R141" s="32">
        <f t="shared" si="59"/>
        <v>0.86678763938802594</v>
      </c>
      <c r="S141" s="32">
        <f t="shared" si="60"/>
        <v>0.91728668933313728</v>
      </c>
      <c r="T141" s="32">
        <f t="shared" si="60"/>
        <v>0.42974957918394596</v>
      </c>
      <c r="U141" s="32">
        <f t="shared" ref="U141" si="62">(U55/U$10)*100</f>
        <v>0.66201599481505935</v>
      </c>
    </row>
    <row r="142" spans="1:21" x14ac:dyDescent="0.35">
      <c r="A142" s="19" t="s">
        <v>136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</row>
    <row r="143" spans="1:21" x14ac:dyDescent="0.35">
      <c r="A143" s="19" t="s">
        <v>136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35">
      <c r="A144" s="19" t="s">
        <v>136</v>
      </c>
      <c r="B144" s="391"/>
      <c r="C144" s="27" t="s">
        <v>63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 x14ac:dyDescent="0.35">
      <c r="A145" s="19" t="s">
        <v>136</v>
      </c>
      <c r="B145" s="393" t="s">
        <v>11</v>
      </c>
      <c r="C145" s="28" t="s">
        <v>59</v>
      </c>
      <c r="D145" s="56"/>
      <c r="E145" s="32">
        <f t="shared" ref="E145:R146" si="63">(E59/E$10)*100</f>
        <v>5.8031975283366526</v>
      </c>
      <c r="F145" s="32">
        <f t="shared" si="63"/>
        <v>4.6598902763286327</v>
      </c>
      <c r="G145" s="32">
        <f t="shared" si="63"/>
        <v>4.1087212728344138</v>
      </c>
      <c r="H145" s="32">
        <f t="shared" si="63"/>
        <v>3.2351559725515804</v>
      </c>
      <c r="I145" s="32">
        <f t="shared" si="63"/>
        <v>3.5084229502082427</v>
      </c>
      <c r="J145" s="32">
        <f t="shared" si="63"/>
        <v>5.1575572104488057</v>
      </c>
      <c r="K145" s="32">
        <f t="shared" si="63"/>
        <v>4.1315756849456591</v>
      </c>
      <c r="L145" s="32">
        <f t="shared" si="63"/>
        <v>2.5567978923478578</v>
      </c>
      <c r="M145" s="32">
        <f t="shared" si="63"/>
        <v>5.9866425637806229</v>
      </c>
      <c r="N145" s="32">
        <f t="shared" si="63"/>
        <v>5.2037677509841735</v>
      </c>
      <c r="O145" s="32">
        <f t="shared" si="63"/>
        <v>3.9378851113084763</v>
      </c>
      <c r="P145" s="32">
        <f t="shared" si="63"/>
        <v>1.8220911285005001</v>
      </c>
      <c r="Q145" s="32">
        <f t="shared" si="63"/>
        <v>3.0682444558562798</v>
      </c>
      <c r="R145" s="32">
        <f t="shared" si="63"/>
        <v>3.0266777099502029</v>
      </c>
      <c r="S145" s="32">
        <f t="shared" ref="S145:T146" si="64">(S59/S$10)*100</f>
        <v>3.3374393098938353</v>
      </c>
      <c r="T145" s="32">
        <f t="shared" si="64"/>
        <v>5.1522930948552297</v>
      </c>
      <c r="U145" s="32">
        <f t="shared" ref="U145" si="65">(U59/U$10)*100</f>
        <v>3.3780924870591651</v>
      </c>
    </row>
    <row r="146" spans="1:21" x14ac:dyDescent="0.35">
      <c r="A146" s="19" t="s">
        <v>136</v>
      </c>
      <c r="B146" s="390"/>
      <c r="C146" s="20" t="s">
        <v>60</v>
      </c>
      <c r="D146" s="32"/>
      <c r="E146" s="32">
        <f t="shared" si="63"/>
        <v>5.8031975283366526</v>
      </c>
      <c r="F146" s="32">
        <f t="shared" si="63"/>
        <v>4.6598902763286327</v>
      </c>
      <c r="G146" s="32">
        <f t="shared" si="63"/>
        <v>4.1087212728344138</v>
      </c>
      <c r="H146" s="32">
        <f t="shared" si="63"/>
        <v>3.2351559725515804</v>
      </c>
      <c r="I146" s="32">
        <f t="shared" si="63"/>
        <v>3.5084229502082427</v>
      </c>
      <c r="J146" s="32">
        <f t="shared" si="63"/>
        <v>5.1575572104488057</v>
      </c>
      <c r="K146" s="32">
        <f t="shared" si="63"/>
        <v>4.1315756849456591</v>
      </c>
      <c r="L146" s="32">
        <f t="shared" si="63"/>
        <v>2.5567978923478578</v>
      </c>
      <c r="M146" s="32">
        <f t="shared" si="63"/>
        <v>5.9866425637806229</v>
      </c>
      <c r="N146" s="32">
        <f t="shared" si="63"/>
        <v>5.2037677509841735</v>
      </c>
      <c r="O146" s="32">
        <f t="shared" si="63"/>
        <v>3.9378851113084763</v>
      </c>
      <c r="P146" s="32">
        <f t="shared" si="63"/>
        <v>1.8220911285005001</v>
      </c>
      <c r="Q146" s="32">
        <f t="shared" si="63"/>
        <v>3.0682444558562798</v>
      </c>
      <c r="R146" s="32">
        <f t="shared" si="63"/>
        <v>3.0266777099502029</v>
      </c>
      <c r="S146" s="32">
        <f t="shared" si="64"/>
        <v>3.3374393098938353</v>
      </c>
      <c r="T146" s="32">
        <f t="shared" si="64"/>
        <v>5.1522930948552297</v>
      </c>
      <c r="U146" s="32">
        <f t="shared" ref="U146" si="66">(U60/U$10)*100</f>
        <v>3.3780924870591651</v>
      </c>
    </row>
    <row r="147" spans="1:21" x14ac:dyDescent="0.35">
      <c r="A147" s="19" t="s">
        <v>136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</row>
    <row r="148" spans="1:21" x14ac:dyDescent="0.35">
      <c r="A148" s="19" t="s">
        <v>136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35">
      <c r="A149" s="19" t="s">
        <v>136</v>
      </c>
      <c r="B149" s="391"/>
      <c r="C149" s="27" t="s">
        <v>63</v>
      </c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 x14ac:dyDescent="0.35">
      <c r="A150" s="19" t="s">
        <v>136</v>
      </c>
      <c r="B150" s="393" t="s">
        <v>12</v>
      </c>
      <c r="C150" s="28" t="s">
        <v>59</v>
      </c>
      <c r="D150" s="36"/>
      <c r="E150" s="32">
        <f t="shared" ref="E150:R151" si="67">(E64/E$10)*100</f>
        <v>4.8335163505741772</v>
      </c>
      <c r="F150" s="32">
        <f t="shared" si="67"/>
        <v>4.6430614923765612</v>
      </c>
      <c r="G150" s="32">
        <f t="shared" si="67"/>
        <v>2.5707130229817321</v>
      </c>
      <c r="H150" s="32">
        <f t="shared" si="67"/>
        <v>10.177452429230962</v>
      </c>
      <c r="I150" s="32">
        <f t="shared" si="67"/>
        <v>5.0400944862311183</v>
      </c>
      <c r="J150" s="32">
        <f t="shared" si="67"/>
        <v>0.90241584241145567</v>
      </c>
      <c r="K150" s="32">
        <f t="shared" si="67"/>
        <v>1.0347535022108352</v>
      </c>
      <c r="L150" s="32">
        <f t="shared" si="67"/>
        <v>1.0863613639429601</v>
      </c>
      <c r="M150" s="32">
        <f t="shared" si="67"/>
        <v>2.1526196761237721</v>
      </c>
      <c r="N150" s="32">
        <f t="shared" si="67"/>
        <v>3.2712812584670798</v>
      </c>
      <c r="O150" s="32">
        <f t="shared" si="67"/>
        <v>6.2666831976636921</v>
      </c>
      <c r="P150" s="32">
        <f t="shared" si="67"/>
        <v>2.9415296871819767</v>
      </c>
      <c r="Q150" s="32">
        <f t="shared" si="67"/>
        <v>2.7085866857346175</v>
      </c>
      <c r="R150" s="32">
        <f t="shared" si="67"/>
        <v>3.4207435968226174</v>
      </c>
      <c r="S150" s="32">
        <f t="shared" ref="S150:T151" si="68">(S64/S$10)*100</f>
        <v>2.6490803879286906</v>
      </c>
      <c r="T150" s="32">
        <f t="shared" si="68"/>
        <v>2.719553135667335</v>
      </c>
      <c r="U150" s="32">
        <f t="shared" ref="U150" si="69">(U64/U$10)*100</f>
        <v>1.583554980555544</v>
      </c>
    </row>
    <row r="151" spans="1:21" x14ac:dyDescent="0.35">
      <c r="A151" s="19" t="s">
        <v>136</v>
      </c>
      <c r="B151" s="390"/>
      <c r="C151" s="20" t="s">
        <v>60</v>
      </c>
      <c r="D151" s="35"/>
      <c r="E151" s="32">
        <f t="shared" si="67"/>
        <v>4.8335163505741772</v>
      </c>
      <c r="F151" s="32">
        <f t="shared" si="67"/>
        <v>4.6430614923765612</v>
      </c>
      <c r="G151" s="32">
        <f t="shared" si="67"/>
        <v>2.5707130229817321</v>
      </c>
      <c r="H151" s="32">
        <f t="shared" si="67"/>
        <v>10.177452429230962</v>
      </c>
      <c r="I151" s="32">
        <f t="shared" si="67"/>
        <v>5.0400944862311183</v>
      </c>
      <c r="J151" s="32">
        <f t="shared" si="67"/>
        <v>0.90241584241145567</v>
      </c>
      <c r="K151" s="32">
        <f t="shared" si="67"/>
        <v>1.0347535022108352</v>
      </c>
      <c r="L151" s="32">
        <f t="shared" si="67"/>
        <v>1.0863613639429601</v>
      </c>
      <c r="M151" s="32">
        <f t="shared" si="67"/>
        <v>2.1526196761237721</v>
      </c>
      <c r="N151" s="32">
        <f t="shared" si="67"/>
        <v>3.2712812584670798</v>
      </c>
      <c r="O151" s="32">
        <f t="shared" si="67"/>
        <v>6.2666831976636921</v>
      </c>
      <c r="P151" s="32">
        <f t="shared" si="67"/>
        <v>2.9415296871819767</v>
      </c>
      <c r="Q151" s="32">
        <f t="shared" si="67"/>
        <v>2.7085866857346175</v>
      </c>
      <c r="R151" s="32">
        <f t="shared" si="67"/>
        <v>3.4207435968226174</v>
      </c>
      <c r="S151" s="32">
        <f t="shared" si="68"/>
        <v>2.6490803879286906</v>
      </c>
      <c r="T151" s="32">
        <f t="shared" si="68"/>
        <v>2.719553135667335</v>
      </c>
      <c r="U151" s="32">
        <f t="shared" ref="U151" si="70">(U65/U$10)*100</f>
        <v>1.583554980555544</v>
      </c>
    </row>
    <row r="152" spans="1:21" x14ac:dyDescent="0.35">
      <c r="A152" s="19" t="s">
        <v>136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35">
      <c r="A153" s="19" t="s">
        <v>136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ht="15" thickBot="1" x14ac:dyDescent="0.4">
      <c r="A154" s="19" t="s">
        <v>136</v>
      </c>
      <c r="B154" s="394"/>
      <c r="C154" s="69" t="s">
        <v>63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</row>
    <row r="155" spans="1:21" x14ac:dyDescent="0.35">
      <c r="A155" s="19" t="s">
        <v>136</v>
      </c>
      <c r="B155" s="388" t="s">
        <v>92</v>
      </c>
      <c r="C155" s="17" t="s">
        <v>59</v>
      </c>
      <c r="D155" s="35"/>
      <c r="E155" s="32">
        <f t="shared" ref="E155:R156" si="71">(E69/E$10)*100</f>
        <v>33.551713227493536</v>
      </c>
      <c r="F155" s="32">
        <f t="shared" si="71"/>
        <v>27.806199724007939</v>
      </c>
      <c r="G155" s="32">
        <f t="shared" si="71"/>
        <v>27.189157336476132</v>
      </c>
      <c r="H155" s="32">
        <f t="shared" si="71"/>
        <v>21.391666953065037</v>
      </c>
      <c r="I155" s="32">
        <f t="shared" si="71"/>
        <v>26.040902592155156</v>
      </c>
      <c r="J155" s="32">
        <f t="shared" si="71"/>
        <v>23.680060161056161</v>
      </c>
      <c r="K155" s="32">
        <f t="shared" si="71"/>
        <v>32.037687507748252</v>
      </c>
      <c r="L155" s="32">
        <f t="shared" si="71"/>
        <v>36.390328289040369</v>
      </c>
      <c r="M155" s="32">
        <f t="shared" si="71"/>
        <v>33.661344366202513</v>
      </c>
      <c r="N155" s="32">
        <f t="shared" si="71"/>
        <v>33.655547232360583</v>
      </c>
      <c r="O155" s="32">
        <f t="shared" si="71"/>
        <v>32.330366459104553</v>
      </c>
      <c r="P155" s="32">
        <f t="shared" si="71"/>
        <v>45.122041108030807</v>
      </c>
      <c r="Q155" s="32">
        <f t="shared" si="71"/>
        <v>33.505036210836771</v>
      </c>
      <c r="R155" s="32">
        <f t="shared" si="71"/>
        <v>28.978394020266467</v>
      </c>
      <c r="S155" s="32">
        <f t="shared" ref="S155:T156" si="72">(S69/S$10)*100</f>
        <v>30.469757788856029</v>
      </c>
      <c r="T155" s="32">
        <f t="shared" si="72"/>
        <v>20.388185177871186</v>
      </c>
      <c r="U155" s="32">
        <f t="shared" ref="U155" si="73">(U69/U$10)*100</f>
        <v>17.012170948901087</v>
      </c>
    </row>
    <row r="156" spans="1:21" x14ac:dyDescent="0.35">
      <c r="A156" s="19" t="s">
        <v>136</v>
      </c>
      <c r="B156" s="388"/>
      <c r="C156" s="20" t="s">
        <v>60</v>
      </c>
      <c r="D156" s="35"/>
      <c r="E156" s="32">
        <f t="shared" si="71"/>
        <v>33.551713227493536</v>
      </c>
      <c r="F156" s="32">
        <f t="shared" si="71"/>
        <v>27.806199724007939</v>
      </c>
      <c r="G156" s="32">
        <f t="shared" si="71"/>
        <v>27.189157336476132</v>
      </c>
      <c r="H156" s="32">
        <f t="shared" si="71"/>
        <v>21.391666953065037</v>
      </c>
      <c r="I156" s="32">
        <f t="shared" si="71"/>
        <v>26.040902592155156</v>
      </c>
      <c r="J156" s="32">
        <f t="shared" si="71"/>
        <v>23.680060161056161</v>
      </c>
      <c r="K156" s="32">
        <f t="shared" si="71"/>
        <v>32.037687507748252</v>
      </c>
      <c r="L156" s="32">
        <f t="shared" si="71"/>
        <v>36.390328289040369</v>
      </c>
      <c r="M156" s="32">
        <f t="shared" si="71"/>
        <v>33.661344366202513</v>
      </c>
      <c r="N156" s="32">
        <f t="shared" si="71"/>
        <v>33.655547232360583</v>
      </c>
      <c r="O156" s="32">
        <f t="shared" si="71"/>
        <v>32.330366459104553</v>
      </c>
      <c r="P156" s="32">
        <f t="shared" si="71"/>
        <v>45.122041108030807</v>
      </c>
      <c r="Q156" s="32">
        <f t="shared" si="71"/>
        <v>33.505036210836771</v>
      </c>
      <c r="R156" s="32">
        <f t="shared" si="71"/>
        <v>28.978394020266467</v>
      </c>
      <c r="S156" s="32">
        <f t="shared" si="72"/>
        <v>30.469757788856029</v>
      </c>
      <c r="T156" s="32">
        <f t="shared" si="72"/>
        <v>20.388185177871186</v>
      </c>
      <c r="U156" s="32">
        <f t="shared" ref="U156" si="74">(U70/U$10)*100</f>
        <v>17.012170948901087</v>
      </c>
    </row>
    <row r="157" spans="1:21" x14ac:dyDescent="0.35">
      <c r="A157" s="19" t="s">
        <v>136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35">
      <c r="A158" s="19" t="s">
        <v>136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35">
      <c r="A159" s="19" t="s">
        <v>136</v>
      </c>
      <c r="B159" s="392"/>
      <c r="C159" s="26" t="s">
        <v>63</v>
      </c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</row>
    <row r="160" spans="1:21" x14ac:dyDescent="0.35">
      <c r="A160" s="19" t="s">
        <v>136</v>
      </c>
      <c r="B160" s="393" t="s">
        <v>93</v>
      </c>
      <c r="C160" s="28" t="s">
        <v>59</v>
      </c>
      <c r="D160" s="36"/>
      <c r="E160" s="32">
        <f t="shared" ref="E160:R161" si="75">(E74/E$10)*100</f>
        <v>8.1259654934951318</v>
      </c>
      <c r="F160" s="32">
        <f t="shared" si="75"/>
        <v>0.57554441116084942</v>
      </c>
      <c r="G160" s="32">
        <f t="shared" si="75"/>
        <v>0.25486152032999415</v>
      </c>
      <c r="H160" s="32">
        <f t="shared" si="75"/>
        <v>0.2669232796049994</v>
      </c>
      <c r="I160" s="32">
        <f t="shared" si="75"/>
        <v>0.19394542176913035</v>
      </c>
      <c r="J160" s="32">
        <f t="shared" si="75"/>
        <v>0.2788715624118735</v>
      </c>
      <c r="K160" s="32">
        <f t="shared" si="75"/>
        <v>0.16446960618207365</v>
      </c>
      <c r="L160" s="32">
        <f t="shared" si="75"/>
        <v>0.46977788711046925</v>
      </c>
      <c r="M160" s="32">
        <f t="shared" si="75"/>
        <v>1.7018251128877324</v>
      </c>
      <c r="N160" s="32">
        <f t="shared" si="75"/>
        <v>0.5944886282135059</v>
      </c>
      <c r="O160" s="32">
        <f t="shared" si="75"/>
        <v>0.552219123786716</v>
      </c>
      <c r="P160" s="32">
        <f t="shared" si="75"/>
        <v>0.41781315635528188</v>
      </c>
      <c r="Q160" s="32">
        <f t="shared" si="75"/>
        <v>1.3363183477150908</v>
      </c>
      <c r="R160" s="32">
        <f t="shared" si="75"/>
        <v>1.2065809789666351</v>
      </c>
      <c r="S160" s="32">
        <f t="shared" ref="S160:T161" si="76">(S74/S$10)*100</f>
        <v>1.0739453716283076</v>
      </c>
      <c r="T160" s="32">
        <f t="shared" si="76"/>
        <v>1.1782849512417599</v>
      </c>
      <c r="U160" s="32">
        <f t="shared" ref="U160" si="77">(U74/U$10)*100</f>
        <v>1.9247565175906751</v>
      </c>
    </row>
    <row r="161" spans="1:21" x14ac:dyDescent="0.35">
      <c r="A161" s="19" t="s">
        <v>136</v>
      </c>
      <c r="B161" s="390"/>
      <c r="C161" s="20" t="s">
        <v>60</v>
      </c>
      <c r="D161" s="35"/>
      <c r="E161" s="32">
        <f t="shared" si="75"/>
        <v>8.1259654934951318</v>
      </c>
      <c r="F161" s="32">
        <f t="shared" si="75"/>
        <v>0.57554441116084942</v>
      </c>
      <c r="G161" s="32">
        <f t="shared" si="75"/>
        <v>0.25486152032999415</v>
      </c>
      <c r="H161" s="32">
        <f t="shared" si="75"/>
        <v>0.2669232796049994</v>
      </c>
      <c r="I161" s="32">
        <f t="shared" si="75"/>
        <v>0.19394542176913035</v>
      </c>
      <c r="J161" s="32">
        <f t="shared" si="75"/>
        <v>0.2788715624118735</v>
      </c>
      <c r="K161" s="32">
        <f t="shared" si="75"/>
        <v>0.16446960618207365</v>
      </c>
      <c r="L161" s="32">
        <f t="shared" si="75"/>
        <v>0.46977788711046925</v>
      </c>
      <c r="M161" s="32">
        <f t="shared" si="75"/>
        <v>1.7018251128877324</v>
      </c>
      <c r="N161" s="32">
        <f t="shared" si="75"/>
        <v>0.5944886282135059</v>
      </c>
      <c r="O161" s="32">
        <f t="shared" si="75"/>
        <v>0.552219123786716</v>
      </c>
      <c r="P161" s="32">
        <f t="shared" si="75"/>
        <v>0.41781315635528188</v>
      </c>
      <c r="Q161" s="32">
        <f t="shared" si="75"/>
        <v>1.3363183477150908</v>
      </c>
      <c r="R161" s="32">
        <f t="shared" si="75"/>
        <v>1.2065809789666351</v>
      </c>
      <c r="S161" s="32">
        <f t="shared" si="76"/>
        <v>1.0739453716283076</v>
      </c>
      <c r="T161" s="32">
        <f t="shared" si="76"/>
        <v>1.1782849512417599</v>
      </c>
      <c r="U161" s="32">
        <f t="shared" ref="U161" si="78">(U75/U$10)*100</f>
        <v>1.9247565175906751</v>
      </c>
    </row>
    <row r="162" spans="1:21" x14ac:dyDescent="0.35">
      <c r="A162" s="19" t="s">
        <v>136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35">
      <c r="A163" s="19" t="s">
        <v>136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35">
      <c r="A164" s="19" t="s">
        <v>136</v>
      </c>
      <c r="B164" s="391"/>
      <c r="C164" s="27" t="s">
        <v>63</v>
      </c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x14ac:dyDescent="0.35">
      <c r="A165" s="19" t="s">
        <v>136</v>
      </c>
      <c r="B165" s="388" t="s">
        <v>94</v>
      </c>
      <c r="C165" s="28" t="s">
        <v>59</v>
      </c>
      <c r="D165" s="32"/>
      <c r="E165" s="32">
        <f t="shared" ref="E165:R166" si="79">(E79/E$10)*100</f>
        <v>6.5458132479666471</v>
      </c>
      <c r="F165" s="32">
        <f t="shared" si="79"/>
        <v>13.589243041297836</v>
      </c>
      <c r="G165" s="32">
        <f t="shared" si="79"/>
        <v>10.76163818503241</v>
      </c>
      <c r="H165" s="32">
        <f t="shared" si="79"/>
        <v>20.650467974934418</v>
      </c>
      <c r="I165" s="32">
        <f t="shared" si="79"/>
        <v>13.857151737427731</v>
      </c>
      <c r="J165" s="32">
        <f t="shared" si="79"/>
        <v>7.9295614300784436</v>
      </c>
      <c r="K165" s="32">
        <f t="shared" si="79"/>
        <v>9.2846811851729498</v>
      </c>
      <c r="L165" s="32">
        <f t="shared" si="79"/>
        <v>8.5250402723442065</v>
      </c>
      <c r="M165" s="32">
        <f t="shared" si="79"/>
        <v>8.233051712792431</v>
      </c>
      <c r="N165" s="32">
        <f t="shared" si="79"/>
        <v>3.50238273592274</v>
      </c>
      <c r="O165" s="32">
        <f t="shared" si="79"/>
        <v>7.0637202340148422</v>
      </c>
      <c r="P165" s="32">
        <f t="shared" si="79"/>
        <v>4.3208943543311227</v>
      </c>
      <c r="Q165" s="32">
        <f t="shared" si="79"/>
        <v>3.4804597063170477</v>
      </c>
      <c r="R165" s="32">
        <f t="shared" si="79"/>
        <v>2.8921761797003369</v>
      </c>
      <c r="S165" s="32">
        <f t="shared" ref="S165:T166" si="80">(S79/S$10)*100</f>
        <v>2.2528617954106203</v>
      </c>
      <c r="T165" s="32">
        <f t="shared" si="80"/>
        <v>1.4632173855803456</v>
      </c>
      <c r="U165" s="32">
        <f t="shared" ref="U165" si="81">(U79/U$10)*100</f>
        <v>1.292334819313844</v>
      </c>
    </row>
    <row r="166" spans="1:21" x14ac:dyDescent="0.35">
      <c r="A166" s="19" t="s">
        <v>136</v>
      </c>
      <c r="B166" s="388"/>
      <c r="C166" s="20" t="s">
        <v>60</v>
      </c>
      <c r="D166" s="35"/>
      <c r="E166" s="32">
        <f t="shared" si="79"/>
        <v>6.5458132479666471</v>
      </c>
      <c r="F166" s="32">
        <f t="shared" si="79"/>
        <v>13.589243041297836</v>
      </c>
      <c r="G166" s="32">
        <f t="shared" si="79"/>
        <v>10.76163818503241</v>
      </c>
      <c r="H166" s="32">
        <f t="shared" si="79"/>
        <v>20.650467974934418</v>
      </c>
      <c r="I166" s="32">
        <f t="shared" si="79"/>
        <v>13.857151737427731</v>
      </c>
      <c r="J166" s="32">
        <f t="shared" si="79"/>
        <v>7.9295614300784436</v>
      </c>
      <c r="K166" s="32">
        <f t="shared" si="79"/>
        <v>9.2846811851729498</v>
      </c>
      <c r="L166" s="32">
        <f t="shared" si="79"/>
        <v>8.5250402723442065</v>
      </c>
      <c r="M166" s="32">
        <f t="shared" si="79"/>
        <v>8.233051712792431</v>
      </c>
      <c r="N166" s="32">
        <f t="shared" si="79"/>
        <v>3.50238273592274</v>
      </c>
      <c r="O166" s="32">
        <f t="shared" si="79"/>
        <v>7.0637202340148422</v>
      </c>
      <c r="P166" s="32">
        <f t="shared" si="79"/>
        <v>4.3208943543311227</v>
      </c>
      <c r="Q166" s="32">
        <f t="shared" si="79"/>
        <v>3.4804597063170477</v>
      </c>
      <c r="R166" s="32">
        <f t="shared" si="79"/>
        <v>2.8921761797003369</v>
      </c>
      <c r="S166" s="32">
        <f t="shared" si="80"/>
        <v>2.2528617954106203</v>
      </c>
      <c r="T166" s="32">
        <f t="shared" si="80"/>
        <v>1.4632173855803456</v>
      </c>
      <c r="U166" s="32">
        <f t="shared" ref="U166" si="82">(U80/U$10)*100</f>
        <v>1.292334819313844</v>
      </c>
    </row>
    <row r="167" spans="1:21" x14ac:dyDescent="0.35">
      <c r="A167" s="19" t="s">
        <v>136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35">
      <c r="A168" s="19" t="s">
        <v>136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35">
      <c r="A169" s="19" t="s">
        <v>136</v>
      </c>
      <c r="B169" s="389"/>
      <c r="C169" s="25" t="s">
        <v>63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</row>
    <row r="170" spans="1:21" x14ac:dyDescent="0.35">
      <c r="A170" s="19" t="s">
        <v>136</v>
      </c>
    </row>
    <row r="171" spans="1:21" x14ac:dyDescent="0.35">
      <c r="A171" s="19" t="s">
        <v>136</v>
      </c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1" ht="15" customHeight="1" x14ac:dyDescent="0.35">
      <c r="A172" s="19" t="s">
        <v>136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</row>
    <row r="173" spans="1:21" ht="15" customHeight="1" x14ac:dyDescent="0.35">
      <c r="A173" s="19" t="s">
        <v>136</v>
      </c>
      <c r="B173" s="385" t="s">
        <v>0</v>
      </c>
      <c r="C173" s="260" t="s">
        <v>125</v>
      </c>
      <c r="D173" s="77"/>
      <c r="E173" s="87">
        <f t="shared" ref="E173:R175" si="83">(E8/E$87)*100</f>
        <v>4.0268461405862386</v>
      </c>
      <c r="F173" s="87">
        <f t="shared" si="83"/>
        <v>4.0429179877260548</v>
      </c>
      <c r="G173" s="87">
        <f t="shared" si="83"/>
        <v>4.1770508347332731</v>
      </c>
      <c r="H173" s="87">
        <f t="shared" si="83"/>
        <v>5.0154558617361129</v>
      </c>
      <c r="I173" s="87">
        <f t="shared" si="83"/>
        <v>4.2236399915984038</v>
      </c>
      <c r="J173" s="87">
        <f t="shared" si="83"/>
        <v>4.7103389616712166</v>
      </c>
      <c r="K173" s="87">
        <f t="shared" si="83"/>
        <v>5.364540786843663</v>
      </c>
      <c r="L173" s="87">
        <f t="shared" si="83"/>
        <v>5.0078429678484104</v>
      </c>
      <c r="M173" s="87">
        <f t="shared" si="83"/>
        <v>4.8061244754387031</v>
      </c>
      <c r="N173" s="87">
        <f t="shared" si="83"/>
        <v>4.3949886939120102</v>
      </c>
      <c r="O173" s="87">
        <f t="shared" si="83"/>
        <v>4.5153500069019765</v>
      </c>
      <c r="P173" s="87">
        <f t="shared" si="83"/>
        <v>4.2841140345056221</v>
      </c>
      <c r="Q173" s="87">
        <f t="shared" si="83"/>
        <v>3.5467134136901066</v>
      </c>
      <c r="R173" s="87">
        <f t="shared" si="83"/>
        <v>3.2359571358834125</v>
      </c>
      <c r="S173" s="87">
        <f t="shared" ref="S173:T173" si="84">(S8/S$87)*100</f>
        <v>3.2698834494761622</v>
      </c>
      <c r="T173" s="87">
        <f t="shared" si="84"/>
        <v>2.3401058401402914</v>
      </c>
      <c r="U173" s="87">
        <f t="shared" ref="U173" si="85">(U8/U$87)*100</f>
        <v>2.2081849423357331</v>
      </c>
    </row>
    <row r="174" spans="1:21" ht="15" customHeight="1" x14ac:dyDescent="0.35">
      <c r="A174" s="19" t="s">
        <v>136</v>
      </c>
      <c r="B174" s="386"/>
      <c r="C174" s="260" t="s">
        <v>124</v>
      </c>
      <c r="D174" s="87"/>
      <c r="E174" s="87">
        <f t="shared" si="83"/>
        <v>4.0269210879357251</v>
      </c>
      <c r="F174" s="87">
        <f t="shared" si="83"/>
        <v>4.0292424716624256</v>
      </c>
      <c r="G174" s="87">
        <f t="shared" si="83"/>
        <v>4.1769892989225079</v>
      </c>
      <c r="H174" s="87">
        <f t="shared" si="83"/>
        <v>5.0128703086575808</v>
      </c>
      <c r="I174" s="87">
        <f t="shared" si="83"/>
        <v>4.2236399915984038</v>
      </c>
      <c r="J174" s="87">
        <f t="shared" si="83"/>
        <v>4.6084562097733102</v>
      </c>
      <c r="K174" s="87">
        <f t="shared" si="83"/>
        <v>5.2644059242242296</v>
      </c>
      <c r="L174" s="87">
        <f t="shared" si="83"/>
        <v>4.8141809290953548</v>
      </c>
      <c r="M174" s="87">
        <f t="shared" si="83"/>
        <v>4.4684863724853985</v>
      </c>
      <c r="N174" s="87">
        <f t="shared" si="83"/>
        <v>4.0745599366165859</v>
      </c>
      <c r="O174" s="87">
        <f t="shared" si="83"/>
        <v>4.1215516387315256</v>
      </c>
      <c r="P174" s="87">
        <f t="shared" si="83"/>
        <v>3.9720817655493623</v>
      </c>
      <c r="Q174" s="87">
        <f t="shared" si="83"/>
        <v>3.2964889302118197</v>
      </c>
      <c r="R174" s="87">
        <f t="shared" si="83"/>
        <v>3.0049066646497975</v>
      </c>
      <c r="S174" s="87">
        <f t="shared" ref="S174:T174" si="86">(S9/S$87)*100</f>
        <v>2.9396248624808115</v>
      </c>
      <c r="T174" s="87">
        <f t="shared" si="86"/>
        <v>2.1785666903394194</v>
      </c>
      <c r="U174" s="87">
        <f t="shared" ref="U174" si="87">(U9/U$87)*100</f>
        <v>2.1059512665721378</v>
      </c>
    </row>
    <row r="175" spans="1:21" ht="15" customHeight="1" x14ac:dyDescent="0.35">
      <c r="A175" s="19" t="s">
        <v>136</v>
      </c>
      <c r="B175" s="386"/>
      <c r="C175" s="95" t="s">
        <v>126</v>
      </c>
      <c r="D175" s="87"/>
      <c r="E175" s="87">
        <f t="shared" si="83"/>
        <v>4.0268461405862386</v>
      </c>
      <c r="F175" s="87">
        <f t="shared" si="83"/>
        <v>4.0429179877260548</v>
      </c>
      <c r="G175" s="87">
        <f t="shared" si="83"/>
        <v>4.1770508347332731</v>
      </c>
      <c r="H175" s="87">
        <f t="shared" si="83"/>
        <v>5.0154558617361129</v>
      </c>
      <c r="I175" s="87">
        <f t="shared" si="83"/>
        <v>4.2236399915984038</v>
      </c>
      <c r="J175" s="87">
        <f t="shared" si="83"/>
        <v>4.6090338854950437</v>
      </c>
      <c r="K175" s="87">
        <f t="shared" si="83"/>
        <v>5.2644059242242296</v>
      </c>
      <c r="L175" s="87">
        <f t="shared" si="83"/>
        <v>4.8142191320293399</v>
      </c>
      <c r="M175" s="87">
        <f t="shared" si="83"/>
        <v>4.4685201708847071</v>
      </c>
      <c r="N175" s="87">
        <f t="shared" si="83"/>
        <v>4.0746573496510994</v>
      </c>
      <c r="O175" s="87">
        <f t="shared" si="83"/>
        <v>4.1215910276919665</v>
      </c>
      <c r="P175" s="87">
        <f t="shared" si="83"/>
        <v>3.9720524746585015</v>
      </c>
      <c r="Q175" s="87">
        <f t="shared" si="83"/>
        <v>3.2965027154054867</v>
      </c>
      <c r="R175" s="87">
        <f t="shared" si="83"/>
        <v>3.0048853929822408</v>
      </c>
      <c r="S175" s="87">
        <f t="shared" ref="S175:T175" si="88">(S10/S$87)*100</f>
        <v>2.9396248624808119</v>
      </c>
      <c r="T175" s="87">
        <f t="shared" si="88"/>
        <v>2.1785474301822472</v>
      </c>
      <c r="U175" s="87">
        <f t="shared" ref="U175" si="89">(U10/U$87)*100</f>
        <v>2.1059512665721383</v>
      </c>
    </row>
    <row r="176" spans="1:21" ht="15" customHeight="1" x14ac:dyDescent="0.35">
      <c r="A176" s="19" t="s">
        <v>136</v>
      </c>
      <c r="B176" s="386"/>
      <c r="C176" s="260" t="s">
        <v>123</v>
      </c>
      <c r="D176" s="87"/>
      <c r="E176" s="87">
        <f t="shared" ref="E176:R176" si="90">(E11/E$87)*100</f>
        <v>2.447405697497508</v>
      </c>
      <c r="F176" s="87">
        <f t="shared" si="90"/>
        <v>2.6265155329369021</v>
      </c>
      <c r="G176" s="87">
        <f t="shared" si="90"/>
        <v>2.8523079005827441</v>
      </c>
      <c r="H176" s="87">
        <f t="shared" si="90"/>
        <v>2.3999103674932778</v>
      </c>
      <c r="I176" s="87">
        <f t="shared" si="90"/>
        <v>2.3239340474690189</v>
      </c>
      <c r="J176" s="87">
        <f t="shared" si="90"/>
        <v>2.5553485550886013</v>
      </c>
      <c r="K176" s="87">
        <f t="shared" si="90"/>
        <v>3.0188482222106199</v>
      </c>
      <c r="L176" s="87">
        <f t="shared" si="90"/>
        <v>3.0250611246943766</v>
      </c>
      <c r="M176" s="87">
        <f t="shared" si="90"/>
        <v>3.2355883625351503</v>
      </c>
      <c r="N176" s="87">
        <f t="shared" si="90"/>
        <v>3.133679907262791</v>
      </c>
      <c r="O176" s="87">
        <f t="shared" si="90"/>
        <v>3.1542241956450598</v>
      </c>
      <c r="P176" s="87">
        <f t="shared" si="90"/>
        <v>3.1207885459230429</v>
      </c>
      <c r="Q176" s="87">
        <f t="shared" si="90"/>
        <v>2.4161500596620922</v>
      </c>
      <c r="R176" s="87">
        <f t="shared" si="90"/>
        <v>2.3298384771376841</v>
      </c>
      <c r="S176" s="87">
        <f t="shared" ref="S176:T176" si="91">(S11/S$87)*100</f>
        <v>2.2970848638881365</v>
      </c>
      <c r="T176" s="87">
        <f t="shared" si="91"/>
        <v>1.7358718996431262</v>
      </c>
      <c r="U176" s="87">
        <f t="shared" ref="U176" si="92">(U11/U$87)*100</f>
        <v>1.5141571621832626</v>
      </c>
    </row>
    <row r="177" spans="1:21" ht="15" customHeight="1" x14ac:dyDescent="0.35">
      <c r="A177" s="19" t="s">
        <v>136</v>
      </c>
      <c r="B177" s="386"/>
      <c r="C177" s="20" t="s">
        <v>117</v>
      </c>
      <c r="D177" s="87"/>
      <c r="E177" s="87">
        <f t="shared" ref="E177:R177" si="93">(E12/E$87)*100</f>
        <v>1.5346219280955129</v>
      </c>
      <c r="F177" s="87">
        <f t="shared" si="93"/>
        <v>1.4659336771489611</v>
      </c>
      <c r="G177" s="87">
        <f t="shared" si="93"/>
        <v>1.5148270536038448</v>
      </c>
      <c r="H177" s="87">
        <f t="shared" si="93"/>
        <v>1.1250603295718324</v>
      </c>
      <c r="I177" s="87">
        <f t="shared" si="93"/>
        <v>1.1271266540642721</v>
      </c>
      <c r="J177" s="87">
        <f t="shared" si="93"/>
        <v>1.2186550746405174</v>
      </c>
      <c r="K177" s="87">
        <f t="shared" si="93"/>
        <v>1.6106267077394316</v>
      </c>
      <c r="L177" s="87">
        <f t="shared" si="93"/>
        <v>1.7820522616136918</v>
      </c>
      <c r="M177" s="87">
        <f t="shared" si="93"/>
        <v>1.8824356478477178</v>
      </c>
      <c r="N177" s="87">
        <f t="shared" si="93"/>
        <v>1.8203249049411139</v>
      </c>
      <c r="O177" s="87">
        <f t="shared" si="93"/>
        <v>1.8430888670731598</v>
      </c>
      <c r="P177" s="87">
        <f t="shared" si="93"/>
        <v>1.8344150593511799</v>
      </c>
      <c r="Q177" s="87">
        <f t="shared" si="93"/>
        <v>1.0071366502585357</v>
      </c>
      <c r="R177" s="87">
        <f t="shared" si="93"/>
        <v>0.89085743728403355</v>
      </c>
      <c r="S177" s="87">
        <f t="shared" ref="S177:T177" si="94">(S12/S$87)*100</f>
        <v>0.94134198616240816</v>
      </c>
      <c r="T177" s="87">
        <f t="shared" si="94"/>
        <v>0.42249237979792187</v>
      </c>
      <c r="U177" s="87">
        <f t="shared" ref="U177" si="95">(U12/U$87)*100</f>
        <v>0.24494513998438555</v>
      </c>
    </row>
    <row r="178" spans="1:21" ht="15" customHeight="1" x14ac:dyDescent="0.35">
      <c r="A178" s="19" t="s">
        <v>136</v>
      </c>
      <c r="B178" s="386"/>
      <c r="C178" s="254" t="s">
        <v>118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</row>
    <row r="179" spans="1:21" ht="15" customHeight="1" x14ac:dyDescent="0.35">
      <c r="A179" s="19" t="s">
        <v>136</v>
      </c>
      <c r="B179" s="386"/>
      <c r="C179" s="254" t="s">
        <v>119</v>
      </c>
      <c r="D179" s="87"/>
      <c r="E179" s="87">
        <f t="shared" ref="E179:R179" si="96">(E14/E$87)*100</f>
        <v>0.91278376940199502</v>
      </c>
      <c r="F179" s="87">
        <f t="shared" si="96"/>
        <v>1.160581855787941</v>
      </c>
      <c r="G179" s="87">
        <f t="shared" si="96"/>
        <v>1.3374808469788995</v>
      </c>
      <c r="H179" s="87">
        <f t="shared" si="96"/>
        <v>1.2748500379214451</v>
      </c>
      <c r="I179" s="87">
        <f t="shared" si="96"/>
        <v>1.196807393404747</v>
      </c>
      <c r="J179" s="87">
        <f t="shared" si="96"/>
        <v>1.3366934804480839</v>
      </c>
      <c r="K179" s="87">
        <f t="shared" si="96"/>
        <v>1.4082215144711883</v>
      </c>
      <c r="L179" s="87">
        <f t="shared" si="96"/>
        <v>1.2430088630806846</v>
      </c>
      <c r="M179" s="87">
        <f t="shared" si="96"/>
        <v>1.3531527146874323</v>
      </c>
      <c r="N179" s="87">
        <f t="shared" si="96"/>
        <v>1.3133550023216773</v>
      </c>
      <c r="O179" s="87">
        <f t="shared" si="96"/>
        <v>1.3111353285719003</v>
      </c>
      <c r="P179" s="87">
        <f t="shared" si="96"/>
        <v>1.2863734865718628</v>
      </c>
      <c r="Q179" s="87">
        <f t="shared" si="96"/>
        <v>1.4090134094035565</v>
      </c>
      <c r="R179" s="87">
        <f t="shared" si="96"/>
        <v>1.4389810398536509</v>
      </c>
      <c r="S179" s="87">
        <f t="shared" ref="S179:T179" si="97">(S14/S$87)*100</f>
        <v>1.3557428777257281</v>
      </c>
      <c r="T179" s="87">
        <f t="shared" si="97"/>
        <v>1.3133795198452045</v>
      </c>
      <c r="U179" s="87">
        <f t="shared" ref="U179" si="98">(U14/U$87)*100</f>
        <v>1.269212022198877</v>
      </c>
    </row>
    <row r="180" spans="1:21" ht="15" customHeight="1" x14ac:dyDescent="0.35">
      <c r="A180" s="19" t="s">
        <v>136</v>
      </c>
      <c r="B180" s="386"/>
      <c r="C180" s="254" t="s">
        <v>120</v>
      </c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</row>
    <row r="181" spans="1:21" ht="15" customHeight="1" x14ac:dyDescent="0.35">
      <c r="A181" s="19" t="s">
        <v>136</v>
      </c>
      <c r="B181" s="386"/>
      <c r="C181" s="260" t="s">
        <v>121</v>
      </c>
      <c r="D181" s="87"/>
      <c r="E181" s="87">
        <f t="shared" ref="E181:R181" si="99">(E16/E$87)*100</f>
        <v>1.5795153904382173</v>
      </c>
      <c r="F181" s="87">
        <f t="shared" si="99"/>
        <v>1.4027269387255235</v>
      </c>
      <c r="G181" s="87">
        <f t="shared" si="99"/>
        <v>1.3246813983397638</v>
      </c>
      <c r="H181" s="87">
        <f t="shared" si="99"/>
        <v>2.6129599411643034</v>
      </c>
      <c r="I181" s="87">
        <f t="shared" si="99"/>
        <v>1.8997059441293844</v>
      </c>
      <c r="J181" s="87">
        <f t="shared" si="99"/>
        <v>2.018061994232871</v>
      </c>
      <c r="K181" s="87">
        <f t="shared" si="99"/>
        <v>2.2204093353521639</v>
      </c>
      <c r="L181" s="87">
        <f t="shared" si="99"/>
        <v>1.7661216381418092</v>
      </c>
      <c r="M181" s="87">
        <f t="shared" si="99"/>
        <v>1.1815920398009949</v>
      </c>
      <c r="N181" s="87">
        <f t="shared" si="99"/>
        <v>0.94058779025025419</v>
      </c>
      <c r="O181" s="87">
        <f t="shared" si="99"/>
        <v>0.96708726992161353</v>
      </c>
      <c r="P181" s="87">
        <f t="shared" si="99"/>
        <v>0.84959516134249025</v>
      </c>
      <c r="Q181" s="87">
        <f t="shared" si="99"/>
        <v>0.87973084922844635</v>
      </c>
      <c r="R181" s="87">
        <f t="shared" si="99"/>
        <v>0.67421732080983598</v>
      </c>
      <c r="S181" s="87">
        <f t="shared" ref="S181:T181" si="100">(S16/S$87)*100</f>
        <v>0.64116237417658284</v>
      </c>
      <c r="T181" s="87">
        <f t="shared" si="100"/>
        <v>0.44268731078733459</v>
      </c>
      <c r="U181" s="87">
        <f t="shared" ref="U181" si="101">(U16/U$87)*100</f>
        <v>0.59035288568755084</v>
      </c>
    </row>
    <row r="182" spans="1:21" ht="15" customHeight="1" x14ac:dyDescent="0.35">
      <c r="A182" s="19" t="s">
        <v>136</v>
      </c>
      <c r="B182" s="386"/>
      <c r="C182" s="260" t="s">
        <v>122</v>
      </c>
      <c r="D182" s="87"/>
      <c r="E182" s="87"/>
      <c r="F182" s="87"/>
      <c r="G182" s="87"/>
      <c r="H182" s="87"/>
      <c r="I182" s="87"/>
      <c r="J182" s="87">
        <f t="shared" ref="J182:R182" si="102">(J17/J$87)*100</f>
        <v>3.5045660451838691E-2</v>
      </c>
      <c r="K182" s="87">
        <f t="shared" si="102"/>
        <v>2.5148366661445553E-2</v>
      </c>
      <c r="L182" s="87">
        <f t="shared" si="102"/>
        <v>2.2998166259168704E-2</v>
      </c>
      <c r="M182" s="87">
        <f t="shared" si="102"/>
        <v>5.1305970149253727E-2</v>
      </c>
      <c r="N182" s="87">
        <f t="shared" si="102"/>
        <v>2.9223910354031442E-4</v>
      </c>
      <c r="O182" s="87">
        <f t="shared" si="102"/>
        <v>2.4017316485185818E-4</v>
      </c>
      <c r="P182" s="87">
        <f t="shared" si="102"/>
        <v>1.6980582838290947E-3</v>
      </c>
      <c r="Q182" s="87">
        <f t="shared" si="102"/>
        <v>6.0802132128099956E-4</v>
      </c>
      <c r="R182" s="87">
        <f t="shared" si="102"/>
        <v>8.5086670227701381E-4</v>
      </c>
      <c r="S182" s="87">
        <f t="shared" ref="S182:T182" si="103">(S17/S$87)*100</f>
        <v>1.3776244160923945E-3</v>
      </c>
      <c r="T182" s="87">
        <f t="shared" si="103"/>
        <v>7.4799089583060184E-6</v>
      </c>
      <c r="U182" s="87">
        <f t="shared" ref="U182" si="104">(U17/U$87)*100</f>
        <v>1.4412187013245464E-3</v>
      </c>
    </row>
    <row r="183" spans="1:21" ht="15" customHeight="1" x14ac:dyDescent="0.35">
      <c r="A183" s="19" t="s">
        <v>136</v>
      </c>
      <c r="B183" s="387"/>
      <c r="C183" s="261" t="s">
        <v>116</v>
      </c>
      <c r="D183" s="52"/>
      <c r="E183" s="52"/>
      <c r="F183" s="52"/>
      <c r="G183" s="52"/>
      <c r="H183" s="52"/>
      <c r="I183" s="52"/>
      <c r="J183" s="52">
        <f t="shared" ref="J183:R183" si="105">(J18/J$87)*100</f>
        <v>0.10130507617617183</v>
      </c>
      <c r="K183" s="52">
        <f t="shared" si="105"/>
        <v>0.100134862619433</v>
      </c>
      <c r="L183" s="52">
        <f t="shared" si="105"/>
        <v>0.19362383581907089</v>
      </c>
      <c r="M183" s="52">
        <f t="shared" si="105"/>
        <v>0.33760430455399631</v>
      </c>
      <c r="N183" s="52">
        <f t="shared" si="105"/>
        <v>0.32033134426091109</v>
      </c>
      <c r="O183" s="52">
        <f t="shared" si="105"/>
        <v>0.39375897921001035</v>
      </c>
      <c r="P183" s="52">
        <f t="shared" si="105"/>
        <v>0.31206155984712086</v>
      </c>
      <c r="Q183" s="52">
        <f t="shared" si="105"/>
        <v>0.25021069828461984</v>
      </c>
      <c r="R183" s="52">
        <f t="shared" si="105"/>
        <v>0.23107174290117183</v>
      </c>
      <c r="S183" s="52">
        <f t="shared" ref="S183:T183" si="106">(S18/S$87)*100</f>
        <v>0.33025858699535077</v>
      </c>
      <c r="T183" s="52">
        <f t="shared" si="106"/>
        <v>0.1615584099580438</v>
      </c>
      <c r="U183" s="52">
        <f t="shared" ref="U183" si="107">(U18/U$87)*100</f>
        <v>0.10223367576359466</v>
      </c>
    </row>
    <row r="184" spans="1:21" x14ac:dyDescent="0.35">
      <c r="A184" s="19" t="s">
        <v>136</v>
      </c>
      <c r="B184" s="390" t="s">
        <v>4</v>
      </c>
      <c r="C184" s="254" t="s">
        <v>59</v>
      </c>
      <c r="D184" s="51"/>
      <c r="E184" s="51">
        <f t="shared" ref="E184:R184" si="108">(E19/E$87)*100</f>
        <v>0.2679367744159728</v>
      </c>
      <c r="F184" s="51">
        <f t="shared" si="108"/>
        <v>0.24581910217855735</v>
      </c>
      <c r="G184" s="51">
        <f t="shared" si="108"/>
        <v>0.26915763628643691</v>
      </c>
      <c r="H184" s="51">
        <f t="shared" si="108"/>
        <v>0.17484084484383255</v>
      </c>
      <c r="I184" s="51">
        <f t="shared" si="108"/>
        <v>0.17884898130644822</v>
      </c>
      <c r="J184" s="51">
        <f t="shared" si="108"/>
        <v>0.16733340072883421</v>
      </c>
      <c r="K184" s="51">
        <f t="shared" si="108"/>
        <v>0.18178179223446281</v>
      </c>
      <c r="L184" s="51">
        <f t="shared" si="108"/>
        <v>0.14906784841075796</v>
      </c>
      <c r="M184" s="51">
        <f t="shared" si="108"/>
        <v>0.20711659095825219</v>
      </c>
      <c r="N184" s="51">
        <f t="shared" si="108"/>
        <v>9.2315085707234845E-2</v>
      </c>
      <c r="O184" s="51">
        <f t="shared" si="108"/>
        <v>0.12868243546997382</v>
      </c>
      <c r="P184" s="51">
        <f t="shared" si="108"/>
        <v>4.5493939481741831E-2</v>
      </c>
      <c r="Q184" s="51">
        <f t="shared" si="108"/>
        <v>7.492342479916296E-2</v>
      </c>
      <c r="R184" s="51">
        <f t="shared" si="108"/>
        <v>1.73718618381557E-2</v>
      </c>
      <c r="S184" s="51">
        <f t="shared" ref="S184:T184" si="109">(S19/S$87)*100</f>
        <v>1.4412133656203132E-2</v>
      </c>
      <c r="T184" s="51">
        <f t="shared" si="109"/>
        <v>5.1420938770158639E-3</v>
      </c>
      <c r="U184" s="51">
        <f t="shared" ref="U184" si="110">(U19/U$87)*100</f>
        <v>4.7296333656720126E-2</v>
      </c>
    </row>
    <row r="185" spans="1:21" x14ac:dyDescent="0.35">
      <c r="A185" s="19" t="s">
        <v>136</v>
      </c>
      <c r="B185" s="390"/>
      <c r="C185" s="254" t="s">
        <v>60</v>
      </c>
      <c r="D185" s="51"/>
      <c r="E185" s="51">
        <f t="shared" ref="E185:R185" si="111">(E20/E$87)*100</f>
        <v>0.2679367744159728</v>
      </c>
      <c r="F185" s="51">
        <f t="shared" si="111"/>
        <v>0.24581910217855735</v>
      </c>
      <c r="G185" s="51">
        <f t="shared" si="111"/>
        <v>0.26915763628643691</v>
      </c>
      <c r="H185" s="51">
        <f t="shared" si="111"/>
        <v>0.17484084484383255</v>
      </c>
      <c r="I185" s="51">
        <f t="shared" si="111"/>
        <v>0.17884898130644822</v>
      </c>
      <c r="J185" s="51">
        <f t="shared" si="111"/>
        <v>0.16733340072883421</v>
      </c>
      <c r="K185" s="51">
        <f t="shared" si="111"/>
        <v>0.18178179223446281</v>
      </c>
      <c r="L185" s="51">
        <f t="shared" si="111"/>
        <v>0.14906784841075796</v>
      </c>
      <c r="M185" s="51">
        <f t="shared" si="111"/>
        <v>0.20711659095825219</v>
      </c>
      <c r="N185" s="51">
        <f t="shared" si="111"/>
        <v>9.2315085707234845E-2</v>
      </c>
      <c r="O185" s="51">
        <f t="shared" si="111"/>
        <v>0.12868243546997382</v>
      </c>
      <c r="P185" s="51">
        <f t="shared" si="111"/>
        <v>4.5493939481741831E-2</v>
      </c>
      <c r="Q185" s="51">
        <f t="shared" si="111"/>
        <v>7.492342479916296E-2</v>
      </c>
      <c r="R185" s="51">
        <f t="shared" si="111"/>
        <v>1.73718618381557E-2</v>
      </c>
      <c r="S185" s="51">
        <f t="shared" ref="S185:T185" si="112">(S20/S$87)*100</f>
        <v>1.4412133656203132E-2</v>
      </c>
      <c r="T185" s="51">
        <f t="shared" si="112"/>
        <v>5.1420938770158639E-3</v>
      </c>
      <c r="U185" s="51">
        <f t="shared" ref="U185" si="113">(U20/U$87)*100</f>
        <v>4.7296333656720126E-2</v>
      </c>
    </row>
    <row r="186" spans="1:21" x14ac:dyDescent="0.35">
      <c r="A186" s="19" t="s">
        <v>136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x14ac:dyDescent="0.35">
      <c r="A187" s="19" t="s">
        <v>136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35">
      <c r="A188" s="19" t="s">
        <v>136</v>
      </c>
      <c r="B188" s="391"/>
      <c r="C188" s="255" t="s">
        <v>63</v>
      </c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</row>
    <row r="189" spans="1:21" x14ac:dyDescent="0.35">
      <c r="A189" s="19" t="s">
        <v>136</v>
      </c>
      <c r="B189" s="390" t="s">
        <v>5</v>
      </c>
      <c r="C189" s="17" t="s">
        <v>59</v>
      </c>
      <c r="D189" s="51"/>
      <c r="E189" s="51">
        <f t="shared" ref="E189:R189" si="114">(E24/E$87)*100</f>
        <v>0</v>
      </c>
      <c r="F189" s="51">
        <f t="shared" si="114"/>
        <v>5.4429914681108742E-3</v>
      </c>
      <c r="G189" s="51">
        <f t="shared" si="114"/>
        <v>0</v>
      </c>
      <c r="H189" s="51">
        <f t="shared" si="114"/>
        <v>0.10008963250672245</v>
      </c>
      <c r="I189" s="51">
        <f t="shared" si="114"/>
        <v>5.2509976895610169E-2</v>
      </c>
      <c r="J189" s="51">
        <f t="shared" si="114"/>
        <v>1.19867712259723E-2</v>
      </c>
      <c r="K189" s="51">
        <f t="shared" si="114"/>
        <v>9.0499312553298881E-3</v>
      </c>
      <c r="L189" s="51">
        <f t="shared" si="114"/>
        <v>5.8450488997555013E-3</v>
      </c>
      <c r="M189" s="51">
        <f t="shared" si="114"/>
        <v>3.9544127190136282E-3</v>
      </c>
      <c r="N189" s="51">
        <f t="shared" si="114"/>
        <v>2.1430867592956387E-3</v>
      </c>
      <c r="O189" s="51">
        <f t="shared" si="114"/>
        <v>1.2361994968372197E-3</v>
      </c>
      <c r="P189" s="51">
        <f t="shared" si="114"/>
        <v>1.5795003692602935E-3</v>
      </c>
      <c r="Q189" s="51">
        <f t="shared" si="114"/>
        <v>3.3041904576120466E-3</v>
      </c>
      <c r="R189" s="51">
        <f t="shared" si="114"/>
        <v>9.0995466771291757E-3</v>
      </c>
      <c r="S189" s="51">
        <f t="shared" ref="S189:T189" si="115">(S24/S$87)*100</f>
        <v>2.0677471859012059E-3</v>
      </c>
      <c r="T189" s="51">
        <f t="shared" si="115"/>
        <v>5.7362003408941928E-4</v>
      </c>
      <c r="U189" s="51">
        <f t="shared" ref="U189" si="116">(U24/U$87)*100</f>
        <v>1.543484500396101E-3</v>
      </c>
    </row>
    <row r="190" spans="1:21" x14ac:dyDescent="0.35">
      <c r="A190" s="19" t="s">
        <v>136</v>
      </c>
      <c r="B190" s="390"/>
      <c r="C190" s="20" t="s">
        <v>60</v>
      </c>
      <c r="D190" s="51"/>
      <c r="E190" s="51">
        <f t="shared" ref="E190:R190" si="117">(E25/E$87)*100</f>
        <v>0</v>
      </c>
      <c r="F190" s="51">
        <f t="shared" si="117"/>
        <v>5.4429914681108742E-3</v>
      </c>
      <c r="G190" s="51">
        <f t="shared" si="117"/>
        <v>0</v>
      </c>
      <c r="H190" s="51">
        <f t="shared" si="117"/>
        <v>0.10008963250672245</v>
      </c>
      <c r="I190" s="51">
        <f t="shared" si="117"/>
        <v>5.2509976895610169E-2</v>
      </c>
      <c r="J190" s="51">
        <f t="shared" si="117"/>
        <v>1.19867712259723E-2</v>
      </c>
      <c r="K190" s="51">
        <f t="shared" si="117"/>
        <v>9.0499312553298881E-3</v>
      </c>
      <c r="L190" s="51">
        <f t="shared" si="117"/>
        <v>5.8450488997555013E-3</v>
      </c>
      <c r="M190" s="51">
        <f t="shared" si="117"/>
        <v>3.9544127190136282E-3</v>
      </c>
      <c r="N190" s="51">
        <f t="shared" si="117"/>
        <v>2.1430867592956387E-3</v>
      </c>
      <c r="O190" s="51">
        <f t="shared" si="117"/>
        <v>1.2361994968372197E-3</v>
      </c>
      <c r="P190" s="51">
        <f t="shared" si="117"/>
        <v>1.5795003692602935E-3</v>
      </c>
      <c r="Q190" s="51">
        <f t="shared" si="117"/>
        <v>3.3041904576120466E-3</v>
      </c>
      <c r="R190" s="51">
        <f t="shared" si="117"/>
        <v>9.0995466771291757E-3</v>
      </c>
      <c r="S190" s="51">
        <f t="shared" ref="S190:T190" si="118">(S25/S$87)*100</f>
        <v>2.0677471859012059E-3</v>
      </c>
      <c r="T190" s="51">
        <f t="shared" si="118"/>
        <v>5.7362003408941928E-4</v>
      </c>
      <c r="U190" s="51">
        <f t="shared" ref="U190" si="119">(U25/U$87)*100</f>
        <v>1.543484500396101E-3</v>
      </c>
    </row>
    <row r="191" spans="1:21" x14ac:dyDescent="0.35">
      <c r="A191" s="19" t="s">
        <v>136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x14ac:dyDescent="0.35">
      <c r="A192" s="19" t="s">
        <v>136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35">
      <c r="A193" s="19" t="s">
        <v>136</v>
      </c>
      <c r="B193" s="391"/>
      <c r="C193" s="27" t="s">
        <v>63</v>
      </c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</row>
    <row r="194" spans="1:21" x14ac:dyDescent="0.35">
      <c r="A194" s="19" t="s">
        <v>136</v>
      </c>
      <c r="B194" s="390" t="s">
        <v>6</v>
      </c>
      <c r="C194" s="17" t="s">
        <v>59</v>
      </c>
      <c r="D194" s="51"/>
      <c r="E194" s="51">
        <f t="shared" ref="E194:R194" si="120">(E29/E$87)*100</f>
        <v>1.8511995323285391E-2</v>
      </c>
      <c r="F194" s="51">
        <f t="shared" si="120"/>
        <v>2.3132713739471215E-3</v>
      </c>
      <c r="G194" s="51">
        <f t="shared" si="120"/>
        <v>4.9228648612059797E-4</v>
      </c>
      <c r="H194" s="51">
        <f t="shared" si="120"/>
        <v>4.3782032129806255E-2</v>
      </c>
      <c r="I194" s="51">
        <f t="shared" si="120"/>
        <v>1.9953791220331863E-3</v>
      </c>
      <c r="J194" s="51">
        <f t="shared" si="120"/>
        <v>7.2065046286267198E-2</v>
      </c>
      <c r="K194" s="51">
        <f t="shared" si="120"/>
        <v>6.7526410135923004E-2</v>
      </c>
      <c r="L194" s="51">
        <f t="shared" si="120"/>
        <v>5.6654951100244495E-2</v>
      </c>
      <c r="M194" s="51">
        <f t="shared" si="120"/>
        <v>6.8069976205926891E-2</v>
      </c>
      <c r="N194" s="51">
        <f t="shared" si="120"/>
        <v>6.0493494432845074E-2</v>
      </c>
      <c r="O194" s="51">
        <f t="shared" si="120"/>
        <v>4.3772915083775413E-2</v>
      </c>
      <c r="P194" s="51">
        <f t="shared" si="120"/>
        <v>4.5025550984873805E-2</v>
      </c>
      <c r="Q194" s="51">
        <f t="shared" si="120"/>
        <v>3.0712441669221203E-2</v>
      </c>
      <c r="R194" s="51">
        <f t="shared" si="120"/>
        <v>4.6963114928456291E-2</v>
      </c>
      <c r="S194" s="51">
        <f t="shared" ref="S194:T194" si="121">(S29/S$87)*100</f>
        <v>5.7615847152204698E-2</v>
      </c>
      <c r="T194" s="51">
        <f t="shared" si="121"/>
        <v>4.6524682050609674E-2</v>
      </c>
      <c r="U194" s="51">
        <f t="shared" ref="U194" si="122">(U29/U$87)*100</f>
        <v>4.9736052476683605E-2</v>
      </c>
    </row>
    <row r="195" spans="1:21" x14ac:dyDescent="0.35">
      <c r="A195" s="19" t="s">
        <v>136</v>
      </c>
      <c r="B195" s="390"/>
      <c r="C195" s="20" t="s">
        <v>60</v>
      </c>
      <c r="D195" s="51"/>
      <c r="E195" s="51">
        <f t="shared" ref="E195:R195" si="123">(E30/E$87)*100</f>
        <v>1.8511995323285391E-2</v>
      </c>
      <c r="F195" s="51">
        <f t="shared" si="123"/>
        <v>2.3132713739471215E-3</v>
      </c>
      <c r="G195" s="51">
        <f t="shared" si="123"/>
        <v>4.9228648612059797E-4</v>
      </c>
      <c r="H195" s="51">
        <f t="shared" si="123"/>
        <v>4.3782032129806255E-2</v>
      </c>
      <c r="I195" s="51">
        <f t="shared" si="123"/>
        <v>1.9953791220331863E-3</v>
      </c>
      <c r="J195" s="51">
        <f t="shared" si="123"/>
        <v>7.2065046286267198E-2</v>
      </c>
      <c r="K195" s="51">
        <f t="shared" si="123"/>
        <v>6.7526410135923004E-2</v>
      </c>
      <c r="L195" s="51">
        <f t="shared" si="123"/>
        <v>5.6654951100244495E-2</v>
      </c>
      <c r="M195" s="51">
        <f t="shared" si="123"/>
        <v>6.8069976205926891E-2</v>
      </c>
      <c r="N195" s="51">
        <f t="shared" si="123"/>
        <v>6.0493494432845074E-2</v>
      </c>
      <c r="O195" s="51">
        <f t="shared" si="123"/>
        <v>4.3772915083775413E-2</v>
      </c>
      <c r="P195" s="51">
        <f t="shared" si="123"/>
        <v>4.5025550984873805E-2</v>
      </c>
      <c r="Q195" s="51">
        <f t="shared" si="123"/>
        <v>3.0712441669221203E-2</v>
      </c>
      <c r="R195" s="51">
        <f t="shared" si="123"/>
        <v>4.6963114928456291E-2</v>
      </c>
      <c r="S195" s="51">
        <f t="shared" ref="S195:T195" si="124">(S30/S$87)*100</f>
        <v>5.7615847152204698E-2</v>
      </c>
      <c r="T195" s="51">
        <f t="shared" si="124"/>
        <v>4.6524682050609674E-2</v>
      </c>
      <c r="U195" s="51">
        <f t="shared" ref="U195" si="125">(U30/U$87)*100</f>
        <v>4.9736052476683605E-2</v>
      </c>
    </row>
    <row r="196" spans="1:21" x14ac:dyDescent="0.35">
      <c r="A196" s="19" t="s">
        <v>136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21" x14ac:dyDescent="0.35">
      <c r="A197" s="19" t="s">
        <v>136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35">
      <c r="A198" s="19" t="s">
        <v>136</v>
      </c>
      <c r="B198" s="391"/>
      <c r="C198" s="27" t="s">
        <v>63</v>
      </c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</row>
    <row r="199" spans="1:21" x14ac:dyDescent="0.35">
      <c r="A199" s="19" t="s">
        <v>136</v>
      </c>
      <c r="B199" s="393" t="s">
        <v>7</v>
      </c>
      <c r="C199" s="28" t="s">
        <v>59</v>
      </c>
      <c r="D199" s="53"/>
      <c r="E199" s="53">
        <f t="shared" ref="E199:R199" si="126">(E34/E$87)*100</f>
        <v>1.9418858252077915</v>
      </c>
      <c r="F199" s="53">
        <f t="shared" si="126"/>
        <v>1.6968525901835649</v>
      </c>
      <c r="G199" s="53">
        <f t="shared" si="126"/>
        <v>1.5958697163814479</v>
      </c>
      <c r="H199" s="53">
        <f t="shared" si="126"/>
        <v>2.1219921399186417</v>
      </c>
      <c r="I199" s="53">
        <f t="shared" si="126"/>
        <v>1.6933417349296365</v>
      </c>
      <c r="J199" s="53">
        <f t="shared" si="126"/>
        <v>1.4697514550207242</v>
      </c>
      <c r="K199" s="53">
        <f t="shared" si="126"/>
        <v>2.1840355731913195</v>
      </c>
      <c r="L199" s="53">
        <f t="shared" si="126"/>
        <v>2.1849404034229831</v>
      </c>
      <c r="M199" s="53">
        <f t="shared" si="126"/>
        <v>1.9481059377027905</v>
      </c>
      <c r="N199" s="53">
        <f t="shared" si="126"/>
        <v>1.5382816990132062</v>
      </c>
      <c r="O199" s="53">
        <f t="shared" si="126"/>
        <v>1.6464233564439961</v>
      </c>
      <c r="P199" s="53">
        <f t="shared" si="126"/>
        <v>1.9804950993930113</v>
      </c>
      <c r="Q199" s="53">
        <f t="shared" si="126"/>
        <v>1.2632796478340507</v>
      </c>
      <c r="R199" s="53">
        <f t="shared" si="126"/>
        <v>0.99393048419042407</v>
      </c>
      <c r="S199" s="53">
        <f t="shared" ref="S199:T199" si="127">(S34/S$87)*100</f>
        <v>0.99349222610796528</v>
      </c>
      <c r="T199" s="53">
        <f t="shared" si="127"/>
        <v>0.50171266553035265</v>
      </c>
      <c r="U199" s="53">
        <f t="shared" ref="U199" si="128">(U34/U$87)*100</f>
        <v>0.42601840532612317</v>
      </c>
    </row>
    <row r="200" spans="1:21" x14ac:dyDescent="0.35">
      <c r="A200" s="19" t="s">
        <v>136</v>
      </c>
      <c r="B200" s="390"/>
      <c r="C200" s="20" t="s">
        <v>60</v>
      </c>
      <c r="D200" s="51"/>
      <c r="E200" s="51">
        <f t="shared" ref="E200:R200" si="129">(E35/E$87)*100</f>
        <v>1.9418858252077915</v>
      </c>
      <c r="F200" s="51">
        <f t="shared" si="129"/>
        <v>1.6968525901835649</v>
      </c>
      <c r="G200" s="51">
        <f t="shared" si="129"/>
        <v>1.5958697163814479</v>
      </c>
      <c r="H200" s="51">
        <f t="shared" si="129"/>
        <v>2.1219921399186417</v>
      </c>
      <c r="I200" s="51">
        <f t="shared" si="129"/>
        <v>1.6933417349296365</v>
      </c>
      <c r="J200" s="51">
        <f t="shared" si="129"/>
        <v>1.4697514550207242</v>
      </c>
      <c r="K200" s="51">
        <f t="shared" si="129"/>
        <v>2.1840355731913195</v>
      </c>
      <c r="L200" s="51">
        <f t="shared" si="129"/>
        <v>2.1849404034229831</v>
      </c>
      <c r="M200" s="51">
        <f t="shared" si="129"/>
        <v>1.9481059377027905</v>
      </c>
      <c r="N200" s="51">
        <f t="shared" si="129"/>
        <v>1.5382816990132062</v>
      </c>
      <c r="O200" s="51">
        <f t="shared" si="129"/>
        <v>1.6464233564439961</v>
      </c>
      <c r="P200" s="51">
        <f t="shared" si="129"/>
        <v>1.9804950993930113</v>
      </c>
      <c r="Q200" s="51">
        <f t="shared" si="129"/>
        <v>1.2632796478340507</v>
      </c>
      <c r="R200" s="51">
        <f t="shared" si="129"/>
        <v>0.99393048419042407</v>
      </c>
      <c r="S200" s="51">
        <f t="shared" ref="S200:T200" si="130">(S35/S$87)*100</f>
        <v>0.99349222610796528</v>
      </c>
      <c r="T200" s="51">
        <f t="shared" si="130"/>
        <v>0.50171266553035265</v>
      </c>
      <c r="U200" s="51">
        <f t="shared" ref="U200" si="131">(U35/U$87)*100</f>
        <v>0.42601840532612317</v>
      </c>
    </row>
    <row r="201" spans="1:21" x14ac:dyDescent="0.35">
      <c r="A201" s="19" t="s">
        <v>136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</row>
    <row r="202" spans="1:21" x14ac:dyDescent="0.35">
      <c r="A202" s="19" t="s">
        <v>136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35">
      <c r="A203" s="19" t="s">
        <v>136</v>
      </c>
      <c r="B203" s="391"/>
      <c r="C203" s="27" t="s">
        <v>63</v>
      </c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</row>
    <row r="204" spans="1:21" x14ac:dyDescent="0.35">
      <c r="A204" s="19" t="s">
        <v>136</v>
      </c>
      <c r="B204" s="393" t="s">
        <v>8</v>
      </c>
      <c r="C204" s="28" t="s">
        <v>59</v>
      </c>
      <c r="D204" s="53"/>
      <c r="E204" s="53">
        <f t="shared" ref="E204:R204" si="132">(E39/E$87)*100</f>
        <v>5.2987776087298669E-2</v>
      </c>
      <c r="F204" s="53">
        <f t="shared" si="132"/>
        <v>6.1573840983004266E-2</v>
      </c>
      <c r="G204" s="53">
        <f t="shared" si="132"/>
        <v>7.0520039136775653E-2</v>
      </c>
      <c r="H204" s="53">
        <f t="shared" si="132"/>
        <v>7.9692491553859948E-2</v>
      </c>
      <c r="I204" s="53">
        <f t="shared" si="132"/>
        <v>6.8683049779458105E-2</v>
      </c>
      <c r="J204" s="53">
        <f t="shared" si="132"/>
        <v>0.29437391986674949</v>
      </c>
      <c r="K204" s="53">
        <f t="shared" si="132"/>
        <v>0.27619694042708715</v>
      </c>
      <c r="L204" s="53">
        <f t="shared" si="132"/>
        <v>0.21764211491442542</v>
      </c>
      <c r="M204" s="53">
        <f t="shared" si="132"/>
        <v>6.8779742591390872E-2</v>
      </c>
      <c r="N204" s="53">
        <f t="shared" si="132"/>
        <v>7.0364681930206813E-2</v>
      </c>
      <c r="O204" s="53">
        <f t="shared" si="132"/>
        <v>5.5210599793451075E-2</v>
      </c>
      <c r="P204" s="53">
        <f t="shared" si="132"/>
        <v>0.10258460008571152</v>
      </c>
      <c r="Q204" s="53">
        <f t="shared" si="132"/>
        <v>0.10816406156975904</v>
      </c>
      <c r="R204" s="53">
        <f t="shared" si="132"/>
        <v>7.2820008603207767E-2</v>
      </c>
      <c r="S204" s="53">
        <f t="shared" ref="S204:T204" si="133">(S39/S$87)*100</f>
        <v>7.8678676498118064E-2</v>
      </c>
      <c r="T204" s="53">
        <f t="shared" si="133"/>
        <v>7.9835616887373811E-2</v>
      </c>
      <c r="U204" s="53">
        <f t="shared" ref="U204" si="134">(U39/U$87)*100</f>
        <v>0.1088926859359273</v>
      </c>
    </row>
    <row r="205" spans="1:21" x14ac:dyDescent="0.35">
      <c r="A205" s="19" t="s">
        <v>136</v>
      </c>
      <c r="B205" s="390"/>
      <c r="C205" s="20" t="s">
        <v>60</v>
      </c>
      <c r="D205" s="51"/>
      <c r="E205" s="51">
        <f t="shared" ref="E205:R205" si="135">(E40/E$87)*100</f>
        <v>5.2987776087298669E-2</v>
      </c>
      <c r="F205" s="51">
        <f t="shared" si="135"/>
        <v>6.1573840983004266E-2</v>
      </c>
      <c r="G205" s="51">
        <f t="shared" si="135"/>
        <v>7.0520039136775653E-2</v>
      </c>
      <c r="H205" s="51">
        <f t="shared" si="135"/>
        <v>7.9692491553859948E-2</v>
      </c>
      <c r="I205" s="51">
        <f t="shared" si="135"/>
        <v>6.8683049779458105E-2</v>
      </c>
      <c r="J205" s="51">
        <f t="shared" si="135"/>
        <v>0.29437391986674949</v>
      </c>
      <c r="K205" s="51">
        <f t="shared" si="135"/>
        <v>0.27619694042708715</v>
      </c>
      <c r="L205" s="51">
        <f t="shared" si="135"/>
        <v>0.21764211491442542</v>
      </c>
      <c r="M205" s="51">
        <f t="shared" si="135"/>
        <v>6.8779742591390872E-2</v>
      </c>
      <c r="N205" s="51">
        <f t="shared" si="135"/>
        <v>7.0364681930206813E-2</v>
      </c>
      <c r="O205" s="51">
        <f t="shared" si="135"/>
        <v>5.5210599793451075E-2</v>
      </c>
      <c r="P205" s="51">
        <f t="shared" si="135"/>
        <v>0.10258460008571152</v>
      </c>
      <c r="Q205" s="51">
        <f t="shared" si="135"/>
        <v>0.10816406156975904</v>
      </c>
      <c r="R205" s="51">
        <f t="shared" si="135"/>
        <v>7.2820008603207767E-2</v>
      </c>
      <c r="S205" s="51">
        <f t="shared" ref="S205:T205" si="136">(S40/S$87)*100</f>
        <v>7.8678676498118064E-2</v>
      </c>
      <c r="T205" s="51">
        <f t="shared" si="136"/>
        <v>7.9835616887373811E-2</v>
      </c>
      <c r="U205" s="51">
        <f t="shared" ref="U205" si="137">(U40/U$87)*100</f>
        <v>0.1088926859359273</v>
      </c>
    </row>
    <row r="206" spans="1:21" x14ac:dyDescent="0.35">
      <c r="A206" s="19" t="s">
        <v>136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</row>
    <row r="207" spans="1:21" x14ac:dyDescent="0.35">
      <c r="A207" s="19" t="s">
        <v>136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35">
      <c r="A208" s="19" t="s">
        <v>136</v>
      </c>
      <c r="B208" s="391"/>
      <c r="C208" s="27" t="s">
        <v>63</v>
      </c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</row>
    <row r="209" spans="1:23" x14ac:dyDescent="0.35">
      <c r="A209" s="19" t="s">
        <v>136</v>
      </c>
      <c r="B209" s="393" t="s">
        <v>9</v>
      </c>
      <c r="C209" s="28" t="s">
        <v>59</v>
      </c>
      <c r="D209" s="53"/>
      <c r="E209" s="53">
        <f t="shared" ref="E209:R209" si="138">(E44/E$87)*100</f>
        <v>1.1789218074302803</v>
      </c>
      <c r="F209" s="53">
        <f t="shared" si="138"/>
        <v>1.5637714487882537</v>
      </c>
      <c r="G209" s="53">
        <f t="shared" si="138"/>
        <v>1.851981760785689</v>
      </c>
      <c r="H209" s="53">
        <f t="shared" si="138"/>
        <v>1.6654983797200706</v>
      </c>
      <c r="I209" s="53">
        <f t="shared" si="138"/>
        <v>1.761867254778408</v>
      </c>
      <c r="J209" s="53">
        <f t="shared" si="138"/>
        <v>2.0750593321105866</v>
      </c>
      <c r="K209" s="53">
        <f t="shared" si="138"/>
        <v>1.9937694704049844</v>
      </c>
      <c r="L209" s="53">
        <f t="shared" si="138"/>
        <v>1.8365678484107579</v>
      </c>
      <c r="M209" s="53">
        <f t="shared" si="138"/>
        <v>1.6247904499242916</v>
      </c>
      <c r="N209" s="53">
        <f t="shared" si="138"/>
        <v>1.7836326619410523</v>
      </c>
      <c r="O209" s="53">
        <f t="shared" si="138"/>
        <v>1.5505445591201257</v>
      </c>
      <c r="P209" s="53">
        <f t="shared" si="138"/>
        <v>1.4830574710925792</v>
      </c>
      <c r="Q209" s="53">
        <f t="shared" si="138"/>
        <v>1.5609565060840134</v>
      </c>
      <c r="R209" s="53">
        <f t="shared" si="138"/>
        <v>1.5836992847992664</v>
      </c>
      <c r="S209" s="53">
        <f t="shared" ref="S209:T209" si="139">(S44/S$87)*100</f>
        <v>1.5211623994489629</v>
      </c>
      <c r="T209" s="53">
        <f t="shared" si="139"/>
        <v>1.3421274747607186</v>
      </c>
      <c r="U209" s="53">
        <f t="shared" ref="U209" si="140">(U44/U$87)*100</f>
        <v>1.3259432337148915</v>
      </c>
    </row>
    <row r="210" spans="1:23" x14ac:dyDescent="0.35">
      <c r="A210" s="19" t="s">
        <v>136</v>
      </c>
      <c r="B210" s="390"/>
      <c r="C210" s="20" t="s">
        <v>60</v>
      </c>
      <c r="D210" s="51"/>
      <c r="E210" s="51">
        <f t="shared" ref="E210:R210" si="141">(E45/E$87)*100</f>
        <v>1.1789218074302803</v>
      </c>
      <c r="F210" s="51">
        <f t="shared" si="141"/>
        <v>1.5637714487882537</v>
      </c>
      <c r="G210" s="51">
        <f t="shared" si="141"/>
        <v>1.851981760785689</v>
      </c>
      <c r="H210" s="51">
        <f t="shared" si="141"/>
        <v>1.6654983797200706</v>
      </c>
      <c r="I210" s="51">
        <f t="shared" si="141"/>
        <v>1.761867254778408</v>
      </c>
      <c r="J210" s="51">
        <f t="shared" si="141"/>
        <v>2.0750593321105866</v>
      </c>
      <c r="K210" s="51">
        <f t="shared" si="141"/>
        <v>1.9937694704049844</v>
      </c>
      <c r="L210" s="51">
        <f t="shared" si="141"/>
        <v>1.8365678484107579</v>
      </c>
      <c r="M210" s="51">
        <f t="shared" si="141"/>
        <v>1.6247904499242916</v>
      </c>
      <c r="N210" s="51">
        <f t="shared" si="141"/>
        <v>1.7836326619410523</v>
      </c>
      <c r="O210" s="51">
        <f t="shared" si="141"/>
        <v>1.5505445591201257</v>
      </c>
      <c r="P210" s="51">
        <f t="shared" si="141"/>
        <v>1.4830574710925792</v>
      </c>
      <c r="Q210" s="51">
        <f t="shared" si="141"/>
        <v>1.5609565060840134</v>
      </c>
      <c r="R210" s="51">
        <f t="shared" si="141"/>
        <v>1.5836992847992664</v>
      </c>
      <c r="S210" s="51">
        <f t="shared" ref="S210:T210" si="142">(S45/S$87)*100</f>
        <v>1.5211623994489629</v>
      </c>
      <c r="T210" s="51">
        <f t="shared" si="142"/>
        <v>1.3421274747607186</v>
      </c>
      <c r="U210" s="51">
        <f t="shared" ref="U210" si="143">(U45/U$87)*100</f>
        <v>1.3259432337148915</v>
      </c>
    </row>
    <row r="211" spans="1:23" x14ac:dyDescent="0.35">
      <c r="A211" s="19" t="s">
        <v>136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</row>
    <row r="212" spans="1:23" x14ac:dyDescent="0.35">
      <c r="A212" s="19" t="s">
        <v>136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3" x14ac:dyDescent="0.35">
      <c r="A213" s="19" t="s">
        <v>136</v>
      </c>
      <c r="B213" s="391"/>
      <c r="C213" s="27" t="s">
        <v>63</v>
      </c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</row>
    <row r="214" spans="1:23" x14ac:dyDescent="0.35">
      <c r="A214" s="19" t="s">
        <v>136</v>
      </c>
      <c r="B214" s="393" t="s">
        <v>1</v>
      </c>
      <c r="C214" s="28" t="s">
        <v>59</v>
      </c>
      <c r="D214" s="53"/>
      <c r="E214" s="53">
        <f t="shared" ref="E214:R214" si="144">(E49/E$87)*100</f>
        <v>9.8930501322820719E-2</v>
      </c>
      <c r="F214" s="53">
        <f t="shared" si="144"/>
        <v>5.1912531127107461E-2</v>
      </c>
      <c r="G214" s="53">
        <f t="shared" si="144"/>
        <v>5.3474619554849952E-2</v>
      </c>
      <c r="H214" s="53">
        <f t="shared" si="144"/>
        <v>9.825101698421089E-2</v>
      </c>
      <c r="I214" s="53">
        <f t="shared" si="144"/>
        <v>5.770846460827557E-2</v>
      </c>
      <c r="J214" s="53">
        <f t="shared" si="144"/>
        <v>0.19034415031122279</v>
      </c>
      <c r="K214" s="53">
        <f t="shared" si="144"/>
        <v>0.2282497084877913</v>
      </c>
      <c r="L214" s="53">
        <f t="shared" si="144"/>
        <v>0.13711033007334963</v>
      </c>
      <c r="M214" s="53">
        <f t="shared" si="144"/>
        <v>0.14289963227341551</v>
      </c>
      <c r="N214" s="53">
        <f t="shared" si="144"/>
        <v>0.14514542142502279</v>
      </c>
      <c r="O214" s="53">
        <f t="shared" si="144"/>
        <v>0.23435321574755397</v>
      </c>
      <c r="P214" s="53">
        <f t="shared" si="144"/>
        <v>7.6313017907776559E-2</v>
      </c>
      <c r="Q214" s="53">
        <f t="shared" si="144"/>
        <v>3.0216728356341028E-2</v>
      </c>
      <c r="R214" s="53">
        <f t="shared" si="144"/>
        <v>6.1217495710213704E-2</v>
      </c>
      <c r="S214" s="53">
        <f t="shared" ref="S214:T214" si="145">(S49/S$87)*100</f>
        <v>6.9249823417090087E-2</v>
      </c>
      <c r="T214" s="53">
        <f t="shared" si="145"/>
        <v>2.1777074865609022E-2</v>
      </c>
      <c r="U214" s="53">
        <f t="shared" ref="U214" si="146">(U49/U$87)*100</f>
        <v>2.8089459046602136E-2</v>
      </c>
    </row>
    <row r="215" spans="1:23" x14ac:dyDescent="0.35">
      <c r="A215" s="19" t="s">
        <v>136</v>
      </c>
      <c r="B215" s="390"/>
      <c r="C215" s="20" t="s">
        <v>60</v>
      </c>
      <c r="D215" s="51"/>
      <c r="E215" s="51">
        <f t="shared" ref="E215:R215" si="147">(E50/E$87)*100</f>
        <v>9.8930501322820719E-2</v>
      </c>
      <c r="F215" s="51">
        <f t="shared" si="147"/>
        <v>5.1912531127107461E-2</v>
      </c>
      <c r="G215" s="51">
        <f t="shared" si="147"/>
        <v>5.3474619554849952E-2</v>
      </c>
      <c r="H215" s="51">
        <f t="shared" si="147"/>
        <v>9.825101698421089E-2</v>
      </c>
      <c r="I215" s="51">
        <f t="shared" si="147"/>
        <v>5.770846460827557E-2</v>
      </c>
      <c r="J215" s="51">
        <f t="shared" si="147"/>
        <v>0.19034415031122279</v>
      </c>
      <c r="K215" s="51">
        <f t="shared" si="147"/>
        <v>0.2282497084877913</v>
      </c>
      <c r="L215" s="51">
        <f t="shared" si="147"/>
        <v>0.13711033007334963</v>
      </c>
      <c r="M215" s="51">
        <f t="shared" si="147"/>
        <v>0.14289963227341551</v>
      </c>
      <c r="N215" s="51">
        <f t="shared" si="147"/>
        <v>0.14514542142502279</v>
      </c>
      <c r="O215" s="51">
        <f t="shared" si="147"/>
        <v>0.23435321574755397</v>
      </c>
      <c r="P215" s="51">
        <f t="shared" si="147"/>
        <v>7.6313017907776559E-2</v>
      </c>
      <c r="Q215" s="51">
        <f t="shared" si="147"/>
        <v>3.0216728356341028E-2</v>
      </c>
      <c r="R215" s="51">
        <f t="shared" si="147"/>
        <v>6.1217495710213704E-2</v>
      </c>
      <c r="S215" s="51">
        <f t="shared" ref="S215:T215" si="148">(S50/S$87)*100</f>
        <v>6.9249823417090087E-2</v>
      </c>
      <c r="T215" s="51">
        <f t="shared" si="148"/>
        <v>2.1777074865609022E-2</v>
      </c>
      <c r="U215" s="51">
        <f t="shared" ref="U215" si="149">(U50/U$87)*100</f>
        <v>2.8089459046602136E-2</v>
      </c>
    </row>
    <row r="216" spans="1:23" x14ac:dyDescent="0.35">
      <c r="A216" s="19" t="s">
        <v>136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</row>
    <row r="217" spans="1:23" x14ac:dyDescent="0.35">
      <c r="A217" s="19" t="s">
        <v>136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3" x14ac:dyDescent="0.35">
      <c r="A218" s="19" t="s">
        <v>136</v>
      </c>
      <c r="B218" s="391"/>
      <c r="C218" s="27" t="s">
        <v>63</v>
      </c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</row>
    <row r="219" spans="1:23" x14ac:dyDescent="0.35">
      <c r="A219" s="19" t="s">
        <v>136</v>
      </c>
      <c r="B219" s="393" t="s">
        <v>166</v>
      </c>
      <c r="C219" s="28" t="s">
        <v>59</v>
      </c>
      <c r="D219" s="53"/>
      <c r="E219" s="53">
        <f t="shared" ref="E219:R219" si="150">(E54/E$87)*100</f>
        <v>3.9347358480667331E-2</v>
      </c>
      <c r="F219" s="53">
        <f t="shared" si="150"/>
        <v>3.9121501177046901E-2</v>
      </c>
      <c r="G219" s="53">
        <f t="shared" si="150"/>
        <v>5.6551410093103681E-2</v>
      </c>
      <c r="H219" s="53">
        <f t="shared" si="150"/>
        <v>5.8605869780055615E-2</v>
      </c>
      <c r="I219" s="53">
        <f t="shared" si="150"/>
        <v>4.7626549044318421E-2</v>
      </c>
      <c r="J219" s="53">
        <f t="shared" si="150"/>
        <v>4.8813598486489605E-2</v>
      </c>
      <c r="K219" s="53">
        <f t="shared" si="150"/>
        <v>5.1819558293739881E-2</v>
      </c>
      <c r="L219" s="53">
        <f t="shared" si="150"/>
        <v>5.100091687041565E-2</v>
      </c>
      <c r="M219" s="53">
        <f t="shared" si="150"/>
        <v>4.1098853558295477E-2</v>
      </c>
      <c r="N219" s="53">
        <f t="shared" si="150"/>
        <v>3.6952011092097531E-2</v>
      </c>
      <c r="O219" s="53">
        <f t="shared" si="150"/>
        <v>4.0777174698957953E-2</v>
      </c>
      <c r="P219" s="53">
        <f t="shared" si="150"/>
        <v>4.828977685088353E-2</v>
      </c>
      <c r="Q219" s="53">
        <f t="shared" si="150"/>
        <v>3.451231918839287E-2</v>
      </c>
      <c r="R219" s="53">
        <f t="shared" si="150"/>
        <v>2.6045975164146369E-2</v>
      </c>
      <c r="S219" s="53">
        <f t="shared" ref="S219:T219" si="151">(S54/S$87)*100</f>
        <v>2.6964787579864022E-2</v>
      </c>
      <c r="T219" s="53">
        <f t="shared" si="151"/>
        <v>9.3622984135308777E-3</v>
      </c>
      <c r="U219" s="53">
        <f t="shared" ref="U219" si="152">(U54/U$87)*100</f>
        <v>1.3941734227717885E-2</v>
      </c>
    </row>
    <row r="220" spans="1:23" x14ac:dyDescent="0.35">
      <c r="A220" s="19" t="s">
        <v>136</v>
      </c>
      <c r="B220" s="390"/>
      <c r="C220" s="20" t="s">
        <v>60</v>
      </c>
      <c r="D220" s="51"/>
      <c r="E220" s="51">
        <f t="shared" ref="E220:R220" si="153">(E55/E$87)*100</f>
        <v>3.9347358480667331E-2</v>
      </c>
      <c r="F220" s="51">
        <f t="shared" si="153"/>
        <v>3.9121501177046901E-2</v>
      </c>
      <c r="G220" s="51">
        <f t="shared" si="153"/>
        <v>5.6551410093103681E-2</v>
      </c>
      <c r="H220" s="51">
        <f t="shared" si="153"/>
        <v>5.8605869780055615E-2</v>
      </c>
      <c r="I220" s="51">
        <f t="shared" si="153"/>
        <v>4.7626549044318421E-2</v>
      </c>
      <c r="J220" s="51">
        <f t="shared" si="153"/>
        <v>4.8813598486489605E-2</v>
      </c>
      <c r="K220" s="51">
        <f t="shared" si="153"/>
        <v>5.1819558293739881E-2</v>
      </c>
      <c r="L220" s="51">
        <f t="shared" si="153"/>
        <v>5.100091687041565E-2</v>
      </c>
      <c r="M220" s="51">
        <f t="shared" si="153"/>
        <v>4.1098853558295477E-2</v>
      </c>
      <c r="N220" s="51">
        <f t="shared" si="153"/>
        <v>3.6952011092097531E-2</v>
      </c>
      <c r="O220" s="51">
        <f t="shared" si="153"/>
        <v>4.0777174698957953E-2</v>
      </c>
      <c r="P220" s="51">
        <f t="shared" si="153"/>
        <v>4.828977685088353E-2</v>
      </c>
      <c r="Q220" s="51">
        <f t="shared" si="153"/>
        <v>3.451231918839287E-2</v>
      </c>
      <c r="R220" s="51">
        <f t="shared" si="153"/>
        <v>2.6045975164146369E-2</v>
      </c>
      <c r="S220" s="51">
        <f t="shared" ref="S220:T220" si="154">(S55/S$87)*100</f>
        <v>2.6964787579864022E-2</v>
      </c>
      <c r="T220" s="51">
        <f t="shared" si="154"/>
        <v>9.3622984135308777E-3</v>
      </c>
      <c r="U220" s="51">
        <f t="shared" ref="U220" si="155">(U55/U$87)*100</f>
        <v>1.3941734227717885E-2</v>
      </c>
    </row>
    <row r="221" spans="1:23" x14ac:dyDescent="0.35">
      <c r="A221" s="19" t="s">
        <v>136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</row>
    <row r="222" spans="1:23" x14ac:dyDescent="0.35">
      <c r="A222" s="19" t="s">
        <v>136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3" x14ac:dyDescent="0.35">
      <c r="A223" s="19" t="s">
        <v>136</v>
      </c>
      <c r="B223" s="391"/>
      <c r="C223" s="27" t="s">
        <v>63</v>
      </c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</row>
    <row r="224" spans="1:23" x14ac:dyDescent="0.35">
      <c r="A224" s="19" t="s">
        <v>136</v>
      </c>
      <c r="B224" s="393" t="s">
        <v>11</v>
      </c>
      <c r="C224" s="28" t="s">
        <v>59</v>
      </c>
      <c r="D224" s="53"/>
      <c r="E224" s="53">
        <f t="shared" ref="E224:R224" si="156">(E59/E$87)*100</f>
        <v>0.23368583570042045</v>
      </c>
      <c r="F224" s="53">
        <f t="shared" si="156"/>
        <v>0.18839554218998764</v>
      </c>
      <c r="G224" s="53">
        <f t="shared" si="156"/>
        <v>0.17162337622379345</v>
      </c>
      <c r="H224" s="53">
        <f t="shared" si="156"/>
        <v>0.16225781986164417</v>
      </c>
      <c r="I224" s="53">
        <f t="shared" si="156"/>
        <v>0.14818315479941188</v>
      </c>
      <c r="J224" s="53">
        <f t="shared" si="156"/>
        <v>0.23771355949337838</v>
      </c>
      <c r="K224" s="53">
        <f t="shared" si="156"/>
        <v>0.21750291512208705</v>
      </c>
      <c r="L224" s="53">
        <f t="shared" si="156"/>
        <v>0.12308985330073349</v>
      </c>
      <c r="M224" s="53">
        <f t="shared" si="156"/>
        <v>0.26751433052130652</v>
      </c>
      <c r="N224" s="53">
        <f t="shared" si="156"/>
        <v>0.2120357051242503</v>
      </c>
      <c r="O224" s="53">
        <f t="shared" si="156"/>
        <v>0.16230351942850796</v>
      </c>
      <c r="P224" s="53">
        <f t="shared" si="156"/>
        <v>7.2374415760137131E-2</v>
      </c>
      <c r="Q224" s="53">
        <f t="shared" si="156"/>
        <v>0.10114476180258054</v>
      </c>
      <c r="R224" s="53">
        <f t="shared" si="156"/>
        <v>9.094819639894304E-2</v>
      </c>
      <c r="S224" s="53">
        <f t="shared" ref="S224:T224" si="157">(S59/S$87)*100</f>
        <v>9.8108195723847227E-2</v>
      </c>
      <c r="T224" s="53">
        <f t="shared" si="157"/>
        <v>0.11224514881342598</v>
      </c>
      <c r="U224" s="53">
        <f t="shared" ref="U224" si="158">(U59/U$87)*100</f>
        <v>7.1140981517200733E-2</v>
      </c>
      <c r="W224" s="76"/>
    </row>
    <row r="225" spans="1:23" x14ac:dyDescent="0.35">
      <c r="A225" s="19" t="s">
        <v>136</v>
      </c>
      <c r="B225" s="390"/>
      <c r="C225" s="20" t="s">
        <v>60</v>
      </c>
      <c r="D225" s="51"/>
      <c r="E225" s="51">
        <f t="shared" ref="E225:R225" si="159">(E60/E$87)*100</f>
        <v>0.23368583570042045</v>
      </c>
      <c r="F225" s="51">
        <f t="shared" si="159"/>
        <v>0.18839554218998764</v>
      </c>
      <c r="G225" s="51">
        <f t="shared" si="159"/>
        <v>0.17162337622379345</v>
      </c>
      <c r="H225" s="51">
        <f t="shared" si="159"/>
        <v>0.16225781986164417</v>
      </c>
      <c r="I225" s="51">
        <f t="shared" si="159"/>
        <v>0.14818315479941188</v>
      </c>
      <c r="J225" s="51">
        <f t="shared" si="159"/>
        <v>0.23771355949337838</v>
      </c>
      <c r="K225" s="51">
        <f t="shared" si="159"/>
        <v>0.21750291512208705</v>
      </c>
      <c r="L225" s="51">
        <f t="shared" si="159"/>
        <v>0.12308985330073349</v>
      </c>
      <c r="M225" s="51">
        <f t="shared" si="159"/>
        <v>0.26751433052130652</v>
      </c>
      <c r="N225" s="51">
        <f t="shared" si="159"/>
        <v>0.2120357051242503</v>
      </c>
      <c r="O225" s="51">
        <f t="shared" si="159"/>
        <v>0.16230351942850796</v>
      </c>
      <c r="P225" s="51">
        <f t="shared" si="159"/>
        <v>7.2374415760137131E-2</v>
      </c>
      <c r="Q225" s="51">
        <f t="shared" si="159"/>
        <v>0.10114476180258054</v>
      </c>
      <c r="R225" s="51">
        <f t="shared" si="159"/>
        <v>9.094819639894304E-2</v>
      </c>
      <c r="S225" s="51">
        <f t="shared" ref="S225:T225" si="160">(S60/S$87)*100</f>
        <v>9.8108195723847227E-2</v>
      </c>
      <c r="T225" s="51">
        <f t="shared" si="160"/>
        <v>0.11224514881342598</v>
      </c>
      <c r="U225" s="51">
        <f t="shared" ref="U225" si="161">(U60/U$87)*100</f>
        <v>7.1140981517200733E-2</v>
      </c>
    </row>
    <row r="226" spans="1:23" x14ac:dyDescent="0.35">
      <c r="A226" s="19" t="s">
        <v>136</v>
      </c>
      <c r="B226" s="390"/>
      <c r="C226" s="20" t="s">
        <v>61</v>
      </c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</row>
    <row r="227" spans="1:23" x14ac:dyDescent="0.35">
      <c r="A227" s="19" t="s">
        <v>136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3" x14ac:dyDescent="0.35">
      <c r="A228" s="19" t="s">
        <v>136</v>
      </c>
      <c r="B228" s="391"/>
      <c r="C228" s="27" t="s">
        <v>63</v>
      </c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</row>
    <row r="229" spans="1:23" x14ac:dyDescent="0.35">
      <c r="A229" s="19" t="s">
        <v>136</v>
      </c>
      <c r="B229" s="393" t="s">
        <v>12</v>
      </c>
      <c r="C229" s="28" t="s">
        <v>59</v>
      </c>
      <c r="D229" s="88"/>
      <c r="E229" s="88">
        <f t="shared" ref="E229:R229" si="162">(E64/E$87)*100</f>
        <v>0.19463826661770106</v>
      </c>
      <c r="F229" s="88">
        <f t="shared" si="162"/>
        <v>0.18771516825647377</v>
      </c>
      <c r="G229" s="88">
        <f t="shared" si="162"/>
        <v>0.10737998978505542</v>
      </c>
      <c r="H229" s="88">
        <f t="shared" si="162"/>
        <v>0.51044563443726876</v>
      </c>
      <c r="I229" s="88">
        <f t="shared" si="162"/>
        <v>0.21287544633480363</v>
      </c>
      <c r="J229" s="88">
        <f t="shared" si="162"/>
        <v>4.1592651964819545E-2</v>
      </c>
      <c r="K229" s="88">
        <f t="shared" si="162"/>
        <v>5.4473624671504899E-2</v>
      </c>
      <c r="L229" s="88">
        <f t="shared" si="162"/>
        <v>5.2299816625916873E-2</v>
      </c>
      <c r="M229" s="88">
        <f t="shared" si="162"/>
        <v>9.6190244430023789E-2</v>
      </c>
      <c r="N229" s="88">
        <f t="shared" si="162"/>
        <v>0.13329350222588784</v>
      </c>
      <c r="O229" s="88">
        <f t="shared" si="162"/>
        <v>0.25828705240878674</v>
      </c>
      <c r="P229" s="88">
        <f t="shared" si="162"/>
        <v>0.11683910273252616</v>
      </c>
      <c r="Q229" s="88">
        <f t="shared" si="162"/>
        <v>8.9288633644353133E-2</v>
      </c>
      <c r="R229" s="88">
        <f t="shared" si="162"/>
        <v>0.10278942467229814</v>
      </c>
      <c r="S229" s="88">
        <f t="shared" ref="S229:T229" si="163">(S64/S$87)*100</f>
        <v>7.7873025710654922E-2</v>
      </c>
      <c r="T229" s="88">
        <f t="shared" si="163"/>
        <v>5.9246754949521446E-2</v>
      </c>
      <c r="U229" s="88">
        <f t="shared" ref="U229" si="164">(U64/U$87)*100</f>
        <v>3.3348896169875658E-2</v>
      </c>
    </row>
    <row r="230" spans="1:23" x14ac:dyDescent="0.35">
      <c r="A230" s="19" t="s">
        <v>136</v>
      </c>
      <c r="B230" s="390"/>
      <c r="C230" s="20" t="s">
        <v>60</v>
      </c>
      <c r="D230" s="79"/>
      <c r="E230" s="79">
        <f t="shared" ref="E230:R230" si="165">(E65/E$87)*100</f>
        <v>0.19463826661770106</v>
      </c>
      <c r="F230" s="79">
        <f t="shared" si="165"/>
        <v>0.18771516825647377</v>
      </c>
      <c r="G230" s="79">
        <f t="shared" si="165"/>
        <v>0.10737998978505542</v>
      </c>
      <c r="H230" s="79">
        <f t="shared" si="165"/>
        <v>0.51044563443726876</v>
      </c>
      <c r="I230" s="79">
        <f t="shared" si="165"/>
        <v>0.21287544633480363</v>
      </c>
      <c r="J230" s="79">
        <f t="shared" si="165"/>
        <v>4.1592651964819545E-2</v>
      </c>
      <c r="K230" s="79">
        <f t="shared" si="165"/>
        <v>5.4473624671504899E-2</v>
      </c>
      <c r="L230" s="79">
        <f t="shared" si="165"/>
        <v>5.2299816625916873E-2</v>
      </c>
      <c r="M230" s="79">
        <f t="shared" si="165"/>
        <v>9.6190244430023789E-2</v>
      </c>
      <c r="N230" s="79">
        <f t="shared" si="165"/>
        <v>0.13329350222588784</v>
      </c>
      <c r="O230" s="79">
        <f t="shared" si="165"/>
        <v>0.25828705240878674</v>
      </c>
      <c r="P230" s="79">
        <f t="shared" si="165"/>
        <v>0.11683910273252616</v>
      </c>
      <c r="Q230" s="79">
        <f t="shared" si="165"/>
        <v>8.9288633644353133E-2</v>
      </c>
      <c r="R230" s="79">
        <f t="shared" si="165"/>
        <v>0.10278942467229814</v>
      </c>
      <c r="S230" s="79">
        <f t="shared" ref="S230:T230" si="166">(S65/S$87)*100</f>
        <v>7.7873025710654922E-2</v>
      </c>
      <c r="T230" s="79">
        <f t="shared" si="166"/>
        <v>5.9246754949521446E-2</v>
      </c>
      <c r="U230" s="79">
        <f t="shared" ref="U230" si="167">(U65/U$87)*100</f>
        <v>3.3348896169875658E-2</v>
      </c>
    </row>
    <row r="231" spans="1:23" x14ac:dyDescent="0.35">
      <c r="A231" s="19" t="s">
        <v>136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</row>
    <row r="232" spans="1:23" x14ac:dyDescent="0.35">
      <c r="A232" s="19" t="s">
        <v>136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</row>
    <row r="233" spans="1:23" ht="15" thickBot="1" x14ac:dyDescent="0.4">
      <c r="A233" s="19" t="s">
        <v>136</v>
      </c>
      <c r="B233" s="394"/>
      <c r="C233" s="69" t="s">
        <v>63</v>
      </c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</row>
    <row r="234" spans="1:23" x14ac:dyDescent="0.35">
      <c r="A234" s="19" t="s">
        <v>136</v>
      </c>
      <c r="B234" s="388" t="s">
        <v>92</v>
      </c>
      <c r="C234" s="17" t="s">
        <v>59</v>
      </c>
      <c r="D234" s="79"/>
      <c r="E234" s="79">
        <f t="shared" ref="E234:R234" si="168">(E69/E$87)*100</f>
        <v>1.3510758692018856</v>
      </c>
      <c r="F234" s="79">
        <f t="shared" si="168"/>
        <v>1.1241818503449497</v>
      </c>
      <c r="G234" s="79">
        <f t="shared" si="168"/>
        <v>1.1357049234802192</v>
      </c>
      <c r="H234" s="79">
        <f t="shared" si="168"/>
        <v>1.0728896141205673</v>
      </c>
      <c r="I234" s="79">
        <f t="shared" si="168"/>
        <v>1.0998739760554506</v>
      </c>
      <c r="J234" s="79">
        <f t="shared" si="168"/>
        <v>1.0914219969286907</v>
      </c>
      <c r="K234" s="79">
        <f t="shared" si="168"/>
        <v>1.6865939191423449</v>
      </c>
      <c r="L234" s="79">
        <f t="shared" si="168"/>
        <v>1.7519101466992666</v>
      </c>
      <c r="M234" s="79">
        <f t="shared" si="168"/>
        <v>1.5041639627947221</v>
      </c>
      <c r="N234" s="79">
        <f t="shared" si="168"/>
        <v>1.3713482288686776</v>
      </c>
      <c r="O234" s="79">
        <f t="shared" si="168"/>
        <v>1.3325254831983859</v>
      </c>
      <c r="P234" s="79">
        <f t="shared" si="168"/>
        <v>1.792271150447964</v>
      </c>
      <c r="Q234" s="79">
        <f t="shared" si="168"/>
        <v>1.1044944284878255</v>
      </c>
      <c r="R234" s="79">
        <f t="shared" si="168"/>
        <v>0.8707675290358261</v>
      </c>
      <c r="S234" s="79">
        <f t="shared" ref="S234:T234" si="169">(S69/S$87)*100</f>
        <v>0.89569657549889536</v>
      </c>
      <c r="T234" s="79">
        <f t="shared" si="169"/>
        <v>0.44416628425331056</v>
      </c>
      <c r="U234" s="79">
        <f t="shared" ref="U234" si="170">(U69/U$87)*100</f>
        <v>0.35826802956979986</v>
      </c>
      <c r="W234" s="76"/>
    </row>
    <row r="235" spans="1:23" x14ac:dyDescent="0.35">
      <c r="A235" s="19" t="s">
        <v>136</v>
      </c>
      <c r="B235" s="388"/>
      <c r="C235" s="20" t="s">
        <v>60</v>
      </c>
      <c r="D235" s="79"/>
      <c r="E235" s="79">
        <f t="shared" ref="E235:R235" si="171">(E70/E$87)*100</f>
        <v>1.3510758692018856</v>
      </c>
      <c r="F235" s="79">
        <f t="shared" si="171"/>
        <v>1.1241818503449497</v>
      </c>
      <c r="G235" s="79">
        <f t="shared" si="171"/>
        <v>1.1357049234802192</v>
      </c>
      <c r="H235" s="79">
        <f t="shared" si="171"/>
        <v>1.0728896141205673</v>
      </c>
      <c r="I235" s="79">
        <f t="shared" si="171"/>
        <v>1.0998739760554506</v>
      </c>
      <c r="J235" s="79">
        <f t="shared" si="171"/>
        <v>1.0914219969286907</v>
      </c>
      <c r="K235" s="79">
        <f t="shared" si="171"/>
        <v>1.6865939191423449</v>
      </c>
      <c r="L235" s="79">
        <f t="shared" si="171"/>
        <v>1.7519101466992666</v>
      </c>
      <c r="M235" s="79">
        <f t="shared" si="171"/>
        <v>1.5041639627947221</v>
      </c>
      <c r="N235" s="79">
        <f t="shared" si="171"/>
        <v>1.3713482288686776</v>
      </c>
      <c r="O235" s="79">
        <f t="shared" si="171"/>
        <v>1.3325254831983859</v>
      </c>
      <c r="P235" s="79">
        <f t="shared" si="171"/>
        <v>1.792271150447964</v>
      </c>
      <c r="Q235" s="79">
        <f t="shared" si="171"/>
        <v>1.1044944284878255</v>
      </c>
      <c r="R235" s="79">
        <f t="shared" si="171"/>
        <v>0.8707675290358261</v>
      </c>
      <c r="S235" s="79">
        <f t="shared" ref="S235:T235" si="172">(S70/S$87)*100</f>
        <v>0.89569657549889536</v>
      </c>
      <c r="T235" s="79">
        <f t="shared" si="172"/>
        <v>0.44416628425331056</v>
      </c>
      <c r="U235" s="79">
        <f t="shared" ref="U235" si="173">(U70/U$87)*100</f>
        <v>0.35826802956979986</v>
      </c>
    </row>
    <row r="236" spans="1:23" x14ac:dyDescent="0.35">
      <c r="A236" s="19" t="s">
        <v>136</v>
      </c>
      <c r="B236" s="388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</row>
    <row r="237" spans="1:23" x14ac:dyDescent="0.35">
      <c r="A237" s="19" t="s">
        <v>136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</row>
    <row r="238" spans="1:23" x14ac:dyDescent="0.35">
      <c r="A238" s="19" t="s">
        <v>136</v>
      </c>
      <c r="B238" s="392"/>
      <c r="C238" s="26" t="s">
        <v>63</v>
      </c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</row>
    <row r="239" spans="1:23" x14ac:dyDescent="0.35">
      <c r="A239" s="19" t="s">
        <v>136</v>
      </c>
      <c r="B239" s="393" t="s">
        <v>93</v>
      </c>
      <c r="C239" s="28" t="s">
        <v>59</v>
      </c>
      <c r="D239" s="88"/>
      <c r="E239" s="88">
        <f t="shared" ref="E239:R239" si="174">(E74/E$87)*100</f>
        <v>0.32722012786017823</v>
      </c>
      <c r="F239" s="88">
        <f t="shared" si="174"/>
        <v>2.3268788526173981E-2</v>
      </c>
      <c r="G239" s="88">
        <f t="shared" si="174"/>
        <v>1.0645695262357929E-2</v>
      </c>
      <c r="H239" s="88">
        <f t="shared" si="174"/>
        <v>1.3387419273287213E-2</v>
      </c>
      <c r="I239" s="88">
        <f t="shared" si="174"/>
        <v>8.1915563957151855E-3</v>
      </c>
      <c r="J239" s="88">
        <f t="shared" si="174"/>
        <v>1.285328480857271E-2</v>
      </c>
      <c r="K239" s="88">
        <f t="shared" si="174"/>
        <v>8.6583476913973442E-3</v>
      </c>
      <c r="L239" s="88">
        <f t="shared" si="174"/>
        <v>2.2616136919315404E-2</v>
      </c>
      <c r="M239" s="88">
        <f t="shared" si="174"/>
        <v>7.604639844256976E-2</v>
      </c>
      <c r="N239" s="88">
        <f t="shared" si="174"/>
        <v>2.4223374582341615E-2</v>
      </c>
      <c r="O239" s="88">
        <f t="shared" si="174"/>
        <v>2.2760213859192482E-2</v>
      </c>
      <c r="P239" s="88">
        <f t="shared" si="174"/>
        <v>1.6595757816458768E-2</v>
      </c>
      <c r="Q239" s="88">
        <f t="shared" si="174"/>
        <v>4.40517706188897E-2</v>
      </c>
      <c r="R239" s="88">
        <f t="shared" si="174"/>
        <v>3.6256375591470533E-2</v>
      </c>
      <c r="S239" s="88">
        <f t="shared" ref="S239:T239" si="175">(S74/S$87)*100</f>
        <v>3.1569965153847676E-2</v>
      </c>
      <c r="T239" s="88">
        <f t="shared" si="175"/>
        <v>2.566949652550151E-2</v>
      </c>
      <c r="U239" s="88">
        <f t="shared" ref="U239" si="176">(U74/U$87)*100</f>
        <v>4.0534434260630615E-2</v>
      </c>
    </row>
    <row r="240" spans="1:23" x14ac:dyDescent="0.35">
      <c r="A240" s="19" t="s">
        <v>136</v>
      </c>
      <c r="B240" s="390"/>
      <c r="C240" s="20" t="s">
        <v>60</v>
      </c>
      <c r="D240" s="79"/>
      <c r="E240" s="79">
        <f t="shared" ref="E240:R240" si="177">(E75/E$87)*100</f>
        <v>0.32722012786017823</v>
      </c>
      <c r="F240" s="79">
        <f t="shared" si="177"/>
        <v>2.3268788526173981E-2</v>
      </c>
      <c r="G240" s="79">
        <f t="shared" si="177"/>
        <v>1.0645695262357929E-2</v>
      </c>
      <c r="H240" s="79">
        <f t="shared" si="177"/>
        <v>1.3387419273287213E-2</v>
      </c>
      <c r="I240" s="79">
        <f t="shared" si="177"/>
        <v>8.1915563957151855E-3</v>
      </c>
      <c r="J240" s="79">
        <f t="shared" si="177"/>
        <v>1.285328480857271E-2</v>
      </c>
      <c r="K240" s="79">
        <f t="shared" si="177"/>
        <v>8.6583476913973442E-3</v>
      </c>
      <c r="L240" s="79">
        <f t="shared" si="177"/>
        <v>2.2616136919315404E-2</v>
      </c>
      <c r="M240" s="79">
        <f t="shared" si="177"/>
        <v>7.604639844256976E-2</v>
      </c>
      <c r="N240" s="79">
        <f t="shared" si="177"/>
        <v>2.4223374582341615E-2</v>
      </c>
      <c r="O240" s="79">
        <f t="shared" si="177"/>
        <v>2.2760213859192482E-2</v>
      </c>
      <c r="P240" s="79">
        <f t="shared" si="177"/>
        <v>1.6595757816458768E-2</v>
      </c>
      <c r="Q240" s="79">
        <f t="shared" si="177"/>
        <v>4.40517706188897E-2</v>
      </c>
      <c r="R240" s="79">
        <f t="shared" si="177"/>
        <v>3.6256375591470533E-2</v>
      </c>
      <c r="S240" s="79">
        <f t="shared" ref="S240:T240" si="178">(S75/S$87)*100</f>
        <v>3.1569965153847676E-2</v>
      </c>
      <c r="T240" s="79">
        <f t="shared" si="178"/>
        <v>2.566949652550151E-2</v>
      </c>
      <c r="U240" s="79">
        <f t="shared" ref="U240" si="179">(U75/U$87)*100</f>
        <v>4.0534434260630615E-2</v>
      </c>
    </row>
    <row r="241" spans="1:21" x14ac:dyDescent="0.35">
      <c r="A241" s="19" t="s">
        <v>136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</row>
    <row r="242" spans="1:21" x14ac:dyDescent="0.35">
      <c r="A242" s="19" t="s">
        <v>136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</row>
    <row r="243" spans="1:21" x14ac:dyDescent="0.35">
      <c r="A243" s="19" t="s">
        <v>136</v>
      </c>
      <c r="B243" s="391"/>
      <c r="C243" s="27" t="s">
        <v>63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</row>
    <row r="244" spans="1:21" x14ac:dyDescent="0.35">
      <c r="A244" s="19" t="s">
        <v>136</v>
      </c>
      <c r="B244" s="388" t="s">
        <v>94</v>
      </c>
      <c r="C244" s="28" t="s">
        <v>59</v>
      </c>
      <c r="D244" s="51"/>
      <c r="E244" s="51">
        <f t="shared" ref="E244:R244" si="180">(E79/E$87)*100</f>
        <v>0.26358982814572762</v>
      </c>
      <c r="F244" s="51">
        <f t="shared" si="180"/>
        <v>0.54940195131244129</v>
      </c>
      <c r="G244" s="51">
        <f t="shared" si="180"/>
        <v>0.44951909763887088</v>
      </c>
      <c r="H244" s="51">
        <f t="shared" si="180"/>
        <v>1.0357151065247872</v>
      </c>
      <c r="I244" s="51">
        <f t="shared" si="180"/>
        <v>0.58527620247847068</v>
      </c>
      <c r="J244" s="51">
        <f t="shared" si="180"/>
        <v>0.36547617328346088</v>
      </c>
      <c r="K244" s="51">
        <f t="shared" si="180"/>
        <v>0.48878330635757705</v>
      </c>
      <c r="L244" s="51">
        <f t="shared" si="180"/>
        <v>0.41041411980440096</v>
      </c>
      <c r="M244" s="51">
        <f t="shared" si="180"/>
        <v>0.36789557646549859</v>
      </c>
      <c r="N244" s="51">
        <f t="shared" si="180"/>
        <v>0.14271009556218717</v>
      </c>
      <c r="O244" s="51">
        <f t="shared" si="180"/>
        <v>0.29113765938641772</v>
      </c>
      <c r="P244" s="51">
        <f t="shared" si="180"/>
        <v>0.17162819112858885</v>
      </c>
      <c r="Q244" s="51">
        <f t="shared" si="180"/>
        <v>0.1147334487273353</v>
      </c>
      <c r="R244" s="51">
        <f t="shared" si="180"/>
        <v>8.6906579563127209E-2</v>
      </c>
      <c r="S244" s="51">
        <f t="shared" ref="S244:T244" si="181">(S79/S$87)*100</f>
        <v>6.62256854552222E-2</v>
      </c>
      <c r="T244" s="51">
        <f t="shared" si="181"/>
        <v>3.1876884751540484E-2</v>
      </c>
      <c r="U244" s="51">
        <f t="shared" ref="U244" si="182">(U79/U$87)*100</f>
        <v>2.7215941495692657E-2</v>
      </c>
    </row>
    <row r="245" spans="1:21" x14ac:dyDescent="0.35">
      <c r="A245" s="19" t="s">
        <v>136</v>
      </c>
      <c r="B245" s="388"/>
      <c r="C245" s="20" t="s">
        <v>60</v>
      </c>
      <c r="D245" s="79"/>
      <c r="E245" s="79">
        <f t="shared" ref="E245:R245" si="183">(E80/E$87)*100</f>
        <v>0.26358982814572762</v>
      </c>
      <c r="F245" s="79">
        <f t="shared" si="183"/>
        <v>0.54940195131244129</v>
      </c>
      <c r="G245" s="79">
        <f t="shared" si="183"/>
        <v>0.44951909763887088</v>
      </c>
      <c r="H245" s="79">
        <f t="shared" si="183"/>
        <v>1.0357151065247872</v>
      </c>
      <c r="I245" s="79">
        <f t="shared" si="183"/>
        <v>0.58527620247847068</v>
      </c>
      <c r="J245" s="79">
        <f t="shared" si="183"/>
        <v>0.36547617328346088</v>
      </c>
      <c r="K245" s="79">
        <f t="shared" si="183"/>
        <v>0.48878330635757705</v>
      </c>
      <c r="L245" s="79">
        <f t="shared" si="183"/>
        <v>0.41041411980440096</v>
      </c>
      <c r="M245" s="79">
        <f t="shared" si="183"/>
        <v>0.36789557646549859</v>
      </c>
      <c r="N245" s="79">
        <f t="shared" si="183"/>
        <v>0.14271009556218717</v>
      </c>
      <c r="O245" s="79">
        <f t="shared" si="183"/>
        <v>0.29113765938641772</v>
      </c>
      <c r="P245" s="79">
        <f t="shared" si="183"/>
        <v>0.17162819112858885</v>
      </c>
      <c r="Q245" s="79">
        <f t="shared" si="183"/>
        <v>0.1147334487273353</v>
      </c>
      <c r="R245" s="79">
        <f t="shared" si="183"/>
        <v>8.6906579563127209E-2</v>
      </c>
      <c r="S245" s="79">
        <f t="shared" ref="S245:T245" si="184">(S80/S$87)*100</f>
        <v>6.62256854552222E-2</v>
      </c>
      <c r="T245" s="79">
        <f t="shared" si="184"/>
        <v>3.1876884751540484E-2</v>
      </c>
      <c r="U245" s="79">
        <f t="shared" ref="U245" si="185">(U80/U$87)*100</f>
        <v>2.7215941495692657E-2</v>
      </c>
    </row>
    <row r="246" spans="1:21" x14ac:dyDescent="0.35">
      <c r="A246" s="19" t="s">
        <v>136</v>
      </c>
      <c r="B246" s="388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35">
      <c r="A247" s="19" t="s">
        <v>136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8" spans="1:21" x14ac:dyDescent="0.35">
      <c r="A248" s="19" t="s">
        <v>136</v>
      </c>
      <c r="B248" s="389"/>
      <c r="C248" s="25" t="s">
        <v>63</v>
      </c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</row>
    <row r="249" spans="1:21" x14ac:dyDescent="0.35">
      <c r="A249" s="19" t="s">
        <v>136</v>
      </c>
    </row>
    <row r="250" spans="1:21" x14ac:dyDescent="0.35">
      <c r="A250" s="19" t="s">
        <v>136</v>
      </c>
    </row>
    <row r="251" spans="1:21" ht="15" customHeight="1" x14ac:dyDescent="0.35">
      <c r="A251" s="19" t="s">
        <v>136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</row>
    <row r="252" spans="1:21" ht="15" customHeight="1" x14ac:dyDescent="0.35">
      <c r="A252" s="19" t="s">
        <v>136</v>
      </c>
      <c r="B252" s="385" t="s">
        <v>0</v>
      </c>
      <c r="C252" s="260" t="s">
        <v>125</v>
      </c>
      <c r="D252" s="77"/>
      <c r="E252" s="76">
        <f t="shared" ref="E252:R254" si="186">(E8/E$88)/E$89</f>
        <v>59.404130662402402</v>
      </c>
      <c r="F252" s="76">
        <f t="shared" si="186"/>
        <v>63.40829485342838</v>
      </c>
      <c r="G252" s="76">
        <f t="shared" si="186"/>
        <v>71.083539715701903</v>
      </c>
      <c r="H252" s="76">
        <f t="shared" si="186"/>
        <v>87.937889531309935</v>
      </c>
      <c r="I252" s="76">
        <f t="shared" si="186"/>
        <v>79.097686560721314</v>
      </c>
      <c r="J252" s="76">
        <f t="shared" si="186"/>
        <v>97.872507884821715</v>
      </c>
      <c r="K252" s="76">
        <f t="shared" si="186"/>
        <v>121.05392822955243</v>
      </c>
      <c r="L252" s="76">
        <f t="shared" si="186"/>
        <v>124.69296071707798</v>
      </c>
      <c r="M252" s="76">
        <f t="shared" si="186"/>
        <v>134.29195248659266</v>
      </c>
      <c r="N252" s="76">
        <f t="shared" si="186"/>
        <v>115.8406567894925</v>
      </c>
      <c r="O252" s="76">
        <f t="shared" si="186"/>
        <v>127.58079671421221</v>
      </c>
      <c r="P252" s="76">
        <f t="shared" si="186"/>
        <v>136.57060611846794</v>
      </c>
      <c r="Q252" s="76">
        <f t="shared" si="186"/>
        <v>117.02745715613408</v>
      </c>
      <c r="R252" s="76">
        <f t="shared" si="186"/>
        <v>111.7321328114254</v>
      </c>
      <c r="S252" s="76">
        <f t="shared" ref="S252:T252" si="187">(S8/S$88)/S$89</f>
        <v>120.58512282292226</v>
      </c>
      <c r="T252" s="76">
        <f t="shared" si="187"/>
        <v>91.815550855448336</v>
      </c>
      <c r="U252" s="76">
        <f t="shared" ref="U252" si="188">(U8/U$88)/U$89</f>
        <v>91.567355600730252</v>
      </c>
    </row>
    <row r="253" spans="1:21" ht="15" customHeight="1" x14ac:dyDescent="0.35">
      <c r="A253" s="19" t="s">
        <v>136</v>
      </c>
      <c r="B253" s="386"/>
      <c r="C253" s="260" t="s">
        <v>124</v>
      </c>
      <c r="D253" s="86"/>
      <c r="E253" s="76">
        <f t="shared" si="186"/>
        <v>59.405236287496166</v>
      </c>
      <c r="F253" s="76">
        <f t="shared" si="186"/>
        <v>63.193810869962</v>
      </c>
      <c r="G253" s="76">
        <f t="shared" si="186"/>
        <v>71.082492521539919</v>
      </c>
      <c r="H253" s="76">
        <f t="shared" si="186"/>
        <v>87.892556048718262</v>
      </c>
      <c r="I253" s="76">
        <f t="shared" si="186"/>
        <v>79.097686560721314</v>
      </c>
      <c r="J253" s="76">
        <f t="shared" si="186"/>
        <v>95.755564599084749</v>
      </c>
      <c r="K253" s="76">
        <f t="shared" si="186"/>
        <v>118.79432783606917</v>
      </c>
      <c r="L253" s="76">
        <f t="shared" si="186"/>
        <v>119.8708660256785</v>
      </c>
      <c r="M253" s="76">
        <f t="shared" si="186"/>
        <v>124.85772324197256</v>
      </c>
      <c r="N253" s="76">
        <f t="shared" si="186"/>
        <v>107.39497460815718</v>
      </c>
      <c r="O253" s="76">
        <f t="shared" si="186"/>
        <v>116.45406025321884</v>
      </c>
      <c r="P253" s="76">
        <f t="shared" si="186"/>
        <v>126.62352353461351</v>
      </c>
      <c r="Q253" s="76">
        <f t="shared" si="186"/>
        <v>108.77104294836644</v>
      </c>
      <c r="R253" s="76">
        <f t="shared" si="186"/>
        <v>103.75435039529057</v>
      </c>
      <c r="S253" s="76">
        <f t="shared" ref="S253:T253" si="189">(S9/S$88)/S$89</f>
        <v>108.40601219360026</v>
      </c>
      <c r="T253" s="76">
        <f t="shared" si="189"/>
        <v>85.477458890001742</v>
      </c>
      <c r="U253" s="76">
        <f t="shared" ref="U253" si="190">(U9/U$88)/U$89</f>
        <v>87.328006276523325</v>
      </c>
    </row>
    <row r="254" spans="1:21" ht="15" customHeight="1" x14ac:dyDescent="0.35">
      <c r="A254" s="19" t="s">
        <v>136</v>
      </c>
      <c r="B254" s="386"/>
      <c r="C254" s="95" t="s">
        <v>126</v>
      </c>
      <c r="D254" s="86"/>
      <c r="E254" s="76">
        <f t="shared" si="186"/>
        <v>59.404130662402402</v>
      </c>
      <c r="F254" s="76">
        <f t="shared" si="186"/>
        <v>63.40829485342838</v>
      </c>
      <c r="G254" s="76">
        <f t="shared" si="186"/>
        <v>71.083539715701903</v>
      </c>
      <c r="H254" s="76">
        <f t="shared" si="186"/>
        <v>87.937889531309935</v>
      </c>
      <c r="I254" s="76">
        <f t="shared" si="186"/>
        <v>79.097686560721314</v>
      </c>
      <c r="J254" s="76">
        <f t="shared" si="186"/>
        <v>95.767567678287833</v>
      </c>
      <c r="K254" s="76">
        <f t="shared" si="186"/>
        <v>118.79432783606917</v>
      </c>
      <c r="L254" s="76">
        <f t="shared" si="186"/>
        <v>119.87181726096628</v>
      </c>
      <c r="M254" s="76">
        <f t="shared" si="186"/>
        <v>124.8586676313776</v>
      </c>
      <c r="N254" s="76">
        <f t="shared" si="186"/>
        <v>107.39754216650233</v>
      </c>
      <c r="O254" s="76">
        <f t="shared" si="186"/>
        <v>116.4551731846521</v>
      </c>
      <c r="P254" s="76">
        <f t="shared" si="186"/>
        <v>126.6225897885259</v>
      </c>
      <c r="Q254" s="76">
        <f t="shared" si="186"/>
        <v>108.77149780501064</v>
      </c>
      <c r="R254" s="76">
        <f t="shared" si="186"/>
        <v>103.75361592054793</v>
      </c>
      <c r="S254" s="76">
        <f t="shared" ref="S254:T254" si="191">(S10/S$88)/S$89</f>
        <v>108.40601219360028</v>
      </c>
      <c r="T254" s="76">
        <f t="shared" si="191"/>
        <v>85.476703205404064</v>
      </c>
      <c r="U254" s="76">
        <f t="shared" ref="U254" si="192">(U10/U$88)/U$89</f>
        <v>87.328006276523354</v>
      </c>
    </row>
    <row r="255" spans="1:21" ht="15" customHeight="1" x14ac:dyDescent="0.35">
      <c r="A255" s="19" t="s">
        <v>136</v>
      </c>
      <c r="B255" s="386"/>
      <c r="C255" s="260" t="s">
        <v>123</v>
      </c>
      <c r="D255" s="76"/>
      <c r="E255" s="76">
        <f t="shared" ref="E255:R255" si="193">(E11/E$88)/E$89</f>
        <v>36.10418743659384</v>
      </c>
      <c r="F255" s="76">
        <f t="shared" si="193"/>
        <v>41.193729839482842</v>
      </c>
      <c r="G255" s="76">
        <f t="shared" si="193"/>
        <v>48.539543796438053</v>
      </c>
      <c r="H255" s="76">
        <f t="shared" si="193"/>
        <v>42.078538541582574</v>
      </c>
      <c r="I255" s="76">
        <f t="shared" si="193"/>
        <v>43.521182496647519</v>
      </c>
      <c r="J255" s="76">
        <f t="shared" si="193"/>
        <v>53.095620854776591</v>
      </c>
      <c r="K255" s="76">
        <f t="shared" si="193"/>
        <v>68.122035146723604</v>
      </c>
      <c r="L255" s="76">
        <f t="shared" si="193"/>
        <v>75.322615028070445</v>
      </c>
      <c r="M255" s="76">
        <f t="shared" si="193"/>
        <v>90.408286524472558</v>
      </c>
      <c r="N255" s="76">
        <f t="shared" si="193"/>
        <v>82.595784405133969</v>
      </c>
      <c r="O255" s="76">
        <f t="shared" si="193"/>
        <v>89.122312839651812</v>
      </c>
      <c r="P255" s="76">
        <f t="shared" si="193"/>
        <v>99.485676583645315</v>
      </c>
      <c r="Q255" s="76">
        <f t="shared" si="193"/>
        <v>79.723356417373637</v>
      </c>
      <c r="R255" s="76">
        <f t="shared" si="193"/>
        <v>80.445386395901807</v>
      </c>
      <c r="S255" s="76">
        <f t="shared" ref="S255:T255" si="194">(S11/S$88)/S$89</f>
        <v>84.710744198237776</v>
      </c>
      <c r="T255" s="76">
        <f t="shared" si="194"/>
        <v>68.108045348355787</v>
      </c>
      <c r="U255" s="76">
        <f t="shared" ref="U255" si="195">(U11/U$88)/U$89</f>
        <v>62.787932589727518</v>
      </c>
    </row>
    <row r="256" spans="1:21" ht="15" customHeight="1" x14ac:dyDescent="0.35">
      <c r="A256" s="19" t="s">
        <v>136</v>
      </c>
      <c r="B256" s="386"/>
      <c r="C256" s="20" t="s">
        <v>117</v>
      </c>
      <c r="D256" s="32"/>
      <c r="E256" s="76">
        <f t="shared" ref="E256:R256" si="196">(E12/E$88)/E$89</f>
        <v>22.63877941974263</v>
      </c>
      <c r="F256" s="76">
        <f t="shared" si="196"/>
        <v>22.991402526201874</v>
      </c>
      <c r="G256" s="76">
        <f t="shared" si="196"/>
        <v>25.778778685642809</v>
      </c>
      <c r="H256" s="76">
        <f t="shared" si="196"/>
        <v>19.726109391719419</v>
      </c>
      <c r="I256" s="76">
        <f t="shared" si="196"/>
        <v>21.108122608639061</v>
      </c>
      <c r="J256" s="76">
        <f t="shared" si="196"/>
        <v>25.321495835474721</v>
      </c>
      <c r="K256" s="76">
        <f t="shared" si="196"/>
        <v>36.344711995004822</v>
      </c>
      <c r="L256" s="76">
        <f t="shared" si="196"/>
        <v>44.37227246936758</v>
      </c>
      <c r="M256" s="76">
        <f t="shared" si="196"/>
        <v>52.598712303796262</v>
      </c>
      <c r="N256" s="76">
        <f t="shared" si="196"/>
        <v>47.979106943038431</v>
      </c>
      <c r="O256" s="76">
        <f t="shared" si="196"/>
        <v>52.076305428562357</v>
      </c>
      <c r="P256" s="76">
        <f t="shared" si="196"/>
        <v>58.478176470236356</v>
      </c>
      <c r="Q256" s="76">
        <f t="shared" si="196"/>
        <v>33.231509693893024</v>
      </c>
      <c r="R256" s="76">
        <f t="shared" si="196"/>
        <v>30.759802222006908</v>
      </c>
      <c r="S256" s="76">
        <f t="shared" ref="S256:T256" si="197">(S12/S$88)/S$89</f>
        <v>34.714337918665642</v>
      </c>
      <c r="T256" s="76">
        <f t="shared" si="197"/>
        <v>16.576759015758842</v>
      </c>
      <c r="U256" s="76">
        <f t="shared" ref="U256" si="198">(U12/U$88)/U$89</f>
        <v>10.157201195247881</v>
      </c>
    </row>
    <row r="257" spans="1:21" ht="15" customHeight="1" x14ac:dyDescent="0.35">
      <c r="A257" s="19" t="s">
        <v>136</v>
      </c>
      <c r="B257" s="386"/>
      <c r="C257" s="254" t="s">
        <v>118</v>
      </c>
      <c r="D257" s="32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</row>
    <row r="258" spans="1:21" ht="15" customHeight="1" x14ac:dyDescent="0.35">
      <c r="A258" s="19" t="s">
        <v>136</v>
      </c>
      <c r="B258" s="386"/>
      <c r="C258" s="254" t="s">
        <v>119</v>
      </c>
      <c r="D258" s="32"/>
      <c r="E258" s="76">
        <f t="shared" ref="E258:R258" si="199">(E14/E$88)/E$89</f>
        <v>13.465408016851216</v>
      </c>
      <c r="F258" s="76">
        <f t="shared" si="199"/>
        <v>18.202327313280964</v>
      </c>
      <c r="G258" s="76">
        <f t="shared" si="199"/>
        <v>22.760765110795244</v>
      </c>
      <c r="H258" s="76">
        <f t="shared" si="199"/>
        <v>22.352429149863156</v>
      </c>
      <c r="I258" s="76">
        <f t="shared" si="199"/>
        <v>22.413059888008458</v>
      </c>
      <c r="J258" s="76">
        <f t="shared" si="199"/>
        <v>27.774125019301863</v>
      </c>
      <c r="K258" s="76">
        <f t="shared" si="199"/>
        <v>31.77732315171879</v>
      </c>
      <c r="L258" s="76">
        <f t="shared" si="199"/>
        <v>30.950342558702875</v>
      </c>
      <c r="M258" s="76">
        <f t="shared" si="199"/>
        <v>37.809574220676296</v>
      </c>
      <c r="N258" s="76">
        <f t="shared" si="199"/>
        <v>34.616677462095531</v>
      </c>
      <c r="O258" s="76">
        <f t="shared" si="199"/>
        <v>37.046007411089455</v>
      </c>
      <c r="P258" s="76">
        <f t="shared" si="199"/>
        <v>41.007500113408952</v>
      </c>
      <c r="Q258" s="76">
        <f t="shared" si="199"/>
        <v>46.491846723480613</v>
      </c>
      <c r="R258" s="76">
        <f t="shared" si="199"/>
        <v>49.685584173894895</v>
      </c>
      <c r="S258" s="76">
        <f t="shared" ref="S258:T258" si="200">(S14/S$88)/S$89</f>
        <v>49.996406279572135</v>
      </c>
      <c r="T258" s="76">
        <f t="shared" si="200"/>
        <v>51.531286332596949</v>
      </c>
      <c r="U258" s="76">
        <f t="shared" ref="U258" si="201">(U14/U$88)/U$89</f>
        <v>52.630731394479646</v>
      </c>
    </row>
    <row r="259" spans="1:21" ht="15" customHeight="1" x14ac:dyDescent="0.35">
      <c r="A259" s="19" t="s">
        <v>136</v>
      </c>
      <c r="B259" s="386"/>
      <c r="C259" s="254" t="s">
        <v>120</v>
      </c>
      <c r="D259" s="34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</row>
    <row r="260" spans="1:21" ht="15" customHeight="1" x14ac:dyDescent="0.35">
      <c r="A260" s="19" t="s">
        <v>136</v>
      </c>
      <c r="B260" s="386"/>
      <c r="C260" s="260" t="s">
        <v>121</v>
      </c>
      <c r="D260" s="32"/>
      <c r="E260" s="76">
        <f t="shared" ref="E260:R260" si="202">(E16/E$88)/E$89</f>
        <v>23.301048850902323</v>
      </c>
      <c r="F260" s="76">
        <f t="shared" si="202"/>
        <v>22.000081030479166</v>
      </c>
      <c r="G260" s="76">
        <f t="shared" si="202"/>
        <v>22.542948725101869</v>
      </c>
      <c r="H260" s="76">
        <f t="shared" si="202"/>
        <v>45.814017507135695</v>
      </c>
      <c r="I260" s="76">
        <f t="shared" si="202"/>
        <v>35.576504064073795</v>
      </c>
      <c r="J260" s="76">
        <f t="shared" si="202"/>
        <v>41.931756939321971</v>
      </c>
      <c r="K260" s="76">
        <f t="shared" si="202"/>
        <v>50.104805425497894</v>
      </c>
      <c r="L260" s="76">
        <f t="shared" si="202"/>
        <v>43.975607354360697</v>
      </c>
      <c r="M260" s="76">
        <f t="shared" si="202"/>
        <v>33.015853600630514</v>
      </c>
      <c r="N260" s="76">
        <f t="shared" si="202"/>
        <v>24.791487527987769</v>
      </c>
      <c r="O260" s="76">
        <f t="shared" si="202"/>
        <v>27.324961343013406</v>
      </c>
      <c r="P260" s="76">
        <f t="shared" si="202"/>
        <v>27.083715607316005</v>
      </c>
      <c r="Q260" s="76">
        <f t="shared" si="202"/>
        <v>29.02762424209979</v>
      </c>
      <c r="R260" s="76">
        <f t="shared" si="202"/>
        <v>23.279585009682933</v>
      </c>
      <c r="S260" s="76">
        <f t="shared" ref="S260:T260" si="203">(S16/S$88)/S$89</f>
        <v>23.644464652679144</v>
      </c>
      <c r="T260" s="76">
        <f t="shared" si="203"/>
        <v>17.369120062629069</v>
      </c>
      <c r="U260" s="76">
        <f t="shared" ref="U260" si="204">(U16/U$88)/U$89</f>
        <v>24.480310311549243</v>
      </c>
    </row>
    <row r="261" spans="1:21" ht="15" customHeight="1" x14ac:dyDescent="0.35">
      <c r="A261" s="19" t="s">
        <v>136</v>
      </c>
      <c r="B261" s="386"/>
      <c r="C261" s="260" t="s">
        <v>122</v>
      </c>
      <c r="D261" s="32"/>
      <c r="E261" s="76"/>
      <c r="F261" s="76"/>
      <c r="G261" s="76"/>
      <c r="H261" s="76"/>
      <c r="I261" s="76"/>
      <c r="J261" s="76">
        <f t="shared" ref="J261:R261" si="205">(J17/J$88)/J$89</f>
        <v>0.72818680498619792</v>
      </c>
      <c r="K261" s="76">
        <f t="shared" si="205"/>
        <v>0.5674872638476629</v>
      </c>
      <c r="L261" s="76">
        <f t="shared" si="205"/>
        <v>0.57264364324735317</v>
      </c>
      <c r="M261" s="76">
        <f t="shared" si="205"/>
        <v>1.433583116869483</v>
      </c>
      <c r="N261" s="76">
        <f t="shared" si="205"/>
        <v>7.702675035450338E-3</v>
      </c>
      <c r="O261" s="76">
        <f t="shared" si="205"/>
        <v>6.7860705536307471E-3</v>
      </c>
      <c r="P261" s="76">
        <f t="shared" si="205"/>
        <v>5.4131343652197218E-2</v>
      </c>
      <c r="Q261" s="76">
        <f t="shared" si="205"/>
        <v>2.0062288893027934E-2</v>
      </c>
      <c r="R261" s="76">
        <f t="shared" si="205"/>
        <v>2.9378989705832768E-2</v>
      </c>
      <c r="S261" s="76">
        <f t="shared" ref="S261:T261" si="206">(S17/S$88)/S$89</f>
        <v>5.08033426833518E-2</v>
      </c>
      <c r="T261" s="76">
        <f t="shared" si="206"/>
        <v>2.9347901687826959E-4</v>
      </c>
      <c r="U261" s="76">
        <f t="shared" ref="U261" si="207">(U17/U$88)/U$89</f>
        <v>5.9763375246557053E-2</v>
      </c>
    </row>
    <row r="262" spans="1:21" ht="15" customHeight="1" x14ac:dyDescent="0.35">
      <c r="A262" s="19" t="s">
        <v>136</v>
      </c>
      <c r="B262" s="387"/>
      <c r="C262" s="261" t="s">
        <v>116</v>
      </c>
      <c r="D262" s="33"/>
      <c r="E262" s="33"/>
      <c r="F262" s="33"/>
      <c r="G262" s="33"/>
      <c r="H262" s="33"/>
      <c r="I262" s="33"/>
      <c r="J262" s="33">
        <f t="shared" ref="J262:R262" si="208">(J18/J$88)/J$89</f>
        <v>2.1049402065338914</v>
      </c>
      <c r="K262" s="33">
        <f t="shared" si="208"/>
        <v>2.2596003934832591</v>
      </c>
      <c r="L262" s="33">
        <f t="shared" si="208"/>
        <v>4.8211434561117015</v>
      </c>
      <c r="M262" s="33">
        <f t="shared" si="208"/>
        <v>9.4332848552150796</v>
      </c>
      <c r="N262" s="33">
        <f t="shared" si="208"/>
        <v>8.443114622990171</v>
      </c>
      <c r="O262" s="33">
        <f t="shared" si="208"/>
        <v>11.125623529560112</v>
      </c>
      <c r="P262" s="33">
        <f t="shared" si="208"/>
        <v>9.9480163299420514</v>
      </c>
      <c r="Q262" s="33">
        <f t="shared" si="208"/>
        <v>8.2559593511234315</v>
      </c>
      <c r="R262" s="33">
        <f t="shared" si="208"/>
        <v>7.978516890877466</v>
      </c>
      <c r="S262" s="33">
        <f t="shared" ref="S262:T262" si="209">(S18/S$88)/S$89</f>
        <v>12.179110629321972</v>
      </c>
      <c r="T262" s="33">
        <f t="shared" si="209"/>
        <v>6.3388476500442632</v>
      </c>
      <c r="U262" s="33">
        <f t="shared" ref="U262" si="210">(U18/U$88)/U$89</f>
        <v>4.2393493242068949</v>
      </c>
    </row>
    <row r="263" spans="1:21" x14ac:dyDescent="0.35">
      <c r="A263" s="19" t="s">
        <v>136</v>
      </c>
      <c r="B263" s="390" t="s">
        <v>4</v>
      </c>
      <c r="C263" s="260" t="s">
        <v>59</v>
      </c>
      <c r="D263" s="32"/>
      <c r="E263" s="32">
        <f t="shared" ref="E263:R263" si="211">(E19/E$88)/E$89</f>
        <v>3.952609710176787</v>
      </c>
      <c r="F263" s="32">
        <f t="shared" si="211"/>
        <v>3.8553762799205136</v>
      </c>
      <c r="G263" s="32">
        <f t="shared" si="211"/>
        <v>4.5804272645327071</v>
      </c>
      <c r="H263" s="32">
        <f t="shared" si="211"/>
        <v>3.0655508339207485</v>
      </c>
      <c r="I263" s="32">
        <f t="shared" si="211"/>
        <v>3.3493717961809764</v>
      </c>
      <c r="J263" s="32">
        <f t="shared" si="211"/>
        <v>3.4768919424890434</v>
      </c>
      <c r="K263" s="32">
        <f t="shared" si="211"/>
        <v>4.1020100144559439</v>
      </c>
      <c r="L263" s="32">
        <f t="shared" si="211"/>
        <v>3.711720092942147</v>
      </c>
      <c r="M263" s="32">
        <f t="shared" si="211"/>
        <v>5.787218274160864</v>
      </c>
      <c r="N263" s="32">
        <f t="shared" si="211"/>
        <v>2.4331894584205891</v>
      </c>
      <c r="O263" s="32">
        <f t="shared" si="211"/>
        <v>3.6359103093424641</v>
      </c>
      <c r="P263" s="32">
        <f t="shared" si="211"/>
        <v>1.4502729945318471</v>
      </c>
      <c r="Q263" s="32">
        <f t="shared" si="211"/>
        <v>2.472175465835647</v>
      </c>
      <c r="R263" s="32">
        <f t="shared" si="211"/>
        <v>0.59982103982741897</v>
      </c>
      <c r="S263" s="32">
        <f t="shared" ref="S263:T263" si="212">(S19/S$88)/S$89</f>
        <v>0.531483440901246</v>
      </c>
      <c r="T263" s="32">
        <f t="shared" si="212"/>
        <v>0.20175334541293027</v>
      </c>
      <c r="U263" s="32">
        <f t="shared" ref="U263" si="213">(U19/U$88)/U$89</f>
        <v>1.9612488607837006</v>
      </c>
    </row>
    <row r="264" spans="1:21" x14ac:dyDescent="0.35">
      <c r="A264" s="19" t="s">
        <v>136</v>
      </c>
      <c r="B264" s="390"/>
      <c r="C264" s="254" t="s">
        <v>60</v>
      </c>
      <c r="D264" s="32"/>
      <c r="E264" s="32">
        <f t="shared" ref="E264:R264" si="214">(E20/E$88)/E$89</f>
        <v>3.952609710176787</v>
      </c>
      <c r="F264" s="32">
        <f t="shared" si="214"/>
        <v>3.8553762799205136</v>
      </c>
      <c r="G264" s="32">
        <f t="shared" si="214"/>
        <v>4.5804272645327071</v>
      </c>
      <c r="H264" s="32">
        <f t="shared" si="214"/>
        <v>3.0655508339207485</v>
      </c>
      <c r="I264" s="32">
        <f t="shared" si="214"/>
        <v>3.3493717961809764</v>
      </c>
      <c r="J264" s="32">
        <f t="shared" si="214"/>
        <v>3.4768919424890434</v>
      </c>
      <c r="K264" s="32">
        <f t="shared" si="214"/>
        <v>4.1020100144559439</v>
      </c>
      <c r="L264" s="32">
        <f t="shared" si="214"/>
        <v>3.711720092942147</v>
      </c>
      <c r="M264" s="32">
        <f t="shared" si="214"/>
        <v>5.787218274160864</v>
      </c>
      <c r="N264" s="32">
        <f t="shared" si="214"/>
        <v>2.4331894584205891</v>
      </c>
      <c r="O264" s="32">
        <f t="shared" si="214"/>
        <v>3.6359103093424641</v>
      </c>
      <c r="P264" s="32">
        <f t="shared" si="214"/>
        <v>1.4502729945318471</v>
      </c>
      <c r="Q264" s="32">
        <f t="shared" si="214"/>
        <v>2.472175465835647</v>
      </c>
      <c r="R264" s="32">
        <f t="shared" si="214"/>
        <v>0.59982103982741897</v>
      </c>
      <c r="S264" s="32">
        <f t="shared" ref="S264:T264" si="215">(S20/S$88)/S$89</f>
        <v>0.531483440901246</v>
      </c>
      <c r="T264" s="32">
        <f t="shared" si="215"/>
        <v>0.20175334541293027</v>
      </c>
      <c r="U264" s="32">
        <f t="shared" ref="U264" si="216">(U20/U$88)/U$89</f>
        <v>1.9612488607837006</v>
      </c>
    </row>
    <row r="265" spans="1:21" x14ac:dyDescent="0.35">
      <c r="A265" s="19" t="s">
        <v>136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</row>
    <row r="266" spans="1:21" x14ac:dyDescent="0.35">
      <c r="A266" s="19" t="s">
        <v>136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35">
      <c r="A267" s="19" t="s">
        <v>136</v>
      </c>
      <c r="B267" s="391"/>
      <c r="C267" s="255" t="s">
        <v>63</v>
      </c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 x14ac:dyDescent="0.35">
      <c r="A268" s="19" t="s">
        <v>136</v>
      </c>
      <c r="B268" s="390" t="s">
        <v>5</v>
      </c>
      <c r="C268" s="17" t="s">
        <v>59</v>
      </c>
      <c r="D268" s="32"/>
      <c r="E268" s="32">
        <f t="shared" ref="E268:R268" si="217">(E24/E$88)/E$89</f>
        <v>0</v>
      </c>
      <c r="F268" s="32">
        <f t="shared" si="217"/>
        <v>8.5366759588608093E-2</v>
      </c>
      <c r="G268" s="32">
        <f t="shared" si="217"/>
        <v>0</v>
      </c>
      <c r="H268" s="32">
        <f t="shared" si="217"/>
        <v>1.7549094816595285</v>
      </c>
      <c r="I268" s="32">
        <f t="shared" si="217"/>
        <v>0.98337398596035708</v>
      </c>
      <c r="J268" s="32">
        <f t="shared" si="217"/>
        <v>0.24906389346368579</v>
      </c>
      <c r="K268" s="32">
        <f t="shared" si="217"/>
        <v>0.20421687003514516</v>
      </c>
      <c r="L268" s="32">
        <f t="shared" si="217"/>
        <v>0.14553899903130404</v>
      </c>
      <c r="M268" s="32">
        <f t="shared" si="217"/>
        <v>0.11049356039112615</v>
      </c>
      <c r="N268" s="32">
        <f t="shared" si="217"/>
        <v>5.6486283593302475E-2</v>
      </c>
      <c r="O268" s="32">
        <f t="shared" si="217"/>
        <v>3.4928702418001632E-2</v>
      </c>
      <c r="P268" s="32">
        <f t="shared" si="217"/>
        <v>5.0351909649649432E-2</v>
      </c>
      <c r="Q268" s="32">
        <f t="shared" si="217"/>
        <v>0.10902516276655869</v>
      </c>
      <c r="R268" s="32">
        <f t="shared" si="217"/>
        <v>0.3141919732429338</v>
      </c>
      <c r="S268" s="32">
        <f t="shared" ref="S268:T268" si="218">(S24/S$88)/S$89</f>
        <v>7.6253344264791176E-2</v>
      </c>
      <c r="T268" s="32">
        <f t="shared" si="218"/>
        <v>2.2506349289091829E-2</v>
      </c>
      <c r="U268" s="32">
        <f t="shared" ref="U268" si="219">(U24/U$88)/U$89</f>
        <v>6.4004056635984866E-2</v>
      </c>
    </row>
    <row r="269" spans="1:21" x14ac:dyDescent="0.35">
      <c r="A269" s="19" t="s">
        <v>136</v>
      </c>
      <c r="B269" s="390"/>
      <c r="C269" s="20" t="s">
        <v>60</v>
      </c>
      <c r="D269" s="32"/>
      <c r="E269" s="32">
        <f t="shared" ref="E269:R269" si="220">(E25/E$88)/E$89</f>
        <v>0</v>
      </c>
      <c r="F269" s="32">
        <f t="shared" si="220"/>
        <v>8.5366759588608093E-2</v>
      </c>
      <c r="G269" s="32">
        <f t="shared" si="220"/>
        <v>0</v>
      </c>
      <c r="H269" s="32">
        <f t="shared" si="220"/>
        <v>1.7549094816595285</v>
      </c>
      <c r="I269" s="32">
        <f t="shared" si="220"/>
        <v>0.98337398596035708</v>
      </c>
      <c r="J269" s="32">
        <f t="shared" si="220"/>
        <v>0.24906389346368579</v>
      </c>
      <c r="K269" s="32">
        <f t="shared" si="220"/>
        <v>0.20421687003514516</v>
      </c>
      <c r="L269" s="32">
        <f t="shared" si="220"/>
        <v>0.14553899903130404</v>
      </c>
      <c r="M269" s="32">
        <f t="shared" si="220"/>
        <v>0.11049356039112615</v>
      </c>
      <c r="N269" s="32">
        <f t="shared" si="220"/>
        <v>5.6486283593302475E-2</v>
      </c>
      <c r="O269" s="32">
        <f t="shared" si="220"/>
        <v>3.4928702418001632E-2</v>
      </c>
      <c r="P269" s="32">
        <f t="shared" si="220"/>
        <v>5.0351909649649432E-2</v>
      </c>
      <c r="Q269" s="32">
        <f t="shared" si="220"/>
        <v>0.10902516276655869</v>
      </c>
      <c r="R269" s="32">
        <f t="shared" si="220"/>
        <v>0.3141919732429338</v>
      </c>
      <c r="S269" s="32">
        <f t="shared" ref="S269:T269" si="221">(S25/S$88)/S$89</f>
        <v>7.6253344264791176E-2</v>
      </c>
      <c r="T269" s="32">
        <f t="shared" si="221"/>
        <v>2.2506349289091829E-2</v>
      </c>
      <c r="U269" s="32">
        <f t="shared" ref="U269" si="222">(U25/U$88)/U$89</f>
        <v>6.4004056635984866E-2</v>
      </c>
    </row>
    <row r="270" spans="1:21" x14ac:dyDescent="0.35">
      <c r="A270" s="19" t="s">
        <v>136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</row>
    <row r="271" spans="1:21" x14ac:dyDescent="0.35">
      <c r="A271" s="19" t="s">
        <v>136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35">
      <c r="A272" s="19" t="s">
        <v>136</v>
      </c>
      <c r="B272" s="391"/>
      <c r="C272" s="27" t="s">
        <v>63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 x14ac:dyDescent="0.35">
      <c r="A273" s="19" t="s">
        <v>136</v>
      </c>
      <c r="B273" s="390" t="s">
        <v>6</v>
      </c>
      <c r="C273" s="17" t="s">
        <v>59</v>
      </c>
      <c r="D273" s="32"/>
      <c r="E273" s="32">
        <f t="shared" ref="E273:R273" si="223">(E29/E$88)/E$89</f>
        <v>0.27308939815766897</v>
      </c>
      <c r="F273" s="32">
        <f t="shared" si="223"/>
        <v>3.628087282515844E-2</v>
      </c>
      <c r="G273" s="32">
        <f t="shared" si="223"/>
        <v>8.377553295898869E-3</v>
      </c>
      <c r="H273" s="32">
        <f t="shared" si="223"/>
        <v>0.76764697188551134</v>
      </c>
      <c r="I273" s="32">
        <f t="shared" si="223"/>
        <v>3.7368211466493564E-2</v>
      </c>
      <c r="J273" s="32">
        <f t="shared" si="223"/>
        <v>1.4973841305828821</v>
      </c>
      <c r="K273" s="32">
        <f t="shared" si="223"/>
        <v>1.5237720302622368</v>
      </c>
      <c r="L273" s="32">
        <f t="shared" si="223"/>
        <v>1.4106819317870842</v>
      </c>
      <c r="M273" s="32">
        <f t="shared" si="223"/>
        <v>1.9020002617754537</v>
      </c>
      <c r="N273" s="32">
        <f t="shared" si="223"/>
        <v>1.5944537323382197</v>
      </c>
      <c r="O273" s="32">
        <f t="shared" si="223"/>
        <v>1.2367996661067826</v>
      </c>
      <c r="P273" s="32">
        <f t="shared" si="223"/>
        <v>1.4353415290290699</v>
      </c>
      <c r="Q273" s="32">
        <f t="shared" si="223"/>
        <v>1.0133886030181221</v>
      </c>
      <c r="R273" s="32">
        <f t="shared" si="223"/>
        <v>1.6215570151524921</v>
      </c>
      <c r="S273" s="32">
        <f t="shared" ref="S273:T273" si="224">(S29/S$88)/S$89</f>
        <v>2.1247283313747256</v>
      </c>
      <c r="T273" s="32">
        <f t="shared" si="224"/>
        <v>1.8254256869831262</v>
      </c>
      <c r="U273" s="32">
        <f t="shared" ref="U273" si="225">(U29/U$88)/U$89</f>
        <v>2.0624172894195234</v>
      </c>
    </row>
    <row r="274" spans="1:21" x14ac:dyDescent="0.35">
      <c r="A274" s="19" t="s">
        <v>136</v>
      </c>
      <c r="B274" s="390"/>
      <c r="C274" s="20" t="s">
        <v>60</v>
      </c>
      <c r="D274" s="32"/>
      <c r="E274" s="32">
        <f t="shared" ref="E274:R274" si="226">(E30/E$88)/E$89</f>
        <v>0.27308939815766897</v>
      </c>
      <c r="F274" s="32">
        <f t="shared" si="226"/>
        <v>3.628087282515844E-2</v>
      </c>
      <c r="G274" s="32">
        <f t="shared" si="226"/>
        <v>8.377553295898869E-3</v>
      </c>
      <c r="H274" s="32">
        <f t="shared" si="226"/>
        <v>0.76764697188551134</v>
      </c>
      <c r="I274" s="32">
        <f t="shared" si="226"/>
        <v>3.7368211466493564E-2</v>
      </c>
      <c r="J274" s="32">
        <f t="shared" si="226"/>
        <v>1.4973841305828821</v>
      </c>
      <c r="K274" s="32">
        <f t="shared" si="226"/>
        <v>1.5237720302622368</v>
      </c>
      <c r="L274" s="32">
        <f t="shared" si="226"/>
        <v>1.4106819317870842</v>
      </c>
      <c r="M274" s="32">
        <f t="shared" si="226"/>
        <v>1.9020002617754537</v>
      </c>
      <c r="N274" s="32">
        <f t="shared" si="226"/>
        <v>1.5944537323382197</v>
      </c>
      <c r="O274" s="32">
        <f t="shared" si="226"/>
        <v>1.2367996661067826</v>
      </c>
      <c r="P274" s="32">
        <f t="shared" si="226"/>
        <v>1.4353415290290699</v>
      </c>
      <c r="Q274" s="32">
        <f t="shared" si="226"/>
        <v>1.0133886030181221</v>
      </c>
      <c r="R274" s="32">
        <f t="shared" si="226"/>
        <v>1.6215570151524921</v>
      </c>
      <c r="S274" s="32">
        <f t="shared" ref="S274:T274" si="227">(S30/S$88)/S$89</f>
        <v>2.1247283313747256</v>
      </c>
      <c r="T274" s="32">
        <f t="shared" si="227"/>
        <v>1.8254256869831262</v>
      </c>
      <c r="U274" s="32">
        <f t="shared" ref="U274" si="228">(U30/U$88)/U$89</f>
        <v>2.0624172894195234</v>
      </c>
    </row>
    <row r="275" spans="1:21" x14ac:dyDescent="0.35">
      <c r="A275" s="19" t="s">
        <v>136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</row>
    <row r="276" spans="1:21" x14ac:dyDescent="0.35">
      <c r="A276" s="19" t="s">
        <v>136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35">
      <c r="A277" s="19" t="s">
        <v>136</v>
      </c>
      <c r="B277" s="391"/>
      <c r="C277" s="27" t="s">
        <v>63</v>
      </c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 x14ac:dyDescent="0.35">
      <c r="A278" s="19" t="s">
        <v>136</v>
      </c>
      <c r="B278" s="393" t="s">
        <v>7</v>
      </c>
      <c r="C278" s="28" t="s">
        <v>59</v>
      </c>
      <c r="D278" s="56"/>
      <c r="E278" s="56">
        <f t="shared" ref="E278:R278" si="229">(E34/E$88)/E$89</f>
        <v>28.646746179211345</v>
      </c>
      <c r="F278" s="56">
        <f t="shared" si="229"/>
        <v>26.613087301748571</v>
      </c>
      <c r="G278" s="56">
        <f t="shared" si="229"/>
        <v>27.157933396980162</v>
      </c>
      <c r="H278" s="56">
        <f t="shared" si="229"/>
        <v>37.205692868340819</v>
      </c>
      <c r="I278" s="56">
        <f t="shared" si="229"/>
        <v>31.711844299249588</v>
      </c>
      <c r="J278" s="56">
        <f t="shared" si="229"/>
        <v>30.538834262408805</v>
      </c>
      <c r="K278" s="56">
        <f t="shared" si="229"/>
        <v>49.284010697856644</v>
      </c>
      <c r="L278" s="56">
        <f t="shared" si="229"/>
        <v>54.40399981436191</v>
      </c>
      <c r="M278" s="56">
        <f t="shared" si="229"/>
        <v>54.433660917812993</v>
      </c>
      <c r="N278" s="56">
        <f t="shared" si="229"/>
        <v>40.545169681047149</v>
      </c>
      <c r="O278" s="56">
        <f t="shared" si="229"/>
        <v>46.519539619948766</v>
      </c>
      <c r="P278" s="56">
        <f t="shared" si="229"/>
        <v>63.134971188966389</v>
      </c>
      <c r="Q278" s="56">
        <f t="shared" si="229"/>
        <v>41.683211361952139</v>
      </c>
      <c r="R278" s="56">
        <f t="shared" si="229"/>
        <v>34.318740391649591</v>
      </c>
      <c r="S278" s="56">
        <f t="shared" ref="S278:T278" si="230">(S34/S$88)/S$89</f>
        <v>36.637508327105522</v>
      </c>
      <c r="T278" s="56">
        <f t="shared" si="230"/>
        <v>19.685017646066385</v>
      </c>
      <c r="U278" s="56">
        <f t="shared" ref="U278" si="231">(U34/U$88)/U$89</f>
        <v>17.665811438642692</v>
      </c>
    </row>
    <row r="279" spans="1:21" x14ac:dyDescent="0.35">
      <c r="A279" s="19" t="s">
        <v>136</v>
      </c>
      <c r="B279" s="390"/>
      <c r="C279" s="20" t="s">
        <v>60</v>
      </c>
      <c r="D279" s="32"/>
      <c r="E279" s="32">
        <f t="shared" ref="E279:R279" si="232">(E35/E$88)/E$89</f>
        <v>28.646746179211345</v>
      </c>
      <c r="F279" s="32">
        <f t="shared" si="232"/>
        <v>26.613087301748571</v>
      </c>
      <c r="G279" s="32">
        <f t="shared" si="232"/>
        <v>27.157933396980162</v>
      </c>
      <c r="H279" s="32">
        <f t="shared" si="232"/>
        <v>37.205692868340819</v>
      </c>
      <c r="I279" s="32">
        <f t="shared" si="232"/>
        <v>31.711844299249588</v>
      </c>
      <c r="J279" s="32">
        <f t="shared" si="232"/>
        <v>30.538834262408805</v>
      </c>
      <c r="K279" s="32">
        <f t="shared" si="232"/>
        <v>49.284010697856644</v>
      </c>
      <c r="L279" s="32">
        <f t="shared" si="232"/>
        <v>54.40399981436191</v>
      </c>
      <c r="M279" s="32">
        <f t="shared" si="232"/>
        <v>54.433660917812993</v>
      </c>
      <c r="N279" s="32">
        <f t="shared" si="232"/>
        <v>40.545169681047149</v>
      </c>
      <c r="O279" s="32">
        <f t="shared" si="232"/>
        <v>46.519539619948766</v>
      </c>
      <c r="P279" s="32">
        <f t="shared" si="232"/>
        <v>63.134971188966389</v>
      </c>
      <c r="Q279" s="32">
        <f t="shared" si="232"/>
        <v>41.683211361952139</v>
      </c>
      <c r="R279" s="32">
        <f t="shared" si="232"/>
        <v>34.318740391649591</v>
      </c>
      <c r="S279" s="32">
        <f t="shared" ref="S279:T279" si="233">(S35/S$88)/S$89</f>
        <v>36.637508327105522</v>
      </c>
      <c r="T279" s="32">
        <f t="shared" si="233"/>
        <v>19.685017646066385</v>
      </c>
      <c r="U279" s="32">
        <f t="shared" ref="U279" si="234">(U35/U$88)/U$89</f>
        <v>17.665811438642692</v>
      </c>
    </row>
    <row r="280" spans="1:21" x14ac:dyDescent="0.35">
      <c r="A280" s="19" t="s">
        <v>136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</row>
    <row r="281" spans="1:21" x14ac:dyDescent="0.35">
      <c r="A281" s="19" t="s">
        <v>136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35">
      <c r="A282" s="19" t="s">
        <v>136</v>
      </c>
      <c r="B282" s="391"/>
      <c r="C282" s="27" t="s">
        <v>63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 x14ac:dyDescent="0.35">
      <c r="A283" s="19" t="s">
        <v>136</v>
      </c>
      <c r="B283" s="393" t="s">
        <v>8</v>
      </c>
      <c r="C283" s="28" t="s">
        <v>59</v>
      </c>
      <c r="D283" s="56"/>
      <c r="E283" s="56">
        <f t="shared" ref="E283:R283" si="235">(E39/E$88)/E$89</f>
        <v>0.78167694128531162</v>
      </c>
      <c r="F283" s="56">
        <f t="shared" si="235"/>
        <v>0.96571146784612916</v>
      </c>
      <c r="G283" s="56">
        <f t="shared" si="235"/>
        <v>1.200084509637513</v>
      </c>
      <c r="H283" s="56">
        <f t="shared" si="235"/>
        <v>1.3972786745475119</v>
      </c>
      <c r="I283" s="56">
        <f t="shared" si="235"/>
        <v>1.2862531736361471</v>
      </c>
      <c r="J283" s="56">
        <f t="shared" si="235"/>
        <v>6.1165691105640105</v>
      </c>
      <c r="K283" s="56">
        <f t="shared" si="235"/>
        <v>6.2325417835726027</v>
      </c>
      <c r="L283" s="56">
        <f t="shared" si="235"/>
        <v>5.4191874345185562</v>
      </c>
      <c r="M283" s="56">
        <f t="shared" si="235"/>
        <v>1.9218324392815533</v>
      </c>
      <c r="N283" s="56">
        <f t="shared" si="235"/>
        <v>1.8546329779800979</v>
      </c>
      <c r="O283" s="56">
        <f t="shared" si="235"/>
        <v>1.5599703894384995</v>
      </c>
      <c r="P283" s="56">
        <f t="shared" si="235"/>
        <v>3.270230647290179</v>
      </c>
      <c r="Q283" s="56">
        <f t="shared" si="235"/>
        <v>3.5689844666695225</v>
      </c>
      <c r="R283" s="56">
        <f t="shared" si="235"/>
        <v>2.5143518689908544</v>
      </c>
      <c r="S283" s="56">
        <f t="shared" ref="S283:T283" si="236">(S39/S$88)/S$89</f>
        <v>2.901472794264405</v>
      </c>
      <c r="T283" s="56">
        <f t="shared" si="236"/>
        <v>3.1324015421282447</v>
      </c>
      <c r="U283" s="56">
        <f t="shared" ref="U283" si="237">(U39/U$88)/U$89</f>
        <v>4.515480159404917</v>
      </c>
    </row>
    <row r="284" spans="1:21" x14ac:dyDescent="0.35">
      <c r="A284" s="19" t="s">
        <v>136</v>
      </c>
      <c r="B284" s="390"/>
      <c r="C284" s="20" t="s">
        <v>60</v>
      </c>
      <c r="D284" s="32"/>
      <c r="E284" s="32">
        <f t="shared" ref="E284:R284" si="238">(E40/E$88)/E$89</f>
        <v>0.78167694128531162</v>
      </c>
      <c r="F284" s="32">
        <f t="shared" si="238"/>
        <v>0.96571146784612916</v>
      </c>
      <c r="G284" s="32">
        <f t="shared" si="238"/>
        <v>1.200084509637513</v>
      </c>
      <c r="H284" s="32">
        <f t="shared" si="238"/>
        <v>1.3972786745475119</v>
      </c>
      <c r="I284" s="32">
        <f t="shared" si="238"/>
        <v>1.2862531736361471</v>
      </c>
      <c r="J284" s="32">
        <f t="shared" si="238"/>
        <v>6.1165691105640105</v>
      </c>
      <c r="K284" s="32">
        <f t="shared" si="238"/>
        <v>6.2325417835726027</v>
      </c>
      <c r="L284" s="32">
        <f t="shared" si="238"/>
        <v>5.4191874345185562</v>
      </c>
      <c r="M284" s="32">
        <f t="shared" si="238"/>
        <v>1.9218324392815533</v>
      </c>
      <c r="N284" s="32">
        <f t="shared" si="238"/>
        <v>1.8546329779800979</v>
      </c>
      <c r="O284" s="32">
        <f t="shared" si="238"/>
        <v>1.5599703894384995</v>
      </c>
      <c r="P284" s="32">
        <f t="shared" si="238"/>
        <v>3.270230647290179</v>
      </c>
      <c r="Q284" s="32">
        <f t="shared" si="238"/>
        <v>3.5689844666695225</v>
      </c>
      <c r="R284" s="32">
        <f t="shared" si="238"/>
        <v>2.5143518689908544</v>
      </c>
      <c r="S284" s="32">
        <f t="shared" ref="S284:T284" si="239">(S40/S$88)/S$89</f>
        <v>2.901472794264405</v>
      </c>
      <c r="T284" s="32">
        <f t="shared" si="239"/>
        <v>3.1324015421282447</v>
      </c>
      <c r="U284" s="32">
        <f t="shared" ref="U284" si="240">(U40/U$88)/U$89</f>
        <v>4.515480159404917</v>
      </c>
    </row>
    <row r="285" spans="1:21" x14ac:dyDescent="0.35">
      <c r="A285" s="19" t="s">
        <v>136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</row>
    <row r="286" spans="1:21" x14ac:dyDescent="0.35">
      <c r="A286" s="19" t="s">
        <v>136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35">
      <c r="A287" s="19" t="s">
        <v>136</v>
      </c>
      <c r="B287" s="391"/>
      <c r="C287" s="27" t="s">
        <v>63</v>
      </c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 x14ac:dyDescent="0.35">
      <c r="A288" s="19" t="s">
        <v>136</v>
      </c>
      <c r="B288" s="393" t="s">
        <v>9</v>
      </c>
      <c r="C288" s="28" t="s">
        <v>59</v>
      </c>
      <c r="D288" s="56"/>
      <c r="E288" s="56">
        <f t="shared" ref="E288:R288" si="241">(E44/E$88)/E$89</f>
        <v>17.391482724777863</v>
      </c>
      <c r="F288" s="56">
        <f t="shared" si="241"/>
        <v>24.525870029807102</v>
      </c>
      <c r="G288" s="56">
        <f t="shared" si="241"/>
        <v>31.516355499171549</v>
      </c>
      <c r="H288" s="56">
        <f t="shared" si="241"/>
        <v>29.201814664101466</v>
      </c>
      <c r="I288" s="56">
        <f t="shared" si="241"/>
        <v>32.995147350927859</v>
      </c>
      <c r="J288" s="56">
        <f t="shared" si="241"/>
        <v>43.116060754024801</v>
      </c>
      <c r="K288" s="56">
        <f t="shared" si="241"/>
        <v>44.990547367742742</v>
      </c>
      <c r="L288" s="56">
        <f t="shared" si="241"/>
        <v>45.729685225038629</v>
      </c>
      <c r="M288" s="56">
        <f t="shared" si="241"/>
        <v>45.399631869082114</v>
      </c>
      <c r="N288" s="56">
        <f t="shared" si="241"/>
        <v>47.01199329969856</v>
      </c>
      <c r="O288" s="56">
        <f t="shared" si="241"/>
        <v>43.81049307164529</v>
      </c>
      <c r="P288" s="56">
        <f t="shared" si="241"/>
        <v>47.277466496992702</v>
      </c>
      <c r="Q288" s="56">
        <f t="shared" si="241"/>
        <v>51.50536548378048</v>
      </c>
      <c r="R288" s="56">
        <f t="shared" si="241"/>
        <v>54.682460673028622</v>
      </c>
      <c r="S288" s="56">
        <f t="shared" ref="S288:T288" si="242">(S44/S$88)/S$89</f>
        <v>56.096664485258593</v>
      </c>
      <c r="T288" s="56">
        <f t="shared" si="242"/>
        <v>52.659230749152599</v>
      </c>
      <c r="U288" s="56">
        <f t="shared" ref="U288" si="243">(U44/U$88)/U$89</f>
        <v>54.983218687981598</v>
      </c>
    </row>
    <row r="289" spans="1:21" x14ac:dyDescent="0.35">
      <c r="A289" s="19" t="s">
        <v>136</v>
      </c>
      <c r="B289" s="390"/>
      <c r="C289" s="20" t="s">
        <v>60</v>
      </c>
      <c r="D289" s="32"/>
      <c r="E289" s="32">
        <f t="shared" ref="E289:R289" si="244">(E45/E$88)/E$89</f>
        <v>17.391482724777863</v>
      </c>
      <c r="F289" s="32">
        <f t="shared" si="244"/>
        <v>24.525870029807102</v>
      </c>
      <c r="G289" s="32">
        <f t="shared" si="244"/>
        <v>31.516355499171549</v>
      </c>
      <c r="H289" s="32">
        <f t="shared" si="244"/>
        <v>29.201814664101466</v>
      </c>
      <c r="I289" s="32">
        <f t="shared" si="244"/>
        <v>32.995147350927859</v>
      </c>
      <c r="J289" s="32">
        <f t="shared" si="244"/>
        <v>43.116060754024801</v>
      </c>
      <c r="K289" s="32">
        <f t="shared" si="244"/>
        <v>44.990547367742742</v>
      </c>
      <c r="L289" s="32">
        <f t="shared" si="244"/>
        <v>45.729685225038629</v>
      </c>
      <c r="M289" s="32">
        <f t="shared" si="244"/>
        <v>45.399631869082114</v>
      </c>
      <c r="N289" s="32">
        <f t="shared" si="244"/>
        <v>47.01199329969856</v>
      </c>
      <c r="O289" s="32">
        <f t="shared" si="244"/>
        <v>43.81049307164529</v>
      </c>
      <c r="P289" s="32">
        <f t="shared" si="244"/>
        <v>47.277466496992702</v>
      </c>
      <c r="Q289" s="32">
        <f t="shared" si="244"/>
        <v>51.50536548378048</v>
      </c>
      <c r="R289" s="32">
        <f t="shared" si="244"/>
        <v>54.682460673028622</v>
      </c>
      <c r="S289" s="32">
        <f t="shared" ref="S289:T289" si="245">(S45/S$88)/S$89</f>
        <v>56.096664485258593</v>
      </c>
      <c r="T289" s="32">
        <f t="shared" si="245"/>
        <v>52.659230749152599</v>
      </c>
      <c r="U289" s="32">
        <f t="shared" ref="U289" si="246">(U45/U$88)/U$89</f>
        <v>54.983218687981598</v>
      </c>
    </row>
    <row r="290" spans="1:21" x14ac:dyDescent="0.35">
      <c r="A290" s="19" t="s">
        <v>136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</row>
    <row r="291" spans="1:21" x14ac:dyDescent="0.35">
      <c r="A291" s="19" t="s">
        <v>136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35">
      <c r="A292" s="19" t="s">
        <v>136</v>
      </c>
      <c r="B292" s="391"/>
      <c r="C292" s="27" t="s">
        <v>63</v>
      </c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 x14ac:dyDescent="0.35">
      <c r="A293" s="19" t="s">
        <v>136</v>
      </c>
      <c r="B293" s="393" t="s">
        <v>1</v>
      </c>
      <c r="C293" s="28" t="s">
        <v>59</v>
      </c>
      <c r="D293" s="56"/>
      <c r="E293" s="56">
        <f t="shared" ref="E293:R293" si="247">(E49/E$88)/E$89</f>
        <v>1.459425123757583</v>
      </c>
      <c r="F293" s="56">
        <f t="shared" si="247"/>
        <v>0.81418546957634974</v>
      </c>
      <c r="G293" s="56">
        <f t="shared" si="247"/>
        <v>0.91001172676701469</v>
      </c>
      <c r="H293" s="56">
        <f t="shared" si="247"/>
        <v>1.7226723384832341</v>
      </c>
      <c r="I293" s="56">
        <f t="shared" si="247"/>
        <v>1.0807280105704324</v>
      </c>
      <c r="J293" s="56">
        <f t="shared" si="247"/>
        <v>3.9550145974112998</v>
      </c>
      <c r="K293" s="56">
        <f t="shared" si="247"/>
        <v>5.1505850971364007</v>
      </c>
      <c r="L293" s="56">
        <f t="shared" si="247"/>
        <v>3.4139834478650344</v>
      </c>
      <c r="M293" s="56">
        <f t="shared" si="247"/>
        <v>3.9928784045613797</v>
      </c>
      <c r="N293" s="56">
        <f t="shared" si="247"/>
        <v>3.8256619342736675</v>
      </c>
      <c r="O293" s="56">
        <f t="shared" si="247"/>
        <v>6.6216284301124544</v>
      </c>
      <c r="P293" s="56">
        <f t="shared" si="247"/>
        <v>2.4327352228375583</v>
      </c>
      <c r="Q293" s="56">
        <f t="shared" si="247"/>
        <v>0.99703203237982718</v>
      </c>
      <c r="R293" s="56">
        <f t="shared" si="247"/>
        <v>2.1137367010299291</v>
      </c>
      <c r="S293" s="56">
        <f t="shared" ref="S293:T293" si="248">(S49/S$88)/S$89</f>
        <v>2.5537602765484624</v>
      </c>
      <c r="T293" s="56">
        <f t="shared" si="248"/>
        <v>0.85443747479659327</v>
      </c>
      <c r="U293" s="56">
        <f t="shared" ref="U293" si="249">(U49/U$88)/U$89</f>
        <v>1.1647926022137087</v>
      </c>
    </row>
    <row r="294" spans="1:21" x14ac:dyDescent="0.35">
      <c r="A294" s="19" t="s">
        <v>136</v>
      </c>
      <c r="B294" s="390"/>
      <c r="C294" s="20" t="s">
        <v>60</v>
      </c>
      <c r="D294" s="32"/>
      <c r="E294" s="32">
        <f t="shared" ref="E294:R294" si="250">(E50/E$88)/E$89</f>
        <v>1.459425123757583</v>
      </c>
      <c r="F294" s="32">
        <f t="shared" si="250"/>
        <v>0.81418546957634974</v>
      </c>
      <c r="G294" s="32">
        <f t="shared" si="250"/>
        <v>0.91001172676701469</v>
      </c>
      <c r="H294" s="32">
        <f t="shared" si="250"/>
        <v>1.7226723384832341</v>
      </c>
      <c r="I294" s="32">
        <f t="shared" si="250"/>
        <v>1.0807280105704324</v>
      </c>
      <c r="J294" s="32">
        <f t="shared" si="250"/>
        <v>3.9550145974112998</v>
      </c>
      <c r="K294" s="32">
        <f t="shared" si="250"/>
        <v>5.1505850971364007</v>
      </c>
      <c r="L294" s="32">
        <f t="shared" si="250"/>
        <v>3.4139834478650344</v>
      </c>
      <c r="M294" s="32">
        <f t="shared" si="250"/>
        <v>3.9928784045613797</v>
      </c>
      <c r="N294" s="32">
        <f t="shared" si="250"/>
        <v>3.8256619342736675</v>
      </c>
      <c r="O294" s="32">
        <f t="shared" si="250"/>
        <v>6.6216284301124544</v>
      </c>
      <c r="P294" s="32">
        <f t="shared" si="250"/>
        <v>2.4327352228375583</v>
      </c>
      <c r="Q294" s="32">
        <f t="shared" si="250"/>
        <v>0.99703203237982718</v>
      </c>
      <c r="R294" s="32">
        <f t="shared" si="250"/>
        <v>2.1137367010299291</v>
      </c>
      <c r="S294" s="32">
        <f t="shared" ref="S294:T294" si="251">(S50/S$88)/S$89</f>
        <v>2.5537602765484624</v>
      </c>
      <c r="T294" s="32">
        <f t="shared" si="251"/>
        <v>0.85443747479659327</v>
      </c>
      <c r="U294" s="32">
        <f t="shared" ref="U294" si="252">(U50/U$88)/U$89</f>
        <v>1.1647926022137087</v>
      </c>
    </row>
    <row r="295" spans="1:21" x14ac:dyDescent="0.35">
      <c r="A295" s="19" t="s">
        <v>136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</row>
    <row r="296" spans="1:21" x14ac:dyDescent="0.35">
      <c r="A296" s="19" t="s">
        <v>136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35">
      <c r="A297" s="19" t="s">
        <v>136</v>
      </c>
      <c r="B297" s="391"/>
      <c r="C297" s="27" t="s">
        <v>63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x14ac:dyDescent="0.35">
      <c r="A298" s="19" t="s">
        <v>136</v>
      </c>
      <c r="B298" s="393" t="s">
        <v>166</v>
      </c>
      <c r="C298" s="28" t="s">
        <v>59</v>
      </c>
      <c r="D298" s="56"/>
      <c r="E298" s="56">
        <f t="shared" ref="E298:R298" si="253">(E54/E$88)/E$89</f>
        <v>0.58045317422176601</v>
      </c>
      <c r="F298" s="56">
        <f t="shared" si="253"/>
        <v>0.61357358454312072</v>
      </c>
      <c r="G298" s="56">
        <f t="shared" si="253"/>
        <v>0.96237143486638255</v>
      </c>
      <c r="H298" s="56">
        <f t="shared" si="253"/>
        <v>1.0275589387443853</v>
      </c>
      <c r="I298" s="56">
        <f t="shared" si="253"/>
        <v>0.89192020526604388</v>
      </c>
      <c r="J298" s="56">
        <f t="shared" si="253"/>
        <v>1.0142601926593471</v>
      </c>
      <c r="K298" s="56">
        <f t="shared" si="253"/>
        <v>1.1693379433262396</v>
      </c>
      <c r="L298" s="56">
        <f t="shared" si="253"/>
        <v>1.2698991091947116</v>
      </c>
      <c r="M298" s="56">
        <f t="shared" si="253"/>
        <v>1.14837751654367</v>
      </c>
      <c r="N298" s="56">
        <f t="shared" si="253"/>
        <v>0.97396046559360927</v>
      </c>
      <c r="O298" s="56">
        <f t="shared" si="253"/>
        <v>1.152155298680174</v>
      </c>
      <c r="P298" s="56">
        <f t="shared" si="253"/>
        <v>1.5393997547060556</v>
      </c>
      <c r="Q298" s="56">
        <f t="shared" si="253"/>
        <v>1.1387694702336522</v>
      </c>
      <c r="R298" s="56">
        <f t="shared" si="253"/>
        <v>0.89932351821743639</v>
      </c>
      <c r="S298" s="56">
        <f t="shared" ref="S298:T298" si="254">(S54/S$88)/S$89</f>
        <v>0.99439392028875306</v>
      </c>
      <c r="T298" s="56">
        <f t="shared" si="254"/>
        <v>0.36733577232553444</v>
      </c>
      <c r="U298" s="56">
        <f t="shared" ref="U298" si="255">(U54/U$88)/U$89</f>
        <v>0.57812536950368354</v>
      </c>
    </row>
    <row r="299" spans="1:21" x14ac:dyDescent="0.35">
      <c r="A299" s="19" t="s">
        <v>136</v>
      </c>
      <c r="B299" s="390"/>
      <c r="C299" s="20" t="s">
        <v>60</v>
      </c>
      <c r="D299" s="32"/>
      <c r="E299" s="32">
        <f t="shared" ref="E299:R299" si="256">(E55/E$88)/E$89</f>
        <v>0.58045317422176601</v>
      </c>
      <c r="F299" s="32">
        <f t="shared" si="256"/>
        <v>0.61357358454312072</v>
      </c>
      <c r="G299" s="32">
        <f t="shared" si="256"/>
        <v>0.96237143486638255</v>
      </c>
      <c r="H299" s="32">
        <f t="shared" si="256"/>
        <v>1.0275589387443853</v>
      </c>
      <c r="I299" s="32">
        <f t="shared" si="256"/>
        <v>0.89192020526604388</v>
      </c>
      <c r="J299" s="32">
        <f t="shared" si="256"/>
        <v>1.0142601926593471</v>
      </c>
      <c r="K299" s="32">
        <f t="shared" si="256"/>
        <v>1.1693379433262396</v>
      </c>
      <c r="L299" s="32">
        <f t="shared" si="256"/>
        <v>1.2698991091947116</v>
      </c>
      <c r="M299" s="32">
        <f t="shared" si="256"/>
        <v>1.14837751654367</v>
      </c>
      <c r="N299" s="32">
        <f t="shared" si="256"/>
        <v>0.97396046559360927</v>
      </c>
      <c r="O299" s="32">
        <f t="shared" si="256"/>
        <v>1.152155298680174</v>
      </c>
      <c r="P299" s="32">
        <f t="shared" si="256"/>
        <v>1.5393997547060556</v>
      </c>
      <c r="Q299" s="32">
        <f t="shared" si="256"/>
        <v>1.1387694702336522</v>
      </c>
      <c r="R299" s="32">
        <f t="shared" si="256"/>
        <v>0.89932351821743639</v>
      </c>
      <c r="S299" s="32">
        <f t="shared" ref="S299:T299" si="257">(S55/S$88)/S$89</f>
        <v>0.99439392028875306</v>
      </c>
      <c r="T299" s="32">
        <f t="shared" si="257"/>
        <v>0.36733577232553444</v>
      </c>
      <c r="U299" s="32">
        <f t="shared" ref="U299" si="258">(U55/U$88)/U$89</f>
        <v>0.57812536950368354</v>
      </c>
    </row>
    <row r="300" spans="1:21" x14ac:dyDescent="0.35">
      <c r="A300" s="19" t="s">
        <v>136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</row>
    <row r="301" spans="1:21" x14ac:dyDescent="0.35">
      <c r="A301" s="19" t="s">
        <v>136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35">
      <c r="A302" s="19" t="s">
        <v>136</v>
      </c>
      <c r="B302" s="391"/>
      <c r="C302" s="27" t="s">
        <v>63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 x14ac:dyDescent="0.35">
      <c r="A303" s="19" t="s">
        <v>136</v>
      </c>
      <c r="B303" s="393" t="s">
        <v>11</v>
      </c>
      <c r="C303" s="28" t="s">
        <v>59</v>
      </c>
      <c r="D303" s="56"/>
      <c r="E303" s="56">
        <f t="shared" ref="E303:R303" si="259">(E59/E$88)/E$89</f>
        <v>3.4473390423304116</v>
      </c>
      <c r="F303" s="56">
        <f t="shared" si="259"/>
        <v>2.9547569662606983</v>
      </c>
      <c r="G303" s="56">
        <f t="shared" si="259"/>
        <v>2.9206245177827435</v>
      </c>
      <c r="H303" s="56">
        <f t="shared" si="259"/>
        <v>2.8449278853079845</v>
      </c>
      <c r="I303" s="56">
        <f t="shared" si="259"/>
        <v>2.7750813883801273</v>
      </c>
      <c r="J303" s="56">
        <f t="shared" si="259"/>
        <v>4.9392670920629733</v>
      </c>
      <c r="K303" s="56">
        <f t="shared" si="259"/>
        <v>4.9080775639696661</v>
      </c>
      <c r="L303" s="56">
        <f t="shared" si="259"/>
        <v>3.0648800972474617</v>
      </c>
      <c r="M303" s="56">
        <f t="shared" si="259"/>
        <v>7.4748421409894314</v>
      </c>
      <c r="N303" s="56">
        <f t="shared" si="259"/>
        <v>5.5887186646100782</v>
      </c>
      <c r="O303" s="56">
        <f t="shared" si="259"/>
        <v>4.5858709261869164</v>
      </c>
      <c r="P303" s="56">
        <f t="shared" si="259"/>
        <v>2.3071789752143106</v>
      </c>
      <c r="Q303" s="56">
        <f t="shared" si="259"/>
        <v>3.3373754509540738</v>
      </c>
      <c r="R303" s="56">
        <f t="shared" si="259"/>
        <v>3.1402875663345693</v>
      </c>
      <c r="S303" s="56">
        <f t="shared" ref="S303:T303" si="260">(S59/S$88)/S$89</f>
        <v>3.6179848652375206</v>
      </c>
      <c r="T303" s="56">
        <f t="shared" si="260"/>
        <v>4.4040102769619329</v>
      </c>
      <c r="U303" s="56">
        <f t="shared" ref="U303" si="261">(U59/U$88)/U$89</f>
        <v>2.9500208191257911</v>
      </c>
    </row>
    <row r="304" spans="1:21" x14ac:dyDescent="0.35">
      <c r="A304" s="19" t="s">
        <v>136</v>
      </c>
      <c r="B304" s="390"/>
      <c r="C304" s="20" t="s">
        <v>60</v>
      </c>
      <c r="D304" s="32"/>
      <c r="E304" s="32">
        <f t="shared" ref="E304:R304" si="262">(E60/E$88)/E$89</f>
        <v>3.4473390423304116</v>
      </c>
      <c r="F304" s="32">
        <f t="shared" si="262"/>
        <v>2.9547569662606983</v>
      </c>
      <c r="G304" s="32">
        <f t="shared" si="262"/>
        <v>2.9206245177827435</v>
      </c>
      <c r="H304" s="32">
        <f t="shared" si="262"/>
        <v>2.8449278853079845</v>
      </c>
      <c r="I304" s="32">
        <f t="shared" si="262"/>
        <v>2.7750813883801273</v>
      </c>
      <c r="J304" s="32">
        <f t="shared" si="262"/>
        <v>4.9392670920629733</v>
      </c>
      <c r="K304" s="32">
        <f t="shared" si="262"/>
        <v>4.9080775639696661</v>
      </c>
      <c r="L304" s="32">
        <f t="shared" si="262"/>
        <v>3.0648800972474617</v>
      </c>
      <c r="M304" s="32">
        <f t="shared" si="262"/>
        <v>7.4748421409894314</v>
      </c>
      <c r="N304" s="32">
        <f t="shared" si="262"/>
        <v>5.5887186646100782</v>
      </c>
      <c r="O304" s="32">
        <f t="shared" si="262"/>
        <v>4.5858709261869164</v>
      </c>
      <c r="P304" s="32">
        <f t="shared" si="262"/>
        <v>2.3071789752143106</v>
      </c>
      <c r="Q304" s="32">
        <f t="shared" si="262"/>
        <v>3.3373754509540738</v>
      </c>
      <c r="R304" s="32">
        <f t="shared" si="262"/>
        <v>3.1402875663345693</v>
      </c>
      <c r="S304" s="32">
        <f t="shared" ref="S304:T304" si="263">(S60/S$88)/S$89</f>
        <v>3.6179848652375206</v>
      </c>
      <c r="T304" s="32">
        <f t="shared" si="263"/>
        <v>4.4040102769619329</v>
      </c>
      <c r="U304" s="32">
        <f t="shared" ref="U304" si="264">(U60/U$88)/U$89</f>
        <v>2.9500208191257911</v>
      </c>
    </row>
    <row r="305" spans="1:21" x14ac:dyDescent="0.35">
      <c r="A305" s="19" t="s">
        <v>136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</row>
    <row r="306" spans="1:21" x14ac:dyDescent="0.35">
      <c r="A306" s="19" t="s">
        <v>136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35">
      <c r="A307" s="19" t="s">
        <v>136</v>
      </c>
      <c r="B307" s="391"/>
      <c r="C307" s="27" t="s">
        <v>63</v>
      </c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 x14ac:dyDescent="0.35">
      <c r="A308" s="19" t="s">
        <v>136</v>
      </c>
      <c r="B308" s="393" t="s">
        <v>12</v>
      </c>
      <c r="C308" s="28" t="s">
        <v>59</v>
      </c>
      <c r="D308" s="56"/>
      <c r="E308" s="56">
        <f t="shared" ref="E308:R308" si="265">(E64/E$88)/E$89</f>
        <v>2.8713083684836693</v>
      </c>
      <c r="F308" s="56">
        <f t="shared" si="265"/>
        <v>2.9440861213121217</v>
      </c>
      <c r="G308" s="56">
        <f t="shared" si="265"/>
        <v>1.8273538126679409</v>
      </c>
      <c r="H308" s="56">
        <f t="shared" si="265"/>
        <v>8.9498368743187431</v>
      </c>
      <c r="I308" s="56">
        <f t="shared" si="265"/>
        <v>3.986598139083287</v>
      </c>
      <c r="J308" s="56">
        <f t="shared" si="265"/>
        <v>0.86422170262098208</v>
      </c>
      <c r="K308" s="56">
        <f t="shared" si="265"/>
        <v>1.2292284677115468</v>
      </c>
      <c r="L308" s="56">
        <f t="shared" si="265"/>
        <v>1.3022411089794459</v>
      </c>
      <c r="M308" s="56">
        <f t="shared" si="265"/>
        <v>2.6877322467790172</v>
      </c>
      <c r="N308" s="56">
        <f t="shared" si="265"/>
        <v>3.5132756689470703</v>
      </c>
      <c r="O308" s="56">
        <f t="shared" si="265"/>
        <v>7.2978767707727465</v>
      </c>
      <c r="P308" s="56">
        <f t="shared" si="265"/>
        <v>3.7246410693081433</v>
      </c>
      <c r="Q308" s="56">
        <f t="shared" si="265"/>
        <v>2.9461703074206396</v>
      </c>
      <c r="R308" s="56">
        <f t="shared" si="265"/>
        <v>3.5491451730740753</v>
      </c>
      <c r="S308" s="56">
        <f t="shared" ref="S308:T308" si="266">(S64/S$88)/S$89</f>
        <v>2.8717624083562501</v>
      </c>
      <c r="T308" s="56">
        <f t="shared" si="266"/>
        <v>2.3245843622876277</v>
      </c>
      <c r="U308" s="56">
        <f t="shared" ref="U308" si="267">(U64/U$88)/U$89</f>
        <v>1.3828869928117435</v>
      </c>
    </row>
    <row r="309" spans="1:21" x14ac:dyDescent="0.35">
      <c r="A309" s="19" t="s">
        <v>136</v>
      </c>
      <c r="B309" s="390"/>
      <c r="C309" s="20" t="s">
        <v>60</v>
      </c>
      <c r="D309" s="32"/>
      <c r="E309" s="32">
        <f t="shared" ref="E309:R309" si="268">(E65/E$88)/E$89</f>
        <v>2.8713083684836693</v>
      </c>
      <c r="F309" s="32">
        <f t="shared" si="268"/>
        <v>2.9440861213121217</v>
      </c>
      <c r="G309" s="32">
        <f t="shared" si="268"/>
        <v>1.8273538126679409</v>
      </c>
      <c r="H309" s="32">
        <f t="shared" si="268"/>
        <v>8.9498368743187431</v>
      </c>
      <c r="I309" s="32">
        <f t="shared" si="268"/>
        <v>3.986598139083287</v>
      </c>
      <c r="J309" s="32">
        <f t="shared" si="268"/>
        <v>0.86422170262098208</v>
      </c>
      <c r="K309" s="32">
        <f t="shared" si="268"/>
        <v>1.2292284677115468</v>
      </c>
      <c r="L309" s="32">
        <f t="shared" si="268"/>
        <v>1.3022411089794459</v>
      </c>
      <c r="M309" s="32">
        <f t="shared" si="268"/>
        <v>2.6877322467790172</v>
      </c>
      <c r="N309" s="32">
        <f t="shared" si="268"/>
        <v>3.5132756689470703</v>
      </c>
      <c r="O309" s="32">
        <f t="shared" si="268"/>
        <v>7.2978767707727465</v>
      </c>
      <c r="P309" s="32">
        <f t="shared" si="268"/>
        <v>3.7246410693081433</v>
      </c>
      <c r="Q309" s="32">
        <f t="shared" si="268"/>
        <v>2.9461703074206396</v>
      </c>
      <c r="R309" s="32">
        <f t="shared" si="268"/>
        <v>3.5491451730740753</v>
      </c>
      <c r="S309" s="32">
        <f t="shared" ref="S309:T309" si="269">(S65/S$88)/S$89</f>
        <v>2.8717624083562501</v>
      </c>
      <c r="T309" s="32">
        <f t="shared" si="269"/>
        <v>2.3245843622876277</v>
      </c>
      <c r="U309" s="32">
        <f t="shared" ref="U309" si="270">(U65/U$88)/U$89</f>
        <v>1.3828869928117435</v>
      </c>
    </row>
    <row r="310" spans="1:21" x14ac:dyDescent="0.35">
      <c r="A310" s="19" t="s">
        <v>136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</row>
    <row r="311" spans="1:21" x14ac:dyDescent="0.35">
      <c r="A311" s="19" t="s">
        <v>136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</row>
    <row r="312" spans="1:21" ht="15" thickBot="1" x14ac:dyDescent="0.4">
      <c r="A312" s="19" t="s">
        <v>136</v>
      </c>
      <c r="B312" s="394"/>
      <c r="C312" s="69" t="s">
        <v>63</v>
      </c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</row>
    <row r="313" spans="1:21" x14ac:dyDescent="0.35">
      <c r="A313" s="19" t="s">
        <v>136</v>
      </c>
      <c r="B313" s="388" t="s">
        <v>64</v>
      </c>
      <c r="C313" s="17" t="s">
        <v>59</v>
      </c>
      <c r="D313" s="32"/>
      <c r="E313" s="32">
        <f t="shared" ref="E313:R313" si="271">(E69/E$88)/E$89</f>
        <v>19.931103565134809</v>
      </c>
      <c r="F313" s="32">
        <f t="shared" si="271"/>
        <v>17.631437108532147</v>
      </c>
      <c r="G313" s="32">
        <f t="shared" si="271"/>
        <v>19.32701545363869</v>
      </c>
      <c r="H313" s="32">
        <f t="shared" si="271"/>
        <v>18.811380454092063</v>
      </c>
      <c r="I313" s="32">
        <f t="shared" si="271"/>
        <v>20.597751509925637</v>
      </c>
      <c r="J313" s="32">
        <f t="shared" si="271"/>
        <v>22.677817640998732</v>
      </c>
      <c r="K313" s="32">
        <f t="shared" si="271"/>
        <v>38.05895552904984</v>
      </c>
      <c r="L313" s="32">
        <f t="shared" si="271"/>
        <v>43.621747827304191</v>
      </c>
      <c r="M313" s="32">
        <f t="shared" si="271"/>
        <v>42.029106082450241</v>
      </c>
      <c r="N313" s="32">
        <f t="shared" si="271"/>
        <v>36.145230530241562</v>
      </c>
      <c r="O313" s="32">
        <f t="shared" si="271"/>
        <v>37.650384251182878</v>
      </c>
      <c r="P313" s="32">
        <f t="shared" si="271"/>
        <v>57.134697016431879</v>
      </c>
      <c r="Q313" s="32">
        <f t="shared" si="271"/>
        <v>36.443929726638338</v>
      </c>
      <c r="R313" s="32">
        <f t="shared" si="271"/>
        <v>30.0661316317303</v>
      </c>
      <c r="S313" s="32">
        <f t="shared" ref="S313:T313" si="272">(S69/S$88)/S$89</f>
        <v>33.031049343947736</v>
      </c>
      <c r="T313" s="32">
        <f t="shared" si="272"/>
        <v>17.427148533457135</v>
      </c>
      <c r="U313" s="32">
        <f t="shared" ref="U313" si="273">(U69/U$88)/U$89</f>
        <v>14.856389714029225</v>
      </c>
    </row>
    <row r="314" spans="1:21" x14ac:dyDescent="0.35">
      <c r="A314" s="19" t="s">
        <v>136</v>
      </c>
      <c r="B314" s="388"/>
      <c r="C314" s="20" t="s">
        <v>60</v>
      </c>
      <c r="D314" s="32"/>
      <c r="E314" s="32">
        <f t="shared" ref="E314:R314" si="274">(E70/E$88)/E$89</f>
        <v>19.931103565134809</v>
      </c>
      <c r="F314" s="32">
        <f t="shared" si="274"/>
        <v>17.631437108532147</v>
      </c>
      <c r="G314" s="32">
        <f t="shared" si="274"/>
        <v>19.32701545363869</v>
      </c>
      <c r="H314" s="32">
        <f t="shared" si="274"/>
        <v>18.811380454092063</v>
      </c>
      <c r="I314" s="32">
        <f t="shared" si="274"/>
        <v>20.597751509925637</v>
      </c>
      <c r="J314" s="32">
        <f t="shared" si="274"/>
        <v>22.677817640998732</v>
      </c>
      <c r="K314" s="32">
        <f t="shared" si="274"/>
        <v>38.05895552904984</v>
      </c>
      <c r="L314" s="32">
        <f t="shared" si="274"/>
        <v>43.621747827304191</v>
      </c>
      <c r="M314" s="32">
        <f t="shared" si="274"/>
        <v>42.029106082450241</v>
      </c>
      <c r="N314" s="32">
        <f t="shared" si="274"/>
        <v>36.145230530241562</v>
      </c>
      <c r="O314" s="32">
        <f t="shared" si="274"/>
        <v>37.650384251182878</v>
      </c>
      <c r="P314" s="32">
        <f t="shared" si="274"/>
        <v>57.134697016431879</v>
      </c>
      <c r="Q314" s="32">
        <f t="shared" si="274"/>
        <v>36.443929726638338</v>
      </c>
      <c r="R314" s="32">
        <f t="shared" si="274"/>
        <v>30.0661316317303</v>
      </c>
      <c r="S314" s="32">
        <f t="shared" ref="S314:T314" si="275">(S70/S$88)/S$89</f>
        <v>33.031049343947736</v>
      </c>
      <c r="T314" s="32">
        <f t="shared" si="275"/>
        <v>17.427148533457135</v>
      </c>
      <c r="U314" s="32">
        <f t="shared" ref="U314" si="276">(U70/U$88)/U$89</f>
        <v>14.856389714029225</v>
      </c>
    </row>
    <row r="315" spans="1:21" x14ac:dyDescent="0.35">
      <c r="A315" s="19" t="s">
        <v>136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</row>
    <row r="316" spans="1:21" x14ac:dyDescent="0.35">
      <c r="A316" s="19" t="s">
        <v>136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35">
      <c r="A317" s="19" t="s">
        <v>136</v>
      </c>
      <c r="B317" s="392"/>
      <c r="C317" s="26" t="s">
        <v>63</v>
      </c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</row>
    <row r="318" spans="1:21" x14ac:dyDescent="0.35">
      <c r="A318" s="19" t="s">
        <v>136</v>
      </c>
      <c r="B318" s="393" t="s">
        <v>65</v>
      </c>
      <c r="C318" s="28" t="s">
        <v>59</v>
      </c>
      <c r="D318" s="56"/>
      <c r="E318" s="56">
        <f t="shared" ref="E318:R318" si="277">(E74/E$88)/E$89</f>
        <v>4.8271591593375813</v>
      </c>
      <c r="F318" s="56">
        <f t="shared" si="277"/>
        <v>0.36494289724129952</v>
      </c>
      <c r="G318" s="56">
        <f t="shared" si="277"/>
        <v>0.18116459002381308</v>
      </c>
      <c r="H318" s="56">
        <f t="shared" si="277"/>
        <v>0.23472669875239388</v>
      </c>
      <c r="I318" s="56">
        <f t="shared" si="277"/>
        <v>0.15340634180981569</v>
      </c>
      <c r="J318" s="56">
        <f t="shared" si="277"/>
        <v>0.26706851226828965</v>
      </c>
      <c r="K318" s="56">
        <f t="shared" si="277"/>
        <v>0.19538056315862443</v>
      </c>
      <c r="L318" s="56">
        <f t="shared" si="277"/>
        <v>0.56313129036949017</v>
      </c>
      <c r="M318" s="56">
        <f t="shared" si="277"/>
        <v>2.1248761613678107</v>
      </c>
      <c r="N318" s="56">
        <f t="shared" si="277"/>
        <v>0.63846617516066129</v>
      </c>
      <c r="O318" s="56">
        <f t="shared" si="277"/>
        <v>0.64308773696458843</v>
      </c>
      <c r="P318" s="56">
        <f t="shared" si="277"/>
        <v>0.52904583905424085</v>
      </c>
      <c r="Q318" s="56">
        <f t="shared" si="277"/>
        <v>1.4535334822528747</v>
      </c>
      <c r="R318" s="56">
        <f t="shared" si="277"/>
        <v>1.2518713946874298</v>
      </c>
      <c r="S318" s="56">
        <f t="shared" ref="S318:T318" si="278">(S74/S$88)/S$89</f>
        <v>1.1642213505199888</v>
      </c>
      <c r="T318" s="56">
        <f t="shared" si="278"/>
        <v>1.0071591306868592</v>
      </c>
      <c r="U318" s="56">
        <f t="shared" ref="U318" si="279">(U74/U$88)/U$89</f>
        <v>1.6808514924893774</v>
      </c>
    </row>
    <row r="319" spans="1:21" x14ac:dyDescent="0.35">
      <c r="A319" s="19" t="s">
        <v>136</v>
      </c>
      <c r="B319" s="390"/>
      <c r="C319" s="20" t="s">
        <v>60</v>
      </c>
      <c r="D319" s="32"/>
      <c r="E319" s="32">
        <f t="shared" ref="E319:R319" si="280">(E75/E$88)/E$89</f>
        <v>4.8271591593375813</v>
      </c>
      <c r="F319" s="32">
        <f t="shared" si="280"/>
        <v>0.36494289724129952</v>
      </c>
      <c r="G319" s="32">
        <f t="shared" si="280"/>
        <v>0.18116459002381308</v>
      </c>
      <c r="H319" s="32">
        <f t="shared" si="280"/>
        <v>0.23472669875239388</v>
      </c>
      <c r="I319" s="32">
        <f t="shared" si="280"/>
        <v>0.15340634180981569</v>
      </c>
      <c r="J319" s="32">
        <f t="shared" si="280"/>
        <v>0.26706851226828965</v>
      </c>
      <c r="K319" s="32">
        <f t="shared" si="280"/>
        <v>0.19538056315862443</v>
      </c>
      <c r="L319" s="32">
        <f t="shared" si="280"/>
        <v>0.56313129036949017</v>
      </c>
      <c r="M319" s="32">
        <f t="shared" si="280"/>
        <v>2.1248761613678107</v>
      </c>
      <c r="N319" s="32">
        <f t="shared" si="280"/>
        <v>0.63846617516066129</v>
      </c>
      <c r="O319" s="32">
        <f t="shared" si="280"/>
        <v>0.64308773696458843</v>
      </c>
      <c r="P319" s="32">
        <f t="shared" si="280"/>
        <v>0.52904583905424085</v>
      </c>
      <c r="Q319" s="32">
        <f t="shared" si="280"/>
        <v>1.4535334822528747</v>
      </c>
      <c r="R319" s="32">
        <f t="shared" si="280"/>
        <v>1.2518713946874298</v>
      </c>
      <c r="S319" s="32">
        <f t="shared" ref="S319:T319" si="281">(S75/S$88)/S$89</f>
        <v>1.1642213505199888</v>
      </c>
      <c r="T319" s="32">
        <f t="shared" si="281"/>
        <v>1.0071591306868592</v>
      </c>
      <c r="U319" s="32">
        <f t="shared" ref="U319" si="282">(U75/U$88)/U$89</f>
        <v>1.6808514924893774</v>
      </c>
    </row>
    <row r="320" spans="1:21" x14ac:dyDescent="0.35">
      <c r="A320" s="19" t="s">
        <v>136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</row>
    <row r="321" spans="1:21" x14ac:dyDescent="0.35">
      <c r="A321" s="19" t="s">
        <v>136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1" x14ac:dyDescent="0.35">
      <c r="A322" s="19" t="s">
        <v>136</v>
      </c>
      <c r="B322" s="391"/>
      <c r="C322" s="27" t="s">
        <v>63</v>
      </c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 x14ac:dyDescent="0.35">
      <c r="A323" s="19" t="s">
        <v>136</v>
      </c>
      <c r="B323" s="388" t="s">
        <v>94</v>
      </c>
      <c r="C323" s="28" t="s">
        <v>59</v>
      </c>
      <c r="D323" s="32"/>
      <c r="E323" s="32">
        <f t="shared" ref="E323:R323" si="283">(E79/E$88)/E$89</f>
        <v>3.888483454738954</v>
      </c>
      <c r="F323" s="32">
        <f t="shared" si="283"/>
        <v>8.6167072959751305</v>
      </c>
      <c r="G323" s="32">
        <f t="shared" si="283"/>
        <v>7.6497533533176547</v>
      </c>
      <c r="H323" s="32">
        <f t="shared" si="283"/>
        <v>18.159585715496366</v>
      </c>
      <c r="I323" s="32">
        <f t="shared" si="283"/>
        <v>10.960686447514135</v>
      </c>
      <c r="J323" s="32">
        <f t="shared" si="283"/>
        <v>7.593948109141782</v>
      </c>
      <c r="K323" s="32">
        <f t="shared" si="283"/>
        <v>11.029674605648186</v>
      </c>
      <c r="L323" s="32">
        <f t="shared" si="283"/>
        <v>10.219120696688231</v>
      </c>
      <c r="M323" s="32">
        <f t="shared" si="283"/>
        <v>10.27967867399494</v>
      </c>
      <c r="N323" s="32">
        <f t="shared" si="283"/>
        <v>3.761472975644923</v>
      </c>
      <c r="O323" s="32">
        <f t="shared" si="283"/>
        <v>8.226067631801298</v>
      </c>
      <c r="P323" s="32">
        <f t="shared" si="283"/>
        <v>5.4712283334802727</v>
      </c>
      <c r="Q323" s="32">
        <f t="shared" si="283"/>
        <v>3.7857481530609269</v>
      </c>
      <c r="R323" s="32">
        <f t="shared" si="283"/>
        <v>3.0007373652318634</v>
      </c>
      <c r="S323" s="32">
        <f t="shared" ref="S323:T323" si="284">(S79/S$88)/S$89</f>
        <v>2.442237632637799</v>
      </c>
      <c r="T323" s="32">
        <f t="shared" si="284"/>
        <v>1.2507099819223846</v>
      </c>
      <c r="U323" s="32">
        <f t="shared" ref="U323" si="285">(U79/U$88)/U$89</f>
        <v>1.1285702321240905</v>
      </c>
    </row>
    <row r="324" spans="1:21" x14ac:dyDescent="0.35">
      <c r="A324" s="19" t="s">
        <v>136</v>
      </c>
      <c r="B324" s="388"/>
      <c r="C324" s="20" t="s">
        <v>60</v>
      </c>
      <c r="D324" s="32"/>
      <c r="E324" s="32">
        <f t="shared" ref="E324:R324" si="286">(E80/E$88)/E$89</f>
        <v>3.888483454738954</v>
      </c>
      <c r="F324" s="32">
        <f t="shared" si="286"/>
        <v>8.6167072959751305</v>
      </c>
      <c r="G324" s="32">
        <f t="shared" si="286"/>
        <v>7.6497533533176547</v>
      </c>
      <c r="H324" s="32">
        <f t="shared" si="286"/>
        <v>18.159585715496366</v>
      </c>
      <c r="I324" s="32">
        <f t="shared" si="286"/>
        <v>10.960686447514135</v>
      </c>
      <c r="J324" s="32">
        <f t="shared" si="286"/>
        <v>7.593948109141782</v>
      </c>
      <c r="K324" s="32">
        <f t="shared" si="286"/>
        <v>11.029674605648186</v>
      </c>
      <c r="L324" s="32">
        <f t="shared" si="286"/>
        <v>10.219120696688231</v>
      </c>
      <c r="M324" s="32">
        <f t="shared" si="286"/>
        <v>10.27967867399494</v>
      </c>
      <c r="N324" s="32">
        <f t="shared" si="286"/>
        <v>3.761472975644923</v>
      </c>
      <c r="O324" s="32">
        <f t="shared" si="286"/>
        <v>8.226067631801298</v>
      </c>
      <c r="P324" s="32">
        <f t="shared" si="286"/>
        <v>5.4712283334802727</v>
      </c>
      <c r="Q324" s="32">
        <f t="shared" si="286"/>
        <v>3.7857481530609269</v>
      </c>
      <c r="R324" s="32">
        <f t="shared" si="286"/>
        <v>3.0007373652318634</v>
      </c>
      <c r="S324" s="32">
        <f t="shared" ref="S324:T324" si="287">(S80/S$88)/S$89</f>
        <v>2.442237632637799</v>
      </c>
      <c r="T324" s="32">
        <f t="shared" si="287"/>
        <v>1.2507099819223846</v>
      </c>
      <c r="U324" s="32">
        <f t="shared" ref="U324" si="288">(U80/U$88)/U$89</f>
        <v>1.1285702321240905</v>
      </c>
    </row>
    <row r="325" spans="1:21" x14ac:dyDescent="0.35">
      <c r="A325" s="19" t="s">
        <v>136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</row>
    <row r="326" spans="1:21" x14ac:dyDescent="0.35">
      <c r="A326" s="19" t="s">
        <v>136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1" x14ac:dyDescent="0.35">
      <c r="A327" s="19" t="s">
        <v>136</v>
      </c>
      <c r="B327" s="389"/>
      <c r="C327" s="25" t="s">
        <v>63</v>
      </c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</row>
    <row r="328" spans="1:21" x14ac:dyDescent="0.35">
      <c r="A328" s="19" t="s">
        <v>136</v>
      </c>
    </row>
    <row r="329" spans="1:21" x14ac:dyDescent="0.35">
      <c r="A329" s="19" t="s">
        <v>136</v>
      </c>
    </row>
    <row r="330" spans="1:21" x14ac:dyDescent="0.35">
      <c r="A330" s="19" t="s">
        <v>136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</row>
    <row r="331" spans="1:21" x14ac:dyDescent="0.35">
      <c r="A331" s="19" t="s">
        <v>136</v>
      </c>
      <c r="B331" s="385" t="s">
        <v>0</v>
      </c>
      <c r="C331" s="260" t="s">
        <v>125</v>
      </c>
      <c r="D331" s="77"/>
      <c r="E331" s="32">
        <f t="shared" ref="E331:R333" si="289">(E8/E$90)*100</f>
        <v>28.115646258503403</v>
      </c>
      <c r="F331" s="32">
        <f t="shared" si="289"/>
        <v>27.862334130444978</v>
      </c>
      <c r="G331" s="32">
        <f t="shared" si="289"/>
        <v>30.114014462534939</v>
      </c>
      <c r="H331" s="32">
        <f t="shared" si="289"/>
        <v>33.148900618995178</v>
      </c>
      <c r="I331" s="32">
        <f t="shared" si="289"/>
        <v>31.491269281966954</v>
      </c>
      <c r="J331" s="32">
        <f t="shared" si="289"/>
        <v>34.332421128736847</v>
      </c>
      <c r="K331" s="32">
        <f t="shared" si="289"/>
        <v>36.563702033895794</v>
      </c>
      <c r="L331" s="32">
        <f t="shared" si="289"/>
        <v>35.066421680594942</v>
      </c>
      <c r="M331" s="32">
        <f t="shared" si="289"/>
        <v>35.237211269904591</v>
      </c>
      <c r="N331" s="32">
        <f t="shared" si="289"/>
        <v>30.966425292228145</v>
      </c>
      <c r="O331" s="32">
        <f t="shared" si="289"/>
        <v>31.084664252330267</v>
      </c>
      <c r="P331" s="32">
        <f t="shared" si="289"/>
        <v>29.703382784287342</v>
      </c>
      <c r="Q331" s="32">
        <f t="shared" si="289"/>
        <v>25.306749074331158</v>
      </c>
      <c r="R331" s="32">
        <f t="shared" si="289"/>
        <v>23.496661900461653</v>
      </c>
      <c r="S331" s="32">
        <f t="shared" ref="S331:T331" si="290">(S8/S$90)*100</f>
        <v>24.411785624311484</v>
      </c>
      <c r="T331" s="32">
        <f t="shared" si="290"/>
        <v>19.072501436543053</v>
      </c>
      <c r="U331" s="32">
        <f t="shared" ref="U331" si="291">(U8/U$90)*100</f>
        <v>18.293979102013321</v>
      </c>
    </row>
    <row r="332" spans="1:21" ht="15" customHeight="1" x14ac:dyDescent="0.35">
      <c r="A332" s="19" t="s">
        <v>136</v>
      </c>
      <c r="B332" s="386"/>
      <c r="C332" s="260" t="s">
        <v>124</v>
      </c>
      <c r="D332" s="86"/>
      <c r="E332" s="32">
        <f t="shared" si="289"/>
        <v>28.11616954474097</v>
      </c>
      <c r="F332" s="32">
        <f t="shared" si="289"/>
        <v>27.768087400947156</v>
      </c>
      <c r="G332" s="32">
        <f t="shared" si="289"/>
        <v>30.113570826493945</v>
      </c>
      <c r="H332" s="32">
        <f t="shared" si="289"/>
        <v>33.131811795086016</v>
      </c>
      <c r="I332" s="32">
        <f t="shared" si="289"/>
        <v>31.491269281966954</v>
      </c>
      <c r="J332" s="32">
        <f t="shared" si="289"/>
        <v>33.58982456140351</v>
      </c>
      <c r="K332" s="32">
        <f t="shared" si="289"/>
        <v>35.88120162510009</v>
      </c>
      <c r="L332" s="32">
        <f t="shared" si="289"/>
        <v>33.710341875769082</v>
      </c>
      <c r="M332" s="32">
        <f t="shared" si="289"/>
        <v>32.761739561392638</v>
      </c>
      <c r="N332" s="32">
        <f t="shared" si="289"/>
        <v>28.708732755267796</v>
      </c>
      <c r="O332" s="32">
        <f t="shared" si="289"/>
        <v>28.373669525679446</v>
      </c>
      <c r="P332" s="32">
        <f t="shared" si="289"/>
        <v>27.539945058025449</v>
      </c>
      <c r="Q332" s="32">
        <f t="shared" si="289"/>
        <v>23.521330441070138</v>
      </c>
      <c r="R332" s="32">
        <f t="shared" si="289"/>
        <v>21.818977500900992</v>
      </c>
      <c r="S332" s="32">
        <f t="shared" ref="S332:T332" si="292">(S9/S$90)*100</f>
        <v>21.946192599089098</v>
      </c>
      <c r="T332" s="32">
        <f t="shared" si="292"/>
        <v>17.755913266133476</v>
      </c>
      <c r="U332" s="32">
        <f t="shared" ref="U332" si="293">(U9/U$90)*100</f>
        <v>17.447011670941659</v>
      </c>
    </row>
    <row r="333" spans="1:21" ht="15" customHeight="1" x14ac:dyDescent="0.35">
      <c r="A333" s="19" t="s">
        <v>136</v>
      </c>
      <c r="B333" s="386"/>
      <c r="C333" s="95" t="s">
        <v>126</v>
      </c>
      <c r="D333" s="86"/>
      <c r="E333" s="32">
        <f t="shared" si="289"/>
        <v>28.115646258503403</v>
      </c>
      <c r="F333" s="32">
        <f t="shared" si="289"/>
        <v>27.862334130444978</v>
      </c>
      <c r="G333" s="32">
        <f t="shared" si="289"/>
        <v>30.114014462534939</v>
      </c>
      <c r="H333" s="32">
        <f t="shared" si="289"/>
        <v>33.148900618995178</v>
      </c>
      <c r="I333" s="32">
        <f t="shared" si="289"/>
        <v>31.491269281966954</v>
      </c>
      <c r="J333" s="32">
        <f t="shared" si="289"/>
        <v>33.594035087719298</v>
      </c>
      <c r="K333" s="32">
        <f t="shared" si="289"/>
        <v>35.88120162510009</v>
      </c>
      <c r="L333" s="32">
        <f t="shared" si="289"/>
        <v>33.7106093841956</v>
      </c>
      <c r="M333" s="32">
        <f t="shared" si="289"/>
        <v>32.761987362160824</v>
      </c>
      <c r="N333" s="32">
        <f t="shared" si="289"/>
        <v>28.709419112768536</v>
      </c>
      <c r="O333" s="32">
        <f t="shared" si="289"/>
        <v>28.373940687961145</v>
      </c>
      <c r="P333" s="32">
        <f t="shared" si="289"/>
        <v>27.539741973201771</v>
      </c>
      <c r="Q333" s="32">
        <f t="shared" si="289"/>
        <v>23.521428802114961</v>
      </c>
      <c r="R333" s="32">
        <f t="shared" si="289"/>
        <v>21.818823044843739</v>
      </c>
      <c r="S333" s="32">
        <f t="shared" ref="S333:T333" si="294">(S10/S$90)*100</f>
        <v>21.946192599089102</v>
      </c>
      <c r="T333" s="32">
        <f t="shared" si="294"/>
        <v>17.755756290594579</v>
      </c>
      <c r="U333" s="32">
        <f t="shared" ref="U333" si="295">(U10/U$90)*100</f>
        <v>17.447011670941663</v>
      </c>
    </row>
    <row r="334" spans="1:21" ht="15" customHeight="1" x14ac:dyDescent="0.35">
      <c r="A334" s="19" t="s">
        <v>136</v>
      </c>
      <c r="B334" s="386"/>
      <c r="C334" s="260" t="s">
        <v>123</v>
      </c>
      <c r="D334" s="76"/>
      <c r="E334" s="32">
        <f t="shared" ref="E334:R334" si="296">(E11/E$90)*100</f>
        <v>17.087912087912088</v>
      </c>
      <c r="F334" s="32">
        <f t="shared" si="296"/>
        <v>18.100998733999159</v>
      </c>
      <c r="G334" s="32">
        <f t="shared" si="296"/>
        <v>20.563417772059804</v>
      </c>
      <c r="H334" s="32">
        <f t="shared" si="296"/>
        <v>15.861846352485475</v>
      </c>
      <c r="I334" s="32">
        <f t="shared" si="296"/>
        <v>17.327147443426512</v>
      </c>
      <c r="J334" s="32">
        <f t="shared" si="296"/>
        <v>18.625263157894736</v>
      </c>
      <c r="K334" s="32">
        <f t="shared" si="296"/>
        <v>20.575902256753952</v>
      </c>
      <c r="L334" s="32">
        <f t="shared" si="296"/>
        <v>21.182387245198221</v>
      </c>
      <c r="M334" s="32">
        <f t="shared" si="296"/>
        <v>23.722463139635732</v>
      </c>
      <c r="N334" s="32">
        <f t="shared" si="296"/>
        <v>22.079434441419387</v>
      </c>
      <c r="O334" s="32">
        <f t="shared" si="296"/>
        <v>21.714374289552545</v>
      </c>
      <c r="P334" s="32">
        <f t="shared" si="296"/>
        <v>21.637607220945227</v>
      </c>
      <c r="Q334" s="32">
        <f t="shared" si="296"/>
        <v>17.239877078814171</v>
      </c>
      <c r="R334" s="32">
        <f t="shared" si="296"/>
        <v>16.91722871509722</v>
      </c>
      <c r="S334" s="32">
        <f t="shared" ref="S334:T334" si="297">(S11/S$90)*100</f>
        <v>17.149217739571512</v>
      </c>
      <c r="T334" s="32">
        <f t="shared" si="297"/>
        <v>14.147829868077006</v>
      </c>
      <c r="U334" s="32">
        <f t="shared" ref="U334" si="298">(U11/U$90)*100</f>
        <v>12.544220799207354</v>
      </c>
    </row>
    <row r="335" spans="1:21" ht="15" customHeight="1" x14ac:dyDescent="0.35">
      <c r="A335" s="19" t="s">
        <v>136</v>
      </c>
      <c r="B335" s="386"/>
      <c r="C335" s="20" t="s">
        <v>117</v>
      </c>
      <c r="D335" s="32"/>
      <c r="E335" s="32">
        <f t="shared" ref="E335:R335" si="299">(E12/E$90)*100</f>
        <v>10.714809000523285</v>
      </c>
      <c r="F335" s="32">
        <f t="shared" si="299"/>
        <v>10.10268673512449</v>
      </c>
      <c r="G335" s="32">
        <f t="shared" si="299"/>
        <v>10.920988421099329</v>
      </c>
      <c r="H335" s="32">
        <f t="shared" si="299"/>
        <v>7.4359169103406373</v>
      </c>
      <c r="I335" s="32">
        <f t="shared" si="299"/>
        <v>8.4038054968287526</v>
      </c>
      <c r="J335" s="32">
        <f t="shared" si="299"/>
        <v>8.882456140350877</v>
      </c>
      <c r="K335" s="32">
        <f t="shared" si="299"/>
        <v>10.97772901159515</v>
      </c>
      <c r="L335" s="32">
        <f t="shared" si="299"/>
        <v>12.478465571665508</v>
      </c>
      <c r="M335" s="32">
        <f t="shared" si="299"/>
        <v>13.801511584685914</v>
      </c>
      <c r="N335" s="32">
        <f t="shared" si="299"/>
        <v>12.825733830561212</v>
      </c>
      <c r="O335" s="32">
        <f t="shared" si="299"/>
        <v>12.688229823292344</v>
      </c>
      <c r="P335" s="32">
        <f t="shared" si="299"/>
        <v>12.718693352768589</v>
      </c>
      <c r="Q335" s="32">
        <f t="shared" si="299"/>
        <v>7.1861894432393356</v>
      </c>
      <c r="R335" s="32">
        <f t="shared" si="299"/>
        <v>6.4686196777016942</v>
      </c>
      <c r="S335" s="32">
        <f t="shared" ref="S335:T335" si="300">(S12/S$90)*100</f>
        <v>7.027724113237638</v>
      </c>
      <c r="T335" s="32">
        <f t="shared" si="300"/>
        <v>3.4434282340585396</v>
      </c>
      <c r="U335" s="32">
        <f t="shared" ref="U335" si="301">(U12/U$90)*100</f>
        <v>2.0292780672954978</v>
      </c>
    </row>
    <row r="336" spans="1:21" ht="15" customHeight="1" x14ac:dyDescent="0.35">
      <c r="A336" s="19" t="s">
        <v>136</v>
      </c>
      <c r="B336" s="386"/>
      <c r="C336" s="254" t="s">
        <v>118</v>
      </c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</row>
    <row r="337" spans="1:23" ht="15" customHeight="1" x14ac:dyDescent="0.35">
      <c r="A337" s="19" t="s">
        <v>136</v>
      </c>
      <c r="B337" s="386"/>
      <c r="C337" s="254" t="s">
        <v>119</v>
      </c>
      <c r="D337" s="32"/>
      <c r="E337" s="32">
        <f t="shared" ref="E337:R337" si="302">(E14/E$90)*100</f>
        <v>6.3731030873888015</v>
      </c>
      <c r="F337" s="32">
        <f t="shared" si="302"/>
        <v>7.9983119988746658</v>
      </c>
      <c r="G337" s="32">
        <f t="shared" si="302"/>
        <v>9.6424293509604713</v>
      </c>
      <c r="H337" s="32">
        <f t="shared" si="302"/>
        <v>8.4259294421448381</v>
      </c>
      <c r="I337" s="32">
        <f t="shared" si="302"/>
        <v>8.9233419465977608</v>
      </c>
      <c r="J337" s="32">
        <f t="shared" si="302"/>
        <v>9.7428070175438606</v>
      </c>
      <c r="K337" s="32">
        <f t="shared" si="302"/>
        <v>9.5981732451588044</v>
      </c>
      <c r="L337" s="32">
        <f t="shared" si="302"/>
        <v>8.703921673532717</v>
      </c>
      <c r="M337" s="32">
        <f t="shared" si="302"/>
        <v>9.9209515549498217</v>
      </c>
      <c r="N337" s="32">
        <f t="shared" si="302"/>
        <v>9.2537006108581767</v>
      </c>
      <c r="O337" s="32">
        <f t="shared" si="302"/>
        <v>9.0261444662602059</v>
      </c>
      <c r="P337" s="32">
        <f t="shared" si="302"/>
        <v>8.9189138681766362</v>
      </c>
      <c r="Q337" s="32">
        <f t="shared" si="302"/>
        <v>10.053687635574837</v>
      </c>
      <c r="R337" s="32">
        <f t="shared" si="302"/>
        <v>10.448609037395528</v>
      </c>
      <c r="S337" s="32">
        <f t="shared" ref="S337:T337" si="303">(S14/S$90)*100</f>
        <v>10.121493626333876</v>
      </c>
      <c r="T337" s="32">
        <f t="shared" si="303"/>
        <v>10.704401634018467</v>
      </c>
      <c r="U337" s="32">
        <f t="shared" ref="U337" si="304">(U14/U$90)*100</f>
        <v>10.514942731911859</v>
      </c>
    </row>
    <row r="338" spans="1:23" ht="15" customHeight="1" x14ac:dyDescent="0.35">
      <c r="A338" s="19" t="s">
        <v>136</v>
      </c>
      <c r="B338" s="386"/>
      <c r="C338" s="254" t="s">
        <v>120</v>
      </c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</row>
    <row r="339" spans="1:23" ht="15" customHeight="1" x14ac:dyDescent="0.35">
      <c r="A339" s="19" t="s">
        <v>136</v>
      </c>
      <c r="B339" s="386"/>
      <c r="C339" s="260" t="s">
        <v>121</v>
      </c>
      <c r="D339" s="32"/>
      <c r="E339" s="32">
        <f t="shared" ref="E339:R339" si="305">(E16/E$90)*100</f>
        <v>11.028257456828886</v>
      </c>
      <c r="F339" s="32">
        <f t="shared" si="305"/>
        <v>9.6670886669480005</v>
      </c>
      <c r="G339" s="32">
        <f t="shared" si="305"/>
        <v>9.5501530544341424</v>
      </c>
      <c r="H339" s="32">
        <f t="shared" si="305"/>
        <v>17.26996544260054</v>
      </c>
      <c r="I339" s="32">
        <f t="shared" si="305"/>
        <v>14.164121838540444</v>
      </c>
      <c r="J339" s="32">
        <f t="shared" si="305"/>
        <v>14.709122807017543</v>
      </c>
      <c r="K339" s="32">
        <f t="shared" si="305"/>
        <v>15.133892826428635</v>
      </c>
      <c r="L339" s="32">
        <f t="shared" si="305"/>
        <v>12.36691455780857</v>
      </c>
      <c r="M339" s="32">
        <f t="shared" si="305"/>
        <v>8.6631148556560529</v>
      </c>
      <c r="N339" s="32">
        <f t="shared" si="305"/>
        <v>6.6272392413461763</v>
      </c>
      <c r="O339" s="32">
        <f t="shared" si="305"/>
        <v>6.6576418311460159</v>
      </c>
      <c r="P339" s="32">
        <f t="shared" si="305"/>
        <v>5.8905645568200926</v>
      </c>
      <c r="Q339" s="32">
        <f t="shared" si="305"/>
        <v>6.2771149674620386</v>
      </c>
      <c r="R339" s="32">
        <f t="shared" si="305"/>
        <v>4.8955705435137036</v>
      </c>
      <c r="S339" s="32">
        <f t="shared" ref="S339:T339" si="306">(S16/S$90)*100</f>
        <v>4.7866900061165092</v>
      </c>
      <c r="T339" s="32">
        <f t="shared" si="306"/>
        <v>3.6080224347564749</v>
      </c>
      <c r="U339" s="32">
        <f t="shared" ref="U339" si="307">(U16/U$90)*100</f>
        <v>4.8908509185637277</v>
      </c>
    </row>
    <row r="340" spans="1:23" ht="15" customHeight="1" x14ac:dyDescent="0.35">
      <c r="A340" s="19" t="s">
        <v>136</v>
      </c>
      <c r="B340" s="386"/>
      <c r="C340" s="260" t="s">
        <v>122</v>
      </c>
      <c r="D340" s="32"/>
      <c r="E340" s="32"/>
      <c r="F340" s="32"/>
      <c r="G340" s="32"/>
      <c r="H340" s="32"/>
      <c r="I340" s="32"/>
      <c r="J340" s="32">
        <f t="shared" ref="J340:R340" si="308">(J17/J$90)*100</f>
        <v>0.25543859649122808</v>
      </c>
      <c r="K340" s="32">
        <f t="shared" si="308"/>
        <v>0.17140654191749949</v>
      </c>
      <c r="L340" s="32">
        <f t="shared" si="308"/>
        <v>0.16104007276229201</v>
      </c>
      <c r="M340" s="32">
        <f t="shared" si="308"/>
        <v>0.37616156610085488</v>
      </c>
      <c r="N340" s="32">
        <f t="shared" si="308"/>
        <v>2.0590725022306619E-3</v>
      </c>
      <c r="O340" s="32">
        <f t="shared" si="308"/>
        <v>1.6534049808825048E-3</v>
      </c>
      <c r="P340" s="32">
        <f t="shared" si="308"/>
        <v>1.1773280260133429E-2</v>
      </c>
      <c r="Q340" s="32">
        <f t="shared" si="308"/>
        <v>4.3383947939262474E-3</v>
      </c>
      <c r="R340" s="32">
        <f t="shared" si="308"/>
        <v>6.1782422900684749E-3</v>
      </c>
      <c r="S340" s="32">
        <f t="shared" ref="S340:T340" si="309">(S17/S$90)*100</f>
        <v>1.0284853401075322E-2</v>
      </c>
      <c r="T340" s="32">
        <f t="shared" si="309"/>
        <v>6.0963299994990904E-5</v>
      </c>
      <c r="U340" s="32">
        <f t="shared" ref="U340" si="310">(U17/U$90)*100</f>
        <v>1.1939953170577045E-2</v>
      </c>
    </row>
    <row r="341" spans="1:23" ht="15" customHeight="1" x14ac:dyDescent="0.35">
      <c r="A341" s="19" t="s">
        <v>136</v>
      </c>
      <c r="B341" s="387"/>
      <c r="C341" s="261" t="s">
        <v>116</v>
      </c>
      <c r="D341" s="33"/>
      <c r="E341" s="33"/>
      <c r="F341" s="33"/>
      <c r="G341" s="33"/>
      <c r="H341" s="33"/>
      <c r="I341" s="33"/>
      <c r="J341" s="33">
        <f t="shared" ref="J341:R341" si="311">(J18/J$90)*100</f>
        <v>0.7383860410175439</v>
      </c>
      <c r="K341" s="33">
        <f t="shared" si="311"/>
        <v>0.68250040879570595</v>
      </c>
      <c r="L341" s="33">
        <f t="shared" si="311"/>
        <v>1.3558122963993364</v>
      </c>
      <c r="M341" s="33">
        <f t="shared" si="311"/>
        <v>2.4752239077437741</v>
      </c>
      <c r="N341" s="33">
        <f t="shared" si="311"/>
        <v>2.2570061794596077</v>
      </c>
      <c r="O341" s="33">
        <f t="shared" si="311"/>
        <v>2.7107235643691228</v>
      </c>
      <c r="P341" s="33">
        <f t="shared" si="311"/>
        <v>2.1636408110855712</v>
      </c>
      <c r="Q341" s="33">
        <f t="shared" si="311"/>
        <v>1.7853202722161967</v>
      </c>
      <c r="R341" s="33">
        <f t="shared" si="311"/>
        <v>1.67783885561791</v>
      </c>
      <c r="S341" s="33">
        <f t="shared" ref="S341:T341" si="312">(S18/S$90)*100</f>
        <v>2.4655930252223812</v>
      </c>
      <c r="T341" s="33">
        <f t="shared" si="312"/>
        <v>1.3167451459484731</v>
      </c>
      <c r="U341" s="33">
        <f t="shared" ref="U341" si="313">(U18/U$90)*100</f>
        <v>0.84696743107165495</v>
      </c>
    </row>
    <row r="342" spans="1:23" x14ac:dyDescent="0.35">
      <c r="A342" s="19" t="s">
        <v>136</v>
      </c>
      <c r="B342" s="390" t="s">
        <v>4</v>
      </c>
      <c r="C342" s="260" t="s">
        <v>59</v>
      </c>
      <c r="D342" s="51"/>
      <c r="E342" s="51">
        <f t="shared" ref="E342:R342" si="314">(E19/E$90)*100</f>
        <v>1.870748299319728</v>
      </c>
      <c r="F342" s="51">
        <f t="shared" si="314"/>
        <v>1.6940966849533456</v>
      </c>
      <c r="G342" s="51">
        <f t="shared" si="314"/>
        <v>1.9404640432988778</v>
      </c>
      <c r="H342" s="51">
        <f t="shared" si="314"/>
        <v>1.1555842479018719</v>
      </c>
      <c r="I342" s="51">
        <f t="shared" si="314"/>
        <v>1.333489938141101</v>
      </c>
      <c r="J342" s="51">
        <f t="shared" si="314"/>
        <v>1.2196491228070176</v>
      </c>
      <c r="K342" s="51">
        <f t="shared" si="314"/>
        <v>1.2389905400195724</v>
      </c>
      <c r="L342" s="51">
        <f t="shared" si="314"/>
        <v>1.0438178802632285</v>
      </c>
      <c r="M342" s="51">
        <f t="shared" si="314"/>
        <v>1.518523107421633</v>
      </c>
      <c r="N342" s="51">
        <f t="shared" si="314"/>
        <v>0.65043812487130781</v>
      </c>
      <c r="O342" s="51">
        <f t="shared" si="314"/>
        <v>0.88587823660225273</v>
      </c>
      <c r="P342" s="51">
        <f t="shared" si="314"/>
        <v>0.31542668750350394</v>
      </c>
      <c r="Q342" s="51">
        <f t="shared" si="314"/>
        <v>0.53459868053145332</v>
      </c>
      <c r="R342" s="51">
        <f t="shared" si="314"/>
        <v>0.12613911342223139</v>
      </c>
      <c r="S342" s="51">
        <f t="shared" ref="S342:T342" si="315">(S19/S$90)*100</f>
        <v>0.10759585858037785</v>
      </c>
      <c r="T342" s="51">
        <f t="shared" si="315"/>
        <v>4.1909468868444336E-2</v>
      </c>
      <c r="U342" s="51">
        <f t="shared" ref="U342" si="316">(U19/U$90)*100</f>
        <v>0.39183227950221938</v>
      </c>
      <c r="V342" s="65"/>
      <c r="W342" s="65"/>
    </row>
    <row r="343" spans="1:23" x14ac:dyDescent="0.35">
      <c r="A343" s="19" t="s">
        <v>136</v>
      </c>
      <c r="B343" s="390"/>
      <c r="C343" s="254" t="s">
        <v>60</v>
      </c>
      <c r="D343" s="51"/>
      <c r="E343" s="51">
        <f t="shared" ref="E343:R343" si="317">(E20/E$90)*100</f>
        <v>1.870748299319728</v>
      </c>
      <c r="F343" s="51">
        <f t="shared" si="317"/>
        <v>1.6940966849533456</v>
      </c>
      <c r="G343" s="51">
        <f t="shared" si="317"/>
        <v>1.9404640432988778</v>
      </c>
      <c r="H343" s="51">
        <f t="shared" si="317"/>
        <v>1.1555842479018719</v>
      </c>
      <c r="I343" s="51">
        <f t="shared" si="317"/>
        <v>1.333489938141101</v>
      </c>
      <c r="J343" s="51">
        <f t="shared" si="317"/>
        <v>1.2196491228070176</v>
      </c>
      <c r="K343" s="51">
        <f t="shared" si="317"/>
        <v>1.2389905400195724</v>
      </c>
      <c r="L343" s="51">
        <f t="shared" si="317"/>
        <v>1.0438178802632285</v>
      </c>
      <c r="M343" s="51">
        <f t="shared" si="317"/>
        <v>1.518523107421633</v>
      </c>
      <c r="N343" s="51">
        <f t="shared" si="317"/>
        <v>0.65043812487130781</v>
      </c>
      <c r="O343" s="51">
        <f t="shared" si="317"/>
        <v>0.88587823660225273</v>
      </c>
      <c r="P343" s="51">
        <f t="shared" si="317"/>
        <v>0.31542668750350394</v>
      </c>
      <c r="Q343" s="51">
        <f t="shared" si="317"/>
        <v>0.53459868053145332</v>
      </c>
      <c r="R343" s="51">
        <f t="shared" si="317"/>
        <v>0.12613911342223139</v>
      </c>
      <c r="S343" s="51">
        <f t="shared" ref="S343:T343" si="318">(S20/S$90)*100</f>
        <v>0.10759585858037785</v>
      </c>
      <c r="T343" s="51">
        <f t="shared" si="318"/>
        <v>4.1909468868444336E-2</v>
      </c>
      <c r="U343" s="51">
        <f t="shared" ref="U343" si="319">(U20/U$90)*100</f>
        <v>0.39183227950221938</v>
      </c>
      <c r="V343" s="65"/>
      <c r="W343" s="65"/>
    </row>
    <row r="344" spans="1:23" x14ac:dyDescent="0.35">
      <c r="A344" s="19" t="s">
        <v>136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65"/>
      <c r="W344" s="65"/>
    </row>
    <row r="345" spans="1:23" x14ac:dyDescent="0.35">
      <c r="A345" s="19" t="s">
        <v>136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65"/>
      <c r="W345" s="65"/>
    </row>
    <row r="346" spans="1:23" x14ac:dyDescent="0.35">
      <c r="A346" s="19" t="s">
        <v>136</v>
      </c>
      <c r="B346" s="391"/>
      <c r="C346" s="255" t="s">
        <v>63</v>
      </c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65"/>
      <c r="W346" s="65"/>
    </row>
    <row r="347" spans="1:23" x14ac:dyDescent="0.35">
      <c r="A347" s="19" t="s">
        <v>136</v>
      </c>
      <c r="B347" s="390" t="s">
        <v>5</v>
      </c>
      <c r="C347" s="17" t="s">
        <v>59</v>
      </c>
      <c r="D347" s="51"/>
      <c r="E347" s="51">
        <f t="shared" ref="E347:R347" si="320">(E24/E$90)*100</f>
        <v>0</v>
      </c>
      <c r="F347" s="51">
        <f t="shared" si="320"/>
        <v>3.7511136118535189E-2</v>
      </c>
      <c r="G347" s="51">
        <f t="shared" si="320"/>
        <v>0</v>
      </c>
      <c r="H347" s="51">
        <f t="shared" si="320"/>
        <v>0.66152736110583676</v>
      </c>
      <c r="I347" s="51">
        <f t="shared" si="320"/>
        <v>0.3915120194189961</v>
      </c>
      <c r="J347" s="51">
        <f t="shared" si="320"/>
        <v>8.7368421052631581E-2</v>
      </c>
      <c r="K347" s="51">
        <f t="shared" si="320"/>
        <v>6.168263100145311E-2</v>
      </c>
      <c r="L347" s="51">
        <f t="shared" si="320"/>
        <v>4.0928789256861588E-2</v>
      </c>
      <c r="M347" s="51">
        <f t="shared" si="320"/>
        <v>2.899268987733862E-2</v>
      </c>
      <c r="N347" s="51">
        <f t="shared" si="320"/>
        <v>1.5099865016358186E-2</v>
      </c>
      <c r="O347" s="51">
        <f t="shared" si="320"/>
        <v>8.5102696910199435E-3</v>
      </c>
      <c r="P347" s="51">
        <f t="shared" si="320"/>
        <v>1.0951273401730485E-2</v>
      </c>
      <c r="Q347" s="51">
        <f t="shared" si="320"/>
        <v>2.3576282899493851E-2</v>
      </c>
      <c r="R347" s="51">
        <f t="shared" si="320"/>
        <v>6.6072868935454526E-2</v>
      </c>
      <c r="S347" s="51">
        <f t="shared" ref="S347:T347" si="321">(S24/S$90)*100</f>
        <v>1.5437064289120178E-2</v>
      </c>
      <c r="T347" s="51">
        <f t="shared" si="321"/>
        <v>4.6751598737706842E-3</v>
      </c>
      <c r="U347" s="51">
        <f t="shared" ref="U347" si="322">(U24/U$90)*100</f>
        <v>1.2787186731135066E-2</v>
      </c>
      <c r="V347" s="65"/>
      <c r="W347" s="65"/>
    </row>
    <row r="348" spans="1:23" x14ac:dyDescent="0.35">
      <c r="A348" s="19" t="s">
        <v>136</v>
      </c>
      <c r="B348" s="390"/>
      <c r="C348" s="20" t="s">
        <v>60</v>
      </c>
      <c r="D348" s="51"/>
      <c r="E348" s="51">
        <f t="shared" ref="E348:R348" si="323">(E25/E$90)*100</f>
        <v>0</v>
      </c>
      <c r="F348" s="51">
        <f t="shared" si="323"/>
        <v>3.7511136118535189E-2</v>
      </c>
      <c r="G348" s="51">
        <f t="shared" si="323"/>
        <v>0</v>
      </c>
      <c r="H348" s="51">
        <f t="shared" si="323"/>
        <v>0.66152736110583676</v>
      </c>
      <c r="I348" s="51">
        <f t="shared" si="323"/>
        <v>0.3915120194189961</v>
      </c>
      <c r="J348" s="51">
        <f t="shared" si="323"/>
        <v>8.7368421052631581E-2</v>
      </c>
      <c r="K348" s="51">
        <f t="shared" si="323"/>
        <v>6.168263100145311E-2</v>
      </c>
      <c r="L348" s="51">
        <f t="shared" si="323"/>
        <v>4.0928789256861588E-2</v>
      </c>
      <c r="M348" s="51">
        <f t="shared" si="323"/>
        <v>2.899268987733862E-2</v>
      </c>
      <c r="N348" s="51">
        <f t="shared" si="323"/>
        <v>1.5099865016358186E-2</v>
      </c>
      <c r="O348" s="51">
        <f t="shared" si="323"/>
        <v>8.5102696910199435E-3</v>
      </c>
      <c r="P348" s="51">
        <f t="shared" si="323"/>
        <v>1.0951273401730485E-2</v>
      </c>
      <c r="Q348" s="51">
        <f t="shared" si="323"/>
        <v>2.3576282899493851E-2</v>
      </c>
      <c r="R348" s="51">
        <f t="shared" si="323"/>
        <v>6.6072868935454526E-2</v>
      </c>
      <c r="S348" s="51">
        <f t="shared" ref="S348:T348" si="324">(S25/S$90)*100</f>
        <v>1.5437064289120178E-2</v>
      </c>
      <c r="T348" s="51">
        <f t="shared" si="324"/>
        <v>4.6751598737706842E-3</v>
      </c>
      <c r="U348" s="51">
        <f t="shared" ref="U348" si="325">(U25/U$90)*100</f>
        <v>1.2787186731135066E-2</v>
      </c>
      <c r="V348" s="65"/>
      <c r="W348" s="65"/>
    </row>
    <row r="349" spans="1:23" x14ac:dyDescent="0.35">
      <c r="A349" s="19" t="s">
        <v>136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65"/>
      <c r="W349" s="65"/>
    </row>
    <row r="350" spans="1:23" x14ac:dyDescent="0.35">
      <c r="A350" s="19" t="s">
        <v>136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65"/>
      <c r="W350" s="65"/>
    </row>
    <row r="351" spans="1:23" x14ac:dyDescent="0.35">
      <c r="A351" s="19" t="s">
        <v>136</v>
      </c>
      <c r="B351" s="391"/>
      <c r="C351" s="27" t="s">
        <v>63</v>
      </c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65"/>
      <c r="W351" s="65"/>
    </row>
    <row r="352" spans="1:23" x14ac:dyDescent="0.35">
      <c r="A352" s="19" t="s">
        <v>136</v>
      </c>
      <c r="B352" s="390" t="s">
        <v>6</v>
      </c>
      <c r="C352" s="17" t="s">
        <v>59</v>
      </c>
      <c r="D352" s="51"/>
      <c r="E352" s="51">
        <f t="shared" ref="E352:R352" si="326">(E29/E$90)*100</f>
        <v>0.12925170068027211</v>
      </c>
      <c r="F352" s="51">
        <f t="shared" si="326"/>
        <v>1.5942232850377457E-2</v>
      </c>
      <c r="G352" s="51">
        <f t="shared" si="326"/>
        <v>3.5490883279357616E-3</v>
      </c>
      <c r="H352" s="51">
        <f t="shared" si="326"/>
        <v>0.28937075152850034</v>
      </c>
      <c r="I352" s="51">
        <f t="shared" si="326"/>
        <v>1.4877456737921855E-2</v>
      </c>
      <c r="J352" s="51">
        <f t="shared" si="326"/>
        <v>0.52526315789473677</v>
      </c>
      <c r="K352" s="51">
        <f t="shared" si="326"/>
        <v>0.46024732362622706</v>
      </c>
      <c r="L352" s="51">
        <f t="shared" si="326"/>
        <v>0.39671499652239051</v>
      </c>
      <c r="M352" s="51">
        <f t="shared" si="326"/>
        <v>0.49907074711931604</v>
      </c>
      <c r="N352" s="51">
        <f t="shared" si="326"/>
        <v>0.42622800796174698</v>
      </c>
      <c r="O352" s="51">
        <f t="shared" si="326"/>
        <v>0.30134239131962393</v>
      </c>
      <c r="P352" s="51">
        <f t="shared" si="326"/>
        <v>0.31217917291771785</v>
      </c>
      <c r="Q352" s="51">
        <f t="shared" si="326"/>
        <v>0.2191414879428778</v>
      </c>
      <c r="R352" s="51">
        <f t="shared" si="326"/>
        <v>0.34100465084350173</v>
      </c>
      <c r="S352" s="51">
        <f t="shared" ref="S352:T352" si="327">(S29/S$90)*100</f>
        <v>0.43013940128907086</v>
      </c>
      <c r="T352" s="51">
        <f t="shared" si="327"/>
        <v>0.37918885976190081</v>
      </c>
      <c r="U352" s="51">
        <f t="shared" ref="U352" si="328">(U29/U$90)*100</f>
        <v>0.41204442942295494</v>
      </c>
      <c r="V352" s="65"/>
      <c r="W352" s="65"/>
    </row>
    <row r="353" spans="1:23" x14ac:dyDescent="0.35">
      <c r="A353" s="19" t="s">
        <v>136</v>
      </c>
      <c r="B353" s="390"/>
      <c r="C353" s="20" t="s">
        <v>60</v>
      </c>
      <c r="D353" s="51"/>
      <c r="E353" s="51">
        <f t="shared" ref="E353:R353" si="329">(E30/E$90)*100</f>
        <v>0.12925170068027211</v>
      </c>
      <c r="F353" s="51">
        <f t="shared" si="329"/>
        <v>1.5942232850377457E-2</v>
      </c>
      <c r="G353" s="51">
        <f t="shared" si="329"/>
        <v>3.5490883279357616E-3</v>
      </c>
      <c r="H353" s="51">
        <f t="shared" si="329"/>
        <v>0.28937075152850034</v>
      </c>
      <c r="I353" s="51">
        <f t="shared" si="329"/>
        <v>1.4877456737921855E-2</v>
      </c>
      <c r="J353" s="51">
        <f t="shared" si="329"/>
        <v>0.52526315789473677</v>
      </c>
      <c r="K353" s="51">
        <f t="shared" si="329"/>
        <v>0.46024732362622706</v>
      </c>
      <c r="L353" s="51">
        <f t="shared" si="329"/>
        <v>0.39671499652239051</v>
      </c>
      <c r="M353" s="51">
        <f t="shared" si="329"/>
        <v>0.49907074711931604</v>
      </c>
      <c r="N353" s="51">
        <f t="shared" si="329"/>
        <v>0.42622800796174698</v>
      </c>
      <c r="O353" s="51">
        <f t="shared" si="329"/>
        <v>0.30134239131962393</v>
      </c>
      <c r="P353" s="51">
        <f t="shared" si="329"/>
        <v>0.31217917291771785</v>
      </c>
      <c r="Q353" s="51">
        <f t="shared" si="329"/>
        <v>0.2191414879428778</v>
      </c>
      <c r="R353" s="51">
        <f t="shared" si="329"/>
        <v>0.34100465084350173</v>
      </c>
      <c r="S353" s="51">
        <f t="shared" ref="S353:T353" si="330">(S30/S$90)*100</f>
        <v>0.43013940128907086</v>
      </c>
      <c r="T353" s="51">
        <f t="shared" si="330"/>
        <v>0.37918885976190081</v>
      </c>
      <c r="U353" s="51">
        <f t="shared" ref="U353" si="331">(U30/U$90)*100</f>
        <v>0.41204442942295494</v>
      </c>
      <c r="V353" s="65"/>
      <c r="W353" s="65"/>
    </row>
    <row r="354" spans="1:23" x14ac:dyDescent="0.35">
      <c r="A354" s="19" t="s">
        <v>136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65"/>
      <c r="W354" s="65"/>
    </row>
    <row r="355" spans="1:23" x14ac:dyDescent="0.35">
      <c r="A355" s="19" t="s">
        <v>136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65"/>
      <c r="W355" s="65"/>
    </row>
    <row r="356" spans="1:23" x14ac:dyDescent="0.35">
      <c r="A356" s="19" t="s">
        <v>136</v>
      </c>
      <c r="B356" s="391"/>
      <c r="C356" s="27" t="s">
        <v>63</v>
      </c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65"/>
      <c r="W356" s="65"/>
    </row>
    <row r="357" spans="1:23" x14ac:dyDescent="0.35">
      <c r="A357" s="19" t="s">
        <v>136</v>
      </c>
      <c r="B357" s="393" t="s">
        <v>7</v>
      </c>
      <c r="C357" s="28" t="s">
        <v>59</v>
      </c>
      <c r="D357" s="51"/>
      <c r="E357" s="51">
        <f t="shared" ref="E357:R357" si="332">(E34/E$90)*100</f>
        <v>13.558346415489272</v>
      </c>
      <c r="F357" s="51">
        <f t="shared" si="332"/>
        <v>11.694096684953346</v>
      </c>
      <c r="G357" s="51">
        <f t="shared" si="332"/>
        <v>11.505257087085754</v>
      </c>
      <c r="H357" s="51">
        <f t="shared" si="332"/>
        <v>14.024987658071622</v>
      </c>
      <c r="I357" s="51">
        <f t="shared" si="332"/>
        <v>12.625479602223786</v>
      </c>
      <c r="J357" s="51">
        <f t="shared" si="332"/>
        <v>10.71263157894737</v>
      </c>
      <c r="K357" s="51">
        <f t="shared" si="332"/>
        <v>14.885976097980491</v>
      </c>
      <c r="L357" s="51">
        <f t="shared" si="332"/>
        <v>15.299609437697287</v>
      </c>
      <c r="M357" s="51">
        <f t="shared" si="332"/>
        <v>14.282988477264279</v>
      </c>
      <c r="N357" s="51">
        <f t="shared" si="332"/>
        <v>10.838500080075043</v>
      </c>
      <c r="O357" s="51">
        <f t="shared" si="332"/>
        <v>11.334341119520513</v>
      </c>
      <c r="P357" s="51">
        <f t="shared" si="332"/>
        <v>13.731521515501486</v>
      </c>
      <c r="Q357" s="51">
        <f t="shared" si="332"/>
        <v>9.0138382579898764</v>
      </c>
      <c r="R357" s="51">
        <f t="shared" si="332"/>
        <v>7.2170450840069327</v>
      </c>
      <c r="S357" s="51">
        <f t="shared" ref="S357:T357" si="333">(S34/S$90)*100</f>
        <v>7.4170592370969599</v>
      </c>
      <c r="T357" s="51">
        <f t="shared" si="333"/>
        <v>4.0890951895944294</v>
      </c>
      <c r="U357" s="51">
        <f t="shared" ref="U357" si="334">(U34/U$90)*100</f>
        <v>3.529401751949905</v>
      </c>
      <c r="V357" s="65"/>
      <c r="W357" s="65"/>
    </row>
    <row r="358" spans="1:23" x14ac:dyDescent="0.35">
      <c r="A358" s="19" t="s">
        <v>136</v>
      </c>
      <c r="B358" s="390"/>
      <c r="C358" s="20" t="s">
        <v>60</v>
      </c>
      <c r="D358" s="51"/>
      <c r="E358" s="51">
        <f t="shared" ref="E358:R358" si="335">(E35/E$90)*100</f>
        <v>13.558346415489272</v>
      </c>
      <c r="F358" s="51">
        <f t="shared" si="335"/>
        <v>11.694096684953346</v>
      </c>
      <c r="G358" s="51">
        <f t="shared" si="335"/>
        <v>11.505257087085754</v>
      </c>
      <c r="H358" s="51">
        <f t="shared" si="335"/>
        <v>14.024987658071622</v>
      </c>
      <c r="I358" s="51">
        <f t="shared" si="335"/>
        <v>12.625479602223786</v>
      </c>
      <c r="J358" s="51">
        <f t="shared" si="335"/>
        <v>10.71263157894737</v>
      </c>
      <c r="K358" s="51">
        <f t="shared" si="335"/>
        <v>14.885976097980491</v>
      </c>
      <c r="L358" s="51">
        <f t="shared" si="335"/>
        <v>15.299609437697287</v>
      </c>
      <c r="M358" s="51">
        <f t="shared" si="335"/>
        <v>14.282988477264279</v>
      </c>
      <c r="N358" s="51">
        <f t="shared" si="335"/>
        <v>10.838500080075043</v>
      </c>
      <c r="O358" s="51">
        <f t="shared" si="335"/>
        <v>11.334341119520513</v>
      </c>
      <c r="P358" s="51">
        <f t="shared" si="335"/>
        <v>13.731521515501486</v>
      </c>
      <c r="Q358" s="51">
        <f t="shared" si="335"/>
        <v>9.0138382579898764</v>
      </c>
      <c r="R358" s="51">
        <f t="shared" si="335"/>
        <v>7.2170450840069327</v>
      </c>
      <c r="S358" s="51">
        <f t="shared" ref="S358:T358" si="336">(S35/S$90)*100</f>
        <v>7.4170592370969599</v>
      </c>
      <c r="T358" s="51">
        <f t="shared" si="336"/>
        <v>4.0890951895944294</v>
      </c>
      <c r="U358" s="51">
        <f t="shared" ref="U358" si="337">(U35/U$90)*100</f>
        <v>3.529401751949905</v>
      </c>
      <c r="V358" s="65"/>
      <c r="W358" s="65"/>
    </row>
    <row r="359" spans="1:23" x14ac:dyDescent="0.35">
      <c r="A359" s="19" t="s">
        <v>136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65"/>
      <c r="W359" s="65"/>
    </row>
    <row r="360" spans="1:23" x14ac:dyDescent="0.35">
      <c r="A360" s="19" t="s">
        <v>136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65"/>
      <c r="W360" s="65"/>
    </row>
    <row r="361" spans="1:23" x14ac:dyDescent="0.35">
      <c r="A361" s="19" t="s">
        <v>136</v>
      </c>
      <c r="B361" s="391"/>
      <c r="C361" s="27" t="s">
        <v>63</v>
      </c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65"/>
      <c r="W361" s="65"/>
    </row>
    <row r="362" spans="1:23" x14ac:dyDescent="0.35">
      <c r="A362" s="19" t="s">
        <v>136</v>
      </c>
      <c r="B362" s="393" t="s">
        <v>8</v>
      </c>
      <c r="C362" s="28" t="s">
        <v>59</v>
      </c>
      <c r="D362" s="51"/>
      <c r="E362" s="51">
        <f t="shared" ref="E362:R362" si="338">(E39/E$90)*100</f>
        <v>0.36996336996336998</v>
      </c>
      <c r="F362" s="51">
        <f t="shared" si="338"/>
        <v>0.42434472734092937</v>
      </c>
      <c r="G362" s="51">
        <f t="shared" si="338"/>
        <v>0.5084069029767978</v>
      </c>
      <c r="H362" s="51">
        <f t="shared" si="338"/>
        <v>0.52671552804465882</v>
      </c>
      <c r="I362" s="51">
        <f t="shared" si="338"/>
        <v>0.51209772140004706</v>
      </c>
      <c r="J362" s="51">
        <f t="shared" si="338"/>
        <v>2.1456140350877195</v>
      </c>
      <c r="K362" s="51">
        <f t="shared" si="338"/>
        <v>1.8825064499866553</v>
      </c>
      <c r="L362" s="51">
        <f t="shared" si="338"/>
        <v>1.5239955058584345</v>
      </c>
      <c r="M362" s="51">
        <f t="shared" si="338"/>
        <v>0.50427456325114606</v>
      </c>
      <c r="N362" s="51">
        <f t="shared" si="338"/>
        <v>0.49577890137042718</v>
      </c>
      <c r="O362" s="51">
        <f t="shared" si="338"/>
        <v>0.38008193276841989</v>
      </c>
      <c r="P362" s="51">
        <f t="shared" si="338"/>
        <v>0.71125782824092254</v>
      </c>
      <c r="Q362" s="51">
        <f t="shared" si="338"/>
        <v>0.77177951690166313</v>
      </c>
      <c r="R362" s="51">
        <f t="shared" si="338"/>
        <v>0.52875456932502696</v>
      </c>
      <c r="S362" s="51">
        <f t="shared" ref="S362:T362" si="339">(S39/S$90)*100</f>
        <v>0.58738698597477756</v>
      </c>
      <c r="T362" s="51">
        <f t="shared" si="339"/>
        <v>0.65068207243158405</v>
      </c>
      <c r="U362" s="51">
        <f t="shared" ref="U362" si="340">(U39/U$90)*100</f>
        <v>0.90213481791376027</v>
      </c>
      <c r="V362" s="65"/>
      <c r="W362" s="65"/>
    </row>
    <row r="363" spans="1:23" x14ac:dyDescent="0.35">
      <c r="A363" s="19" t="s">
        <v>136</v>
      </c>
      <c r="B363" s="390"/>
      <c r="C363" s="20" t="s">
        <v>60</v>
      </c>
      <c r="D363" s="51"/>
      <c r="E363" s="51">
        <f t="shared" ref="E363:R363" si="341">(E40/E$90)*100</f>
        <v>0.36996336996336998</v>
      </c>
      <c r="F363" s="51">
        <f t="shared" si="341"/>
        <v>0.42434472734092937</v>
      </c>
      <c r="G363" s="51">
        <f t="shared" si="341"/>
        <v>0.5084069029767978</v>
      </c>
      <c r="H363" s="51">
        <f t="shared" si="341"/>
        <v>0.52671552804465882</v>
      </c>
      <c r="I363" s="51">
        <f t="shared" si="341"/>
        <v>0.51209772140004706</v>
      </c>
      <c r="J363" s="51">
        <f t="shared" si="341"/>
        <v>2.1456140350877195</v>
      </c>
      <c r="K363" s="51">
        <f t="shared" si="341"/>
        <v>1.8825064499866553</v>
      </c>
      <c r="L363" s="51">
        <f t="shared" si="341"/>
        <v>1.5239955058584345</v>
      </c>
      <c r="M363" s="51">
        <f t="shared" si="341"/>
        <v>0.50427456325114606</v>
      </c>
      <c r="N363" s="51">
        <f t="shared" si="341"/>
        <v>0.49577890137042718</v>
      </c>
      <c r="O363" s="51">
        <f t="shared" si="341"/>
        <v>0.38008193276841989</v>
      </c>
      <c r="P363" s="51">
        <f t="shared" si="341"/>
        <v>0.71125782824092254</v>
      </c>
      <c r="Q363" s="51">
        <f t="shared" si="341"/>
        <v>0.77177951690166313</v>
      </c>
      <c r="R363" s="51">
        <f t="shared" si="341"/>
        <v>0.52875456932502696</v>
      </c>
      <c r="S363" s="51">
        <f t="shared" ref="S363:T363" si="342">(S40/S$90)*100</f>
        <v>0.58738698597477756</v>
      </c>
      <c r="T363" s="51">
        <f t="shared" si="342"/>
        <v>0.65068207243158405</v>
      </c>
      <c r="U363" s="51">
        <f t="shared" ref="U363" si="343">(U40/U$90)*100</f>
        <v>0.90213481791376027</v>
      </c>
      <c r="V363" s="65"/>
      <c r="W363" s="65"/>
    </row>
    <row r="364" spans="1:23" x14ac:dyDescent="0.35">
      <c r="A364" s="19" t="s">
        <v>136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65"/>
      <c r="W364" s="65"/>
    </row>
    <row r="365" spans="1:23" x14ac:dyDescent="0.35">
      <c r="A365" s="19" t="s">
        <v>136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65"/>
      <c r="W365" s="65"/>
    </row>
    <row r="366" spans="1:23" x14ac:dyDescent="0.35">
      <c r="A366" s="19" t="s">
        <v>136</v>
      </c>
      <c r="B366" s="391"/>
      <c r="C366" s="27" t="s">
        <v>63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65"/>
      <c r="W366" s="65"/>
    </row>
    <row r="367" spans="1:23" x14ac:dyDescent="0.35">
      <c r="A367" s="19" t="s">
        <v>136</v>
      </c>
      <c r="B367" s="393" t="s">
        <v>9</v>
      </c>
      <c r="C367" s="28" t="s">
        <v>59</v>
      </c>
      <c r="D367" s="51"/>
      <c r="E367" s="51">
        <f t="shared" ref="E367:R367" si="344">(E44/E$90)*100</f>
        <v>8.2312925170068016</v>
      </c>
      <c r="F367" s="51">
        <f t="shared" si="344"/>
        <v>10.776949406855158</v>
      </c>
      <c r="G367" s="51">
        <f t="shared" si="344"/>
        <v>13.351670289694335</v>
      </c>
      <c r="H367" s="51">
        <f t="shared" si="344"/>
        <v>11.007860858998216</v>
      </c>
      <c r="I367" s="51">
        <f t="shared" si="344"/>
        <v>13.136402787565579</v>
      </c>
      <c r="J367" s="51">
        <f t="shared" si="344"/>
        <v>15.124561403508771</v>
      </c>
      <c r="K367" s="51">
        <f t="shared" si="344"/>
        <v>13.589158091397055</v>
      </c>
      <c r="L367" s="51">
        <f t="shared" si="344"/>
        <v>12.860200096303034</v>
      </c>
      <c r="M367" s="51">
        <f t="shared" si="344"/>
        <v>11.912526328831619</v>
      </c>
      <c r="N367" s="51">
        <f t="shared" si="344"/>
        <v>12.567205838614473</v>
      </c>
      <c r="O367" s="51">
        <f t="shared" si="344"/>
        <v>10.674290355089388</v>
      </c>
      <c r="P367" s="51">
        <f t="shared" si="344"/>
        <v>10.282598315579973</v>
      </c>
      <c r="Q367" s="51">
        <f t="shared" si="344"/>
        <v>11.13784228038684</v>
      </c>
      <c r="R367" s="51">
        <f t="shared" si="344"/>
        <v>11.49942508023134</v>
      </c>
      <c r="S367" s="51">
        <f t="shared" ref="S367:T367" si="345">(S44/S$90)*100</f>
        <v>11.35645687954422</v>
      </c>
      <c r="T367" s="51">
        <f t="shared" si="345"/>
        <v>10.938705314654957</v>
      </c>
      <c r="U367" s="51">
        <f t="shared" ref="U367" si="346">(U44/U$90)*100</f>
        <v>10.98493941471148</v>
      </c>
      <c r="V367" s="65"/>
      <c r="W367" s="65"/>
    </row>
    <row r="368" spans="1:23" x14ac:dyDescent="0.35">
      <c r="A368" s="19" t="s">
        <v>136</v>
      </c>
      <c r="B368" s="390"/>
      <c r="C368" s="20" t="s">
        <v>60</v>
      </c>
      <c r="D368" s="51"/>
      <c r="E368" s="51">
        <f t="shared" ref="E368:R368" si="347">(E45/E$90)*100</f>
        <v>8.2312925170068016</v>
      </c>
      <c r="F368" s="51">
        <f t="shared" si="347"/>
        <v>10.776949406855158</v>
      </c>
      <c r="G368" s="51">
        <f t="shared" si="347"/>
        <v>13.351670289694335</v>
      </c>
      <c r="H368" s="51">
        <f t="shared" si="347"/>
        <v>11.007860858998216</v>
      </c>
      <c r="I368" s="51">
        <f t="shared" si="347"/>
        <v>13.136402787565579</v>
      </c>
      <c r="J368" s="51">
        <f t="shared" si="347"/>
        <v>15.124561403508771</v>
      </c>
      <c r="K368" s="51">
        <f t="shared" si="347"/>
        <v>13.589158091397055</v>
      </c>
      <c r="L368" s="51">
        <f t="shared" si="347"/>
        <v>12.860200096303034</v>
      </c>
      <c r="M368" s="51">
        <f t="shared" si="347"/>
        <v>11.912526328831619</v>
      </c>
      <c r="N368" s="51">
        <f t="shared" si="347"/>
        <v>12.567205838614473</v>
      </c>
      <c r="O368" s="51">
        <f t="shared" si="347"/>
        <v>10.674290355089388</v>
      </c>
      <c r="P368" s="51">
        <f t="shared" si="347"/>
        <v>10.282598315579973</v>
      </c>
      <c r="Q368" s="51">
        <f t="shared" si="347"/>
        <v>11.13784228038684</v>
      </c>
      <c r="R368" s="51">
        <f t="shared" si="347"/>
        <v>11.49942508023134</v>
      </c>
      <c r="S368" s="51">
        <f t="shared" ref="S368:T368" si="348">(S45/S$90)*100</f>
        <v>11.35645687954422</v>
      </c>
      <c r="T368" s="51">
        <f t="shared" si="348"/>
        <v>10.938705314654957</v>
      </c>
      <c r="U368" s="51">
        <f t="shared" ref="U368" si="349">(U45/U$90)*100</f>
        <v>10.98493941471148</v>
      </c>
      <c r="V368" s="65"/>
      <c r="W368" s="65"/>
    </row>
    <row r="369" spans="1:23" x14ac:dyDescent="0.35">
      <c r="A369" s="19" t="s">
        <v>136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65"/>
      <c r="W369" s="65"/>
    </row>
    <row r="370" spans="1:23" x14ac:dyDescent="0.35">
      <c r="A370" s="19" t="s">
        <v>136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65"/>
      <c r="W370" s="65"/>
    </row>
    <row r="371" spans="1:23" x14ac:dyDescent="0.35">
      <c r="A371" s="19" t="s">
        <v>136</v>
      </c>
      <c r="B371" s="391"/>
      <c r="C371" s="27" t="s">
        <v>63</v>
      </c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65"/>
      <c r="W371" s="65"/>
    </row>
    <row r="372" spans="1:23" x14ac:dyDescent="0.35">
      <c r="A372" s="19" t="s">
        <v>136</v>
      </c>
      <c r="B372" s="393" t="s">
        <v>1</v>
      </c>
      <c r="C372" s="28" t="s">
        <v>59</v>
      </c>
      <c r="D372" s="51"/>
      <c r="E372" s="51">
        <f t="shared" ref="E372:R372" si="350">(E49/E$90)*100</f>
        <v>0.69073783359497642</v>
      </c>
      <c r="F372" s="51">
        <f t="shared" si="350"/>
        <v>0.35776246073052936</v>
      </c>
      <c r="G372" s="51">
        <f t="shared" si="350"/>
        <v>0.38551971962202208</v>
      </c>
      <c r="H372" s="51">
        <f t="shared" si="350"/>
        <v>0.64937530854820946</v>
      </c>
      <c r="I372" s="51">
        <f t="shared" si="350"/>
        <v>0.43027170934147674</v>
      </c>
      <c r="J372" s="51">
        <f t="shared" si="350"/>
        <v>1.3873684210526316</v>
      </c>
      <c r="K372" s="51">
        <f t="shared" si="350"/>
        <v>1.5557071261231874</v>
      </c>
      <c r="L372" s="51">
        <f t="shared" si="350"/>
        <v>0.96008774276389697</v>
      </c>
      <c r="M372" s="51">
        <f t="shared" si="350"/>
        <v>1.0477016478751084</v>
      </c>
      <c r="N372" s="51">
        <f t="shared" si="350"/>
        <v>1.0226726761078953</v>
      </c>
      <c r="O372" s="51">
        <f t="shared" si="350"/>
        <v>1.6133391690193239</v>
      </c>
      <c r="P372" s="51">
        <f t="shared" si="350"/>
        <v>0.52910701351124068</v>
      </c>
      <c r="Q372" s="51">
        <f t="shared" si="350"/>
        <v>0.21560444083514102</v>
      </c>
      <c r="R372" s="51">
        <f t="shared" si="350"/>
        <v>0.44450737098628779</v>
      </c>
      <c r="S372" s="51">
        <f t="shared" ref="S372:T372" si="351">(S49/S$90)*100</f>
        <v>0.51699452592117601</v>
      </c>
      <c r="T372" s="51">
        <f t="shared" si="351"/>
        <v>0.17748910520779415</v>
      </c>
      <c r="U372" s="51">
        <f t="shared" ref="U372" si="352">(U49/U$90)*100</f>
        <v>0.23271057008560553</v>
      </c>
      <c r="V372" s="65"/>
      <c r="W372" s="65"/>
    </row>
    <row r="373" spans="1:23" x14ac:dyDescent="0.35">
      <c r="A373" s="19" t="s">
        <v>136</v>
      </c>
      <c r="B373" s="390"/>
      <c r="C373" s="20" t="s">
        <v>60</v>
      </c>
      <c r="D373" s="51"/>
      <c r="E373" s="51">
        <f t="shared" ref="E373:R373" si="353">(E50/E$90)*100</f>
        <v>0.69073783359497642</v>
      </c>
      <c r="F373" s="51">
        <f t="shared" si="353"/>
        <v>0.35776246073052936</v>
      </c>
      <c r="G373" s="51">
        <f t="shared" si="353"/>
        <v>0.38551971962202208</v>
      </c>
      <c r="H373" s="51">
        <f t="shared" si="353"/>
        <v>0.64937530854820946</v>
      </c>
      <c r="I373" s="51">
        <f t="shared" si="353"/>
        <v>0.43027170934147674</v>
      </c>
      <c r="J373" s="51">
        <f t="shared" si="353"/>
        <v>1.3873684210526316</v>
      </c>
      <c r="K373" s="51">
        <f t="shared" si="353"/>
        <v>1.5557071261231874</v>
      </c>
      <c r="L373" s="51">
        <f t="shared" si="353"/>
        <v>0.96008774276389697</v>
      </c>
      <c r="M373" s="51">
        <f t="shared" si="353"/>
        <v>1.0477016478751084</v>
      </c>
      <c r="N373" s="51">
        <f t="shared" si="353"/>
        <v>1.0226726761078953</v>
      </c>
      <c r="O373" s="51">
        <f t="shared" si="353"/>
        <v>1.6133391690193239</v>
      </c>
      <c r="P373" s="51">
        <f t="shared" si="353"/>
        <v>0.52910701351124068</v>
      </c>
      <c r="Q373" s="51">
        <f t="shared" si="353"/>
        <v>0.21560444083514102</v>
      </c>
      <c r="R373" s="51">
        <f t="shared" si="353"/>
        <v>0.44450737098628779</v>
      </c>
      <c r="S373" s="51">
        <f t="shared" ref="S373:T373" si="354">(S50/S$90)*100</f>
        <v>0.51699452592117601</v>
      </c>
      <c r="T373" s="51">
        <f t="shared" si="354"/>
        <v>0.17748910520779415</v>
      </c>
      <c r="U373" s="51">
        <f t="shared" ref="U373" si="355">(U50/U$90)*100</f>
        <v>0.23271057008560553</v>
      </c>
      <c r="V373" s="65"/>
      <c r="W373" s="65"/>
    </row>
    <row r="374" spans="1:23" x14ac:dyDescent="0.35">
      <c r="A374" s="19" t="s">
        <v>136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65"/>
      <c r="W374" s="65"/>
    </row>
    <row r="375" spans="1:23" x14ac:dyDescent="0.35">
      <c r="A375" s="19" t="s">
        <v>136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65"/>
      <c r="W375" s="65"/>
    </row>
    <row r="376" spans="1:23" x14ac:dyDescent="0.35">
      <c r="A376" s="19" t="s">
        <v>136</v>
      </c>
      <c r="B376" s="391"/>
      <c r="C376" s="27" t="s">
        <v>63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65"/>
      <c r="W376" s="65"/>
    </row>
    <row r="377" spans="1:23" x14ac:dyDescent="0.35">
      <c r="A377" s="19" t="s">
        <v>136</v>
      </c>
      <c r="B377" s="393" t="s">
        <v>166</v>
      </c>
      <c r="C377" s="28" t="s">
        <v>59</v>
      </c>
      <c r="D377" s="51"/>
      <c r="E377" s="51">
        <f t="shared" ref="E377:R377" si="356">(E54/E$90)*100</f>
        <v>0.27472527472527475</v>
      </c>
      <c r="F377" s="51">
        <f t="shared" si="356"/>
        <v>0.26961129085197172</v>
      </c>
      <c r="G377" s="51">
        <f t="shared" si="356"/>
        <v>0.40770152167162066</v>
      </c>
      <c r="H377" s="51">
        <f t="shared" si="356"/>
        <v>0.38734667527437056</v>
      </c>
      <c r="I377" s="51">
        <f t="shared" si="356"/>
        <v>0.35510140161302955</v>
      </c>
      <c r="J377" s="51">
        <f t="shared" si="356"/>
        <v>0.35578947368421054</v>
      </c>
      <c r="K377" s="51">
        <f t="shared" si="356"/>
        <v>0.35319237270543585</v>
      </c>
      <c r="L377" s="51">
        <f t="shared" si="356"/>
        <v>0.35712374939810604</v>
      </c>
      <c r="M377" s="51">
        <f t="shared" si="356"/>
        <v>0.30132573410977576</v>
      </c>
      <c r="N377" s="51">
        <f t="shared" si="356"/>
        <v>0.26035827861538813</v>
      </c>
      <c r="O377" s="51">
        <f t="shared" si="356"/>
        <v>0.28071905450036172</v>
      </c>
      <c r="P377" s="51">
        <f t="shared" si="356"/>
        <v>0.33481128532451265</v>
      </c>
      <c r="Q377" s="51">
        <f t="shared" si="356"/>
        <v>0.24625463063991321</v>
      </c>
      <c r="R377" s="51">
        <f t="shared" si="356"/>
        <v>0.18912286121265165</v>
      </c>
      <c r="S377" s="51">
        <f t="shared" ref="S377:T377" si="357">(S54/S$90)*100</f>
        <v>0.20130950352685839</v>
      </c>
      <c r="T377" s="51">
        <f t="shared" si="357"/>
        <v>7.630528793975723E-2</v>
      </c>
      <c r="U377" s="51">
        <f t="shared" ref="U377" si="358">(U54/U$90)*100</f>
        <v>0.11550200787888397</v>
      </c>
      <c r="V377" s="65"/>
      <c r="W377" s="65"/>
    </row>
    <row r="378" spans="1:23" x14ac:dyDescent="0.35">
      <c r="A378" s="19" t="s">
        <v>136</v>
      </c>
      <c r="B378" s="390"/>
      <c r="C378" s="20" t="s">
        <v>60</v>
      </c>
      <c r="D378" s="51"/>
      <c r="E378" s="51">
        <f t="shared" ref="E378:R378" si="359">(E55/E$90)*100</f>
        <v>0.27472527472527475</v>
      </c>
      <c r="F378" s="51">
        <f t="shared" si="359"/>
        <v>0.26961129085197172</v>
      </c>
      <c r="G378" s="51">
        <f t="shared" si="359"/>
        <v>0.40770152167162066</v>
      </c>
      <c r="H378" s="51">
        <f t="shared" si="359"/>
        <v>0.38734667527437056</v>
      </c>
      <c r="I378" s="51">
        <f t="shared" si="359"/>
        <v>0.35510140161302955</v>
      </c>
      <c r="J378" s="51">
        <f t="shared" si="359"/>
        <v>0.35578947368421054</v>
      </c>
      <c r="K378" s="51">
        <f t="shared" si="359"/>
        <v>0.35319237270543585</v>
      </c>
      <c r="L378" s="51">
        <f t="shared" si="359"/>
        <v>0.35712374939810604</v>
      </c>
      <c r="M378" s="51">
        <f t="shared" si="359"/>
        <v>0.30132573410977576</v>
      </c>
      <c r="N378" s="51">
        <f t="shared" si="359"/>
        <v>0.26035827861538813</v>
      </c>
      <c r="O378" s="51">
        <f t="shared" si="359"/>
        <v>0.28071905450036172</v>
      </c>
      <c r="P378" s="51">
        <f t="shared" si="359"/>
        <v>0.33481128532451265</v>
      </c>
      <c r="Q378" s="51">
        <f t="shared" si="359"/>
        <v>0.24625463063991321</v>
      </c>
      <c r="R378" s="51">
        <f t="shared" si="359"/>
        <v>0.18912286121265165</v>
      </c>
      <c r="S378" s="51">
        <f t="shared" ref="S378:T378" si="360">(S55/S$90)*100</f>
        <v>0.20130950352685839</v>
      </c>
      <c r="T378" s="51">
        <f t="shared" si="360"/>
        <v>7.630528793975723E-2</v>
      </c>
      <c r="U378" s="51">
        <f t="shared" ref="U378" si="361">(U55/U$90)*100</f>
        <v>0.11550200787888397</v>
      </c>
      <c r="V378" s="65"/>
      <c r="W378" s="65"/>
    </row>
    <row r="379" spans="1:23" x14ac:dyDescent="0.35">
      <c r="A379" s="19" t="s">
        <v>136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65"/>
      <c r="W379" s="65"/>
    </row>
    <row r="380" spans="1:23" x14ac:dyDescent="0.35">
      <c r="A380" s="19" t="s">
        <v>136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65"/>
      <c r="W380" s="65"/>
    </row>
    <row r="381" spans="1:23" x14ac:dyDescent="0.35">
      <c r="A381" s="19" t="s">
        <v>136</v>
      </c>
      <c r="B381" s="391"/>
      <c r="C381" s="27" t="s">
        <v>63</v>
      </c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65"/>
      <c r="W381" s="65"/>
    </row>
    <row r="382" spans="1:23" x14ac:dyDescent="0.35">
      <c r="A382" s="19" t="s">
        <v>136</v>
      </c>
      <c r="B382" s="393" t="s">
        <v>11</v>
      </c>
      <c r="C382" s="28" t="s">
        <v>59</v>
      </c>
      <c r="D382" s="51"/>
      <c r="E382" s="51">
        <f t="shared" ref="E382:R382" si="362">(E59/E$90)*100</f>
        <v>1.631606488749346</v>
      </c>
      <c r="F382" s="51">
        <f t="shared" si="362"/>
        <v>1.2983541989027994</v>
      </c>
      <c r="G382" s="51">
        <f t="shared" si="362"/>
        <v>1.2373009183266048</v>
      </c>
      <c r="H382" s="51">
        <f t="shared" si="362"/>
        <v>1.0724186382106102</v>
      </c>
      <c r="I382" s="51">
        <f t="shared" si="362"/>
        <v>1.1048469188004073</v>
      </c>
      <c r="J382" s="51">
        <f t="shared" si="362"/>
        <v>1.7326315789473683</v>
      </c>
      <c r="K382" s="51">
        <f t="shared" si="362"/>
        <v>1.4824590018089618</v>
      </c>
      <c r="L382" s="51">
        <f t="shared" si="362"/>
        <v>0.86191215023273227</v>
      </c>
      <c r="M382" s="51">
        <f t="shared" si="362"/>
        <v>1.9613430801635485</v>
      </c>
      <c r="N382" s="51">
        <f t="shared" si="362"/>
        <v>1.4939714932851358</v>
      </c>
      <c r="O382" s="51">
        <f t="shared" si="362"/>
        <v>1.1173331858427198</v>
      </c>
      <c r="P382" s="51">
        <f t="shared" si="362"/>
        <v>0.5017991953056381</v>
      </c>
      <c r="Q382" s="51">
        <f t="shared" si="362"/>
        <v>0.72169493515907446</v>
      </c>
      <c r="R382" s="51">
        <f t="shared" si="362"/>
        <v>0.66038545367176371</v>
      </c>
      <c r="S382" s="51">
        <f t="shared" ref="S382:T382" si="363">(S59/S$90)*100</f>
        <v>0.73244085882701138</v>
      </c>
      <c r="T382" s="51">
        <f t="shared" si="363"/>
        <v>0.91482860529962762</v>
      </c>
      <c r="U382" s="51">
        <f t="shared" ref="U382" si="364">(U59/U$90)*100</f>
        <v>0.58937619047241596</v>
      </c>
      <c r="V382" s="65"/>
      <c r="W382" s="65"/>
    </row>
    <row r="383" spans="1:23" x14ac:dyDescent="0.35">
      <c r="A383" s="19" t="s">
        <v>136</v>
      </c>
      <c r="B383" s="390"/>
      <c r="C383" s="20" t="s">
        <v>60</v>
      </c>
      <c r="D383" s="51"/>
      <c r="E383" s="51">
        <f t="shared" ref="E383:R383" si="365">(E60/E$90)*100</f>
        <v>1.631606488749346</v>
      </c>
      <c r="F383" s="51">
        <f t="shared" si="365"/>
        <v>1.2983541989027994</v>
      </c>
      <c r="G383" s="51">
        <f t="shared" si="365"/>
        <v>1.2373009183266048</v>
      </c>
      <c r="H383" s="51">
        <f t="shared" si="365"/>
        <v>1.0724186382106102</v>
      </c>
      <c r="I383" s="51">
        <f t="shared" si="365"/>
        <v>1.1048469188004073</v>
      </c>
      <c r="J383" s="51">
        <f t="shared" si="365"/>
        <v>1.7326315789473683</v>
      </c>
      <c r="K383" s="51">
        <f t="shared" si="365"/>
        <v>1.4824590018089618</v>
      </c>
      <c r="L383" s="51">
        <f t="shared" si="365"/>
        <v>0.86191215023273227</v>
      </c>
      <c r="M383" s="51">
        <f t="shared" si="365"/>
        <v>1.9613430801635485</v>
      </c>
      <c r="N383" s="51">
        <f t="shared" si="365"/>
        <v>1.4939714932851358</v>
      </c>
      <c r="O383" s="51">
        <f t="shared" si="365"/>
        <v>1.1173331858427198</v>
      </c>
      <c r="P383" s="51">
        <f t="shared" si="365"/>
        <v>0.5017991953056381</v>
      </c>
      <c r="Q383" s="51">
        <f t="shared" si="365"/>
        <v>0.72169493515907446</v>
      </c>
      <c r="R383" s="51">
        <f t="shared" si="365"/>
        <v>0.66038545367176371</v>
      </c>
      <c r="S383" s="51">
        <f t="shared" ref="S383:T383" si="366">(S60/S$90)*100</f>
        <v>0.73244085882701138</v>
      </c>
      <c r="T383" s="51">
        <f t="shared" si="366"/>
        <v>0.91482860529962762</v>
      </c>
      <c r="U383" s="51">
        <f t="shared" ref="U383" si="367">(U60/U$90)*100</f>
        <v>0.58937619047241596</v>
      </c>
      <c r="V383" s="65"/>
      <c r="W383" s="65"/>
    </row>
    <row r="384" spans="1:23" x14ac:dyDescent="0.35">
      <c r="A384" s="19" t="s">
        <v>136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65"/>
      <c r="W384" s="65"/>
    </row>
    <row r="385" spans="1:23" x14ac:dyDescent="0.35">
      <c r="A385" s="19" t="s">
        <v>136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65"/>
      <c r="W385" s="65"/>
    </row>
    <row r="386" spans="1:23" x14ac:dyDescent="0.35">
      <c r="A386" s="19" t="s">
        <v>136</v>
      </c>
      <c r="B386" s="391"/>
      <c r="C386" s="27" t="s">
        <v>63</v>
      </c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65"/>
      <c r="W386" s="65"/>
    </row>
    <row r="387" spans="1:23" x14ac:dyDescent="0.35">
      <c r="A387" s="19" t="s">
        <v>136</v>
      </c>
      <c r="B387" s="393" t="s">
        <v>12</v>
      </c>
      <c r="C387" s="28" t="s">
        <v>59</v>
      </c>
      <c r="D387" s="53"/>
      <c r="E387" s="53">
        <f t="shared" ref="E387:R387" si="368">(E64/E$90)*100</f>
        <v>1.358974358974359</v>
      </c>
      <c r="F387" s="53">
        <f t="shared" si="368"/>
        <v>1.2936653068879822</v>
      </c>
      <c r="G387" s="53">
        <f t="shared" si="368"/>
        <v>0.77414489153098798</v>
      </c>
      <c r="H387" s="53">
        <f t="shared" si="368"/>
        <v>3.3737135913112821</v>
      </c>
      <c r="I387" s="53">
        <f t="shared" si="368"/>
        <v>1.5871897267246102</v>
      </c>
      <c r="J387" s="53">
        <f t="shared" si="368"/>
        <v>0.30315789473684213</v>
      </c>
      <c r="K387" s="53">
        <f t="shared" si="368"/>
        <v>0.37128199045105431</v>
      </c>
      <c r="L387" s="53">
        <f t="shared" si="368"/>
        <v>0.36621903589963084</v>
      </c>
      <c r="M387" s="53">
        <f t="shared" si="368"/>
        <v>0.70524098624705744</v>
      </c>
      <c r="N387" s="53">
        <f t="shared" si="368"/>
        <v>0.93916584685076288</v>
      </c>
      <c r="O387" s="53">
        <f t="shared" si="368"/>
        <v>1.778104973607523</v>
      </c>
      <c r="P387" s="53">
        <f t="shared" si="368"/>
        <v>0.81008968591504549</v>
      </c>
      <c r="Q387" s="53">
        <f t="shared" si="368"/>
        <v>0.6370982888286334</v>
      </c>
      <c r="R387" s="53">
        <f t="shared" si="368"/>
        <v>0.74636599220855004</v>
      </c>
      <c r="S387" s="53">
        <f t="shared" ref="S387:T387" si="369">(S64/S$90)*100</f>
        <v>0.58137228403952712</v>
      </c>
      <c r="T387" s="53">
        <f t="shared" si="369"/>
        <v>0.48287722696231494</v>
      </c>
      <c r="U387" s="53">
        <f t="shared" ref="U387" si="370">(U64/U$90)*100</f>
        <v>0.27628302227330376</v>
      </c>
    </row>
    <row r="388" spans="1:23" x14ac:dyDescent="0.35">
      <c r="A388" s="19" t="s">
        <v>136</v>
      </c>
      <c r="B388" s="390"/>
      <c r="C388" s="20" t="s">
        <v>60</v>
      </c>
      <c r="D388" s="79"/>
      <c r="E388" s="79">
        <f t="shared" ref="E388:R388" si="371">(E65/E$90)*100</f>
        <v>1.358974358974359</v>
      </c>
      <c r="F388" s="79">
        <f t="shared" si="371"/>
        <v>1.2936653068879822</v>
      </c>
      <c r="G388" s="79">
        <f t="shared" si="371"/>
        <v>0.77414489153098798</v>
      </c>
      <c r="H388" s="79">
        <f t="shared" si="371"/>
        <v>3.3737135913112821</v>
      </c>
      <c r="I388" s="79">
        <f t="shared" si="371"/>
        <v>1.5871897267246102</v>
      </c>
      <c r="J388" s="79">
        <f t="shared" si="371"/>
        <v>0.30315789473684213</v>
      </c>
      <c r="K388" s="79">
        <f t="shared" si="371"/>
        <v>0.37128199045105431</v>
      </c>
      <c r="L388" s="79">
        <f t="shared" si="371"/>
        <v>0.36621903589963084</v>
      </c>
      <c r="M388" s="79">
        <f t="shared" si="371"/>
        <v>0.70524098624705744</v>
      </c>
      <c r="N388" s="79">
        <f t="shared" si="371"/>
        <v>0.93916584685076288</v>
      </c>
      <c r="O388" s="79">
        <f t="shared" si="371"/>
        <v>1.778104973607523</v>
      </c>
      <c r="P388" s="79">
        <f t="shared" si="371"/>
        <v>0.81008968591504549</v>
      </c>
      <c r="Q388" s="79">
        <f t="shared" si="371"/>
        <v>0.6370982888286334</v>
      </c>
      <c r="R388" s="79">
        <f t="shared" si="371"/>
        <v>0.74636599220855004</v>
      </c>
      <c r="S388" s="79">
        <f t="shared" ref="S388:T388" si="372">(S65/S$90)*100</f>
        <v>0.58137228403952712</v>
      </c>
      <c r="T388" s="79">
        <f t="shared" si="372"/>
        <v>0.48287722696231494</v>
      </c>
      <c r="U388" s="79">
        <f t="shared" ref="U388" si="373">(U65/U$90)*100</f>
        <v>0.27628302227330376</v>
      </c>
    </row>
    <row r="389" spans="1:23" x14ac:dyDescent="0.35">
      <c r="A389" s="19" t="s">
        <v>136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</row>
    <row r="390" spans="1:23" x14ac:dyDescent="0.35">
      <c r="A390" s="19" t="s">
        <v>136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</row>
    <row r="391" spans="1:23" ht="15" thickBot="1" x14ac:dyDescent="0.4">
      <c r="A391" s="19" t="s">
        <v>136</v>
      </c>
      <c r="B391" s="394"/>
      <c r="C391" s="69" t="s">
        <v>63</v>
      </c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</row>
    <row r="392" spans="1:23" x14ac:dyDescent="0.35">
      <c r="A392" s="19" t="s">
        <v>136</v>
      </c>
      <c r="B392" s="388" t="s">
        <v>64</v>
      </c>
      <c r="C392" s="17" t="s">
        <v>59</v>
      </c>
      <c r="D392" s="51"/>
      <c r="E392" s="51">
        <f t="shared" ref="E392:R392" si="374">(E69/E$90)*100</f>
        <v>9.4332810047095759</v>
      </c>
      <c r="F392" s="51">
        <f t="shared" si="374"/>
        <v>7.7474562760819614</v>
      </c>
      <c r="G392" s="51">
        <f t="shared" si="374"/>
        <v>8.1877467725478024</v>
      </c>
      <c r="H392" s="51">
        <f t="shared" si="374"/>
        <v>7.0911024190179628</v>
      </c>
      <c r="I392" s="51">
        <f t="shared" si="374"/>
        <v>8.2006107587502939</v>
      </c>
      <c r="J392" s="51">
        <f t="shared" si="374"/>
        <v>7.9550877192982457</v>
      </c>
      <c r="K392" s="51">
        <f t="shared" si="374"/>
        <v>11.495507250674656</v>
      </c>
      <c r="L392" s="51">
        <f t="shared" si="374"/>
        <v>12.267401423144829</v>
      </c>
      <c r="M392" s="51">
        <f t="shared" si="374"/>
        <v>11.0281253871887</v>
      </c>
      <c r="N392" s="51">
        <f t="shared" si="374"/>
        <v>9.662312109634172</v>
      </c>
      <c r="O392" s="51">
        <f t="shared" si="374"/>
        <v>9.1733990033068107</v>
      </c>
      <c r="P392" s="51">
        <f t="shared" si="374"/>
        <v>12.426493694193717</v>
      </c>
      <c r="Q392" s="51">
        <f t="shared" si="374"/>
        <v>7.8808632374548093</v>
      </c>
      <c r="R392" s="51">
        <f t="shared" si="374"/>
        <v>6.3227445125195212</v>
      </c>
      <c r="S392" s="51">
        <f t="shared" ref="S392:T392" si="375">(S69/S$90)*100</f>
        <v>6.6869517288182969</v>
      </c>
      <c r="T392" s="51">
        <f t="shared" si="375"/>
        <v>3.6200764722579355</v>
      </c>
      <c r="U392" s="51">
        <f t="shared" ref="U392" si="376">(U69/U$90)*100</f>
        <v>2.9681154509353203</v>
      </c>
    </row>
    <row r="393" spans="1:23" x14ac:dyDescent="0.35">
      <c r="A393" s="19" t="s">
        <v>136</v>
      </c>
      <c r="B393" s="388"/>
      <c r="C393" s="20" t="s">
        <v>60</v>
      </c>
      <c r="D393" s="79"/>
      <c r="E393" s="79">
        <f t="shared" ref="E393:R393" si="377">(E70/E$90)*100</f>
        <v>9.4332810047095759</v>
      </c>
      <c r="F393" s="79">
        <f t="shared" si="377"/>
        <v>7.7474562760819614</v>
      </c>
      <c r="G393" s="79">
        <f t="shared" si="377"/>
        <v>8.1877467725478024</v>
      </c>
      <c r="H393" s="79">
        <f t="shared" si="377"/>
        <v>7.0911024190179628</v>
      </c>
      <c r="I393" s="79">
        <f t="shared" si="377"/>
        <v>8.2006107587502939</v>
      </c>
      <c r="J393" s="79">
        <f t="shared" si="377"/>
        <v>7.9550877192982457</v>
      </c>
      <c r="K393" s="79">
        <f t="shared" si="377"/>
        <v>11.495507250674656</v>
      </c>
      <c r="L393" s="79">
        <f t="shared" si="377"/>
        <v>12.267401423144829</v>
      </c>
      <c r="M393" s="79">
        <f t="shared" si="377"/>
        <v>11.0281253871887</v>
      </c>
      <c r="N393" s="79">
        <f t="shared" si="377"/>
        <v>9.662312109634172</v>
      </c>
      <c r="O393" s="79">
        <f t="shared" si="377"/>
        <v>9.1733990033068107</v>
      </c>
      <c r="P393" s="79">
        <f t="shared" si="377"/>
        <v>12.426493694193717</v>
      </c>
      <c r="Q393" s="79">
        <f t="shared" si="377"/>
        <v>7.8808632374548093</v>
      </c>
      <c r="R393" s="79">
        <f t="shared" si="377"/>
        <v>6.3227445125195212</v>
      </c>
      <c r="S393" s="79">
        <f t="shared" ref="S393:T393" si="378">(S70/S$90)*100</f>
        <v>6.6869517288182969</v>
      </c>
      <c r="T393" s="79">
        <f t="shared" si="378"/>
        <v>3.6200764722579355</v>
      </c>
      <c r="U393" s="79">
        <f t="shared" ref="U393" si="379">(U70/U$90)*100</f>
        <v>2.9681154509353203</v>
      </c>
    </row>
    <row r="394" spans="1:23" x14ac:dyDescent="0.35">
      <c r="A394" s="19" t="s">
        <v>136</v>
      </c>
      <c r="B394" s="388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</row>
    <row r="395" spans="1:23" x14ac:dyDescent="0.35">
      <c r="A395" s="19" t="s">
        <v>136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</row>
    <row r="396" spans="1:23" x14ac:dyDescent="0.35">
      <c r="A396" s="19" t="s">
        <v>136</v>
      </c>
      <c r="B396" s="392"/>
      <c r="C396" s="26" t="s">
        <v>63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</row>
    <row r="397" spans="1:23" x14ac:dyDescent="0.35">
      <c r="A397" s="19" t="s">
        <v>136</v>
      </c>
      <c r="B397" s="393" t="s">
        <v>65</v>
      </c>
      <c r="C397" s="28" t="s">
        <v>59</v>
      </c>
      <c r="D397" s="51"/>
      <c r="E397" s="51">
        <f t="shared" ref="E397:R397" si="380">(E74/E$90)*100</f>
        <v>2.2846677132391418</v>
      </c>
      <c r="F397" s="51">
        <f t="shared" si="380"/>
        <v>0.16036010690673791</v>
      </c>
      <c r="G397" s="51">
        <f t="shared" si="380"/>
        <v>7.6749035091610851E-2</v>
      </c>
      <c r="H397" s="51">
        <f t="shared" si="380"/>
        <v>8.8482132685223869E-2</v>
      </c>
      <c r="I397" s="51">
        <f t="shared" si="380"/>
        <v>6.1075875029363409E-2</v>
      </c>
      <c r="J397" s="51">
        <f t="shared" si="380"/>
        <v>9.36842105263158E-2</v>
      </c>
      <c r="K397" s="51">
        <f t="shared" si="380"/>
        <v>5.9013671006197928E-2</v>
      </c>
      <c r="L397" s="51">
        <f t="shared" si="380"/>
        <v>0.15836498849713768</v>
      </c>
      <c r="M397" s="51">
        <f t="shared" si="380"/>
        <v>0.55755172841035805</v>
      </c>
      <c r="N397" s="51">
        <f t="shared" si="380"/>
        <v>0.17067423185156375</v>
      </c>
      <c r="O397" s="51">
        <f t="shared" si="380"/>
        <v>0.15668632665082155</v>
      </c>
      <c r="P397" s="51">
        <f t="shared" si="380"/>
        <v>0.1150646651903347</v>
      </c>
      <c r="Q397" s="51">
        <f t="shared" si="380"/>
        <v>0.31432116872740418</v>
      </c>
      <c r="R397" s="51">
        <f t="shared" si="380"/>
        <v>0.2632617686934734</v>
      </c>
      <c r="S397" s="51">
        <f t="shared" ref="S397:T397" si="381">(S74/S$90)*100</f>
        <v>0.23569011966655157</v>
      </c>
      <c r="T397" s="51">
        <f t="shared" si="381"/>
        <v>0.20921340435123811</v>
      </c>
      <c r="U397" s="51">
        <f t="shared" ref="U397" si="382">(U74/U$90)*100</f>
        <v>0.33581249426125548</v>
      </c>
    </row>
    <row r="398" spans="1:23" x14ac:dyDescent="0.35">
      <c r="A398" s="19" t="s">
        <v>136</v>
      </c>
      <c r="B398" s="390"/>
      <c r="C398" s="20" t="s">
        <v>60</v>
      </c>
      <c r="D398" s="79"/>
      <c r="E398" s="79">
        <f t="shared" ref="E398:R398" si="383">(E75/E$90)*100</f>
        <v>2.2846677132391418</v>
      </c>
      <c r="F398" s="79">
        <f t="shared" si="383"/>
        <v>0.16036010690673791</v>
      </c>
      <c r="G398" s="79">
        <f t="shared" si="383"/>
        <v>7.6749035091610851E-2</v>
      </c>
      <c r="H398" s="79">
        <f t="shared" si="383"/>
        <v>8.8482132685223869E-2</v>
      </c>
      <c r="I398" s="79">
        <f t="shared" si="383"/>
        <v>6.1075875029363409E-2</v>
      </c>
      <c r="J398" s="79">
        <f t="shared" si="383"/>
        <v>9.36842105263158E-2</v>
      </c>
      <c r="K398" s="79">
        <f t="shared" si="383"/>
        <v>5.9013671006197928E-2</v>
      </c>
      <c r="L398" s="79">
        <f t="shared" si="383"/>
        <v>0.15836498849713768</v>
      </c>
      <c r="M398" s="79">
        <f t="shared" si="383"/>
        <v>0.55755172841035805</v>
      </c>
      <c r="N398" s="79">
        <f t="shared" si="383"/>
        <v>0.17067423185156375</v>
      </c>
      <c r="O398" s="79">
        <f t="shared" si="383"/>
        <v>0.15668632665082155</v>
      </c>
      <c r="P398" s="79">
        <f t="shared" si="383"/>
        <v>0.1150646651903347</v>
      </c>
      <c r="Q398" s="79">
        <f t="shared" si="383"/>
        <v>0.31432116872740418</v>
      </c>
      <c r="R398" s="79">
        <f t="shared" si="383"/>
        <v>0.2632617686934734</v>
      </c>
      <c r="S398" s="79">
        <f t="shared" ref="S398:T398" si="384">(S75/S$90)*100</f>
        <v>0.23569011966655157</v>
      </c>
      <c r="T398" s="79">
        <f t="shared" si="384"/>
        <v>0.20921340435123811</v>
      </c>
      <c r="U398" s="79">
        <f t="shared" ref="U398" si="385">(U75/U$90)*100</f>
        <v>0.33581249426125548</v>
      </c>
    </row>
    <row r="399" spans="1:23" x14ac:dyDescent="0.35">
      <c r="A399" s="19" t="s">
        <v>136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</row>
    <row r="400" spans="1:23" x14ac:dyDescent="0.35">
      <c r="A400" s="19" t="s">
        <v>136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</row>
    <row r="401" spans="1:21" x14ac:dyDescent="0.35">
      <c r="A401" s="19" t="s">
        <v>136</v>
      </c>
      <c r="B401" s="391"/>
      <c r="C401" s="27" t="s">
        <v>63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</row>
    <row r="402" spans="1:21" x14ac:dyDescent="0.35">
      <c r="A402" s="19" t="s">
        <v>136</v>
      </c>
      <c r="B402" s="388" t="s">
        <v>94</v>
      </c>
      <c r="C402" s="28" t="s">
        <v>59</v>
      </c>
      <c r="D402" s="51"/>
      <c r="E402" s="51">
        <f t="shared" ref="E402:R402" si="386">(E79/E$90)*100</f>
        <v>1.8403976975405547</v>
      </c>
      <c r="F402" s="51">
        <f t="shared" si="386"/>
        <v>3.7862803019646458</v>
      </c>
      <c r="G402" s="51">
        <f t="shared" si="386"/>
        <v>3.2407612794463421</v>
      </c>
      <c r="H402" s="51">
        <f t="shared" si="386"/>
        <v>6.845403106368436</v>
      </c>
      <c r="I402" s="51">
        <f t="shared" si="386"/>
        <v>4.3637929684441294</v>
      </c>
      <c r="J402" s="51">
        <f t="shared" si="386"/>
        <v>2.6638596491228088</v>
      </c>
      <c r="K402" s="51">
        <f t="shared" si="386"/>
        <v>3.3314551762996385</v>
      </c>
      <c r="L402" s="51">
        <f t="shared" si="386"/>
        <v>2.8738430260553205</v>
      </c>
      <c r="M402" s="51">
        <f t="shared" si="386"/>
        <v>2.6973113616652213</v>
      </c>
      <c r="N402" s="51">
        <f t="shared" si="386"/>
        <v>1.0055137385893087</v>
      </c>
      <c r="O402" s="51">
        <f t="shared" si="386"/>
        <v>2.0042557895628819</v>
      </c>
      <c r="P402" s="51">
        <f t="shared" si="386"/>
        <v>1.189963156117434</v>
      </c>
      <c r="Q402" s="51">
        <f t="shared" si="386"/>
        <v>0.81865385180766392</v>
      </c>
      <c r="R402" s="51">
        <f t="shared" si="386"/>
        <v>0.63103880279393842</v>
      </c>
      <c r="S402" s="51">
        <f t="shared" ref="S402:T402" si="387">(S79/S$90)*100</f>
        <v>0.49441738861211143</v>
      </c>
      <c r="T402" s="51">
        <f t="shared" si="387"/>
        <v>0.25980531298525572</v>
      </c>
      <c r="U402" s="51">
        <f t="shared" ref="U402" si="388">(U79/U$90)*100</f>
        <v>0.22547380675332929</v>
      </c>
    </row>
    <row r="403" spans="1:21" x14ac:dyDescent="0.35">
      <c r="A403" s="19" t="s">
        <v>136</v>
      </c>
      <c r="B403" s="388"/>
      <c r="C403" s="20" t="s">
        <v>60</v>
      </c>
      <c r="D403" s="79"/>
      <c r="E403" s="79">
        <f t="shared" ref="E403:R403" si="389">(E80/E$90)*100</f>
        <v>1.8403976975405547</v>
      </c>
      <c r="F403" s="79">
        <f t="shared" si="389"/>
        <v>3.7862803019646458</v>
      </c>
      <c r="G403" s="79">
        <f t="shared" si="389"/>
        <v>3.2407612794463421</v>
      </c>
      <c r="H403" s="79">
        <f t="shared" si="389"/>
        <v>6.845403106368436</v>
      </c>
      <c r="I403" s="79">
        <f t="shared" si="389"/>
        <v>4.3637929684441294</v>
      </c>
      <c r="J403" s="79">
        <f t="shared" si="389"/>
        <v>2.6638596491228088</v>
      </c>
      <c r="K403" s="79">
        <f t="shared" si="389"/>
        <v>3.3314551762996385</v>
      </c>
      <c r="L403" s="79">
        <f t="shared" si="389"/>
        <v>2.8738430260553205</v>
      </c>
      <c r="M403" s="79">
        <f t="shared" si="389"/>
        <v>2.6973113616652213</v>
      </c>
      <c r="N403" s="79">
        <f t="shared" si="389"/>
        <v>1.0055137385893087</v>
      </c>
      <c r="O403" s="79">
        <f t="shared" si="389"/>
        <v>2.0042557895628819</v>
      </c>
      <c r="P403" s="79">
        <f t="shared" si="389"/>
        <v>1.189963156117434</v>
      </c>
      <c r="Q403" s="79">
        <f t="shared" si="389"/>
        <v>0.81865385180766392</v>
      </c>
      <c r="R403" s="79">
        <f t="shared" si="389"/>
        <v>0.63103880279393842</v>
      </c>
      <c r="S403" s="79">
        <f t="shared" ref="S403:T403" si="390">(S80/S$90)*100</f>
        <v>0.49441738861211143</v>
      </c>
      <c r="T403" s="79">
        <f t="shared" si="390"/>
        <v>0.25980531298525572</v>
      </c>
      <c r="U403" s="79">
        <f t="shared" ref="U403" si="391">(U80/U$90)*100</f>
        <v>0.22547380675332929</v>
      </c>
    </row>
    <row r="404" spans="1:21" x14ac:dyDescent="0.35">
      <c r="A404" s="19" t="s">
        <v>136</v>
      </c>
      <c r="B404" s="388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</row>
    <row r="405" spans="1:21" x14ac:dyDescent="0.35">
      <c r="A405" s="19" t="s">
        <v>136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</row>
    <row r="406" spans="1:21" x14ac:dyDescent="0.35">
      <c r="A406" s="19" t="s">
        <v>136</v>
      </c>
      <c r="B406" s="389"/>
      <c r="C406" s="25" t="s">
        <v>63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</row>
    <row r="407" spans="1:21" x14ac:dyDescent="0.35">
      <c r="A407" s="19" t="s">
        <v>136</v>
      </c>
    </row>
    <row r="408" spans="1:21" x14ac:dyDescent="0.35">
      <c r="A408" s="19" t="s">
        <v>136</v>
      </c>
      <c r="T408" s="64"/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30" t="s">
        <v>165</v>
      </c>
    </row>
    <row r="410" spans="1:21" x14ac:dyDescent="0.35">
      <c r="A410" s="19" t="s">
        <v>136</v>
      </c>
      <c r="B410" s="385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</row>
    <row r="411" spans="1:21" ht="15" customHeight="1" x14ac:dyDescent="0.35">
      <c r="A411" s="19" t="s">
        <v>136</v>
      </c>
      <c r="B411" s="386"/>
      <c r="C411" s="260" t="s">
        <v>124</v>
      </c>
      <c r="D411" s="86"/>
    </row>
    <row r="412" spans="1:21" ht="15" customHeight="1" x14ac:dyDescent="0.35">
      <c r="A412" s="19" t="s">
        <v>136</v>
      </c>
      <c r="B412" s="386"/>
      <c r="C412" s="95" t="s">
        <v>126</v>
      </c>
      <c r="D412" s="86"/>
    </row>
    <row r="413" spans="1:21" ht="15" customHeight="1" x14ac:dyDescent="0.35">
      <c r="A413" s="19" t="s">
        <v>136</v>
      </c>
      <c r="B413" s="386"/>
      <c r="C413" s="260" t="s">
        <v>123</v>
      </c>
      <c r="D413" s="76"/>
      <c r="E413" s="86">
        <v>7125700000</v>
      </c>
      <c r="F413" s="86">
        <v>6906500000</v>
      </c>
      <c r="G413" s="86">
        <v>7124600000</v>
      </c>
      <c r="H413" s="86">
        <v>9791600000</v>
      </c>
      <c r="I413" s="86">
        <v>8063300000</v>
      </c>
      <c r="J413" s="86">
        <v>9233000000</v>
      </c>
      <c r="K413" s="86">
        <v>11410300000</v>
      </c>
      <c r="L413" s="86">
        <v>11080000000</v>
      </c>
      <c r="M413" s="86">
        <v>11408000000</v>
      </c>
      <c r="N413" s="86">
        <v>14653900000</v>
      </c>
      <c r="O413" s="86">
        <v>16116000000</v>
      </c>
      <c r="P413" s="86">
        <v>12715500000</v>
      </c>
      <c r="Q413" s="86">
        <v>12706700000</v>
      </c>
      <c r="R413" s="86">
        <v>14893900000</v>
      </c>
      <c r="S413" s="86">
        <v>14893900000</v>
      </c>
      <c r="T413" s="64">
        <v>13918900000.000002</v>
      </c>
      <c r="U413" s="64">
        <v>12300800000</v>
      </c>
    </row>
    <row r="414" spans="1:21" ht="15" customHeight="1" x14ac:dyDescent="0.35">
      <c r="A414" s="19" t="s">
        <v>136</v>
      </c>
      <c r="B414" s="386"/>
      <c r="C414" s="20" t="s">
        <v>117</v>
      </c>
      <c r="D414" s="32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</row>
    <row r="415" spans="1:21" ht="15" customHeight="1" x14ac:dyDescent="0.35">
      <c r="A415" s="19" t="s">
        <v>136</v>
      </c>
      <c r="B415" s="386"/>
      <c r="C415" s="254" t="s">
        <v>118</v>
      </c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</row>
    <row r="416" spans="1:21" ht="15" customHeight="1" x14ac:dyDescent="0.35">
      <c r="A416" s="19" t="s">
        <v>136</v>
      </c>
      <c r="B416" s="386"/>
      <c r="C416" s="254" t="s">
        <v>119</v>
      </c>
      <c r="D416" s="32"/>
    </row>
    <row r="417" spans="1:21" ht="15" customHeight="1" x14ac:dyDescent="0.35">
      <c r="A417" s="19" t="s">
        <v>136</v>
      </c>
      <c r="B417" s="386"/>
      <c r="C417" s="254" t="s">
        <v>120</v>
      </c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</row>
    <row r="418" spans="1:21" ht="15" customHeight="1" x14ac:dyDescent="0.35">
      <c r="A418" s="19" t="s">
        <v>136</v>
      </c>
      <c r="B418" s="386"/>
      <c r="C418" s="260" t="s">
        <v>121</v>
      </c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</row>
    <row r="419" spans="1:21" ht="15" customHeight="1" x14ac:dyDescent="0.35">
      <c r="A419" s="19" t="s">
        <v>136</v>
      </c>
      <c r="B419" s="386"/>
      <c r="C419" s="260" t="s">
        <v>122</v>
      </c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</row>
    <row r="420" spans="1:21" ht="15" customHeight="1" x14ac:dyDescent="0.35">
      <c r="A420" s="19" t="s">
        <v>136</v>
      </c>
      <c r="B420" s="387"/>
      <c r="C420" s="261" t="s">
        <v>116</v>
      </c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</row>
    <row r="421" spans="1:21" x14ac:dyDescent="0.35">
      <c r="A421" s="19" t="s">
        <v>136</v>
      </c>
      <c r="B421" s="390" t="s">
        <v>4</v>
      </c>
      <c r="C421" s="260" t="s">
        <v>59</v>
      </c>
      <c r="D421" s="32"/>
      <c r="E421" s="32"/>
      <c r="F421" s="32">
        <v>340100000</v>
      </c>
      <c r="G421" s="32">
        <v>314500000</v>
      </c>
      <c r="H421" s="32">
        <v>254100000.00000003</v>
      </c>
      <c r="I421" s="32">
        <v>0</v>
      </c>
      <c r="J421" s="32">
        <v>297000000</v>
      </c>
      <c r="K421" s="32">
        <v>283000000</v>
      </c>
      <c r="L421" s="32">
        <v>0</v>
      </c>
      <c r="M421" s="32">
        <v>307900000</v>
      </c>
      <c r="N421" s="32">
        <v>354400000</v>
      </c>
      <c r="O421" s="32">
        <v>0</v>
      </c>
      <c r="P421" s="32">
        <v>0</v>
      </c>
      <c r="Q421" s="32">
        <v>227700000</v>
      </c>
      <c r="R421" s="32">
        <v>96199999.999999985</v>
      </c>
      <c r="S421" s="32">
        <v>96199999.999999985</v>
      </c>
      <c r="T421" s="64">
        <v>11700000</v>
      </c>
      <c r="U421" s="64">
        <v>16700000</v>
      </c>
    </row>
    <row r="422" spans="1:21" x14ac:dyDescent="0.35">
      <c r="A422" s="19" t="s">
        <v>136</v>
      </c>
      <c r="B422" s="390"/>
      <c r="C422" s="254" t="s">
        <v>60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</row>
    <row r="423" spans="1:21" x14ac:dyDescent="0.35">
      <c r="A423" s="19" t="s">
        <v>136</v>
      </c>
      <c r="B423" s="390"/>
      <c r="C423" s="254" t="s">
        <v>61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</row>
    <row r="424" spans="1:21" x14ac:dyDescent="0.35">
      <c r="A424" s="19" t="s">
        <v>136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</row>
    <row r="425" spans="1:21" x14ac:dyDescent="0.35">
      <c r="A425" s="19" t="s">
        <v>136</v>
      </c>
      <c r="B425" s="391"/>
      <c r="C425" s="255" t="s">
        <v>63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35">
      <c r="A426" s="19" t="s">
        <v>136</v>
      </c>
      <c r="B426" s="390" t="s">
        <v>5</v>
      </c>
      <c r="C426" s="17" t="s">
        <v>59</v>
      </c>
      <c r="D426" s="32"/>
      <c r="E426" s="32"/>
      <c r="F426" s="32">
        <v>7800000</v>
      </c>
      <c r="G426" s="32">
        <v>0</v>
      </c>
      <c r="H426" s="32">
        <v>0</v>
      </c>
      <c r="I426" s="32">
        <v>0</v>
      </c>
      <c r="J426" s="32">
        <v>1500000</v>
      </c>
      <c r="K426" s="32">
        <v>2800000</v>
      </c>
      <c r="L426" s="32">
        <v>0</v>
      </c>
      <c r="M426" s="32">
        <v>2700000</v>
      </c>
      <c r="N426" s="32">
        <v>900000</v>
      </c>
      <c r="O426" s="32">
        <v>0</v>
      </c>
      <c r="P426" s="32">
        <v>0</v>
      </c>
      <c r="Q426" s="32">
        <v>3100000</v>
      </c>
      <c r="R426" s="32">
        <v>1000000</v>
      </c>
      <c r="S426" s="32">
        <v>1000000</v>
      </c>
      <c r="T426" s="64">
        <v>100000</v>
      </c>
      <c r="U426" s="64">
        <v>200000</v>
      </c>
    </row>
    <row r="427" spans="1:21" x14ac:dyDescent="0.35">
      <c r="A427" s="19" t="s">
        <v>136</v>
      </c>
      <c r="B427" s="390"/>
      <c r="C427" s="20" t="s">
        <v>60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64"/>
      <c r="U427" s="64"/>
    </row>
    <row r="428" spans="1:21" x14ac:dyDescent="0.35">
      <c r="A428" s="19" t="s">
        <v>136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35">
      <c r="A429" s="19" t="s">
        <v>136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35">
      <c r="A430" s="19" t="s">
        <v>136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x14ac:dyDescent="0.35">
      <c r="A431" s="19" t="s">
        <v>136</v>
      </c>
      <c r="B431" s="390" t="s">
        <v>6</v>
      </c>
      <c r="C431" s="17" t="s">
        <v>59</v>
      </c>
      <c r="D431" s="32"/>
      <c r="E431" s="32"/>
      <c r="F431" s="32">
        <v>71800000</v>
      </c>
      <c r="G431" s="32">
        <v>118400000</v>
      </c>
      <c r="H431" s="32">
        <v>101400000</v>
      </c>
      <c r="I431" s="32">
        <v>0</v>
      </c>
      <c r="J431" s="32">
        <v>131699999.99999999</v>
      </c>
      <c r="K431" s="32">
        <v>242800000</v>
      </c>
      <c r="L431" s="32">
        <v>0</v>
      </c>
      <c r="M431" s="32">
        <v>183500000</v>
      </c>
      <c r="N431" s="32">
        <v>278200000</v>
      </c>
      <c r="O431" s="32">
        <v>0</v>
      </c>
      <c r="P431" s="32">
        <v>0</v>
      </c>
      <c r="Q431" s="32">
        <v>526000000</v>
      </c>
      <c r="R431" s="32">
        <v>807500000.00000012</v>
      </c>
      <c r="S431" s="32">
        <v>807500000.00000012</v>
      </c>
      <c r="T431" s="64">
        <v>433000000</v>
      </c>
      <c r="U431" s="64">
        <v>288700000</v>
      </c>
    </row>
    <row r="432" spans="1:21" x14ac:dyDescent="0.35">
      <c r="A432" s="19" t="s">
        <v>136</v>
      </c>
      <c r="B432" s="390"/>
      <c r="C432" s="20" t="s">
        <v>60</v>
      </c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</row>
    <row r="433" spans="1:21" x14ac:dyDescent="0.35">
      <c r="A433" s="19" t="s">
        <v>136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35">
      <c r="A434" s="19" t="s">
        <v>136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35">
      <c r="A435" s="19" t="s">
        <v>136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</row>
    <row r="436" spans="1:21" x14ac:dyDescent="0.35">
      <c r="A436" s="19" t="s">
        <v>136</v>
      </c>
      <c r="B436" s="393" t="s">
        <v>7</v>
      </c>
      <c r="C436" s="28" t="s">
        <v>59</v>
      </c>
      <c r="D436" s="32"/>
      <c r="E436" s="32"/>
      <c r="F436" s="32">
        <v>272500000</v>
      </c>
      <c r="G436" s="32">
        <v>2918200000</v>
      </c>
      <c r="H436" s="32">
        <v>3512700000.0000005</v>
      </c>
      <c r="I436" s="32">
        <v>0</v>
      </c>
      <c r="J436" s="32">
        <v>3285200000.0000005</v>
      </c>
      <c r="K436" s="32">
        <v>3996500000</v>
      </c>
      <c r="L436" s="32">
        <v>0</v>
      </c>
      <c r="M436" s="32">
        <v>3766799999.9999995</v>
      </c>
      <c r="N436" s="32">
        <v>5611500000</v>
      </c>
      <c r="O436" s="32">
        <v>0</v>
      </c>
      <c r="P436" s="32">
        <v>0</v>
      </c>
      <c r="Q436" s="32">
        <v>3721900000</v>
      </c>
      <c r="R436" s="32">
        <v>4708100000</v>
      </c>
      <c r="S436" s="32">
        <v>4708100000</v>
      </c>
      <c r="T436" s="64">
        <v>3071299999.9999995</v>
      </c>
      <c r="U436" s="64">
        <v>3220799999.9999995</v>
      </c>
    </row>
    <row r="437" spans="1:21" x14ac:dyDescent="0.35">
      <c r="A437" s="19" t="s">
        <v>136</v>
      </c>
      <c r="B437" s="390"/>
      <c r="C437" s="20" t="s">
        <v>60</v>
      </c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</row>
    <row r="438" spans="1:21" x14ac:dyDescent="0.35">
      <c r="A438" s="19" t="s">
        <v>136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 x14ac:dyDescent="0.35">
      <c r="A439" s="19" t="s">
        <v>136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 x14ac:dyDescent="0.35">
      <c r="A440" s="19" t="s">
        <v>136</v>
      </c>
      <c r="B440" s="391"/>
      <c r="C440" s="27" t="s">
        <v>63</v>
      </c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</row>
    <row r="441" spans="1:21" x14ac:dyDescent="0.35">
      <c r="A441" s="19" t="s">
        <v>136</v>
      </c>
      <c r="B441" s="393" t="s">
        <v>8</v>
      </c>
      <c r="C441" s="28" t="s">
        <v>59</v>
      </c>
      <c r="D441" s="32"/>
      <c r="E441" s="32"/>
      <c r="F441" s="32">
        <v>0</v>
      </c>
      <c r="G441" s="32">
        <v>122000000</v>
      </c>
      <c r="H441" s="32">
        <v>142300000</v>
      </c>
      <c r="I441" s="32">
        <v>0</v>
      </c>
      <c r="J441" s="32">
        <v>200600000</v>
      </c>
      <c r="K441" s="32">
        <v>692900000</v>
      </c>
      <c r="L441" s="32">
        <v>0</v>
      </c>
      <c r="M441" s="32">
        <v>641700000</v>
      </c>
      <c r="N441" s="32">
        <v>183600000</v>
      </c>
      <c r="O441" s="32">
        <v>0</v>
      </c>
      <c r="P441" s="32">
        <v>0</v>
      </c>
      <c r="Q441" s="32">
        <v>494000000</v>
      </c>
      <c r="R441" s="32">
        <v>492000000</v>
      </c>
      <c r="S441" s="32">
        <v>492000000</v>
      </c>
      <c r="T441" s="64">
        <v>438500000</v>
      </c>
      <c r="U441" s="64">
        <v>667700000</v>
      </c>
    </row>
    <row r="442" spans="1:21" x14ac:dyDescent="0.35">
      <c r="A442" s="19" t="s">
        <v>136</v>
      </c>
      <c r="B442" s="390"/>
      <c r="C442" s="20" t="s">
        <v>60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</row>
    <row r="443" spans="1:21" x14ac:dyDescent="0.35">
      <c r="A443" s="19" t="s">
        <v>136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35">
      <c r="A444" s="19" t="s">
        <v>136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35">
      <c r="A445" s="19" t="s">
        <v>136</v>
      </c>
      <c r="B445" s="391"/>
      <c r="C445" s="27" t="s">
        <v>63</v>
      </c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</row>
    <row r="446" spans="1:21" x14ac:dyDescent="0.35">
      <c r="A446" s="19" t="s">
        <v>136</v>
      </c>
      <c r="B446" s="393" t="s">
        <v>9</v>
      </c>
      <c r="C446" s="28" t="s">
        <v>59</v>
      </c>
      <c r="D446" s="32"/>
      <c r="E446" s="32"/>
      <c r="F446" s="32">
        <v>459200000</v>
      </c>
      <c r="G446" s="32">
        <v>3109000000</v>
      </c>
      <c r="H446" s="32">
        <v>3224000000</v>
      </c>
      <c r="I446" s="32">
        <v>0</v>
      </c>
      <c r="J446" s="32">
        <v>3855600000.0000005</v>
      </c>
      <c r="K446" s="32">
        <v>4956600000</v>
      </c>
      <c r="L446" s="32">
        <v>0</v>
      </c>
      <c r="M446" s="32">
        <v>5035599999.999999</v>
      </c>
      <c r="N446" s="32">
        <v>6271500000</v>
      </c>
      <c r="O446" s="32">
        <v>0</v>
      </c>
      <c r="P446" s="32">
        <v>0</v>
      </c>
      <c r="Q446" s="32">
        <v>6383800000</v>
      </c>
      <c r="R446" s="32">
        <v>7039200000.000001</v>
      </c>
      <c r="S446" s="32">
        <v>7039200000.000001</v>
      </c>
      <c r="T446" s="64">
        <v>8566600000</v>
      </c>
      <c r="U446" s="64">
        <v>7097700000.000001</v>
      </c>
    </row>
    <row r="447" spans="1:21" x14ac:dyDescent="0.35">
      <c r="A447" s="19" t="s">
        <v>136</v>
      </c>
      <c r="B447" s="390"/>
      <c r="C447" s="20" t="s">
        <v>60</v>
      </c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</row>
    <row r="448" spans="1:21" x14ac:dyDescent="0.35">
      <c r="A448" s="19" t="s">
        <v>136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35">
      <c r="A449" s="19" t="s">
        <v>136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35">
      <c r="A450" s="19" t="s">
        <v>136</v>
      </c>
      <c r="B450" s="391"/>
      <c r="C450" s="27" t="s">
        <v>63</v>
      </c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21" x14ac:dyDescent="0.35">
      <c r="A451" s="19" t="s">
        <v>136</v>
      </c>
      <c r="B451" s="393" t="s">
        <v>1</v>
      </c>
      <c r="C451" s="28" t="s">
        <v>59</v>
      </c>
      <c r="D451" s="32"/>
      <c r="E451" s="32"/>
      <c r="F451" s="32">
        <v>130400000</v>
      </c>
      <c r="G451" s="32">
        <v>110500000</v>
      </c>
      <c r="H451" s="32">
        <v>266300000</v>
      </c>
      <c r="I451" s="32">
        <v>0</v>
      </c>
      <c r="J451" s="32">
        <v>661400000</v>
      </c>
      <c r="K451" s="32">
        <v>640900000</v>
      </c>
      <c r="L451" s="32">
        <v>0</v>
      </c>
      <c r="M451" s="32">
        <v>593000000</v>
      </c>
      <c r="N451" s="32">
        <v>543500000</v>
      </c>
      <c r="O451" s="32">
        <v>0</v>
      </c>
      <c r="P451" s="32">
        <v>0</v>
      </c>
      <c r="Q451" s="32">
        <v>284600000</v>
      </c>
      <c r="R451" s="32">
        <v>395600000</v>
      </c>
      <c r="S451" s="32">
        <v>395600000</v>
      </c>
      <c r="T451" s="64">
        <v>272500000</v>
      </c>
      <c r="U451" s="64">
        <v>138899999.99999997</v>
      </c>
    </row>
    <row r="452" spans="1:21" x14ac:dyDescent="0.35">
      <c r="A452" s="19" t="s">
        <v>136</v>
      </c>
      <c r="B452" s="390"/>
      <c r="C452" s="20" t="s">
        <v>60</v>
      </c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</row>
    <row r="453" spans="1:21" x14ac:dyDescent="0.35">
      <c r="A453" s="19" t="s">
        <v>136</v>
      </c>
      <c r="B453" s="390"/>
      <c r="C453" s="20" t="s">
        <v>61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 x14ac:dyDescent="0.35">
      <c r="A454" s="19" t="s">
        <v>136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35">
      <c r="A455" s="19" t="s">
        <v>136</v>
      </c>
      <c r="B455" s="391"/>
      <c r="C455" s="27" t="s">
        <v>63</v>
      </c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</row>
    <row r="456" spans="1:21" x14ac:dyDescent="0.35">
      <c r="A456" s="19" t="s">
        <v>136</v>
      </c>
      <c r="B456" s="393" t="s">
        <v>166</v>
      </c>
      <c r="C456" s="28" t="s">
        <v>59</v>
      </c>
      <c r="D456" s="32"/>
      <c r="E456" s="32"/>
      <c r="F456" s="32">
        <v>89300000</v>
      </c>
      <c r="G456" s="32">
        <v>26900000</v>
      </c>
      <c r="H456" s="32">
        <v>110600000</v>
      </c>
      <c r="I456" s="32">
        <v>0</v>
      </c>
      <c r="J456" s="32">
        <v>83200000</v>
      </c>
      <c r="K456" s="32">
        <v>110100000</v>
      </c>
      <c r="L456" s="32">
        <v>0</v>
      </c>
      <c r="M456" s="32">
        <v>149300000</v>
      </c>
      <c r="N456" s="32">
        <v>475100000</v>
      </c>
      <c r="O456" s="32">
        <v>0</v>
      </c>
      <c r="P456" s="32">
        <v>0</v>
      </c>
      <c r="Q456" s="32">
        <v>150300000</v>
      </c>
      <c r="R456" s="32">
        <v>147600000.00000003</v>
      </c>
      <c r="S456" s="32">
        <v>147600000.00000003</v>
      </c>
      <c r="T456" s="64">
        <v>15100000</v>
      </c>
      <c r="U456" s="64">
        <v>19600000</v>
      </c>
    </row>
    <row r="457" spans="1:21" x14ac:dyDescent="0.35">
      <c r="A457" s="19" t="s">
        <v>136</v>
      </c>
      <c r="B457" s="390"/>
      <c r="C457" s="20" t="s">
        <v>60</v>
      </c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</row>
    <row r="458" spans="1:21" x14ac:dyDescent="0.35">
      <c r="A458" s="19" t="s">
        <v>136</v>
      </c>
      <c r="B458" s="390"/>
      <c r="C458" s="20" t="s">
        <v>61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</row>
    <row r="459" spans="1:21" x14ac:dyDescent="0.35">
      <c r="A459" s="19" t="s">
        <v>136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 x14ac:dyDescent="0.35">
      <c r="A460" s="19" t="s">
        <v>136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</row>
    <row r="461" spans="1:21" x14ac:dyDescent="0.35">
      <c r="A461" s="19" t="s">
        <v>136</v>
      </c>
      <c r="B461" s="393" t="s">
        <v>11</v>
      </c>
      <c r="C461" s="28" t="s">
        <v>59</v>
      </c>
      <c r="D461" s="32"/>
      <c r="E461" s="32"/>
      <c r="F461" s="32">
        <v>347700000</v>
      </c>
      <c r="G461" s="32">
        <v>271100000</v>
      </c>
      <c r="H461" s="32">
        <v>336000000</v>
      </c>
      <c r="I461" s="32">
        <v>0</v>
      </c>
      <c r="J461" s="32">
        <v>407900000</v>
      </c>
      <c r="K461" s="32">
        <v>402200000</v>
      </c>
      <c r="L461" s="32">
        <v>0</v>
      </c>
      <c r="M461" s="32">
        <v>646500000</v>
      </c>
      <c r="N461" s="32">
        <v>776300000</v>
      </c>
      <c r="O461" s="32">
        <v>0</v>
      </c>
      <c r="P461" s="32">
        <v>0</v>
      </c>
      <c r="Q461" s="32">
        <v>421800000</v>
      </c>
      <c r="R461" s="32">
        <v>552500000</v>
      </c>
      <c r="S461" s="32">
        <v>552500000</v>
      </c>
      <c r="T461" s="64">
        <v>590500000</v>
      </c>
      <c r="U461" s="64">
        <v>546800000</v>
      </c>
    </row>
    <row r="462" spans="1:21" x14ac:dyDescent="0.35">
      <c r="A462" s="19" t="s">
        <v>136</v>
      </c>
      <c r="B462" s="390"/>
      <c r="C462" s="20" t="s">
        <v>60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</row>
    <row r="463" spans="1:21" x14ac:dyDescent="0.35">
      <c r="A463" s="19" t="s">
        <v>136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35">
      <c r="A464" s="19" t="s">
        <v>136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2" x14ac:dyDescent="0.35">
      <c r="A465" s="19" t="s">
        <v>136</v>
      </c>
      <c r="B465" s="391"/>
      <c r="C465" s="27" t="s">
        <v>63</v>
      </c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</row>
    <row r="466" spans="1:22" x14ac:dyDescent="0.35">
      <c r="A466" s="19" t="s">
        <v>136</v>
      </c>
      <c r="B466" s="393" t="s">
        <v>12</v>
      </c>
      <c r="C466" s="28" t="s">
        <v>59</v>
      </c>
      <c r="D466" s="36"/>
      <c r="E466" s="36"/>
      <c r="F466" s="36">
        <v>0</v>
      </c>
      <c r="G466" s="36">
        <v>134000000</v>
      </c>
      <c r="H466" s="36">
        <v>1680800000.0000002</v>
      </c>
      <c r="I466" s="36">
        <v>0</v>
      </c>
      <c r="J466" s="36">
        <v>519600000</v>
      </c>
      <c r="K466" s="36">
        <v>82600000</v>
      </c>
      <c r="L466" s="36">
        <v>0</v>
      </c>
      <c r="M466" s="36">
        <v>81000000</v>
      </c>
      <c r="N466" s="36">
        <v>158800000</v>
      </c>
      <c r="O466" s="36">
        <v>0</v>
      </c>
      <c r="P466" s="36">
        <v>0</v>
      </c>
      <c r="Q466" s="36">
        <v>493500000</v>
      </c>
      <c r="R466" s="36">
        <v>654100000</v>
      </c>
      <c r="S466" s="36">
        <v>654100000</v>
      </c>
      <c r="T466" s="64">
        <v>519600000</v>
      </c>
      <c r="U466" s="64">
        <v>303700000</v>
      </c>
    </row>
    <row r="467" spans="1:22" x14ac:dyDescent="0.35">
      <c r="A467" s="19" t="s">
        <v>136</v>
      </c>
      <c r="B467" s="390"/>
      <c r="C467" s="20" t="s">
        <v>60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</row>
    <row r="468" spans="1:22" x14ac:dyDescent="0.35">
      <c r="A468" s="19" t="s">
        <v>136</v>
      </c>
      <c r="B468" s="390"/>
      <c r="C468" s="20" t="s">
        <v>61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2" x14ac:dyDescent="0.35">
      <c r="A469" s="19" t="s">
        <v>136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2" ht="15" thickBot="1" x14ac:dyDescent="0.4">
      <c r="A470" s="19" t="s">
        <v>136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</row>
    <row r="471" spans="1:22" x14ac:dyDescent="0.35">
      <c r="A471" s="19" t="s">
        <v>136</v>
      </c>
      <c r="B471" s="388" t="s">
        <v>92</v>
      </c>
      <c r="C471" s="17" t="s">
        <v>59</v>
      </c>
      <c r="D471" s="35"/>
      <c r="E471" s="35"/>
      <c r="F471" s="35">
        <v>0</v>
      </c>
      <c r="G471" s="35">
        <v>2329200000</v>
      </c>
      <c r="H471" s="35">
        <v>2102500000</v>
      </c>
      <c r="I471" s="35">
        <v>0</v>
      </c>
      <c r="J471" s="35">
        <v>2249000000</v>
      </c>
      <c r="K471" s="35">
        <v>3043700000</v>
      </c>
      <c r="L471" s="35">
        <v>0</v>
      </c>
      <c r="M471" s="35">
        <v>2684400000</v>
      </c>
      <c r="N471" s="35">
        <v>4566100000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</row>
    <row r="472" spans="1:22" x14ac:dyDescent="0.35">
      <c r="A472" s="19" t="s">
        <v>136</v>
      </c>
      <c r="B472" s="388"/>
      <c r="C472" s="20" t="s">
        <v>60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</row>
    <row r="473" spans="1:22" x14ac:dyDescent="0.35">
      <c r="A473" s="19" t="s">
        <v>136</v>
      </c>
      <c r="B473" s="388"/>
      <c r="C473" s="20" t="s">
        <v>61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</row>
    <row r="474" spans="1:22" x14ac:dyDescent="0.35">
      <c r="A474" s="19" t="s">
        <v>136</v>
      </c>
      <c r="B474" s="388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2" x14ac:dyDescent="0.35">
      <c r="A475" s="19" t="s">
        <v>136</v>
      </c>
      <c r="B475" s="392"/>
      <c r="C475" s="26" t="s">
        <v>63</v>
      </c>
      <c r="D475" s="37"/>
      <c r="E475" s="37"/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5"/>
      <c r="U475" s="35"/>
    </row>
    <row r="476" spans="1:22" x14ac:dyDescent="0.35">
      <c r="A476" s="19" t="s">
        <v>136</v>
      </c>
      <c r="B476" s="393" t="s">
        <v>93</v>
      </c>
      <c r="C476" s="28" t="s">
        <v>59</v>
      </c>
      <c r="D476" s="36"/>
      <c r="E476" s="36"/>
      <c r="F476" s="36">
        <v>0</v>
      </c>
      <c r="G476" s="36">
        <v>10000000</v>
      </c>
      <c r="H476" s="36">
        <v>21000000</v>
      </c>
      <c r="I476" s="36">
        <v>0</v>
      </c>
      <c r="J476" s="36">
        <v>12900000</v>
      </c>
      <c r="K476" s="36">
        <v>14100000</v>
      </c>
      <c r="L476" s="36">
        <v>0</v>
      </c>
      <c r="M476" s="36">
        <v>176000000</v>
      </c>
      <c r="N476" s="36">
        <v>238300000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</row>
    <row r="477" spans="1:22" x14ac:dyDescent="0.35">
      <c r="A477" s="19" t="s">
        <v>136</v>
      </c>
      <c r="B477" s="390"/>
      <c r="C477" s="20" t="s">
        <v>60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</row>
    <row r="478" spans="1:22" x14ac:dyDescent="0.35">
      <c r="A478" s="19" t="s">
        <v>136</v>
      </c>
      <c r="B478" s="390"/>
      <c r="C478" s="20" t="s">
        <v>61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</row>
    <row r="479" spans="1:22" x14ac:dyDescent="0.35">
      <c r="A479" s="19" t="s">
        <v>136</v>
      </c>
      <c r="B479" s="390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2" x14ac:dyDescent="0.35">
      <c r="A480" s="19" t="s">
        <v>136</v>
      </c>
      <c r="B480" s="391"/>
      <c r="C480" s="27" t="s">
        <v>63</v>
      </c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5"/>
    </row>
    <row r="481" spans="1:21" x14ac:dyDescent="0.35">
      <c r="A481" s="19" t="s">
        <v>136</v>
      </c>
      <c r="B481" s="388" t="s">
        <v>94</v>
      </c>
      <c r="C481" s="28" t="s">
        <v>59</v>
      </c>
      <c r="D481" s="35"/>
      <c r="E481" s="35"/>
      <c r="F481" s="35">
        <f t="shared" ref="F481:M481" si="392">F436-F471-F476</f>
        <v>272500000</v>
      </c>
      <c r="G481" s="35">
        <f t="shared" si="392"/>
        <v>579000000</v>
      </c>
      <c r="H481" s="35">
        <f t="shared" si="392"/>
        <v>1389200000.0000005</v>
      </c>
      <c r="I481" s="35">
        <f t="shared" si="392"/>
        <v>0</v>
      </c>
      <c r="J481" s="35">
        <f t="shared" si="392"/>
        <v>1023300000.0000005</v>
      </c>
      <c r="K481" s="35">
        <f t="shared" si="392"/>
        <v>938700000</v>
      </c>
      <c r="L481" s="35">
        <f t="shared" si="392"/>
        <v>0</v>
      </c>
      <c r="M481" s="35">
        <f t="shared" si="392"/>
        <v>906399999.99999952</v>
      </c>
      <c r="N481" s="35">
        <f t="shared" ref="N481:S481" si="393">N436-N471-N476</f>
        <v>807100000</v>
      </c>
      <c r="O481" s="35">
        <f t="shared" si="393"/>
        <v>0</v>
      </c>
      <c r="P481" s="35">
        <f t="shared" si="393"/>
        <v>0</v>
      </c>
      <c r="Q481" s="35">
        <f t="shared" si="393"/>
        <v>3721900000</v>
      </c>
      <c r="R481" s="35">
        <f t="shared" si="393"/>
        <v>4708100000</v>
      </c>
      <c r="S481" s="35">
        <f t="shared" si="393"/>
        <v>4708100000</v>
      </c>
      <c r="T481" s="35">
        <f t="shared" ref="T481:U481" si="394">T436-T471-T476</f>
        <v>3071299999.9999995</v>
      </c>
      <c r="U481" s="35">
        <f t="shared" si="394"/>
        <v>3220799999.9999995</v>
      </c>
    </row>
    <row r="482" spans="1:21" x14ac:dyDescent="0.35">
      <c r="A482" s="19" t="s">
        <v>136</v>
      </c>
      <c r="B482" s="388"/>
      <c r="C482" s="20" t="s">
        <v>60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</row>
    <row r="483" spans="1:21" x14ac:dyDescent="0.35">
      <c r="A483" s="19" t="s">
        <v>136</v>
      </c>
      <c r="B483" s="388"/>
      <c r="C483" s="20" t="s">
        <v>61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</row>
    <row r="484" spans="1:21" x14ac:dyDescent="0.35">
      <c r="A484" s="19" t="s">
        <v>136</v>
      </c>
      <c r="B484" s="388"/>
      <c r="C484" s="20" t="s">
        <v>62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</row>
    <row r="485" spans="1:21" x14ac:dyDescent="0.35">
      <c r="A485" s="19" t="s">
        <v>136</v>
      </c>
      <c r="B485" s="389"/>
      <c r="C485" s="25" t="s">
        <v>63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</row>
    <row r="486" spans="1:21" x14ac:dyDescent="0.35">
      <c r="A486" s="19" t="s">
        <v>136</v>
      </c>
    </row>
    <row r="487" spans="1:21" x14ac:dyDescent="0.35">
      <c r="A487" s="19" t="s">
        <v>136</v>
      </c>
    </row>
    <row r="488" spans="1:21" x14ac:dyDescent="0.35">
      <c r="A488" s="19" t="s">
        <v>136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</row>
    <row r="489" spans="1:21" x14ac:dyDescent="0.35">
      <c r="A489" s="19" t="s">
        <v>136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</row>
    <row r="490" spans="1:21" ht="15" customHeight="1" x14ac:dyDescent="0.35">
      <c r="A490" s="19" t="s">
        <v>136</v>
      </c>
      <c r="B490" s="386"/>
      <c r="C490" s="260" t="s">
        <v>124</v>
      </c>
      <c r="D490" s="86"/>
    </row>
    <row r="491" spans="1:21" ht="15" customHeight="1" x14ac:dyDescent="0.35">
      <c r="A491" s="19" t="s">
        <v>136</v>
      </c>
      <c r="B491" s="386"/>
      <c r="C491" s="95" t="s">
        <v>126</v>
      </c>
      <c r="D491" s="86"/>
    </row>
    <row r="492" spans="1:21" ht="15" customHeight="1" x14ac:dyDescent="0.35">
      <c r="A492" s="19" t="s">
        <v>136</v>
      </c>
      <c r="B492" s="386"/>
      <c r="C492" s="260" t="s">
        <v>123</v>
      </c>
      <c r="D492" s="92"/>
      <c r="E492" s="93">
        <f t="shared" ref="E492:R492" si="395">(E9/E413)*100</f>
        <v>75.403118290132895</v>
      </c>
      <c r="F492" s="93">
        <f t="shared" si="395"/>
        <v>85.746760298269749</v>
      </c>
      <c r="G492" s="93">
        <f t="shared" si="395"/>
        <v>95.274120652387509</v>
      </c>
      <c r="H492" s="93">
        <f t="shared" si="395"/>
        <v>89.102904530413824</v>
      </c>
      <c r="I492" s="93">
        <f t="shared" si="395"/>
        <v>99.754442969999886</v>
      </c>
      <c r="J492" s="93">
        <f t="shared" si="395"/>
        <v>103.6835264811004</v>
      </c>
      <c r="K492" s="93">
        <f t="shared" si="395"/>
        <v>106.04015670052496</v>
      </c>
      <c r="L492" s="93">
        <f t="shared" si="395"/>
        <v>113.73285198555956</v>
      </c>
      <c r="M492" s="93">
        <f t="shared" si="395"/>
        <v>115.89235624123421</v>
      </c>
      <c r="N492" s="93">
        <f t="shared" si="395"/>
        <v>85.631128914486936</v>
      </c>
      <c r="O492" s="93">
        <f t="shared" si="395"/>
        <v>85.18615040953091</v>
      </c>
      <c r="P492" s="93">
        <f t="shared" si="395"/>
        <v>115.89713341984194</v>
      </c>
      <c r="Q492" s="93">
        <f t="shared" si="395"/>
        <v>102.40266945784506</v>
      </c>
      <c r="R492" s="93">
        <f t="shared" si="395"/>
        <v>85.36179241165847</v>
      </c>
      <c r="S492" s="93">
        <f t="shared" ref="S492:U492" si="396">(S9/S413)*100</f>
        <v>89.616922880105264</v>
      </c>
      <c r="T492" s="93">
        <f t="shared" si="396"/>
        <v>76.401109385224402</v>
      </c>
      <c r="U492" s="93">
        <f t="shared" si="396"/>
        <v>89.470399990488417</v>
      </c>
    </row>
    <row r="493" spans="1:21" ht="15" customHeight="1" x14ac:dyDescent="0.35">
      <c r="A493" s="19" t="s">
        <v>136</v>
      </c>
      <c r="B493" s="386"/>
      <c r="C493" s="20" t="s">
        <v>117</v>
      </c>
      <c r="D493" s="32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</row>
    <row r="494" spans="1:21" ht="15" customHeight="1" x14ac:dyDescent="0.35">
      <c r="A494" s="19" t="s">
        <v>136</v>
      </c>
      <c r="B494" s="386"/>
      <c r="C494" s="254" t="s">
        <v>118</v>
      </c>
      <c r="D494" s="32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</row>
    <row r="495" spans="1:21" ht="15" customHeight="1" x14ac:dyDescent="0.35">
      <c r="A495" s="19" t="s">
        <v>136</v>
      </c>
      <c r="B495" s="386"/>
      <c r="C495" s="254" t="s">
        <v>119</v>
      </c>
      <c r="D495" s="32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</row>
    <row r="496" spans="1:21" ht="15" customHeight="1" x14ac:dyDescent="0.35">
      <c r="A496" s="19" t="s">
        <v>136</v>
      </c>
      <c r="B496" s="386"/>
      <c r="C496" s="254" t="s">
        <v>120</v>
      </c>
      <c r="D496" s="32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</row>
    <row r="497" spans="1:21" ht="15" customHeight="1" x14ac:dyDescent="0.35">
      <c r="A497" s="19" t="s">
        <v>136</v>
      </c>
      <c r="B497" s="386"/>
      <c r="C497" s="260" t="s">
        <v>121</v>
      </c>
      <c r="D497" s="32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</row>
    <row r="498" spans="1:21" ht="15" customHeight="1" x14ac:dyDescent="0.35">
      <c r="A498" s="19" t="s">
        <v>136</v>
      </c>
      <c r="B498" s="386"/>
      <c r="C498" s="260" t="s">
        <v>122</v>
      </c>
      <c r="D498" s="32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</row>
    <row r="499" spans="1:21" ht="15" customHeight="1" x14ac:dyDescent="0.35">
      <c r="A499" s="19" t="s">
        <v>136</v>
      </c>
      <c r="B499" s="387"/>
      <c r="C499" s="261" t="s">
        <v>116</v>
      </c>
      <c r="D499" s="33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</row>
    <row r="500" spans="1:21" x14ac:dyDescent="0.35">
      <c r="A500" s="19" t="s">
        <v>136</v>
      </c>
      <c r="B500" s="390" t="s">
        <v>4</v>
      </c>
      <c r="C500" s="260" t="s">
        <v>59</v>
      </c>
      <c r="D500" s="32"/>
      <c r="E500" s="90"/>
      <c r="F500" s="90">
        <f>(F19/F421)*100</f>
        <v>106.23346074683917</v>
      </c>
      <c r="G500" s="90">
        <f>(G19/G421)*100</f>
        <v>139.07790143084259</v>
      </c>
      <c r="H500" s="90">
        <f>(H19/H421)*100</f>
        <v>119.75600157418336</v>
      </c>
      <c r="I500" s="90"/>
      <c r="J500" s="90">
        <f>(J19/J421)*100</f>
        <v>117.03703703703702</v>
      </c>
      <c r="K500" s="90">
        <f>(K19/K421)*100</f>
        <v>147.63250883392226</v>
      </c>
      <c r="L500" s="90"/>
      <c r="M500" s="90">
        <f>(M19/M421)*100</f>
        <v>199.02565768106527</v>
      </c>
      <c r="N500" s="90">
        <f>(N19/N421)*100</f>
        <v>80.220090293453708</v>
      </c>
      <c r="O500" s="90"/>
      <c r="P500" s="90"/>
      <c r="Q500" s="90">
        <f>(Q19/Q421)*100</f>
        <v>129.88141856389987</v>
      </c>
      <c r="R500" s="90">
        <f>(R19/R421)*100</f>
        <v>76.403326403326417</v>
      </c>
      <c r="S500" s="90">
        <f>(S19/S421)*100</f>
        <v>68.023622900207911</v>
      </c>
      <c r="T500" s="90">
        <f>(T19/T421)*100</f>
        <v>214.52991452991449</v>
      </c>
      <c r="U500" s="90">
        <f>(U19/U421)*100</f>
        <v>1480.0467180239521</v>
      </c>
    </row>
    <row r="501" spans="1:21" x14ac:dyDescent="0.35">
      <c r="A501" s="19" t="s">
        <v>136</v>
      </c>
      <c r="B501" s="390"/>
      <c r="C501" s="254" t="s">
        <v>60</v>
      </c>
      <c r="D501" s="32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</row>
    <row r="502" spans="1:21" x14ac:dyDescent="0.35">
      <c r="A502" s="19" t="s">
        <v>136</v>
      </c>
      <c r="B502" s="390"/>
      <c r="C502" s="254" t="s">
        <v>61</v>
      </c>
      <c r="D502" s="32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</row>
    <row r="503" spans="1:21" x14ac:dyDescent="0.35">
      <c r="A503" s="19" t="s">
        <v>136</v>
      </c>
      <c r="B503" s="390"/>
      <c r="C503" s="254" t="s">
        <v>62</v>
      </c>
      <c r="D503" s="32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x14ac:dyDescent="0.35">
      <c r="A504" s="19" t="s">
        <v>136</v>
      </c>
      <c r="B504" s="391"/>
      <c r="C504" s="255" t="s">
        <v>63</v>
      </c>
      <c r="D504" s="33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</row>
    <row r="505" spans="1:21" x14ac:dyDescent="0.35">
      <c r="A505" s="19" t="s">
        <v>136</v>
      </c>
      <c r="B505" s="390" t="s">
        <v>5</v>
      </c>
      <c r="C505" s="17" t="s">
        <v>59</v>
      </c>
      <c r="D505" s="56"/>
      <c r="E505" s="90"/>
      <c r="F505" s="90">
        <f>(F24/F426)*100</f>
        <v>102.56410256410255</v>
      </c>
      <c r="G505" s="90"/>
      <c r="H505" s="90"/>
      <c r="I505" s="90"/>
      <c r="J505" s="90">
        <f>(J24/J426)*100</f>
        <v>1660.0000000000002</v>
      </c>
      <c r="K505" s="90">
        <f>(K24/K426)*100</f>
        <v>742.85714285714289</v>
      </c>
      <c r="L505" s="90"/>
      <c r="M505" s="90">
        <f>(M24/M426)*100</f>
        <v>433.33333333333331</v>
      </c>
      <c r="N505" s="90">
        <f>(N24/N426)*100</f>
        <v>733.33333333333326</v>
      </c>
      <c r="O505" s="90"/>
      <c r="P505" s="90"/>
      <c r="Q505" s="90">
        <f>(Q24/Q426)*100</f>
        <v>420.72257096774194</v>
      </c>
      <c r="R505" s="90">
        <f>(R24/R426)*100</f>
        <v>3850</v>
      </c>
      <c r="S505" s="90">
        <f>(S24/S426)*100</f>
        <v>938.86681300000009</v>
      </c>
      <c r="T505" s="90">
        <f>(T24/T426)*100</f>
        <v>2800.0000000000005</v>
      </c>
      <c r="U505" s="90">
        <f>(U24/U426)*100</f>
        <v>4033.0786950000002</v>
      </c>
    </row>
    <row r="506" spans="1:21" x14ac:dyDescent="0.35">
      <c r="A506" s="19" t="s">
        <v>136</v>
      </c>
      <c r="B506" s="390"/>
      <c r="C506" s="20" t="s">
        <v>60</v>
      </c>
      <c r="D506" s="32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x14ac:dyDescent="0.35">
      <c r="A507" s="19" t="s">
        <v>136</v>
      </c>
      <c r="B507" s="390"/>
      <c r="C507" s="20" t="s">
        <v>61</v>
      </c>
      <c r="D507" s="32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x14ac:dyDescent="0.35">
      <c r="A508" s="19" t="s">
        <v>136</v>
      </c>
      <c r="B508" s="390"/>
      <c r="C508" s="20" t="s">
        <v>62</v>
      </c>
      <c r="D508" s="32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x14ac:dyDescent="0.35">
      <c r="A509" s="19" t="s">
        <v>136</v>
      </c>
      <c r="B509" s="391"/>
      <c r="C509" s="27" t="s">
        <v>63</v>
      </c>
      <c r="D509" s="33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</row>
    <row r="510" spans="1:21" x14ac:dyDescent="0.35">
      <c r="A510" s="19" t="s">
        <v>136</v>
      </c>
      <c r="B510" s="390" t="s">
        <v>6</v>
      </c>
      <c r="C510" s="17" t="s">
        <v>59</v>
      </c>
      <c r="D510" s="56"/>
      <c r="E510" s="90"/>
      <c r="F510" s="90">
        <f>(F29/F431)*100</f>
        <v>4.7353760445682447</v>
      </c>
      <c r="G510" s="90">
        <f>(G29/G431)*100</f>
        <v>0.67567567567567566</v>
      </c>
      <c r="H510" s="90">
        <f>(H29/H431)*100</f>
        <v>75.147928994082832</v>
      </c>
      <c r="I510" s="90"/>
      <c r="J510" s="90">
        <f>(J29/J431)*100</f>
        <v>113.66742596810934</v>
      </c>
      <c r="K510" s="90">
        <f>(K29/K431)*100</f>
        <v>63.920922570016472</v>
      </c>
      <c r="L510" s="90"/>
      <c r="M510" s="90">
        <f>(M29/M431)*100</f>
        <v>109.75476839237058</v>
      </c>
      <c r="N510" s="90">
        <f>(N29/N431)*100</f>
        <v>66.966211358734725</v>
      </c>
      <c r="O510" s="90"/>
      <c r="P510" s="90"/>
      <c r="Q510" s="90">
        <f>(Q29/Q431)*100</f>
        <v>23.047351925855516</v>
      </c>
      <c r="R510" s="90">
        <f>(R29/R431)*100</f>
        <v>24.606811145510832</v>
      </c>
      <c r="S510" s="90">
        <f>(S29/S431)*100</f>
        <v>32.397087612383899</v>
      </c>
      <c r="T510" s="90">
        <f>(T29/T431)*100</f>
        <v>52.448036951501152</v>
      </c>
      <c r="U510" s="90">
        <f>(U29/U431)*100</f>
        <v>90.030351950121229</v>
      </c>
    </row>
    <row r="511" spans="1:21" x14ac:dyDescent="0.35">
      <c r="A511" s="19" t="s">
        <v>136</v>
      </c>
      <c r="B511" s="390"/>
      <c r="C511" s="20" t="s">
        <v>60</v>
      </c>
      <c r="D511" s="32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</row>
    <row r="512" spans="1:21" x14ac:dyDescent="0.35">
      <c r="A512" s="19" t="s">
        <v>136</v>
      </c>
      <c r="B512" s="390"/>
      <c r="C512" s="20" t="s">
        <v>61</v>
      </c>
      <c r="D512" s="32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</row>
    <row r="513" spans="1:21" x14ac:dyDescent="0.35">
      <c r="A513" s="19" t="s">
        <v>136</v>
      </c>
      <c r="B513" s="390"/>
      <c r="C513" s="20" t="s">
        <v>62</v>
      </c>
      <c r="D513" s="32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</row>
    <row r="514" spans="1:21" x14ac:dyDescent="0.35">
      <c r="A514" s="19" t="s">
        <v>136</v>
      </c>
      <c r="B514" s="391"/>
      <c r="C514" s="27" t="s">
        <v>63</v>
      </c>
      <c r="D514" s="33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</row>
    <row r="515" spans="1:21" x14ac:dyDescent="0.35">
      <c r="A515" s="19" t="s">
        <v>136</v>
      </c>
      <c r="B515" s="393" t="s">
        <v>7</v>
      </c>
      <c r="C515" s="28" t="s">
        <v>59</v>
      </c>
      <c r="D515" s="56"/>
      <c r="E515" s="90"/>
      <c r="F515" s="90">
        <f>(F34/F436)*100</f>
        <v>915.22935779816521</v>
      </c>
      <c r="G515" s="90">
        <f>(G34/G436)*100</f>
        <v>88.86985127818518</v>
      </c>
      <c r="H515" s="90">
        <f>(H34/H436)*100</f>
        <v>105.13849745210237</v>
      </c>
      <c r="I515" s="90"/>
      <c r="J515" s="90">
        <f>(J34/J436)*100</f>
        <v>92.934981127480825</v>
      </c>
      <c r="K515" s="90">
        <f>(K34/K436)*100</f>
        <v>125.60240210183913</v>
      </c>
      <c r="L515" s="90"/>
      <c r="M515" s="90">
        <f>(M34/M436)*100</f>
        <v>153.01847722204525</v>
      </c>
      <c r="N515" s="90">
        <f>(N34/N436)*100</f>
        <v>84.4230597879355</v>
      </c>
      <c r="O515" s="90"/>
      <c r="P515" s="90"/>
      <c r="Q515" s="90">
        <f>(Q34/Q436)*100</f>
        <v>133.97606932803137</v>
      </c>
      <c r="R515" s="90">
        <f>(R34/R436)*100</f>
        <v>89.320532698965621</v>
      </c>
      <c r="S515" s="90">
        <f>(S34/S436)*100</f>
        <v>95.813199749580505</v>
      </c>
      <c r="T515" s="90">
        <f>(T34/T436)*100</f>
        <v>79.73822159997394</v>
      </c>
      <c r="U515" s="90">
        <f>(U34/U436)*100</f>
        <v>69.124025867175874</v>
      </c>
    </row>
    <row r="516" spans="1:21" x14ac:dyDescent="0.35">
      <c r="A516" s="19" t="s">
        <v>136</v>
      </c>
      <c r="B516" s="390"/>
      <c r="C516" s="20" t="s">
        <v>60</v>
      </c>
      <c r="D516" s="32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</row>
    <row r="517" spans="1:21" x14ac:dyDescent="0.35">
      <c r="A517" s="19" t="s">
        <v>136</v>
      </c>
      <c r="B517" s="390"/>
      <c r="C517" s="20" t="s">
        <v>61</v>
      </c>
      <c r="D517" s="32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</row>
    <row r="518" spans="1:21" x14ac:dyDescent="0.35">
      <c r="A518" s="19" t="s">
        <v>136</v>
      </c>
      <c r="B518" s="390"/>
      <c r="C518" s="20" t="s">
        <v>62</v>
      </c>
      <c r="D518" s="32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</row>
    <row r="519" spans="1:21" x14ac:dyDescent="0.35">
      <c r="A519" s="19" t="s">
        <v>136</v>
      </c>
      <c r="B519" s="391"/>
      <c r="C519" s="27" t="s">
        <v>63</v>
      </c>
      <c r="D519" s="33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</row>
    <row r="520" spans="1:21" x14ac:dyDescent="0.35">
      <c r="A520" s="19" t="s">
        <v>136</v>
      </c>
      <c r="B520" s="393" t="s">
        <v>8</v>
      </c>
      <c r="C520" s="28" t="s">
        <v>59</v>
      </c>
      <c r="D520" s="56"/>
      <c r="E520" s="90"/>
      <c r="F520" s="90"/>
      <c r="G520" s="90">
        <f>(G39/G441)*100</f>
        <v>93.93442622950819</v>
      </c>
      <c r="H520" s="90">
        <f>(H39/H441)*100</f>
        <v>97.470133520730855</v>
      </c>
      <c r="I520" s="90"/>
      <c r="J520" s="90">
        <f>(J39/J441)*100</f>
        <v>304.83549351944168</v>
      </c>
      <c r="K520" s="90">
        <f>(K39/K441)*100</f>
        <v>91.614951652475114</v>
      </c>
      <c r="L520" s="90"/>
      <c r="M520" s="90">
        <f>(M39/M441)*100</f>
        <v>31.71263830450366</v>
      </c>
      <c r="N520" s="90">
        <f>(N39/N441)*100</f>
        <v>118.02832244008714</v>
      </c>
      <c r="O520" s="90"/>
      <c r="P520" s="90"/>
      <c r="Q520" s="90">
        <f>(Q39/Q441)*100</f>
        <v>86.426807439271258</v>
      </c>
      <c r="R520" s="90">
        <f>(R39/R441)*100</f>
        <v>62.621951219512198</v>
      </c>
      <c r="S520" s="90">
        <f>(S39/S441)*100</f>
        <v>72.610343699186998</v>
      </c>
      <c r="T520" s="90">
        <f>(T39/T441)*100</f>
        <v>88.871151653363739</v>
      </c>
      <c r="U520" s="90">
        <f>(U39/U441)*100</f>
        <v>85.227893236483453</v>
      </c>
    </row>
    <row r="521" spans="1:21" x14ac:dyDescent="0.35">
      <c r="A521" s="19" t="s">
        <v>136</v>
      </c>
      <c r="B521" s="390"/>
      <c r="C521" s="20" t="s">
        <v>60</v>
      </c>
      <c r="D521" s="32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</row>
    <row r="522" spans="1:21" x14ac:dyDescent="0.35">
      <c r="A522" s="19" t="s">
        <v>136</v>
      </c>
      <c r="B522" s="390"/>
      <c r="C522" s="20" t="s">
        <v>61</v>
      </c>
      <c r="D522" s="32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</row>
    <row r="523" spans="1:21" x14ac:dyDescent="0.35">
      <c r="A523" s="19" t="s">
        <v>136</v>
      </c>
      <c r="B523" s="390"/>
      <c r="C523" s="20" t="s">
        <v>62</v>
      </c>
      <c r="D523" s="32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x14ac:dyDescent="0.35">
      <c r="A524" s="19" t="s">
        <v>136</v>
      </c>
      <c r="B524" s="391"/>
      <c r="C524" s="27" t="s">
        <v>63</v>
      </c>
      <c r="D524" s="33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</row>
    <row r="525" spans="1:21" x14ac:dyDescent="0.35">
      <c r="A525" s="19" t="s">
        <v>136</v>
      </c>
      <c r="B525" s="393" t="s">
        <v>9</v>
      </c>
      <c r="C525" s="28" t="s">
        <v>59</v>
      </c>
      <c r="D525" s="56"/>
      <c r="E525" s="90"/>
      <c r="F525" s="90">
        <f>(F44/F446)*100</f>
        <v>500.52264808362361</v>
      </c>
      <c r="G525" s="90">
        <f>(G44/G446)*100</f>
        <v>96.802830492119654</v>
      </c>
      <c r="H525" s="90">
        <f>(H44/H446)*100</f>
        <v>89.910049627791565</v>
      </c>
      <c r="I525" s="90"/>
      <c r="J525" s="90">
        <f>(J44/J446)*100</f>
        <v>111.79842307293286</v>
      </c>
      <c r="K525" s="90">
        <f>(K44/K446)*100</f>
        <v>92.450470080296981</v>
      </c>
      <c r="L525" s="90"/>
      <c r="M525" s="90">
        <f>(M44/M446)*100</f>
        <v>95.466280085789208</v>
      </c>
      <c r="N525" s="90">
        <f>(N44/N446)*100</f>
        <v>87.586701745993778</v>
      </c>
      <c r="O525" s="90"/>
      <c r="P525" s="90"/>
      <c r="Q525" s="90">
        <f>(Q44/Q446)*100</f>
        <v>96.517032950750334</v>
      </c>
      <c r="R525" s="90">
        <f>(R44/R446)*100</f>
        <v>95.189794294806219</v>
      </c>
      <c r="S525" s="90">
        <f>(S44/S446)*100</f>
        <v>98.120290793982264</v>
      </c>
      <c r="T525" s="90">
        <f>(T44/T446)*100</f>
        <v>76.474914201666948</v>
      </c>
      <c r="U525" s="90">
        <f>(U44/U446)*100</f>
        <v>97.627397365343711</v>
      </c>
    </row>
    <row r="526" spans="1:21" x14ac:dyDescent="0.35">
      <c r="A526" s="19" t="s">
        <v>136</v>
      </c>
      <c r="B526" s="390"/>
      <c r="C526" s="20" t="s">
        <v>60</v>
      </c>
      <c r="D526" s="32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</row>
    <row r="527" spans="1:21" x14ac:dyDescent="0.35">
      <c r="A527" s="19" t="s">
        <v>136</v>
      </c>
      <c r="B527" s="390"/>
      <c r="C527" s="20" t="s">
        <v>61</v>
      </c>
      <c r="D527" s="32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</row>
    <row r="528" spans="1:21" x14ac:dyDescent="0.35">
      <c r="A528" s="19" t="s">
        <v>136</v>
      </c>
      <c r="B528" s="390"/>
      <c r="C528" s="20" t="s">
        <v>62</v>
      </c>
      <c r="D528" s="32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</row>
    <row r="529" spans="1:21" x14ac:dyDescent="0.35">
      <c r="A529" s="19" t="s">
        <v>136</v>
      </c>
      <c r="B529" s="391"/>
      <c r="C529" s="27" t="s">
        <v>63</v>
      </c>
      <c r="D529" s="33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</row>
    <row r="530" spans="1:21" x14ac:dyDescent="0.35">
      <c r="A530" s="19" t="s">
        <v>136</v>
      </c>
      <c r="B530" s="393" t="s">
        <v>1</v>
      </c>
      <c r="C530" s="28" t="s">
        <v>59</v>
      </c>
      <c r="D530" s="56"/>
      <c r="E530" s="90"/>
      <c r="F530" s="90">
        <f>(F49/F451)*100</f>
        <v>58.512269938650306</v>
      </c>
      <c r="G530" s="90">
        <f>(G49/G451)*100</f>
        <v>78.642533936651589</v>
      </c>
      <c r="H530" s="90">
        <f>(H49/H451)*100</f>
        <v>64.213293278257595</v>
      </c>
      <c r="I530" s="90"/>
      <c r="J530" s="90">
        <f>(J49/J451)*100</f>
        <v>59.782280012095555</v>
      </c>
      <c r="K530" s="90">
        <f>(K49/K451)*100</f>
        <v>81.853643314089567</v>
      </c>
      <c r="L530" s="90"/>
      <c r="M530" s="90">
        <f>(M49/M451)*100</f>
        <v>71.298482293423277</v>
      </c>
      <c r="N530" s="90">
        <f>(N49/N451)*100</f>
        <v>82.244710211591538</v>
      </c>
      <c r="O530" s="90"/>
      <c r="P530" s="90"/>
      <c r="Q530" s="90">
        <f>(Q49/Q451)*100</f>
        <v>41.90877606113844</v>
      </c>
      <c r="R530" s="90">
        <f>(R49/R451)*100</f>
        <v>65.472699696663298</v>
      </c>
      <c r="S530" s="90">
        <f>(S49/S451)*100</f>
        <v>79.482027482305355</v>
      </c>
      <c r="T530" s="90">
        <f>(T49/T451)*100</f>
        <v>39.0091743119266</v>
      </c>
      <c r="U530" s="90">
        <f>(U49/U451)*100</f>
        <v>105.68310123110152</v>
      </c>
    </row>
    <row r="531" spans="1:21" x14ac:dyDescent="0.35">
      <c r="A531" s="19" t="s">
        <v>136</v>
      </c>
      <c r="B531" s="390"/>
      <c r="C531" s="20" t="s">
        <v>60</v>
      </c>
      <c r="D531" s="32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</row>
    <row r="532" spans="1:21" x14ac:dyDescent="0.35">
      <c r="A532" s="19" t="s">
        <v>136</v>
      </c>
      <c r="B532" s="390"/>
      <c r="C532" s="20" t="s">
        <v>61</v>
      </c>
      <c r="D532" s="32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</row>
    <row r="533" spans="1:21" x14ac:dyDescent="0.35">
      <c r="A533" s="19" t="s">
        <v>136</v>
      </c>
      <c r="B533" s="390"/>
      <c r="C533" s="20" t="s">
        <v>62</v>
      </c>
      <c r="D533" s="32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</row>
    <row r="534" spans="1:21" x14ac:dyDescent="0.35">
      <c r="A534" s="19" t="s">
        <v>136</v>
      </c>
      <c r="B534" s="391"/>
      <c r="C534" s="27" t="s">
        <v>63</v>
      </c>
      <c r="D534" s="33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</row>
    <row r="535" spans="1:21" x14ac:dyDescent="0.35">
      <c r="A535" s="19" t="s">
        <v>136</v>
      </c>
      <c r="B535" s="393" t="s">
        <v>166</v>
      </c>
      <c r="C535" s="28" t="s">
        <v>59</v>
      </c>
      <c r="D535" s="56"/>
      <c r="E535" s="90"/>
      <c r="F535" s="90">
        <f>(F54/F456)*100</f>
        <v>64.38969764837627</v>
      </c>
      <c r="G535" s="90">
        <f>(G54/G456)*100</f>
        <v>341.63568773234203</v>
      </c>
      <c r="H535" s="90">
        <f>(H54/H456)*100</f>
        <v>92.224231464737798</v>
      </c>
      <c r="I535" s="90"/>
      <c r="J535" s="90">
        <f>(J54/J456)*100</f>
        <v>121.875</v>
      </c>
      <c r="K535" s="90">
        <f>(K54/K456)*100</f>
        <v>108.17438692098094</v>
      </c>
      <c r="L535" s="90"/>
      <c r="M535" s="90">
        <f>(M54/M456)*100</f>
        <v>81.446751507032815</v>
      </c>
      <c r="N535" s="90">
        <f>(N54/N456)*100</f>
        <v>23.952852031151338</v>
      </c>
      <c r="O535" s="90"/>
      <c r="P535" s="90"/>
      <c r="Q535" s="90">
        <f>(Q54/Q456)*100</f>
        <v>90.63743291417164</v>
      </c>
      <c r="R535" s="90">
        <f>(R54/R456)*100</f>
        <v>74.661246612466115</v>
      </c>
      <c r="S535" s="90">
        <f>(S54/S456)*100</f>
        <v>82.950153760162578</v>
      </c>
      <c r="T535" s="90">
        <f>(T54/T456)*100</f>
        <v>302.64900662251659</v>
      </c>
      <c r="U535" s="90">
        <f>(U54/U456)*100</f>
        <v>371.72789066326533</v>
      </c>
    </row>
    <row r="536" spans="1:21" x14ac:dyDescent="0.35">
      <c r="A536" s="19" t="s">
        <v>136</v>
      </c>
      <c r="B536" s="390"/>
      <c r="C536" s="20" t="s">
        <v>60</v>
      </c>
      <c r="D536" s="32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</row>
    <row r="537" spans="1:21" x14ac:dyDescent="0.35">
      <c r="A537" s="19" t="s">
        <v>136</v>
      </c>
      <c r="B537" s="390"/>
      <c r="C537" s="20" t="s">
        <v>61</v>
      </c>
      <c r="D537" s="32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</row>
    <row r="538" spans="1:21" x14ac:dyDescent="0.35">
      <c r="A538" s="19" t="s">
        <v>136</v>
      </c>
      <c r="B538" s="390"/>
      <c r="C538" s="20" t="s">
        <v>62</v>
      </c>
      <c r="D538" s="32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</row>
    <row r="539" spans="1:21" x14ac:dyDescent="0.35">
      <c r="A539" s="19" t="s">
        <v>136</v>
      </c>
      <c r="B539" s="391"/>
      <c r="C539" s="27" t="s">
        <v>63</v>
      </c>
      <c r="D539" s="33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</row>
    <row r="540" spans="1:21" x14ac:dyDescent="0.35">
      <c r="A540" s="19" t="s">
        <v>136</v>
      </c>
      <c r="B540" s="393" t="s">
        <v>11</v>
      </c>
      <c r="C540" s="28" t="s">
        <v>59</v>
      </c>
      <c r="D540" s="56"/>
      <c r="E540" s="90"/>
      <c r="F540" s="90">
        <f>(F59/F461)*100</f>
        <v>79.637618636755832</v>
      </c>
      <c r="G540" s="90">
        <f>(G59/G461)*100</f>
        <v>102.87716709701218</v>
      </c>
      <c r="H540" s="90">
        <f>(H59/H461)*100</f>
        <v>84.047619047619051</v>
      </c>
      <c r="I540" s="90"/>
      <c r="J540" s="90">
        <f>(J59/J461)*100</f>
        <v>121.05908310860505</v>
      </c>
      <c r="K540" s="90">
        <f>(K59/K461)*100</f>
        <v>124.29139731476877</v>
      </c>
      <c r="L540" s="90"/>
      <c r="M540" s="90">
        <f>(M59/M461)*100</f>
        <v>122.42846094354216</v>
      </c>
      <c r="N540" s="90">
        <f>(N59/N461)*100</f>
        <v>84.116965090815413</v>
      </c>
      <c r="O540" s="90"/>
      <c r="P540" s="90"/>
      <c r="Q540" s="90">
        <f>(Q59/Q461)*100</f>
        <v>94.651881965386437</v>
      </c>
      <c r="R540" s="90">
        <f>(R59/R461)*100</f>
        <v>69.647058823529406</v>
      </c>
      <c r="S540" s="90">
        <f>(S59/S461)*100</f>
        <v>80.626824602714933</v>
      </c>
      <c r="T540" s="90">
        <f>(T59/T461)*100</f>
        <v>92.785774767146492</v>
      </c>
      <c r="U540" s="90">
        <f>(U59/U461)*100</f>
        <v>67.991679032553037</v>
      </c>
    </row>
    <row r="541" spans="1:21" x14ac:dyDescent="0.35">
      <c r="A541" s="19" t="s">
        <v>136</v>
      </c>
      <c r="B541" s="390"/>
      <c r="C541" s="20" t="s">
        <v>60</v>
      </c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</row>
    <row r="542" spans="1:21" x14ac:dyDescent="0.35">
      <c r="A542" s="19" t="s">
        <v>136</v>
      </c>
      <c r="B542" s="390"/>
      <c r="C542" s="20" t="s">
        <v>61</v>
      </c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</row>
    <row r="543" spans="1:21" x14ac:dyDescent="0.35">
      <c r="A543" s="19" t="s">
        <v>136</v>
      </c>
      <c r="B543" s="390"/>
      <c r="C543" s="20" t="s">
        <v>62</v>
      </c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</row>
    <row r="544" spans="1:21" x14ac:dyDescent="0.35">
      <c r="A544" s="19" t="s">
        <v>136</v>
      </c>
      <c r="B544" s="391"/>
      <c r="C544" s="27" t="s">
        <v>63</v>
      </c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</row>
    <row r="545" spans="1:21" x14ac:dyDescent="0.35">
      <c r="A545" s="19" t="s">
        <v>136</v>
      </c>
      <c r="B545" s="393" t="s">
        <v>12</v>
      </c>
      <c r="C545" s="28" t="s">
        <v>59</v>
      </c>
      <c r="D545" s="56"/>
      <c r="E545" s="32"/>
      <c r="F545" s="32"/>
      <c r="G545" s="32">
        <f>(G64/G466)*100</f>
        <v>130.22388059701493</v>
      </c>
      <c r="H545" s="32">
        <f>(H64/H466)*100</f>
        <v>52.855782960494992</v>
      </c>
      <c r="I545" s="32"/>
      <c r="J545" s="32">
        <f>(J64/J466)*100</f>
        <v>16.628175519630485</v>
      </c>
      <c r="K545" s="32">
        <f>(K64/K466)*100</f>
        <v>151.57384987893462</v>
      </c>
      <c r="L545" s="32"/>
      <c r="M545" s="32">
        <f>(M64/M466)*100</f>
        <v>351.35802469135803</v>
      </c>
      <c r="N545" s="32">
        <f>(N64/N466)*100</f>
        <v>258.50125944584386</v>
      </c>
      <c r="O545" s="32"/>
      <c r="P545" s="32"/>
      <c r="Q545" s="32">
        <f>(Q64/Q466)*100</f>
        <v>71.416975355623109</v>
      </c>
      <c r="R545" s="32">
        <f>(R64/R466)*100</f>
        <v>66.488304540590121</v>
      </c>
      <c r="S545" s="32">
        <f>(S64/S466)*100</f>
        <v>54.056690021403455</v>
      </c>
      <c r="T545" s="32">
        <f>(T64/T466)*100</f>
        <v>55.658198614318721</v>
      </c>
      <c r="U545" s="32">
        <f>(U64/U466)*100</f>
        <v>57.385357408626938</v>
      </c>
    </row>
    <row r="546" spans="1:21" x14ac:dyDescent="0.35">
      <c r="A546" s="19" t="s">
        <v>136</v>
      </c>
      <c r="B546" s="390"/>
      <c r="C546" s="20" t="s">
        <v>60</v>
      </c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</row>
    <row r="547" spans="1:21" x14ac:dyDescent="0.35">
      <c r="A547" s="19" t="s">
        <v>136</v>
      </c>
      <c r="B547" s="390"/>
      <c r="C547" s="20" t="s">
        <v>61</v>
      </c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</row>
    <row r="548" spans="1:21" x14ac:dyDescent="0.35">
      <c r="A548" s="19" t="s">
        <v>136</v>
      </c>
      <c r="B548" s="390"/>
      <c r="C548" s="20" t="s">
        <v>62</v>
      </c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</row>
    <row r="549" spans="1:21" ht="15" thickBot="1" x14ac:dyDescent="0.4">
      <c r="A549" s="19" t="s">
        <v>136</v>
      </c>
      <c r="B549" s="394"/>
      <c r="C549" s="69" t="s">
        <v>63</v>
      </c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</row>
    <row r="550" spans="1:21" x14ac:dyDescent="0.35">
      <c r="A550" s="19" t="s">
        <v>136</v>
      </c>
      <c r="B550" s="388" t="s">
        <v>64</v>
      </c>
      <c r="C550" s="17" t="s">
        <v>59</v>
      </c>
      <c r="D550" s="32"/>
      <c r="E550" s="32"/>
      <c r="F550" s="90"/>
      <c r="G550" s="90">
        <f>(G69/G471)*100</f>
        <v>79.237506439979384</v>
      </c>
      <c r="H550" s="90">
        <f>(H69/H471)*100</f>
        <v>88.81331747919144</v>
      </c>
      <c r="I550" s="90"/>
      <c r="J550" s="90">
        <f>(J69/J471)*100</f>
        <v>100.8092485549133</v>
      </c>
      <c r="K550" s="90">
        <f>(K69/K471)*100</f>
        <v>127.35814962052766</v>
      </c>
      <c r="L550" s="90"/>
      <c r="M550" s="90">
        <f>(M69/M471)*100</f>
        <v>165.78751303829534</v>
      </c>
      <c r="N550" s="90">
        <f>(N69/N471)*100</f>
        <v>92.492499069227577</v>
      </c>
      <c r="O550" s="90"/>
      <c r="P550" s="90"/>
      <c r="Q550" s="90"/>
      <c r="R550" s="90"/>
      <c r="S550" s="90"/>
      <c r="T550" s="90"/>
      <c r="U550" s="90"/>
    </row>
    <row r="551" spans="1:21" x14ac:dyDescent="0.35">
      <c r="A551" s="19" t="s">
        <v>136</v>
      </c>
      <c r="B551" s="388"/>
      <c r="C551" s="20" t="s">
        <v>60</v>
      </c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</row>
    <row r="552" spans="1:21" x14ac:dyDescent="0.35">
      <c r="A552" s="19" t="s">
        <v>136</v>
      </c>
      <c r="B552" s="388"/>
      <c r="C552" s="20" t="s">
        <v>61</v>
      </c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</row>
    <row r="553" spans="1:21" x14ac:dyDescent="0.35">
      <c r="A553" s="19" t="s">
        <v>136</v>
      </c>
      <c r="B553" s="388"/>
      <c r="C553" s="20" t="s">
        <v>62</v>
      </c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</row>
    <row r="554" spans="1:21" x14ac:dyDescent="0.35">
      <c r="A554" s="19" t="s">
        <v>136</v>
      </c>
      <c r="B554" s="392"/>
      <c r="C554" s="26" t="s">
        <v>63</v>
      </c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</row>
    <row r="555" spans="1:21" x14ac:dyDescent="0.35">
      <c r="A555" s="19" t="s">
        <v>136</v>
      </c>
      <c r="B555" s="393" t="s">
        <v>65</v>
      </c>
      <c r="C555" s="28" t="s">
        <v>59</v>
      </c>
      <c r="D555" s="32"/>
      <c r="E555" s="32"/>
      <c r="F555" s="32"/>
      <c r="G555" s="32">
        <f>(G74/G476)*100</f>
        <v>173</v>
      </c>
      <c r="H555" s="32">
        <f>(H74/H476)*100</f>
        <v>110.95238095238096</v>
      </c>
      <c r="I555" s="32"/>
      <c r="J555" s="32">
        <f>(J74/J476)*100</f>
        <v>206.97674418604652</v>
      </c>
      <c r="K555" s="32">
        <f>(K74/K476)*100</f>
        <v>141.13475177304963</v>
      </c>
      <c r="L555" s="32"/>
      <c r="M555" s="32">
        <f>(M74/M476)*100</f>
        <v>127.84090909090908</v>
      </c>
      <c r="N555" s="32">
        <f>(N74/N476)*100</f>
        <v>31.305077633235417</v>
      </c>
      <c r="O555" s="32"/>
      <c r="P555" s="32"/>
      <c r="Q555" s="32"/>
      <c r="R555" s="32"/>
      <c r="S555" s="32"/>
      <c r="T555" s="32"/>
      <c r="U555" s="32"/>
    </row>
    <row r="556" spans="1:21" x14ac:dyDescent="0.35">
      <c r="A556" s="19" t="s">
        <v>136</v>
      </c>
      <c r="B556" s="390"/>
      <c r="C556" s="20" t="s">
        <v>60</v>
      </c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</row>
    <row r="557" spans="1:21" x14ac:dyDescent="0.35">
      <c r="A557" s="19" t="s">
        <v>136</v>
      </c>
      <c r="B557" s="390"/>
      <c r="C557" s="20" t="s">
        <v>61</v>
      </c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</row>
    <row r="558" spans="1:21" x14ac:dyDescent="0.35">
      <c r="A558" s="19" t="s">
        <v>136</v>
      </c>
      <c r="B558" s="390"/>
      <c r="C558" s="20" t="s">
        <v>62</v>
      </c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</row>
    <row r="559" spans="1:21" x14ac:dyDescent="0.35">
      <c r="A559" s="19" t="s">
        <v>136</v>
      </c>
      <c r="B559" s="391"/>
      <c r="C559" s="27" t="s">
        <v>63</v>
      </c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</row>
    <row r="560" spans="1:21" x14ac:dyDescent="0.35">
      <c r="A560" s="19" t="s">
        <v>136</v>
      </c>
      <c r="B560" s="388" t="s">
        <v>94</v>
      </c>
      <c r="C560" s="28" t="s">
        <v>59</v>
      </c>
      <c r="D560" s="32"/>
      <c r="E560" s="32"/>
      <c r="F560" s="32"/>
      <c r="G560" s="32">
        <f>(G79/G481)*100</f>
        <v>126.16580310880829</v>
      </c>
      <c r="H560" s="32">
        <f>(H79/H481)*100</f>
        <v>129.75813417794413</v>
      </c>
      <c r="I560" s="32"/>
      <c r="J560" s="32">
        <f>(J79/J481)*100</f>
        <v>74.191341737515899</v>
      </c>
      <c r="K560" s="32">
        <f>(K79/K481)*100</f>
        <v>119.67614786406745</v>
      </c>
      <c r="L560" s="32"/>
      <c r="M560" s="32">
        <f>(M79/M481)*100</f>
        <v>120.09046778464261</v>
      </c>
      <c r="N560" s="32">
        <f>(N79/N481)*100</f>
        <v>54.454218808078423</v>
      </c>
      <c r="O560" s="32"/>
      <c r="P560" s="32"/>
      <c r="Q560" s="32">
        <f>(Q79/Q481)*100</f>
        <v>12.167960203659414</v>
      </c>
      <c r="R560" s="32">
        <f>(R79/R481)*100</f>
        <v>7.8099445636243923</v>
      </c>
      <c r="S560" s="32">
        <f>(S79/S481)*100</f>
        <v>6.3868590637412126</v>
      </c>
      <c r="T560" s="32">
        <f>(T79/T481)*100</f>
        <v>5.0662585875687673</v>
      </c>
      <c r="U560" s="32">
        <f>(U79/U481)*100</f>
        <v>4.4159487487580762</v>
      </c>
    </row>
    <row r="561" spans="1:21" x14ac:dyDescent="0.35">
      <c r="A561" s="19" t="s">
        <v>136</v>
      </c>
      <c r="B561" s="388"/>
      <c r="C561" s="20" t="s">
        <v>60</v>
      </c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</row>
    <row r="562" spans="1:21" x14ac:dyDescent="0.35">
      <c r="A562" s="19" t="s">
        <v>136</v>
      </c>
      <c r="B562" s="388"/>
      <c r="C562" s="20" t="s">
        <v>61</v>
      </c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</row>
    <row r="563" spans="1:21" x14ac:dyDescent="0.35">
      <c r="A563" s="19" t="s">
        <v>136</v>
      </c>
      <c r="B563" s="388"/>
      <c r="C563" s="20" t="s">
        <v>62</v>
      </c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</row>
    <row r="564" spans="1:21" x14ac:dyDescent="0.35">
      <c r="A564" s="19" t="s">
        <v>136</v>
      </c>
      <c r="B564" s="389"/>
      <c r="C564" s="25" t="s">
        <v>63</v>
      </c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</row>
    <row r="565" spans="1:21" x14ac:dyDescent="0.35"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x14ac:dyDescent="0.35"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x14ac:dyDescent="0.35"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x14ac:dyDescent="0.35"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x14ac:dyDescent="0.35"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x14ac:dyDescent="0.35"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x14ac:dyDescent="0.35"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x14ac:dyDescent="0.35"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x14ac:dyDescent="0.35"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x14ac:dyDescent="0.35"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x14ac:dyDescent="0.35"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x14ac:dyDescent="0.35"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4:21" x14ac:dyDescent="0.35"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4:21" x14ac:dyDescent="0.35"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4:21" x14ac:dyDescent="0.35"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4:21" x14ac:dyDescent="0.35"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4:21" x14ac:dyDescent="0.35"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4:21" x14ac:dyDescent="0.35"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4:21" x14ac:dyDescent="0.35"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4:21" x14ac:dyDescent="0.35"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4:21" x14ac:dyDescent="0.35"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4:21" x14ac:dyDescent="0.35"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4:21" x14ac:dyDescent="0.35"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4:21" x14ac:dyDescent="0.35"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</sheetData>
  <dataConsolidate/>
  <mergeCells count="97"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342:B346"/>
    <mergeCell ref="B347:B351"/>
    <mergeCell ref="B352:B356"/>
    <mergeCell ref="B357:B361"/>
    <mergeCell ref="B387:B391"/>
    <mergeCell ref="B323:B327"/>
    <mergeCell ref="B308:B312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39:B43"/>
    <mergeCell ref="B19:B23"/>
    <mergeCell ref="B165:B169"/>
    <mergeCell ref="B273:B277"/>
    <mergeCell ref="B204:B208"/>
    <mergeCell ref="B209:B213"/>
    <mergeCell ref="B214:B218"/>
    <mergeCell ref="B219:B223"/>
    <mergeCell ref="B224:B228"/>
    <mergeCell ref="B229:B233"/>
    <mergeCell ref="B234:B238"/>
    <mergeCell ref="B239:B243"/>
    <mergeCell ref="B263:B267"/>
    <mergeCell ref="B268:B272"/>
    <mergeCell ref="B244:B248"/>
    <mergeCell ref="B184:B188"/>
    <mergeCell ref="B189:B193"/>
    <mergeCell ref="B194:B198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120:B124"/>
    <mergeCell ref="B79:B83"/>
    <mergeCell ref="B431:B435"/>
    <mergeCell ref="B436:B440"/>
    <mergeCell ref="B441:B445"/>
    <mergeCell ref="B446:B450"/>
    <mergeCell ref="B410:B420"/>
    <mergeCell ref="B421:B425"/>
    <mergeCell ref="B426:B430"/>
    <mergeCell ref="B451:B455"/>
    <mergeCell ref="B456:B460"/>
    <mergeCell ref="B461:B465"/>
    <mergeCell ref="B466:B470"/>
    <mergeCell ref="B471:B475"/>
    <mergeCell ref="B476:B480"/>
    <mergeCell ref="B481:B485"/>
    <mergeCell ref="B500:B504"/>
    <mergeCell ref="B505:B509"/>
    <mergeCell ref="B489:B499"/>
    <mergeCell ref="B510:B514"/>
    <mergeCell ref="B515:B519"/>
    <mergeCell ref="B520:B524"/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8:B18"/>
    <mergeCell ref="B94:B104"/>
    <mergeCell ref="B173:B183"/>
    <mergeCell ref="B252:B262"/>
    <mergeCell ref="B331:B341"/>
    <mergeCell ref="B24:B28"/>
    <mergeCell ref="B29:B33"/>
    <mergeCell ref="B34:B38"/>
    <mergeCell ref="B199:B203"/>
    <mergeCell ref="B130:B134"/>
    <mergeCell ref="B135:B139"/>
    <mergeCell ref="B140:B144"/>
    <mergeCell ref="B145:B149"/>
    <mergeCell ref="B150:B154"/>
    <mergeCell ref="B155:B159"/>
    <mergeCell ref="B160:B164"/>
  </mergeCells>
  <pageMargins left="0.7" right="0.7" top="0.75" bottom="0.75" header="0.3" footer="0.3"/>
  <ignoredErrors>
    <ignoredError sqref="X88:X91 X14 X21 X19:X20 X17:X18 X15:X16" formulaRange="1"/>
  </ignoredErrors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00B0F0"/>
  </sheetPr>
  <dimension ref="A2:V564"/>
  <sheetViews>
    <sheetView zoomScale="70" zoomScaleNormal="70" zoomScalePageLayoutView="70" workbookViewId="0">
      <pane xSplit="3" ySplit="7" topLeftCell="T8" activePane="bottomRight" state="frozen"/>
      <selection pane="topRight" activeCell="D1" sqref="D1"/>
      <selection pane="bottomLeft" activeCell="A8" sqref="A8"/>
      <selection pane="bottomRight" activeCell="B535" sqref="B535:B539"/>
    </sheetView>
  </sheetViews>
  <sheetFormatPr defaultColWidth="8.81640625" defaultRowHeight="14.5" x14ac:dyDescent="0.35"/>
  <cols>
    <col min="1" max="1" width="23.453125" style="19" customWidth="1"/>
    <col min="2" max="2" width="50.81640625" style="19" customWidth="1"/>
    <col min="3" max="3" width="50.453125" style="19" bestFit="1" customWidth="1"/>
    <col min="4" max="19" width="27.81640625" style="19" customWidth="1"/>
    <col min="20" max="20" width="21.7265625" style="19" bestFit="1" customWidth="1"/>
    <col min="21" max="21" width="22.1796875" style="19" bestFit="1" customWidth="1"/>
    <col min="22" max="23" width="8.81640625" style="19"/>
    <col min="24" max="24" width="2.1796875" style="19" bestFit="1" customWidth="1"/>
    <col min="25" max="16384" width="8.81640625" style="19"/>
  </cols>
  <sheetData>
    <row r="2" spans="1:22" ht="18.5" x14ac:dyDescent="0.35">
      <c r="B2" s="315" t="s">
        <v>137</v>
      </c>
      <c r="C2" s="98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43"/>
      <c r="P2" s="43"/>
      <c r="Q2" s="43"/>
      <c r="R2" s="43"/>
      <c r="S2" s="43"/>
      <c r="T2" s="43"/>
      <c r="U2" s="43"/>
    </row>
    <row r="3" spans="1:22" x14ac:dyDescent="0.35">
      <c r="B3" s="20" t="s">
        <v>97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33"/>
      <c r="P3" s="233"/>
      <c r="Q3" s="233"/>
      <c r="R3" s="233"/>
      <c r="S3" s="233"/>
      <c r="T3" s="233"/>
      <c r="U3" s="233"/>
    </row>
    <row r="4" spans="1:22" x14ac:dyDescent="0.35">
      <c r="B4" s="20" t="s">
        <v>98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50"/>
      <c r="P4" s="250"/>
      <c r="Q4" s="250"/>
      <c r="R4" s="250"/>
      <c r="S4" s="250"/>
      <c r="T4" s="250"/>
      <c r="U4" s="250"/>
    </row>
    <row r="5" spans="1:22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</row>
    <row r="6" spans="1:22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</row>
    <row r="7" spans="1:22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186</v>
      </c>
    </row>
    <row r="8" spans="1:22" ht="15" customHeight="1" x14ac:dyDescent="0.35">
      <c r="A8" s="19" t="s">
        <v>137</v>
      </c>
      <c r="B8" s="385" t="s">
        <v>0</v>
      </c>
      <c r="C8" s="260" t="s">
        <v>125</v>
      </c>
      <c r="D8" s="76">
        <f t="shared" ref="D8:G8" si="0">D12+D16+D18</f>
        <v>4545200000</v>
      </c>
      <c r="E8" s="76">
        <f t="shared" si="0"/>
        <v>5641600000</v>
      </c>
      <c r="F8" s="76">
        <f t="shared" si="0"/>
        <v>6744700000</v>
      </c>
      <c r="G8" s="76">
        <f t="shared" si="0"/>
        <v>5433750000</v>
      </c>
      <c r="H8" s="76">
        <f>H12+H16+H18</f>
        <v>6529800000</v>
      </c>
      <c r="I8" s="76">
        <f t="shared" ref="I8:R8" si="1">I11+I18</f>
        <v>7198900000</v>
      </c>
      <c r="J8" s="76">
        <f t="shared" si="1"/>
        <v>7411660000</v>
      </c>
      <c r="K8" s="76">
        <f t="shared" si="1"/>
        <v>6502704590.7400007</v>
      </c>
      <c r="L8" s="76">
        <f t="shared" si="1"/>
        <v>8804818675</v>
      </c>
      <c r="M8" s="76">
        <f t="shared" si="1"/>
        <v>12008587014</v>
      </c>
      <c r="N8" s="76">
        <f t="shared" si="1"/>
        <v>12871410615</v>
      </c>
      <c r="O8" s="76">
        <f t="shared" si="1"/>
        <v>10298805684.5</v>
      </c>
      <c r="P8" s="76">
        <f t="shared" si="1"/>
        <v>13828967143.009998</v>
      </c>
      <c r="Q8" s="76">
        <f t="shared" si="1"/>
        <v>13652792762.799999</v>
      </c>
      <c r="R8" s="76">
        <f t="shared" si="1"/>
        <v>18738513025.439999</v>
      </c>
      <c r="S8" s="76">
        <f>S11+S18</f>
        <v>15407452629.117998</v>
      </c>
      <c r="T8" s="76">
        <f t="shared" ref="T8:U8" si="2">T11+T18</f>
        <v>15181895951.999998</v>
      </c>
      <c r="U8" s="76">
        <f t="shared" si="2"/>
        <v>16581469218.192396</v>
      </c>
    </row>
    <row r="9" spans="1:22" ht="15" customHeight="1" x14ac:dyDescent="0.35">
      <c r="A9" s="19" t="s">
        <v>137</v>
      </c>
      <c r="B9" s="386"/>
      <c r="C9" s="260" t="s">
        <v>124</v>
      </c>
      <c r="D9" s="76">
        <f t="shared" ref="D9:G9" si="3">D12+D16+D17</f>
        <v>6047900000</v>
      </c>
      <c r="E9" s="76">
        <f t="shared" si="3"/>
        <v>6485300000</v>
      </c>
      <c r="F9" s="76">
        <f>F12+F16+F17</f>
        <v>7226700000</v>
      </c>
      <c r="G9" s="76">
        <f t="shared" si="3"/>
        <v>5640050000</v>
      </c>
      <c r="H9" s="76">
        <f>H12+H16+H17</f>
        <v>5127300000</v>
      </c>
      <c r="I9" s="76">
        <f t="shared" ref="I9:R9" si="4">I11+I16+I17</f>
        <v>7360280000</v>
      </c>
      <c r="J9" s="76">
        <f t="shared" si="4"/>
        <v>7707076000</v>
      </c>
      <c r="K9" s="76">
        <f t="shared" si="4"/>
        <v>6043540423.8500004</v>
      </c>
      <c r="L9" s="76">
        <f t="shared" si="4"/>
        <v>8750208660</v>
      </c>
      <c r="M9" s="76">
        <f t="shared" si="4"/>
        <v>12253791179</v>
      </c>
      <c r="N9" s="76">
        <f t="shared" si="4"/>
        <v>11918943968</v>
      </c>
      <c r="O9" s="76">
        <f t="shared" si="4"/>
        <v>9860947054.4400005</v>
      </c>
      <c r="P9" s="76">
        <f t="shared" si="4"/>
        <v>13222381802.189999</v>
      </c>
      <c r="Q9" s="76">
        <f t="shared" si="4"/>
        <v>15494047730.49</v>
      </c>
      <c r="R9" s="76">
        <f t="shared" si="4"/>
        <v>19005475172.519997</v>
      </c>
      <c r="S9" s="76">
        <f>S11+S16+S17</f>
        <v>20864479229.057999</v>
      </c>
      <c r="T9" s="76">
        <f t="shared" ref="T9:U9" si="5">T11+T16+T17</f>
        <v>20492619219.779999</v>
      </c>
      <c r="U9" s="76">
        <f t="shared" si="5"/>
        <v>24503981294.132397</v>
      </c>
    </row>
    <row r="10" spans="1:22" ht="15" customHeight="1" x14ac:dyDescent="0.35">
      <c r="A10" s="19" t="s">
        <v>137</v>
      </c>
      <c r="B10" s="386"/>
      <c r="C10" s="95" t="s">
        <v>126</v>
      </c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>
        <f t="shared" ref="O10:R10" si="6">O19+O24+O29+O34+O39+O44+O49+O54+O59+O64</f>
        <v>9863383715.9099998</v>
      </c>
      <c r="P10" s="76">
        <f t="shared" si="6"/>
        <v>12655169056.800001</v>
      </c>
      <c r="Q10" s="76">
        <f t="shared" si="6"/>
        <v>13774702069.379999</v>
      </c>
      <c r="R10" s="76">
        <f t="shared" si="6"/>
        <v>17195757725.07</v>
      </c>
      <c r="S10" s="76">
        <f>S19+S24+S29+S34+S39+S44+S49+S54+S59+S64</f>
        <v>12274841118.84</v>
      </c>
      <c r="T10" s="76">
        <f t="shared" ref="T10" si="7">T19+T24+T29+T34+T39+T44+T49+T54+T59+T64</f>
        <v>11650146177.43</v>
      </c>
      <c r="U10" s="76">
        <f>U19+U24+U29+U34+U39+U44+U49+U54+U59+U64</f>
        <v>13812423355.73</v>
      </c>
      <c r="V10" s="19" t="s">
        <v>212</v>
      </c>
    </row>
    <row r="11" spans="1:22" ht="15" customHeight="1" x14ac:dyDescent="0.35">
      <c r="A11" s="19" t="s">
        <v>137</v>
      </c>
      <c r="B11" s="386"/>
      <c r="C11" s="260" t="s">
        <v>123</v>
      </c>
      <c r="D11" s="76">
        <f t="shared" ref="D11" si="8">D12+D14+D15</f>
        <v>2092400000</v>
      </c>
      <c r="E11" s="76">
        <f t="shared" ref="E11" si="9">E12+E14+E15</f>
        <v>2420200000</v>
      </c>
      <c r="F11" s="76">
        <f t="shared" ref="F11" si="10">F12+F14+F15</f>
        <v>2824600000</v>
      </c>
      <c r="G11" s="76">
        <f t="shared" ref="G11" si="11">G12+G14+G15</f>
        <v>2448900000</v>
      </c>
      <c r="H11" s="76">
        <f t="shared" ref="H11:R11" si="12">H12+H14+H15</f>
        <v>2730500000</v>
      </c>
      <c r="I11" s="76">
        <f t="shared" si="12"/>
        <v>6361700000</v>
      </c>
      <c r="J11" s="76">
        <f t="shared" si="12"/>
        <v>6852900000</v>
      </c>
      <c r="K11" s="76">
        <f t="shared" si="12"/>
        <v>5933497752.8500004</v>
      </c>
      <c r="L11" s="76">
        <f t="shared" si="12"/>
        <v>8208637975</v>
      </c>
      <c r="M11" s="76">
        <f t="shared" si="12"/>
        <v>11562037795</v>
      </c>
      <c r="N11" s="76">
        <f t="shared" si="12"/>
        <v>12472355175</v>
      </c>
      <c r="O11" s="76">
        <f t="shared" si="12"/>
        <v>9831238581.5</v>
      </c>
      <c r="P11" s="76">
        <f t="shared" si="12"/>
        <v>12359696026.349998</v>
      </c>
      <c r="Q11" s="76">
        <f t="shared" si="12"/>
        <v>13411066932.789999</v>
      </c>
      <c r="R11" s="76">
        <f t="shared" si="12"/>
        <v>18468914018.439999</v>
      </c>
      <c r="S11" s="76">
        <f>S12+S14+S15</f>
        <v>15007398839.457998</v>
      </c>
      <c r="T11" s="76">
        <f t="shared" ref="T11" si="13">T12+T14+T15</f>
        <v>14720294625.169998</v>
      </c>
      <c r="U11" s="76">
        <f>U12+U14+U15</f>
        <v>16235755165.312397</v>
      </c>
    </row>
    <row r="12" spans="1:22" ht="15" customHeight="1" x14ac:dyDescent="0.35">
      <c r="A12" s="19" t="s">
        <v>137</v>
      </c>
      <c r="B12" s="386"/>
      <c r="C12" s="20" t="s">
        <v>117</v>
      </c>
      <c r="D12" s="32">
        <v>2092400000</v>
      </c>
      <c r="E12" s="32">
        <v>2420200000</v>
      </c>
      <c r="F12" s="32">
        <v>2824600000</v>
      </c>
      <c r="G12" s="32">
        <v>2448900000</v>
      </c>
      <c r="H12" s="32">
        <v>2730500000</v>
      </c>
      <c r="I12" s="32">
        <v>3527000000</v>
      </c>
      <c r="J12" s="86">
        <v>3078940000</v>
      </c>
      <c r="K12" s="86">
        <v>3028200000</v>
      </c>
      <c r="L12" s="86">
        <v>4368650000</v>
      </c>
      <c r="M12" s="86">
        <v>6357200000</v>
      </c>
      <c r="N12" s="86">
        <v>7629600000</v>
      </c>
      <c r="O12" s="76">
        <v>6095900000</v>
      </c>
      <c r="P12" s="76">
        <v>5560170000</v>
      </c>
      <c r="Q12" s="76">
        <v>5610700000</v>
      </c>
      <c r="R12" s="76">
        <v>9463000000</v>
      </c>
      <c r="S12" s="76">
        <v>8470062650.5190001</v>
      </c>
      <c r="T12" s="236">
        <v>8729200000</v>
      </c>
      <c r="U12" s="236">
        <v>9853000000</v>
      </c>
    </row>
    <row r="13" spans="1:22" ht="15" customHeight="1" x14ac:dyDescent="0.35">
      <c r="A13" s="19" t="s">
        <v>137</v>
      </c>
      <c r="B13" s="386"/>
      <c r="C13" s="254" t="s">
        <v>118</v>
      </c>
      <c r="D13" s="32"/>
      <c r="E13" s="32"/>
      <c r="F13" s="32"/>
      <c r="G13" s="32"/>
      <c r="H13" s="32"/>
      <c r="I13" s="32"/>
      <c r="J13" s="86"/>
      <c r="K13" s="86"/>
      <c r="L13" s="86"/>
      <c r="M13" s="86"/>
      <c r="N13" s="86"/>
      <c r="O13" s="76"/>
      <c r="P13" s="76"/>
      <c r="Q13" s="76"/>
      <c r="R13" s="76"/>
      <c r="S13" s="76"/>
      <c r="T13" s="76"/>
      <c r="U13" s="76"/>
    </row>
    <row r="14" spans="1:22" ht="15" customHeight="1" x14ac:dyDescent="0.35">
      <c r="A14" s="19" t="s">
        <v>137</v>
      </c>
      <c r="B14" s="386"/>
      <c r="C14" s="254" t="s">
        <v>119</v>
      </c>
      <c r="D14" s="32"/>
      <c r="E14" s="32"/>
      <c r="F14" s="32"/>
      <c r="G14" s="32"/>
      <c r="H14" s="32"/>
      <c r="I14" s="32">
        <v>788200000</v>
      </c>
      <c r="J14" s="86">
        <v>1287300000.0000002</v>
      </c>
      <c r="K14" s="86">
        <v>1825391106</v>
      </c>
      <c r="L14" s="86">
        <v>2704324810</v>
      </c>
      <c r="M14" s="86">
        <v>3023447503.9999995</v>
      </c>
      <c r="N14" s="86">
        <v>3501862005.9999995</v>
      </c>
      <c r="O14" s="76">
        <v>2766416404.4999995</v>
      </c>
      <c r="P14" s="76">
        <v>4324881276.3099995</v>
      </c>
      <c r="Q14" s="76">
        <v>4218635667.7999992</v>
      </c>
      <c r="R14" s="76">
        <v>5951338073.9099979</v>
      </c>
      <c r="S14" s="76">
        <v>4232716951.0189986</v>
      </c>
      <c r="T14" s="236">
        <v>4195271521.2999992</v>
      </c>
      <c r="U14" s="236">
        <v>4331415598.5823975</v>
      </c>
    </row>
    <row r="15" spans="1:22" ht="15" customHeight="1" x14ac:dyDescent="0.35">
      <c r="A15" s="19" t="s">
        <v>137</v>
      </c>
      <c r="B15" s="386"/>
      <c r="C15" s="254" t="s">
        <v>120</v>
      </c>
      <c r="D15" s="34"/>
      <c r="E15" s="34"/>
      <c r="F15" s="34"/>
      <c r="G15" s="34"/>
      <c r="H15" s="34"/>
      <c r="I15" s="34">
        <v>2046500000.0000005</v>
      </c>
      <c r="J15" s="86">
        <v>2486660000.0000005</v>
      </c>
      <c r="K15" s="86">
        <v>1079906646.8499999</v>
      </c>
      <c r="L15" s="86">
        <v>1135663165</v>
      </c>
      <c r="M15" s="86">
        <v>2181390291</v>
      </c>
      <c r="N15" s="86">
        <v>1340893169</v>
      </c>
      <c r="O15" s="76">
        <v>968922177</v>
      </c>
      <c r="P15" s="76">
        <v>2474644750.04</v>
      </c>
      <c r="Q15" s="76">
        <v>3581731264.9899998</v>
      </c>
      <c r="R15" s="76">
        <v>3054575944.5299997</v>
      </c>
      <c r="S15" s="76">
        <v>2304619237.9200001</v>
      </c>
      <c r="T15" s="236">
        <v>1795823103.8699999</v>
      </c>
      <c r="U15" s="236">
        <v>2051339566.73</v>
      </c>
    </row>
    <row r="16" spans="1:22" ht="15" customHeight="1" x14ac:dyDescent="0.35">
      <c r="A16" s="19" t="s">
        <v>137</v>
      </c>
      <c r="B16" s="386"/>
      <c r="C16" s="260" t="s">
        <v>121</v>
      </c>
      <c r="D16" s="32">
        <v>2452800000</v>
      </c>
      <c r="E16" s="32">
        <v>2844200000</v>
      </c>
      <c r="F16" s="32">
        <v>3581100000</v>
      </c>
      <c r="G16" s="32">
        <v>1929150000.0000002</v>
      </c>
      <c r="H16" s="32">
        <v>1725200000</v>
      </c>
      <c r="I16" s="32">
        <v>887380000.00000012</v>
      </c>
      <c r="J16" s="32">
        <v>895776000.00000012</v>
      </c>
      <c r="K16" s="32">
        <v>381442671</v>
      </c>
      <c r="L16" s="32">
        <v>790470685</v>
      </c>
      <c r="M16" s="32">
        <v>870453383.99999988</v>
      </c>
      <c r="N16" s="32">
        <v>1273388793</v>
      </c>
      <c r="O16" s="32">
        <v>417108472.94</v>
      </c>
      <c r="P16" s="32">
        <v>866025775.83999991</v>
      </c>
      <c r="Q16" s="32">
        <v>1618980797.7</v>
      </c>
      <c r="R16" s="32">
        <v>963461154.07999992</v>
      </c>
      <c r="S16" s="32">
        <v>5857080389.5999994</v>
      </c>
      <c r="T16" s="236">
        <v>5772324594.6099997</v>
      </c>
      <c r="U16" s="236">
        <v>8268226128.8200006</v>
      </c>
    </row>
    <row r="17" spans="1:21" ht="15" customHeight="1" x14ac:dyDescent="0.35">
      <c r="A17" s="19" t="s">
        <v>137</v>
      </c>
      <c r="B17" s="386"/>
      <c r="C17" s="260" t="s">
        <v>122</v>
      </c>
      <c r="D17" s="32">
        <v>1502700000</v>
      </c>
      <c r="E17" s="32">
        <v>1220900000</v>
      </c>
      <c r="F17" s="32">
        <v>821000000</v>
      </c>
      <c r="G17" s="32">
        <v>1262000000</v>
      </c>
      <c r="H17" s="32">
        <v>671600000</v>
      </c>
      <c r="I17" s="32">
        <v>111200000</v>
      </c>
      <c r="J17" s="32">
        <v>-41600000</v>
      </c>
      <c r="K17" s="32">
        <v>-271400000</v>
      </c>
      <c r="L17" s="32">
        <v>-248900000</v>
      </c>
      <c r="M17" s="32">
        <v>-178700000</v>
      </c>
      <c r="N17" s="32">
        <v>-1826800000</v>
      </c>
      <c r="O17" s="32">
        <v>-387400000</v>
      </c>
      <c r="P17" s="32">
        <v>-3340000</v>
      </c>
      <c r="Q17" s="32">
        <v>464000000</v>
      </c>
      <c r="R17" s="32">
        <v>-426900000</v>
      </c>
      <c r="S17" s="236">
        <v>0</v>
      </c>
      <c r="T17" s="236">
        <v>0</v>
      </c>
      <c r="U17" s="236">
        <v>0</v>
      </c>
    </row>
    <row r="18" spans="1:21" ht="15" customHeight="1" x14ac:dyDescent="0.35">
      <c r="A18" s="19" t="s">
        <v>137</v>
      </c>
      <c r="B18" s="387"/>
      <c r="C18" s="261" t="s">
        <v>116</v>
      </c>
      <c r="D18" s="33"/>
      <c r="E18" s="33">
        <v>377200000</v>
      </c>
      <c r="F18" s="33">
        <v>339000000</v>
      </c>
      <c r="G18" s="33">
        <v>1055699999.9999998</v>
      </c>
      <c r="H18" s="33">
        <v>2074100000</v>
      </c>
      <c r="I18" s="33">
        <v>837199999.99999988</v>
      </c>
      <c r="J18" s="33">
        <v>558760000.00000012</v>
      </c>
      <c r="K18" s="33">
        <v>569206837.88999999</v>
      </c>
      <c r="L18" s="33">
        <v>596180700</v>
      </c>
      <c r="M18" s="33">
        <v>446549219.00000006</v>
      </c>
      <c r="N18" s="33">
        <v>399055440</v>
      </c>
      <c r="O18" s="33">
        <v>467567103</v>
      </c>
      <c r="P18" s="33">
        <v>1469271116.6599998</v>
      </c>
      <c r="Q18" s="33">
        <v>241725830.00999999</v>
      </c>
      <c r="R18" s="33">
        <v>269599006.99999994</v>
      </c>
      <c r="S18" s="33">
        <v>400053789.66000003</v>
      </c>
      <c r="T18" s="237">
        <v>461601326.82999992</v>
      </c>
      <c r="U18" s="237">
        <v>345714052.88</v>
      </c>
    </row>
    <row r="19" spans="1:21" ht="15" customHeight="1" x14ac:dyDescent="0.35">
      <c r="A19" s="19" t="s">
        <v>137</v>
      </c>
      <c r="B19" s="390" t="s">
        <v>4</v>
      </c>
      <c r="C19" s="260" t="s">
        <v>59</v>
      </c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>
        <f>SUM(O20:O23)</f>
        <v>743478343.2299999</v>
      </c>
      <c r="P19" s="34">
        <f>SUM(P20:P23)</f>
        <v>1710562211.7600002</v>
      </c>
      <c r="Q19" s="34">
        <f>SUM(Q20:Q23)</f>
        <v>2411669017.1100001</v>
      </c>
      <c r="R19" s="34">
        <f>SUM(R20:R23)</f>
        <v>3431142561.8700004</v>
      </c>
      <c r="S19" s="34">
        <f>SUM(S20:S23)</f>
        <v>2317156485.23</v>
      </c>
      <c r="T19" s="34">
        <f t="shared" ref="T19:U19" si="14">SUM(T20:T23)</f>
        <v>1563869840.3299999</v>
      </c>
      <c r="U19" s="34">
        <f t="shared" si="14"/>
        <v>1454101939.4000003</v>
      </c>
    </row>
    <row r="20" spans="1:21" x14ac:dyDescent="0.35">
      <c r="A20" s="19" t="s">
        <v>137</v>
      </c>
      <c r="B20" s="390"/>
      <c r="C20" s="20" t="s">
        <v>60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>
        <v>743478343.2299999</v>
      </c>
      <c r="P20" s="34">
        <v>1710562211.7600002</v>
      </c>
      <c r="Q20" s="34">
        <v>2411669017.1100001</v>
      </c>
      <c r="R20" s="34">
        <v>3431142561.8700004</v>
      </c>
      <c r="S20" s="34">
        <v>2317156485.23</v>
      </c>
      <c r="T20" s="248">
        <v>1563869840.3299999</v>
      </c>
      <c r="U20" s="248">
        <v>1454101939.4000003</v>
      </c>
    </row>
    <row r="21" spans="1:21" x14ac:dyDescent="0.35">
      <c r="A21" s="19" t="s">
        <v>137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</row>
    <row r="22" spans="1:21" x14ac:dyDescent="0.35">
      <c r="A22" s="19" t="s">
        <v>137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</row>
    <row r="23" spans="1:21" x14ac:dyDescent="0.35">
      <c r="A23" s="19" t="s">
        <v>137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ht="15" customHeight="1" x14ac:dyDescent="0.35">
      <c r="A24" s="19" t="s">
        <v>137</v>
      </c>
      <c r="B24" s="390" t="s">
        <v>5</v>
      </c>
      <c r="C24" s="17" t="s">
        <v>59</v>
      </c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>
        <f>SUM(O25:O28)</f>
        <v>72536033.510000005</v>
      </c>
      <c r="P24" s="34">
        <f>SUM(P25:P28)</f>
        <v>94128952.079999998</v>
      </c>
      <c r="Q24" s="34">
        <f>SUM(Q25:Q28)</f>
        <v>146727591.94</v>
      </c>
      <c r="R24" s="34">
        <f>SUM(R25:R28)</f>
        <v>363514738.00999999</v>
      </c>
      <c r="S24" s="34">
        <f>SUM(S25:S28)</f>
        <v>197362361.84</v>
      </c>
      <c r="T24" s="34">
        <f t="shared" ref="T24:U24" si="15">SUM(T25:T28)</f>
        <v>360658367.25</v>
      </c>
      <c r="U24" s="34">
        <f t="shared" si="15"/>
        <v>627210238.60000002</v>
      </c>
    </row>
    <row r="25" spans="1:21" x14ac:dyDescent="0.35">
      <c r="A25" s="19" t="s">
        <v>137</v>
      </c>
      <c r="B25" s="390"/>
      <c r="C25" s="20" t="s">
        <v>60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>
        <v>72536033.510000005</v>
      </c>
      <c r="P25" s="34">
        <v>94128952.079999998</v>
      </c>
      <c r="Q25" s="34">
        <v>146727591.94</v>
      </c>
      <c r="R25" s="34">
        <v>363514738.00999999</v>
      </c>
      <c r="S25" s="34">
        <v>197362361.84</v>
      </c>
      <c r="T25" s="248">
        <v>360658367.25</v>
      </c>
      <c r="U25" s="248">
        <v>627210238.60000002</v>
      </c>
    </row>
    <row r="26" spans="1:21" x14ac:dyDescent="0.35">
      <c r="A26" s="19" t="s">
        <v>137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1" x14ac:dyDescent="0.35">
      <c r="A27" s="19" t="s">
        <v>137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1" x14ac:dyDescent="0.35">
      <c r="A28" s="19" t="s">
        <v>137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</row>
    <row r="29" spans="1:21" ht="15" customHeight="1" x14ac:dyDescent="0.35">
      <c r="A29" s="19" t="s">
        <v>137</v>
      </c>
      <c r="B29" s="390" t="s">
        <v>6</v>
      </c>
      <c r="C29" s="17" t="s">
        <v>59</v>
      </c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>
        <f>SUM(O30:O33)</f>
        <v>154270288.66999999</v>
      </c>
      <c r="P29" s="34">
        <f>SUM(P30:P33)</f>
        <v>144137469.00999999</v>
      </c>
      <c r="Q29" s="34">
        <f>SUM(Q30:Q33)</f>
        <v>127637181.40000001</v>
      </c>
      <c r="R29" s="34"/>
      <c r="S29" s="34">
        <f>SUM(S30:S33)</f>
        <v>33000000</v>
      </c>
      <c r="T29" s="34">
        <f t="shared" ref="T29:U29" si="16">SUM(T30:T33)</f>
        <v>7072275.8500000006</v>
      </c>
      <c r="U29" s="34">
        <f t="shared" si="16"/>
        <v>11159810.710000001</v>
      </c>
    </row>
    <row r="30" spans="1:21" x14ac:dyDescent="0.35">
      <c r="A30" s="19" t="s">
        <v>137</v>
      </c>
      <c r="B30" s="390"/>
      <c r="C30" s="20" t="s">
        <v>60</v>
      </c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>
        <v>154270288.66999999</v>
      </c>
      <c r="P30" s="34">
        <v>144137469.00999999</v>
      </c>
      <c r="Q30" s="34">
        <v>127637181.40000001</v>
      </c>
      <c r="R30" s="34"/>
      <c r="S30" s="34">
        <v>33000000</v>
      </c>
      <c r="T30" s="248">
        <v>7072275.8500000006</v>
      </c>
      <c r="U30" s="248">
        <v>11159810.710000001</v>
      </c>
    </row>
    <row r="31" spans="1:21" x14ac:dyDescent="0.35">
      <c r="A31" s="19" t="s">
        <v>137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1" x14ac:dyDescent="0.35">
      <c r="A32" s="19" t="s">
        <v>137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 x14ac:dyDescent="0.35">
      <c r="A33" s="19" t="s">
        <v>137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15" customHeight="1" x14ac:dyDescent="0.35">
      <c r="A34" s="19" t="s">
        <v>137</v>
      </c>
      <c r="B34" s="393" t="s">
        <v>7</v>
      </c>
      <c r="C34" s="28" t="s">
        <v>59</v>
      </c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>
        <f>SUM(O35:O38)</f>
        <v>6364206032.8800001</v>
      </c>
      <c r="P34" s="34">
        <f>SUM(P35:P38)</f>
        <v>7819560599.0300016</v>
      </c>
      <c r="Q34" s="34">
        <f>SUM(Q35:Q38)</f>
        <v>6708769238.8800001</v>
      </c>
      <c r="R34" s="34">
        <f>SUM(R35:R38)</f>
        <v>7757952715.2800007</v>
      </c>
      <c r="S34" s="34">
        <f>SUM(S35:S38)</f>
        <v>5701659439.4699993</v>
      </c>
      <c r="T34" s="34">
        <f t="shared" ref="T34:U34" si="17">SUM(T35:T38)</f>
        <v>5678278987.329999</v>
      </c>
      <c r="U34" s="34">
        <f t="shared" si="17"/>
        <v>7852990762.5699997</v>
      </c>
    </row>
    <row r="35" spans="1:21" x14ac:dyDescent="0.35">
      <c r="A35" s="19" t="s">
        <v>137</v>
      </c>
      <c r="B35" s="390"/>
      <c r="C35" s="20" t="s">
        <v>60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>
        <v>6364206032.8800001</v>
      </c>
      <c r="P35" s="34">
        <v>7819560599.0300016</v>
      </c>
      <c r="Q35" s="34">
        <v>6708769238.8800001</v>
      </c>
      <c r="R35" s="34">
        <v>7757952715.2800007</v>
      </c>
      <c r="S35" s="34">
        <v>5701659439.4699993</v>
      </c>
      <c r="T35" s="248">
        <v>5678278987.329999</v>
      </c>
      <c r="U35" s="248">
        <v>7852990762.5699997</v>
      </c>
    </row>
    <row r="36" spans="1:21" x14ac:dyDescent="0.35">
      <c r="A36" s="19" t="s">
        <v>137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 x14ac:dyDescent="0.35">
      <c r="A37" s="19" t="s">
        <v>137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 x14ac:dyDescent="0.35">
      <c r="A38" s="19" t="s">
        <v>137</v>
      </c>
      <c r="B38" s="391"/>
      <c r="C38" s="27" t="s">
        <v>63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</row>
    <row r="39" spans="1:21" ht="15" customHeight="1" x14ac:dyDescent="0.35">
      <c r="A39" s="19" t="s">
        <v>137</v>
      </c>
      <c r="B39" s="393" t="s">
        <v>8</v>
      </c>
      <c r="C39" s="28" t="s">
        <v>59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>
        <f>SUM(O40:O43)</f>
        <v>89725433.799999997</v>
      </c>
      <c r="P39" s="34">
        <f>SUM(P40:P43)</f>
        <v>140114465.25000003</v>
      </c>
      <c r="Q39" s="34">
        <f>SUM(Q40:Q43)</f>
        <v>156179780.98000002</v>
      </c>
      <c r="R39" s="34">
        <f>SUM(R40:R43)</f>
        <v>146847573.88</v>
      </c>
      <c r="S39" s="34">
        <f>SUM(S40:S43)</f>
        <v>240955313.25999999</v>
      </c>
      <c r="T39" s="34">
        <f t="shared" ref="T39:U39" si="18">SUM(T40:T43)</f>
        <v>404292040.31</v>
      </c>
      <c r="U39" s="34">
        <f t="shared" si="18"/>
        <v>253478674.16999999</v>
      </c>
    </row>
    <row r="40" spans="1:21" x14ac:dyDescent="0.35">
      <c r="A40" s="19" t="s">
        <v>137</v>
      </c>
      <c r="B40" s="390"/>
      <c r="C40" s="20" t="s">
        <v>60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>
        <v>89725433.799999997</v>
      </c>
      <c r="P40" s="34">
        <v>140114465.25000003</v>
      </c>
      <c r="Q40" s="34">
        <v>156179780.98000002</v>
      </c>
      <c r="R40" s="34">
        <v>146847573.88</v>
      </c>
      <c r="S40" s="34">
        <v>240955313.25999999</v>
      </c>
      <c r="T40" s="248">
        <v>404292040.31</v>
      </c>
      <c r="U40" s="248">
        <v>253478674.16999999</v>
      </c>
    </row>
    <row r="41" spans="1:21" x14ac:dyDescent="0.35">
      <c r="A41" s="19" t="s">
        <v>137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</row>
    <row r="42" spans="1:21" x14ac:dyDescent="0.35">
      <c r="A42" s="19" t="s">
        <v>137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 x14ac:dyDescent="0.35">
      <c r="A43" s="19" t="s">
        <v>137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</row>
    <row r="44" spans="1:21" ht="15" customHeight="1" x14ac:dyDescent="0.35">
      <c r="A44" s="19" t="s">
        <v>137</v>
      </c>
      <c r="B44" s="393" t="s">
        <v>9</v>
      </c>
      <c r="C44" s="28" t="s">
        <v>59</v>
      </c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>
        <f>SUM(O45:O48)</f>
        <v>394346814.87</v>
      </c>
      <c r="P44" s="34">
        <f>SUM(P45:P48)</f>
        <v>360933389.81999999</v>
      </c>
      <c r="Q44" s="34">
        <f>SUM(Q45:Q48)</f>
        <v>419929592.88</v>
      </c>
      <c r="R44" s="34">
        <f>SUM(R45:R48)</f>
        <v>641870177.56999993</v>
      </c>
      <c r="S44" s="34">
        <f>SUM(S45:S48)</f>
        <v>390983605.81999999</v>
      </c>
      <c r="T44" s="34">
        <f t="shared" ref="T44:U44" si="19">SUM(T45:T48)</f>
        <v>580949529.49000001</v>
      </c>
      <c r="U44" s="34">
        <f t="shared" si="19"/>
        <v>515605149.65999997</v>
      </c>
    </row>
    <row r="45" spans="1:21" x14ac:dyDescent="0.35">
      <c r="A45" s="19" t="s">
        <v>137</v>
      </c>
      <c r="B45" s="390"/>
      <c r="C45" s="20" t="s">
        <v>60</v>
      </c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>
        <v>394346814.87</v>
      </c>
      <c r="P45" s="34">
        <v>360933389.81999999</v>
      </c>
      <c r="Q45" s="34">
        <v>419929592.88</v>
      </c>
      <c r="R45" s="34">
        <v>641870177.56999993</v>
      </c>
      <c r="S45" s="34">
        <v>390983605.81999999</v>
      </c>
      <c r="T45" s="248">
        <v>580949529.49000001</v>
      </c>
      <c r="U45" s="248">
        <v>515605149.65999997</v>
      </c>
    </row>
    <row r="46" spans="1:21" x14ac:dyDescent="0.35">
      <c r="A46" s="19" t="s">
        <v>137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1" x14ac:dyDescent="0.35">
      <c r="A47" s="19" t="s">
        <v>137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1" x14ac:dyDescent="0.35">
      <c r="A48" s="19" t="s">
        <v>137</v>
      </c>
      <c r="B48" s="391"/>
      <c r="C48" s="27" t="s">
        <v>63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</row>
    <row r="49" spans="1:21" x14ac:dyDescent="0.35">
      <c r="A49" s="19" t="s">
        <v>137</v>
      </c>
      <c r="B49" s="393" t="s">
        <v>1</v>
      </c>
      <c r="C49" s="28" t="s">
        <v>59</v>
      </c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>
        <f>SUM(O50:O53)</f>
        <v>430771839.53999996</v>
      </c>
      <c r="P49" s="34">
        <f>SUM(P50:P53)</f>
        <v>610482371.53000009</v>
      </c>
      <c r="Q49" s="34">
        <f>SUM(Q50:Q53)</f>
        <v>989557513.1099999</v>
      </c>
      <c r="R49" s="34">
        <f>SUM(R50:R53)</f>
        <v>885878394.9799999</v>
      </c>
      <c r="S49" s="34">
        <f>SUM(S50:S53)</f>
        <v>699781147.11000001</v>
      </c>
      <c r="T49" s="34">
        <f t="shared" ref="T49:U49" si="20">SUM(T50:T53)</f>
        <v>874546241.60999978</v>
      </c>
      <c r="U49" s="34">
        <f t="shared" si="20"/>
        <v>879776853.46000004</v>
      </c>
    </row>
    <row r="50" spans="1:21" x14ac:dyDescent="0.35">
      <c r="A50" s="19" t="s">
        <v>137</v>
      </c>
      <c r="B50" s="390"/>
      <c r="C50" s="20" t="s">
        <v>60</v>
      </c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>
        <v>430771839.53999996</v>
      </c>
      <c r="P50" s="34">
        <v>610482371.53000009</v>
      </c>
      <c r="Q50" s="34">
        <v>989557513.1099999</v>
      </c>
      <c r="R50" s="34">
        <v>885878394.9799999</v>
      </c>
      <c r="S50" s="34">
        <v>699781147.11000001</v>
      </c>
      <c r="T50" s="248">
        <v>874546241.60999978</v>
      </c>
      <c r="U50" s="248">
        <v>879776853.46000004</v>
      </c>
    </row>
    <row r="51" spans="1:21" x14ac:dyDescent="0.35">
      <c r="A51" s="19" t="s">
        <v>137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 x14ac:dyDescent="0.35">
      <c r="A52" s="19" t="s">
        <v>137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  <row r="53" spans="1:21" x14ac:dyDescent="0.35">
      <c r="A53" s="19" t="s">
        <v>137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</row>
    <row r="54" spans="1:21" x14ac:dyDescent="0.35">
      <c r="A54" s="19" t="s">
        <v>137</v>
      </c>
      <c r="B54" s="393" t="s">
        <v>166</v>
      </c>
      <c r="C54" s="28" t="s">
        <v>59</v>
      </c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>
        <f>SUM(O55:O58)</f>
        <v>1460564.87</v>
      </c>
      <c r="P54" s="34"/>
      <c r="Q54" s="34"/>
      <c r="R54" s="34"/>
      <c r="S54" s="34"/>
      <c r="T54" s="34"/>
      <c r="U54" s="34"/>
    </row>
    <row r="55" spans="1:21" x14ac:dyDescent="0.35">
      <c r="A55" s="19" t="s">
        <v>137</v>
      </c>
      <c r="B55" s="390"/>
      <c r="C55" s="20" t="s">
        <v>60</v>
      </c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>
        <v>1460564.87</v>
      </c>
      <c r="P55" s="34"/>
      <c r="Q55" s="34"/>
      <c r="R55" s="34"/>
      <c r="S55" s="34"/>
      <c r="T55" s="34"/>
      <c r="U55" s="34"/>
    </row>
    <row r="56" spans="1:21" x14ac:dyDescent="0.35">
      <c r="A56" s="19" t="s">
        <v>137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1" x14ac:dyDescent="0.35">
      <c r="A57" s="19" t="s">
        <v>137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1" x14ac:dyDescent="0.35">
      <c r="A58" s="19" t="s">
        <v>137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1" x14ac:dyDescent="0.35">
      <c r="A59" s="19" t="s">
        <v>137</v>
      </c>
      <c r="B59" s="393" t="s">
        <v>11</v>
      </c>
      <c r="C59" s="28" t="s">
        <v>59</v>
      </c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>
        <f>SUM(O60:O63)</f>
        <v>256001106.38999999</v>
      </c>
      <c r="P59" s="34">
        <f>SUM(P60:P63)</f>
        <v>216192477.41</v>
      </c>
      <c r="Q59" s="34">
        <f>SUM(Q60:Q63)</f>
        <v>453448832.59999996</v>
      </c>
      <c r="R59" s="34">
        <f>SUM(R60:R63)</f>
        <v>216634951.31000003</v>
      </c>
      <c r="S59" s="34">
        <f>SUM(S60:S63)</f>
        <v>147688404.92000002</v>
      </c>
      <c r="T59" s="34">
        <f t="shared" ref="T59:U59" si="21">SUM(T60:T63)</f>
        <v>74514764.140000001</v>
      </c>
      <c r="U59" s="34">
        <f t="shared" si="21"/>
        <v>63143781.519999996</v>
      </c>
    </row>
    <row r="60" spans="1:21" x14ac:dyDescent="0.35">
      <c r="A60" s="19" t="s">
        <v>137</v>
      </c>
      <c r="B60" s="390"/>
      <c r="C60" s="20" t="s">
        <v>60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>
        <v>256001106.38999999</v>
      </c>
      <c r="P60" s="34">
        <v>216192477.41</v>
      </c>
      <c r="Q60" s="34">
        <v>453448832.59999996</v>
      </c>
      <c r="R60" s="34">
        <v>216634951.31000003</v>
      </c>
      <c r="S60" s="34">
        <v>147688404.92000002</v>
      </c>
      <c r="T60" s="248">
        <v>74514764.140000001</v>
      </c>
      <c r="U60" s="248">
        <v>63143781.519999996</v>
      </c>
    </row>
    <row r="61" spans="1:21" x14ac:dyDescent="0.35">
      <c r="A61" s="19" t="s">
        <v>137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1" x14ac:dyDescent="0.35">
      <c r="A62" s="19" t="s">
        <v>137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1" x14ac:dyDescent="0.35">
      <c r="A63" s="19" t="s">
        <v>137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</row>
    <row r="64" spans="1:21" x14ac:dyDescent="0.35">
      <c r="A64" s="19" t="s">
        <v>137</v>
      </c>
      <c r="B64" s="393" t="s">
        <v>12</v>
      </c>
      <c r="C64" s="28" t="s">
        <v>59</v>
      </c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>
        <f>SUM(O65:O68)</f>
        <v>1356587258.1500001</v>
      </c>
      <c r="P64" s="34">
        <f>SUM(P65:P68)</f>
        <v>1559057120.9100001</v>
      </c>
      <c r="Q64" s="34">
        <f>SUM(Q65:Q68)</f>
        <v>2360783320.4799995</v>
      </c>
      <c r="R64" s="34">
        <f>SUM(R65:R68)</f>
        <v>3751916612.1700001</v>
      </c>
      <c r="S64" s="34">
        <f>SUM(S65:S68)</f>
        <v>2546254361.1900001</v>
      </c>
      <c r="T64" s="34">
        <f t="shared" ref="T64:U64" si="22">SUM(T65:T68)</f>
        <v>2105964131.1200001</v>
      </c>
      <c r="U64" s="34">
        <f t="shared" si="22"/>
        <v>2154956145.6400003</v>
      </c>
    </row>
    <row r="65" spans="1:21" x14ac:dyDescent="0.35">
      <c r="A65" s="19" t="s">
        <v>137</v>
      </c>
      <c r="B65" s="390"/>
      <c r="C65" s="20" t="s">
        <v>60</v>
      </c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>
        <v>1356587258.1500001</v>
      </c>
      <c r="P65" s="34">
        <v>1559057120.9100001</v>
      </c>
      <c r="Q65" s="34">
        <v>2360783320.4799995</v>
      </c>
      <c r="R65" s="34">
        <v>3751916612.1700001</v>
      </c>
      <c r="S65" s="34">
        <v>2546254361.1900001</v>
      </c>
      <c r="T65" s="248">
        <v>2105964131.1200001</v>
      </c>
      <c r="U65" s="248">
        <v>2154956145.6400003</v>
      </c>
    </row>
    <row r="66" spans="1:21" x14ac:dyDescent="0.35">
      <c r="A66" s="19" t="s">
        <v>137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 x14ac:dyDescent="0.35">
      <c r="A67" s="19" t="s">
        <v>137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 ht="15" thickBot="1" x14ac:dyDescent="0.4">
      <c r="A68" s="19" t="s">
        <v>137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</row>
    <row r="69" spans="1:21" x14ac:dyDescent="0.35">
      <c r="A69" s="19" t="s">
        <v>137</v>
      </c>
      <c r="B69" s="388" t="s">
        <v>92</v>
      </c>
      <c r="C69" s="17" t="s">
        <v>59</v>
      </c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>
        <f>SUM(O70:O73)</f>
        <v>3362993870.1799998</v>
      </c>
      <c r="P69" s="34">
        <f>SUM(P70:P73)</f>
        <v>4124212930.9100003</v>
      </c>
      <c r="Q69" s="34">
        <f>SUM(Q70:Q73)</f>
        <v>3249967115.3399997</v>
      </c>
      <c r="R69" s="34">
        <f>SUM(R70:R73)</f>
        <v>4007722608.9100013</v>
      </c>
      <c r="S69" s="34">
        <f>SUM(S70:S73)</f>
        <v>2523156150.8199997</v>
      </c>
      <c r="T69" s="34">
        <f t="shared" ref="T69:U69" si="23">SUM(T70:T73)</f>
        <v>2771904233.8699999</v>
      </c>
      <c r="U69" s="34">
        <f t="shared" si="23"/>
        <v>3837200028.6999998</v>
      </c>
    </row>
    <row r="70" spans="1:21" x14ac:dyDescent="0.35">
      <c r="A70" s="19" t="s">
        <v>137</v>
      </c>
      <c r="B70" s="388"/>
      <c r="C70" s="20" t="s">
        <v>60</v>
      </c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>
        <v>3362993870.1799998</v>
      </c>
      <c r="P70" s="34">
        <v>4124212930.9100003</v>
      </c>
      <c r="Q70" s="34">
        <v>3249967115.3399997</v>
      </c>
      <c r="R70" s="34">
        <v>4007722608.9100013</v>
      </c>
      <c r="S70" s="34">
        <v>2523156150.8199997</v>
      </c>
      <c r="T70" s="248">
        <v>2771904233.8699999</v>
      </c>
      <c r="U70" s="249">
        <v>3837200028.6999998</v>
      </c>
    </row>
    <row r="71" spans="1:21" x14ac:dyDescent="0.35">
      <c r="A71" s="19" t="s">
        <v>137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 x14ac:dyDescent="0.35">
      <c r="A72" s="19" t="s">
        <v>137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 x14ac:dyDescent="0.35">
      <c r="A73" s="19" t="s">
        <v>137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</row>
    <row r="74" spans="1:21" x14ac:dyDescent="0.35">
      <c r="A74" s="19" t="s">
        <v>137</v>
      </c>
      <c r="B74" s="393" t="s">
        <v>93</v>
      </c>
      <c r="C74" s="28" t="s">
        <v>59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>
        <f>SUM(O75:O78)</f>
        <v>480958187.22000009</v>
      </c>
      <c r="P74" s="34">
        <f>SUM(P75:P78)</f>
        <v>1764022997.3900001</v>
      </c>
      <c r="Q74" s="34">
        <f>SUM(Q75:Q78)</f>
        <v>1761897014.0000002</v>
      </c>
      <c r="R74" s="34">
        <f>SUM(R75:R78)</f>
        <v>1272619547.7200003</v>
      </c>
      <c r="S74" s="34">
        <f>SUM(S75:S78)</f>
        <v>1958982621.22</v>
      </c>
      <c r="T74" s="34">
        <f t="shared" ref="T74:U74" si="24">SUM(T75:T78)</f>
        <v>2076076274.8099999</v>
      </c>
      <c r="U74" s="34">
        <f t="shared" si="24"/>
        <v>2640739178.6100001</v>
      </c>
    </row>
    <row r="75" spans="1:21" x14ac:dyDescent="0.35">
      <c r="A75" s="19" t="s">
        <v>137</v>
      </c>
      <c r="B75" s="390"/>
      <c r="C75" s="20" t="s">
        <v>60</v>
      </c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>
        <v>480958187.22000009</v>
      </c>
      <c r="P75" s="34">
        <v>1764022997.3900001</v>
      </c>
      <c r="Q75" s="34">
        <v>1761897014.0000002</v>
      </c>
      <c r="R75" s="34">
        <v>1272619547.7200003</v>
      </c>
      <c r="S75" s="34">
        <v>1958982621.22</v>
      </c>
      <c r="T75" s="248">
        <v>2076076274.8099999</v>
      </c>
      <c r="U75" s="249">
        <v>2640739178.6100001</v>
      </c>
    </row>
    <row r="76" spans="1:21" x14ac:dyDescent="0.35">
      <c r="A76" s="19" t="s">
        <v>137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 x14ac:dyDescent="0.35">
      <c r="A77" s="19" t="s">
        <v>137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 x14ac:dyDescent="0.35">
      <c r="A78" s="19" t="s">
        <v>137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21" x14ac:dyDescent="0.35">
      <c r="A79" s="19" t="s">
        <v>137</v>
      </c>
      <c r="B79" s="388" t="s">
        <v>94</v>
      </c>
      <c r="C79" s="17" t="s">
        <v>59</v>
      </c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>
        <f>SUM(O80:O83)</f>
        <v>2520253975.48</v>
      </c>
      <c r="P79" s="34">
        <f>SUM(P80:P83)</f>
        <v>1931324670.7300012</v>
      </c>
      <c r="Q79" s="34">
        <f>SUM(Q80:Q83)</f>
        <v>1696905109.5400002</v>
      </c>
      <c r="R79" s="34">
        <f>SUM(R80:R83)</f>
        <v>2477610558.6499991</v>
      </c>
      <c r="S79" s="34">
        <f>SUM(S80:S83)</f>
        <v>1219520667.4299996</v>
      </c>
      <c r="T79" s="34">
        <f t="shared" ref="T79:U79" si="25">SUM(T80:T83)</f>
        <v>830298478.64999914</v>
      </c>
      <c r="U79" s="34">
        <f t="shared" si="25"/>
        <v>1375051555.2599998</v>
      </c>
    </row>
    <row r="80" spans="1:21" x14ac:dyDescent="0.35">
      <c r="A80" s="19" t="s">
        <v>137</v>
      </c>
      <c r="B80" s="388"/>
      <c r="C80" s="20" t="s">
        <v>60</v>
      </c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>
        <f>O35-O70-O75</f>
        <v>2520253975.48</v>
      </c>
      <c r="P80" s="35">
        <f>P35-P70-P75</f>
        <v>1931324670.7300012</v>
      </c>
      <c r="Q80" s="35">
        <f>Q35-Q70-Q75</f>
        <v>1696905109.5400002</v>
      </c>
      <c r="R80" s="35">
        <f>R35-R70-R75</f>
        <v>2477610558.6499991</v>
      </c>
      <c r="S80" s="35">
        <f>S35-S70-S75</f>
        <v>1219520667.4299996</v>
      </c>
      <c r="T80" s="35">
        <f t="shared" ref="T80:U80" si="26">T35-T70-T75</f>
        <v>830298478.64999914</v>
      </c>
      <c r="U80" s="35">
        <f t="shared" si="26"/>
        <v>1375051555.2599998</v>
      </c>
    </row>
    <row r="81" spans="1:21" x14ac:dyDescent="0.35">
      <c r="A81" s="19" t="s">
        <v>137</v>
      </c>
      <c r="B81" s="388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1" x14ac:dyDescent="0.35">
      <c r="A82" s="19" t="s">
        <v>137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</row>
    <row r="83" spans="1:21" x14ac:dyDescent="0.35">
      <c r="A83" s="19" t="s">
        <v>137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</row>
    <row r="84" spans="1:21" x14ac:dyDescent="0.35">
      <c r="A84" s="19" t="s">
        <v>137</v>
      </c>
    </row>
    <row r="85" spans="1:21" x14ac:dyDescent="0.35">
      <c r="A85" s="19" t="s">
        <v>137</v>
      </c>
      <c r="B85" s="64"/>
    </row>
    <row r="86" spans="1:21" x14ac:dyDescent="0.35">
      <c r="A86" s="19" t="s">
        <v>104</v>
      </c>
      <c r="B86" s="180" t="s">
        <v>172</v>
      </c>
      <c r="C86" s="22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</row>
    <row r="87" spans="1:21" s="240" customFormat="1" x14ac:dyDescent="0.35">
      <c r="A87" s="238" t="s">
        <v>137</v>
      </c>
      <c r="B87" s="239" t="s">
        <v>174</v>
      </c>
      <c r="C87" s="239" t="s">
        <v>167</v>
      </c>
      <c r="D87" s="370">
        <v>92048000000</v>
      </c>
      <c r="E87" s="370">
        <v>106654000000</v>
      </c>
      <c r="F87" s="370">
        <v>118416000000</v>
      </c>
      <c r="G87" s="370">
        <v>129167000000</v>
      </c>
      <c r="H87" s="370">
        <v>142818000000</v>
      </c>
      <c r="I87" s="370">
        <v>161508000000</v>
      </c>
      <c r="J87" s="370">
        <v>183747000000</v>
      </c>
      <c r="K87" s="370">
        <v>206288000000</v>
      </c>
      <c r="L87" s="370">
        <v>233567000000</v>
      </c>
      <c r="M87" s="370">
        <v>262416999999.99997</v>
      </c>
      <c r="N87" s="370">
        <v>275632000000</v>
      </c>
      <c r="O87" s="370">
        <v>299286000000</v>
      </c>
      <c r="P87" s="370">
        <v>335028000000</v>
      </c>
      <c r="Q87" s="370">
        <v>361349000000</v>
      </c>
      <c r="R87" s="370">
        <v>376539000000</v>
      </c>
      <c r="S87" s="370">
        <v>414634000000</v>
      </c>
      <c r="T87" s="370">
        <v>457432000000</v>
      </c>
      <c r="U87" s="370">
        <v>491339000000</v>
      </c>
    </row>
    <row r="88" spans="1:21" s="240" customFormat="1" x14ac:dyDescent="0.35">
      <c r="A88" s="238" t="s">
        <v>137</v>
      </c>
      <c r="B88" s="242" t="s">
        <v>171</v>
      </c>
      <c r="C88" s="242" t="s">
        <v>173</v>
      </c>
      <c r="D88" s="371">
        <v>14.2131683333333</v>
      </c>
      <c r="E88" s="371">
        <v>14.840624999999999</v>
      </c>
      <c r="F88" s="371">
        <v>15.476825</v>
      </c>
      <c r="G88" s="371">
        <v>16.437058333333301</v>
      </c>
      <c r="H88" s="371">
        <v>17.352491666666701</v>
      </c>
      <c r="I88" s="371">
        <v>18.209724999999999</v>
      </c>
      <c r="J88" s="371">
        <v>18.8323416666667</v>
      </c>
      <c r="K88" s="371">
        <v>18.895208333333301</v>
      </c>
      <c r="L88" s="371">
        <v>18.895099999999999</v>
      </c>
      <c r="M88" s="371">
        <v>18.9037583333333</v>
      </c>
      <c r="N88" s="371">
        <v>18.895099999999999</v>
      </c>
      <c r="O88" s="371">
        <v>18.895099999999999</v>
      </c>
      <c r="P88" s="371">
        <v>18.917141666666701</v>
      </c>
      <c r="Q88" s="371">
        <v>19.502249512161502</v>
      </c>
      <c r="R88" s="371">
        <v>20.353779166666701</v>
      </c>
      <c r="S88" s="371">
        <v>20.987158333333301</v>
      </c>
      <c r="T88" s="371">
        <v>21.945174999999999</v>
      </c>
      <c r="U88" s="371">
        <v>22.835025000000002</v>
      </c>
    </row>
    <row r="89" spans="1:21" s="240" customFormat="1" x14ac:dyDescent="0.35">
      <c r="A89" s="238" t="s">
        <v>137</v>
      </c>
      <c r="B89" s="244" t="s">
        <v>175</v>
      </c>
      <c r="C89" s="244" t="s">
        <v>173</v>
      </c>
      <c r="D89" s="371">
        <v>6357221</v>
      </c>
      <c r="E89" s="371">
        <v>6524283</v>
      </c>
      <c r="F89" s="371">
        <v>6693061</v>
      </c>
      <c r="G89" s="371">
        <v>6863157</v>
      </c>
      <c r="H89" s="371">
        <v>7033821</v>
      </c>
      <c r="I89" s="371">
        <v>7204153</v>
      </c>
      <c r="J89" s="371">
        <v>7373430</v>
      </c>
      <c r="K89" s="371">
        <v>7541406</v>
      </c>
      <c r="L89" s="371">
        <v>7707972</v>
      </c>
      <c r="M89" s="371">
        <v>7872658</v>
      </c>
      <c r="N89" s="371">
        <v>8035021</v>
      </c>
      <c r="O89" s="371">
        <v>8194778</v>
      </c>
      <c r="P89" s="371">
        <v>8351600</v>
      </c>
      <c r="Q89" s="371">
        <v>8505646</v>
      </c>
      <c r="R89" s="371">
        <v>8657785</v>
      </c>
      <c r="S89" s="371">
        <v>8809216</v>
      </c>
      <c r="T89" s="371">
        <v>8960829</v>
      </c>
      <c r="U89" s="371">
        <v>9112867</v>
      </c>
    </row>
    <row r="90" spans="1:21" s="238" customFormat="1" x14ac:dyDescent="0.35">
      <c r="A90" s="238" t="s">
        <v>137</v>
      </c>
      <c r="B90" s="246" t="s">
        <v>169</v>
      </c>
      <c r="C90" s="246" t="s">
        <v>167</v>
      </c>
      <c r="D90" s="372">
        <v>21466000000</v>
      </c>
      <c r="E90" s="372">
        <v>23569000000</v>
      </c>
      <c r="F90" s="372">
        <v>29682000000</v>
      </c>
      <c r="G90" s="372">
        <v>34628000000</v>
      </c>
      <c r="H90" s="372">
        <v>37763000000</v>
      </c>
      <c r="I90" s="372">
        <v>41255000000</v>
      </c>
      <c r="J90" s="372">
        <v>43382000000</v>
      </c>
      <c r="K90" s="372">
        <v>50321000000</v>
      </c>
      <c r="L90" s="372">
        <v>57104000000</v>
      </c>
      <c r="M90" s="372">
        <v>69302000000</v>
      </c>
      <c r="N90" s="372">
        <v>78146000000</v>
      </c>
      <c r="O90" s="372">
        <v>79201000000</v>
      </c>
      <c r="P90" s="372">
        <v>86812000000</v>
      </c>
      <c r="Q90" s="372">
        <v>95237000000</v>
      </c>
      <c r="R90" s="372">
        <v>111364000000</v>
      </c>
      <c r="S90" s="372">
        <v>114596000000</v>
      </c>
      <c r="T90" s="372">
        <v>119806000000</v>
      </c>
      <c r="U90" s="372">
        <v>135795999999.99998</v>
      </c>
    </row>
    <row r="91" spans="1:21" x14ac:dyDescent="0.35">
      <c r="A91" s="19" t="s">
        <v>137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</row>
    <row r="92" spans="1:21" x14ac:dyDescent="0.35">
      <c r="A92" s="19" t="s">
        <v>137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</row>
    <row r="93" spans="1:21" ht="15" customHeight="1" x14ac:dyDescent="0.35">
      <c r="A93" s="19" t="s">
        <v>137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</row>
    <row r="94" spans="1:21" ht="15" customHeight="1" x14ac:dyDescent="0.35">
      <c r="A94" s="19" t="s">
        <v>137</v>
      </c>
      <c r="B94" s="385" t="s">
        <v>0</v>
      </c>
      <c r="C94" s="260" t="s">
        <v>125</v>
      </c>
      <c r="D94" s="64">
        <f t="shared" ref="D94:R94" si="27">(D8/D$8)*100</f>
        <v>100</v>
      </c>
      <c r="E94" s="64">
        <f t="shared" si="27"/>
        <v>100</v>
      </c>
      <c r="F94" s="64">
        <f t="shared" si="27"/>
        <v>100</v>
      </c>
      <c r="G94" s="64">
        <f t="shared" si="27"/>
        <v>100</v>
      </c>
      <c r="H94" s="64">
        <f t="shared" si="27"/>
        <v>100</v>
      </c>
      <c r="I94" s="64">
        <f t="shared" si="27"/>
        <v>100</v>
      </c>
      <c r="J94" s="64">
        <f t="shared" si="27"/>
        <v>100</v>
      </c>
      <c r="K94" s="64">
        <f t="shared" si="27"/>
        <v>100</v>
      </c>
      <c r="L94" s="64">
        <f t="shared" si="27"/>
        <v>100</v>
      </c>
      <c r="M94" s="64">
        <f t="shared" si="27"/>
        <v>100</v>
      </c>
      <c r="N94" s="64">
        <f t="shared" si="27"/>
        <v>100</v>
      </c>
      <c r="O94" s="64">
        <f t="shared" si="27"/>
        <v>100</v>
      </c>
      <c r="P94" s="64">
        <f t="shared" si="27"/>
        <v>100</v>
      </c>
      <c r="Q94" s="64">
        <f t="shared" si="27"/>
        <v>100</v>
      </c>
      <c r="R94" s="64">
        <f t="shared" si="27"/>
        <v>100</v>
      </c>
      <c r="S94" s="64">
        <f t="shared" ref="S94:T94" si="28">(S8/S$8)*100</f>
        <v>100</v>
      </c>
      <c r="T94" s="64">
        <f t="shared" si="28"/>
        <v>100</v>
      </c>
      <c r="U94" s="64">
        <f t="shared" ref="U94" si="29">(U8/U$8)*100</f>
        <v>100</v>
      </c>
    </row>
    <row r="95" spans="1:21" ht="15" customHeight="1" x14ac:dyDescent="0.35">
      <c r="A95" s="19" t="s">
        <v>137</v>
      </c>
      <c r="B95" s="386"/>
      <c r="C95" s="260" t="s">
        <v>124</v>
      </c>
      <c r="D95" s="64">
        <f t="shared" ref="D95:R98" si="30">(D9/D$8)*100</f>
        <v>133.06125143008006</v>
      </c>
      <c r="E95" s="64">
        <f t="shared" si="30"/>
        <v>114.95497731140102</v>
      </c>
      <c r="F95" s="64">
        <f t="shared" si="30"/>
        <v>107.14635195042032</v>
      </c>
      <c r="G95" s="64">
        <f t="shared" si="30"/>
        <v>103.79664136185876</v>
      </c>
      <c r="H95" s="64">
        <f t="shared" si="30"/>
        <v>78.52154736745382</v>
      </c>
      <c r="I95" s="64">
        <f t="shared" si="30"/>
        <v>102.24173137562683</v>
      </c>
      <c r="J95" s="64">
        <f t="shared" si="30"/>
        <v>103.98582773629659</v>
      </c>
      <c r="K95" s="64">
        <f t="shared" si="30"/>
        <v>92.938873964167769</v>
      </c>
      <c r="L95" s="64">
        <f t="shared" si="30"/>
        <v>99.379771270531009</v>
      </c>
      <c r="M95" s="64">
        <f t="shared" si="30"/>
        <v>102.04190688474949</v>
      </c>
      <c r="N95" s="64">
        <f t="shared" si="30"/>
        <v>92.600137813255529</v>
      </c>
      <c r="O95" s="64">
        <f t="shared" si="30"/>
        <v>95.748452359684876</v>
      </c>
      <c r="P95" s="64">
        <f t="shared" si="30"/>
        <v>95.613661276745418</v>
      </c>
      <c r="Q95" s="64">
        <f t="shared" si="30"/>
        <v>113.48628811466983</v>
      </c>
      <c r="R95" s="64">
        <f t="shared" si="30"/>
        <v>101.42467092622324</v>
      </c>
      <c r="S95" s="64">
        <f>(S9/S$8)*100</f>
        <v>135.41809753564945</v>
      </c>
      <c r="T95" s="64">
        <f t="shared" ref="T95" si="31">(T9/T$8)*100</f>
        <v>134.98063275213258</v>
      </c>
      <c r="U95" s="64">
        <f t="shared" ref="U95" si="32">(U9/U$8)*100</f>
        <v>147.77931298903115</v>
      </c>
    </row>
    <row r="96" spans="1:21" ht="15" customHeight="1" x14ac:dyDescent="0.35">
      <c r="A96" s="19" t="s">
        <v>137</v>
      </c>
      <c r="B96" s="386"/>
      <c r="C96" s="95" t="s">
        <v>126</v>
      </c>
      <c r="D96" s="64"/>
      <c r="E96" s="64">
        <f t="shared" si="30"/>
        <v>0</v>
      </c>
      <c r="F96" s="64">
        <f t="shared" si="30"/>
        <v>0</v>
      </c>
      <c r="G96" s="64">
        <f t="shared" si="30"/>
        <v>0</v>
      </c>
      <c r="H96" s="64">
        <f t="shared" si="30"/>
        <v>0</v>
      </c>
      <c r="I96" s="64">
        <f t="shared" si="30"/>
        <v>0</v>
      </c>
      <c r="J96" s="64">
        <f t="shared" si="30"/>
        <v>0</v>
      </c>
      <c r="K96" s="64">
        <f t="shared" si="30"/>
        <v>0</v>
      </c>
      <c r="L96" s="64">
        <f t="shared" si="30"/>
        <v>0</v>
      </c>
      <c r="M96" s="64">
        <f t="shared" si="30"/>
        <v>0</v>
      </c>
      <c r="N96" s="64">
        <f t="shared" si="30"/>
        <v>0</v>
      </c>
      <c r="O96" s="64">
        <f t="shared" si="30"/>
        <v>95.772112010567184</v>
      </c>
      <c r="P96" s="64">
        <f t="shared" si="30"/>
        <v>91.512033588109958</v>
      </c>
      <c r="Q96" s="64">
        <f t="shared" si="30"/>
        <v>100.8929257822778</v>
      </c>
      <c r="R96" s="64">
        <f t="shared" si="30"/>
        <v>91.766927833198366</v>
      </c>
      <c r="S96" s="64">
        <f t="shared" ref="S96:T96" si="33">(S10/S$8)*100</f>
        <v>79.668206122809764</v>
      </c>
      <c r="T96" s="64">
        <f t="shared" si="33"/>
        <v>76.737096699014458</v>
      </c>
      <c r="U96" s="64">
        <f t="shared" ref="U96" si="34">(U10/U$8)*100</f>
        <v>83.300358816067217</v>
      </c>
    </row>
    <row r="97" spans="1:21" ht="15" customHeight="1" x14ac:dyDescent="0.35">
      <c r="A97" s="19" t="s">
        <v>137</v>
      </c>
      <c r="B97" s="386"/>
      <c r="C97" s="260" t="s">
        <v>123</v>
      </c>
      <c r="D97" s="64">
        <f t="shared" ref="D97" si="35">(D11/D$8)*100</f>
        <v>46.035377981166945</v>
      </c>
      <c r="E97" s="64">
        <f t="shared" si="30"/>
        <v>42.899177538287006</v>
      </c>
      <c r="F97" s="64">
        <f t="shared" si="30"/>
        <v>41.878808545969427</v>
      </c>
      <c r="G97" s="64">
        <f t="shared" si="30"/>
        <v>45.068322981366457</v>
      </c>
      <c r="H97" s="64">
        <f t="shared" si="30"/>
        <v>41.815982112775274</v>
      </c>
      <c r="I97" s="64">
        <f t="shared" si="30"/>
        <v>88.370445484726829</v>
      </c>
      <c r="J97" s="64">
        <f t="shared" si="30"/>
        <v>92.461068100803331</v>
      </c>
      <c r="K97" s="64">
        <f t="shared" si="30"/>
        <v>91.246613928909454</v>
      </c>
      <c r="L97" s="64">
        <f t="shared" si="30"/>
        <v>93.228927000021372</v>
      </c>
      <c r="M97" s="64">
        <f t="shared" si="30"/>
        <v>96.281417468354945</v>
      </c>
      <c r="N97" s="64">
        <f t="shared" si="30"/>
        <v>96.899675941229376</v>
      </c>
      <c r="O97" s="64">
        <f t="shared" si="30"/>
        <v>95.459987135171389</v>
      </c>
      <c r="P97" s="64">
        <f t="shared" si="30"/>
        <v>89.375409591578503</v>
      </c>
      <c r="Q97" s="64">
        <f t="shared" si="30"/>
        <v>98.229477043930274</v>
      </c>
      <c r="R97" s="64">
        <f t="shared" si="30"/>
        <v>98.561257199896374</v>
      </c>
      <c r="S97" s="64">
        <f t="shared" ref="S97:T97" si="36">(S11/S$8)*100</f>
        <v>97.403504659141689</v>
      </c>
      <c r="T97" s="64">
        <f t="shared" si="36"/>
        <v>96.959527793567901</v>
      </c>
      <c r="U97" s="64">
        <f t="shared" ref="U97" si="37">(U11/U$8)*100</f>
        <v>97.915057777264408</v>
      </c>
    </row>
    <row r="98" spans="1:21" ht="15" customHeight="1" x14ac:dyDescent="0.35">
      <c r="A98" s="19" t="s">
        <v>137</v>
      </c>
      <c r="B98" s="386"/>
      <c r="C98" s="20" t="s">
        <v>117</v>
      </c>
      <c r="D98" s="64">
        <f t="shared" ref="D98" si="38">(D12/D$8)*100</f>
        <v>46.035377981166945</v>
      </c>
      <c r="E98" s="64">
        <f t="shared" si="30"/>
        <v>42.899177538287006</v>
      </c>
      <c r="F98" s="64">
        <f t="shared" si="30"/>
        <v>41.878808545969427</v>
      </c>
      <c r="G98" s="64">
        <f t="shared" si="30"/>
        <v>45.068322981366457</v>
      </c>
      <c r="H98" s="64">
        <f t="shared" si="30"/>
        <v>41.815982112775274</v>
      </c>
      <c r="I98" s="64">
        <f t="shared" si="30"/>
        <v>48.993596243870591</v>
      </c>
      <c r="J98" s="64">
        <f t="shared" si="30"/>
        <v>41.541840829179968</v>
      </c>
      <c r="K98" s="64">
        <f t="shared" si="30"/>
        <v>46.568315656107544</v>
      </c>
      <c r="L98" s="64">
        <f t="shared" si="30"/>
        <v>49.616581116021678</v>
      </c>
      <c r="M98" s="64">
        <f t="shared" si="30"/>
        <v>52.938784493034611</v>
      </c>
      <c r="N98" s="64">
        <f t="shared" si="30"/>
        <v>59.275554391129958</v>
      </c>
      <c r="O98" s="64">
        <f t="shared" si="30"/>
        <v>59.19035844296495</v>
      </c>
      <c r="P98" s="64">
        <f t="shared" si="30"/>
        <v>40.206690365957286</v>
      </c>
      <c r="Q98" s="64">
        <f t="shared" si="30"/>
        <v>41.095621221817495</v>
      </c>
      <c r="R98" s="64">
        <f t="shared" si="30"/>
        <v>50.500271751300282</v>
      </c>
      <c r="S98" s="64">
        <f t="shared" ref="S98:T98" si="39">(S12/S$8)*100</f>
        <v>54.973802966700212</v>
      </c>
      <c r="T98" s="64">
        <f t="shared" si="39"/>
        <v>57.49743001532066</v>
      </c>
      <c r="U98" s="64">
        <f t="shared" ref="U98" si="40">(U12/U$8)*100</f>
        <v>59.421754914152956</v>
      </c>
    </row>
    <row r="99" spans="1:21" ht="15" customHeight="1" x14ac:dyDescent="0.35">
      <c r="A99" s="19" t="s">
        <v>137</v>
      </c>
      <c r="B99" s="386"/>
      <c r="C99" s="254" t="s">
        <v>118</v>
      </c>
      <c r="D99" s="64">
        <f t="shared" ref="D99" si="41">(D13/D$8)*100</f>
        <v>0</v>
      </c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</row>
    <row r="100" spans="1:21" ht="15" customHeight="1" x14ac:dyDescent="0.35">
      <c r="A100" s="19" t="s">
        <v>137</v>
      </c>
      <c r="B100" s="386"/>
      <c r="C100" s="254" t="s">
        <v>119</v>
      </c>
      <c r="D100" s="64">
        <f t="shared" ref="D100:R102" si="42">(D14/D$8)*100</f>
        <v>0</v>
      </c>
      <c r="E100" s="64">
        <f t="shared" si="42"/>
        <v>0</v>
      </c>
      <c r="F100" s="64">
        <f t="shared" si="42"/>
        <v>0</v>
      </c>
      <c r="G100" s="64">
        <f t="shared" si="42"/>
        <v>0</v>
      </c>
      <c r="H100" s="64">
        <f t="shared" si="42"/>
        <v>0</v>
      </c>
      <c r="I100" s="64">
        <f t="shared" si="42"/>
        <v>10.94889497006487</v>
      </c>
      <c r="J100" s="64">
        <f t="shared" si="42"/>
        <v>17.368578698968925</v>
      </c>
      <c r="K100" s="64">
        <f t="shared" si="42"/>
        <v>28.071259896988071</v>
      </c>
      <c r="L100" s="64">
        <f t="shared" si="42"/>
        <v>30.714145399479225</v>
      </c>
      <c r="M100" s="64">
        <f t="shared" si="42"/>
        <v>25.177379324271591</v>
      </c>
      <c r="N100" s="64">
        <f t="shared" si="42"/>
        <v>27.206513029108265</v>
      </c>
      <c r="O100" s="64">
        <f t="shared" si="42"/>
        <v>26.861526367698502</v>
      </c>
      <c r="P100" s="64">
        <f t="shared" si="42"/>
        <v>31.274072977287084</v>
      </c>
      <c r="Q100" s="64">
        <f t="shared" si="42"/>
        <v>30.899433845466319</v>
      </c>
      <c r="R100" s="64">
        <f t="shared" si="42"/>
        <v>31.759927086158186</v>
      </c>
      <c r="S100" s="64">
        <f t="shared" ref="S100:T100" si="43">(S14/S$8)*100</f>
        <v>27.471880348473288</v>
      </c>
      <c r="T100" s="64">
        <f t="shared" si="43"/>
        <v>27.633383436192844</v>
      </c>
      <c r="U100" s="64">
        <f t="shared" ref="U100" si="44">(U14/U$8)*100</f>
        <v>26.122025386207486</v>
      </c>
    </row>
    <row r="101" spans="1:21" ht="15" customHeight="1" x14ac:dyDescent="0.35">
      <c r="A101" s="19" t="s">
        <v>137</v>
      </c>
      <c r="B101" s="386"/>
      <c r="C101" s="254" t="s">
        <v>120</v>
      </c>
      <c r="D101" s="64">
        <f t="shared" si="42"/>
        <v>0</v>
      </c>
      <c r="E101" s="64">
        <f t="shared" si="42"/>
        <v>0</v>
      </c>
      <c r="F101" s="64">
        <f t="shared" si="42"/>
        <v>0</v>
      </c>
      <c r="G101" s="64">
        <f t="shared" si="42"/>
        <v>0</v>
      </c>
      <c r="H101" s="64">
        <f t="shared" si="42"/>
        <v>0</v>
      </c>
      <c r="I101" s="64">
        <f t="shared" si="42"/>
        <v>28.427954270791378</v>
      </c>
      <c r="J101" s="64">
        <f t="shared" si="42"/>
        <v>33.550648572654445</v>
      </c>
      <c r="K101" s="64">
        <f t="shared" si="42"/>
        <v>16.607038375813836</v>
      </c>
      <c r="L101" s="64">
        <f t="shared" si="42"/>
        <v>12.898200484520483</v>
      </c>
      <c r="M101" s="64">
        <f t="shared" si="42"/>
        <v>18.16525365104874</v>
      </c>
      <c r="N101" s="64">
        <f t="shared" si="42"/>
        <v>10.417608520991156</v>
      </c>
      <c r="O101" s="64">
        <f t="shared" si="42"/>
        <v>9.4081023245079365</v>
      </c>
      <c r="P101" s="64">
        <f t="shared" si="42"/>
        <v>17.894646248334141</v>
      </c>
      <c r="Q101" s="64">
        <f t="shared" si="42"/>
        <v>26.234421976646455</v>
      </c>
      <c r="R101" s="64">
        <f t="shared" si="42"/>
        <v>16.301058362437885</v>
      </c>
      <c r="S101" s="64">
        <f t="shared" ref="S101:T102" si="45">(S15/S$8)*100</f>
        <v>14.957821343968192</v>
      </c>
      <c r="T101" s="64">
        <f t="shared" si="45"/>
        <v>11.828714342054399</v>
      </c>
      <c r="U101" s="64">
        <f t="shared" ref="U101" si="46">(U15/U$8)*100</f>
        <v>12.371277476903966</v>
      </c>
    </row>
    <row r="102" spans="1:21" ht="15" customHeight="1" x14ac:dyDescent="0.35">
      <c r="A102" s="19" t="s">
        <v>137</v>
      </c>
      <c r="B102" s="386"/>
      <c r="C102" s="260" t="s">
        <v>121</v>
      </c>
      <c r="D102" s="64">
        <f t="shared" si="42"/>
        <v>53.964622018833055</v>
      </c>
      <c r="E102" s="64">
        <f t="shared" si="42"/>
        <v>50.41477595008508</v>
      </c>
      <c r="F102" s="64">
        <f t="shared" si="42"/>
        <v>53.095022758610469</v>
      </c>
      <c r="G102" s="64">
        <f t="shared" si="42"/>
        <v>35.50310559006212</v>
      </c>
      <c r="H102" s="64">
        <f t="shared" si="42"/>
        <v>26.420411038622927</v>
      </c>
      <c r="I102" s="64">
        <f t="shared" si="42"/>
        <v>12.32660545361097</v>
      </c>
      <c r="J102" s="64">
        <f t="shared" si="42"/>
        <v>12.086037405925259</v>
      </c>
      <c r="K102" s="64">
        <f t="shared" si="42"/>
        <v>5.8659080337615679</v>
      </c>
      <c r="L102" s="64">
        <f t="shared" si="42"/>
        <v>8.9777054380963719</v>
      </c>
      <c r="M102" s="64">
        <f t="shared" si="42"/>
        <v>7.2485912204757907</v>
      </c>
      <c r="N102" s="64">
        <f t="shared" si="42"/>
        <v>9.8931564774728464</v>
      </c>
      <c r="O102" s="64">
        <f t="shared" si="42"/>
        <v>4.0500664418570427</v>
      </c>
      <c r="P102" s="64">
        <f t="shared" si="42"/>
        <v>6.2624038865964193</v>
      </c>
      <c r="Q102" s="64">
        <f t="shared" si="42"/>
        <v>11.858239012543024</v>
      </c>
      <c r="R102" s="64">
        <f t="shared" si="42"/>
        <v>5.141609437056049</v>
      </c>
      <c r="S102" s="64">
        <f t="shared" si="45"/>
        <v>38.01459287650777</v>
      </c>
      <c r="T102" s="64">
        <f t="shared" si="45"/>
        <v>38.021104958564663</v>
      </c>
      <c r="U102" s="64">
        <f t="shared" ref="U102" si="47">(U16/U$8)*100</f>
        <v>49.864255211766746</v>
      </c>
    </row>
    <row r="103" spans="1:21" ht="15" customHeight="1" x14ac:dyDescent="0.35">
      <c r="A103" s="19" t="s">
        <v>137</v>
      </c>
      <c r="B103" s="386"/>
      <c r="C103" s="260" t="s">
        <v>122</v>
      </c>
      <c r="D103" s="64">
        <f t="shared" ref="D103:R104" si="48">(D17/D$8)*100</f>
        <v>33.061251430080084</v>
      </c>
      <c r="E103" s="64">
        <f t="shared" si="48"/>
        <v>21.641023823028931</v>
      </c>
      <c r="F103" s="64">
        <f t="shared" si="48"/>
        <v>12.172520645840438</v>
      </c>
      <c r="G103" s="64">
        <f t="shared" si="48"/>
        <v>23.225212790430184</v>
      </c>
      <c r="H103" s="64">
        <f t="shared" si="48"/>
        <v>10.285154216055622</v>
      </c>
      <c r="I103" s="64">
        <f t="shared" si="48"/>
        <v>1.5446804372890304</v>
      </c>
      <c r="J103" s="64">
        <f t="shared" si="48"/>
        <v>-0.561277770431995</v>
      </c>
      <c r="K103" s="64">
        <f t="shared" si="48"/>
        <v>-4.1736479985032648</v>
      </c>
      <c r="L103" s="64">
        <f t="shared" si="48"/>
        <v>-2.8268611675867361</v>
      </c>
      <c r="M103" s="64">
        <f t="shared" si="48"/>
        <v>-1.4881018040812442</v>
      </c>
      <c r="N103" s="64">
        <f t="shared" si="48"/>
        <v>-14.192694605446709</v>
      </c>
      <c r="O103" s="64">
        <f t="shared" si="48"/>
        <v>-3.7616012173435625</v>
      </c>
      <c r="P103" s="64">
        <f t="shared" si="48"/>
        <v>-2.4152201429506175E-2</v>
      </c>
      <c r="Q103" s="64">
        <f t="shared" si="48"/>
        <v>3.3985720581965384</v>
      </c>
      <c r="R103" s="64">
        <f t="shared" si="48"/>
        <v>-2.2781957107291655</v>
      </c>
      <c r="S103" s="64">
        <f t="shared" ref="S103:T103" si="49">(S17/S$8)*100</f>
        <v>0</v>
      </c>
      <c r="T103" s="64">
        <f t="shared" si="49"/>
        <v>0</v>
      </c>
      <c r="U103" s="64">
        <f t="shared" ref="U103" si="50">(U17/U$8)*100</f>
        <v>0</v>
      </c>
    </row>
    <row r="104" spans="1:21" ht="15" customHeight="1" x14ac:dyDescent="0.35">
      <c r="A104" s="19" t="s">
        <v>137</v>
      </c>
      <c r="B104" s="387"/>
      <c r="C104" s="261" t="s">
        <v>116</v>
      </c>
      <c r="D104" s="85">
        <f t="shared" ref="D104" si="51">(D18/D$8)*100</f>
        <v>0</v>
      </c>
      <c r="E104" s="85">
        <f t="shared" si="48"/>
        <v>6.6860465116279064</v>
      </c>
      <c r="F104" s="85">
        <f t="shared" si="48"/>
        <v>5.0261686954201075</v>
      </c>
      <c r="G104" s="85">
        <f t="shared" si="48"/>
        <v>19.428571428571423</v>
      </c>
      <c r="H104" s="85">
        <f t="shared" si="48"/>
        <v>31.763606848601793</v>
      </c>
      <c r="I104" s="85">
        <f t="shared" si="48"/>
        <v>11.629554515273165</v>
      </c>
      <c r="J104" s="85">
        <f t="shared" si="48"/>
        <v>7.5389318991966725</v>
      </c>
      <c r="K104" s="85">
        <f t="shared" si="48"/>
        <v>8.7533860710905351</v>
      </c>
      <c r="L104" s="85">
        <f t="shared" si="48"/>
        <v>6.7710729999786166</v>
      </c>
      <c r="M104" s="85">
        <f t="shared" si="48"/>
        <v>3.7185825316450511</v>
      </c>
      <c r="N104" s="85">
        <f t="shared" si="48"/>
        <v>3.1003240587706165</v>
      </c>
      <c r="O104" s="85">
        <f t="shared" si="48"/>
        <v>4.5400128648286087</v>
      </c>
      <c r="P104" s="85">
        <f t="shared" si="48"/>
        <v>10.624590408421492</v>
      </c>
      <c r="Q104" s="85">
        <f t="shared" si="48"/>
        <v>1.7705229560697249</v>
      </c>
      <c r="R104" s="85">
        <f t="shared" si="48"/>
        <v>1.4387428001036358</v>
      </c>
      <c r="S104" s="85">
        <f t="shared" ref="S104:T104" si="52">(S18/S$8)*100</f>
        <v>2.59649534085831</v>
      </c>
      <c r="T104" s="85">
        <f t="shared" si="52"/>
        <v>3.0404722064320997</v>
      </c>
      <c r="U104" s="85">
        <f t="shared" ref="U104" si="53">(U18/U$8)*100</f>
        <v>2.0849422227356009</v>
      </c>
    </row>
    <row r="105" spans="1:21" x14ac:dyDescent="0.35">
      <c r="A105" s="19" t="s">
        <v>137</v>
      </c>
      <c r="B105" s="254" t="s">
        <v>4</v>
      </c>
      <c r="C105" s="260" t="s">
        <v>59</v>
      </c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>
        <f t="shared" ref="O105:R105" si="54">(O19/O$10)*100</f>
        <v>7.5377615293496287</v>
      </c>
      <c r="P105" s="32">
        <f t="shared" si="54"/>
        <v>13.516707711153522</v>
      </c>
      <c r="Q105" s="32">
        <f t="shared" si="54"/>
        <v>17.507957739942245</v>
      </c>
      <c r="R105" s="32">
        <f t="shared" si="54"/>
        <v>19.953424656987792</v>
      </c>
      <c r="S105" s="32">
        <f t="shared" ref="S105:U106" si="55">(S19/S$10)*100</f>
        <v>18.877282913858004</v>
      </c>
      <c r="T105" s="32">
        <f t="shared" si="55"/>
        <v>13.423607021856155</v>
      </c>
      <c r="U105" s="32">
        <f t="shared" si="55"/>
        <v>10.527493271459674</v>
      </c>
    </row>
    <row r="106" spans="1:21" x14ac:dyDescent="0.35">
      <c r="A106" s="19" t="s">
        <v>137</v>
      </c>
      <c r="B106" s="254"/>
      <c r="C106" s="254" t="s">
        <v>60</v>
      </c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>
        <f t="shared" ref="O106:R106" si="56">(O20/O$10)*100</f>
        <v>7.5377615293496287</v>
      </c>
      <c r="P106" s="32">
        <f t="shared" si="56"/>
        <v>13.516707711153522</v>
      </c>
      <c r="Q106" s="32">
        <f t="shared" si="56"/>
        <v>17.507957739942245</v>
      </c>
      <c r="R106" s="32">
        <f t="shared" si="56"/>
        <v>19.953424656987792</v>
      </c>
      <c r="S106" s="32">
        <f t="shared" si="55"/>
        <v>18.877282913858004</v>
      </c>
      <c r="T106" s="32">
        <f t="shared" si="55"/>
        <v>13.423607021856155</v>
      </c>
      <c r="U106" s="32">
        <f t="shared" si="55"/>
        <v>10.527493271459674</v>
      </c>
    </row>
    <row r="107" spans="1:21" x14ac:dyDescent="0.35">
      <c r="A107" s="19" t="s">
        <v>137</v>
      </c>
      <c r="B107" s="254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35">
      <c r="A108" s="19" t="s">
        <v>137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35">
      <c r="A109" s="19" t="s">
        <v>137</v>
      </c>
      <c r="B109" s="255"/>
      <c r="C109" s="255" t="s">
        <v>63</v>
      </c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x14ac:dyDescent="0.35">
      <c r="A110" s="19" t="s">
        <v>137</v>
      </c>
      <c r="B110" s="390" t="s">
        <v>5</v>
      </c>
      <c r="C110" s="17" t="s">
        <v>59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>
        <f t="shared" ref="O110:R111" si="57">(O24/O$10)*100</f>
        <v>0.7354071949263894</v>
      </c>
      <c r="P110" s="32">
        <f t="shared" si="57"/>
        <v>0.74379845624758123</v>
      </c>
      <c r="Q110" s="32">
        <f t="shared" si="57"/>
        <v>1.0651961196762509</v>
      </c>
      <c r="R110" s="32">
        <f t="shared" si="57"/>
        <v>2.1139791791787426</v>
      </c>
      <c r="S110" s="32">
        <f t="shared" ref="S110:T111" si="58">(S24/S$10)*100</f>
        <v>1.6078608262967986</v>
      </c>
      <c r="T110" s="32">
        <f t="shared" si="58"/>
        <v>3.0957411328340996</v>
      </c>
      <c r="U110" s="32">
        <f t="shared" ref="U110" si="59">(U24/U$10)*100</f>
        <v>4.5409138023546438</v>
      </c>
    </row>
    <row r="111" spans="1:21" x14ac:dyDescent="0.35">
      <c r="A111" s="19" t="s">
        <v>137</v>
      </c>
      <c r="B111" s="390"/>
      <c r="C111" s="20" t="s">
        <v>60</v>
      </c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>
        <f t="shared" si="57"/>
        <v>0.7354071949263894</v>
      </c>
      <c r="P111" s="32">
        <f t="shared" si="57"/>
        <v>0.74379845624758123</v>
      </c>
      <c r="Q111" s="32">
        <f t="shared" si="57"/>
        <v>1.0651961196762509</v>
      </c>
      <c r="R111" s="32">
        <f t="shared" si="57"/>
        <v>2.1139791791787426</v>
      </c>
      <c r="S111" s="32">
        <f t="shared" si="58"/>
        <v>1.6078608262967986</v>
      </c>
      <c r="T111" s="32">
        <f t="shared" si="58"/>
        <v>3.0957411328340996</v>
      </c>
      <c r="U111" s="32">
        <f t="shared" ref="U111" si="60">(U25/U$10)*100</f>
        <v>4.5409138023546438</v>
      </c>
    </row>
    <row r="112" spans="1:21" x14ac:dyDescent="0.35">
      <c r="A112" s="19" t="s">
        <v>137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pans="1:21" x14ac:dyDescent="0.35">
      <c r="A113" s="19" t="s">
        <v>137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</row>
    <row r="114" spans="1:21" x14ac:dyDescent="0.35">
      <c r="A114" s="19" t="s">
        <v>137</v>
      </c>
      <c r="B114" s="391"/>
      <c r="C114" s="27" t="s">
        <v>63</v>
      </c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x14ac:dyDescent="0.35">
      <c r="A115" s="19" t="s">
        <v>137</v>
      </c>
      <c r="B115" s="390" t="s">
        <v>6</v>
      </c>
      <c r="C115" s="17" t="s">
        <v>59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>
        <f t="shared" ref="O115:R116" si="61">(O29/O$10)*100</f>
        <v>1.5640706385695646</v>
      </c>
      <c r="P115" s="32">
        <f t="shared" si="61"/>
        <v>1.138961228910258</v>
      </c>
      <c r="Q115" s="32">
        <f t="shared" si="61"/>
        <v>0.92660574985303445</v>
      </c>
      <c r="R115" s="32">
        <f t="shared" si="61"/>
        <v>0</v>
      </c>
      <c r="S115" s="32">
        <f t="shared" ref="S115:T116" si="62">(S29/S$10)*100</f>
        <v>0.26884258362700969</v>
      </c>
      <c r="T115" s="32">
        <f t="shared" si="62"/>
        <v>6.0705468775157728E-2</v>
      </c>
      <c r="U115" s="32">
        <f t="shared" ref="U115" si="63">(U29/U$10)*100</f>
        <v>8.0795457991594363E-2</v>
      </c>
    </row>
    <row r="116" spans="1:21" x14ac:dyDescent="0.35">
      <c r="A116" s="19" t="s">
        <v>137</v>
      </c>
      <c r="B116" s="390"/>
      <c r="C116" s="20" t="s">
        <v>60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>
        <f t="shared" si="61"/>
        <v>1.5640706385695646</v>
      </c>
      <c r="P116" s="32">
        <f t="shared" si="61"/>
        <v>1.138961228910258</v>
      </c>
      <c r="Q116" s="32">
        <f t="shared" si="61"/>
        <v>0.92660574985303445</v>
      </c>
      <c r="R116" s="32">
        <f t="shared" si="61"/>
        <v>0</v>
      </c>
      <c r="S116" s="32">
        <f t="shared" si="62"/>
        <v>0.26884258362700969</v>
      </c>
      <c r="T116" s="32">
        <f t="shared" si="62"/>
        <v>6.0705468775157728E-2</v>
      </c>
      <c r="U116" s="32">
        <f t="shared" ref="U116" si="64">(U30/U$10)*100</f>
        <v>8.0795457991594363E-2</v>
      </c>
    </row>
    <row r="117" spans="1:21" x14ac:dyDescent="0.35">
      <c r="A117" s="19" t="s">
        <v>137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x14ac:dyDescent="0.35">
      <c r="A118" s="19" t="s">
        <v>137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35">
      <c r="A119" s="19" t="s">
        <v>137</v>
      </c>
      <c r="B119" s="391"/>
      <c r="C119" s="27" t="s">
        <v>63</v>
      </c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 x14ac:dyDescent="0.35">
      <c r="A120" s="19" t="s">
        <v>137</v>
      </c>
      <c r="B120" s="393" t="s">
        <v>7</v>
      </c>
      <c r="C120" s="28" t="s">
        <v>59</v>
      </c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32">
        <f t="shared" ref="O120:R121" si="65">(O34/O$10)*100</f>
        <v>64.523557190767121</v>
      </c>
      <c r="P120" s="32">
        <f t="shared" si="65"/>
        <v>61.789459816250478</v>
      </c>
      <c r="Q120" s="32">
        <f t="shared" si="65"/>
        <v>48.703552389659507</v>
      </c>
      <c r="R120" s="32">
        <f t="shared" si="65"/>
        <v>45.115503715021198</v>
      </c>
      <c r="S120" s="32">
        <f t="shared" ref="S120:T121" si="66">(S34/S$10)*100</f>
        <v>46.449965292983109</v>
      </c>
      <c r="T120" s="32">
        <f t="shared" si="66"/>
        <v>48.739980604969688</v>
      </c>
      <c r="U120" s="32">
        <f t="shared" ref="U120" si="67">(U34/U$10)*100</f>
        <v>56.854547245775187</v>
      </c>
    </row>
    <row r="121" spans="1:21" x14ac:dyDescent="0.35">
      <c r="A121" s="19" t="s">
        <v>137</v>
      </c>
      <c r="B121" s="390"/>
      <c r="C121" s="20" t="s">
        <v>60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>
        <f t="shared" si="65"/>
        <v>64.523557190767121</v>
      </c>
      <c r="P121" s="32">
        <f t="shared" si="65"/>
        <v>61.789459816250478</v>
      </c>
      <c r="Q121" s="32">
        <f t="shared" si="65"/>
        <v>48.703552389659507</v>
      </c>
      <c r="R121" s="32">
        <f t="shared" si="65"/>
        <v>45.115503715021198</v>
      </c>
      <c r="S121" s="32">
        <f t="shared" si="66"/>
        <v>46.449965292983109</v>
      </c>
      <c r="T121" s="32">
        <f t="shared" si="66"/>
        <v>48.739980604969688</v>
      </c>
      <c r="U121" s="32">
        <f t="shared" ref="U121" si="68">(U35/U$10)*100</f>
        <v>56.854547245775187</v>
      </c>
    </row>
    <row r="122" spans="1:21" x14ac:dyDescent="0.35">
      <c r="A122" s="19" t="s">
        <v>137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</row>
    <row r="123" spans="1:21" x14ac:dyDescent="0.35">
      <c r="A123" s="19" t="s">
        <v>137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35">
      <c r="A124" s="19" t="s">
        <v>137</v>
      </c>
      <c r="B124" s="391"/>
      <c r="C124" s="27" t="s">
        <v>63</v>
      </c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 x14ac:dyDescent="0.35">
      <c r="A125" s="19" t="s">
        <v>137</v>
      </c>
      <c r="B125" s="393" t="s">
        <v>8</v>
      </c>
      <c r="C125" s="28" t="s">
        <v>59</v>
      </c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32">
        <f t="shared" ref="O125:R126" si="69">(O39/O$10)*100</f>
        <v>0.9096820764994632</v>
      </c>
      <c r="P125" s="32">
        <f t="shared" si="69"/>
        <v>1.1071718174694185</v>
      </c>
      <c r="Q125" s="32">
        <f t="shared" si="69"/>
        <v>1.1338160360446163</v>
      </c>
      <c r="R125" s="32">
        <f t="shared" si="69"/>
        <v>0.85397559228174225</v>
      </c>
      <c r="S125" s="32">
        <f t="shared" ref="S125:T126" si="70">(S39/S$10)*100</f>
        <v>1.963001483499208</v>
      </c>
      <c r="T125" s="32">
        <f t="shared" si="70"/>
        <v>3.4702743995885728</v>
      </c>
      <c r="U125" s="32">
        <f t="shared" ref="U125" si="71">(U39/U$10)*100</f>
        <v>1.8351499055728402</v>
      </c>
    </row>
    <row r="126" spans="1:21" x14ac:dyDescent="0.35">
      <c r="A126" s="19" t="s">
        <v>137</v>
      </c>
      <c r="B126" s="390"/>
      <c r="C126" s="20" t="s">
        <v>60</v>
      </c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>
        <f t="shared" si="69"/>
        <v>0.9096820764994632</v>
      </c>
      <c r="P126" s="32">
        <f t="shared" si="69"/>
        <v>1.1071718174694185</v>
      </c>
      <c r="Q126" s="32">
        <f t="shared" si="69"/>
        <v>1.1338160360446163</v>
      </c>
      <c r="R126" s="32">
        <f t="shared" si="69"/>
        <v>0.85397559228174225</v>
      </c>
      <c r="S126" s="32">
        <f t="shared" si="70"/>
        <v>1.963001483499208</v>
      </c>
      <c r="T126" s="32">
        <f t="shared" si="70"/>
        <v>3.4702743995885728</v>
      </c>
      <c r="U126" s="32">
        <f t="shared" ref="U126" si="72">(U40/U$10)*100</f>
        <v>1.8351499055728402</v>
      </c>
    </row>
    <row r="127" spans="1:21" x14ac:dyDescent="0.35">
      <c r="A127" s="19" t="s">
        <v>137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</row>
    <row r="128" spans="1:21" x14ac:dyDescent="0.35">
      <c r="A128" s="19" t="s">
        <v>137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35">
      <c r="A129" s="19" t="s">
        <v>137</v>
      </c>
      <c r="B129" s="391"/>
      <c r="C129" s="27" t="s">
        <v>63</v>
      </c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 x14ac:dyDescent="0.35">
      <c r="A130" s="19" t="s">
        <v>137</v>
      </c>
      <c r="B130" s="393" t="s">
        <v>9</v>
      </c>
      <c r="C130" s="28" t="s">
        <v>59</v>
      </c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32">
        <f t="shared" ref="O130:R131" si="73">(O44/O$10)*100</f>
        <v>3.9980885487999838</v>
      </c>
      <c r="P130" s="32">
        <f t="shared" si="73"/>
        <v>2.8520629649436384</v>
      </c>
      <c r="Q130" s="32">
        <f t="shared" si="73"/>
        <v>3.0485566276853859</v>
      </c>
      <c r="R130" s="32">
        <f t="shared" si="73"/>
        <v>3.7327240115403932</v>
      </c>
      <c r="S130" s="32">
        <f t="shared" ref="S130:T131" si="74">(S44/S$10)*100</f>
        <v>3.185243719528883</v>
      </c>
      <c r="T130" s="32">
        <f t="shared" si="74"/>
        <v>4.9866286709387566</v>
      </c>
      <c r="U130" s="32">
        <f t="shared" ref="U130" si="75">(U44/U$10)*100</f>
        <v>3.7329086749002975</v>
      </c>
    </row>
    <row r="131" spans="1:21" x14ac:dyDescent="0.35">
      <c r="A131" s="19" t="s">
        <v>137</v>
      </c>
      <c r="B131" s="390"/>
      <c r="C131" s="20" t="s">
        <v>60</v>
      </c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>
        <f t="shared" si="73"/>
        <v>3.9980885487999838</v>
      </c>
      <c r="P131" s="32">
        <f t="shared" si="73"/>
        <v>2.8520629649436384</v>
      </c>
      <c r="Q131" s="32">
        <f t="shared" si="73"/>
        <v>3.0485566276853859</v>
      </c>
      <c r="R131" s="32">
        <f t="shared" si="73"/>
        <v>3.7327240115403932</v>
      </c>
      <c r="S131" s="32">
        <f t="shared" si="74"/>
        <v>3.185243719528883</v>
      </c>
      <c r="T131" s="32">
        <f t="shared" si="74"/>
        <v>4.9866286709387566</v>
      </c>
      <c r="U131" s="32">
        <f t="shared" ref="U131" si="76">(U45/U$10)*100</f>
        <v>3.7329086749002975</v>
      </c>
    </row>
    <row r="132" spans="1:21" x14ac:dyDescent="0.35">
      <c r="A132" s="19" t="s">
        <v>137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</row>
    <row r="133" spans="1:21" x14ac:dyDescent="0.35">
      <c r="A133" s="19" t="s">
        <v>137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35">
      <c r="A134" s="19" t="s">
        <v>137</v>
      </c>
      <c r="B134" s="391"/>
      <c r="C134" s="27" t="s">
        <v>63</v>
      </c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 x14ac:dyDescent="0.35">
      <c r="A135" s="19" t="s">
        <v>137</v>
      </c>
      <c r="B135" s="393" t="s">
        <v>1</v>
      </c>
      <c r="C135" s="28" t="s">
        <v>59</v>
      </c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32">
        <f t="shared" ref="O135:R136" si="77">(O49/O$10)*100</f>
        <v>4.3673839723496632</v>
      </c>
      <c r="P135" s="32">
        <f t="shared" si="77"/>
        <v>4.8239764225193786</v>
      </c>
      <c r="Q135" s="32">
        <f t="shared" si="77"/>
        <v>7.1838759787749078</v>
      </c>
      <c r="R135" s="32">
        <f t="shared" si="77"/>
        <v>5.1517264266201082</v>
      </c>
      <c r="S135" s="32">
        <f t="shared" ref="S135:T136" si="78">(S49/S$10)*100</f>
        <v>5.7009385321977257</v>
      </c>
      <c r="T135" s="32">
        <f t="shared" si="78"/>
        <v>7.5067405017137991</v>
      </c>
      <c r="U135" s="32">
        <f t="shared" ref="U135" si="79">(U49/U$10)*100</f>
        <v>6.3694605269612588</v>
      </c>
    </row>
    <row r="136" spans="1:21" x14ac:dyDescent="0.35">
      <c r="A136" s="19" t="s">
        <v>137</v>
      </c>
      <c r="B136" s="390"/>
      <c r="C136" s="20" t="s">
        <v>60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>
        <f t="shared" si="77"/>
        <v>4.3673839723496632</v>
      </c>
      <c r="P136" s="32">
        <f t="shared" si="77"/>
        <v>4.8239764225193786</v>
      </c>
      <c r="Q136" s="32">
        <f t="shared" si="77"/>
        <v>7.1838759787749078</v>
      </c>
      <c r="R136" s="32">
        <f t="shared" si="77"/>
        <v>5.1517264266201082</v>
      </c>
      <c r="S136" s="32">
        <f t="shared" si="78"/>
        <v>5.7009385321977257</v>
      </c>
      <c r="T136" s="32">
        <f t="shared" si="78"/>
        <v>7.5067405017137991</v>
      </c>
      <c r="U136" s="32">
        <f t="shared" ref="U136" si="80">(U50/U$10)*100</f>
        <v>6.3694605269612588</v>
      </c>
    </row>
    <row r="137" spans="1:21" x14ac:dyDescent="0.35">
      <c r="A137" s="19" t="s">
        <v>137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x14ac:dyDescent="0.35">
      <c r="A138" s="19" t="s">
        <v>137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35">
      <c r="A139" s="19" t="s">
        <v>137</v>
      </c>
      <c r="B139" s="391"/>
      <c r="C139" s="27" t="s">
        <v>63</v>
      </c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x14ac:dyDescent="0.35">
      <c r="A140" s="19" t="s">
        <v>137</v>
      </c>
      <c r="B140" s="393" t="s">
        <v>166</v>
      </c>
      <c r="C140" s="28" t="s">
        <v>59</v>
      </c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32">
        <f t="shared" ref="O140:R141" si="81">(O54/O$10)*100</f>
        <v>1.4807949402232578E-2</v>
      </c>
      <c r="P140" s="32">
        <f t="shared" si="81"/>
        <v>0</v>
      </c>
      <c r="Q140" s="32">
        <f t="shared" si="81"/>
        <v>0</v>
      </c>
      <c r="R140" s="32">
        <f t="shared" si="81"/>
        <v>0</v>
      </c>
      <c r="S140" s="32">
        <f t="shared" ref="S140:T141" si="82">(S54/S$10)*100</f>
        <v>0</v>
      </c>
      <c r="T140" s="32">
        <f t="shared" si="82"/>
        <v>0</v>
      </c>
      <c r="U140" s="32">
        <f t="shared" ref="U140" si="83">(U54/U$10)*100</f>
        <v>0</v>
      </c>
    </row>
    <row r="141" spans="1:21" x14ac:dyDescent="0.35">
      <c r="A141" s="19" t="s">
        <v>137</v>
      </c>
      <c r="B141" s="390"/>
      <c r="C141" s="20" t="s">
        <v>60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>
        <f t="shared" si="81"/>
        <v>1.4807949402232578E-2</v>
      </c>
      <c r="P141" s="32">
        <f t="shared" si="81"/>
        <v>0</v>
      </c>
      <c r="Q141" s="32">
        <f t="shared" si="81"/>
        <v>0</v>
      </c>
      <c r="R141" s="32">
        <f t="shared" si="81"/>
        <v>0</v>
      </c>
      <c r="S141" s="32">
        <f t="shared" si="82"/>
        <v>0</v>
      </c>
      <c r="T141" s="32">
        <f t="shared" si="82"/>
        <v>0</v>
      </c>
      <c r="U141" s="32">
        <f t="shared" ref="U141" si="84">(U55/U$10)*100</f>
        <v>0</v>
      </c>
    </row>
    <row r="142" spans="1:21" x14ac:dyDescent="0.35">
      <c r="A142" s="19" t="s">
        <v>137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</row>
    <row r="143" spans="1:21" x14ac:dyDescent="0.35">
      <c r="A143" s="19" t="s">
        <v>137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35">
      <c r="A144" s="19" t="s">
        <v>137</v>
      </c>
      <c r="B144" s="391"/>
      <c r="C144" s="27" t="s">
        <v>63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 x14ac:dyDescent="0.35">
      <c r="A145" s="19" t="s">
        <v>137</v>
      </c>
      <c r="B145" s="393" t="s">
        <v>11</v>
      </c>
      <c r="C145" s="28" t="s">
        <v>59</v>
      </c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32">
        <f t="shared" ref="O145:R146" si="85">(O59/O$10)*100</f>
        <v>2.5954694024228302</v>
      </c>
      <c r="P145" s="32">
        <f t="shared" si="85"/>
        <v>1.7083333809265338</v>
      </c>
      <c r="Q145" s="32">
        <f t="shared" si="85"/>
        <v>3.2918957543769931</v>
      </c>
      <c r="R145" s="32">
        <f t="shared" si="85"/>
        <v>1.2598162568559808</v>
      </c>
      <c r="S145" s="32">
        <f t="shared" ref="S145:T146" si="86">(S59/S$10)*100</f>
        <v>1.203179768195296</v>
      </c>
      <c r="T145" s="32">
        <f t="shared" si="86"/>
        <v>0.63960368398088041</v>
      </c>
      <c r="U145" s="32">
        <f t="shared" ref="U145" si="87">(U59/U$10)*100</f>
        <v>0.45715208616021158</v>
      </c>
    </row>
    <row r="146" spans="1:21" x14ac:dyDescent="0.35">
      <c r="A146" s="19" t="s">
        <v>137</v>
      </c>
      <c r="B146" s="390"/>
      <c r="C146" s="20" t="s">
        <v>60</v>
      </c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>
        <f t="shared" si="85"/>
        <v>2.5954694024228302</v>
      </c>
      <c r="P146" s="32">
        <f t="shared" si="85"/>
        <v>1.7083333809265338</v>
      </c>
      <c r="Q146" s="32">
        <f t="shared" si="85"/>
        <v>3.2918957543769931</v>
      </c>
      <c r="R146" s="32">
        <f t="shared" si="85"/>
        <v>1.2598162568559808</v>
      </c>
      <c r="S146" s="32">
        <f t="shared" si="86"/>
        <v>1.203179768195296</v>
      </c>
      <c r="T146" s="32">
        <f t="shared" si="86"/>
        <v>0.63960368398088041</v>
      </c>
      <c r="U146" s="32">
        <f t="shared" ref="U146" si="88">(U60/U$10)*100</f>
        <v>0.45715208616021158</v>
      </c>
    </row>
    <row r="147" spans="1:21" x14ac:dyDescent="0.35">
      <c r="A147" s="19" t="s">
        <v>137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</row>
    <row r="148" spans="1:21" x14ac:dyDescent="0.35">
      <c r="A148" s="19" t="s">
        <v>137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35">
      <c r="A149" s="19" t="s">
        <v>137</v>
      </c>
      <c r="B149" s="391"/>
      <c r="C149" s="27" t="s">
        <v>63</v>
      </c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 x14ac:dyDescent="0.35">
      <c r="A150" s="19" t="s">
        <v>137</v>
      </c>
      <c r="B150" s="393" t="s">
        <v>12</v>
      </c>
      <c r="C150" s="28" t="s">
        <v>59</v>
      </c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2">
        <f t="shared" ref="O150:R151" si="89">(O64/O$10)*100</f>
        <v>13.753771496913124</v>
      </c>
      <c r="P150" s="32">
        <f t="shared" si="89"/>
        <v>12.319528201579196</v>
      </c>
      <c r="Q150" s="32">
        <f t="shared" si="89"/>
        <v>17.138543603987063</v>
      </c>
      <c r="R150" s="32">
        <f t="shared" si="89"/>
        <v>21.818850161514046</v>
      </c>
      <c r="S150" s="32">
        <f t="shared" ref="S150:T151" si="90">(S64/S$10)*100</f>
        <v>20.743684879813962</v>
      </c>
      <c r="T150" s="32">
        <f t="shared" si="90"/>
        <v>18.076718515342886</v>
      </c>
      <c r="U150" s="32">
        <f t="shared" ref="U150" si="91">(U64/U$10)*100</f>
        <v>15.601579028824295</v>
      </c>
    </row>
    <row r="151" spans="1:21" x14ac:dyDescent="0.35">
      <c r="A151" s="19" t="s">
        <v>137</v>
      </c>
      <c r="B151" s="390"/>
      <c r="C151" s="20" t="s">
        <v>60</v>
      </c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2">
        <f t="shared" si="89"/>
        <v>13.753771496913124</v>
      </c>
      <c r="P151" s="32">
        <f t="shared" si="89"/>
        <v>12.319528201579196</v>
      </c>
      <c r="Q151" s="32">
        <f t="shared" si="89"/>
        <v>17.138543603987063</v>
      </c>
      <c r="R151" s="32">
        <f t="shared" si="89"/>
        <v>21.818850161514046</v>
      </c>
      <c r="S151" s="32">
        <f t="shared" si="90"/>
        <v>20.743684879813962</v>
      </c>
      <c r="T151" s="32">
        <f t="shared" si="90"/>
        <v>18.076718515342886</v>
      </c>
      <c r="U151" s="32">
        <f t="shared" ref="U151" si="92">(U65/U$10)*100</f>
        <v>15.601579028824295</v>
      </c>
    </row>
    <row r="152" spans="1:21" x14ac:dyDescent="0.35">
      <c r="A152" s="19" t="s">
        <v>137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35">
      <c r="A153" s="19" t="s">
        <v>137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ht="15" thickBot="1" x14ac:dyDescent="0.4">
      <c r="A154" s="19" t="s">
        <v>137</v>
      </c>
      <c r="B154" s="394"/>
      <c r="C154" s="69" t="s">
        <v>63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</row>
    <row r="155" spans="1:21" x14ac:dyDescent="0.35">
      <c r="A155" s="19" t="s">
        <v>137</v>
      </c>
      <c r="B155" s="388" t="s">
        <v>92</v>
      </c>
      <c r="C155" s="17" t="s">
        <v>59</v>
      </c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2">
        <f t="shared" ref="O155:R156" si="93">(O69/O$10)*100</f>
        <v>34.095742060154947</v>
      </c>
      <c r="P155" s="32">
        <f t="shared" si="93"/>
        <v>32.589157145189915</v>
      </c>
      <c r="Q155" s="32">
        <f t="shared" si="93"/>
        <v>23.593737991360282</v>
      </c>
      <c r="R155" s="32">
        <f t="shared" si="93"/>
        <v>23.30646123879189</v>
      </c>
      <c r="S155" s="32">
        <f t="shared" ref="S155:T156" si="94">(S69/S$10)*100</f>
        <v>20.55550965093423</v>
      </c>
      <c r="T155" s="32">
        <f t="shared" si="94"/>
        <v>23.792870850325045</v>
      </c>
      <c r="U155" s="32">
        <f t="shared" ref="U155" si="95">(U69/U$10)*100</f>
        <v>27.780787844937876</v>
      </c>
    </row>
    <row r="156" spans="1:21" x14ac:dyDescent="0.35">
      <c r="A156" s="19" t="s">
        <v>137</v>
      </c>
      <c r="B156" s="388"/>
      <c r="C156" s="20" t="s">
        <v>60</v>
      </c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2">
        <f t="shared" si="93"/>
        <v>34.095742060154947</v>
      </c>
      <c r="P156" s="32">
        <f t="shared" si="93"/>
        <v>32.589157145189915</v>
      </c>
      <c r="Q156" s="32">
        <f t="shared" si="93"/>
        <v>23.593737991360282</v>
      </c>
      <c r="R156" s="32">
        <f t="shared" si="93"/>
        <v>23.30646123879189</v>
      </c>
      <c r="S156" s="32">
        <f t="shared" si="94"/>
        <v>20.55550965093423</v>
      </c>
      <c r="T156" s="32">
        <f t="shared" si="94"/>
        <v>23.792870850325045</v>
      </c>
      <c r="U156" s="32">
        <f t="shared" ref="U156" si="96">(U70/U$10)*100</f>
        <v>27.780787844937876</v>
      </c>
    </row>
    <row r="157" spans="1:21" x14ac:dyDescent="0.35">
      <c r="A157" s="19" t="s">
        <v>137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35">
      <c r="A158" s="19" t="s">
        <v>137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35">
      <c r="A159" s="19" t="s">
        <v>137</v>
      </c>
      <c r="B159" s="392"/>
      <c r="C159" s="26" t="s">
        <v>63</v>
      </c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</row>
    <row r="160" spans="1:21" x14ac:dyDescent="0.35">
      <c r="A160" s="19" t="s">
        <v>137</v>
      </c>
      <c r="B160" s="393" t="s">
        <v>93</v>
      </c>
      <c r="C160" s="28" t="s">
        <v>59</v>
      </c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2">
        <f t="shared" ref="O160:R161" si="97">(O74/O$10)*100</f>
        <v>4.8761986867062355</v>
      </c>
      <c r="P160" s="32">
        <f t="shared" si="97"/>
        <v>13.939149998491231</v>
      </c>
      <c r="Q160" s="32">
        <f t="shared" si="97"/>
        <v>12.79081758085025</v>
      </c>
      <c r="R160" s="32">
        <f t="shared" si="97"/>
        <v>7.4007762150813843</v>
      </c>
      <c r="S160" s="32">
        <f t="shared" ref="S160:T161" si="98">(S74/S$10)*100</f>
        <v>15.959331793005955</v>
      </c>
      <c r="T160" s="32">
        <f t="shared" si="98"/>
        <v>17.820173611486638</v>
      </c>
      <c r="U160" s="32">
        <f t="shared" ref="U160" si="99">(U74/U$10)*100</f>
        <v>19.118579778504298</v>
      </c>
    </row>
    <row r="161" spans="1:21" x14ac:dyDescent="0.35">
      <c r="A161" s="19" t="s">
        <v>137</v>
      </c>
      <c r="B161" s="390"/>
      <c r="C161" s="20" t="s">
        <v>60</v>
      </c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2">
        <f t="shared" si="97"/>
        <v>4.8761986867062355</v>
      </c>
      <c r="P161" s="32">
        <f t="shared" si="97"/>
        <v>13.939149998491231</v>
      </c>
      <c r="Q161" s="32">
        <f t="shared" si="97"/>
        <v>12.79081758085025</v>
      </c>
      <c r="R161" s="32">
        <f t="shared" si="97"/>
        <v>7.4007762150813843</v>
      </c>
      <c r="S161" s="32">
        <f t="shared" si="98"/>
        <v>15.959331793005955</v>
      </c>
      <c r="T161" s="32">
        <f t="shared" si="98"/>
        <v>17.820173611486638</v>
      </c>
      <c r="U161" s="32">
        <f t="shared" ref="U161" si="100">(U75/U$10)*100</f>
        <v>19.118579778504298</v>
      </c>
    </row>
    <row r="162" spans="1:21" x14ac:dyDescent="0.35">
      <c r="A162" s="19" t="s">
        <v>137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35">
      <c r="A163" s="19" t="s">
        <v>137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35">
      <c r="A164" s="19" t="s">
        <v>137</v>
      </c>
      <c r="B164" s="391"/>
      <c r="C164" s="27" t="s">
        <v>63</v>
      </c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x14ac:dyDescent="0.35">
      <c r="A165" s="19" t="s">
        <v>137</v>
      </c>
      <c r="B165" s="388" t="s">
        <v>94</v>
      </c>
      <c r="C165" s="28" t="s">
        <v>59</v>
      </c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>
        <f t="shared" ref="O165:R166" si="101">(O79/O$10)*100</f>
        <v>25.551616443905939</v>
      </c>
      <c r="P165" s="32">
        <f t="shared" si="101"/>
        <v>15.261152672569336</v>
      </c>
      <c r="Q165" s="32">
        <f t="shared" si="101"/>
        <v>12.318996817448975</v>
      </c>
      <c r="R165" s="32">
        <f t="shared" si="101"/>
        <v>14.408266261147929</v>
      </c>
      <c r="S165" s="32">
        <f t="shared" ref="S165:T166" si="102">(S79/S$10)*100</f>
        <v>9.9351238490429186</v>
      </c>
      <c r="T165" s="32">
        <f t="shared" si="102"/>
        <v>7.1269361431580025</v>
      </c>
      <c r="U165" s="32">
        <f t="shared" ref="U165" si="103">(U79/U$10)*100</f>
        <v>9.9551796223330218</v>
      </c>
    </row>
    <row r="166" spans="1:21" x14ac:dyDescent="0.35">
      <c r="A166" s="19" t="s">
        <v>137</v>
      </c>
      <c r="B166" s="388"/>
      <c r="C166" s="20" t="s">
        <v>60</v>
      </c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2">
        <f t="shared" si="101"/>
        <v>25.551616443905939</v>
      </c>
      <c r="P166" s="32">
        <f t="shared" si="101"/>
        <v>15.261152672569336</v>
      </c>
      <c r="Q166" s="32">
        <f t="shared" si="101"/>
        <v>12.318996817448975</v>
      </c>
      <c r="R166" s="32">
        <f t="shared" si="101"/>
        <v>14.408266261147929</v>
      </c>
      <c r="S166" s="32">
        <f t="shared" si="102"/>
        <v>9.9351238490429186</v>
      </c>
      <c r="T166" s="32">
        <f t="shared" si="102"/>
        <v>7.1269361431580025</v>
      </c>
      <c r="U166" s="32">
        <f t="shared" ref="U166" si="104">(U80/U$10)*100</f>
        <v>9.9551796223330218</v>
      </c>
    </row>
    <row r="167" spans="1:21" x14ac:dyDescent="0.35">
      <c r="A167" s="19" t="s">
        <v>137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35">
      <c r="A168" s="19" t="s">
        <v>137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35">
      <c r="A169" s="19" t="s">
        <v>137</v>
      </c>
      <c r="B169" s="389"/>
      <c r="C169" s="25" t="s">
        <v>63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</row>
    <row r="170" spans="1:21" x14ac:dyDescent="0.35">
      <c r="A170" s="19" t="s">
        <v>137</v>
      </c>
    </row>
    <row r="171" spans="1:21" x14ac:dyDescent="0.35">
      <c r="A171" s="19" t="s">
        <v>137</v>
      </c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1" ht="15" customHeight="1" x14ac:dyDescent="0.35">
      <c r="A172" s="19" t="s">
        <v>137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</row>
    <row r="173" spans="1:21" ht="15" customHeight="1" x14ac:dyDescent="0.35">
      <c r="A173" s="19" t="s">
        <v>137</v>
      </c>
      <c r="B173" s="385" t="s">
        <v>0</v>
      </c>
      <c r="C173" s="260" t="s">
        <v>125</v>
      </c>
      <c r="D173" s="87">
        <f t="shared" ref="D173:R173" si="105">(D8/D$87)*100</f>
        <v>4.9378585086042062</v>
      </c>
      <c r="E173" s="87">
        <f t="shared" si="105"/>
        <v>5.2896281433420222</v>
      </c>
      <c r="F173" s="87">
        <f t="shared" si="105"/>
        <v>5.6957674638562352</v>
      </c>
      <c r="G173" s="87">
        <f t="shared" si="105"/>
        <v>4.2067633373849356</v>
      </c>
      <c r="H173" s="87">
        <f t="shared" si="105"/>
        <v>4.5721127588959378</v>
      </c>
      <c r="I173" s="87">
        <f t="shared" si="105"/>
        <v>4.4573024246476951</v>
      </c>
      <c r="J173" s="87">
        <f t="shared" si="105"/>
        <v>4.0336223176432808</v>
      </c>
      <c r="K173" s="87">
        <f t="shared" si="105"/>
        <v>3.1522456908496865</v>
      </c>
      <c r="L173" s="87">
        <f t="shared" si="105"/>
        <v>3.7697186139309067</v>
      </c>
      <c r="M173" s="87">
        <f t="shared" si="105"/>
        <v>4.5761467488767877</v>
      </c>
      <c r="N173" s="87">
        <f t="shared" si="105"/>
        <v>4.6697809452458348</v>
      </c>
      <c r="O173" s="87">
        <f t="shared" si="105"/>
        <v>3.4411251059187533</v>
      </c>
      <c r="P173" s="87">
        <f t="shared" si="105"/>
        <v>4.1277048912359557</v>
      </c>
      <c r="Q173" s="87">
        <f t="shared" si="105"/>
        <v>3.7782843629842611</v>
      </c>
      <c r="R173" s="87">
        <f t="shared" si="105"/>
        <v>4.9765131966250511</v>
      </c>
      <c r="S173" s="87">
        <f t="shared" ref="S173:U174" si="106">(S8/S$87)*100</f>
        <v>3.7159163573459963</v>
      </c>
      <c r="T173" s="87">
        <f t="shared" si="106"/>
        <v>3.3189405096276605</v>
      </c>
      <c r="U173" s="87">
        <f t="shared" si="106"/>
        <v>3.3747512854042516</v>
      </c>
    </row>
    <row r="174" spans="1:21" ht="15" customHeight="1" x14ac:dyDescent="0.35">
      <c r="A174" s="19" t="s">
        <v>137</v>
      </c>
      <c r="B174" s="386"/>
      <c r="C174" s="260" t="s">
        <v>124</v>
      </c>
      <c r="D174" s="87">
        <f t="shared" ref="D174:R189" si="107">(D9/D$87)*100</f>
        <v>6.5703763253954452</v>
      </c>
      <c r="E174" s="87">
        <f t="shared" si="107"/>
        <v>6.0806908320363044</v>
      </c>
      <c r="F174" s="87">
        <f t="shared" si="107"/>
        <v>6.102807053100932</v>
      </c>
      <c r="G174" s="87">
        <f t="shared" si="107"/>
        <v>4.366479054247602</v>
      </c>
      <c r="H174" s="87">
        <f t="shared" si="107"/>
        <v>3.5900936856698733</v>
      </c>
      <c r="I174" s="87">
        <f t="shared" si="107"/>
        <v>4.5572231716075979</v>
      </c>
      <c r="J174" s="87">
        <f t="shared" si="107"/>
        <v>4.1943955547573566</v>
      </c>
      <c r="K174" s="87">
        <f t="shared" si="107"/>
        <v>2.9296616496596992</v>
      </c>
      <c r="L174" s="87">
        <f t="shared" si="107"/>
        <v>3.7463377360671672</v>
      </c>
      <c r="M174" s="87">
        <f t="shared" si="107"/>
        <v>4.6695874043983432</v>
      </c>
      <c r="N174" s="87">
        <f t="shared" si="107"/>
        <v>4.324223590874789</v>
      </c>
      <c r="O174" s="87">
        <f t="shared" si="107"/>
        <v>3.2948240326777736</v>
      </c>
      <c r="P174" s="87">
        <f t="shared" si="107"/>
        <v>3.9466497732100003</v>
      </c>
      <c r="Q174" s="87">
        <f t="shared" si="107"/>
        <v>4.2878346779678367</v>
      </c>
      <c r="R174" s="87">
        <f t="shared" si="107"/>
        <v>5.0474121332770299</v>
      </c>
      <c r="S174" s="87">
        <f t="shared" si="106"/>
        <v>5.0320232371339539</v>
      </c>
      <c r="T174" s="87">
        <f t="shared" si="106"/>
        <v>4.4799269005622691</v>
      </c>
      <c r="U174" s="87">
        <f t="shared" si="106"/>
        <v>4.9871842646589011</v>
      </c>
    </row>
    <row r="175" spans="1:21" ht="15" customHeight="1" x14ac:dyDescent="0.35">
      <c r="A175" s="19" t="s">
        <v>137</v>
      </c>
      <c r="B175" s="386"/>
      <c r="C175" s="95" t="s">
        <v>126</v>
      </c>
      <c r="D175" s="87">
        <f t="shared" si="107"/>
        <v>0</v>
      </c>
      <c r="E175" s="87">
        <f t="shared" si="107"/>
        <v>0</v>
      </c>
      <c r="F175" s="87">
        <f t="shared" si="107"/>
        <v>0</v>
      </c>
      <c r="G175" s="87">
        <f t="shared" si="107"/>
        <v>0</v>
      </c>
      <c r="H175" s="87">
        <f t="shared" si="107"/>
        <v>0</v>
      </c>
      <c r="I175" s="87">
        <f t="shared" si="107"/>
        <v>0</v>
      </c>
      <c r="J175" s="87">
        <f t="shared" si="107"/>
        <v>0</v>
      </c>
      <c r="K175" s="87">
        <f t="shared" si="107"/>
        <v>0</v>
      </c>
      <c r="L175" s="87">
        <f t="shared" si="107"/>
        <v>0</v>
      </c>
      <c r="M175" s="87">
        <f t="shared" si="107"/>
        <v>0</v>
      </c>
      <c r="N175" s="87">
        <f t="shared" si="107"/>
        <v>0</v>
      </c>
      <c r="O175" s="87">
        <f t="shared" si="107"/>
        <v>3.2956381908642571</v>
      </c>
      <c r="P175" s="87">
        <f t="shared" si="107"/>
        <v>3.777346686485906</v>
      </c>
      <c r="Q175" s="87">
        <f t="shared" si="107"/>
        <v>3.812021638189119</v>
      </c>
      <c r="R175" s="87">
        <f t="shared" si="107"/>
        <v>4.5667932737565033</v>
      </c>
      <c r="S175" s="87">
        <f t="shared" ref="S175:T235" si="108">(S10/S$87)*100</f>
        <v>2.9604039029216129</v>
      </c>
      <c r="T175" s="87">
        <f t="shared" si="108"/>
        <v>2.5468585882557409</v>
      </c>
      <c r="U175" s="87">
        <f t="shared" ref="U175" si="109">(U10/U$87)*100</f>
        <v>2.8111799298915821</v>
      </c>
    </row>
    <row r="176" spans="1:21" ht="15" customHeight="1" x14ac:dyDescent="0.35">
      <c r="A176" s="19" t="s">
        <v>137</v>
      </c>
      <c r="B176" s="386"/>
      <c r="C176" s="260" t="s">
        <v>123</v>
      </c>
      <c r="D176" s="87">
        <f t="shared" si="107"/>
        <v>2.2731618286111597</v>
      </c>
      <c r="E176" s="87">
        <f t="shared" si="107"/>
        <v>2.2692069683274889</v>
      </c>
      <c r="F176" s="87">
        <f t="shared" si="107"/>
        <v>2.3853195514119712</v>
      </c>
      <c r="G176" s="87">
        <f t="shared" si="107"/>
        <v>1.8959176879543536</v>
      </c>
      <c r="H176" s="87">
        <f t="shared" si="107"/>
        <v>1.9118738534358415</v>
      </c>
      <c r="I176" s="87">
        <f t="shared" si="107"/>
        <v>3.9389380092626993</v>
      </c>
      <c r="J176" s="87">
        <f t="shared" si="107"/>
        <v>3.7295302780453556</v>
      </c>
      <c r="K176" s="87">
        <f t="shared" si="107"/>
        <v>2.8763174556202977</v>
      </c>
      <c r="L176" s="87">
        <f t="shared" si="107"/>
        <v>3.5144682146878625</v>
      </c>
      <c r="M176" s="87">
        <f t="shared" si="107"/>
        <v>4.405978955250613</v>
      </c>
      <c r="N176" s="87">
        <f t="shared" si="107"/>
        <v>4.5250026031084927</v>
      </c>
      <c r="O176" s="87">
        <f t="shared" si="107"/>
        <v>3.2848975834151952</v>
      </c>
      <c r="P176" s="87">
        <f t="shared" si="107"/>
        <v>3.689153153273756</v>
      </c>
      <c r="Q176" s="87">
        <f t="shared" si="107"/>
        <v>3.711388970992032</v>
      </c>
      <c r="R176" s="87">
        <f t="shared" si="107"/>
        <v>4.9049139713123999</v>
      </c>
      <c r="S176" s="87">
        <f t="shared" si="108"/>
        <v>3.6194327622573157</v>
      </c>
      <c r="T176" s="87">
        <f t="shared" si="108"/>
        <v>3.218029045884415</v>
      </c>
      <c r="U176" s="87">
        <f t="shared" ref="U176" si="110">(U11/U$87)*100</f>
        <v>3.304389670942546</v>
      </c>
    </row>
    <row r="177" spans="1:21" ht="15" customHeight="1" x14ac:dyDescent="0.35">
      <c r="A177" s="19" t="s">
        <v>137</v>
      </c>
      <c r="B177" s="386"/>
      <c r="C177" s="20" t="s">
        <v>117</v>
      </c>
      <c r="D177" s="87">
        <f t="shared" si="107"/>
        <v>2.2731618286111597</v>
      </c>
      <c r="E177" s="87">
        <f t="shared" si="107"/>
        <v>2.2692069683274889</v>
      </c>
      <c r="F177" s="87">
        <f t="shared" si="107"/>
        <v>2.3853195514119712</v>
      </c>
      <c r="G177" s="87">
        <f t="shared" si="107"/>
        <v>1.8959176879543536</v>
      </c>
      <c r="H177" s="87">
        <f t="shared" si="107"/>
        <v>1.9118738534358415</v>
      </c>
      <c r="I177" s="87">
        <f t="shared" si="107"/>
        <v>2.1837927533001462</v>
      </c>
      <c r="J177" s="87">
        <f t="shared" si="107"/>
        <v>1.6756409628456519</v>
      </c>
      <c r="K177" s="87">
        <f t="shared" si="107"/>
        <v>1.46794772357093</v>
      </c>
      <c r="L177" s="87">
        <f t="shared" si="107"/>
        <v>1.8704054939267962</v>
      </c>
      <c r="M177" s="87">
        <f t="shared" si="107"/>
        <v>2.4225564654728924</v>
      </c>
      <c r="N177" s="87">
        <f t="shared" si="107"/>
        <v>2.768038544145818</v>
      </c>
      <c r="O177" s="87">
        <f t="shared" si="107"/>
        <v>2.036814284664167</v>
      </c>
      <c r="P177" s="87">
        <f t="shared" si="107"/>
        <v>1.6596135248397148</v>
      </c>
      <c r="Q177" s="87">
        <f t="shared" si="107"/>
        <v>1.5527094304951721</v>
      </c>
      <c r="R177" s="87">
        <f t="shared" si="107"/>
        <v>2.513152688034971</v>
      </c>
      <c r="S177" s="87">
        <f t="shared" si="108"/>
        <v>2.0427805366947718</v>
      </c>
      <c r="T177" s="87">
        <f t="shared" si="108"/>
        <v>1.9083054967732909</v>
      </c>
      <c r="U177" s="87">
        <f t="shared" ref="U177" si="111">(U12/U$87)*100</f>
        <v>2.0053364377751413</v>
      </c>
    </row>
    <row r="178" spans="1:21" ht="15" customHeight="1" x14ac:dyDescent="0.35">
      <c r="A178" s="19" t="s">
        <v>137</v>
      </c>
      <c r="B178" s="386"/>
      <c r="C178" s="254" t="s">
        <v>118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</row>
    <row r="179" spans="1:21" ht="15" customHeight="1" x14ac:dyDescent="0.35">
      <c r="A179" s="19" t="s">
        <v>137</v>
      </c>
      <c r="B179" s="386"/>
      <c r="C179" s="254" t="s">
        <v>119</v>
      </c>
      <c r="D179" s="87">
        <f t="shared" si="107"/>
        <v>0</v>
      </c>
      <c r="E179" s="87">
        <f t="shared" si="107"/>
        <v>0</v>
      </c>
      <c r="F179" s="87">
        <f t="shared" si="107"/>
        <v>0</v>
      </c>
      <c r="G179" s="87">
        <f t="shared" si="107"/>
        <v>0</v>
      </c>
      <c r="H179" s="87">
        <f t="shared" si="107"/>
        <v>0</v>
      </c>
      <c r="I179" s="87">
        <f t="shared" si="107"/>
        <v>0.48802536097283106</v>
      </c>
      <c r="J179" s="87">
        <f t="shared" si="107"/>
        <v>0.70058286665904757</v>
      </c>
      <c r="K179" s="87">
        <f t="shared" si="107"/>
        <v>0.8848750804700225</v>
      </c>
      <c r="L179" s="87">
        <f t="shared" si="107"/>
        <v>1.1578368562339714</v>
      </c>
      <c r="M179" s="87">
        <f t="shared" si="107"/>
        <v>1.1521538254000312</v>
      </c>
      <c r="N179" s="87">
        <f t="shared" si="107"/>
        <v>1.2704845612991233</v>
      </c>
      <c r="O179" s="87">
        <f t="shared" si="107"/>
        <v>0.92433872767185898</v>
      </c>
      <c r="P179" s="87">
        <f t="shared" si="107"/>
        <v>1.2909014399721812</v>
      </c>
      <c r="Q179" s="87">
        <f t="shared" si="107"/>
        <v>1.1674684772339203</v>
      </c>
      <c r="R179" s="87">
        <f t="shared" si="107"/>
        <v>1.5805369626811561</v>
      </c>
      <c r="S179" s="87">
        <f t="shared" si="108"/>
        <v>1.0208320955394392</v>
      </c>
      <c r="T179" s="87">
        <f t="shared" si="108"/>
        <v>0.91713555704454419</v>
      </c>
      <c r="U179" s="87">
        <f t="shared" ref="U179" si="112">(U14/U$87)*100</f>
        <v>0.88155338749466206</v>
      </c>
    </row>
    <row r="180" spans="1:21" ht="15" customHeight="1" x14ac:dyDescent="0.35">
      <c r="A180" s="19" t="s">
        <v>137</v>
      </c>
      <c r="B180" s="386"/>
      <c r="C180" s="254" t="s">
        <v>120</v>
      </c>
      <c r="D180" s="87">
        <f t="shared" si="107"/>
        <v>0</v>
      </c>
      <c r="E180" s="87">
        <f t="shared" si="107"/>
        <v>0</v>
      </c>
      <c r="F180" s="87">
        <f t="shared" si="107"/>
        <v>0</v>
      </c>
      <c r="G180" s="87">
        <f t="shared" si="107"/>
        <v>0</v>
      </c>
      <c r="H180" s="87">
        <f t="shared" si="107"/>
        <v>0</v>
      </c>
      <c r="I180" s="87">
        <f t="shared" si="107"/>
        <v>1.2671198949897222</v>
      </c>
      <c r="J180" s="87">
        <f t="shared" si="107"/>
        <v>1.3533064485406567</v>
      </c>
      <c r="K180" s="87">
        <f t="shared" si="107"/>
        <v>0.52349465157934527</v>
      </c>
      <c r="L180" s="87">
        <f t="shared" si="107"/>
        <v>0.48622586452709499</v>
      </c>
      <c r="M180" s="87">
        <f t="shared" si="107"/>
        <v>0.83126866437768909</v>
      </c>
      <c r="N180" s="87">
        <f t="shared" si="107"/>
        <v>0.48647949766355142</v>
      </c>
      <c r="O180" s="87">
        <f t="shared" si="107"/>
        <v>0.32374457107916838</v>
      </c>
      <c r="P180" s="87">
        <f t="shared" si="107"/>
        <v>0.73863818846185991</v>
      </c>
      <c r="Q180" s="87">
        <f t="shared" si="107"/>
        <v>0.99121106326293973</v>
      </c>
      <c r="R180" s="87">
        <f t="shared" si="107"/>
        <v>0.81122432059627281</v>
      </c>
      <c r="S180" s="87">
        <f t="shared" si="108"/>
        <v>0.55582013002310471</v>
      </c>
      <c r="T180" s="87">
        <f t="shared" si="108"/>
        <v>0.39258799206658035</v>
      </c>
      <c r="U180" s="87">
        <f t="shared" ref="U180" si="113">(U15/U$87)*100</f>
        <v>0.41749984567274329</v>
      </c>
    </row>
    <row r="181" spans="1:21" ht="15" customHeight="1" x14ac:dyDescent="0.35">
      <c r="A181" s="19" t="s">
        <v>137</v>
      </c>
      <c r="B181" s="386"/>
      <c r="C181" s="260" t="s">
        <v>121</v>
      </c>
      <c r="D181" s="51">
        <f t="shared" si="107"/>
        <v>2.6646966799930469</v>
      </c>
      <c r="E181" s="51">
        <f t="shared" si="107"/>
        <v>2.6667541770585257</v>
      </c>
      <c r="F181" s="51">
        <f t="shared" si="107"/>
        <v>3.0241690312119984</v>
      </c>
      <c r="G181" s="51">
        <f t="shared" si="107"/>
        <v>1.4935316295957948</v>
      </c>
      <c r="H181" s="51">
        <f t="shared" si="107"/>
        <v>1.2079709840496298</v>
      </c>
      <c r="I181" s="51">
        <f t="shared" si="107"/>
        <v>0.54943408376055691</v>
      </c>
      <c r="J181" s="51">
        <f t="shared" si="107"/>
        <v>0.48750510212411635</v>
      </c>
      <c r="K181" s="51">
        <f t="shared" si="107"/>
        <v>0.18490783322345461</v>
      </c>
      <c r="L181" s="51">
        <f t="shared" si="107"/>
        <v>0.33843423300380621</v>
      </c>
      <c r="M181" s="51">
        <f t="shared" si="107"/>
        <v>0.33170617147517117</v>
      </c>
      <c r="N181" s="51">
        <f t="shared" si="107"/>
        <v>0.46198873606838103</v>
      </c>
      <c r="O181" s="51">
        <f t="shared" si="107"/>
        <v>0.13936785313713304</v>
      </c>
      <c r="P181" s="51">
        <f t="shared" si="107"/>
        <v>0.25849355153599102</v>
      </c>
      <c r="Q181" s="51">
        <f t="shared" si="107"/>
        <v>0.44803799033621233</v>
      </c>
      <c r="R181" s="51">
        <f t="shared" si="107"/>
        <v>0.25587287215401322</v>
      </c>
      <c r="S181" s="51">
        <f t="shared" si="108"/>
        <v>1.412590474876638</v>
      </c>
      <c r="T181" s="51">
        <f t="shared" si="108"/>
        <v>1.2618978546778536</v>
      </c>
      <c r="U181" s="51">
        <f>(U16/U$87)*100</f>
        <v>1.6827945937163549</v>
      </c>
    </row>
    <row r="182" spans="1:21" ht="15" customHeight="1" x14ac:dyDescent="0.35">
      <c r="A182" s="19" t="s">
        <v>137</v>
      </c>
      <c r="B182" s="386"/>
      <c r="C182" s="260" t="s">
        <v>122</v>
      </c>
      <c r="D182" s="87">
        <f t="shared" si="107"/>
        <v>1.6325178167912395</v>
      </c>
      <c r="E182" s="87">
        <f t="shared" si="107"/>
        <v>1.1447296866502896</v>
      </c>
      <c r="F182" s="87">
        <f t="shared" si="107"/>
        <v>0.6933184704769626</v>
      </c>
      <c r="G182" s="87">
        <f t="shared" si="107"/>
        <v>0.97702973669745363</v>
      </c>
      <c r="H182" s="87">
        <f t="shared" si="107"/>
        <v>0.47024884818440249</v>
      </c>
      <c r="I182" s="87">
        <f t="shared" si="107"/>
        <v>6.885107858434257E-2</v>
      </c>
      <c r="J182" s="87">
        <f t="shared" si="107"/>
        <v>-2.2639825412115573E-2</v>
      </c>
      <c r="K182" s="87">
        <f t="shared" si="107"/>
        <v>-0.13156363918405337</v>
      </c>
      <c r="L182" s="87">
        <f t="shared" si="107"/>
        <v>-0.10656471162450176</v>
      </c>
      <c r="M182" s="87">
        <f t="shared" si="107"/>
        <v>-6.8097722327440685E-2</v>
      </c>
      <c r="N182" s="87">
        <f t="shared" si="107"/>
        <v>-0.66276774830208396</v>
      </c>
      <c r="O182" s="87">
        <f t="shared" si="107"/>
        <v>-0.12944140387455477</v>
      </c>
      <c r="P182" s="87">
        <f t="shared" si="107"/>
        <v>-9.9693159974688686E-4</v>
      </c>
      <c r="Q182" s="87">
        <f t="shared" si="107"/>
        <v>0.12840771663959219</v>
      </c>
      <c r="R182" s="87">
        <f t="shared" si="107"/>
        <v>-0.11337471018938276</v>
      </c>
      <c r="S182" s="87">
        <f t="shared" si="108"/>
        <v>0</v>
      </c>
      <c r="T182" s="87">
        <f t="shared" si="108"/>
        <v>0</v>
      </c>
      <c r="U182" s="87">
        <f t="shared" ref="U182" si="114">(U17/U$87)*100</f>
        <v>0</v>
      </c>
    </row>
    <row r="183" spans="1:21" ht="15" customHeight="1" x14ac:dyDescent="0.35">
      <c r="A183" s="19" t="s">
        <v>137</v>
      </c>
      <c r="B183" s="387"/>
      <c r="C183" s="261" t="s">
        <v>116</v>
      </c>
      <c r="D183" s="52">
        <f t="shared" si="107"/>
        <v>0</v>
      </c>
      <c r="E183" s="52">
        <f t="shared" si="107"/>
        <v>0.35366699795600731</v>
      </c>
      <c r="F183" s="52">
        <f t="shared" si="107"/>
        <v>0.28627888123226591</v>
      </c>
      <c r="G183" s="52">
        <f t="shared" si="107"/>
        <v>0.81731401983478735</v>
      </c>
      <c r="H183" s="52">
        <f t="shared" si="107"/>
        <v>1.4522679214104666</v>
      </c>
      <c r="I183" s="52">
        <f t="shared" si="107"/>
        <v>0.51836441538499634</v>
      </c>
      <c r="J183" s="52">
        <f t="shared" si="107"/>
        <v>0.30409203959792547</v>
      </c>
      <c r="K183" s="52">
        <f t="shared" si="107"/>
        <v>0.27592823522938803</v>
      </c>
      <c r="L183" s="52">
        <f t="shared" si="107"/>
        <v>0.25525039924304377</v>
      </c>
      <c r="M183" s="52">
        <f t="shared" si="107"/>
        <v>0.17016779362617518</v>
      </c>
      <c r="N183" s="52">
        <f t="shared" si="107"/>
        <v>0.14477834213734256</v>
      </c>
      <c r="O183" s="52">
        <f t="shared" si="107"/>
        <v>0.15622752250355848</v>
      </c>
      <c r="P183" s="52">
        <f t="shared" si="107"/>
        <v>0.43855173796220015</v>
      </c>
      <c r="Q183" s="52">
        <f t="shared" si="107"/>
        <v>6.6895391992229117E-2</v>
      </c>
      <c r="R183" s="52">
        <f t="shared" si="107"/>
        <v>7.15992253126502E-2</v>
      </c>
      <c r="S183" s="52">
        <f t="shared" si="108"/>
        <v>9.6483595088680624E-2</v>
      </c>
      <c r="T183" s="52">
        <f t="shared" si="108"/>
        <v>0.10091146374324488</v>
      </c>
      <c r="U183" s="52">
        <f t="shared" ref="U183" si="115">(U18/U$87)*100</f>
        <v>7.0361614461705663E-2</v>
      </c>
    </row>
    <row r="184" spans="1:21" x14ac:dyDescent="0.35">
      <c r="A184" s="19" t="s">
        <v>137</v>
      </c>
      <c r="B184" s="390" t="s">
        <v>4</v>
      </c>
      <c r="C184" s="254" t="s">
        <v>59</v>
      </c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>
        <f t="shared" si="107"/>
        <v>0.24841734769752008</v>
      </c>
      <c r="P184" s="51">
        <f t="shared" si="107"/>
        <v>0.5105729108492425</v>
      </c>
      <c r="Q184" s="51">
        <f t="shared" si="107"/>
        <v>0.66740713745160507</v>
      </c>
      <c r="R184" s="51">
        <f t="shared" si="107"/>
        <v>0.91123165511939019</v>
      </c>
      <c r="S184" s="51">
        <f t="shared" si="108"/>
        <v>0.55884382014740708</v>
      </c>
      <c r="T184" s="51">
        <f t="shared" si="108"/>
        <v>0.34188028828984418</v>
      </c>
      <c r="U184" s="51">
        <f t="shared" ref="U184" si="116">(U19/U$87)*100</f>
        <v>0.29594677796796109</v>
      </c>
    </row>
    <row r="185" spans="1:21" x14ac:dyDescent="0.35">
      <c r="A185" s="19" t="s">
        <v>137</v>
      </c>
      <c r="B185" s="390"/>
      <c r="C185" s="254" t="s">
        <v>60</v>
      </c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>
        <f t="shared" si="107"/>
        <v>0.24841734769752008</v>
      </c>
      <c r="P185" s="51">
        <f t="shared" si="107"/>
        <v>0.5105729108492425</v>
      </c>
      <c r="Q185" s="51">
        <f t="shared" si="107"/>
        <v>0.66740713745160507</v>
      </c>
      <c r="R185" s="51">
        <f t="shared" si="107"/>
        <v>0.91123165511939019</v>
      </c>
      <c r="S185" s="51">
        <f t="shared" si="108"/>
        <v>0.55884382014740708</v>
      </c>
      <c r="T185" s="51">
        <f t="shared" si="108"/>
        <v>0.34188028828984418</v>
      </c>
      <c r="U185" s="51">
        <f t="shared" ref="U185" si="117">(U20/U$87)*100</f>
        <v>0.29594677796796109</v>
      </c>
    </row>
    <row r="186" spans="1:21" x14ac:dyDescent="0.35">
      <c r="A186" s="19" t="s">
        <v>137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x14ac:dyDescent="0.35">
      <c r="A187" s="19" t="s">
        <v>137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35">
      <c r="A188" s="19" t="s">
        <v>137</v>
      </c>
      <c r="B188" s="391"/>
      <c r="C188" s="255" t="s">
        <v>63</v>
      </c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</row>
    <row r="189" spans="1:21" x14ac:dyDescent="0.35">
      <c r="A189" s="19" t="s">
        <v>137</v>
      </c>
      <c r="B189" s="390" t="s">
        <v>5</v>
      </c>
      <c r="C189" s="17" t="s">
        <v>59</v>
      </c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>
        <f t="shared" si="107"/>
        <v>2.4236360374357641E-2</v>
      </c>
      <c r="P189" s="51">
        <f t="shared" si="107"/>
        <v>2.8095846341201335E-2</v>
      </c>
      <c r="Q189" s="51">
        <f t="shared" si="107"/>
        <v>4.0605506571209551E-2</v>
      </c>
      <c r="R189" s="51">
        <f t="shared" si="107"/>
        <v>9.6541058963347762E-2</v>
      </c>
      <c r="S189" s="51">
        <f t="shared" si="108"/>
        <v>4.7599174655238115E-2</v>
      </c>
      <c r="T189" s="51">
        <f t="shared" si="108"/>
        <v>7.8844148911750817E-2</v>
      </c>
      <c r="U189" s="51">
        <f t="shared" ref="U189" si="118">(U24/U$87)*100</f>
        <v>0.12765325744547043</v>
      </c>
    </row>
    <row r="190" spans="1:21" x14ac:dyDescent="0.35">
      <c r="A190" s="19" t="s">
        <v>137</v>
      </c>
      <c r="B190" s="390"/>
      <c r="C190" s="20" t="s">
        <v>60</v>
      </c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>
        <f t="shared" ref="O190:R205" si="119">(O25/O$87)*100</f>
        <v>2.4236360374357641E-2</v>
      </c>
      <c r="P190" s="51">
        <f t="shared" si="119"/>
        <v>2.8095846341201335E-2</v>
      </c>
      <c r="Q190" s="51">
        <f t="shared" si="119"/>
        <v>4.0605506571209551E-2</v>
      </c>
      <c r="R190" s="51">
        <f t="shared" si="119"/>
        <v>9.6541058963347762E-2</v>
      </c>
      <c r="S190" s="51">
        <f t="shared" si="108"/>
        <v>4.7599174655238115E-2</v>
      </c>
      <c r="T190" s="51">
        <f t="shared" si="108"/>
        <v>7.8844148911750817E-2</v>
      </c>
      <c r="U190" s="51">
        <f t="shared" ref="U190" si="120">(U25/U$87)*100</f>
        <v>0.12765325744547043</v>
      </c>
    </row>
    <row r="191" spans="1:21" x14ac:dyDescent="0.35">
      <c r="A191" s="19" t="s">
        <v>137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x14ac:dyDescent="0.35">
      <c r="A192" s="19" t="s">
        <v>137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35">
      <c r="A193" s="19" t="s">
        <v>137</v>
      </c>
      <c r="B193" s="391"/>
      <c r="C193" s="27" t="s">
        <v>63</v>
      </c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</row>
    <row r="194" spans="1:21" x14ac:dyDescent="0.35">
      <c r="A194" s="19" t="s">
        <v>137</v>
      </c>
      <c r="B194" s="390" t="s">
        <v>6</v>
      </c>
      <c r="C194" s="17" t="s">
        <v>59</v>
      </c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>
        <f t="shared" si="119"/>
        <v>5.1546109296793027E-2</v>
      </c>
      <c r="P194" s="51">
        <f t="shared" si="119"/>
        <v>4.3022514240600787E-2</v>
      </c>
      <c r="Q194" s="51">
        <f t="shared" si="119"/>
        <v>3.5322411685102216E-2</v>
      </c>
      <c r="R194" s="51">
        <f t="shared" si="119"/>
        <v>0</v>
      </c>
      <c r="S194" s="51">
        <f t="shared" si="108"/>
        <v>7.9588263384092958E-3</v>
      </c>
      <c r="T194" s="51">
        <f t="shared" si="108"/>
        <v>1.5460824450410117E-3</v>
      </c>
      <c r="U194" s="51">
        <f t="shared" ref="U194" si="121">(U29/U$87)*100</f>
        <v>2.2713056993236853E-3</v>
      </c>
    </row>
    <row r="195" spans="1:21" x14ac:dyDescent="0.35">
      <c r="A195" s="19" t="s">
        <v>137</v>
      </c>
      <c r="B195" s="390"/>
      <c r="C195" s="20" t="s">
        <v>60</v>
      </c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>
        <f t="shared" si="119"/>
        <v>5.1546109296793027E-2</v>
      </c>
      <c r="P195" s="51">
        <f t="shared" si="119"/>
        <v>4.3022514240600787E-2</v>
      </c>
      <c r="Q195" s="51">
        <f t="shared" si="119"/>
        <v>3.5322411685102216E-2</v>
      </c>
      <c r="R195" s="51">
        <f t="shared" si="119"/>
        <v>0</v>
      </c>
      <c r="S195" s="51">
        <f t="shared" si="108"/>
        <v>7.9588263384092958E-3</v>
      </c>
      <c r="T195" s="51">
        <f t="shared" si="108"/>
        <v>1.5460824450410117E-3</v>
      </c>
      <c r="U195" s="51">
        <f t="shared" ref="U195" si="122">(U30/U$87)*100</f>
        <v>2.2713056993236853E-3</v>
      </c>
    </row>
    <row r="196" spans="1:21" x14ac:dyDescent="0.35">
      <c r="A196" s="19" t="s">
        <v>137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21" x14ac:dyDescent="0.35">
      <c r="A197" s="19" t="s">
        <v>137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35">
      <c r="A198" s="19" t="s">
        <v>137</v>
      </c>
      <c r="B198" s="391"/>
      <c r="C198" s="27" t="s">
        <v>63</v>
      </c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</row>
    <row r="199" spans="1:21" x14ac:dyDescent="0.35">
      <c r="A199" s="19" t="s">
        <v>137</v>
      </c>
      <c r="B199" s="393" t="s">
        <v>7</v>
      </c>
      <c r="C199" s="28" t="s">
        <v>59</v>
      </c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>
        <f t="shared" si="119"/>
        <v>2.1264629928830616</v>
      </c>
      <c r="P199" s="53">
        <f t="shared" si="119"/>
        <v>2.3340021129666781</v>
      </c>
      <c r="Q199" s="53">
        <f t="shared" si="119"/>
        <v>1.8565899556605943</v>
      </c>
      <c r="R199" s="53">
        <f t="shared" si="119"/>
        <v>2.0603317890789534</v>
      </c>
      <c r="S199" s="53">
        <f t="shared" si="108"/>
        <v>1.3751065854392064</v>
      </c>
      <c r="T199" s="53">
        <f t="shared" si="108"/>
        <v>1.2413383819518529</v>
      </c>
      <c r="U199" s="53">
        <f t="shared" ref="U199" si="123">(U34/U$87)*100</f>
        <v>1.5982836214039593</v>
      </c>
    </row>
    <row r="200" spans="1:21" x14ac:dyDescent="0.35">
      <c r="A200" s="19" t="s">
        <v>137</v>
      </c>
      <c r="B200" s="390"/>
      <c r="C200" s="20" t="s">
        <v>60</v>
      </c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>
        <f t="shared" si="119"/>
        <v>2.1264629928830616</v>
      </c>
      <c r="P200" s="51">
        <f t="shared" si="119"/>
        <v>2.3340021129666781</v>
      </c>
      <c r="Q200" s="51">
        <f t="shared" si="119"/>
        <v>1.8565899556605943</v>
      </c>
      <c r="R200" s="51">
        <f t="shared" si="119"/>
        <v>2.0603317890789534</v>
      </c>
      <c r="S200" s="51">
        <f t="shared" si="108"/>
        <v>1.3751065854392064</v>
      </c>
      <c r="T200" s="51">
        <f t="shared" si="108"/>
        <v>1.2413383819518529</v>
      </c>
      <c r="U200" s="51">
        <f t="shared" ref="U200" si="124">(U35/U$87)*100</f>
        <v>1.5982836214039593</v>
      </c>
    </row>
    <row r="201" spans="1:21" x14ac:dyDescent="0.35">
      <c r="A201" s="19" t="s">
        <v>137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</row>
    <row r="202" spans="1:21" x14ac:dyDescent="0.35">
      <c r="A202" s="19" t="s">
        <v>137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35">
      <c r="A203" s="19" t="s">
        <v>137</v>
      </c>
      <c r="B203" s="391"/>
      <c r="C203" s="27" t="s">
        <v>63</v>
      </c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</row>
    <row r="204" spans="1:21" x14ac:dyDescent="0.35">
      <c r="A204" s="19" t="s">
        <v>137</v>
      </c>
      <c r="B204" s="393" t="s">
        <v>8</v>
      </c>
      <c r="C204" s="28" t="s">
        <v>59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>
        <f t="shared" si="119"/>
        <v>2.9979829928563309E-2</v>
      </c>
      <c r="P204" s="53">
        <f t="shared" si="119"/>
        <v>4.1821717960886858E-2</v>
      </c>
      <c r="Q204" s="53">
        <f t="shared" si="119"/>
        <v>4.3221312631278909E-2</v>
      </c>
      <c r="R204" s="53">
        <f t="shared" si="119"/>
        <v>3.899929990784487E-2</v>
      </c>
      <c r="S204" s="53">
        <f t="shared" si="108"/>
        <v>5.8112772531919717E-2</v>
      </c>
      <c r="T204" s="53">
        <f t="shared" si="108"/>
        <v>8.8382981581961909E-2</v>
      </c>
      <c r="U204" s="53">
        <f t="shared" ref="U204" si="125">(U39/U$87)*100</f>
        <v>5.1589365828887991E-2</v>
      </c>
    </row>
    <row r="205" spans="1:21" x14ac:dyDescent="0.35">
      <c r="A205" s="19" t="s">
        <v>137</v>
      </c>
      <c r="B205" s="390"/>
      <c r="C205" s="20" t="s">
        <v>60</v>
      </c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>
        <f t="shared" si="119"/>
        <v>2.9979829928563309E-2</v>
      </c>
      <c r="P205" s="51">
        <f t="shared" si="119"/>
        <v>4.1821717960886858E-2</v>
      </c>
      <c r="Q205" s="51">
        <f t="shared" si="119"/>
        <v>4.3221312631278909E-2</v>
      </c>
      <c r="R205" s="51">
        <f t="shared" si="119"/>
        <v>3.899929990784487E-2</v>
      </c>
      <c r="S205" s="51">
        <f t="shared" si="108"/>
        <v>5.8112772531919717E-2</v>
      </c>
      <c r="T205" s="51">
        <f t="shared" si="108"/>
        <v>8.8382981581961909E-2</v>
      </c>
      <c r="U205" s="51">
        <f t="shared" ref="U205" si="126">(U40/U$87)*100</f>
        <v>5.1589365828887991E-2</v>
      </c>
    </row>
    <row r="206" spans="1:21" x14ac:dyDescent="0.35">
      <c r="A206" s="19" t="s">
        <v>137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</row>
    <row r="207" spans="1:21" x14ac:dyDescent="0.35">
      <c r="A207" s="19" t="s">
        <v>137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35">
      <c r="A208" s="19" t="s">
        <v>137</v>
      </c>
      <c r="B208" s="391"/>
      <c r="C208" s="27" t="s">
        <v>63</v>
      </c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</row>
    <row r="209" spans="1:21" x14ac:dyDescent="0.35">
      <c r="A209" s="19" t="s">
        <v>137</v>
      </c>
      <c r="B209" s="393" t="s">
        <v>9</v>
      </c>
      <c r="C209" s="28" t="s">
        <v>59</v>
      </c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>
        <f t="shared" ref="O209:R224" si="127">(O44/O$87)*100</f>
        <v>0.1317625331188228</v>
      </c>
      <c r="P209" s="53">
        <f t="shared" si="127"/>
        <v>0.10773230590279022</v>
      </c>
      <c r="Q209" s="53">
        <f t="shared" si="127"/>
        <v>0.11621163829981541</v>
      </c>
      <c r="R209" s="53">
        <f t="shared" si="127"/>
        <v>0.17046578908692059</v>
      </c>
      <c r="S209" s="53">
        <f t="shared" si="108"/>
        <v>9.4296079390498611E-2</v>
      </c>
      <c r="T209" s="53">
        <f t="shared" si="108"/>
        <v>0.12700238057022684</v>
      </c>
      <c r="U209" s="53">
        <f t="shared" ref="U209" si="128">(U44/U$87)*100</f>
        <v>0.10493877946997897</v>
      </c>
    </row>
    <row r="210" spans="1:21" x14ac:dyDescent="0.35">
      <c r="A210" s="19" t="s">
        <v>137</v>
      </c>
      <c r="B210" s="390"/>
      <c r="C210" s="20" t="s">
        <v>60</v>
      </c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>
        <f t="shared" si="127"/>
        <v>0.1317625331188228</v>
      </c>
      <c r="P210" s="51">
        <f t="shared" si="127"/>
        <v>0.10773230590279022</v>
      </c>
      <c r="Q210" s="51">
        <f t="shared" si="127"/>
        <v>0.11621163829981541</v>
      </c>
      <c r="R210" s="51">
        <f t="shared" si="127"/>
        <v>0.17046578908692059</v>
      </c>
      <c r="S210" s="51">
        <f t="shared" si="108"/>
        <v>9.4296079390498611E-2</v>
      </c>
      <c r="T210" s="51">
        <f t="shared" si="108"/>
        <v>0.12700238057022684</v>
      </c>
      <c r="U210" s="51">
        <f t="shared" ref="U210" si="129">(U45/U$87)*100</f>
        <v>0.10493877946997897</v>
      </c>
    </row>
    <row r="211" spans="1:21" x14ac:dyDescent="0.35">
      <c r="A211" s="19" t="s">
        <v>137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</row>
    <row r="212" spans="1:21" x14ac:dyDescent="0.35">
      <c r="A212" s="19" t="s">
        <v>137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1" x14ac:dyDescent="0.35">
      <c r="A213" s="19" t="s">
        <v>137</v>
      </c>
      <c r="B213" s="391"/>
      <c r="C213" s="27" t="s">
        <v>63</v>
      </c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</row>
    <row r="214" spans="1:21" x14ac:dyDescent="0.35">
      <c r="A214" s="19" t="s">
        <v>137</v>
      </c>
      <c r="B214" s="393" t="s">
        <v>1</v>
      </c>
      <c r="C214" s="28" t="s">
        <v>59</v>
      </c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>
        <f t="shared" si="127"/>
        <v>0.14393317413443996</v>
      </c>
      <c r="P214" s="53">
        <f t="shared" si="127"/>
        <v>0.18221831355289711</v>
      </c>
      <c r="Q214" s="53">
        <f t="shared" si="127"/>
        <v>0.27385090677156987</v>
      </c>
      <c r="R214" s="53">
        <f t="shared" si="127"/>
        <v>0.23526869593322336</v>
      </c>
      <c r="S214" s="53">
        <f t="shared" si="108"/>
        <v>0.16877080681034359</v>
      </c>
      <c r="T214" s="53">
        <f t="shared" si="108"/>
        <v>0.19118606516596998</v>
      </c>
      <c r="U214" s="53">
        <f t="shared" ref="U214" si="130">(U49/U$87)*100</f>
        <v>0.17905699597630151</v>
      </c>
    </row>
    <row r="215" spans="1:21" x14ac:dyDescent="0.35">
      <c r="A215" s="19" t="s">
        <v>137</v>
      </c>
      <c r="B215" s="390"/>
      <c r="C215" s="20" t="s">
        <v>60</v>
      </c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>
        <f t="shared" si="127"/>
        <v>0.14393317413443996</v>
      </c>
      <c r="P215" s="51">
        <f t="shared" si="127"/>
        <v>0.18221831355289711</v>
      </c>
      <c r="Q215" s="51">
        <f t="shared" si="127"/>
        <v>0.27385090677156987</v>
      </c>
      <c r="R215" s="51">
        <f t="shared" si="127"/>
        <v>0.23526869593322336</v>
      </c>
      <c r="S215" s="51">
        <f t="shared" si="108"/>
        <v>0.16877080681034359</v>
      </c>
      <c r="T215" s="51">
        <f t="shared" si="108"/>
        <v>0.19118606516596998</v>
      </c>
      <c r="U215" s="51">
        <f t="shared" ref="U215" si="131">(U50/U$87)*100</f>
        <v>0.17905699597630151</v>
      </c>
    </row>
    <row r="216" spans="1:21" x14ac:dyDescent="0.35">
      <c r="A216" s="19" t="s">
        <v>137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</row>
    <row r="217" spans="1:21" x14ac:dyDescent="0.35">
      <c r="A217" s="19" t="s">
        <v>137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1" x14ac:dyDescent="0.35">
      <c r="A218" s="19" t="s">
        <v>137</v>
      </c>
      <c r="B218" s="391"/>
      <c r="C218" s="27" t="s">
        <v>63</v>
      </c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</row>
    <row r="219" spans="1:21" x14ac:dyDescent="0.35">
      <c r="A219" s="19" t="s">
        <v>137</v>
      </c>
      <c r="B219" s="393" t="s">
        <v>166</v>
      </c>
      <c r="C219" s="28" t="s">
        <v>59</v>
      </c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6">
        <f t="shared" ref="O219:R220" si="132">(O54/O$87)*100</f>
        <v>4.8801643578383228E-4</v>
      </c>
      <c r="P219" s="53">
        <f t="shared" si="132"/>
        <v>0</v>
      </c>
      <c r="Q219" s="53">
        <f t="shared" si="132"/>
        <v>0</v>
      </c>
      <c r="R219" s="53">
        <f t="shared" si="132"/>
        <v>0</v>
      </c>
      <c r="S219" s="53">
        <f t="shared" si="108"/>
        <v>0</v>
      </c>
      <c r="T219" s="53">
        <f t="shared" si="108"/>
        <v>0</v>
      </c>
      <c r="U219" s="53">
        <f t="shared" ref="U219" si="133">(U54/U$87)*100</f>
        <v>0</v>
      </c>
    </row>
    <row r="220" spans="1:21" x14ac:dyDescent="0.35">
      <c r="A220" s="19" t="s">
        <v>137</v>
      </c>
      <c r="B220" s="390"/>
      <c r="C220" s="20" t="s">
        <v>60</v>
      </c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32">
        <f t="shared" si="132"/>
        <v>4.8801643578383228E-4</v>
      </c>
      <c r="P220" s="51">
        <f t="shared" si="132"/>
        <v>0</v>
      </c>
      <c r="Q220" s="51">
        <f t="shared" si="132"/>
        <v>0</v>
      </c>
      <c r="R220" s="51">
        <f t="shared" si="132"/>
        <v>0</v>
      </c>
      <c r="S220" s="51">
        <f t="shared" si="108"/>
        <v>0</v>
      </c>
      <c r="T220" s="51">
        <f t="shared" si="108"/>
        <v>0</v>
      </c>
      <c r="U220" s="51">
        <f t="shared" ref="U220" si="134">(U55/U$87)*100</f>
        <v>0</v>
      </c>
    </row>
    <row r="221" spans="1:21" x14ac:dyDescent="0.35">
      <c r="A221" s="19" t="s">
        <v>137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</row>
    <row r="222" spans="1:21" x14ac:dyDescent="0.35">
      <c r="A222" s="19" t="s">
        <v>137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1" x14ac:dyDescent="0.35">
      <c r="A223" s="19" t="s">
        <v>137</v>
      </c>
      <c r="B223" s="391"/>
      <c r="C223" s="27" t="s">
        <v>63</v>
      </c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</row>
    <row r="224" spans="1:21" x14ac:dyDescent="0.35">
      <c r="A224" s="19" t="s">
        <v>137</v>
      </c>
      <c r="B224" s="393" t="s">
        <v>11</v>
      </c>
      <c r="C224" s="28" t="s">
        <v>59</v>
      </c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>
        <f t="shared" si="127"/>
        <v>8.5537280858443088E-2</v>
      </c>
      <c r="P224" s="53">
        <f t="shared" si="127"/>
        <v>6.4529674358561079E-2</v>
      </c>
      <c r="Q224" s="53">
        <f t="shared" si="127"/>
        <v>0.12548777846347989</v>
      </c>
      <c r="R224" s="53">
        <f t="shared" si="127"/>
        <v>5.7533204079789881E-2</v>
      </c>
      <c r="S224" s="53">
        <f t="shared" si="108"/>
        <v>3.5618980816816762E-2</v>
      </c>
      <c r="T224" s="53">
        <f t="shared" si="108"/>
        <v>1.6289801356267161E-2</v>
      </c>
      <c r="U224" s="53">
        <f t="shared" ref="U224" si="135">(U59/U$87)*100</f>
        <v>1.2851367695216541E-2</v>
      </c>
    </row>
    <row r="225" spans="1:21" x14ac:dyDescent="0.35">
      <c r="A225" s="19" t="s">
        <v>137</v>
      </c>
      <c r="B225" s="390"/>
      <c r="C225" s="20" t="s">
        <v>60</v>
      </c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>
        <f t="shared" ref="O225:R235" si="136">(O60/O$87)*100</f>
        <v>8.5537280858443088E-2</v>
      </c>
      <c r="P225" s="51">
        <f t="shared" si="136"/>
        <v>6.4529674358561079E-2</v>
      </c>
      <c r="Q225" s="51">
        <f t="shared" si="136"/>
        <v>0.12548777846347989</v>
      </c>
      <c r="R225" s="51">
        <f t="shared" si="136"/>
        <v>5.7533204079789881E-2</v>
      </c>
      <c r="S225" s="51">
        <f t="shared" si="108"/>
        <v>3.5618980816816762E-2</v>
      </c>
      <c r="T225" s="51">
        <f t="shared" si="108"/>
        <v>1.6289801356267161E-2</v>
      </c>
      <c r="U225" s="51">
        <f t="shared" ref="U225" si="137">(U60/U$87)*100</f>
        <v>1.2851367695216541E-2</v>
      </c>
    </row>
    <row r="226" spans="1:21" x14ac:dyDescent="0.35">
      <c r="A226" s="19" t="s">
        <v>137</v>
      </c>
      <c r="B226" s="390"/>
      <c r="C226" s="20" t="s">
        <v>61</v>
      </c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</row>
    <row r="227" spans="1:21" x14ac:dyDescent="0.35">
      <c r="A227" s="19" t="s">
        <v>137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1" x14ac:dyDescent="0.35">
      <c r="A228" s="19" t="s">
        <v>137</v>
      </c>
      <c r="B228" s="391"/>
      <c r="C228" s="27" t="s">
        <v>63</v>
      </c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</row>
    <row r="229" spans="1:21" x14ac:dyDescent="0.35">
      <c r="A229" s="19" t="s">
        <v>137</v>
      </c>
      <c r="B229" s="393" t="s">
        <v>12</v>
      </c>
      <c r="C229" s="28" t="s">
        <v>59</v>
      </c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>
        <f t="shared" si="136"/>
        <v>0.4532745461364715</v>
      </c>
      <c r="P229" s="88">
        <f t="shared" si="136"/>
        <v>0.46535129031304845</v>
      </c>
      <c r="Q229" s="88">
        <f t="shared" si="136"/>
        <v>0.65332499065446414</v>
      </c>
      <c r="R229" s="88">
        <f t="shared" si="136"/>
        <v>0.99642178158703354</v>
      </c>
      <c r="S229" s="88">
        <f t="shared" si="108"/>
        <v>0.61409685679177306</v>
      </c>
      <c r="T229" s="88">
        <f t="shared" si="108"/>
        <v>0.4603884579828259</v>
      </c>
      <c r="U229" s="88">
        <f t="shared" ref="U229" si="138">(U64/U$87)*100</f>
        <v>0.43858845840448252</v>
      </c>
    </row>
    <row r="230" spans="1:21" x14ac:dyDescent="0.35">
      <c r="A230" s="19" t="s">
        <v>137</v>
      </c>
      <c r="B230" s="390"/>
      <c r="C230" s="20" t="s">
        <v>60</v>
      </c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>
        <f t="shared" si="136"/>
        <v>0.4532745461364715</v>
      </c>
      <c r="P230" s="79">
        <f t="shared" si="136"/>
        <v>0.46535129031304845</v>
      </c>
      <c r="Q230" s="79">
        <f t="shared" si="136"/>
        <v>0.65332499065446414</v>
      </c>
      <c r="R230" s="79">
        <f t="shared" si="136"/>
        <v>0.99642178158703354</v>
      </c>
      <c r="S230" s="79">
        <f t="shared" si="108"/>
        <v>0.61409685679177306</v>
      </c>
      <c r="T230" s="79">
        <f t="shared" si="108"/>
        <v>0.4603884579828259</v>
      </c>
      <c r="U230" s="79">
        <f t="shared" ref="U230" si="139">(U65/U$87)*100</f>
        <v>0.43858845840448252</v>
      </c>
    </row>
    <row r="231" spans="1:21" x14ac:dyDescent="0.35">
      <c r="A231" s="19" t="s">
        <v>137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</row>
    <row r="232" spans="1:21" x14ac:dyDescent="0.35">
      <c r="A232" s="19" t="s">
        <v>137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</row>
    <row r="233" spans="1:21" ht="15" thickBot="1" x14ac:dyDescent="0.4">
      <c r="A233" s="19" t="s">
        <v>137</v>
      </c>
      <c r="B233" s="394"/>
      <c r="C233" s="69" t="s">
        <v>63</v>
      </c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</row>
    <row r="234" spans="1:21" x14ac:dyDescent="0.35">
      <c r="A234" s="19" t="s">
        <v>137</v>
      </c>
      <c r="B234" s="388" t="s">
        <v>92</v>
      </c>
      <c r="C234" s="17" t="s">
        <v>59</v>
      </c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>
        <f t="shared" si="136"/>
        <v>1.1236722967930342</v>
      </c>
      <c r="P234" s="79">
        <f t="shared" si="136"/>
        <v>1.2310054475775161</v>
      </c>
      <c r="Q234" s="79">
        <f t="shared" si="136"/>
        <v>0.89939839748830064</v>
      </c>
      <c r="R234" s="79">
        <f t="shared" si="136"/>
        <v>1.0643579042038145</v>
      </c>
      <c r="S234" s="79">
        <f t="shared" si="108"/>
        <v>0.60852610997168577</v>
      </c>
      <c r="T234" s="79">
        <f t="shared" si="108"/>
        <v>0.6059707746441001</v>
      </c>
      <c r="U234" s="79">
        <f t="shared" ref="U234" si="140">(U69/U$87)*100</f>
        <v>0.78096793226265371</v>
      </c>
    </row>
    <row r="235" spans="1:21" x14ac:dyDescent="0.35">
      <c r="A235" s="19" t="s">
        <v>137</v>
      </c>
      <c r="B235" s="388"/>
      <c r="C235" s="20" t="s">
        <v>60</v>
      </c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>
        <f t="shared" si="136"/>
        <v>1.1236722967930342</v>
      </c>
      <c r="P235" s="79">
        <f t="shared" si="136"/>
        <v>1.2310054475775161</v>
      </c>
      <c r="Q235" s="79">
        <f t="shared" si="136"/>
        <v>0.89939839748830064</v>
      </c>
      <c r="R235" s="79">
        <f t="shared" si="136"/>
        <v>1.0643579042038145</v>
      </c>
      <c r="S235" s="79">
        <f t="shared" si="108"/>
        <v>0.60852610997168577</v>
      </c>
      <c r="T235" s="79">
        <f t="shared" si="108"/>
        <v>0.6059707746441001</v>
      </c>
      <c r="U235" s="79">
        <f t="shared" ref="U235" si="141">(U70/U$87)*100</f>
        <v>0.78096793226265371</v>
      </c>
    </row>
    <row r="236" spans="1:21" x14ac:dyDescent="0.35">
      <c r="A236" s="19" t="s">
        <v>137</v>
      </c>
      <c r="B236" s="388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</row>
    <row r="237" spans="1:21" x14ac:dyDescent="0.35">
      <c r="A237" s="19" t="s">
        <v>137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</row>
    <row r="238" spans="1:21" x14ac:dyDescent="0.35">
      <c r="A238" s="19" t="s">
        <v>137</v>
      </c>
      <c r="B238" s="392"/>
      <c r="C238" s="26" t="s">
        <v>63</v>
      </c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</row>
    <row r="239" spans="1:21" x14ac:dyDescent="0.35">
      <c r="A239" s="19" t="s">
        <v>137</v>
      </c>
      <c r="B239" s="393" t="s">
        <v>93</v>
      </c>
      <c r="C239" s="28" t="s">
        <v>59</v>
      </c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>
        <f t="shared" ref="O239:R239" si="142">(O74/O$87)*100</f>
        <v>0.16070186618151203</v>
      </c>
      <c r="P239" s="88">
        <f t="shared" si="142"/>
        <v>0.52653002059230869</v>
      </c>
      <c r="Q239" s="88">
        <f t="shared" si="142"/>
        <v>0.48758873388330959</v>
      </c>
      <c r="R239" s="88">
        <f t="shared" si="142"/>
        <v>0.33797815039610779</v>
      </c>
      <c r="S239" s="88">
        <f t="shared" ref="S239:T239" si="143">(S74/S$87)*100</f>
        <v>0.47246068128035806</v>
      </c>
      <c r="T239" s="88">
        <f t="shared" si="143"/>
        <v>0.45385462206623062</v>
      </c>
      <c r="U239" s="88">
        <f t="shared" ref="U239" si="144">(U74/U$87)*100</f>
        <v>0.53745767761362329</v>
      </c>
    </row>
    <row r="240" spans="1:21" x14ac:dyDescent="0.35">
      <c r="A240" s="19" t="s">
        <v>137</v>
      </c>
      <c r="B240" s="390"/>
      <c r="C240" s="20" t="s">
        <v>60</v>
      </c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>
        <f t="shared" ref="O240:R240" si="145">(O75/O$87)*100</f>
        <v>0.16070186618151203</v>
      </c>
      <c r="P240" s="79">
        <f t="shared" si="145"/>
        <v>0.52653002059230869</v>
      </c>
      <c r="Q240" s="79">
        <f t="shared" si="145"/>
        <v>0.48758873388330959</v>
      </c>
      <c r="R240" s="79">
        <f t="shared" si="145"/>
        <v>0.33797815039610779</v>
      </c>
      <c r="S240" s="79">
        <f t="shared" ref="S240:T245" si="146">(S75/S$87)*100</f>
        <v>0.47246068128035806</v>
      </c>
      <c r="T240" s="79">
        <f t="shared" si="146"/>
        <v>0.45385462206623062</v>
      </c>
      <c r="U240" s="79">
        <f t="shared" ref="U240" si="147">(U75/U$87)*100</f>
        <v>0.53745767761362329</v>
      </c>
    </row>
    <row r="241" spans="1:21" x14ac:dyDescent="0.35">
      <c r="A241" s="19" t="s">
        <v>137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</row>
    <row r="242" spans="1:21" x14ac:dyDescent="0.35">
      <c r="A242" s="19" t="s">
        <v>137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</row>
    <row r="243" spans="1:21" x14ac:dyDescent="0.35">
      <c r="A243" s="19" t="s">
        <v>137</v>
      </c>
      <c r="B243" s="391"/>
      <c r="C243" s="27" t="s">
        <v>63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</row>
    <row r="244" spans="1:21" x14ac:dyDescent="0.35">
      <c r="A244" s="19" t="s">
        <v>137</v>
      </c>
      <c r="B244" s="388" t="s">
        <v>94</v>
      </c>
      <c r="C244" s="28" t="s">
        <v>59</v>
      </c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>
        <f t="shared" ref="O244:R244" si="148">(O79/O$87)*100</f>
        <v>0.84208882990851552</v>
      </c>
      <c r="P244" s="51">
        <f t="shared" si="148"/>
        <v>0.57646664479685317</v>
      </c>
      <c r="Q244" s="51">
        <f t="shared" si="148"/>
        <v>0.46960282428898381</v>
      </c>
      <c r="R244" s="51">
        <f t="shared" si="148"/>
        <v>0.65799573447903115</v>
      </c>
      <c r="S244" s="51">
        <f t="shared" si="146"/>
        <v>0.29411979418716255</v>
      </c>
      <c r="T244" s="51">
        <f t="shared" si="146"/>
        <v>0.18151298524152204</v>
      </c>
      <c r="U244" s="51">
        <f t="shared" ref="U244" si="149">(U79/U$87)*100</f>
        <v>0.27985801152768247</v>
      </c>
    </row>
    <row r="245" spans="1:21" x14ac:dyDescent="0.35">
      <c r="A245" s="19" t="s">
        <v>137</v>
      </c>
      <c r="B245" s="388"/>
      <c r="C245" s="20" t="s">
        <v>60</v>
      </c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>
        <f t="shared" ref="O245:R245" si="150">(O80/O$87)*100</f>
        <v>0.84208882990851552</v>
      </c>
      <c r="P245" s="79">
        <f t="shared" si="150"/>
        <v>0.57646664479685317</v>
      </c>
      <c r="Q245" s="79">
        <f t="shared" si="150"/>
        <v>0.46960282428898381</v>
      </c>
      <c r="R245" s="79">
        <f t="shared" si="150"/>
        <v>0.65799573447903115</v>
      </c>
      <c r="S245" s="79">
        <f t="shared" si="146"/>
        <v>0.29411979418716255</v>
      </c>
      <c r="T245" s="79">
        <f t="shared" si="146"/>
        <v>0.18151298524152204</v>
      </c>
      <c r="U245" s="79">
        <f t="shared" ref="U245" si="151">(U80/U$87)*100</f>
        <v>0.27985801152768247</v>
      </c>
    </row>
    <row r="246" spans="1:21" x14ac:dyDescent="0.35">
      <c r="A246" s="19" t="s">
        <v>137</v>
      </c>
      <c r="B246" s="388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35">
      <c r="A247" s="19" t="s">
        <v>137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8" spans="1:21" x14ac:dyDescent="0.35">
      <c r="A248" s="19" t="s">
        <v>137</v>
      </c>
      <c r="B248" s="389"/>
      <c r="C248" s="25" t="s">
        <v>63</v>
      </c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</row>
    <row r="249" spans="1:21" x14ac:dyDescent="0.35">
      <c r="A249" s="19" t="s">
        <v>137</v>
      </c>
    </row>
    <row r="250" spans="1:21" x14ac:dyDescent="0.35">
      <c r="A250" s="19" t="s">
        <v>137</v>
      </c>
    </row>
    <row r="251" spans="1:21" ht="15" customHeight="1" x14ac:dyDescent="0.35">
      <c r="A251" s="19" t="s">
        <v>137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</row>
    <row r="252" spans="1:21" ht="15" customHeight="1" x14ac:dyDescent="0.35">
      <c r="A252" s="19" t="s">
        <v>137</v>
      </c>
      <c r="B252" s="385" t="s">
        <v>0</v>
      </c>
      <c r="C252" s="260" t="s">
        <v>125</v>
      </c>
      <c r="D252" s="76">
        <f t="shared" ref="D252:R264" si="152">(D8/D$88)/D$89</f>
        <v>50.303104534235551</v>
      </c>
      <c r="E252" s="76">
        <f t="shared" si="152"/>
        <v>58.266282269997291</v>
      </c>
      <c r="F252" s="76">
        <f t="shared" si="152"/>
        <v>65.111242386881614</v>
      </c>
      <c r="G252" s="76">
        <f t="shared" si="152"/>
        <v>48.16722460070892</v>
      </c>
      <c r="H252" s="76">
        <f t="shared" si="152"/>
        <v>53.499130425111943</v>
      </c>
      <c r="I252" s="76">
        <f t="shared" si="152"/>
        <v>54.87566875676545</v>
      </c>
      <c r="J252" s="76">
        <f t="shared" si="152"/>
        <v>53.375456454622778</v>
      </c>
      <c r="K252" s="76">
        <f t="shared" si="152"/>
        <v>45.634155526948803</v>
      </c>
      <c r="L252" s="76">
        <f t="shared" si="152"/>
        <v>60.45484242608358</v>
      </c>
      <c r="M252" s="76">
        <f t="shared" si="152"/>
        <v>80.690492689299205</v>
      </c>
      <c r="N252" s="76">
        <f t="shared" si="152"/>
        <v>84.779321051418847</v>
      </c>
      <c r="O252" s="76">
        <f t="shared" si="152"/>
        <v>66.512071878915023</v>
      </c>
      <c r="P252" s="76">
        <f t="shared" si="152"/>
        <v>87.531534675694417</v>
      </c>
      <c r="Q252" s="76">
        <f t="shared" si="152"/>
        <v>82.305619077161978</v>
      </c>
      <c r="R252" s="76">
        <f t="shared" si="152"/>
        <v>106.33672240395748</v>
      </c>
      <c r="S252" s="76">
        <f t="shared" ref="S252:T314" si="153">(S8/S$88)/S$89</f>
        <v>83.337399279185803</v>
      </c>
      <c r="T252" s="76">
        <f t="shared" si="153"/>
        <v>77.20381698009524</v>
      </c>
      <c r="U252" s="76">
        <f t="shared" ref="U252" si="154">(U8/U$88)/U$89</f>
        <v>79.683148462148495</v>
      </c>
    </row>
    <row r="253" spans="1:21" ht="15" customHeight="1" x14ac:dyDescent="0.35">
      <c r="A253" s="19" t="s">
        <v>137</v>
      </c>
      <c r="B253" s="386"/>
      <c r="C253" s="260" t="s">
        <v>124</v>
      </c>
      <c r="D253" s="76">
        <f t="shared" si="152"/>
        <v>66.93394040143518</v>
      </c>
      <c r="E253" s="76">
        <f t="shared" si="152"/>
        <v>66.979991563672257</v>
      </c>
      <c r="F253" s="76">
        <f t="shared" si="152"/>
        <v>69.764320927139437</v>
      </c>
      <c r="G253" s="76">
        <f t="shared" si="152"/>
        <v>49.995961372758849</v>
      </c>
      <c r="H253" s="76">
        <f t="shared" si="152"/>
        <v>42.008345037930177</v>
      </c>
      <c r="I253" s="76">
        <f t="shared" si="152"/>
        <v>56.105833840870922</v>
      </c>
      <c r="J253" s="76">
        <f t="shared" si="152"/>
        <v>55.502910202366046</v>
      </c>
      <c r="K253" s="76">
        <f t="shared" si="152"/>
        <v>42.411870289803247</v>
      </c>
      <c r="L253" s="76">
        <f t="shared" si="152"/>
        <v>60.079884125001804</v>
      </c>
      <c r="M253" s="76">
        <f t="shared" si="152"/>
        <v>82.338117414860278</v>
      </c>
      <c r="N253" s="76">
        <f t="shared" si="152"/>
        <v>78.505768130756209</v>
      </c>
      <c r="O253" s="76">
        <f t="shared" si="152"/>
        <v>63.68427945642231</v>
      </c>
      <c r="P253" s="76">
        <f t="shared" si="152"/>
        <v>83.692105075155425</v>
      </c>
      <c r="Q253" s="76">
        <f t="shared" si="152"/>
        <v>93.405592000470705</v>
      </c>
      <c r="R253" s="76">
        <f t="shared" si="152"/>
        <v>107.85167077194539</v>
      </c>
      <c r="S253" s="76">
        <f t="shared" si="153"/>
        <v>112.85392063956145</v>
      </c>
      <c r="T253" s="76">
        <f t="shared" si="153"/>
        <v>104.21020066853093</v>
      </c>
      <c r="U253" s="76">
        <f t="shared" ref="U253" si="155">(U9/U$88)/U$89</f>
        <v>117.75520936539279</v>
      </c>
    </row>
    <row r="254" spans="1:21" ht="15" customHeight="1" x14ac:dyDescent="0.35">
      <c r="A254" s="19" t="s">
        <v>137</v>
      </c>
      <c r="B254" s="386"/>
      <c r="C254" s="95" t="s">
        <v>126</v>
      </c>
      <c r="D254" s="76">
        <f t="shared" si="152"/>
        <v>0</v>
      </c>
      <c r="E254" s="76">
        <f t="shared" si="152"/>
        <v>0</v>
      </c>
      <c r="F254" s="76">
        <f t="shared" si="152"/>
        <v>0</v>
      </c>
      <c r="G254" s="76">
        <f t="shared" si="152"/>
        <v>0</v>
      </c>
      <c r="H254" s="76">
        <f t="shared" si="152"/>
        <v>0</v>
      </c>
      <c r="I254" s="76">
        <f t="shared" si="152"/>
        <v>0</v>
      </c>
      <c r="J254" s="76">
        <f t="shared" si="152"/>
        <v>0</v>
      </c>
      <c r="K254" s="76">
        <f t="shared" si="152"/>
        <v>0</v>
      </c>
      <c r="L254" s="76">
        <f t="shared" si="152"/>
        <v>0</v>
      </c>
      <c r="M254" s="76">
        <f t="shared" si="152"/>
        <v>0</v>
      </c>
      <c r="N254" s="76">
        <f t="shared" si="152"/>
        <v>0</v>
      </c>
      <c r="O254" s="76">
        <f t="shared" si="152"/>
        <v>63.700015980423444</v>
      </c>
      <c r="P254" s="76">
        <f t="shared" si="152"/>
        <v>80.101887412609599</v>
      </c>
      <c r="Q254" s="76">
        <f t="shared" si="152"/>
        <v>83.040547170165311</v>
      </c>
      <c r="R254" s="76">
        <f t="shared" si="152"/>
        <v>97.581943308628155</v>
      </c>
      <c r="S254" s="76">
        <f t="shared" si="153"/>
        <v>66.393411035130725</v>
      </c>
      <c r="T254" s="76">
        <f t="shared" si="153"/>
        <v>59.24396769134583</v>
      </c>
      <c r="U254" s="76">
        <f t="shared" ref="U254" si="156">(U10/U$88)/U$89</f>
        <v>66.376348584909238</v>
      </c>
    </row>
    <row r="255" spans="1:21" ht="15" customHeight="1" x14ac:dyDescent="0.35">
      <c r="A255" s="19" t="s">
        <v>137</v>
      </c>
      <c r="B255" s="386"/>
      <c r="C255" s="260" t="s">
        <v>123</v>
      </c>
      <c r="D255" s="76">
        <f t="shared" si="152"/>
        <v>23.157224308596863</v>
      </c>
      <c r="E255" s="76">
        <f t="shared" si="152"/>
        <v>24.995755875965585</v>
      </c>
      <c r="F255" s="76">
        <f t="shared" si="152"/>
        <v>27.267812541104249</v>
      </c>
      <c r="G255" s="76">
        <f t="shared" si="152"/>
        <v>21.708160354207699</v>
      </c>
      <c r="H255" s="76">
        <f t="shared" si="152"/>
        <v>22.371186809055125</v>
      </c>
      <c r="I255" s="76">
        <f t="shared" si="152"/>
        <v>48.493872943076695</v>
      </c>
      <c r="J255" s="76">
        <f t="shared" si="152"/>
        <v>49.35151714162339</v>
      </c>
      <c r="K255" s="76">
        <f t="shared" si="152"/>
        <v>41.639621713393076</v>
      </c>
      <c r="L255" s="76">
        <f t="shared" si="152"/>
        <v>56.361400913391414</v>
      </c>
      <c r="M255" s="76">
        <f t="shared" si="152"/>
        <v>77.689950123456597</v>
      </c>
      <c r="N255" s="76">
        <f t="shared" si="152"/>
        <v>82.150887363999317</v>
      </c>
      <c r="O255" s="76">
        <f t="shared" si="152"/>
        <v>63.49241525894822</v>
      </c>
      <c r="P255" s="76">
        <f t="shared" si="152"/>
        <v>78.231667638196456</v>
      </c>
      <c r="Q255" s="76">
        <f t="shared" si="152"/>
        <v>80.848379197265515</v>
      </c>
      <c r="R255" s="76">
        <f t="shared" si="152"/>
        <v>104.80681046650436</v>
      </c>
      <c r="S255" s="76">
        <f t="shared" si="153"/>
        <v>81.173547589709244</v>
      </c>
      <c r="T255" s="76">
        <f t="shared" si="153"/>
        <v>74.856456382510743</v>
      </c>
      <c r="U255" s="76">
        <f t="shared" ref="U255" si="157">(U11/U$88)/U$89</f>
        <v>78.021800855456064</v>
      </c>
    </row>
    <row r="256" spans="1:21" ht="15" customHeight="1" x14ac:dyDescent="0.35">
      <c r="A256" s="19" t="s">
        <v>137</v>
      </c>
      <c r="B256" s="386"/>
      <c r="C256" s="20" t="s">
        <v>117</v>
      </c>
      <c r="D256" s="32">
        <f t="shared" si="152"/>
        <v>23.157224308596863</v>
      </c>
      <c r="E256" s="32">
        <f t="shared" si="152"/>
        <v>24.995755875965585</v>
      </c>
      <c r="F256" s="32">
        <f t="shared" si="152"/>
        <v>27.267812541104249</v>
      </c>
      <c r="G256" s="32">
        <f t="shared" si="152"/>
        <v>21.708160354207699</v>
      </c>
      <c r="H256" s="32">
        <f t="shared" si="152"/>
        <v>22.371186809055125</v>
      </c>
      <c r="I256" s="32">
        <f t="shared" si="152"/>
        <v>26.885563586813507</v>
      </c>
      <c r="J256" s="32">
        <f t="shared" si="152"/>
        <v>22.173147162227661</v>
      </c>
      <c r="K256" s="32">
        <f t="shared" si="152"/>
        <v>21.25105759278857</v>
      </c>
      <c r="L256" s="32">
        <f t="shared" si="152"/>
        <v>29.995625930900843</v>
      </c>
      <c r="M256" s="32">
        <f t="shared" si="152"/>
        <v>42.716566031155949</v>
      </c>
      <c r="N256" s="32">
        <f t="shared" si="152"/>
        <v>50.253412562264472</v>
      </c>
      <c r="O256" s="32">
        <f t="shared" si="152"/>
        <v>39.36873375297229</v>
      </c>
      <c r="P256" s="32">
        <f t="shared" si="152"/>
        <v>35.193533119626991</v>
      </c>
      <c r="Q256" s="32">
        <f t="shared" si="152"/>
        <v>33.824005460222452</v>
      </c>
      <c r="R256" s="32">
        <f t="shared" si="152"/>
        <v>53.700333785424348</v>
      </c>
      <c r="S256" s="32">
        <f t="shared" si="153"/>
        <v>45.813737677311842</v>
      </c>
      <c r="T256" s="32">
        <f t="shared" si="153"/>
        <v>44.390210637286508</v>
      </c>
      <c r="U256" s="32">
        <f t="shared" ref="U256" si="158">(U12/U$88)/U$89</f>
        <v>47.349125187058526</v>
      </c>
    </row>
    <row r="257" spans="1:21" ht="15" customHeight="1" x14ac:dyDescent="0.35">
      <c r="A257" s="19" t="s">
        <v>137</v>
      </c>
      <c r="B257" s="386"/>
      <c r="C257" s="254" t="s">
        <v>118</v>
      </c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</row>
    <row r="258" spans="1:21" ht="15" customHeight="1" x14ac:dyDescent="0.35">
      <c r="A258" s="19" t="s">
        <v>137</v>
      </c>
      <c r="B258" s="386"/>
      <c r="C258" s="254" t="s">
        <v>119</v>
      </c>
      <c r="D258" s="32">
        <f t="shared" si="152"/>
        <v>0</v>
      </c>
      <c r="E258" s="32">
        <f t="shared" si="152"/>
        <v>0</v>
      </c>
      <c r="F258" s="32">
        <f t="shared" si="152"/>
        <v>0</v>
      </c>
      <c r="G258" s="32">
        <f t="shared" si="152"/>
        <v>0</v>
      </c>
      <c r="H258" s="32">
        <f t="shared" si="152"/>
        <v>0</v>
      </c>
      <c r="I258" s="32">
        <f t="shared" si="152"/>
        <v>6.0082793362989531</v>
      </c>
      <c r="J258" s="32">
        <f t="shared" si="152"/>
        <v>9.270558160255046</v>
      </c>
      <c r="K258" s="32">
        <f t="shared" si="152"/>
        <v>12.810082399765545</v>
      </c>
      <c r="L258" s="32">
        <f t="shared" si="152"/>
        <v>18.568188203773364</v>
      </c>
      <c r="M258" s="32">
        <f t="shared" si="152"/>
        <v>20.315751423008496</v>
      </c>
      <c r="N258" s="32">
        <f t="shared" si="152"/>
        <v>23.065497027843797</v>
      </c>
      <c r="O258" s="32">
        <f t="shared" si="152"/>
        <v>17.866157725457338</v>
      </c>
      <c r="P258" s="32">
        <f t="shared" si="152"/>
        <v>27.374676032616019</v>
      </c>
      <c r="Q258" s="32">
        <f t="shared" si="152"/>
        <v>25.431970317849171</v>
      </c>
      <c r="R258" s="32">
        <f t="shared" si="152"/>
        <v>33.77246550130733</v>
      </c>
      <c r="S258" s="32">
        <f t="shared" si="153"/>
        <v>22.894350615507364</v>
      </c>
      <c r="T258" s="32">
        <f t="shared" si="153"/>
        <v>21.334026773486276</v>
      </c>
      <c r="U258" s="32">
        <f t="shared" ref="U258" si="159">(U14/U$88)/U$89</f>
        <v>20.81485226981183</v>
      </c>
    </row>
    <row r="259" spans="1:21" ht="15" customHeight="1" x14ac:dyDescent="0.35">
      <c r="A259" s="19" t="s">
        <v>137</v>
      </c>
      <c r="B259" s="386"/>
      <c r="C259" s="254" t="s">
        <v>120</v>
      </c>
      <c r="D259" s="34">
        <f t="shared" si="152"/>
        <v>0</v>
      </c>
      <c r="E259" s="34">
        <f t="shared" si="152"/>
        <v>0</v>
      </c>
      <c r="F259" s="34">
        <f t="shared" si="152"/>
        <v>0</v>
      </c>
      <c r="G259" s="34">
        <f t="shared" si="152"/>
        <v>0</v>
      </c>
      <c r="H259" s="34">
        <f t="shared" si="152"/>
        <v>0</v>
      </c>
      <c r="I259" s="34">
        <f t="shared" si="152"/>
        <v>15.600030019964235</v>
      </c>
      <c r="J259" s="34">
        <f t="shared" si="152"/>
        <v>17.907811819140694</v>
      </c>
      <c r="K259" s="34">
        <f t="shared" si="152"/>
        <v>7.5784817208389583</v>
      </c>
      <c r="L259" s="34">
        <f t="shared" si="152"/>
        <v>7.7975867787172062</v>
      </c>
      <c r="M259" s="34">
        <f t="shared" si="152"/>
        <v>14.657632669292139</v>
      </c>
      <c r="N259" s="34">
        <f t="shared" si="152"/>
        <v>8.8319777738910581</v>
      </c>
      <c r="O259" s="34">
        <f t="shared" si="152"/>
        <v>6.2575237805185937</v>
      </c>
      <c r="P259" s="34">
        <f t="shared" si="152"/>
        <v>15.66345848595345</v>
      </c>
      <c r="Q259" s="34">
        <f t="shared" si="152"/>
        <v>21.592403419193896</v>
      </c>
      <c r="R259" s="34">
        <f t="shared" si="152"/>
        <v>17.334011179772677</v>
      </c>
      <c r="S259" s="34">
        <f t="shared" si="153"/>
        <v>12.465459296890046</v>
      </c>
      <c r="T259" s="34">
        <f t="shared" si="153"/>
        <v>9.132218971737954</v>
      </c>
      <c r="U259" s="34">
        <f t="shared" ref="U259" si="160">(U15/U$88)/U$89</f>
        <v>9.857823398585726</v>
      </c>
    </row>
    <row r="260" spans="1:21" ht="15" customHeight="1" x14ac:dyDescent="0.35">
      <c r="A260" s="19" t="s">
        <v>137</v>
      </c>
      <c r="B260" s="386"/>
      <c r="C260" s="260" t="s">
        <v>121</v>
      </c>
      <c r="D260" s="32">
        <f t="shared" si="152"/>
        <v>27.145880225638685</v>
      </c>
      <c r="E260" s="32">
        <f t="shared" si="152"/>
        <v>29.374815660863284</v>
      </c>
      <c r="F260" s="32">
        <f t="shared" si="152"/>
        <v>34.570828963728822</v>
      </c>
      <c r="G260" s="32">
        <f t="shared" si="152"/>
        <v>17.100860609792065</v>
      </c>
      <c r="H260" s="32">
        <f t="shared" si="152"/>
        <v>14.134690160403554</v>
      </c>
      <c r="I260" s="32">
        <f t="shared" si="152"/>
        <v>6.7643071776769421</v>
      </c>
      <c r="J260" s="32">
        <f t="shared" si="152"/>
        <v>6.4509776326890576</v>
      </c>
      <c r="K260" s="32">
        <f t="shared" si="152"/>
        <v>2.6768575951945386</v>
      </c>
      <c r="L260" s="32">
        <f t="shared" si="152"/>
        <v>5.4274576760790989</v>
      </c>
      <c r="M260" s="32">
        <f t="shared" si="152"/>
        <v>5.8489239688352015</v>
      </c>
      <c r="N260" s="32">
        <f t="shared" si="152"/>
        <v>8.3873508921559434</v>
      </c>
      <c r="O260" s="32">
        <f t="shared" si="152"/>
        <v>2.6937831029517723</v>
      </c>
      <c r="P260" s="32">
        <f t="shared" si="152"/>
        <v>5.4815782295281785</v>
      </c>
      <c r="Q260" s="32">
        <f t="shared" si="152"/>
        <v>9.7599970309230759</v>
      </c>
      <c r="R260" s="32">
        <f t="shared" si="152"/>
        <v>5.4674189541779716</v>
      </c>
      <c r="S260" s="32">
        <f t="shared" si="153"/>
        <v>31.680373049852196</v>
      </c>
      <c r="T260" s="32">
        <f t="shared" si="153"/>
        <v>29.353744286020181</v>
      </c>
      <c r="U260" s="32">
        <f t="shared" ref="U260" si="161">(U16/U$88)/U$89</f>
        <v>39.733408509936716</v>
      </c>
    </row>
    <row r="261" spans="1:21" ht="15" customHeight="1" x14ac:dyDescent="0.35">
      <c r="A261" s="19" t="s">
        <v>137</v>
      </c>
      <c r="B261" s="386"/>
      <c r="C261" s="260" t="s">
        <v>122</v>
      </c>
      <c r="D261" s="32">
        <f t="shared" si="152"/>
        <v>16.630835867199629</v>
      </c>
      <c r="E261" s="32">
        <f t="shared" si="152"/>
        <v>12.609420026843393</v>
      </c>
      <c r="F261" s="32">
        <f t="shared" si="152"/>
        <v>7.9256794223063753</v>
      </c>
      <c r="G261" s="32">
        <f t="shared" si="152"/>
        <v>11.186940408759082</v>
      </c>
      <c r="H261" s="32">
        <f t="shared" si="152"/>
        <v>5.5024680684714973</v>
      </c>
      <c r="I261" s="32">
        <f t="shared" si="152"/>
        <v>0.84765372011728446</v>
      </c>
      <c r="J261" s="32">
        <f t="shared" si="152"/>
        <v>-0.29958457194640709</v>
      </c>
      <c r="K261" s="32">
        <f t="shared" si="152"/>
        <v>-1.9046090187843663</v>
      </c>
      <c r="L261" s="32">
        <f t="shared" si="152"/>
        <v>-1.7089744644687077</v>
      </c>
      <c r="M261" s="32">
        <f t="shared" si="152"/>
        <v>-1.2007566774315057</v>
      </c>
      <c r="N261" s="32">
        <f t="shared" si="152"/>
        <v>-12.032470125399067</v>
      </c>
      <c r="O261" s="32">
        <f t="shared" si="152"/>
        <v>-2.5019189054776922</v>
      </c>
      <c r="P261" s="32">
        <f t="shared" si="152"/>
        <v>-2.114079256921176E-2</v>
      </c>
      <c r="Q261" s="32">
        <f t="shared" si="152"/>
        <v>2.7972157722821067</v>
      </c>
      <c r="R261" s="32">
        <f t="shared" si="152"/>
        <v>-2.4225586487369388</v>
      </c>
      <c r="S261" s="32">
        <f t="shared" si="153"/>
        <v>0</v>
      </c>
      <c r="T261" s="32">
        <f t="shared" si="153"/>
        <v>0</v>
      </c>
      <c r="U261" s="32">
        <f t="shared" ref="U261" si="162">(U17/U$88)/U$89</f>
        <v>0</v>
      </c>
    </row>
    <row r="262" spans="1:21" ht="15" customHeight="1" x14ac:dyDescent="0.35">
      <c r="A262" s="19" t="s">
        <v>137</v>
      </c>
      <c r="B262" s="387"/>
      <c r="C262" s="261" t="s">
        <v>116</v>
      </c>
      <c r="D262" s="33">
        <f t="shared" si="152"/>
        <v>0</v>
      </c>
      <c r="E262" s="33">
        <f t="shared" si="152"/>
        <v>3.8957107331684235</v>
      </c>
      <c r="F262" s="33">
        <f t="shared" si="152"/>
        <v>3.2726008820485517</v>
      </c>
      <c r="G262" s="33">
        <f t="shared" si="152"/>
        <v>9.3582036367091597</v>
      </c>
      <c r="H262" s="33">
        <f t="shared" si="152"/>
        <v>16.993253455653264</v>
      </c>
      <c r="I262" s="33">
        <f t="shared" si="152"/>
        <v>6.381795813688762</v>
      </c>
      <c r="J262" s="33">
        <f t="shared" si="152"/>
        <v>4.0239393129993859</v>
      </c>
      <c r="K262" s="33">
        <f t="shared" si="152"/>
        <v>3.9945338135557282</v>
      </c>
      <c r="L262" s="33">
        <f t="shared" si="152"/>
        <v>4.0934415126921628</v>
      </c>
      <c r="M262" s="33">
        <f t="shared" si="152"/>
        <v>3.0005425658426073</v>
      </c>
      <c r="N262" s="33">
        <f t="shared" si="152"/>
        <v>2.6284336874195207</v>
      </c>
      <c r="O262" s="33">
        <f t="shared" si="152"/>
        <v>3.0196566199667925</v>
      </c>
      <c r="P262" s="33">
        <f t="shared" si="152"/>
        <v>9.2998670374979611</v>
      </c>
      <c r="Q262" s="33">
        <f t="shared" si="152"/>
        <v>1.4572398798964554</v>
      </c>
      <c r="R262" s="33">
        <f t="shared" si="152"/>
        <v>1.529911937453128</v>
      </c>
      <c r="S262" s="33">
        <f t="shared" si="153"/>
        <v>2.1638516894765463</v>
      </c>
      <c r="T262" s="33">
        <f t="shared" si="153"/>
        <v>2.3473605975845016</v>
      </c>
      <c r="U262" s="33">
        <f t="shared" ref="U262" si="163">(U18/U$88)/U$89</f>
        <v>1.6613476066924278</v>
      </c>
    </row>
    <row r="263" spans="1:21" x14ac:dyDescent="0.35">
      <c r="A263" s="19" t="s">
        <v>137</v>
      </c>
      <c r="B263" s="390" t="s">
        <v>4</v>
      </c>
      <c r="C263" s="260" t="s">
        <v>59</v>
      </c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>
        <f t="shared" si="152"/>
        <v>4.8015552987619241</v>
      </c>
      <c r="P263" s="32">
        <f t="shared" si="152"/>
        <v>10.827137992679715</v>
      </c>
      <c r="Q263" s="32">
        <f t="shared" si="152"/>
        <v>14.538703905569351</v>
      </c>
      <c r="R263" s="32">
        <f t="shared" si="152"/>
        <v>19.470939536911661</v>
      </c>
      <c r="S263" s="32">
        <f t="shared" si="153"/>
        <v>12.533272037262247</v>
      </c>
      <c r="T263" s="32">
        <f t="shared" si="153"/>
        <v>7.9526774070416897</v>
      </c>
      <c r="U263" s="32">
        <f t="shared" ref="U263" si="164">(U19/U$88)/U$89</f>
        <v>6.9877656311169387</v>
      </c>
    </row>
    <row r="264" spans="1:21" x14ac:dyDescent="0.35">
      <c r="A264" s="19" t="s">
        <v>137</v>
      </c>
      <c r="B264" s="390"/>
      <c r="C264" s="254" t="s">
        <v>60</v>
      </c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>
        <f t="shared" si="152"/>
        <v>4.8015552987619241</v>
      </c>
      <c r="P264" s="32">
        <f t="shared" si="152"/>
        <v>10.827137992679715</v>
      </c>
      <c r="Q264" s="32">
        <f t="shared" si="152"/>
        <v>14.538703905569351</v>
      </c>
      <c r="R264" s="32">
        <f t="shared" si="152"/>
        <v>19.470939536911661</v>
      </c>
      <c r="S264" s="32">
        <f t="shared" si="153"/>
        <v>12.533272037262247</v>
      </c>
      <c r="T264" s="32">
        <f t="shared" si="153"/>
        <v>7.9526774070416897</v>
      </c>
      <c r="U264" s="32">
        <f t="shared" ref="U264" si="165">(U20/U$88)/U$89</f>
        <v>6.9877656311169387</v>
      </c>
    </row>
    <row r="265" spans="1:21" x14ac:dyDescent="0.35">
      <c r="A265" s="19" t="s">
        <v>137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</row>
    <row r="266" spans="1:21" x14ac:dyDescent="0.35">
      <c r="A266" s="19" t="s">
        <v>137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35">
      <c r="A267" s="19" t="s">
        <v>137</v>
      </c>
      <c r="B267" s="391"/>
      <c r="C267" s="255" t="s">
        <v>63</v>
      </c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 x14ac:dyDescent="0.35">
      <c r="A268" s="19" t="s">
        <v>137</v>
      </c>
      <c r="B268" s="390" t="s">
        <v>5</v>
      </c>
      <c r="C268" s="17" t="s">
        <v>59</v>
      </c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>
        <f t="shared" ref="O268:R283" si="166">(O24/O$88)/O$89</f>
        <v>0.46845450068929384</v>
      </c>
      <c r="P268" s="32">
        <f t="shared" si="166"/>
        <v>0.59579660200016582</v>
      </c>
      <c r="Q268" s="32">
        <f t="shared" si="166"/>
        <v>0.88454468621452775</v>
      </c>
      <c r="R268" s="32">
        <f t="shared" si="166"/>
        <v>2.0628619641824035</v>
      </c>
      <c r="S268" s="32">
        <f t="shared" si="153"/>
        <v>1.0675136472760827</v>
      </c>
      <c r="T268" s="32">
        <f t="shared" si="153"/>
        <v>1.834039876543937</v>
      </c>
      <c r="U268" s="32">
        <f t="shared" ref="U268" si="167">(U24/U$88)/U$89</f>
        <v>3.014092774391175</v>
      </c>
    </row>
    <row r="269" spans="1:21" x14ac:dyDescent="0.35">
      <c r="A269" s="19" t="s">
        <v>137</v>
      </c>
      <c r="B269" s="390"/>
      <c r="C269" s="20" t="s">
        <v>60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>
        <f t="shared" si="166"/>
        <v>0.46845450068929384</v>
      </c>
      <c r="P269" s="32">
        <f t="shared" si="166"/>
        <v>0.59579660200016582</v>
      </c>
      <c r="Q269" s="32">
        <f t="shared" si="166"/>
        <v>0.88454468621452775</v>
      </c>
      <c r="R269" s="32">
        <f t="shared" si="166"/>
        <v>2.0628619641824035</v>
      </c>
      <c r="S269" s="32">
        <f t="shared" si="153"/>
        <v>1.0675136472760827</v>
      </c>
      <c r="T269" s="32">
        <f t="shared" si="153"/>
        <v>1.834039876543937</v>
      </c>
      <c r="U269" s="32">
        <f t="shared" ref="U269" si="168">(U25/U$88)/U$89</f>
        <v>3.014092774391175</v>
      </c>
    </row>
    <row r="270" spans="1:21" x14ac:dyDescent="0.35">
      <c r="A270" s="19" t="s">
        <v>137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</row>
    <row r="271" spans="1:21" x14ac:dyDescent="0.35">
      <c r="A271" s="19" t="s">
        <v>137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35">
      <c r="A272" s="19" t="s">
        <v>137</v>
      </c>
      <c r="B272" s="391"/>
      <c r="C272" s="27" t="s">
        <v>63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 x14ac:dyDescent="0.35">
      <c r="A273" s="19" t="s">
        <v>137</v>
      </c>
      <c r="B273" s="390" t="s">
        <v>6</v>
      </c>
      <c r="C273" s="17" t="s">
        <v>59</v>
      </c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>
        <f t="shared" si="166"/>
        <v>0.99631324671392374</v>
      </c>
      <c r="P273" s="32">
        <f t="shared" si="166"/>
        <v>0.9123294412549694</v>
      </c>
      <c r="Q273" s="32">
        <f t="shared" si="166"/>
        <v>0.76945848478817325</v>
      </c>
      <c r="R273" s="32">
        <f t="shared" si="166"/>
        <v>0</v>
      </c>
      <c r="S273" s="32">
        <f t="shared" si="153"/>
        <v>0.17849376158494559</v>
      </c>
      <c r="T273" s="32">
        <f t="shared" si="153"/>
        <v>3.5964328308034477E-2</v>
      </c>
      <c r="U273" s="32">
        <f t="shared" ref="U273" si="169">(U29/U$88)/U$89</f>
        <v>5.3629074837274589E-2</v>
      </c>
    </row>
    <row r="274" spans="1:21" x14ac:dyDescent="0.35">
      <c r="A274" s="19" t="s">
        <v>137</v>
      </c>
      <c r="B274" s="390"/>
      <c r="C274" s="20" t="s">
        <v>60</v>
      </c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>
        <f t="shared" si="166"/>
        <v>0.99631324671392374</v>
      </c>
      <c r="P274" s="32">
        <f t="shared" si="166"/>
        <v>0.9123294412549694</v>
      </c>
      <c r="Q274" s="32">
        <f t="shared" si="166"/>
        <v>0.76945848478817325</v>
      </c>
      <c r="R274" s="32">
        <f t="shared" si="166"/>
        <v>0</v>
      </c>
      <c r="S274" s="32">
        <f t="shared" si="153"/>
        <v>0.17849376158494559</v>
      </c>
      <c r="T274" s="32">
        <f t="shared" si="153"/>
        <v>3.5964328308034477E-2</v>
      </c>
      <c r="U274" s="32">
        <f t="shared" ref="U274" si="170">(U30/U$88)/U$89</f>
        <v>5.3629074837274589E-2</v>
      </c>
    </row>
    <row r="275" spans="1:21" x14ac:dyDescent="0.35">
      <c r="A275" s="19" t="s">
        <v>137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</row>
    <row r="276" spans="1:21" x14ac:dyDescent="0.35">
      <c r="A276" s="19" t="s">
        <v>137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35">
      <c r="A277" s="19" t="s">
        <v>137</v>
      </c>
      <c r="B277" s="391"/>
      <c r="C277" s="27" t="s">
        <v>63</v>
      </c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 x14ac:dyDescent="0.35">
      <c r="A278" s="19" t="s">
        <v>137</v>
      </c>
      <c r="B278" s="393" t="s">
        <v>7</v>
      </c>
      <c r="C278" s="28" t="s">
        <v>59</v>
      </c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>
        <f t="shared" si="166"/>
        <v>41.101516241656313</v>
      </c>
      <c r="P278" s="56">
        <f t="shared" si="166"/>
        <v>49.494523534872606</v>
      </c>
      <c r="Q278" s="56">
        <f t="shared" si="166"/>
        <v>40.443696395681378</v>
      </c>
      <c r="R278" s="56">
        <f t="shared" si="166"/>
        <v>44.024585258594016</v>
      </c>
      <c r="S278" s="56">
        <f t="shared" si="153"/>
        <v>30.83971638264584</v>
      </c>
      <c r="T278" s="56">
        <f t="shared" si="153"/>
        <v>28.875498362376462</v>
      </c>
      <c r="U278" s="56">
        <f t="shared" ref="U278" si="171">(U34/U$88)/U$89</f>
        <v>37.737972466227653</v>
      </c>
    </row>
    <row r="279" spans="1:21" x14ac:dyDescent="0.35">
      <c r="A279" s="19" t="s">
        <v>137</v>
      </c>
      <c r="B279" s="390"/>
      <c r="C279" s="20" t="s">
        <v>60</v>
      </c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>
        <f t="shared" si="166"/>
        <v>41.101516241656313</v>
      </c>
      <c r="P279" s="32">
        <f t="shared" si="166"/>
        <v>49.494523534872606</v>
      </c>
      <c r="Q279" s="32">
        <f t="shared" si="166"/>
        <v>40.443696395681378</v>
      </c>
      <c r="R279" s="32">
        <f t="shared" si="166"/>
        <v>44.024585258594016</v>
      </c>
      <c r="S279" s="32">
        <f t="shared" si="153"/>
        <v>30.83971638264584</v>
      </c>
      <c r="T279" s="32">
        <f t="shared" si="153"/>
        <v>28.875498362376462</v>
      </c>
      <c r="U279" s="32">
        <f t="shared" ref="U279" si="172">(U35/U$88)/U$89</f>
        <v>37.737972466227653</v>
      </c>
    </row>
    <row r="280" spans="1:21" x14ac:dyDescent="0.35">
      <c r="A280" s="19" t="s">
        <v>137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</row>
    <row r="281" spans="1:21" x14ac:dyDescent="0.35">
      <c r="A281" s="19" t="s">
        <v>137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35">
      <c r="A282" s="19" t="s">
        <v>137</v>
      </c>
      <c r="B282" s="391"/>
      <c r="C282" s="27" t="s">
        <v>63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 x14ac:dyDescent="0.35">
      <c r="A283" s="19" t="s">
        <v>137</v>
      </c>
      <c r="B283" s="393" t="s">
        <v>8</v>
      </c>
      <c r="C283" s="28" t="s">
        <v>59</v>
      </c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>
        <f t="shared" si="166"/>
        <v>0.57946762810120589</v>
      </c>
      <c r="P283" s="56">
        <f t="shared" si="166"/>
        <v>0.88686552269349694</v>
      </c>
      <c r="Q283" s="56">
        <f t="shared" si="166"/>
        <v>0.94152704023452805</v>
      </c>
      <c r="R283" s="56">
        <f t="shared" si="166"/>
        <v>0.8333259783298913</v>
      </c>
      <c r="S283" s="56">
        <f t="shared" si="153"/>
        <v>1.3033036435653429</v>
      </c>
      <c r="T283" s="56">
        <f t="shared" si="153"/>
        <v>2.0559282440932991</v>
      </c>
      <c r="U283" s="56">
        <f t="shared" ref="U283" si="173">(U39/U$88)/U$89</f>
        <v>1.218105498378661</v>
      </c>
    </row>
    <row r="284" spans="1:21" x14ac:dyDescent="0.35">
      <c r="A284" s="19" t="s">
        <v>137</v>
      </c>
      <c r="B284" s="390"/>
      <c r="C284" s="20" t="s">
        <v>60</v>
      </c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>
        <f t="shared" ref="O284:R299" si="174">(O40/O$88)/O$89</f>
        <v>0.57946762810120589</v>
      </c>
      <c r="P284" s="32">
        <f t="shared" si="174"/>
        <v>0.88686552269349694</v>
      </c>
      <c r="Q284" s="32">
        <f t="shared" si="174"/>
        <v>0.94152704023452805</v>
      </c>
      <c r="R284" s="32">
        <f t="shared" si="174"/>
        <v>0.8333259783298913</v>
      </c>
      <c r="S284" s="32">
        <f t="shared" si="153"/>
        <v>1.3033036435653429</v>
      </c>
      <c r="T284" s="32">
        <f t="shared" si="153"/>
        <v>2.0559282440932991</v>
      </c>
      <c r="U284" s="32">
        <f t="shared" ref="U284" si="175">(U40/U$88)/U$89</f>
        <v>1.218105498378661</v>
      </c>
    </row>
    <row r="285" spans="1:21" x14ac:dyDescent="0.35">
      <c r="A285" s="19" t="s">
        <v>137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</row>
    <row r="286" spans="1:21" x14ac:dyDescent="0.35">
      <c r="A286" s="19" t="s">
        <v>137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35">
      <c r="A287" s="19" t="s">
        <v>137</v>
      </c>
      <c r="B287" s="391"/>
      <c r="C287" s="27" t="s">
        <v>63</v>
      </c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 x14ac:dyDescent="0.35">
      <c r="A288" s="19" t="s">
        <v>137</v>
      </c>
      <c r="B288" s="393" t="s">
        <v>9</v>
      </c>
      <c r="C288" s="28" t="s">
        <v>59</v>
      </c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>
        <f t="shared" si="174"/>
        <v>2.5467830444970692</v>
      </c>
      <c r="P288" s="56">
        <f t="shared" si="174"/>
        <v>2.2845562651158886</v>
      </c>
      <c r="Q288" s="56">
        <f t="shared" si="174"/>
        <v>2.5315381044222844</v>
      </c>
      <c r="R288" s="56">
        <f t="shared" si="174"/>
        <v>3.6424646288088969</v>
      </c>
      <c r="S288" s="56">
        <f t="shared" si="153"/>
        <v>2.1147919551774979</v>
      </c>
      <c r="T288" s="56">
        <f t="shared" si="153"/>
        <v>2.9542766786983448</v>
      </c>
      <c r="U288" s="56">
        <f t="shared" ref="U288" si="176">(U44/U$88)/U$89</f>
        <v>2.4777684744081379</v>
      </c>
    </row>
    <row r="289" spans="1:21" x14ac:dyDescent="0.35">
      <c r="A289" s="19" t="s">
        <v>137</v>
      </c>
      <c r="B289" s="390"/>
      <c r="C289" s="20" t="s">
        <v>60</v>
      </c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>
        <f t="shared" si="174"/>
        <v>2.5467830444970692</v>
      </c>
      <c r="P289" s="32">
        <f t="shared" si="174"/>
        <v>2.2845562651158886</v>
      </c>
      <c r="Q289" s="32">
        <f t="shared" si="174"/>
        <v>2.5315381044222844</v>
      </c>
      <c r="R289" s="32">
        <f t="shared" si="174"/>
        <v>3.6424646288088969</v>
      </c>
      <c r="S289" s="32">
        <f t="shared" si="153"/>
        <v>2.1147919551774979</v>
      </c>
      <c r="T289" s="32">
        <f t="shared" si="153"/>
        <v>2.9542766786983448</v>
      </c>
      <c r="U289" s="32">
        <f t="shared" ref="U289" si="177">(U45/U$88)/U$89</f>
        <v>2.4777684744081379</v>
      </c>
    </row>
    <row r="290" spans="1:21" x14ac:dyDescent="0.35">
      <c r="A290" s="19" t="s">
        <v>137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</row>
    <row r="291" spans="1:21" x14ac:dyDescent="0.35">
      <c r="A291" s="19" t="s">
        <v>137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35">
      <c r="A292" s="19" t="s">
        <v>137</v>
      </c>
      <c r="B292" s="391"/>
      <c r="C292" s="27" t="s">
        <v>63</v>
      </c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 x14ac:dyDescent="0.35">
      <c r="A293" s="19" t="s">
        <v>137</v>
      </c>
      <c r="B293" s="393" t="s">
        <v>1</v>
      </c>
      <c r="C293" s="28" t="s">
        <v>59</v>
      </c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>
        <f t="shared" si="174"/>
        <v>2.7820242883131874</v>
      </c>
      <c r="P293" s="56">
        <f t="shared" si="174"/>
        <v>3.8640961627773049</v>
      </c>
      <c r="Q293" s="56">
        <f t="shared" si="174"/>
        <v>5.9655299208007522</v>
      </c>
      <c r="R293" s="56">
        <f t="shared" si="174"/>
        <v>5.0271547610400482</v>
      </c>
      <c r="S293" s="56">
        <f t="shared" si="153"/>
        <v>3.7850475525421845</v>
      </c>
      <c r="T293" s="56">
        <f t="shared" si="153"/>
        <v>4.4472909175084947</v>
      </c>
      <c r="U293" s="56">
        <f t="shared" ref="U293" si="178">(U49/U$88)/U$89</f>
        <v>4.2278153223540018</v>
      </c>
    </row>
    <row r="294" spans="1:21" x14ac:dyDescent="0.35">
      <c r="A294" s="19" t="s">
        <v>137</v>
      </c>
      <c r="B294" s="390"/>
      <c r="C294" s="20" t="s">
        <v>60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>
        <f t="shared" si="174"/>
        <v>2.7820242883131874</v>
      </c>
      <c r="P294" s="32">
        <f t="shared" si="174"/>
        <v>3.8640961627773049</v>
      </c>
      <c r="Q294" s="32">
        <f t="shared" si="174"/>
        <v>5.9655299208007522</v>
      </c>
      <c r="R294" s="32">
        <f t="shared" si="174"/>
        <v>5.0271547610400482</v>
      </c>
      <c r="S294" s="32">
        <f t="shared" si="153"/>
        <v>3.7850475525421845</v>
      </c>
      <c r="T294" s="32">
        <f t="shared" si="153"/>
        <v>4.4472909175084947</v>
      </c>
      <c r="U294" s="32">
        <f t="shared" ref="U294" si="179">(U50/U$88)/U$89</f>
        <v>4.2278153223540018</v>
      </c>
    </row>
    <row r="295" spans="1:21" x14ac:dyDescent="0.35">
      <c r="A295" s="19" t="s">
        <v>137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</row>
    <row r="296" spans="1:21" x14ac:dyDescent="0.35">
      <c r="A296" s="19" t="s">
        <v>137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35">
      <c r="A297" s="19" t="s">
        <v>137</v>
      </c>
      <c r="B297" s="391"/>
      <c r="C297" s="27" t="s">
        <v>63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x14ac:dyDescent="0.35">
      <c r="A298" s="19" t="s">
        <v>137</v>
      </c>
      <c r="B298" s="393" t="s">
        <v>166</v>
      </c>
      <c r="C298" s="28" t="s">
        <v>59</v>
      </c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>
        <f t="shared" si="174"/>
        <v>9.4326661355951698E-3</v>
      </c>
      <c r="P298" s="56">
        <f t="shared" si="174"/>
        <v>0</v>
      </c>
      <c r="Q298" s="56">
        <f t="shared" si="174"/>
        <v>0</v>
      </c>
      <c r="R298" s="56">
        <f t="shared" si="174"/>
        <v>0</v>
      </c>
      <c r="S298" s="56">
        <f t="shared" si="153"/>
        <v>0</v>
      </c>
      <c r="T298" s="56">
        <f t="shared" si="153"/>
        <v>0</v>
      </c>
      <c r="U298" s="56">
        <f t="shared" ref="U298" si="180">(U54/U$88)/U$89</f>
        <v>0</v>
      </c>
    </row>
    <row r="299" spans="1:21" x14ac:dyDescent="0.35">
      <c r="A299" s="19" t="s">
        <v>137</v>
      </c>
      <c r="B299" s="390"/>
      <c r="C299" s="20" t="s">
        <v>60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>
        <f t="shared" si="174"/>
        <v>9.4326661355951698E-3</v>
      </c>
      <c r="P299" s="32">
        <f t="shared" si="174"/>
        <v>0</v>
      </c>
      <c r="Q299" s="32">
        <f t="shared" si="174"/>
        <v>0</v>
      </c>
      <c r="R299" s="32">
        <f t="shared" si="174"/>
        <v>0</v>
      </c>
      <c r="S299" s="32">
        <f t="shared" si="153"/>
        <v>0</v>
      </c>
      <c r="T299" s="32">
        <f t="shared" si="153"/>
        <v>0</v>
      </c>
      <c r="U299" s="32">
        <f t="shared" ref="U299" si="181">(U55/U$88)/U$89</f>
        <v>0</v>
      </c>
    </row>
    <row r="300" spans="1:21" x14ac:dyDescent="0.35">
      <c r="A300" s="19" t="s">
        <v>137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</row>
    <row r="301" spans="1:21" x14ac:dyDescent="0.35">
      <c r="A301" s="19" t="s">
        <v>137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35">
      <c r="A302" s="19" t="s">
        <v>137</v>
      </c>
      <c r="B302" s="391"/>
      <c r="C302" s="27" t="s">
        <v>63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 x14ac:dyDescent="0.35">
      <c r="A303" s="19" t="s">
        <v>137</v>
      </c>
      <c r="B303" s="393" t="s">
        <v>11</v>
      </c>
      <c r="C303" s="28" t="s">
        <v>59</v>
      </c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>
        <f t="shared" ref="O303:R314" si="182">(O59/O$88)/O$89</f>
        <v>1.6533144241103437</v>
      </c>
      <c r="P303" s="56">
        <f t="shared" si="182"/>
        <v>1.3684072814217991</v>
      </c>
      <c r="Q303" s="56">
        <f t="shared" si="182"/>
        <v>2.7336082467060963</v>
      </c>
      <c r="R303" s="56">
        <f t="shared" si="182"/>
        <v>1.2293531855580844</v>
      </c>
      <c r="S303" s="56">
        <f t="shared" si="153"/>
        <v>0.79883208898943603</v>
      </c>
      <c r="T303" s="56">
        <f t="shared" si="153"/>
        <v>0.37892659989029048</v>
      </c>
      <c r="U303" s="56">
        <f t="shared" ref="U303" si="183">(U59/U$88)/U$89</f>
        <v>0.30344086227288669</v>
      </c>
    </row>
    <row r="304" spans="1:21" x14ac:dyDescent="0.35">
      <c r="A304" s="19" t="s">
        <v>137</v>
      </c>
      <c r="B304" s="390"/>
      <c r="C304" s="20" t="s">
        <v>60</v>
      </c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>
        <f t="shared" si="182"/>
        <v>1.6533144241103437</v>
      </c>
      <c r="P304" s="32">
        <f t="shared" si="182"/>
        <v>1.3684072814217991</v>
      </c>
      <c r="Q304" s="32">
        <f t="shared" si="182"/>
        <v>2.7336082467060963</v>
      </c>
      <c r="R304" s="32">
        <f t="shared" si="182"/>
        <v>1.2293531855580844</v>
      </c>
      <c r="S304" s="32">
        <f t="shared" si="153"/>
        <v>0.79883208898943603</v>
      </c>
      <c r="T304" s="32">
        <f t="shared" si="153"/>
        <v>0.37892659989029048</v>
      </c>
      <c r="U304" s="32">
        <f t="shared" ref="U304" si="184">(U60/U$88)/U$89</f>
        <v>0.30344086227288669</v>
      </c>
    </row>
    <row r="305" spans="1:21" x14ac:dyDescent="0.35">
      <c r="A305" s="19" t="s">
        <v>137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</row>
    <row r="306" spans="1:21" x14ac:dyDescent="0.35">
      <c r="A306" s="19" t="s">
        <v>137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35">
      <c r="A307" s="19" t="s">
        <v>137</v>
      </c>
      <c r="B307" s="391"/>
      <c r="C307" s="27" t="s">
        <v>63</v>
      </c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 x14ac:dyDescent="0.35">
      <c r="A308" s="19" t="s">
        <v>137</v>
      </c>
      <c r="B308" s="393" t="s">
        <v>12</v>
      </c>
      <c r="C308" s="28" t="s">
        <v>59</v>
      </c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>
        <f t="shared" si="182"/>
        <v>8.761154641444584</v>
      </c>
      <c r="P308" s="56">
        <f t="shared" si="182"/>
        <v>9.8681746097936553</v>
      </c>
      <c r="Q308" s="56">
        <f t="shared" si="182"/>
        <v>14.231940385748228</v>
      </c>
      <c r="R308" s="56">
        <f t="shared" si="182"/>
        <v>21.291257995203161</v>
      </c>
      <c r="S308" s="56">
        <f t="shared" si="153"/>
        <v>13.772439966087147</v>
      </c>
      <c r="T308" s="56">
        <f t="shared" si="153"/>
        <v>10.709365276885267</v>
      </c>
      <c r="U308" s="56">
        <f t="shared" ref="U308" si="185">(U64/U$88)/U$89</f>
        <v>10.355758480922511</v>
      </c>
    </row>
    <row r="309" spans="1:21" x14ac:dyDescent="0.35">
      <c r="A309" s="19" t="s">
        <v>137</v>
      </c>
      <c r="B309" s="390"/>
      <c r="C309" s="20" t="s">
        <v>60</v>
      </c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>
        <f t="shared" si="182"/>
        <v>8.761154641444584</v>
      </c>
      <c r="P309" s="32">
        <f t="shared" si="182"/>
        <v>9.8681746097936553</v>
      </c>
      <c r="Q309" s="32">
        <f t="shared" si="182"/>
        <v>14.231940385748228</v>
      </c>
      <c r="R309" s="32">
        <f t="shared" si="182"/>
        <v>21.291257995203161</v>
      </c>
      <c r="S309" s="32">
        <f t="shared" si="153"/>
        <v>13.772439966087147</v>
      </c>
      <c r="T309" s="32">
        <f t="shared" si="153"/>
        <v>10.709365276885267</v>
      </c>
      <c r="U309" s="32">
        <f t="shared" ref="U309" si="186">(U65/U$88)/U$89</f>
        <v>10.355758480922511</v>
      </c>
    </row>
    <row r="310" spans="1:21" x14ac:dyDescent="0.35">
      <c r="A310" s="19" t="s">
        <v>137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</row>
    <row r="311" spans="1:21" x14ac:dyDescent="0.35">
      <c r="A311" s="19" t="s">
        <v>137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</row>
    <row r="312" spans="1:21" ht="15" thickBot="1" x14ac:dyDescent="0.4">
      <c r="A312" s="19" t="s">
        <v>137</v>
      </c>
      <c r="B312" s="394"/>
      <c r="C312" s="69" t="s">
        <v>63</v>
      </c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</row>
    <row r="313" spans="1:21" x14ac:dyDescent="0.35">
      <c r="A313" s="19" t="s">
        <v>137</v>
      </c>
      <c r="B313" s="388" t="s">
        <v>64</v>
      </c>
      <c r="C313" s="17" t="s">
        <v>59</v>
      </c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>
        <f t="shared" si="182"/>
        <v>21.71899314096266</v>
      </c>
      <c r="P313" s="32">
        <f t="shared" si="182"/>
        <v>26.104529965158438</v>
      </c>
      <c r="Q313" s="32">
        <f t="shared" si="182"/>
        <v>19.592369125920751</v>
      </c>
      <c r="R313" s="32">
        <f t="shared" si="182"/>
        <v>22.742897793285294</v>
      </c>
      <c r="S313" s="32">
        <f t="shared" si="153"/>
        <v>13.647504012910728</v>
      </c>
      <c r="T313" s="32">
        <f t="shared" si="153"/>
        <v>14.095840719410209</v>
      </c>
      <c r="U313" s="32">
        <f t="shared" ref="U313" si="187">(U69/U$88)/U$89</f>
        <v>18.439872579590059</v>
      </c>
    </row>
    <row r="314" spans="1:21" x14ac:dyDescent="0.35">
      <c r="A314" s="19" t="s">
        <v>137</v>
      </c>
      <c r="B314" s="388"/>
      <c r="C314" s="20" t="s">
        <v>60</v>
      </c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>
        <f t="shared" si="182"/>
        <v>21.71899314096266</v>
      </c>
      <c r="P314" s="32">
        <f t="shared" si="182"/>
        <v>26.104529965158438</v>
      </c>
      <c r="Q314" s="32">
        <f t="shared" si="182"/>
        <v>19.592369125920751</v>
      </c>
      <c r="R314" s="32">
        <f t="shared" si="182"/>
        <v>22.742897793285294</v>
      </c>
      <c r="S314" s="32">
        <f t="shared" si="153"/>
        <v>13.647504012910728</v>
      </c>
      <c r="T314" s="32">
        <f t="shared" si="153"/>
        <v>14.095840719410209</v>
      </c>
      <c r="U314" s="32">
        <f t="shared" ref="U314" si="188">(U70/U$88)/U$89</f>
        <v>18.439872579590059</v>
      </c>
    </row>
    <row r="315" spans="1:21" x14ac:dyDescent="0.35">
      <c r="A315" s="19" t="s">
        <v>137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</row>
    <row r="316" spans="1:21" x14ac:dyDescent="0.35">
      <c r="A316" s="19" t="s">
        <v>137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35">
      <c r="A317" s="19" t="s">
        <v>137</v>
      </c>
      <c r="B317" s="392"/>
      <c r="C317" s="26" t="s">
        <v>63</v>
      </c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</row>
    <row r="318" spans="1:21" x14ac:dyDescent="0.35">
      <c r="A318" s="19" t="s">
        <v>137</v>
      </c>
      <c r="B318" s="393" t="s">
        <v>65</v>
      </c>
      <c r="C318" s="28" t="s">
        <v>59</v>
      </c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>
        <f t="shared" ref="O318:R318" si="189">(O74/O$88)/O$89</f>
        <v>3.1061393426690702</v>
      </c>
      <c r="P318" s="56">
        <f t="shared" si="189"/>
        <v>11.165522238066218</v>
      </c>
      <c r="Q318" s="56">
        <f t="shared" si="189"/>
        <v>10.621564906675751</v>
      </c>
      <c r="R318" s="56">
        <f t="shared" si="189"/>
        <v>7.2218212505991524</v>
      </c>
      <c r="S318" s="56">
        <f t="shared" ref="S318:T324" si="190">(S74/S$88)/S$89</f>
        <v>10.595944755790743</v>
      </c>
      <c r="T318" s="56">
        <f t="shared" si="190"/>
        <v>10.557377896930877</v>
      </c>
      <c r="U318" s="56">
        <f t="shared" ref="U318" si="191">(U74/U$88)/U$89</f>
        <v>12.690215158263978</v>
      </c>
    </row>
    <row r="319" spans="1:21" x14ac:dyDescent="0.35">
      <c r="A319" s="19" t="s">
        <v>137</v>
      </c>
      <c r="B319" s="390"/>
      <c r="C319" s="20" t="s">
        <v>60</v>
      </c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>
        <f t="shared" ref="O319:R319" si="192">(O75/O$88)/O$89</f>
        <v>3.1061393426690702</v>
      </c>
      <c r="P319" s="32">
        <f t="shared" si="192"/>
        <v>11.165522238066218</v>
      </c>
      <c r="Q319" s="32">
        <f t="shared" si="192"/>
        <v>10.621564906675751</v>
      </c>
      <c r="R319" s="32">
        <f t="shared" si="192"/>
        <v>7.2218212505991524</v>
      </c>
      <c r="S319" s="32">
        <f t="shared" si="190"/>
        <v>10.595944755790743</v>
      </c>
      <c r="T319" s="32">
        <f t="shared" si="190"/>
        <v>10.557377896930877</v>
      </c>
      <c r="U319" s="32">
        <f t="shared" ref="U319" si="193">(U75/U$88)/U$89</f>
        <v>12.690215158263978</v>
      </c>
    </row>
    <row r="320" spans="1:21" x14ac:dyDescent="0.35">
      <c r="A320" s="19" t="s">
        <v>137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</row>
    <row r="321" spans="1:21" x14ac:dyDescent="0.35">
      <c r="A321" s="19" t="s">
        <v>137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1" x14ac:dyDescent="0.35">
      <c r="A322" s="19" t="s">
        <v>137</v>
      </c>
      <c r="B322" s="391"/>
      <c r="C322" s="27" t="s">
        <v>63</v>
      </c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 x14ac:dyDescent="0.35">
      <c r="A323" s="19" t="s">
        <v>137</v>
      </c>
      <c r="B323" s="388" t="s">
        <v>94</v>
      </c>
      <c r="C323" s="28" t="s">
        <v>59</v>
      </c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>
        <f t="shared" ref="O323:R323" si="194">(O79/O$88)/O$89</f>
        <v>16.276383758024586</v>
      </c>
      <c r="P323" s="32">
        <f t="shared" si="194"/>
        <v>12.224471331647951</v>
      </c>
      <c r="Q323" s="32">
        <f t="shared" si="194"/>
        <v>10.22976236308488</v>
      </c>
      <c r="R323" s="32">
        <f t="shared" si="194"/>
        <v>14.059866214709569</v>
      </c>
      <c r="S323" s="32">
        <f t="shared" si="190"/>
        <v>6.5962676139443657</v>
      </c>
      <c r="T323" s="32">
        <f t="shared" si="190"/>
        <v>4.222279746035376</v>
      </c>
      <c r="U323" s="32">
        <f t="shared" ref="U323" si="195">(U79/U$88)/U$89</f>
        <v>6.6078847283736168</v>
      </c>
    </row>
    <row r="324" spans="1:21" x14ac:dyDescent="0.35">
      <c r="A324" s="19" t="s">
        <v>137</v>
      </c>
      <c r="B324" s="388"/>
      <c r="C324" s="20" t="s">
        <v>60</v>
      </c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>
        <f t="shared" ref="O324:R324" si="196">(O80/O$88)/O$89</f>
        <v>16.276383758024586</v>
      </c>
      <c r="P324" s="32">
        <f t="shared" si="196"/>
        <v>12.224471331647951</v>
      </c>
      <c r="Q324" s="32">
        <f t="shared" si="196"/>
        <v>10.22976236308488</v>
      </c>
      <c r="R324" s="32">
        <f t="shared" si="196"/>
        <v>14.059866214709569</v>
      </c>
      <c r="S324" s="32">
        <f t="shared" si="190"/>
        <v>6.5962676139443657</v>
      </c>
      <c r="T324" s="32">
        <f t="shared" si="190"/>
        <v>4.222279746035376</v>
      </c>
      <c r="U324" s="32">
        <f t="shared" ref="U324" si="197">(U80/U$88)/U$89</f>
        <v>6.6078847283736168</v>
      </c>
    </row>
    <row r="325" spans="1:21" x14ac:dyDescent="0.35">
      <c r="A325" s="19" t="s">
        <v>137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</row>
    <row r="326" spans="1:21" x14ac:dyDescent="0.35">
      <c r="A326" s="19" t="s">
        <v>137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1" x14ac:dyDescent="0.35">
      <c r="A327" s="19" t="s">
        <v>137</v>
      </c>
      <c r="B327" s="389"/>
      <c r="C327" s="25" t="s">
        <v>63</v>
      </c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</row>
    <row r="328" spans="1:21" x14ac:dyDescent="0.35">
      <c r="A328" s="19" t="s">
        <v>137</v>
      </c>
    </row>
    <row r="329" spans="1:21" x14ac:dyDescent="0.35">
      <c r="A329" s="19" t="s">
        <v>137</v>
      </c>
    </row>
    <row r="330" spans="1:21" x14ac:dyDescent="0.35">
      <c r="A330" s="19" t="s">
        <v>137</v>
      </c>
      <c r="B330" s="22" t="s">
        <v>101</v>
      </c>
      <c r="C330" s="22" t="s">
        <v>58</v>
      </c>
      <c r="D330" s="230"/>
      <c r="E330" s="230"/>
      <c r="F330" s="230"/>
      <c r="G330" s="230"/>
      <c r="H330" s="230"/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</row>
    <row r="331" spans="1:21" x14ac:dyDescent="0.35">
      <c r="A331" s="19" t="s">
        <v>137</v>
      </c>
      <c r="B331" s="385" t="s">
        <v>0</v>
      </c>
      <c r="C331" s="260" t="s">
        <v>125</v>
      </c>
      <c r="D331" s="32">
        <f t="shared" ref="D331:H331" si="198">(D8/D$90)*100</f>
        <v>21.173949501537315</v>
      </c>
      <c r="E331" s="32">
        <f t="shared" si="198"/>
        <v>23.936526793669653</v>
      </c>
      <c r="F331" s="32">
        <f t="shared" si="198"/>
        <v>22.723199245333873</v>
      </c>
      <c r="G331" s="32">
        <f t="shared" si="198"/>
        <v>15.69178121751184</v>
      </c>
      <c r="H331" s="32">
        <f t="shared" si="198"/>
        <v>17.291528745067925</v>
      </c>
      <c r="I331" s="32">
        <f t="shared" ref="I331:R331" si="199">(I8/I$90)*100</f>
        <v>17.449763665010302</v>
      </c>
      <c r="J331" s="32">
        <f t="shared" si="199"/>
        <v>17.084643400488684</v>
      </c>
      <c r="K331" s="32">
        <f t="shared" si="199"/>
        <v>12.92244707128237</v>
      </c>
      <c r="L331" s="32">
        <f t="shared" si="199"/>
        <v>15.418917545180724</v>
      </c>
      <c r="M331" s="32">
        <f t="shared" si="199"/>
        <v>17.327908305676605</v>
      </c>
      <c r="N331" s="32">
        <f t="shared" si="199"/>
        <v>16.470978188262993</v>
      </c>
      <c r="O331" s="32">
        <f t="shared" si="199"/>
        <v>13.003378346864308</v>
      </c>
      <c r="P331" s="32">
        <f t="shared" si="199"/>
        <v>15.929787521321936</v>
      </c>
      <c r="Q331" s="32">
        <f t="shared" si="199"/>
        <v>14.335597260308495</v>
      </c>
      <c r="R331" s="32">
        <f t="shared" si="199"/>
        <v>16.826364916346396</v>
      </c>
      <c r="S331" s="32">
        <f t="shared" ref="S331:T394" si="200">(S8/S$90)*100</f>
        <v>13.445017827077733</v>
      </c>
      <c r="T331" s="32">
        <f t="shared" si="200"/>
        <v>12.67206646745572</v>
      </c>
      <c r="U331" s="32">
        <f t="shared" ref="U331" si="201">(U8/U$90)*100</f>
        <v>12.210572637038203</v>
      </c>
    </row>
    <row r="332" spans="1:21" ht="15" customHeight="1" x14ac:dyDescent="0.35">
      <c r="A332" s="19" t="s">
        <v>137</v>
      </c>
      <c r="B332" s="386"/>
      <c r="C332" s="260" t="s">
        <v>124</v>
      </c>
      <c r="D332" s="32">
        <f t="shared" ref="D332:H332" si="202">(D9/D$90)*100</f>
        <v>28.174322183918754</v>
      </c>
      <c r="E332" s="32">
        <f t="shared" si="202"/>
        <v>27.516228944800375</v>
      </c>
      <c r="F332" s="32">
        <f t="shared" si="202"/>
        <v>24.347079037800686</v>
      </c>
      <c r="G332" s="32">
        <f t="shared" si="202"/>
        <v>16.287541873628278</v>
      </c>
      <c r="H332" s="32">
        <f t="shared" si="202"/>
        <v>13.577575934115405</v>
      </c>
      <c r="I332" s="32">
        <f t="shared" ref="I332:R332" si="203">(I9/I$90)*100</f>
        <v>17.84094049206157</v>
      </c>
      <c r="J332" s="32">
        <f t="shared" si="203"/>
        <v>17.765607855792727</v>
      </c>
      <c r="K332" s="32">
        <f t="shared" si="203"/>
        <v>12.009976796665409</v>
      </c>
      <c r="L332" s="32">
        <f t="shared" si="203"/>
        <v>15.323284988792379</v>
      </c>
      <c r="M332" s="32">
        <f t="shared" si="203"/>
        <v>17.681728058353293</v>
      </c>
      <c r="N332" s="32">
        <f t="shared" si="203"/>
        <v>15.252148501522791</v>
      </c>
      <c r="O332" s="32">
        <f t="shared" si="203"/>
        <v>12.450533521596951</v>
      </c>
      <c r="P332" s="32">
        <f t="shared" si="203"/>
        <v>15.231053082742015</v>
      </c>
      <c r="Q332" s="32">
        <f t="shared" si="203"/>
        <v>16.268937209792412</v>
      </c>
      <c r="R332" s="32">
        <f t="shared" si="203"/>
        <v>17.066085245249809</v>
      </c>
      <c r="S332" s="32">
        <f t="shared" si="200"/>
        <v>18.20698735475758</v>
      </c>
      <c r="T332" s="32">
        <f t="shared" si="200"/>
        <v>17.104835500542542</v>
      </c>
      <c r="U332" s="32">
        <f t="shared" ref="U332" si="204">(U9/U$90)*100</f>
        <v>18.04470035504168</v>
      </c>
    </row>
    <row r="333" spans="1:21" ht="15" customHeight="1" x14ac:dyDescent="0.35">
      <c r="A333" s="19" t="s">
        <v>137</v>
      </c>
      <c r="B333" s="386"/>
      <c r="C333" s="95" t="s">
        <v>126</v>
      </c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>
        <f t="shared" si="200"/>
        <v>10.711404515724807</v>
      </c>
      <c r="T333" s="32">
        <f t="shared" si="200"/>
        <v>9.724175898894881</v>
      </c>
      <c r="U333" s="32">
        <f t="shared" ref="U333" si="205">(U10/U$90)*100</f>
        <v>10.171450820149342</v>
      </c>
    </row>
    <row r="334" spans="1:21" ht="15" customHeight="1" x14ac:dyDescent="0.35">
      <c r="A334" s="19" t="s">
        <v>137</v>
      </c>
      <c r="B334" s="386"/>
      <c r="C334" s="260" t="s">
        <v>123</v>
      </c>
      <c r="D334" s="32">
        <f t="shared" ref="D334:H334" si="206">(D11/D$90)*100</f>
        <v>9.7475076865741173</v>
      </c>
      <c r="E334" s="32">
        <f t="shared" si="206"/>
        <v>10.268573125715982</v>
      </c>
      <c r="F334" s="32">
        <f t="shared" si="206"/>
        <v>9.5162051074725422</v>
      </c>
      <c r="G334" s="32">
        <f t="shared" si="206"/>
        <v>7.072022640637635</v>
      </c>
      <c r="H334" s="32">
        <f t="shared" si="206"/>
        <v>7.2306225670629987</v>
      </c>
      <c r="I334" s="32">
        <f t="shared" ref="I334:R334" si="207">(I11/I$90)*100</f>
        <v>15.420433886801598</v>
      </c>
      <c r="J334" s="32">
        <f t="shared" si="207"/>
        <v>15.796643769305241</v>
      </c>
      <c r="K334" s="32">
        <f t="shared" si="207"/>
        <v>11.791295389300691</v>
      </c>
      <c r="L334" s="32">
        <f t="shared" si="207"/>
        <v>14.374891382390025</v>
      </c>
      <c r="M334" s="32">
        <f t="shared" si="207"/>
        <v>16.68355573432224</v>
      </c>
      <c r="N334" s="32">
        <f t="shared" si="207"/>
        <v>15.960324488777417</v>
      </c>
      <c r="O334" s="32">
        <f t="shared" si="207"/>
        <v>12.41302329705433</v>
      </c>
      <c r="P334" s="32">
        <f t="shared" si="207"/>
        <v>14.237312844249642</v>
      </c>
      <c r="Q334" s="32">
        <f t="shared" si="207"/>
        <v>14.08178221992503</v>
      </c>
      <c r="R334" s="32">
        <f t="shared" si="207"/>
        <v>16.584276802593294</v>
      </c>
      <c r="S334" s="32">
        <f t="shared" si="200"/>
        <v>13.09591856562009</v>
      </c>
      <c r="T334" s="32">
        <f t="shared" si="200"/>
        <v>12.286775808532125</v>
      </c>
      <c r="U334" s="32">
        <f t="shared" ref="U334" si="208">(U11/U$90)*100</f>
        <v>11.955989252490793</v>
      </c>
    </row>
    <row r="335" spans="1:21" ht="15" customHeight="1" x14ac:dyDescent="0.35">
      <c r="A335" s="19" t="s">
        <v>137</v>
      </c>
      <c r="B335" s="386"/>
      <c r="C335" s="20" t="s">
        <v>117</v>
      </c>
      <c r="D335" s="32">
        <f t="shared" ref="D335:H335" si="209">(D12/D$90)*100</f>
        <v>9.7475076865741173</v>
      </c>
      <c r="E335" s="32">
        <f t="shared" si="209"/>
        <v>10.268573125715982</v>
      </c>
      <c r="F335" s="32">
        <f t="shared" si="209"/>
        <v>9.5162051074725422</v>
      </c>
      <c r="G335" s="32">
        <f t="shared" si="209"/>
        <v>7.072022640637635</v>
      </c>
      <c r="H335" s="32">
        <f t="shared" si="209"/>
        <v>7.2306225670629987</v>
      </c>
      <c r="I335" s="32">
        <f t="shared" ref="I335:R335" si="210">(I12/I$90)*100</f>
        <v>8.5492667555447817</v>
      </c>
      <c r="J335" s="32">
        <f t="shared" si="210"/>
        <v>7.0972753676640075</v>
      </c>
      <c r="K335" s="32">
        <f t="shared" si="210"/>
        <v>6.0177659426481984</v>
      </c>
      <c r="L335" s="32">
        <f t="shared" si="210"/>
        <v>7.650339731017092</v>
      </c>
      <c r="M335" s="32">
        <f t="shared" si="210"/>
        <v>9.1731840350927829</v>
      </c>
      <c r="N335" s="32">
        <f t="shared" si="210"/>
        <v>9.763263634734983</v>
      </c>
      <c r="O335" s="32">
        <f t="shared" si="210"/>
        <v>7.6967462532038731</v>
      </c>
      <c r="P335" s="32">
        <f t="shared" si="210"/>
        <v>6.4048403446528122</v>
      </c>
      <c r="Q335" s="32">
        <f t="shared" si="210"/>
        <v>5.8913027499816248</v>
      </c>
      <c r="R335" s="32">
        <f t="shared" si="210"/>
        <v>8.4973600086203795</v>
      </c>
      <c r="S335" s="32">
        <f t="shared" si="200"/>
        <v>7.3912376090954313</v>
      </c>
      <c r="T335" s="32">
        <f t="shared" si="200"/>
        <v>7.2861125486202685</v>
      </c>
      <c r="U335" s="32">
        <f t="shared" ref="U335" si="211">(U12/U$90)*100</f>
        <v>7.2557365459954646</v>
      </c>
    </row>
    <row r="336" spans="1:21" ht="15" customHeight="1" x14ac:dyDescent="0.35">
      <c r="A336" s="19" t="s">
        <v>137</v>
      </c>
      <c r="B336" s="386"/>
      <c r="C336" s="254" t="s">
        <v>118</v>
      </c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</row>
    <row r="337" spans="1:21" ht="15" customHeight="1" x14ac:dyDescent="0.35">
      <c r="A337" s="19" t="s">
        <v>137</v>
      </c>
      <c r="B337" s="386"/>
      <c r="C337" s="254" t="s">
        <v>119</v>
      </c>
      <c r="D337" s="32">
        <f t="shared" ref="D337:H337" si="212">(D14/D$90)*100</f>
        <v>0</v>
      </c>
      <c r="E337" s="32">
        <f t="shared" si="212"/>
        <v>0</v>
      </c>
      <c r="F337" s="32">
        <f t="shared" si="212"/>
        <v>0</v>
      </c>
      <c r="G337" s="32">
        <f t="shared" si="212"/>
        <v>0</v>
      </c>
      <c r="H337" s="32">
        <f t="shared" si="212"/>
        <v>0</v>
      </c>
      <c r="I337" s="32">
        <f t="shared" ref="I337:R337" si="213">(I14/I$90)*100</f>
        <v>1.9105562962065206</v>
      </c>
      <c r="J337" s="32">
        <f t="shared" si="213"/>
        <v>2.9673597344520775</v>
      </c>
      <c r="K337" s="32">
        <f t="shared" si="213"/>
        <v>3.6274937024303968</v>
      </c>
      <c r="L337" s="32">
        <f t="shared" si="213"/>
        <v>4.7357887538526198</v>
      </c>
      <c r="M337" s="32">
        <f t="shared" si="213"/>
        <v>4.3627132030821612</v>
      </c>
      <c r="N337" s="32">
        <f t="shared" si="213"/>
        <v>4.4811788268113526</v>
      </c>
      <c r="O337" s="32">
        <f t="shared" si="213"/>
        <v>3.4929059033345533</v>
      </c>
      <c r="P337" s="32">
        <f t="shared" si="213"/>
        <v>4.9818933745449936</v>
      </c>
      <c r="Q337" s="32">
        <f t="shared" si="213"/>
        <v>4.4296183918015046</v>
      </c>
      <c r="R337" s="32">
        <f t="shared" si="213"/>
        <v>5.3440412286825172</v>
      </c>
      <c r="S337" s="32">
        <f t="shared" si="200"/>
        <v>3.693599210285698</v>
      </c>
      <c r="T337" s="32">
        <f t="shared" si="200"/>
        <v>3.5017207162412558</v>
      </c>
      <c r="U337" s="32">
        <f t="shared" ref="U337" si="214">(U14/U$90)*100</f>
        <v>3.1896488840484238</v>
      </c>
    </row>
    <row r="338" spans="1:21" ht="15" customHeight="1" x14ac:dyDescent="0.35">
      <c r="A338" s="19" t="s">
        <v>137</v>
      </c>
      <c r="B338" s="386"/>
      <c r="C338" s="254" t="s">
        <v>120</v>
      </c>
      <c r="D338" s="34">
        <f t="shared" ref="D338:H338" si="215">(D15/D$90)*100</f>
        <v>0</v>
      </c>
      <c r="E338" s="34">
        <f t="shared" si="215"/>
        <v>0</v>
      </c>
      <c r="F338" s="34">
        <f t="shared" si="215"/>
        <v>0</v>
      </c>
      <c r="G338" s="34">
        <f t="shared" si="215"/>
        <v>0</v>
      </c>
      <c r="H338" s="34">
        <f t="shared" si="215"/>
        <v>0</v>
      </c>
      <c r="I338" s="34">
        <f t="shared" ref="I338:R338" si="216">(I15/I$90)*100</f>
        <v>4.9606108350502982</v>
      </c>
      <c r="J338" s="34">
        <f t="shared" si="216"/>
        <v>5.7320086671891577</v>
      </c>
      <c r="K338" s="34">
        <f t="shared" si="216"/>
        <v>2.1460357442220941</v>
      </c>
      <c r="L338" s="34">
        <f t="shared" si="216"/>
        <v>1.9887628975203138</v>
      </c>
      <c r="M338" s="34">
        <f t="shared" si="216"/>
        <v>3.1476584961472973</v>
      </c>
      <c r="N338" s="34">
        <f t="shared" si="216"/>
        <v>1.7158820272310804</v>
      </c>
      <c r="O338" s="34">
        <f t="shared" si="216"/>
        <v>1.2233711405159027</v>
      </c>
      <c r="P338" s="34">
        <f t="shared" si="216"/>
        <v>2.8505791250518362</v>
      </c>
      <c r="Q338" s="34">
        <f t="shared" si="216"/>
        <v>3.7608610781418985</v>
      </c>
      <c r="R338" s="34">
        <f t="shared" si="216"/>
        <v>2.7428755652903987</v>
      </c>
      <c r="S338" s="34">
        <f t="shared" si="200"/>
        <v>2.0110817462389612</v>
      </c>
      <c r="T338" s="34">
        <f t="shared" si="200"/>
        <v>1.4989425436706008</v>
      </c>
      <c r="U338" s="34">
        <f t="shared" ref="U338" si="217">(U15/U$90)*100</f>
        <v>1.5106038224469058</v>
      </c>
    </row>
    <row r="339" spans="1:21" ht="15" customHeight="1" x14ac:dyDescent="0.35">
      <c r="A339" s="19" t="s">
        <v>137</v>
      </c>
      <c r="B339" s="386"/>
      <c r="C339" s="260" t="s">
        <v>121</v>
      </c>
      <c r="D339" s="32">
        <f t="shared" ref="D339:H339" si="218">(D16/D$90)*100</f>
        <v>11.426441814963198</v>
      </c>
      <c r="E339" s="32">
        <f t="shared" si="218"/>
        <v>12.067546353260639</v>
      </c>
      <c r="F339" s="32">
        <f t="shared" si="218"/>
        <v>12.064887810794421</v>
      </c>
      <c r="G339" s="32">
        <f t="shared" si="218"/>
        <v>5.5710696546147629</v>
      </c>
      <c r="H339" s="32">
        <f t="shared" si="218"/>
        <v>4.5684929693085827</v>
      </c>
      <c r="I339" s="32">
        <f t="shared" ref="I339:R339" si="219">(I16/I$90)*100</f>
        <v>2.1509635195733852</v>
      </c>
      <c r="J339" s="32">
        <f t="shared" si="219"/>
        <v>2.0648563920520036</v>
      </c>
      <c r="K339" s="32">
        <f t="shared" si="219"/>
        <v>0.75801886091293891</v>
      </c>
      <c r="L339" s="32">
        <f t="shared" si="219"/>
        <v>1.3842649989492857</v>
      </c>
      <c r="M339" s="32">
        <f t="shared" si="219"/>
        <v>1.2560292401373696</v>
      </c>
      <c r="N339" s="32">
        <f t="shared" si="219"/>
        <v>1.6294996455352799</v>
      </c>
      <c r="O339" s="32">
        <f t="shared" si="219"/>
        <v>0.52664546273405632</v>
      </c>
      <c r="P339" s="32">
        <f t="shared" si="219"/>
        <v>0.99758763286181618</v>
      </c>
      <c r="Q339" s="32">
        <f t="shared" si="219"/>
        <v>1.6999493870029505</v>
      </c>
      <c r="R339" s="32">
        <f t="shared" si="219"/>
        <v>0.86514596645235442</v>
      </c>
      <c r="S339" s="32">
        <f t="shared" si="200"/>
        <v>5.1110687891374917</v>
      </c>
      <c r="T339" s="32">
        <f t="shared" si="200"/>
        <v>4.8180596920104168</v>
      </c>
      <c r="U339" s="32">
        <f t="shared" ref="U339" si="220">(U16/U$90)*100</f>
        <v>6.0887111025508869</v>
      </c>
    </row>
    <row r="340" spans="1:21" ht="15" customHeight="1" x14ac:dyDescent="0.35">
      <c r="A340" s="19" t="s">
        <v>137</v>
      </c>
      <c r="B340" s="386"/>
      <c r="C340" s="260" t="s">
        <v>122</v>
      </c>
      <c r="D340" s="32">
        <f t="shared" ref="D340:H340" si="221">(D17/D$90)*100</f>
        <v>7.0003726823814407</v>
      </c>
      <c r="E340" s="32">
        <f t="shared" si="221"/>
        <v>5.180109465823751</v>
      </c>
      <c r="F340" s="32">
        <f t="shared" si="221"/>
        <v>2.7659861195337241</v>
      </c>
      <c r="G340" s="32">
        <f t="shared" si="221"/>
        <v>3.6444495783758808</v>
      </c>
      <c r="H340" s="32">
        <f t="shared" si="221"/>
        <v>1.7784603977438234</v>
      </c>
      <c r="I340" s="32">
        <f t="shared" ref="I340:R340" si="222">(I17/I$90)*100</f>
        <v>0.26954308568658342</v>
      </c>
      <c r="J340" s="32">
        <f t="shared" si="222"/>
        <v>-9.5892305564519845E-2</v>
      </c>
      <c r="K340" s="32">
        <f t="shared" si="222"/>
        <v>-0.53933745354822038</v>
      </c>
      <c r="L340" s="32">
        <f t="shared" si="222"/>
        <v>-0.43587139254693197</v>
      </c>
      <c r="M340" s="32">
        <f t="shared" si="222"/>
        <v>-0.25785691610631728</v>
      </c>
      <c r="N340" s="32">
        <f t="shared" si="222"/>
        <v>-2.3376756327899062</v>
      </c>
      <c r="O340" s="32">
        <f t="shared" si="222"/>
        <v>-0.48913523819143701</v>
      </c>
      <c r="P340" s="32">
        <f t="shared" si="222"/>
        <v>-3.8473943694420122E-3</v>
      </c>
      <c r="Q340" s="32">
        <f t="shared" si="222"/>
        <v>0.48720560286443293</v>
      </c>
      <c r="R340" s="32">
        <f t="shared" si="222"/>
        <v>-0.38333752379584068</v>
      </c>
      <c r="S340" s="32"/>
      <c r="T340" s="32"/>
      <c r="U340" s="32"/>
    </row>
    <row r="341" spans="1:21" ht="15" customHeight="1" x14ac:dyDescent="0.35">
      <c r="A341" s="19" t="s">
        <v>137</v>
      </c>
      <c r="B341" s="387"/>
      <c r="C341" s="261" t="s">
        <v>116</v>
      </c>
      <c r="D341" s="33">
        <f t="shared" ref="D341:H341" si="223">(D18/D$90)*100</f>
        <v>0</v>
      </c>
      <c r="E341" s="33">
        <f t="shared" si="223"/>
        <v>1.6004073146930291</v>
      </c>
      <c r="F341" s="33">
        <f t="shared" si="223"/>
        <v>1.1421063270669092</v>
      </c>
      <c r="G341" s="33">
        <f t="shared" si="223"/>
        <v>3.0486889222594424</v>
      </c>
      <c r="H341" s="33">
        <f t="shared" si="223"/>
        <v>5.4924132086963429</v>
      </c>
      <c r="I341" s="33">
        <f t="shared" ref="I341:R341" si="224">(I18/I$90)*100</f>
        <v>2.0293297782087016</v>
      </c>
      <c r="J341" s="33">
        <f t="shared" si="224"/>
        <v>1.2879996311834405</v>
      </c>
      <c r="K341" s="33">
        <f t="shared" si="224"/>
        <v>1.1311516819816776</v>
      </c>
      <c r="L341" s="33">
        <f t="shared" si="224"/>
        <v>1.0440261627906977</v>
      </c>
      <c r="M341" s="33">
        <f t="shared" si="224"/>
        <v>0.64435257135436208</v>
      </c>
      <c r="N341" s="33">
        <f t="shared" si="224"/>
        <v>0.51065369948557826</v>
      </c>
      <c r="O341" s="33">
        <f t="shared" si="224"/>
        <v>0.59035504980997711</v>
      </c>
      <c r="P341" s="33">
        <f t="shared" si="224"/>
        <v>1.692474677072294</v>
      </c>
      <c r="Q341" s="33">
        <f t="shared" si="224"/>
        <v>0.25381504038346442</v>
      </c>
      <c r="R341" s="33">
        <f t="shared" si="224"/>
        <v>0.24208811375309788</v>
      </c>
      <c r="S341" s="33">
        <f t="shared" si="200"/>
        <v>0.34909926145764253</v>
      </c>
      <c r="T341" s="33">
        <f t="shared" si="200"/>
        <v>0.38529065892359304</v>
      </c>
      <c r="U341" s="33">
        <f t="shared" ref="U341" si="225">(U18/U$90)*100</f>
        <v>0.25458338454740936</v>
      </c>
    </row>
    <row r="342" spans="1:21" x14ac:dyDescent="0.35">
      <c r="A342" s="19" t="s">
        <v>137</v>
      </c>
      <c r="B342" s="390" t="s">
        <v>4</v>
      </c>
      <c r="C342" s="260" t="s">
        <v>59</v>
      </c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>
        <f t="shared" ref="O342:R361" si="226">(O19/O$90)*100</f>
        <v>0.93872342928750885</v>
      </c>
      <c r="P342" s="51">
        <f t="shared" si="226"/>
        <v>1.9704213838639824</v>
      </c>
      <c r="Q342" s="51">
        <f t="shared" si="226"/>
        <v>2.5322815892037758</v>
      </c>
      <c r="R342" s="51">
        <f t="shared" si="226"/>
        <v>3.0810159134639563</v>
      </c>
      <c r="S342" s="51">
        <f t="shared" si="200"/>
        <v>2.0220221344811335</v>
      </c>
      <c r="T342" s="51">
        <f t="shared" si="200"/>
        <v>1.305335158781697</v>
      </c>
      <c r="U342" s="51">
        <f t="shared" ref="U342" si="227">(U19/U$90)*100</f>
        <v>1.0707988007010518</v>
      </c>
    </row>
    <row r="343" spans="1:21" x14ac:dyDescent="0.35">
      <c r="A343" s="19" t="s">
        <v>137</v>
      </c>
      <c r="B343" s="390"/>
      <c r="C343" s="254" t="s">
        <v>60</v>
      </c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>
        <f t="shared" si="226"/>
        <v>0.93872342928750885</v>
      </c>
      <c r="P343" s="51">
        <f t="shared" si="226"/>
        <v>1.9704213838639824</v>
      </c>
      <c r="Q343" s="51">
        <f t="shared" si="226"/>
        <v>2.5322815892037758</v>
      </c>
      <c r="R343" s="51">
        <f t="shared" si="226"/>
        <v>3.0810159134639563</v>
      </c>
      <c r="S343" s="51">
        <f t="shared" si="200"/>
        <v>2.0220221344811335</v>
      </c>
      <c r="T343" s="51">
        <f t="shared" si="200"/>
        <v>1.305335158781697</v>
      </c>
      <c r="U343" s="51">
        <f t="shared" ref="U343" si="228">(U20/U$90)*100</f>
        <v>1.0707988007010518</v>
      </c>
    </row>
    <row r="344" spans="1:21" x14ac:dyDescent="0.35">
      <c r="A344" s="19" t="s">
        <v>137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>
        <f t="shared" si="226"/>
        <v>0</v>
      </c>
      <c r="P344" s="51">
        <f t="shared" si="226"/>
        <v>0</v>
      </c>
      <c r="Q344" s="51">
        <f t="shared" si="226"/>
        <v>0</v>
      </c>
      <c r="R344" s="51">
        <f t="shared" si="226"/>
        <v>0</v>
      </c>
      <c r="S344" s="51">
        <f t="shared" si="200"/>
        <v>0</v>
      </c>
      <c r="T344" s="51">
        <f t="shared" si="200"/>
        <v>0</v>
      </c>
      <c r="U344" s="51">
        <f t="shared" ref="U344" si="229">(U21/U$90)*100</f>
        <v>0</v>
      </c>
    </row>
    <row r="345" spans="1:21" x14ac:dyDescent="0.35">
      <c r="A345" s="19" t="s">
        <v>137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>
        <f t="shared" si="226"/>
        <v>0</v>
      </c>
      <c r="P345" s="51">
        <f t="shared" si="226"/>
        <v>0</v>
      </c>
      <c r="Q345" s="51">
        <f t="shared" si="226"/>
        <v>0</v>
      </c>
      <c r="R345" s="51">
        <f t="shared" si="226"/>
        <v>0</v>
      </c>
      <c r="S345" s="51">
        <f t="shared" si="200"/>
        <v>0</v>
      </c>
      <c r="T345" s="51">
        <f t="shared" si="200"/>
        <v>0</v>
      </c>
      <c r="U345" s="51">
        <f t="shared" ref="U345" si="230">(U22/U$90)*100</f>
        <v>0</v>
      </c>
    </row>
    <row r="346" spans="1:21" x14ac:dyDescent="0.35">
      <c r="A346" s="19" t="s">
        <v>137</v>
      </c>
      <c r="B346" s="391"/>
      <c r="C346" s="255" t="s">
        <v>63</v>
      </c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>
        <f t="shared" si="226"/>
        <v>0</v>
      </c>
      <c r="P346" s="52">
        <f t="shared" si="226"/>
        <v>0</v>
      </c>
      <c r="Q346" s="52">
        <f t="shared" si="226"/>
        <v>0</v>
      </c>
      <c r="R346" s="52">
        <f t="shared" si="226"/>
        <v>0</v>
      </c>
      <c r="S346" s="52">
        <f t="shared" si="200"/>
        <v>0</v>
      </c>
      <c r="T346" s="52">
        <f t="shared" si="200"/>
        <v>0</v>
      </c>
      <c r="U346" s="52">
        <f t="shared" ref="U346" si="231">(U23/U$90)*100</f>
        <v>0</v>
      </c>
    </row>
    <row r="347" spans="1:21" x14ac:dyDescent="0.35">
      <c r="A347" s="19" t="s">
        <v>137</v>
      </c>
      <c r="B347" s="390" t="s">
        <v>5</v>
      </c>
      <c r="C347" s="17" t="s">
        <v>59</v>
      </c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>
        <f t="shared" si="226"/>
        <v>9.1584744523427741E-2</v>
      </c>
      <c r="P347" s="51">
        <f t="shared" si="226"/>
        <v>0.10842850306409253</v>
      </c>
      <c r="Q347" s="51">
        <f t="shared" si="226"/>
        <v>0.15406574329304787</v>
      </c>
      <c r="R347" s="51">
        <f t="shared" si="226"/>
        <v>0.32642033153442768</v>
      </c>
      <c r="S347" s="51">
        <f t="shared" si="200"/>
        <v>0.17222447715452546</v>
      </c>
      <c r="T347" s="51">
        <f t="shared" si="200"/>
        <v>0.30103531313122883</v>
      </c>
      <c r="U347" s="51">
        <f t="shared" ref="U347" si="232">(U24/U$90)*100</f>
        <v>0.46187681419187609</v>
      </c>
    </row>
    <row r="348" spans="1:21" x14ac:dyDescent="0.35">
      <c r="A348" s="19" t="s">
        <v>137</v>
      </c>
      <c r="B348" s="390"/>
      <c r="C348" s="20" t="s">
        <v>60</v>
      </c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>
        <f t="shared" si="226"/>
        <v>9.1584744523427741E-2</v>
      </c>
      <c r="P348" s="51">
        <f t="shared" si="226"/>
        <v>0.10842850306409253</v>
      </c>
      <c r="Q348" s="51">
        <f t="shared" si="226"/>
        <v>0.15406574329304787</v>
      </c>
      <c r="R348" s="51">
        <f t="shared" si="226"/>
        <v>0.32642033153442768</v>
      </c>
      <c r="S348" s="51">
        <f t="shared" si="200"/>
        <v>0.17222447715452546</v>
      </c>
      <c r="T348" s="51">
        <f t="shared" si="200"/>
        <v>0.30103531313122883</v>
      </c>
      <c r="U348" s="51">
        <f t="shared" ref="U348" si="233">(U25/U$90)*100</f>
        <v>0.46187681419187609</v>
      </c>
    </row>
    <row r="349" spans="1:21" x14ac:dyDescent="0.35">
      <c r="A349" s="19" t="s">
        <v>137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>
        <f t="shared" si="226"/>
        <v>0</v>
      </c>
      <c r="P349" s="51">
        <f t="shared" si="226"/>
        <v>0</v>
      </c>
      <c r="Q349" s="51">
        <f t="shared" si="226"/>
        <v>0</v>
      </c>
      <c r="R349" s="51">
        <f t="shared" si="226"/>
        <v>0</v>
      </c>
      <c r="S349" s="51">
        <f t="shared" si="200"/>
        <v>0</v>
      </c>
      <c r="T349" s="51">
        <f t="shared" si="200"/>
        <v>0</v>
      </c>
      <c r="U349" s="51">
        <f t="shared" ref="U349" si="234">(U26/U$90)*100</f>
        <v>0</v>
      </c>
    </row>
    <row r="350" spans="1:21" x14ac:dyDescent="0.35">
      <c r="A350" s="19" t="s">
        <v>137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>
        <f t="shared" si="226"/>
        <v>0</v>
      </c>
      <c r="P350" s="51">
        <f t="shared" si="226"/>
        <v>0</v>
      </c>
      <c r="Q350" s="51">
        <f t="shared" si="226"/>
        <v>0</v>
      </c>
      <c r="R350" s="51">
        <f t="shared" si="226"/>
        <v>0</v>
      </c>
      <c r="S350" s="51">
        <f t="shared" si="200"/>
        <v>0</v>
      </c>
      <c r="T350" s="51">
        <f t="shared" si="200"/>
        <v>0</v>
      </c>
      <c r="U350" s="51">
        <f t="shared" ref="U350" si="235">(U27/U$90)*100</f>
        <v>0</v>
      </c>
    </row>
    <row r="351" spans="1:21" x14ac:dyDescent="0.35">
      <c r="A351" s="19" t="s">
        <v>137</v>
      </c>
      <c r="B351" s="391"/>
      <c r="C351" s="27" t="s">
        <v>63</v>
      </c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>
        <f t="shared" si="226"/>
        <v>0</v>
      </c>
      <c r="P351" s="52">
        <f t="shared" si="226"/>
        <v>0</v>
      </c>
      <c r="Q351" s="52">
        <f t="shared" si="226"/>
        <v>0</v>
      </c>
      <c r="R351" s="52">
        <f t="shared" si="226"/>
        <v>0</v>
      </c>
      <c r="S351" s="52">
        <f t="shared" si="200"/>
        <v>0</v>
      </c>
      <c r="T351" s="52">
        <f t="shared" si="200"/>
        <v>0</v>
      </c>
      <c r="U351" s="52">
        <f t="shared" ref="U351" si="236">(U28/U$90)*100</f>
        <v>0</v>
      </c>
    </row>
    <row r="352" spans="1:21" x14ac:dyDescent="0.35">
      <c r="A352" s="19" t="s">
        <v>137</v>
      </c>
      <c r="B352" s="390" t="s">
        <v>6</v>
      </c>
      <c r="C352" s="17" t="s">
        <v>59</v>
      </c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>
        <f t="shared" si="226"/>
        <v>0.19478325863309806</v>
      </c>
      <c r="P352" s="51">
        <f t="shared" si="226"/>
        <v>0.1660340379325439</v>
      </c>
      <c r="Q352" s="51">
        <f t="shared" si="226"/>
        <v>0.13402058170668962</v>
      </c>
      <c r="R352" s="51">
        <f t="shared" si="226"/>
        <v>0</v>
      </c>
      <c r="S352" s="51">
        <f t="shared" si="200"/>
        <v>2.8796816642814756E-2</v>
      </c>
      <c r="T352" s="51">
        <f t="shared" si="200"/>
        <v>5.9031065639450452E-3</v>
      </c>
      <c r="U352" s="51">
        <f t="shared" ref="U352" si="237">(U29/U$90)*100</f>
        <v>8.2180702745294435E-3</v>
      </c>
    </row>
    <row r="353" spans="1:21" x14ac:dyDescent="0.35">
      <c r="A353" s="19" t="s">
        <v>137</v>
      </c>
      <c r="B353" s="390"/>
      <c r="C353" s="20" t="s">
        <v>60</v>
      </c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>
        <f t="shared" si="226"/>
        <v>0.19478325863309806</v>
      </c>
      <c r="P353" s="51">
        <f t="shared" si="226"/>
        <v>0.1660340379325439</v>
      </c>
      <c r="Q353" s="51">
        <f t="shared" si="226"/>
        <v>0.13402058170668962</v>
      </c>
      <c r="R353" s="51">
        <f t="shared" si="226"/>
        <v>0</v>
      </c>
      <c r="S353" s="51">
        <f t="shared" si="200"/>
        <v>2.8796816642814756E-2</v>
      </c>
      <c r="T353" s="51">
        <f t="shared" si="200"/>
        <v>5.9031065639450452E-3</v>
      </c>
      <c r="U353" s="51">
        <f t="shared" ref="U353" si="238">(U30/U$90)*100</f>
        <v>8.2180702745294435E-3</v>
      </c>
    </row>
    <row r="354" spans="1:21" x14ac:dyDescent="0.35">
      <c r="A354" s="19" t="s">
        <v>137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>
        <f t="shared" si="226"/>
        <v>0</v>
      </c>
      <c r="P354" s="51">
        <f t="shared" si="226"/>
        <v>0</v>
      </c>
      <c r="Q354" s="51">
        <f t="shared" si="226"/>
        <v>0</v>
      </c>
      <c r="R354" s="51">
        <f t="shared" si="226"/>
        <v>0</v>
      </c>
      <c r="S354" s="51">
        <f t="shared" si="200"/>
        <v>0</v>
      </c>
      <c r="T354" s="51">
        <f t="shared" si="200"/>
        <v>0</v>
      </c>
      <c r="U354" s="51">
        <f t="shared" ref="U354" si="239">(U31/U$90)*100</f>
        <v>0</v>
      </c>
    </row>
    <row r="355" spans="1:21" x14ac:dyDescent="0.35">
      <c r="A355" s="19" t="s">
        <v>137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>
        <f t="shared" si="226"/>
        <v>0</v>
      </c>
      <c r="P355" s="51">
        <f t="shared" si="226"/>
        <v>0</v>
      </c>
      <c r="Q355" s="51">
        <f t="shared" si="226"/>
        <v>0</v>
      </c>
      <c r="R355" s="51">
        <f t="shared" si="226"/>
        <v>0</v>
      </c>
      <c r="S355" s="51">
        <f t="shared" si="200"/>
        <v>0</v>
      </c>
      <c r="T355" s="51">
        <f t="shared" si="200"/>
        <v>0</v>
      </c>
      <c r="U355" s="51">
        <f t="shared" ref="U355" si="240">(U32/U$90)*100</f>
        <v>0</v>
      </c>
    </row>
    <row r="356" spans="1:21" x14ac:dyDescent="0.35">
      <c r="A356" s="19" t="s">
        <v>137</v>
      </c>
      <c r="B356" s="391"/>
      <c r="C356" s="27" t="s">
        <v>63</v>
      </c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>
        <f t="shared" si="226"/>
        <v>0</v>
      </c>
      <c r="P356" s="52">
        <f t="shared" si="226"/>
        <v>0</v>
      </c>
      <c r="Q356" s="52">
        <f t="shared" si="226"/>
        <v>0</v>
      </c>
      <c r="R356" s="52">
        <f t="shared" si="226"/>
        <v>0</v>
      </c>
      <c r="S356" s="52">
        <f t="shared" si="200"/>
        <v>0</v>
      </c>
      <c r="T356" s="52">
        <f t="shared" si="200"/>
        <v>0</v>
      </c>
      <c r="U356" s="52">
        <f t="shared" ref="U356" si="241">(U33/U$90)*100</f>
        <v>0</v>
      </c>
    </row>
    <row r="357" spans="1:21" x14ac:dyDescent="0.35">
      <c r="A357" s="19" t="s">
        <v>137</v>
      </c>
      <c r="B357" s="393" t="s">
        <v>7</v>
      </c>
      <c r="C357" s="28" t="s">
        <v>59</v>
      </c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>
        <f t="shared" si="226"/>
        <v>8.035512219391169</v>
      </c>
      <c r="P357" s="51">
        <f t="shared" si="226"/>
        <v>9.0074650958738438</v>
      </c>
      <c r="Q357" s="51">
        <f t="shared" si="226"/>
        <v>7.0442887101441674</v>
      </c>
      <c r="R357" s="51">
        <f t="shared" si="226"/>
        <v>6.9663021400811767</v>
      </c>
      <c r="S357" s="51">
        <f t="shared" si="200"/>
        <v>4.9754436799451982</v>
      </c>
      <c r="T357" s="51">
        <f t="shared" si="200"/>
        <v>4.7395614471145011</v>
      </c>
      <c r="U357" s="51">
        <f t="shared" ref="U357" si="242">(U34/U$90)*100</f>
        <v>5.782932312122596</v>
      </c>
    </row>
    <row r="358" spans="1:21" x14ac:dyDescent="0.35">
      <c r="A358" s="19" t="s">
        <v>137</v>
      </c>
      <c r="B358" s="390"/>
      <c r="C358" s="20" t="s">
        <v>60</v>
      </c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>
        <f t="shared" si="226"/>
        <v>8.035512219391169</v>
      </c>
      <c r="P358" s="51">
        <f t="shared" si="226"/>
        <v>9.0074650958738438</v>
      </c>
      <c r="Q358" s="51">
        <f t="shared" si="226"/>
        <v>7.0442887101441674</v>
      </c>
      <c r="R358" s="51">
        <f t="shared" si="226"/>
        <v>6.9663021400811767</v>
      </c>
      <c r="S358" s="51">
        <f t="shared" si="200"/>
        <v>4.9754436799451982</v>
      </c>
      <c r="T358" s="51">
        <f t="shared" si="200"/>
        <v>4.7395614471145011</v>
      </c>
      <c r="U358" s="51">
        <f t="shared" ref="U358" si="243">(U35/U$90)*100</f>
        <v>5.782932312122596</v>
      </c>
    </row>
    <row r="359" spans="1:21" x14ac:dyDescent="0.35">
      <c r="A359" s="19" t="s">
        <v>137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>
        <f t="shared" si="226"/>
        <v>0</v>
      </c>
      <c r="P359" s="51">
        <f t="shared" si="226"/>
        <v>0</v>
      </c>
      <c r="Q359" s="51">
        <f t="shared" si="226"/>
        <v>0</v>
      </c>
      <c r="R359" s="51">
        <f t="shared" si="226"/>
        <v>0</v>
      </c>
      <c r="S359" s="51">
        <f t="shared" si="200"/>
        <v>0</v>
      </c>
      <c r="T359" s="51">
        <f t="shared" si="200"/>
        <v>0</v>
      </c>
      <c r="U359" s="51">
        <f t="shared" ref="U359" si="244">(U36/U$90)*100</f>
        <v>0</v>
      </c>
    </row>
    <row r="360" spans="1:21" x14ac:dyDescent="0.35">
      <c r="A360" s="19" t="s">
        <v>137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>
        <f t="shared" si="226"/>
        <v>0</v>
      </c>
      <c r="P360" s="51">
        <f t="shared" si="226"/>
        <v>0</v>
      </c>
      <c r="Q360" s="51">
        <f t="shared" si="226"/>
        <v>0</v>
      </c>
      <c r="R360" s="51">
        <f t="shared" si="226"/>
        <v>0</v>
      </c>
      <c r="S360" s="51">
        <f t="shared" si="200"/>
        <v>0</v>
      </c>
      <c r="T360" s="51">
        <f t="shared" si="200"/>
        <v>0</v>
      </c>
      <c r="U360" s="51">
        <f t="shared" ref="U360" si="245">(U37/U$90)*100</f>
        <v>0</v>
      </c>
    </row>
    <row r="361" spans="1:21" x14ac:dyDescent="0.35">
      <c r="A361" s="19" t="s">
        <v>137</v>
      </c>
      <c r="B361" s="391"/>
      <c r="C361" s="27" t="s">
        <v>63</v>
      </c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>
        <f t="shared" si="226"/>
        <v>0</v>
      </c>
      <c r="P361" s="52">
        <f t="shared" si="226"/>
        <v>0</v>
      </c>
      <c r="Q361" s="52">
        <f t="shared" si="226"/>
        <v>0</v>
      </c>
      <c r="R361" s="52">
        <f t="shared" si="226"/>
        <v>0</v>
      </c>
      <c r="S361" s="52">
        <f t="shared" si="200"/>
        <v>0</v>
      </c>
      <c r="T361" s="52">
        <f t="shared" si="200"/>
        <v>0</v>
      </c>
      <c r="U361" s="52">
        <f t="shared" ref="U361" si="246">(U38/U$90)*100</f>
        <v>0</v>
      </c>
    </row>
    <row r="362" spans="1:21" x14ac:dyDescent="0.35">
      <c r="A362" s="19" t="s">
        <v>137</v>
      </c>
      <c r="B362" s="393" t="s">
        <v>8</v>
      </c>
      <c r="C362" s="28" t="s">
        <v>59</v>
      </c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>
        <f t="shared" ref="O362:R381" si="247">(O39/O$90)*100</f>
        <v>0.1132882587341069</v>
      </c>
      <c r="P362" s="51">
        <f t="shared" si="247"/>
        <v>0.16139988164078703</v>
      </c>
      <c r="Q362" s="51">
        <f t="shared" si="247"/>
        <v>0.1639906559215431</v>
      </c>
      <c r="R362" s="51">
        <f t="shared" si="247"/>
        <v>0.13186269699364248</v>
      </c>
      <c r="S362" s="51">
        <f t="shared" si="200"/>
        <v>0.21026502954727913</v>
      </c>
      <c r="T362" s="51">
        <f t="shared" si="200"/>
        <v>0.33745558679031101</v>
      </c>
      <c r="U362" s="51">
        <f t="shared" ref="U362" si="248">(U39/U$90)*100</f>
        <v>0.18666137012135853</v>
      </c>
    </row>
    <row r="363" spans="1:21" x14ac:dyDescent="0.35">
      <c r="A363" s="19" t="s">
        <v>137</v>
      </c>
      <c r="B363" s="390"/>
      <c r="C363" s="20" t="s">
        <v>60</v>
      </c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>
        <f t="shared" si="247"/>
        <v>0.1132882587341069</v>
      </c>
      <c r="P363" s="51">
        <f t="shared" si="247"/>
        <v>0.16139988164078703</v>
      </c>
      <c r="Q363" s="51">
        <f t="shared" si="247"/>
        <v>0.1639906559215431</v>
      </c>
      <c r="R363" s="51">
        <f t="shared" si="247"/>
        <v>0.13186269699364248</v>
      </c>
      <c r="S363" s="51">
        <f t="shared" si="200"/>
        <v>0.21026502954727913</v>
      </c>
      <c r="T363" s="51">
        <f t="shared" si="200"/>
        <v>0.33745558679031101</v>
      </c>
      <c r="U363" s="51">
        <f t="shared" ref="U363" si="249">(U40/U$90)*100</f>
        <v>0.18666137012135853</v>
      </c>
    </row>
    <row r="364" spans="1:21" x14ac:dyDescent="0.35">
      <c r="A364" s="19" t="s">
        <v>137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>
        <f t="shared" si="247"/>
        <v>0</v>
      </c>
      <c r="P364" s="51">
        <f t="shared" si="247"/>
        <v>0</v>
      </c>
      <c r="Q364" s="51">
        <f t="shared" si="247"/>
        <v>0</v>
      </c>
      <c r="R364" s="51">
        <f t="shared" si="247"/>
        <v>0</v>
      </c>
      <c r="S364" s="51">
        <f t="shared" si="200"/>
        <v>0</v>
      </c>
      <c r="T364" s="51">
        <f t="shared" si="200"/>
        <v>0</v>
      </c>
      <c r="U364" s="51">
        <f t="shared" ref="U364" si="250">(U41/U$90)*100</f>
        <v>0</v>
      </c>
    </row>
    <row r="365" spans="1:21" x14ac:dyDescent="0.35">
      <c r="A365" s="19" t="s">
        <v>137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>
        <f t="shared" si="247"/>
        <v>0</v>
      </c>
      <c r="P365" s="51">
        <f t="shared" si="247"/>
        <v>0</v>
      </c>
      <c r="Q365" s="51">
        <f t="shared" si="247"/>
        <v>0</v>
      </c>
      <c r="R365" s="51">
        <f t="shared" si="247"/>
        <v>0</v>
      </c>
      <c r="S365" s="51">
        <f t="shared" si="200"/>
        <v>0</v>
      </c>
      <c r="T365" s="51">
        <f t="shared" si="200"/>
        <v>0</v>
      </c>
      <c r="U365" s="51">
        <f t="shared" ref="U365" si="251">(U42/U$90)*100</f>
        <v>0</v>
      </c>
    </row>
    <row r="366" spans="1:21" x14ac:dyDescent="0.35">
      <c r="A366" s="19" t="s">
        <v>137</v>
      </c>
      <c r="B366" s="391"/>
      <c r="C366" s="27" t="s">
        <v>63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>
        <f t="shared" si="247"/>
        <v>0</v>
      </c>
      <c r="P366" s="52">
        <f t="shared" si="247"/>
        <v>0</v>
      </c>
      <c r="Q366" s="52">
        <f t="shared" si="247"/>
        <v>0</v>
      </c>
      <c r="R366" s="52">
        <f t="shared" si="247"/>
        <v>0</v>
      </c>
      <c r="S366" s="52">
        <f t="shared" si="200"/>
        <v>0</v>
      </c>
      <c r="T366" s="52">
        <f t="shared" si="200"/>
        <v>0</v>
      </c>
      <c r="U366" s="52">
        <f t="shared" ref="U366" si="252">(U43/U$90)*100</f>
        <v>0</v>
      </c>
    </row>
    <row r="367" spans="1:21" x14ac:dyDescent="0.35">
      <c r="A367" s="19" t="s">
        <v>137</v>
      </c>
      <c r="B367" s="393" t="s">
        <v>9</v>
      </c>
      <c r="C367" s="28" t="s">
        <v>59</v>
      </c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>
        <f t="shared" si="247"/>
        <v>0.49790635834143515</v>
      </c>
      <c r="P367" s="51">
        <f t="shared" si="247"/>
        <v>0.41576439872367871</v>
      </c>
      <c r="Q367" s="51">
        <f t="shared" si="247"/>
        <v>0.44093114323214722</v>
      </c>
      <c r="R367" s="51">
        <f t="shared" si="247"/>
        <v>0.57637133864624113</v>
      </c>
      <c r="S367" s="51">
        <f t="shared" si="200"/>
        <v>0.34118433961045763</v>
      </c>
      <c r="T367" s="51">
        <f t="shared" si="200"/>
        <v>0.48490854338680867</v>
      </c>
      <c r="U367" s="51">
        <f t="shared" ref="U367" si="253">(U44/U$90)*100</f>
        <v>0.37969097002857227</v>
      </c>
    </row>
    <row r="368" spans="1:21" x14ac:dyDescent="0.35">
      <c r="A368" s="19" t="s">
        <v>137</v>
      </c>
      <c r="B368" s="390"/>
      <c r="C368" s="20" t="s">
        <v>60</v>
      </c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>
        <f t="shared" si="247"/>
        <v>0.49790635834143515</v>
      </c>
      <c r="P368" s="51">
        <f t="shared" si="247"/>
        <v>0.41576439872367871</v>
      </c>
      <c r="Q368" s="51">
        <f t="shared" si="247"/>
        <v>0.44093114323214722</v>
      </c>
      <c r="R368" s="51">
        <f t="shared" si="247"/>
        <v>0.57637133864624113</v>
      </c>
      <c r="S368" s="51">
        <f t="shared" si="200"/>
        <v>0.34118433961045763</v>
      </c>
      <c r="T368" s="51">
        <f t="shared" si="200"/>
        <v>0.48490854338680867</v>
      </c>
      <c r="U368" s="51">
        <f t="shared" ref="U368" si="254">(U45/U$90)*100</f>
        <v>0.37969097002857227</v>
      </c>
    </row>
    <row r="369" spans="1:21" x14ac:dyDescent="0.35">
      <c r="A369" s="19" t="s">
        <v>137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>
        <f t="shared" si="247"/>
        <v>0</v>
      </c>
      <c r="P369" s="51">
        <f t="shared" si="247"/>
        <v>0</v>
      </c>
      <c r="Q369" s="51">
        <f t="shared" si="247"/>
        <v>0</v>
      </c>
      <c r="R369" s="51">
        <f t="shared" si="247"/>
        <v>0</v>
      </c>
      <c r="S369" s="51">
        <f t="shared" si="200"/>
        <v>0</v>
      </c>
      <c r="T369" s="51">
        <f t="shared" si="200"/>
        <v>0</v>
      </c>
      <c r="U369" s="51">
        <f t="shared" ref="U369" si="255">(U46/U$90)*100</f>
        <v>0</v>
      </c>
    </row>
    <row r="370" spans="1:21" x14ac:dyDescent="0.35">
      <c r="A370" s="19" t="s">
        <v>137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>
        <f t="shared" si="247"/>
        <v>0</v>
      </c>
      <c r="P370" s="51">
        <f t="shared" si="247"/>
        <v>0</v>
      </c>
      <c r="Q370" s="51">
        <f t="shared" si="247"/>
        <v>0</v>
      </c>
      <c r="R370" s="51">
        <f t="shared" si="247"/>
        <v>0</v>
      </c>
      <c r="S370" s="51">
        <f t="shared" si="200"/>
        <v>0</v>
      </c>
      <c r="T370" s="51">
        <f t="shared" si="200"/>
        <v>0</v>
      </c>
      <c r="U370" s="51">
        <f t="shared" ref="U370" si="256">(U47/U$90)*100</f>
        <v>0</v>
      </c>
    </row>
    <row r="371" spans="1:21" x14ac:dyDescent="0.35">
      <c r="A371" s="19" t="s">
        <v>137</v>
      </c>
      <c r="B371" s="391"/>
      <c r="C371" s="27" t="s">
        <v>63</v>
      </c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>
        <f t="shared" si="247"/>
        <v>0</v>
      </c>
      <c r="P371" s="52">
        <f t="shared" si="247"/>
        <v>0</v>
      </c>
      <c r="Q371" s="52">
        <f t="shared" si="247"/>
        <v>0</v>
      </c>
      <c r="R371" s="52">
        <f t="shared" si="247"/>
        <v>0</v>
      </c>
      <c r="S371" s="52">
        <f t="shared" si="200"/>
        <v>0</v>
      </c>
      <c r="T371" s="52">
        <f t="shared" si="200"/>
        <v>0</v>
      </c>
      <c r="U371" s="52">
        <f t="shared" ref="U371" si="257">(U48/U$90)*100</f>
        <v>0</v>
      </c>
    </row>
    <row r="372" spans="1:21" x14ac:dyDescent="0.35">
      <c r="A372" s="19" t="s">
        <v>137</v>
      </c>
      <c r="B372" s="393" t="s">
        <v>1</v>
      </c>
      <c r="C372" s="28" t="s">
        <v>59</v>
      </c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>
        <f t="shared" si="247"/>
        <v>0.54389697041704022</v>
      </c>
      <c r="P372" s="51">
        <f t="shared" si="247"/>
        <v>0.70322348469105656</v>
      </c>
      <c r="Q372" s="51">
        <f t="shared" si="247"/>
        <v>1.0390473378098846</v>
      </c>
      <c r="R372" s="51">
        <f t="shared" si="247"/>
        <v>0.7954800429043497</v>
      </c>
      <c r="S372" s="51">
        <f t="shared" si="200"/>
        <v>0.61065058737652278</v>
      </c>
      <c r="T372" s="51">
        <f t="shared" si="200"/>
        <v>0.72996865066023386</v>
      </c>
      <c r="U372" s="51">
        <f t="shared" ref="U372" si="258">(U49/U$90)*100</f>
        <v>0.64786654500868968</v>
      </c>
    </row>
    <row r="373" spans="1:21" x14ac:dyDescent="0.35">
      <c r="A373" s="19" t="s">
        <v>137</v>
      </c>
      <c r="B373" s="390"/>
      <c r="C373" s="20" t="s">
        <v>60</v>
      </c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>
        <f t="shared" si="247"/>
        <v>0.54389697041704022</v>
      </c>
      <c r="P373" s="51">
        <f t="shared" si="247"/>
        <v>0.70322348469105656</v>
      </c>
      <c r="Q373" s="51">
        <f t="shared" si="247"/>
        <v>1.0390473378098846</v>
      </c>
      <c r="R373" s="51">
        <f t="shared" si="247"/>
        <v>0.7954800429043497</v>
      </c>
      <c r="S373" s="51">
        <f t="shared" si="200"/>
        <v>0.61065058737652278</v>
      </c>
      <c r="T373" s="51">
        <f t="shared" si="200"/>
        <v>0.72996865066023386</v>
      </c>
      <c r="U373" s="51">
        <f t="shared" ref="U373" si="259">(U50/U$90)*100</f>
        <v>0.64786654500868968</v>
      </c>
    </row>
    <row r="374" spans="1:21" x14ac:dyDescent="0.35">
      <c r="A374" s="19" t="s">
        <v>137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>
        <f t="shared" si="247"/>
        <v>0</v>
      </c>
      <c r="P374" s="51">
        <f t="shared" si="247"/>
        <v>0</v>
      </c>
      <c r="Q374" s="51">
        <f t="shared" si="247"/>
        <v>0</v>
      </c>
      <c r="R374" s="51">
        <f t="shared" si="247"/>
        <v>0</v>
      </c>
      <c r="S374" s="51">
        <f t="shared" si="200"/>
        <v>0</v>
      </c>
      <c r="T374" s="51">
        <f t="shared" si="200"/>
        <v>0</v>
      </c>
      <c r="U374" s="51">
        <f t="shared" ref="U374" si="260">(U51/U$90)*100</f>
        <v>0</v>
      </c>
    </row>
    <row r="375" spans="1:21" x14ac:dyDescent="0.35">
      <c r="A375" s="19" t="s">
        <v>137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>
        <f t="shared" si="247"/>
        <v>0</v>
      </c>
      <c r="P375" s="51">
        <f t="shared" si="247"/>
        <v>0</v>
      </c>
      <c r="Q375" s="51">
        <f t="shared" si="247"/>
        <v>0</v>
      </c>
      <c r="R375" s="51">
        <f t="shared" si="247"/>
        <v>0</v>
      </c>
      <c r="S375" s="51">
        <f t="shared" si="200"/>
        <v>0</v>
      </c>
      <c r="T375" s="51">
        <f t="shared" si="200"/>
        <v>0</v>
      </c>
      <c r="U375" s="51">
        <f t="shared" ref="U375" si="261">(U52/U$90)*100</f>
        <v>0</v>
      </c>
    </row>
    <row r="376" spans="1:21" x14ac:dyDescent="0.35">
      <c r="A376" s="19" t="s">
        <v>137</v>
      </c>
      <c r="B376" s="391"/>
      <c r="C376" s="27" t="s">
        <v>63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>
        <f t="shared" si="247"/>
        <v>0</v>
      </c>
      <c r="P376" s="52">
        <f t="shared" si="247"/>
        <v>0</v>
      </c>
      <c r="Q376" s="52">
        <f t="shared" si="247"/>
        <v>0</v>
      </c>
      <c r="R376" s="52">
        <f t="shared" si="247"/>
        <v>0</v>
      </c>
      <c r="S376" s="52">
        <f t="shared" si="200"/>
        <v>0</v>
      </c>
      <c r="T376" s="52">
        <f t="shared" si="200"/>
        <v>0</v>
      </c>
      <c r="U376" s="52">
        <f t="shared" ref="U376" si="262">(U53/U$90)*100</f>
        <v>0</v>
      </c>
    </row>
    <row r="377" spans="1:21" x14ac:dyDescent="0.35">
      <c r="A377" s="19" t="s">
        <v>137</v>
      </c>
      <c r="B377" s="393" t="s">
        <v>166</v>
      </c>
      <c r="C377" s="28" t="s">
        <v>59</v>
      </c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>
        <f t="shared" si="247"/>
        <v>1.8441242787338545E-3</v>
      </c>
      <c r="P377" s="51">
        <f t="shared" si="247"/>
        <v>0</v>
      </c>
      <c r="Q377" s="51">
        <f t="shared" si="247"/>
        <v>0</v>
      </c>
      <c r="R377" s="51">
        <f t="shared" si="247"/>
        <v>0</v>
      </c>
      <c r="S377" s="51">
        <f t="shared" si="200"/>
        <v>0</v>
      </c>
      <c r="T377" s="51">
        <f t="shared" si="200"/>
        <v>0</v>
      </c>
      <c r="U377" s="51">
        <f t="shared" ref="U377" si="263">(U54/U$90)*100</f>
        <v>0</v>
      </c>
    </row>
    <row r="378" spans="1:21" x14ac:dyDescent="0.35">
      <c r="A378" s="19" t="s">
        <v>137</v>
      </c>
      <c r="B378" s="390"/>
      <c r="C378" s="20" t="s">
        <v>60</v>
      </c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>
        <f t="shared" si="247"/>
        <v>1.8441242787338545E-3</v>
      </c>
      <c r="P378" s="51">
        <f t="shared" si="247"/>
        <v>0</v>
      </c>
      <c r="Q378" s="51">
        <f t="shared" si="247"/>
        <v>0</v>
      </c>
      <c r="R378" s="51">
        <f t="shared" si="247"/>
        <v>0</v>
      </c>
      <c r="S378" s="51">
        <f t="shared" si="200"/>
        <v>0</v>
      </c>
      <c r="T378" s="51">
        <f t="shared" si="200"/>
        <v>0</v>
      </c>
      <c r="U378" s="51">
        <f t="shared" ref="U378" si="264">(U55/U$90)*100</f>
        <v>0</v>
      </c>
    </row>
    <row r="379" spans="1:21" x14ac:dyDescent="0.35">
      <c r="A379" s="19" t="s">
        <v>137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>
        <f t="shared" si="247"/>
        <v>0</v>
      </c>
      <c r="P379" s="51">
        <f t="shared" si="247"/>
        <v>0</v>
      </c>
      <c r="Q379" s="51">
        <f t="shared" si="247"/>
        <v>0</v>
      </c>
      <c r="R379" s="51">
        <f t="shared" si="247"/>
        <v>0</v>
      </c>
      <c r="S379" s="51">
        <f t="shared" si="200"/>
        <v>0</v>
      </c>
      <c r="T379" s="51">
        <f t="shared" si="200"/>
        <v>0</v>
      </c>
      <c r="U379" s="51">
        <f t="shared" ref="U379" si="265">(U56/U$90)*100</f>
        <v>0</v>
      </c>
    </row>
    <row r="380" spans="1:21" x14ac:dyDescent="0.35">
      <c r="A380" s="19" t="s">
        <v>137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>
        <f t="shared" si="247"/>
        <v>0</v>
      </c>
      <c r="P380" s="51">
        <f t="shared" si="247"/>
        <v>0</v>
      </c>
      <c r="Q380" s="51">
        <f t="shared" si="247"/>
        <v>0</v>
      </c>
      <c r="R380" s="51">
        <f t="shared" si="247"/>
        <v>0</v>
      </c>
      <c r="S380" s="51">
        <f t="shared" si="200"/>
        <v>0</v>
      </c>
      <c r="T380" s="51">
        <f t="shared" si="200"/>
        <v>0</v>
      </c>
      <c r="U380" s="51">
        <f t="shared" ref="U380" si="266">(U57/U$90)*100</f>
        <v>0</v>
      </c>
    </row>
    <row r="381" spans="1:21" x14ac:dyDescent="0.35">
      <c r="A381" s="19" t="s">
        <v>137</v>
      </c>
      <c r="B381" s="391"/>
      <c r="C381" s="27" t="s">
        <v>63</v>
      </c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>
        <f t="shared" si="247"/>
        <v>0</v>
      </c>
      <c r="P381" s="52">
        <f t="shared" si="247"/>
        <v>0</v>
      </c>
      <c r="Q381" s="52">
        <f t="shared" si="247"/>
        <v>0</v>
      </c>
      <c r="R381" s="52">
        <f t="shared" si="247"/>
        <v>0</v>
      </c>
      <c r="S381" s="52">
        <f t="shared" si="200"/>
        <v>0</v>
      </c>
      <c r="T381" s="52">
        <f t="shared" si="200"/>
        <v>0</v>
      </c>
      <c r="U381" s="52">
        <f t="shared" ref="U381" si="267">(U58/U$90)*100</f>
        <v>0</v>
      </c>
    </row>
    <row r="382" spans="1:21" x14ac:dyDescent="0.35">
      <c r="A382" s="19" t="s">
        <v>137</v>
      </c>
      <c r="B382" s="393" t="s">
        <v>11</v>
      </c>
      <c r="C382" s="28" t="s">
        <v>59</v>
      </c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>
        <f t="shared" ref="O382:R401" si="268">(O59/O$90)*100</f>
        <v>0.32322963900708324</v>
      </c>
      <c r="P382" s="51">
        <f t="shared" si="268"/>
        <v>0.24903524559968671</v>
      </c>
      <c r="Q382" s="51">
        <f t="shared" si="268"/>
        <v>0.47612674968762136</v>
      </c>
      <c r="R382" s="51">
        <f t="shared" si="268"/>
        <v>0.19452870883768547</v>
      </c>
      <c r="S382" s="51">
        <f t="shared" si="200"/>
        <v>0.12887745202275822</v>
      </c>
      <c r="T382" s="51">
        <f t="shared" si="200"/>
        <v>6.219618728611255E-2</v>
      </c>
      <c r="U382" s="51">
        <f t="shared" ref="U382" si="269">(U59/U$90)*100</f>
        <v>4.649899961707267E-2</v>
      </c>
    </row>
    <row r="383" spans="1:21" x14ac:dyDescent="0.35">
      <c r="A383" s="19" t="s">
        <v>137</v>
      </c>
      <c r="B383" s="390"/>
      <c r="C383" s="20" t="s">
        <v>60</v>
      </c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>
        <f t="shared" si="268"/>
        <v>0.32322963900708324</v>
      </c>
      <c r="P383" s="51">
        <f t="shared" si="268"/>
        <v>0.24903524559968671</v>
      </c>
      <c r="Q383" s="51">
        <f t="shared" si="268"/>
        <v>0.47612674968762136</v>
      </c>
      <c r="R383" s="51">
        <f t="shared" si="268"/>
        <v>0.19452870883768547</v>
      </c>
      <c r="S383" s="51">
        <f t="shared" si="200"/>
        <v>0.12887745202275822</v>
      </c>
      <c r="T383" s="51">
        <f t="shared" si="200"/>
        <v>6.219618728611255E-2</v>
      </c>
      <c r="U383" s="51">
        <f t="shared" ref="U383" si="270">(U60/U$90)*100</f>
        <v>4.649899961707267E-2</v>
      </c>
    </row>
    <row r="384" spans="1:21" x14ac:dyDescent="0.35">
      <c r="A384" s="19" t="s">
        <v>137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>
        <f t="shared" si="268"/>
        <v>0</v>
      </c>
      <c r="P384" s="51">
        <f t="shared" si="268"/>
        <v>0</v>
      </c>
      <c r="Q384" s="51">
        <f t="shared" si="268"/>
        <v>0</v>
      </c>
      <c r="R384" s="51">
        <f t="shared" si="268"/>
        <v>0</v>
      </c>
      <c r="S384" s="51">
        <f t="shared" si="200"/>
        <v>0</v>
      </c>
      <c r="T384" s="51">
        <f t="shared" si="200"/>
        <v>0</v>
      </c>
      <c r="U384" s="51">
        <f t="shared" ref="U384" si="271">(U61/U$90)*100</f>
        <v>0</v>
      </c>
    </row>
    <row r="385" spans="1:21" x14ac:dyDescent="0.35">
      <c r="A385" s="19" t="s">
        <v>137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>
        <f t="shared" si="268"/>
        <v>0</v>
      </c>
      <c r="P385" s="51">
        <f t="shared" si="268"/>
        <v>0</v>
      </c>
      <c r="Q385" s="51">
        <f t="shared" si="268"/>
        <v>0</v>
      </c>
      <c r="R385" s="51">
        <f t="shared" si="268"/>
        <v>0</v>
      </c>
      <c r="S385" s="51">
        <f t="shared" si="200"/>
        <v>0</v>
      </c>
      <c r="T385" s="51">
        <f t="shared" si="200"/>
        <v>0</v>
      </c>
      <c r="U385" s="51">
        <f t="shared" ref="U385" si="272">(U62/U$90)*100</f>
        <v>0</v>
      </c>
    </row>
    <row r="386" spans="1:21" x14ac:dyDescent="0.35">
      <c r="A386" s="19" t="s">
        <v>137</v>
      </c>
      <c r="B386" s="391"/>
      <c r="C386" s="27" t="s">
        <v>63</v>
      </c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>
        <f t="shared" si="268"/>
        <v>0</v>
      </c>
      <c r="P386" s="52">
        <f t="shared" si="268"/>
        <v>0</v>
      </c>
      <c r="Q386" s="52">
        <f t="shared" si="268"/>
        <v>0</v>
      </c>
      <c r="R386" s="52">
        <f t="shared" si="268"/>
        <v>0</v>
      </c>
      <c r="S386" s="52">
        <f t="shared" si="200"/>
        <v>0</v>
      </c>
      <c r="T386" s="52">
        <f t="shared" si="200"/>
        <v>0</v>
      </c>
      <c r="U386" s="52">
        <f t="shared" ref="U386" si="273">(U63/U$90)*100</f>
        <v>0</v>
      </c>
    </row>
    <row r="387" spans="1:21" x14ac:dyDescent="0.35">
      <c r="A387" s="19" t="s">
        <v>137</v>
      </c>
      <c r="B387" s="393" t="s">
        <v>12</v>
      </c>
      <c r="C387" s="28" t="s">
        <v>59</v>
      </c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>
        <f t="shared" si="268"/>
        <v>1.71284107290312</v>
      </c>
      <c r="P387" s="53">
        <f t="shared" si="268"/>
        <v>1.7959004756370089</v>
      </c>
      <c r="Q387" s="53">
        <f t="shared" si="268"/>
        <v>2.4788509932904224</v>
      </c>
      <c r="R387" s="53">
        <f t="shared" si="268"/>
        <v>3.3690569772727272</v>
      </c>
      <c r="S387" s="53">
        <f t="shared" si="200"/>
        <v>2.2219399989441166</v>
      </c>
      <c r="T387" s="53">
        <f t="shared" si="200"/>
        <v>1.7578119051800412</v>
      </c>
      <c r="U387" s="53">
        <f t="shared" ref="U387" si="274">(U64/U$90)*100</f>
        <v>1.5869069380835963</v>
      </c>
    </row>
    <row r="388" spans="1:21" x14ac:dyDescent="0.35">
      <c r="A388" s="19" t="s">
        <v>137</v>
      </c>
      <c r="B388" s="390"/>
      <c r="C388" s="20" t="s">
        <v>60</v>
      </c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>
        <f t="shared" si="268"/>
        <v>1.71284107290312</v>
      </c>
      <c r="P388" s="79">
        <f t="shared" si="268"/>
        <v>1.7959004756370089</v>
      </c>
      <c r="Q388" s="79">
        <f t="shared" si="268"/>
        <v>2.4788509932904224</v>
      </c>
      <c r="R388" s="79">
        <f t="shared" si="268"/>
        <v>3.3690569772727272</v>
      </c>
      <c r="S388" s="79">
        <f t="shared" si="200"/>
        <v>2.2219399989441166</v>
      </c>
      <c r="T388" s="79">
        <f t="shared" si="200"/>
        <v>1.7578119051800412</v>
      </c>
      <c r="U388" s="79">
        <f t="shared" ref="U388" si="275">(U65/U$90)*100</f>
        <v>1.5869069380835963</v>
      </c>
    </row>
    <row r="389" spans="1:21" x14ac:dyDescent="0.35">
      <c r="A389" s="19" t="s">
        <v>137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>
        <f t="shared" si="268"/>
        <v>0</v>
      </c>
      <c r="P389" s="79">
        <f t="shared" si="268"/>
        <v>0</v>
      </c>
      <c r="Q389" s="79">
        <f t="shared" si="268"/>
        <v>0</v>
      </c>
      <c r="R389" s="79">
        <f t="shared" si="268"/>
        <v>0</v>
      </c>
      <c r="S389" s="79">
        <f t="shared" si="200"/>
        <v>0</v>
      </c>
      <c r="T389" s="79">
        <f t="shared" si="200"/>
        <v>0</v>
      </c>
      <c r="U389" s="79">
        <f t="shared" ref="U389" si="276">(U66/U$90)*100</f>
        <v>0</v>
      </c>
    </row>
    <row r="390" spans="1:21" x14ac:dyDescent="0.35">
      <c r="A390" s="19" t="s">
        <v>137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>
        <f t="shared" si="268"/>
        <v>0</v>
      </c>
      <c r="P390" s="79">
        <f t="shared" si="268"/>
        <v>0</v>
      </c>
      <c r="Q390" s="79">
        <f t="shared" si="268"/>
        <v>0</v>
      </c>
      <c r="R390" s="79">
        <f t="shared" si="268"/>
        <v>0</v>
      </c>
      <c r="S390" s="79">
        <f t="shared" si="200"/>
        <v>0</v>
      </c>
      <c r="T390" s="79">
        <f t="shared" si="200"/>
        <v>0</v>
      </c>
      <c r="U390" s="79">
        <f t="shared" ref="U390" si="277">(U67/U$90)*100</f>
        <v>0</v>
      </c>
    </row>
    <row r="391" spans="1:21" ht="15" thickBot="1" x14ac:dyDescent="0.4">
      <c r="A391" s="19" t="s">
        <v>137</v>
      </c>
      <c r="B391" s="394"/>
      <c r="C391" s="69" t="s">
        <v>63</v>
      </c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>
        <f t="shared" si="268"/>
        <v>0</v>
      </c>
      <c r="P391" s="80">
        <f t="shared" si="268"/>
        <v>0</v>
      </c>
      <c r="Q391" s="80">
        <f t="shared" si="268"/>
        <v>0</v>
      </c>
      <c r="R391" s="80">
        <f t="shared" si="268"/>
        <v>0</v>
      </c>
      <c r="S391" s="80">
        <f t="shared" si="200"/>
        <v>0</v>
      </c>
      <c r="T391" s="80">
        <f t="shared" si="200"/>
        <v>0</v>
      </c>
      <c r="U391" s="80">
        <f t="shared" ref="U391" si="278">(U68/U$90)*100</f>
        <v>0</v>
      </c>
    </row>
    <row r="392" spans="1:21" x14ac:dyDescent="0.35">
      <c r="A392" s="19" t="s">
        <v>137</v>
      </c>
      <c r="B392" s="388" t="s">
        <v>64</v>
      </c>
      <c r="C392" s="17" t="s">
        <v>59</v>
      </c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>
        <f t="shared" si="268"/>
        <v>4.2461507685256503</v>
      </c>
      <c r="P392" s="51">
        <f t="shared" si="268"/>
        <v>4.7507406014260702</v>
      </c>
      <c r="Q392" s="51">
        <f t="shared" si="268"/>
        <v>3.4125047149112215</v>
      </c>
      <c r="R392" s="51">
        <f t="shared" si="268"/>
        <v>3.5987595712348703</v>
      </c>
      <c r="S392" s="51">
        <f t="shared" si="200"/>
        <v>2.2017837889804182</v>
      </c>
      <c r="T392" s="51">
        <f t="shared" si="200"/>
        <v>2.3136606128824933</v>
      </c>
      <c r="U392" s="51">
        <f t="shared" ref="U392" si="279">(U69/U$90)*100</f>
        <v>2.8257091730978825</v>
      </c>
    </row>
    <row r="393" spans="1:21" x14ac:dyDescent="0.35">
      <c r="A393" s="19" t="s">
        <v>137</v>
      </c>
      <c r="B393" s="388"/>
      <c r="C393" s="20" t="s">
        <v>60</v>
      </c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>
        <f t="shared" si="268"/>
        <v>4.2461507685256503</v>
      </c>
      <c r="P393" s="79">
        <f t="shared" si="268"/>
        <v>4.7507406014260702</v>
      </c>
      <c r="Q393" s="79">
        <f t="shared" si="268"/>
        <v>3.4125047149112215</v>
      </c>
      <c r="R393" s="79">
        <f t="shared" si="268"/>
        <v>3.5987595712348703</v>
      </c>
      <c r="S393" s="79">
        <f t="shared" si="200"/>
        <v>2.2017837889804182</v>
      </c>
      <c r="T393" s="79">
        <f t="shared" si="200"/>
        <v>2.3136606128824933</v>
      </c>
      <c r="U393" s="79">
        <f t="shared" ref="U393" si="280">(U70/U$90)*100</f>
        <v>2.8257091730978825</v>
      </c>
    </row>
    <row r="394" spans="1:21" x14ac:dyDescent="0.35">
      <c r="A394" s="19" t="s">
        <v>137</v>
      </c>
      <c r="B394" s="388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>
        <f t="shared" si="268"/>
        <v>0</v>
      </c>
      <c r="P394" s="79">
        <f t="shared" si="268"/>
        <v>0</v>
      </c>
      <c r="Q394" s="79">
        <f t="shared" si="268"/>
        <v>0</v>
      </c>
      <c r="R394" s="79">
        <f t="shared" si="268"/>
        <v>0</v>
      </c>
      <c r="S394" s="79">
        <f t="shared" si="200"/>
        <v>0</v>
      </c>
      <c r="T394" s="79">
        <f t="shared" si="200"/>
        <v>0</v>
      </c>
      <c r="U394" s="79">
        <f t="shared" ref="U394" si="281">(U71/U$90)*100</f>
        <v>0</v>
      </c>
    </row>
    <row r="395" spans="1:21" x14ac:dyDescent="0.35">
      <c r="A395" s="19" t="s">
        <v>137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>
        <f t="shared" si="268"/>
        <v>0</v>
      </c>
      <c r="P395" s="79">
        <f t="shared" si="268"/>
        <v>0</v>
      </c>
      <c r="Q395" s="79">
        <f t="shared" si="268"/>
        <v>0</v>
      </c>
      <c r="R395" s="79">
        <f t="shared" si="268"/>
        <v>0</v>
      </c>
      <c r="S395" s="79">
        <f t="shared" ref="S395:T406" si="282">(S72/S$90)*100</f>
        <v>0</v>
      </c>
      <c r="T395" s="79">
        <f t="shared" si="282"/>
        <v>0</v>
      </c>
      <c r="U395" s="79">
        <f t="shared" ref="U395" si="283">(U72/U$90)*100</f>
        <v>0</v>
      </c>
    </row>
    <row r="396" spans="1:21" x14ac:dyDescent="0.35">
      <c r="A396" s="19" t="s">
        <v>137</v>
      </c>
      <c r="B396" s="392"/>
      <c r="C396" s="26" t="s">
        <v>63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>
        <f t="shared" si="268"/>
        <v>0</v>
      </c>
      <c r="P396" s="81">
        <f t="shared" si="268"/>
        <v>0</v>
      </c>
      <c r="Q396" s="81">
        <f t="shared" si="268"/>
        <v>0</v>
      </c>
      <c r="R396" s="81">
        <f t="shared" si="268"/>
        <v>0</v>
      </c>
      <c r="S396" s="81">
        <f t="shared" si="282"/>
        <v>0</v>
      </c>
      <c r="T396" s="81">
        <f t="shared" si="282"/>
        <v>0</v>
      </c>
      <c r="U396" s="81">
        <f t="shared" ref="U396" si="284">(U73/U$90)*100</f>
        <v>0</v>
      </c>
    </row>
    <row r="397" spans="1:21" x14ac:dyDescent="0.35">
      <c r="A397" s="19" t="s">
        <v>137</v>
      </c>
      <c r="B397" s="393" t="s">
        <v>65</v>
      </c>
      <c r="C397" s="28" t="s">
        <v>59</v>
      </c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>
        <f t="shared" si="268"/>
        <v>0.60726277094986181</v>
      </c>
      <c r="P397" s="51">
        <f t="shared" si="268"/>
        <v>2.0320036370432661</v>
      </c>
      <c r="Q397" s="51">
        <f t="shared" si="268"/>
        <v>1.8500131398511084</v>
      </c>
      <c r="R397" s="51">
        <f t="shared" si="268"/>
        <v>1.1427566787471717</v>
      </c>
      <c r="S397" s="51">
        <f t="shared" si="282"/>
        <v>1.7094685863555448</v>
      </c>
      <c r="T397" s="51">
        <f t="shared" si="282"/>
        <v>1.7328650274694088</v>
      </c>
      <c r="U397" s="51">
        <f t="shared" ref="U397" si="285">(U74/U$90)*100</f>
        <v>1.9446369396815815</v>
      </c>
    </row>
    <row r="398" spans="1:21" x14ac:dyDescent="0.35">
      <c r="A398" s="19" t="s">
        <v>137</v>
      </c>
      <c r="B398" s="390"/>
      <c r="C398" s="20" t="s">
        <v>60</v>
      </c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>
        <f t="shared" si="268"/>
        <v>0.60726277094986181</v>
      </c>
      <c r="P398" s="79">
        <f t="shared" si="268"/>
        <v>2.0320036370432661</v>
      </c>
      <c r="Q398" s="79">
        <f t="shared" si="268"/>
        <v>1.8500131398511084</v>
      </c>
      <c r="R398" s="79">
        <f t="shared" si="268"/>
        <v>1.1427566787471717</v>
      </c>
      <c r="S398" s="79">
        <f t="shared" si="282"/>
        <v>1.7094685863555448</v>
      </c>
      <c r="T398" s="79">
        <f t="shared" si="282"/>
        <v>1.7328650274694088</v>
      </c>
      <c r="U398" s="79">
        <f t="shared" ref="U398" si="286">(U75/U$90)*100</f>
        <v>1.9446369396815815</v>
      </c>
    </row>
    <row r="399" spans="1:21" x14ac:dyDescent="0.35">
      <c r="A399" s="19" t="s">
        <v>137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>
        <f t="shared" si="268"/>
        <v>0</v>
      </c>
      <c r="P399" s="79">
        <f t="shared" si="268"/>
        <v>0</v>
      </c>
      <c r="Q399" s="79">
        <f t="shared" si="268"/>
        <v>0</v>
      </c>
      <c r="R399" s="79">
        <f t="shared" si="268"/>
        <v>0</v>
      </c>
      <c r="S399" s="79">
        <f t="shared" si="282"/>
        <v>0</v>
      </c>
      <c r="T399" s="79">
        <f t="shared" si="282"/>
        <v>0</v>
      </c>
      <c r="U399" s="79">
        <f t="shared" ref="U399" si="287">(U76/U$90)*100</f>
        <v>0</v>
      </c>
    </row>
    <row r="400" spans="1:21" x14ac:dyDescent="0.35">
      <c r="A400" s="19" t="s">
        <v>137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>
        <f t="shared" si="268"/>
        <v>0</v>
      </c>
      <c r="P400" s="79">
        <f t="shared" si="268"/>
        <v>0</v>
      </c>
      <c r="Q400" s="79">
        <f t="shared" si="268"/>
        <v>0</v>
      </c>
      <c r="R400" s="79">
        <f t="shared" si="268"/>
        <v>0</v>
      </c>
      <c r="S400" s="79">
        <f t="shared" si="282"/>
        <v>0</v>
      </c>
      <c r="T400" s="79">
        <f t="shared" si="282"/>
        <v>0</v>
      </c>
      <c r="U400" s="79">
        <f t="shared" ref="U400" si="288">(U77/U$90)*100</f>
        <v>0</v>
      </c>
    </row>
    <row r="401" spans="1:21" x14ac:dyDescent="0.35">
      <c r="A401" s="19" t="s">
        <v>137</v>
      </c>
      <c r="B401" s="391"/>
      <c r="C401" s="27" t="s">
        <v>63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>
        <f t="shared" si="268"/>
        <v>0</v>
      </c>
      <c r="P401" s="81">
        <f t="shared" si="268"/>
        <v>0</v>
      </c>
      <c r="Q401" s="81">
        <f t="shared" si="268"/>
        <v>0</v>
      </c>
      <c r="R401" s="81">
        <f t="shared" si="268"/>
        <v>0</v>
      </c>
      <c r="S401" s="81">
        <f t="shared" si="282"/>
        <v>0</v>
      </c>
      <c r="T401" s="81">
        <f t="shared" si="282"/>
        <v>0</v>
      </c>
      <c r="U401" s="81">
        <f t="shared" ref="U401" si="289">(U78/U$90)*100</f>
        <v>0</v>
      </c>
    </row>
    <row r="402" spans="1:21" x14ac:dyDescent="0.35">
      <c r="A402" s="19" t="s">
        <v>137</v>
      </c>
      <c r="B402" s="388" t="s">
        <v>94</v>
      </c>
      <c r="C402" s="28" t="s">
        <v>59</v>
      </c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>
        <f t="shared" ref="O402:R406" si="290">(O79/O$90)*100</f>
        <v>3.1820986799156579</v>
      </c>
      <c r="P402" s="51">
        <f t="shared" si="290"/>
        <v>2.2247208574045074</v>
      </c>
      <c r="Q402" s="51">
        <f t="shared" si="290"/>
        <v>1.7817708553818372</v>
      </c>
      <c r="R402" s="51">
        <f t="shared" si="290"/>
        <v>2.2247858900991337</v>
      </c>
      <c r="S402" s="51">
        <f t="shared" si="282"/>
        <v>1.0641913046092355</v>
      </c>
      <c r="T402" s="51">
        <f t="shared" si="282"/>
        <v>0.69303580676259879</v>
      </c>
      <c r="U402" s="51">
        <f t="shared" ref="U402" si="291">(U79/U$90)*100</f>
        <v>1.0125861993431324</v>
      </c>
    </row>
    <row r="403" spans="1:21" x14ac:dyDescent="0.35">
      <c r="A403" s="19" t="s">
        <v>137</v>
      </c>
      <c r="B403" s="388"/>
      <c r="C403" s="20" t="s">
        <v>60</v>
      </c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>
        <f t="shared" si="290"/>
        <v>3.1820986799156579</v>
      </c>
      <c r="P403" s="79">
        <f t="shared" si="290"/>
        <v>2.2247208574045074</v>
      </c>
      <c r="Q403" s="79">
        <f t="shared" si="290"/>
        <v>1.7817708553818372</v>
      </c>
      <c r="R403" s="79">
        <f t="shared" si="290"/>
        <v>2.2247858900991337</v>
      </c>
      <c r="S403" s="79">
        <f t="shared" si="282"/>
        <v>1.0641913046092355</v>
      </c>
      <c r="T403" s="79">
        <f t="shared" si="282"/>
        <v>0.69303580676259879</v>
      </c>
      <c r="U403" s="79">
        <f t="shared" ref="U403" si="292">(U80/U$90)*100</f>
        <v>1.0125861993431324</v>
      </c>
    </row>
    <row r="404" spans="1:21" x14ac:dyDescent="0.35">
      <c r="A404" s="19" t="s">
        <v>137</v>
      </c>
      <c r="B404" s="388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>
        <f t="shared" si="290"/>
        <v>0</v>
      </c>
      <c r="P404" s="79">
        <f t="shared" si="290"/>
        <v>0</v>
      </c>
      <c r="Q404" s="79">
        <f t="shared" si="290"/>
        <v>0</v>
      </c>
      <c r="R404" s="79">
        <f t="shared" si="290"/>
        <v>0</v>
      </c>
      <c r="S404" s="79">
        <f t="shared" si="282"/>
        <v>0</v>
      </c>
      <c r="T404" s="79">
        <f t="shared" si="282"/>
        <v>0</v>
      </c>
      <c r="U404" s="79">
        <f t="shared" ref="U404" si="293">(U81/U$90)*100</f>
        <v>0</v>
      </c>
    </row>
    <row r="405" spans="1:21" x14ac:dyDescent="0.35">
      <c r="A405" s="19" t="s">
        <v>137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>
        <f t="shared" si="290"/>
        <v>0</v>
      </c>
      <c r="P405" s="79">
        <f t="shared" si="290"/>
        <v>0</v>
      </c>
      <c r="Q405" s="79">
        <f t="shared" si="290"/>
        <v>0</v>
      </c>
      <c r="R405" s="79">
        <f t="shared" si="290"/>
        <v>0</v>
      </c>
      <c r="S405" s="79">
        <f t="shared" si="282"/>
        <v>0</v>
      </c>
      <c r="T405" s="79">
        <f t="shared" si="282"/>
        <v>0</v>
      </c>
      <c r="U405" s="79">
        <f t="shared" ref="U405" si="294">(U82/U$90)*100</f>
        <v>0</v>
      </c>
    </row>
    <row r="406" spans="1:21" x14ac:dyDescent="0.35">
      <c r="A406" s="19" t="s">
        <v>137</v>
      </c>
      <c r="B406" s="389"/>
      <c r="C406" s="25" t="s">
        <v>63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>
        <f t="shared" si="290"/>
        <v>0</v>
      </c>
      <c r="P406" s="82">
        <f t="shared" si="290"/>
        <v>0</v>
      </c>
      <c r="Q406" s="82">
        <f t="shared" si="290"/>
        <v>0</v>
      </c>
      <c r="R406" s="82">
        <f t="shared" si="290"/>
        <v>0</v>
      </c>
      <c r="S406" s="82">
        <f t="shared" si="282"/>
        <v>0</v>
      </c>
      <c r="T406" s="82">
        <f t="shared" si="282"/>
        <v>0</v>
      </c>
      <c r="U406" s="82">
        <f t="shared" ref="U406" si="295">(U83/U$90)*100</f>
        <v>0</v>
      </c>
    </row>
    <row r="407" spans="1:21" x14ac:dyDescent="0.35">
      <c r="A407" s="19" t="s">
        <v>137</v>
      </c>
    </row>
    <row r="408" spans="1:21" x14ac:dyDescent="0.35">
      <c r="A408" s="19" t="s">
        <v>137</v>
      </c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30" t="s">
        <v>165</v>
      </c>
    </row>
    <row r="410" spans="1:21" x14ac:dyDescent="0.35">
      <c r="A410" s="19" t="s">
        <v>137</v>
      </c>
      <c r="B410" s="385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</row>
    <row r="411" spans="1:21" ht="15" customHeight="1" x14ac:dyDescent="0.35">
      <c r="A411" s="19" t="s">
        <v>137</v>
      </c>
      <c r="B411" s="386"/>
      <c r="C411" s="260" t="s">
        <v>124</v>
      </c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</row>
    <row r="412" spans="1:21" ht="15" customHeight="1" x14ac:dyDescent="0.35">
      <c r="A412" s="19" t="s">
        <v>137</v>
      </c>
      <c r="B412" s="386"/>
      <c r="C412" s="95" t="s">
        <v>126</v>
      </c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>
        <f>O421+O426+O431+O436+O441+O446+O451+O456+O461+O466</f>
        <v>14605152115.880001</v>
      </c>
      <c r="P412" s="86">
        <f>P421+P426+P431+P436+P441+P446+P451+P456+P461+P466</f>
        <v>16128970924.520002</v>
      </c>
      <c r="Q412" s="86">
        <f>Q421+Q426+Q431+Q436+Q441+Q446+Q451+Q456+Q461+Q466</f>
        <v>18051972913.060005</v>
      </c>
      <c r="R412" s="86">
        <f>R421+R426+R431+R436+R441+R446+R451+R456+R461+R466</f>
        <v>22096844411.410004</v>
      </c>
      <c r="S412" s="86">
        <f>S421+S426+S431+S436+S441+S446+S451+S456+S461+S466</f>
        <v>14969962515</v>
      </c>
      <c r="T412" s="86">
        <f t="shared" ref="T412:U412" si="296">T421+T426+T431+T436+T441+T446+T451+T456+T461+T466</f>
        <v>14543081959.369999</v>
      </c>
      <c r="U412" s="86">
        <f t="shared" si="296"/>
        <v>16535235314</v>
      </c>
    </row>
    <row r="413" spans="1:21" ht="15" customHeight="1" x14ac:dyDescent="0.35">
      <c r="A413" s="19" t="s">
        <v>137</v>
      </c>
      <c r="B413" s="386"/>
      <c r="C413" s="260" t="s">
        <v>123</v>
      </c>
    </row>
    <row r="414" spans="1:21" ht="15" customHeight="1" x14ac:dyDescent="0.35">
      <c r="A414" s="19" t="s">
        <v>137</v>
      </c>
      <c r="B414" s="386"/>
      <c r="C414" s="20" t="s">
        <v>117</v>
      </c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</row>
    <row r="415" spans="1:21" ht="15" customHeight="1" x14ac:dyDescent="0.35">
      <c r="A415" s="19" t="s">
        <v>137</v>
      </c>
      <c r="B415" s="386"/>
      <c r="C415" s="254" t="s">
        <v>118</v>
      </c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</row>
    <row r="416" spans="1:21" ht="15" customHeight="1" x14ac:dyDescent="0.35">
      <c r="A416" s="19" t="s">
        <v>137</v>
      </c>
      <c r="B416" s="386"/>
      <c r="C416" s="254" t="s">
        <v>119</v>
      </c>
    </row>
    <row r="417" spans="1:21" ht="15" customHeight="1" x14ac:dyDescent="0.35">
      <c r="A417" s="19" t="s">
        <v>137</v>
      </c>
      <c r="B417" s="386"/>
      <c r="C417" s="254" t="s">
        <v>120</v>
      </c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</row>
    <row r="418" spans="1:21" ht="15" customHeight="1" x14ac:dyDescent="0.35">
      <c r="A418" s="19" t="s">
        <v>137</v>
      </c>
      <c r="B418" s="386"/>
      <c r="C418" s="260" t="s">
        <v>121</v>
      </c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</row>
    <row r="419" spans="1:21" ht="15" customHeight="1" x14ac:dyDescent="0.35">
      <c r="A419" s="19" t="s">
        <v>137</v>
      </c>
      <c r="B419" s="386"/>
      <c r="C419" s="260" t="s">
        <v>122</v>
      </c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</row>
    <row r="420" spans="1:21" ht="15" customHeight="1" x14ac:dyDescent="0.35">
      <c r="A420" s="19" t="s">
        <v>137</v>
      </c>
      <c r="B420" s="387"/>
      <c r="C420" s="261" t="s">
        <v>116</v>
      </c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</row>
    <row r="421" spans="1:21" x14ac:dyDescent="0.35">
      <c r="A421" s="19" t="s">
        <v>137</v>
      </c>
      <c r="B421" s="390" t="s">
        <v>4</v>
      </c>
      <c r="C421" s="260" t="s">
        <v>59</v>
      </c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>
        <v>1595217273.2699997</v>
      </c>
      <c r="P421" s="32">
        <v>2720060552.9699998</v>
      </c>
      <c r="Q421" s="32">
        <v>3598407519.1500001</v>
      </c>
      <c r="R421" s="32">
        <v>5380734484.7399998</v>
      </c>
      <c r="S421" s="32">
        <v>3117450326</v>
      </c>
      <c r="T421" s="248">
        <v>2348862431.25</v>
      </c>
      <c r="U421" s="249">
        <v>2013216464</v>
      </c>
    </row>
    <row r="422" spans="1:21" x14ac:dyDescent="0.35">
      <c r="A422" s="19" t="s">
        <v>137</v>
      </c>
      <c r="B422" s="390"/>
      <c r="C422" s="254" t="s">
        <v>60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</row>
    <row r="423" spans="1:21" x14ac:dyDescent="0.35">
      <c r="A423" s="19" t="s">
        <v>137</v>
      </c>
      <c r="B423" s="390"/>
      <c r="C423" s="254" t="s">
        <v>61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</row>
    <row r="424" spans="1:21" x14ac:dyDescent="0.35">
      <c r="A424" s="19" t="s">
        <v>137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</row>
    <row r="425" spans="1:21" x14ac:dyDescent="0.35">
      <c r="A425" s="19" t="s">
        <v>137</v>
      </c>
      <c r="B425" s="391"/>
      <c r="C425" s="255" t="s">
        <v>63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35">
      <c r="A426" s="19" t="s">
        <v>137</v>
      </c>
      <c r="B426" s="390" t="s">
        <v>5</v>
      </c>
      <c r="C426" s="17" t="s">
        <v>59</v>
      </c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>
        <v>103137656.28</v>
      </c>
      <c r="P426" s="32">
        <v>117118950.28</v>
      </c>
      <c r="Q426" s="32">
        <v>172057380.90000001</v>
      </c>
      <c r="R426" s="32">
        <v>405799737.51999998</v>
      </c>
      <c r="S426" s="32">
        <v>276190409</v>
      </c>
      <c r="T426" s="248">
        <v>529424901.23000008</v>
      </c>
      <c r="U426" s="249">
        <v>656083595</v>
      </c>
    </row>
    <row r="427" spans="1:21" x14ac:dyDescent="0.35">
      <c r="A427" s="19" t="s">
        <v>137</v>
      </c>
      <c r="B427" s="390"/>
      <c r="C427" s="20" t="s">
        <v>60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</row>
    <row r="428" spans="1:21" x14ac:dyDescent="0.35">
      <c r="A428" s="19" t="s">
        <v>137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35">
      <c r="A429" s="19" t="s">
        <v>137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35">
      <c r="A430" s="19" t="s">
        <v>137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x14ac:dyDescent="0.35">
      <c r="A431" s="19" t="s">
        <v>137</v>
      </c>
      <c r="B431" s="390" t="s">
        <v>6</v>
      </c>
      <c r="C431" s="17" t="s">
        <v>59</v>
      </c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>
        <v>211612853.19</v>
      </c>
      <c r="P431" s="32">
        <v>182067987</v>
      </c>
      <c r="Q431" s="32">
        <v>128692000</v>
      </c>
      <c r="R431" s="32">
        <v>0</v>
      </c>
      <c r="S431" s="32">
        <v>33000000</v>
      </c>
      <c r="T431" s="248">
        <v>14522968</v>
      </c>
      <c r="U431" s="249">
        <v>18045775</v>
      </c>
    </row>
    <row r="432" spans="1:21" x14ac:dyDescent="0.35">
      <c r="A432" s="19" t="s">
        <v>137</v>
      </c>
      <c r="B432" s="390"/>
      <c r="C432" s="20" t="s">
        <v>60</v>
      </c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</row>
    <row r="433" spans="1:21" x14ac:dyDescent="0.35">
      <c r="A433" s="19" t="s">
        <v>137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35">
      <c r="A434" s="19" t="s">
        <v>137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35">
      <c r="A435" s="19" t="s">
        <v>137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</row>
    <row r="436" spans="1:21" x14ac:dyDescent="0.35">
      <c r="A436" s="19" t="s">
        <v>137</v>
      </c>
      <c r="B436" s="393" t="s">
        <v>7</v>
      </c>
      <c r="C436" s="28" t="s">
        <v>59</v>
      </c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>
        <v>9461804386.5900002</v>
      </c>
      <c r="P436" s="32">
        <v>9324098022.5500011</v>
      </c>
      <c r="Q436" s="32">
        <v>8508225215.5800009</v>
      </c>
      <c r="R436" s="32">
        <v>9469743832.2200012</v>
      </c>
      <c r="S436" s="32">
        <v>6813618849</v>
      </c>
      <c r="T436" s="248">
        <v>7051468657.1000004</v>
      </c>
      <c r="U436" s="249">
        <v>9404098082</v>
      </c>
    </row>
    <row r="437" spans="1:21" x14ac:dyDescent="0.35">
      <c r="A437" s="19" t="s">
        <v>137</v>
      </c>
      <c r="B437" s="390"/>
      <c r="C437" s="20" t="s">
        <v>60</v>
      </c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</row>
    <row r="438" spans="1:21" x14ac:dyDescent="0.35">
      <c r="A438" s="19" t="s">
        <v>137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 x14ac:dyDescent="0.35">
      <c r="A439" s="19" t="s">
        <v>137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 x14ac:dyDescent="0.35">
      <c r="A440" s="19" t="s">
        <v>137</v>
      </c>
      <c r="B440" s="391"/>
      <c r="C440" s="27" t="s">
        <v>63</v>
      </c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</row>
    <row r="441" spans="1:21" x14ac:dyDescent="0.35">
      <c r="A441" s="19" t="s">
        <v>137</v>
      </c>
      <c r="B441" s="393" t="s">
        <v>8</v>
      </c>
      <c r="C441" s="28" t="s">
        <v>59</v>
      </c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>
        <v>103198233.77</v>
      </c>
      <c r="P441" s="32">
        <v>183544441.86000001</v>
      </c>
      <c r="Q441" s="32">
        <v>207142313.19999999</v>
      </c>
      <c r="R441" s="32">
        <v>317009839.02999997</v>
      </c>
      <c r="S441" s="32">
        <v>336463491</v>
      </c>
      <c r="T441" s="248">
        <v>453548879.87999994</v>
      </c>
      <c r="U441" s="249">
        <v>316240806</v>
      </c>
    </row>
    <row r="442" spans="1:21" x14ac:dyDescent="0.35">
      <c r="A442" s="19" t="s">
        <v>137</v>
      </c>
      <c r="B442" s="390"/>
      <c r="C442" s="20" t="s">
        <v>60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</row>
    <row r="443" spans="1:21" x14ac:dyDescent="0.35">
      <c r="A443" s="19" t="s">
        <v>137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35">
      <c r="A444" s="19" t="s">
        <v>137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35">
      <c r="A445" s="19" t="s">
        <v>137</v>
      </c>
      <c r="B445" s="391"/>
      <c r="C445" s="27" t="s">
        <v>63</v>
      </c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</row>
    <row r="446" spans="1:21" x14ac:dyDescent="0.35">
      <c r="A446" s="19" t="s">
        <v>137</v>
      </c>
      <c r="B446" s="393" t="s">
        <v>9</v>
      </c>
      <c r="C446" s="28" t="s">
        <v>59</v>
      </c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>
        <v>561578600</v>
      </c>
      <c r="P446" s="32">
        <v>478326500</v>
      </c>
      <c r="Q446" s="32">
        <v>760687933.44000006</v>
      </c>
      <c r="R446" s="32">
        <v>1013934420.24</v>
      </c>
      <c r="S446" s="32">
        <v>497948804</v>
      </c>
      <c r="T446" s="248">
        <v>678191262.88999999</v>
      </c>
      <c r="U446" s="249">
        <v>702957219</v>
      </c>
    </row>
    <row r="447" spans="1:21" x14ac:dyDescent="0.35">
      <c r="A447" s="19" t="s">
        <v>137</v>
      </c>
      <c r="B447" s="390"/>
      <c r="C447" s="20" t="s">
        <v>60</v>
      </c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</row>
    <row r="448" spans="1:21" x14ac:dyDescent="0.35">
      <c r="A448" s="19" t="s">
        <v>137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35">
      <c r="A449" s="19" t="s">
        <v>137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35">
      <c r="A450" s="19" t="s">
        <v>137</v>
      </c>
      <c r="B450" s="391"/>
      <c r="C450" s="27" t="s">
        <v>63</v>
      </c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21" x14ac:dyDescent="0.35">
      <c r="A451" s="19" t="s">
        <v>137</v>
      </c>
      <c r="B451" s="393" t="s">
        <v>1</v>
      </c>
      <c r="C451" s="28" t="s">
        <v>59</v>
      </c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>
        <v>573332007.56000006</v>
      </c>
      <c r="P451" s="32">
        <v>688057145.23000002</v>
      </c>
      <c r="Q451" s="32">
        <v>1233130219.96</v>
      </c>
      <c r="R451" s="32">
        <v>1101533339.3099999</v>
      </c>
      <c r="S451" s="32">
        <v>960280050</v>
      </c>
      <c r="T451" s="248">
        <v>1066457123.27</v>
      </c>
      <c r="U451" s="249">
        <v>1045498494</v>
      </c>
    </row>
    <row r="452" spans="1:21" x14ac:dyDescent="0.35">
      <c r="A452" s="19" t="s">
        <v>137</v>
      </c>
      <c r="B452" s="390"/>
      <c r="C452" s="20" t="s">
        <v>60</v>
      </c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</row>
    <row r="453" spans="1:21" x14ac:dyDescent="0.35">
      <c r="A453" s="19" t="s">
        <v>137</v>
      </c>
      <c r="B453" s="390"/>
      <c r="C453" s="20" t="s">
        <v>61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 x14ac:dyDescent="0.35">
      <c r="A454" s="19" t="s">
        <v>137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35">
      <c r="A455" s="19" t="s">
        <v>137</v>
      </c>
      <c r="B455" s="391"/>
      <c r="C455" s="27" t="s">
        <v>63</v>
      </c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</row>
    <row r="456" spans="1:21" x14ac:dyDescent="0.35">
      <c r="A456" s="19" t="s">
        <v>137</v>
      </c>
      <c r="B456" s="393" t="s">
        <v>166</v>
      </c>
      <c r="C456" s="28" t="s">
        <v>59</v>
      </c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>
        <v>1473047.86</v>
      </c>
      <c r="P456" s="32">
        <v>0</v>
      </c>
      <c r="Q456" s="32">
        <v>0</v>
      </c>
      <c r="R456" s="32">
        <v>0</v>
      </c>
      <c r="S456" s="32">
        <v>0</v>
      </c>
      <c r="T456" s="248">
        <v>0</v>
      </c>
      <c r="U456" s="249">
        <v>0</v>
      </c>
    </row>
    <row r="457" spans="1:21" x14ac:dyDescent="0.35">
      <c r="A457" s="19" t="s">
        <v>137</v>
      </c>
      <c r="B457" s="390"/>
      <c r="C457" s="20" t="s">
        <v>60</v>
      </c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</row>
    <row r="458" spans="1:21" x14ac:dyDescent="0.35">
      <c r="A458" s="19" t="s">
        <v>137</v>
      </c>
      <c r="B458" s="390"/>
      <c r="C458" s="20" t="s">
        <v>61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</row>
    <row r="459" spans="1:21" x14ac:dyDescent="0.35">
      <c r="A459" s="19" t="s">
        <v>137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 x14ac:dyDescent="0.35">
      <c r="A460" s="19" t="s">
        <v>137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</row>
    <row r="461" spans="1:21" x14ac:dyDescent="0.35">
      <c r="A461" s="19" t="s">
        <v>137</v>
      </c>
      <c r="B461" s="393" t="s">
        <v>11</v>
      </c>
      <c r="C461" s="28" t="s">
        <v>59</v>
      </c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>
        <v>287257530.63999999</v>
      </c>
      <c r="P461" s="32">
        <v>245614523.76999998</v>
      </c>
      <c r="Q461" s="32">
        <v>624775880.62</v>
      </c>
      <c r="R461" s="32">
        <v>271973650.93000001</v>
      </c>
      <c r="S461" s="32">
        <v>177604332</v>
      </c>
      <c r="T461" s="248">
        <v>121248925.27</v>
      </c>
      <c r="U461" s="249">
        <v>100515117</v>
      </c>
    </row>
    <row r="462" spans="1:21" x14ac:dyDescent="0.35">
      <c r="A462" s="19" t="s">
        <v>137</v>
      </c>
      <c r="B462" s="390"/>
      <c r="C462" s="20" t="s">
        <v>60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</row>
    <row r="463" spans="1:21" x14ac:dyDescent="0.35">
      <c r="A463" s="19" t="s">
        <v>137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35">
      <c r="A464" s="19" t="s">
        <v>137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 x14ac:dyDescent="0.35">
      <c r="A465" s="19" t="s">
        <v>137</v>
      </c>
      <c r="B465" s="391"/>
      <c r="C465" s="27" t="s">
        <v>63</v>
      </c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</row>
    <row r="466" spans="1:21" x14ac:dyDescent="0.35">
      <c r="A466" s="19" t="s">
        <v>137</v>
      </c>
      <c r="B466" s="393" t="s">
        <v>12</v>
      </c>
      <c r="C466" s="28" t="s">
        <v>59</v>
      </c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>
        <v>1706540526.7200003</v>
      </c>
      <c r="P466" s="36">
        <v>2190082800.8600001</v>
      </c>
      <c r="Q466" s="36">
        <v>2818854450.21</v>
      </c>
      <c r="R466" s="36">
        <v>4136115107.4200001</v>
      </c>
      <c r="S466" s="36">
        <v>2757406254</v>
      </c>
      <c r="T466" s="248">
        <v>2279356810.48</v>
      </c>
      <c r="U466" s="249">
        <v>2278579762</v>
      </c>
    </row>
    <row r="467" spans="1:21" x14ac:dyDescent="0.35">
      <c r="A467" s="19" t="s">
        <v>137</v>
      </c>
      <c r="B467" s="390"/>
      <c r="C467" s="20" t="s">
        <v>60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</row>
    <row r="468" spans="1:21" x14ac:dyDescent="0.35">
      <c r="A468" s="19" t="s">
        <v>137</v>
      </c>
      <c r="B468" s="390"/>
      <c r="C468" s="20" t="s">
        <v>61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1" x14ac:dyDescent="0.35">
      <c r="A469" s="19" t="s">
        <v>137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 ht="15" thickBot="1" x14ac:dyDescent="0.4">
      <c r="A470" s="19" t="s">
        <v>137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</row>
    <row r="471" spans="1:21" x14ac:dyDescent="0.35">
      <c r="A471" s="19" t="s">
        <v>137</v>
      </c>
      <c r="B471" s="388" t="s">
        <v>92</v>
      </c>
      <c r="C471" s="17" t="s">
        <v>59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>
        <v>3955664940.1599998</v>
      </c>
      <c r="P471" s="35">
        <v>4913050196.4700003</v>
      </c>
      <c r="Q471" s="35">
        <v>3954341965.9500008</v>
      </c>
      <c r="R471" s="35">
        <v>4361890722.3700008</v>
      </c>
      <c r="S471" s="35">
        <v>3003900871</v>
      </c>
      <c r="T471" s="248">
        <v>3162637012.8299999</v>
      </c>
      <c r="U471" s="249">
        <v>4780313172</v>
      </c>
    </row>
    <row r="472" spans="1:21" x14ac:dyDescent="0.35">
      <c r="A472" s="19" t="s">
        <v>137</v>
      </c>
      <c r="B472" s="388"/>
      <c r="C472" s="20" t="s">
        <v>60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</row>
    <row r="473" spans="1:21" x14ac:dyDescent="0.35">
      <c r="A473" s="19" t="s">
        <v>137</v>
      </c>
      <c r="B473" s="388"/>
      <c r="C473" s="20" t="s">
        <v>61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</row>
    <row r="474" spans="1:21" x14ac:dyDescent="0.35">
      <c r="A474" s="19" t="s">
        <v>137</v>
      </c>
      <c r="B474" s="388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1" x14ac:dyDescent="0.35">
      <c r="A475" s="19" t="s">
        <v>137</v>
      </c>
      <c r="B475" s="392"/>
      <c r="C475" s="26" t="s">
        <v>63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</row>
    <row r="476" spans="1:21" x14ac:dyDescent="0.35">
      <c r="A476" s="19" t="s">
        <v>137</v>
      </c>
      <c r="B476" s="393" t="s">
        <v>93</v>
      </c>
      <c r="C476" s="28" t="s">
        <v>59</v>
      </c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>
        <v>1455598900</v>
      </c>
      <c r="P476" s="36">
        <v>2064734727</v>
      </c>
      <c r="Q476" s="36">
        <v>2480687531</v>
      </c>
      <c r="R476" s="36">
        <v>2128452662</v>
      </c>
      <c r="S476" s="36">
        <v>2220903639</v>
      </c>
      <c r="T476" s="248">
        <v>2694588794</v>
      </c>
      <c r="U476" s="249">
        <v>3169566905</v>
      </c>
    </row>
    <row r="477" spans="1:21" x14ac:dyDescent="0.35">
      <c r="A477" s="19" t="s">
        <v>137</v>
      </c>
      <c r="B477" s="390"/>
      <c r="C477" s="20" t="s">
        <v>60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</row>
    <row r="478" spans="1:21" x14ac:dyDescent="0.35">
      <c r="A478" s="19" t="s">
        <v>137</v>
      </c>
      <c r="B478" s="390"/>
      <c r="C478" s="20" t="s">
        <v>61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</row>
    <row r="479" spans="1:21" x14ac:dyDescent="0.35">
      <c r="A479" s="19" t="s">
        <v>137</v>
      </c>
      <c r="B479" s="390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1" x14ac:dyDescent="0.35">
      <c r="A480" s="19" t="s">
        <v>137</v>
      </c>
      <c r="B480" s="391"/>
      <c r="C480" s="27" t="s">
        <v>63</v>
      </c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</row>
    <row r="481" spans="1:21" x14ac:dyDescent="0.35">
      <c r="A481" s="19" t="s">
        <v>137</v>
      </c>
      <c r="B481" s="388" t="s">
        <v>94</v>
      </c>
      <c r="C481" s="28" t="s">
        <v>59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>
        <f>O436-O471-O476</f>
        <v>4050540546.4300003</v>
      </c>
      <c r="P481" s="35">
        <f>P436-P471-P476</f>
        <v>2346313099.0800009</v>
      </c>
      <c r="Q481" s="35">
        <f>Q436-Q471-Q476</f>
        <v>2073195718.6300001</v>
      </c>
      <c r="R481" s="35">
        <f>R436-R471-R476</f>
        <v>2979400447.8500004</v>
      </c>
      <c r="S481" s="35">
        <f>S436-S471-S476</f>
        <v>1588814339</v>
      </c>
      <c r="T481" s="35">
        <f t="shared" ref="T481:U481" si="297">T436-T471-T476</f>
        <v>1194242850.2700005</v>
      </c>
      <c r="U481" s="35">
        <f t="shared" si="297"/>
        <v>1454218005</v>
      </c>
    </row>
    <row r="482" spans="1:21" x14ac:dyDescent="0.35">
      <c r="A482" s="19" t="s">
        <v>137</v>
      </c>
      <c r="B482" s="388"/>
      <c r="C482" s="20" t="s">
        <v>60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</row>
    <row r="483" spans="1:21" x14ac:dyDescent="0.35">
      <c r="A483" s="19" t="s">
        <v>137</v>
      </c>
      <c r="B483" s="388"/>
      <c r="C483" s="20" t="s">
        <v>61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</row>
    <row r="484" spans="1:21" x14ac:dyDescent="0.35">
      <c r="A484" s="19" t="s">
        <v>137</v>
      </c>
      <c r="B484" s="388"/>
      <c r="C484" s="20" t="s">
        <v>62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</row>
    <row r="485" spans="1:21" x14ac:dyDescent="0.35">
      <c r="A485" s="19" t="s">
        <v>137</v>
      </c>
      <c r="B485" s="389"/>
      <c r="C485" s="25" t="s">
        <v>63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</row>
    <row r="486" spans="1:21" x14ac:dyDescent="0.35">
      <c r="A486" s="19" t="s">
        <v>137</v>
      </c>
      <c r="C486" s="373"/>
    </row>
    <row r="487" spans="1:21" x14ac:dyDescent="0.35">
      <c r="A487" s="19" t="s">
        <v>137</v>
      </c>
    </row>
    <row r="488" spans="1:21" x14ac:dyDescent="0.35">
      <c r="A488" s="19" t="s">
        <v>137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</row>
    <row r="489" spans="1:21" x14ac:dyDescent="0.35">
      <c r="A489" s="19" t="s">
        <v>137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</row>
    <row r="490" spans="1:21" ht="15" customHeight="1" x14ac:dyDescent="0.35">
      <c r="A490" s="19" t="s">
        <v>137</v>
      </c>
      <c r="B490" s="386"/>
      <c r="C490" s="260" t="s">
        <v>124</v>
      </c>
    </row>
    <row r="491" spans="1:21" ht="15" customHeight="1" x14ac:dyDescent="0.35">
      <c r="A491" s="19" t="s">
        <v>137</v>
      </c>
      <c r="B491" s="386"/>
      <c r="C491" s="95" t="s">
        <v>126</v>
      </c>
      <c r="O491" s="34">
        <f>(O10/O412)*100</f>
        <v>67.533591144084454</v>
      </c>
      <c r="P491" s="34">
        <f t="shared" ref="P491:S491" si="298">(P10/P412)*100</f>
        <v>78.462346519337018</v>
      </c>
      <c r="Q491" s="34">
        <f t="shared" si="298"/>
        <v>76.305798461587855</v>
      </c>
      <c r="R491" s="34">
        <f t="shared" si="298"/>
        <v>77.819970150085041</v>
      </c>
      <c r="S491" s="34">
        <f t="shared" si="298"/>
        <v>81.996471978740956</v>
      </c>
      <c r="T491" s="34">
        <f t="shared" ref="T491:U491" si="299">(T10/T412)*100</f>
        <v>80.107821780677639</v>
      </c>
      <c r="U491" s="34">
        <f t="shared" si="299"/>
        <v>83.533273602918385</v>
      </c>
    </row>
    <row r="492" spans="1:21" ht="15" customHeight="1" x14ac:dyDescent="0.35">
      <c r="A492" s="19" t="s">
        <v>137</v>
      </c>
      <c r="B492" s="386"/>
      <c r="C492" s="260" t="s">
        <v>123</v>
      </c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</row>
    <row r="493" spans="1:21" ht="15" customHeight="1" x14ac:dyDescent="0.35">
      <c r="A493" s="19" t="s">
        <v>137</v>
      </c>
      <c r="B493" s="386"/>
      <c r="C493" s="20" t="s">
        <v>117</v>
      </c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</row>
    <row r="494" spans="1:21" ht="15" customHeight="1" x14ac:dyDescent="0.35">
      <c r="A494" s="19" t="s">
        <v>137</v>
      </c>
      <c r="B494" s="386"/>
      <c r="C494" s="254" t="s">
        <v>118</v>
      </c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</row>
    <row r="495" spans="1:21" ht="15" customHeight="1" x14ac:dyDescent="0.35">
      <c r="A495" s="19" t="s">
        <v>137</v>
      </c>
      <c r="B495" s="386"/>
      <c r="C495" s="254" t="s">
        <v>119</v>
      </c>
    </row>
    <row r="496" spans="1:21" ht="15" customHeight="1" x14ac:dyDescent="0.35">
      <c r="A496" s="19" t="s">
        <v>137</v>
      </c>
      <c r="B496" s="386"/>
      <c r="C496" s="254" t="s">
        <v>120</v>
      </c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</row>
    <row r="497" spans="1:21" ht="15" customHeight="1" x14ac:dyDescent="0.35">
      <c r="A497" s="19" t="s">
        <v>137</v>
      </c>
      <c r="B497" s="386"/>
      <c r="C497" s="260" t="s">
        <v>121</v>
      </c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</row>
    <row r="498" spans="1:21" ht="15" customHeight="1" x14ac:dyDescent="0.35">
      <c r="A498" s="19" t="s">
        <v>137</v>
      </c>
      <c r="B498" s="386"/>
      <c r="C498" s="260" t="s">
        <v>122</v>
      </c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</row>
    <row r="499" spans="1:21" ht="15" customHeight="1" x14ac:dyDescent="0.35">
      <c r="A499" s="19" t="s">
        <v>137</v>
      </c>
      <c r="B499" s="387"/>
      <c r="C499" s="261" t="s">
        <v>116</v>
      </c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</row>
    <row r="500" spans="1:21" x14ac:dyDescent="0.35">
      <c r="A500" s="19" t="s">
        <v>137</v>
      </c>
      <c r="B500" s="390" t="s">
        <v>4</v>
      </c>
      <c r="C500" s="260" t="s">
        <v>59</v>
      </c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>
        <f t="shared" ref="O500:U500" si="300">(O19/O421)*100</f>
        <v>46.606713435716536</v>
      </c>
      <c r="P500" s="34">
        <f t="shared" si="300"/>
        <v>62.88691661265625</v>
      </c>
      <c r="Q500" s="34">
        <f t="shared" si="300"/>
        <v>67.020452916341</v>
      </c>
      <c r="R500" s="34">
        <f t="shared" si="300"/>
        <v>63.767178469795752</v>
      </c>
      <c r="S500" s="34">
        <f t="shared" si="300"/>
        <v>74.328577616925273</v>
      </c>
      <c r="T500" s="34">
        <f t="shared" si="300"/>
        <v>66.579882223998581</v>
      </c>
      <c r="U500" s="34">
        <f t="shared" si="300"/>
        <v>72.227798917901183</v>
      </c>
    </row>
    <row r="501" spans="1:21" x14ac:dyDescent="0.35">
      <c r="A501" s="19" t="s">
        <v>137</v>
      </c>
      <c r="B501" s="390"/>
      <c r="C501" s="254" t="s">
        <v>60</v>
      </c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</row>
    <row r="502" spans="1:21" x14ac:dyDescent="0.35">
      <c r="A502" s="19" t="s">
        <v>137</v>
      </c>
      <c r="B502" s="390"/>
      <c r="C502" s="254" t="s">
        <v>61</v>
      </c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</row>
    <row r="503" spans="1:21" x14ac:dyDescent="0.35">
      <c r="A503" s="19" t="s">
        <v>137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</row>
    <row r="504" spans="1:21" x14ac:dyDescent="0.35">
      <c r="A504" s="19" t="s">
        <v>137</v>
      </c>
      <c r="B504" s="391"/>
      <c r="C504" s="255" t="s">
        <v>63</v>
      </c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</row>
    <row r="505" spans="1:21" x14ac:dyDescent="0.35">
      <c r="A505" s="19" t="s">
        <v>137</v>
      </c>
      <c r="B505" s="390" t="s">
        <v>5</v>
      </c>
      <c r="C505" s="17" t="s">
        <v>59</v>
      </c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>
        <f t="shared" ref="O505:U505" si="301">(O24/O426)*100</f>
        <v>70.329340539868241</v>
      </c>
      <c r="P505" s="34">
        <f t="shared" si="301"/>
        <v>80.370385710393506</v>
      </c>
      <c r="Q505" s="34">
        <f t="shared" si="301"/>
        <v>85.278289819649345</v>
      </c>
      <c r="R505" s="34">
        <f t="shared" si="301"/>
        <v>89.579835667607853</v>
      </c>
      <c r="S505" s="34">
        <f t="shared" si="301"/>
        <v>71.458803567650321</v>
      </c>
      <c r="T505" s="34">
        <f t="shared" si="301"/>
        <v>68.122667900979181</v>
      </c>
      <c r="U505" s="34">
        <f t="shared" si="301"/>
        <v>95.599134527971245</v>
      </c>
    </row>
    <row r="506" spans="1:21" x14ac:dyDescent="0.35">
      <c r="A506" s="19" t="s">
        <v>137</v>
      </c>
      <c r="B506" s="390"/>
      <c r="C506" s="20" t="s">
        <v>60</v>
      </c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</row>
    <row r="507" spans="1:21" x14ac:dyDescent="0.35">
      <c r="A507" s="19" t="s">
        <v>137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</row>
    <row r="508" spans="1:21" x14ac:dyDescent="0.35">
      <c r="A508" s="19" t="s">
        <v>137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</row>
    <row r="509" spans="1:21" x14ac:dyDescent="0.35">
      <c r="A509" s="19" t="s">
        <v>137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</row>
    <row r="510" spans="1:21" x14ac:dyDescent="0.35">
      <c r="A510" s="19" t="s">
        <v>137</v>
      </c>
      <c r="B510" s="390" t="s">
        <v>6</v>
      </c>
      <c r="C510" s="17" t="s">
        <v>59</v>
      </c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>
        <f>(O29/O431)*100</f>
        <v>72.902135359181571</v>
      </c>
      <c r="P510" s="34">
        <f>(P29/P431)*100</f>
        <v>79.166838379994829</v>
      </c>
      <c r="Q510" s="34">
        <f>(Q29/Q431)*100</f>
        <v>99.180354178969949</v>
      </c>
      <c r="R510" s="34">
        <v>0</v>
      </c>
      <c r="S510" s="34">
        <f>(S29/S431)*100</f>
        <v>100</v>
      </c>
      <c r="T510" s="34">
        <f>(T29/T431)*100</f>
        <v>48.697179873976175</v>
      </c>
      <c r="U510" s="34">
        <f>(U29/U431)*100</f>
        <v>61.84168155704036</v>
      </c>
    </row>
    <row r="511" spans="1:21" x14ac:dyDescent="0.35">
      <c r="A511" s="19" t="s">
        <v>137</v>
      </c>
      <c r="B511" s="390"/>
      <c r="C511" s="20" t="s">
        <v>60</v>
      </c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</row>
    <row r="512" spans="1:21" x14ac:dyDescent="0.35">
      <c r="A512" s="19" t="s">
        <v>137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</row>
    <row r="513" spans="1:21" x14ac:dyDescent="0.35">
      <c r="A513" s="19" t="s">
        <v>137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</row>
    <row r="514" spans="1:21" x14ac:dyDescent="0.35">
      <c r="A514" s="19" t="s">
        <v>137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</row>
    <row r="515" spans="1:21" x14ac:dyDescent="0.35">
      <c r="A515" s="19" t="s">
        <v>137</v>
      </c>
      <c r="B515" s="393" t="s">
        <v>7</v>
      </c>
      <c r="C515" s="28" t="s">
        <v>59</v>
      </c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>
        <f t="shared" ref="O515:U515" si="302">(O34/O436)*100</f>
        <v>67.262075740012591</v>
      </c>
      <c r="P515" s="34">
        <f t="shared" si="302"/>
        <v>83.86398963329934</v>
      </c>
      <c r="Q515" s="34">
        <f t="shared" si="302"/>
        <v>78.8503955748034</v>
      </c>
      <c r="R515" s="34">
        <f t="shared" si="302"/>
        <v>81.923575259599147</v>
      </c>
      <c r="S515" s="34">
        <f t="shared" si="302"/>
        <v>83.68034029826606</v>
      </c>
      <c r="T515" s="34">
        <f t="shared" si="302"/>
        <v>80.526189131006618</v>
      </c>
      <c r="U515" s="34">
        <f t="shared" si="302"/>
        <v>83.506049108537994</v>
      </c>
    </row>
    <row r="516" spans="1:21" x14ac:dyDescent="0.35">
      <c r="A516" s="19" t="s">
        <v>137</v>
      </c>
      <c r="B516" s="390"/>
      <c r="C516" s="20" t="s">
        <v>60</v>
      </c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</row>
    <row r="517" spans="1:21" x14ac:dyDescent="0.35">
      <c r="A517" s="19" t="s">
        <v>137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</row>
    <row r="518" spans="1:21" x14ac:dyDescent="0.35">
      <c r="A518" s="19" t="s">
        <v>137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</row>
    <row r="519" spans="1:21" x14ac:dyDescent="0.35">
      <c r="A519" s="19" t="s">
        <v>137</v>
      </c>
      <c r="B519" s="391"/>
      <c r="C519" s="27" t="s">
        <v>63</v>
      </c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</row>
    <row r="520" spans="1:21" x14ac:dyDescent="0.35">
      <c r="A520" s="19" t="s">
        <v>137</v>
      </c>
      <c r="B520" s="393" t="s">
        <v>8</v>
      </c>
      <c r="C520" s="28" t="s">
        <v>59</v>
      </c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>
        <f t="shared" ref="O520:U520" si="303">(O39/O441)*100</f>
        <v>86.944737833375029</v>
      </c>
      <c r="P520" s="34">
        <f t="shared" si="303"/>
        <v>76.338168473046693</v>
      </c>
      <c r="Q520" s="34">
        <f t="shared" si="303"/>
        <v>75.397333633715562</v>
      </c>
      <c r="R520" s="34">
        <f t="shared" si="303"/>
        <v>46.322718035922918</v>
      </c>
      <c r="S520" s="34">
        <f t="shared" si="303"/>
        <v>71.614103671057734</v>
      </c>
      <c r="T520" s="34">
        <f t="shared" si="303"/>
        <v>89.139684440840796</v>
      </c>
      <c r="U520" s="34">
        <f t="shared" si="303"/>
        <v>80.153689644340204</v>
      </c>
    </row>
    <row r="521" spans="1:21" x14ac:dyDescent="0.35">
      <c r="A521" s="19" t="s">
        <v>137</v>
      </c>
      <c r="B521" s="390"/>
      <c r="C521" s="20" t="s">
        <v>60</v>
      </c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</row>
    <row r="522" spans="1:21" x14ac:dyDescent="0.35">
      <c r="A522" s="19" t="s">
        <v>137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</row>
    <row r="523" spans="1:21" x14ac:dyDescent="0.35">
      <c r="A523" s="19" t="s">
        <v>137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</row>
    <row r="524" spans="1:21" x14ac:dyDescent="0.35">
      <c r="A524" s="19" t="s">
        <v>137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</row>
    <row r="525" spans="1:21" x14ac:dyDescent="0.35">
      <c r="A525" s="19" t="s">
        <v>137</v>
      </c>
      <c r="B525" s="393" t="s">
        <v>9</v>
      </c>
      <c r="C525" s="28" t="s">
        <v>59</v>
      </c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>
        <f t="shared" ref="O525:U525" si="304">(O44/O446)*100</f>
        <v>70.22112574624461</v>
      </c>
      <c r="P525" s="34">
        <f t="shared" si="304"/>
        <v>75.457535766887261</v>
      </c>
      <c r="Q525" s="34">
        <f t="shared" si="304"/>
        <v>55.203924555630188</v>
      </c>
      <c r="R525" s="34">
        <f t="shared" si="304"/>
        <v>63.304900667842809</v>
      </c>
      <c r="S525" s="34">
        <f t="shared" si="304"/>
        <v>78.518836209515214</v>
      </c>
      <c r="T525" s="34">
        <f t="shared" si="304"/>
        <v>85.661606287049409</v>
      </c>
      <c r="U525" s="34">
        <f t="shared" si="304"/>
        <v>73.348012613552797</v>
      </c>
    </row>
    <row r="526" spans="1:21" x14ac:dyDescent="0.35">
      <c r="A526" s="19" t="s">
        <v>137</v>
      </c>
      <c r="B526" s="390"/>
      <c r="C526" s="20" t="s">
        <v>60</v>
      </c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</row>
    <row r="527" spans="1:21" x14ac:dyDescent="0.35">
      <c r="A527" s="19" t="s">
        <v>137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</row>
    <row r="528" spans="1:21" x14ac:dyDescent="0.35">
      <c r="A528" s="19" t="s">
        <v>137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</row>
    <row r="529" spans="1:21" x14ac:dyDescent="0.35">
      <c r="A529" s="19" t="s">
        <v>137</v>
      </c>
      <c r="B529" s="391"/>
      <c r="C529" s="27" t="s">
        <v>63</v>
      </c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</row>
    <row r="530" spans="1:21" x14ac:dyDescent="0.35">
      <c r="A530" s="19" t="s">
        <v>137</v>
      </c>
      <c r="B530" s="393" t="s">
        <v>1</v>
      </c>
      <c r="C530" s="28" t="s">
        <v>59</v>
      </c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>
        <f t="shared" ref="O530:U530" si="305">(O49/O451)*100</f>
        <v>75.13479691693631</v>
      </c>
      <c r="P530" s="34">
        <f t="shared" si="305"/>
        <v>88.725533302314787</v>
      </c>
      <c r="Q530" s="34">
        <f t="shared" si="305"/>
        <v>80.247608654185683</v>
      </c>
      <c r="R530" s="34">
        <f t="shared" si="305"/>
        <v>80.422295301103986</v>
      </c>
      <c r="S530" s="34">
        <f t="shared" si="305"/>
        <v>72.872611183581299</v>
      </c>
      <c r="T530" s="34">
        <f t="shared" si="305"/>
        <v>82.004819746380633</v>
      </c>
      <c r="U530" s="34">
        <f t="shared" si="305"/>
        <v>84.149031156806245</v>
      </c>
    </row>
    <row r="531" spans="1:21" x14ac:dyDescent="0.35">
      <c r="A531" s="19" t="s">
        <v>137</v>
      </c>
      <c r="B531" s="390"/>
      <c r="C531" s="20" t="s">
        <v>60</v>
      </c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</row>
    <row r="532" spans="1:21" x14ac:dyDescent="0.35">
      <c r="A532" s="19" t="s">
        <v>137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</row>
    <row r="533" spans="1:21" x14ac:dyDescent="0.35">
      <c r="A533" s="19" t="s">
        <v>137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</row>
    <row r="534" spans="1:21" x14ac:dyDescent="0.35">
      <c r="A534" s="19" t="s">
        <v>137</v>
      </c>
      <c r="B534" s="391"/>
      <c r="C534" s="27" t="s">
        <v>63</v>
      </c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</row>
    <row r="535" spans="1:21" x14ac:dyDescent="0.35">
      <c r="A535" s="19" t="s">
        <v>137</v>
      </c>
      <c r="B535" s="393" t="s">
        <v>166</v>
      </c>
      <c r="C535" s="28" t="s">
        <v>59</v>
      </c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>
        <v>0</v>
      </c>
      <c r="P535" s="34">
        <v>0</v>
      </c>
      <c r="Q535" s="34">
        <v>0</v>
      </c>
      <c r="R535" s="34">
        <v>0</v>
      </c>
      <c r="S535" s="34">
        <v>0</v>
      </c>
      <c r="T535" s="34">
        <v>0</v>
      </c>
      <c r="U535" s="34">
        <v>0</v>
      </c>
    </row>
    <row r="536" spans="1:21" x14ac:dyDescent="0.35">
      <c r="A536" s="19" t="s">
        <v>137</v>
      </c>
      <c r="B536" s="390"/>
      <c r="C536" s="20" t="s">
        <v>60</v>
      </c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</row>
    <row r="537" spans="1:21" x14ac:dyDescent="0.35">
      <c r="A537" s="19" t="s">
        <v>137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</row>
    <row r="538" spans="1:21" x14ac:dyDescent="0.35">
      <c r="A538" s="19" t="s">
        <v>137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</row>
    <row r="539" spans="1:21" x14ac:dyDescent="0.35">
      <c r="A539" s="19" t="s">
        <v>137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</row>
    <row r="540" spans="1:21" x14ac:dyDescent="0.35">
      <c r="A540" s="19" t="s">
        <v>137</v>
      </c>
      <c r="B540" s="393" t="s">
        <v>11</v>
      </c>
      <c r="C540" s="28" t="s">
        <v>59</v>
      </c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>
        <f t="shared" ref="O540:U540" si="306">(O59/O461)*100</f>
        <v>89.11902355340807</v>
      </c>
      <c r="P540" s="34">
        <f t="shared" si="306"/>
        <v>88.021047815742534</v>
      </c>
      <c r="Q540" s="34">
        <f t="shared" si="306"/>
        <v>72.577838976437022</v>
      </c>
      <c r="R540" s="34">
        <f t="shared" si="306"/>
        <v>79.652918791665257</v>
      </c>
      <c r="S540" s="34">
        <f t="shared" si="306"/>
        <v>83.155857324471128</v>
      </c>
      <c r="T540" s="34">
        <f t="shared" si="306"/>
        <v>61.456020310339866</v>
      </c>
      <c r="U540" s="34">
        <f t="shared" si="306"/>
        <v>62.820184072411713</v>
      </c>
    </row>
    <row r="541" spans="1:21" x14ac:dyDescent="0.35">
      <c r="A541" s="19" t="s">
        <v>137</v>
      </c>
      <c r="B541" s="390"/>
      <c r="C541" s="20" t="s">
        <v>60</v>
      </c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</row>
    <row r="542" spans="1:21" x14ac:dyDescent="0.35">
      <c r="A542" s="19" t="s">
        <v>137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</row>
    <row r="543" spans="1:21" x14ac:dyDescent="0.35">
      <c r="A543" s="19" t="s">
        <v>137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</row>
    <row r="544" spans="1:21" x14ac:dyDescent="0.35">
      <c r="A544" s="19" t="s">
        <v>137</v>
      </c>
      <c r="B544" s="391"/>
      <c r="C544" s="27" t="s">
        <v>63</v>
      </c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</row>
    <row r="545" spans="1:21" x14ac:dyDescent="0.35">
      <c r="A545" s="19" t="s">
        <v>137</v>
      </c>
      <c r="B545" s="393" t="s">
        <v>12</v>
      </c>
      <c r="C545" s="28" t="s">
        <v>59</v>
      </c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>
        <f t="shared" ref="O545:U545" si="307">(O64/O466)*100</f>
        <v>79.493410025098186</v>
      </c>
      <c r="P545" s="34">
        <f t="shared" si="307"/>
        <v>71.187131385981871</v>
      </c>
      <c r="Q545" s="34">
        <f t="shared" si="307"/>
        <v>83.749741683332573</v>
      </c>
      <c r="R545" s="34">
        <f t="shared" si="307"/>
        <v>90.711126618290535</v>
      </c>
      <c r="S545" s="34">
        <f t="shared" si="307"/>
        <v>92.342372745992904</v>
      </c>
      <c r="T545" s="34">
        <f t="shared" si="307"/>
        <v>92.392911958199036</v>
      </c>
      <c r="U545" s="34">
        <f t="shared" si="307"/>
        <v>94.574531977257166</v>
      </c>
    </row>
    <row r="546" spans="1:21" x14ac:dyDescent="0.35">
      <c r="A546" s="19" t="s">
        <v>137</v>
      </c>
      <c r="B546" s="390"/>
      <c r="C546" s="20" t="s">
        <v>60</v>
      </c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</row>
    <row r="547" spans="1:21" x14ac:dyDescent="0.35">
      <c r="A547" s="19" t="s">
        <v>137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</row>
    <row r="548" spans="1:21" x14ac:dyDescent="0.35">
      <c r="A548" s="19" t="s">
        <v>137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</row>
    <row r="549" spans="1:21" ht="15" thickBot="1" x14ac:dyDescent="0.4">
      <c r="A549" s="19" t="s">
        <v>137</v>
      </c>
      <c r="B549" s="394"/>
      <c r="C549" s="69" t="s">
        <v>63</v>
      </c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</row>
    <row r="550" spans="1:21" x14ac:dyDescent="0.35">
      <c r="A550" s="19" t="s">
        <v>137</v>
      </c>
      <c r="B550" s="388" t="s">
        <v>64</v>
      </c>
      <c r="C550" s="17" t="s">
        <v>59</v>
      </c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>
        <f t="shared" ref="O550:U550" si="308">(O69/O471)*100</f>
        <v>85.017156939585803</v>
      </c>
      <c r="P550" s="34">
        <f t="shared" si="308"/>
        <v>83.944042213800813</v>
      </c>
      <c r="Q550" s="34">
        <f t="shared" si="308"/>
        <v>82.187305582693057</v>
      </c>
      <c r="R550" s="34">
        <f t="shared" si="308"/>
        <v>91.880399212120452</v>
      </c>
      <c r="S550" s="34">
        <f t="shared" si="308"/>
        <v>83.995985858882221</v>
      </c>
      <c r="T550" s="34">
        <f t="shared" si="308"/>
        <v>87.645348569092874</v>
      </c>
      <c r="U550" s="34">
        <f t="shared" si="308"/>
        <v>80.270892107568386</v>
      </c>
    </row>
    <row r="551" spans="1:21" x14ac:dyDescent="0.35">
      <c r="A551" s="19" t="s">
        <v>137</v>
      </c>
      <c r="B551" s="388"/>
      <c r="C551" s="20" t="s">
        <v>60</v>
      </c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</row>
    <row r="552" spans="1:21" x14ac:dyDescent="0.35">
      <c r="A552" s="19" t="s">
        <v>137</v>
      </c>
      <c r="B552" s="388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</row>
    <row r="553" spans="1:21" x14ac:dyDescent="0.35">
      <c r="A553" s="19" t="s">
        <v>137</v>
      </c>
      <c r="B553" s="388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</row>
    <row r="554" spans="1:21" x14ac:dyDescent="0.35">
      <c r="A554" s="19" t="s">
        <v>137</v>
      </c>
      <c r="B554" s="392"/>
      <c r="C554" s="26" t="s">
        <v>63</v>
      </c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</row>
    <row r="555" spans="1:21" x14ac:dyDescent="0.35">
      <c r="A555" s="19" t="s">
        <v>137</v>
      </c>
      <c r="B555" s="393" t="s">
        <v>65</v>
      </c>
      <c r="C555" s="28" t="s">
        <v>59</v>
      </c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>
        <f t="shared" ref="O555:U555" si="309">(O74/O476)*100</f>
        <v>33.041944949257662</v>
      </c>
      <c r="P555" s="34">
        <f t="shared" si="309"/>
        <v>85.435817702019023</v>
      </c>
      <c r="Q555" s="34">
        <f t="shared" si="309"/>
        <v>71.024544283888702</v>
      </c>
      <c r="R555" s="34">
        <f t="shared" si="309"/>
        <v>59.790831642183839</v>
      </c>
      <c r="S555" s="34">
        <f t="shared" si="309"/>
        <v>88.206556413319475</v>
      </c>
      <c r="T555" s="34">
        <f t="shared" si="309"/>
        <v>77.046125903617195</v>
      </c>
      <c r="U555" s="34">
        <f t="shared" si="309"/>
        <v>83.315457845178386</v>
      </c>
    </row>
    <row r="556" spans="1:21" x14ac:dyDescent="0.35">
      <c r="A556" s="19" t="s">
        <v>137</v>
      </c>
      <c r="B556" s="390"/>
      <c r="C556" s="20" t="s">
        <v>60</v>
      </c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</row>
    <row r="557" spans="1:21" x14ac:dyDescent="0.35">
      <c r="A557" s="19" t="s">
        <v>137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</row>
    <row r="558" spans="1:21" x14ac:dyDescent="0.35">
      <c r="A558" s="19" t="s">
        <v>137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</row>
    <row r="559" spans="1:21" x14ac:dyDescent="0.35">
      <c r="A559" s="19" t="s">
        <v>137</v>
      </c>
      <c r="B559" s="391"/>
      <c r="C559" s="27" t="s">
        <v>63</v>
      </c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</row>
    <row r="560" spans="1:21" x14ac:dyDescent="0.35">
      <c r="A560" s="19" t="s">
        <v>137</v>
      </c>
      <c r="B560" s="388" t="s">
        <v>94</v>
      </c>
      <c r="C560" s="28" t="s">
        <v>59</v>
      </c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>
        <f t="shared" ref="O560:U560" si="310">(O79/O481)*100</f>
        <v>62.2201888017455</v>
      </c>
      <c r="P560" s="34">
        <f t="shared" si="310"/>
        <v>82.31316917964962</v>
      </c>
      <c r="Q560" s="34">
        <f t="shared" si="310"/>
        <v>81.849730553241812</v>
      </c>
      <c r="R560" s="34">
        <f t="shared" si="310"/>
        <v>83.158024643444506</v>
      </c>
      <c r="S560" s="34">
        <f t="shared" si="310"/>
        <v>76.756650383553691</v>
      </c>
      <c r="T560" s="34">
        <f t="shared" si="310"/>
        <v>69.525095206748034</v>
      </c>
      <c r="U560" s="34">
        <f t="shared" si="310"/>
        <v>94.55608103683187</v>
      </c>
    </row>
    <row r="561" spans="1:21" x14ac:dyDescent="0.35">
      <c r="A561" s="19" t="s">
        <v>137</v>
      </c>
      <c r="B561" s="388"/>
      <c r="C561" s="20" t="s">
        <v>60</v>
      </c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</row>
    <row r="562" spans="1:21" x14ac:dyDescent="0.35">
      <c r="A562" s="19" t="s">
        <v>137</v>
      </c>
      <c r="B562" s="388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</row>
    <row r="563" spans="1:21" x14ac:dyDescent="0.35">
      <c r="A563" s="19" t="s">
        <v>137</v>
      </c>
      <c r="B563" s="388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</row>
    <row r="564" spans="1:21" x14ac:dyDescent="0.35">
      <c r="A564" s="19" t="s">
        <v>137</v>
      </c>
      <c r="B564" s="389"/>
      <c r="C564" s="25" t="s">
        <v>63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</row>
  </sheetData>
  <mergeCells count="97"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500:B504"/>
    <mergeCell ref="B505:B509"/>
    <mergeCell ref="B510:B514"/>
    <mergeCell ref="B515:B519"/>
    <mergeCell ref="B520:B524"/>
    <mergeCell ref="B466:B470"/>
    <mergeCell ref="B471:B475"/>
    <mergeCell ref="B476:B480"/>
    <mergeCell ref="B481:B485"/>
    <mergeCell ref="B489:B499"/>
    <mergeCell ref="B441:B445"/>
    <mergeCell ref="B446:B450"/>
    <mergeCell ref="B451:B455"/>
    <mergeCell ref="B456:B460"/>
    <mergeCell ref="B461:B465"/>
    <mergeCell ref="B421:B425"/>
    <mergeCell ref="B426:B430"/>
    <mergeCell ref="B431:B435"/>
    <mergeCell ref="B436:B440"/>
    <mergeCell ref="B410:B420"/>
    <mergeCell ref="B283:B287"/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288:B292"/>
    <mergeCell ref="B387:B391"/>
    <mergeCell ref="B342:B346"/>
    <mergeCell ref="B347:B351"/>
    <mergeCell ref="B352:B356"/>
    <mergeCell ref="B357:B361"/>
    <mergeCell ref="B331:B341"/>
    <mergeCell ref="B64:B68"/>
    <mergeCell ref="B150:B154"/>
    <mergeCell ref="B74:B78"/>
    <mergeCell ref="B79:B83"/>
    <mergeCell ref="B110:B114"/>
    <mergeCell ref="B115:B119"/>
    <mergeCell ref="B145:B149"/>
    <mergeCell ref="B120:B124"/>
    <mergeCell ref="B125:B129"/>
    <mergeCell ref="B130:B134"/>
    <mergeCell ref="B135:B139"/>
    <mergeCell ref="B140:B144"/>
    <mergeCell ref="B8:B18"/>
    <mergeCell ref="B94:B104"/>
    <mergeCell ref="B173:B183"/>
    <mergeCell ref="B19:B23"/>
    <mergeCell ref="B24:B28"/>
    <mergeCell ref="B29:B33"/>
    <mergeCell ref="B34:B38"/>
    <mergeCell ref="B39:B43"/>
    <mergeCell ref="B44:B48"/>
    <mergeCell ref="B155:B159"/>
    <mergeCell ref="B160:B164"/>
    <mergeCell ref="B165:B169"/>
    <mergeCell ref="B49:B53"/>
    <mergeCell ref="B54:B58"/>
    <mergeCell ref="B59:B63"/>
    <mergeCell ref="B69:B73"/>
    <mergeCell ref="B239:B243"/>
    <mergeCell ref="B244:B248"/>
    <mergeCell ref="B219:B223"/>
    <mergeCell ref="B184:B188"/>
    <mergeCell ref="B189:B193"/>
    <mergeCell ref="B194:B198"/>
    <mergeCell ref="B199:B203"/>
    <mergeCell ref="B204:B208"/>
    <mergeCell ref="B209:B213"/>
    <mergeCell ref="B214:B218"/>
    <mergeCell ref="B224:B228"/>
    <mergeCell ref="B229:B233"/>
    <mergeCell ref="B234:B238"/>
    <mergeCell ref="B323:B327"/>
    <mergeCell ref="B293:B297"/>
    <mergeCell ref="B298:B302"/>
    <mergeCell ref="B303:B307"/>
    <mergeCell ref="B308:B312"/>
    <mergeCell ref="B313:B317"/>
    <mergeCell ref="B318:B322"/>
    <mergeCell ref="B263:B267"/>
    <mergeCell ref="B268:B272"/>
    <mergeCell ref="B273:B277"/>
    <mergeCell ref="B278:B282"/>
    <mergeCell ref="B252:B262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1" tint="0.499984740745262"/>
  </sheetPr>
  <dimension ref="A1:AB564"/>
  <sheetViews>
    <sheetView zoomScale="70" zoomScaleNormal="70" zoomScalePageLayoutView="70" workbookViewId="0">
      <pane xSplit="3" ySplit="7" topLeftCell="T8" activePane="bottomRight" state="frozen"/>
      <selection pane="topRight" activeCell="D1" sqref="D1"/>
      <selection pane="bottomLeft" activeCell="A8" sqref="A8"/>
      <selection pane="bottomRight" activeCell="B535" sqref="B535:B539"/>
    </sheetView>
  </sheetViews>
  <sheetFormatPr defaultColWidth="8.81640625" defaultRowHeight="14.5" x14ac:dyDescent="0.35"/>
  <cols>
    <col min="1" max="1" width="19.1796875" style="19" customWidth="1"/>
    <col min="2" max="2" width="50.81640625" style="19" customWidth="1"/>
    <col min="3" max="3" width="50.453125" style="19" bestFit="1" customWidth="1"/>
    <col min="4" max="20" width="27.81640625" style="19" customWidth="1"/>
    <col min="21" max="21" width="24.1796875" style="19" customWidth="1"/>
    <col min="22" max="22" width="42.1796875" style="19" customWidth="1"/>
    <col min="23" max="23" width="13.81640625" style="19" bestFit="1" customWidth="1"/>
    <col min="24" max="26" width="27.81640625" style="19" customWidth="1"/>
    <col min="27" max="29" width="8.81640625" style="19"/>
    <col min="30" max="30" width="2.1796875" style="19" bestFit="1" customWidth="1"/>
    <col min="31" max="16384" width="8.81640625" style="19"/>
  </cols>
  <sheetData>
    <row r="1" spans="1:28" x14ac:dyDescent="0.35">
      <c r="P1" s="99"/>
      <c r="Q1" s="99"/>
      <c r="R1" s="99"/>
      <c r="S1" s="99"/>
      <c r="T1" s="99"/>
      <c r="U1" s="99"/>
    </row>
    <row r="2" spans="1:28" ht="18.5" x14ac:dyDescent="0.35">
      <c r="B2" s="315" t="s">
        <v>190</v>
      </c>
      <c r="C2" s="98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34"/>
      <c r="U2" s="234"/>
      <c r="X2" s="20"/>
      <c r="Y2" s="20"/>
      <c r="Z2" s="20"/>
    </row>
    <row r="3" spans="1:28" x14ac:dyDescent="0.35">
      <c r="B3" s="20" t="s">
        <v>106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X3" s="21"/>
      <c r="Y3" s="21"/>
      <c r="Z3" s="21"/>
    </row>
    <row r="4" spans="1:28" x14ac:dyDescent="0.35">
      <c r="B4" s="20" t="s">
        <v>191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43"/>
      <c r="X4" s="21"/>
      <c r="Y4" s="21"/>
      <c r="Z4" s="21"/>
    </row>
    <row r="5" spans="1:28" x14ac:dyDescent="0.35">
      <c r="B5" s="20"/>
      <c r="C5" s="20"/>
      <c r="D5" s="43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X5" s="21"/>
      <c r="Y5" s="21"/>
      <c r="Z5" s="21"/>
    </row>
    <row r="6" spans="1:28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W6" s="64"/>
      <c r="X6" s="21"/>
      <c r="Y6" s="21"/>
      <c r="Z6" s="21"/>
    </row>
    <row r="7" spans="1:28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186</v>
      </c>
      <c r="X7" s="77"/>
      <c r="Y7" s="77"/>
      <c r="Z7" s="77"/>
      <c r="AB7" s="96"/>
    </row>
    <row r="8" spans="1:28" ht="15" customHeight="1" x14ac:dyDescent="0.35">
      <c r="A8" s="19" t="s">
        <v>138</v>
      </c>
      <c r="B8" s="385" t="s">
        <v>0</v>
      </c>
      <c r="C8" s="260" t="s">
        <v>125</v>
      </c>
      <c r="D8" s="76">
        <f t="shared" ref="D8:R8" si="0">D11+D18</f>
        <v>118916200000</v>
      </c>
      <c r="E8" s="76">
        <f t="shared" si="0"/>
        <v>142721000000</v>
      </c>
      <c r="F8" s="76">
        <f t="shared" si="0"/>
        <v>144548400000</v>
      </c>
      <c r="G8" s="76">
        <f t="shared" si="0"/>
        <v>152616000000</v>
      </c>
      <c r="H8" s="76">
        <f t="shared" si="0"/>
        <v>187271000000</v>
      </c>
      <c r="I8" s="76">
        <f t="shared" si="0"/>
        <v>220004400000</v>
      </c>
      <c r="J8" s="76">
        <f t="shared" si="0"/>
        <v>246251300000</v>
      </c>
      <c r="K8" s="76">
        <f t="shared" si="0"/>
        <v>285884900000</v>
      </c>
      <c r="L8" s="76">
        <f t="shared" si="0"/>
        <v>340002800000</v>
      </c>
      <c r="M8" s="76">
        <f t="shared" si="0"/>
        <v>337178100000</v>
      </c>
      <c r="N8" s="76">
        <f t="shared" si="0"/>
        <v>554576500000.00012</v>
      </c>
      <c r="O8" s="76">
        <f t="shared" si="0"/>
        <v>629701500000</v>
      </c>
      <c r="P8" s="76">
        <f t="shared" si="0"/>
        <v>654530300000</v>
      </c>
      <c r="Q8" s="76">
        <f t="shared" si="0"/>
        <v>686704400000</v>
      </c>
      <c r="R8" s="76">
        <f t="shared" si="0"/>
        <v>740998600000</v>
      </c>
      <c r="S8" s="76">
        <f>S11+S18</f>
        <v>824110300000</v>
      </c>
      <c r="T8" s="76">
        <f>T11+T18</f>
        <v>817055500000</v>
      </c>
      <c r="U8" s="76">
        <f>U11+U18</f>
        <v>776501700000</v>
      </c>
      <c r="X8" s="64"/>
      <c r="Y8" s="64"/>
      <c r="Z8" s="64"/>
    </row>
    <row r="9" spans="1:28" ht="14.5" customHeight="1" x14ac:dyDescent="0.35">
      <c r="A9" s="19" t="s">
        <v>138</v>
      </c>
      <c r="B9" s="386"/>
      <c r="C9" s="260" t="s">
        <v>124</v>
      </c>
      <c r="D9" s="76">
        <f t="shared" ref="D9:R9" si="1">D11+D17</f>
        <v>73637200000</v>
      </c>
      <c r="E9" s="76">
        <f>E11+E17</f>
        <v>90353300000</v>
      </c>
      <c r="F9" s="76">
        <f t="shared" si="1"/>
        <v>109284400000</v>
      </c>
      <c r="G9" s="76">
        <f t="shared" si="1"/>
        <v>98681000000</v>
      </c>
      <c r="H9" s="76">
        <f t="shared" si="1"/>
        <v>142251900000</v>
      </c>
      <c r="I9" s="76">
        <f t="shared" si="1"/>
        <v>185445900000</v>
      </c>
      <c r="J9" s="76">
        <f t="shared" si="1"/>
        <v>230840800000</v>
      </c>
      <c r="K9" s="76">
        <f t="shared" si="1"/>
        <v>276924100000</v>
      </c>
      <c r="L9" s="76">
        <f t="shared" si="1"/>
        <v>341699300000</v>
      </c>
      <c r="M9" s="76">
        <f t="shared" si="1"/>
        <v>397576200000</v>
      </c>
      <c r="N9" s="76">
        <f t="shared" si="1"/>
        <v>330018700000.00012</v>
      </c>
      <c r="O9" s="76">
        <f t="shared" si="1"/>
        <v>368204500000.00006</v>
      </c>
      <c r="P9" s="76">
        <f t="shared" si="1"/>
        <v>410505300000</v>
      </c>
      <c r="Q9" s="76">
        <f t="shared" si="1"/>
        <v>404667500000</v>
      </c>
      <c r="R9" s="76">
        <f t="shared" si="1"/>
        <v>524774100000</v>
      </c>
      <c r="S9" s="76">
        <f>S11+S17</f>
        <v>503765800000</v>
      </c>
      <c r="T9" s="76">
        <f>T11+T17</f>
        <v>607120674072</v>
      </c>
      <c r="U9" s="76">
        <f>U11+U17</f>
        <v>857027850377</v>
      </c>
      <c r="X9" s="64"/>
      <c r="Y9" s="64"/>
      <c r="Z9" s="64"/>
    </row>
    <row r="10" spans="1:28" ht="15" customHeight="1" x14ac:dyDescent="0.35">
      <c r="A10" s="19" t="s">
        <v>138</v>
      </c>
      <c r="B10" s="386"/>
      <c r="C10" s="95" t="s">
        <v>126</v>
      </c>
      <c r="D10" s="76">
        <f t="shared" ref="D10:R10" si="2">D19+D24+D29+D34+D39+D44+D49+D54+D59+D64</f>
        <v>73637200000</v>
      </c>
      <c r="E10" s="76">
        <f>E19+E24+E29+E34+E39+E44+E49+E54+E59+E64</f>
        <v>90353300000.000015</v>
      </c>
      <c r="F10" s="76">
        <f t="shared" si="2"/>
        <v>94812500000</v>
      </c>
      <c r="G10" s="76">
        <f t="shared" si="2"/>
        <v>95622500000</v>
      </c>
      <c r="H10" s="76">
        <f t="shared" si="2"/>
        <v>126985600000.00002</v>
      </c>
      <c r="I10" s="76">
        <f t="shared" si="2"/>
        <v>152192900000</v>
      </c>
      <c r="J10" s="76">
        <f t="shared" si="2"/>
        <v>197668300000</v>
      </c>
      <c r="K10" s="76">
        <f t="shared" si="2"/>
        <v>237508200000</v>
      </c>
      <c r="L10" s="76">
        <f t="shared" si="2"/>
        <v>273870700000</v>
      </c>
      <c r="M10" s="76">
        <f t="shared" si="2"/>
        <v>234983436191.00003</v>
      </c>
      <c r="N10" s="76">
        <f t="shared" si="2"/>
        <v>270963500000</v>
      </c>
      <c r="O10" s="76">
        <f t="shared" si="2"/>
        <v>330557200000</v>
      </c>
      <c r="P10" s="76">
        <f>P19+P24+P29+P34+P39+P44+P49+P54+P59+P64</f>
        <v>354192100000</v>
      </c>
      <c r="Q10" s="76">
        <f t="shared" si="2"/>
        <v>338058011261.99994</v>
      </c>
      <c r="R10" s="76">
        <f t="shared" si="2"/>
        <v>387299487474.79993</v>
      </c>
      <c r="S10" s="76">
        <f>S19+S24+S29+S34+S39+S44+S49+S54+S59+S64</f>
        <v>435614737911.20001</v>
      </c>
      <c r="T10" s="76">
        <f>T19+T24+T29+T34+T39+T44+T49+T54+T59+T64</f>
        <v>430895850347.90002</v>
      </c>
      <c r="U10" s="76">
        <f>U19+U24+U29+U34+U39+U44+U49+U54+U59+U64</f>
        <v>392249603387.5</v>
      </c>
      <c r="V10" s="19" t="s">
        <v>207</v>
      </c>
      <c r="X10" s="64"/>
      <c r="Y10" s="64"/>
      <c r="Z10" s="64"/>
    </row>
    <row r="11" spans="1:28" ht="15" customHeight="1" x14ac:dyDescent="0.35">
      <c r="A11" s="19" t="s">
        <v>138</v>
      </c>
      <c r="B11" s="386"/>
      <c r="C11" s="260" t="s">
        <v>123</v>
      </c>
      <c r="D11" s="86">
        <f>D12+D13+D14+D15</f>
        <v>73637200000</v>
      </c>
      <c r="E11" s="86">
        <f>E12+E13+E14+E15</f>
        <v>90353300000</v>
      </c>
      <c r="F11" s="86">
        <f t="shared" ref="F11:T11" si="3">F12+F13+F14+F15</f>
        <v>94812500000</v>
      </c>
      <c r="G11" s="86">
        <f t="shared" si="3"/>
        <v>95622500000</v>
      </c>
      <c r="H11" s="86">
        <f t="shared" si="3"/>
        <v>126985600000</v>
      </c>
      <c r="I11" s="86">
        <f t="shared" si="3"/>
        <v>152192900000</v>
      </c>
      <c r="J11" s="86">
        <f t="shared" si="3"/>
        <v>197668300000</v>
      </c>
      <c r="K11" s="86">
        <f t="shared" si="3"/>
        <v>237508200000</v>
      </c>
      <c r="L11" s="86">
        <f t="shared" si="3"/>
        <v>273870700000</v>
      </c>
      <c r="M11" s="86">
        <f t="shared" si="3"/>
        <v>199623600000</v>
      </c>
      <c r="N11" s="86">
        <f t="shared" si="3"/>
        <v>270963500000.00012</v>
      </c>
      <c r="O11" s="86">
        <f t="shared" si="3"/>
        <v>330557200000.00006</v>
      </c>
      <c r="P11" s="86">
        <f t="shared" si="3"/>
        <v>354192100000</v>
      </c>
      <c r="Q11" s="86">
        <f t="shared" si="3"/>
        <v>343786800000</v>
      </c>
      <c r="R11" s="86">
        <f t="shared" si="3"/>
        <v>383808000000</v>
      </c>
      <c r="S11" s="86">
        <f t="shared" si="3"/>
        <v>427783600000</v>
      </c>
      <c r="T11" s="86">
        <f t="shared" si="3"/>
        <v>475402274072</v>
      </c>
      <c r="U11" s="86">
        <f>U12+U13+U14+U15</f>
        <v>440333850377</v>
      </c>
      <c r="X11" s="64"/>
      <c r="Y11" s="64"/>
      <c r="Z11" s="64"/>
    </row>
    <row r="12" spans="1:28" ht="15" customHeight="1" x14ac:dyDescent="0.35">
      <c r="A12" s="19" t="s">
        <v>138</v>
      </c>
      <c r="B12" s="386"/>
      <c r="C12" s="20" t="s">
        <v>117</v>
      </c>
      <c r="D12" s="32">
        <v>25443500000</v>
      </c>
      <c r="E12" s="86">
        <v>26958700000</v>
      </c>
      <c r="F12" s="86">
        <v>21040900000</v>
      </c>
      <c r="G12" s="86">
        <v>20576500000</v>
      </c>
      <c r="H12" s="86">
        <v>33708900000</v>
      </c>
      <c r="I12" s="86">
        <v>35488400000</v>
      </c>
      <c r="J12" s="86">
        <v>64971100000.000008</v>
      </c>
      <c r="K12" s="86">
        <v>72671600000</v>
      </c>
      <c r="L12" s="86">
        <v>76513599999.999985</v>
      </c>
      <c r="M12" s="86">
        <v>29194800000.000004</v>
      </c>
      <c r="N12" s="86">
        <v>90359199999.999985</v>
      </c>
      <c r="O12" s="86">
        <v>136360600000</v>
      </c>
      <c r="P12" s="86">
        <v>167564599999.99997</v>
      </c>
      <c r="Q12" s="86">
        <v>136330200000.00002</v>
      </c>
      <c r="R12" s="86">
        <v>137282699999.99998</v>
      </c>
      <c r="S12" s="86">
        <v>153204199999.99997</v>
      </c>
      <c r="T12" s="64">
        <v>200587074072</v>
      </c>
      <c r="U12" s="64">
        <v>184859950377</v>
      </c>
      <c r="X12" s="64"/>
      <c r="Y12" s="64"/>
      <c r="Z12" s="64"/>
    </row>
    <row r="13" spans="1:28" ht="15" customHeight="1" x14ac:dyDescent="0.35">
      <c r="A13" s="19" t="s">
        <v>138</v>
      </c>
      <c r="B13" s="386"/>
      <c r="C13" s="254" t="s">
        <v>118</v>
      </c>
      <c r="D13" s="32">
        <v>27985600000</v>
      </c>
      <c r="E13" s="86">
        <v>32489700000</v>
      </c>
      <c r="F13" s="86">
        <v>54453700000</v>
      </c>
      <c r="G13" s="86">
        <v>58315900000</v>
      </c>
      <c r="H13" s="86">
        <v>72929700000</v>
      </c>
      <c r="I13" s="86">
        <v>96184900000</v>
      </c>
      <c r="J13" s="86">
        <v>97751700000</v>
      </c>
      <c r="K13" s="86">
        <v>110691100000</v>
      </c>
      <c r="L13" s="86">
        <v>117332500000</v>
      </c>
      <c r="M13" s="86">
        <v>91322000000</v>
      </c>
      <c r="N13" s="86">
        <v>95420700000</v>
      </c>
      <c r="O13" s="86">
        <v>98409700000</v>
      </c>
      <c r="P13" s="86">
        <v>109990100000</v>
      </c>
      <c r="Q13" s="86">
        <v>117082800000</v>
      </c>
      <c r="R13" s="86">
        <v>125541600000</v>
      </c>
      <c r="S13" s="86">
        <v>135570000000</v>
      </c>
      <c r="T13" s="64">
        <v>136361300000</v>
      </c>
      <c r="U13" s="64">
        <v>142112100000</v>
      </c>
      <c r="X13" s="64"/>
      <c r="Y13" s="64"/>
      <c r="Z13" s="64"/>
    </row>
    <row r="14" spans="1:28" ht="15" customHeight="1" x14ac:dyDescent="0.35">
      <c r="A14" s="19" t="s">
        <v>138</v>
      </c>
      <c r="B14" s="386"/>
      <c r="C14" s="254" t="s">
        <v>119</v>
      </c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X14" s="64"/>
      <c r="Y14" s="64"/>
      <c r="Z14" s="64"/>
    </row>
    <row r="15" spans="1:28" ht="15" customHeight="1" x14ac:dyDescent="0.35">
      <c r="A15" s="19" t="s">
        <v>138</v>
      </c>
      <c r="B15" s="386"/>
      <c r="C15" s="254" t="s">
        <v>120</v>
      </c>
      <c r="D15" s="34">
        <v>20208100000.000008</v>
      </c>
      <c r="E15" s="86">
        <v>30904900000</v>
      </c>
      <c r="F15" s="86">
        <v>19317900000</v>
      </c>
      <c r="G15" s="86">
        <v>16730099999.999998</v>
      </c>
      <c r="H15" s="86">
        <v>20347000000</v>
      </c>
      <c r="I15" s="86">
        <v>20519600000</v>
      </c>
      <c r="J15" s="86">
        <v>34945500000</v>
      </c>
      <c r="K15" s="86">
        <v>54145500000</v>
      </c>
      <c r="L15" s="86">
        <v>80024600000.000015</v>
      </c>
      <c r="M15" s="86">
        <v>79106799999.999985</v>
      </c>
      <c r="N15" s="86">
        <v>85183600000.000137</v>
      </c>
      <c r="O15" s="86">
        <v>95786900000.000061</v>
      </c>
      <c r="P15" s="86">
        <v>76637400000</v>
      </c>
      <c r="Q15" s="86">
        <v>90373800000</v>
      </c>
      <c r="R15" s="86">
        <v>120983700000</v>
      </c>
      <c r="S15" s="86">
        <v>139009400000.00003</v>
      </c>
      <c r="T15" s="64">
        <v>138453900000</v>
      </c>
      <c r="U15" s="64">
        <v>113361800000</v>
      </c>
      <c r="X15" s="64"/>
      <c r="Y15" s="64"/>
      <c r="Z15" s="64"/>
    </row>
    <row r="16" spans="1:28" ht="15" customHeight="1" x14ac:dyDescent="0.35">
      <c r="A16" s="19" t="s">
        <v>138</v>
      </c>
      <c r="B16" s="386"/>
      <c r="C16" s="260" t="s">
        <v>121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X16" s="64"/>
      <c r="Y16" s="64"/>
      <c r="Z16" s="64"/>
    </row>
    <row r="17" spans="1:26" ht="15" customHeight="1" x14ac:dyDescent="0.35">
      <c r="A17" s="19" t="s">
        <v>138</v>
      </c>
      <c r="B17" s="386"/>
      <c r="C17" s="260" t="s">
        <v>122</v>
      </c>
      <c r="D17" s="32">
        <v>0</v>
      </c>
      <c r="E17" s="32">
        <v>0</v>
      </c>
      <c r="F17" s="32">
        <v>14471900000</v>
      </c>
      <c r="G17" s="32">
        <v>3058500000</v>
      </c>
      <c r="H17" s="32">
        <v>15266300000</v>
      </c>
      <c r="I17" s="32">
        <v>33253000000</v>
      </c>
      <c r="J17" s="32">
        <v>33172500000</v>
      </c>
      <c r="K17" s="32">
        <v>39415900000</v>
      </c>
      <c r="L17" s="32">
        <v>67828600000.000008</v>
      </c>
      <c r="M17" s="32">
        <v>197952600000</v>
      </c>
      <c r="N17" s="32">
        <v>59055200000</v>
      </c>
      <c r="O17" s="32">
        <v>37647300000</v>
      </c>
      <c r="P17" s="32">
        <v>56313200000</v>
      </c>
      <c r="Q17" s="32">
        <v>60880700000</v>
      </c>
      <c r="R17" s="32">
        <v>140966100000</v>
      </c>
      <c r="S17" s="32">
        <v>75982200000</v>
      </c>
      <c r="T17" s="64">
        <v>131718400000</v>
      </c>
      <c r="U17" s="64">
        <v>416694000000</v>
      </c>
      <c r="X17" s="64"/>
      <c r="Y17" s="64"/>
      <c r="Z17" s="64"/>
    </row>
    <row r="18" spans="1:26" ht="15" customHeight="1" x14ac:dyDescent="0.35">
      <c r="A18" s="19" t="s">
        <v>138</v>
      </c>
      <c r="B18" s="387"/>
      <c r="C18" s="261" t="s">
        <v>116</v>
      </c>
      <c r="D18" s="33">
        <v>45278999999.999992</v>
      </c>
      <c r="E18" s="33">
        <v>52367700000</v>
      </c>
      <c r="F18" s="33">
        <v>49735900000</v>
      </c>
      <c r="G18" s="33">
        <v>56993500000.000008</v>
      </c>
      <c r="H18" s="33">
        <v>60285400000.000008</v>
      </c>
      <c r="I18" s="33">
        <v>67811500000</v>
      </c>
      <c r="J18" s="33">
        <v>48583000000</v>
      </c>
      <c r="K18" s="33">
        <v>48376700000.000008</v>
      </c>
      <c r="L18" s="33">
        <v>66132100000.000008</v>
      </c>
      <c r="M18" s="33">
        <v>137554500000</v>
      </c>
      <c r="N18" s="33">
        <v>283613000000</v>
      </c>
      <c r="O18" s="33">
        <v>299144300000</v>
      </c>
      <c r="P18" s="33">
        <v>300338200000.00006</v>
      </c>
      <c r="Q18" s="33">
        <v>342917600000</v>
      </c>
      <c r="R18" s="33">
        <v>357190600000.00006</v>
      </c>
      <c r="S18" s="33">
        <v>396326700000</v>
      </c>
      <c r="T18" s="85">
        <v>341653225928</v>
      </c>
      <c r="U18" s="85">
        <v>336167849623</v>
      </c>
      <c r="X18" s="32"/>
      <c r="Y18" s="32"/>
      <c r="Z18" s="32"/>
    </row>
    <row r="19" spans="1:26" ht="15" customHeight="1" x14ac:dyDescent="0.35">
      <c r="A19" s="19" t="s">
        <v>138</v>
      </c>
      <c r="B19" s="390" t="s">
        <v>4</v>
      </c>
      <c r="C19" s="260" t="s">
        <v>59</v>
      </c>
      <c r="D19" s="34">
        <v>8231700000.000001</v>
      </c>
      <c r="E19" s="34">
        <v>8491100000</v>
      </c>
      <c r="F19" s="34">
        <v>8142200000</v>
      </c>
      <c r="G19" s="34">
        <v>4977300000</v>
      </c>
      <c r="H19" s="34">
        <v>42987000000</v>
      </c>
      <c r="I19" s="34">
        <v>14700200000</v>
      </c>
      <c r="J19" s="34">
        <v>20533500000</v>
      </c>
      <c r="K19" s="34">
        <v>27151399999.999996</v>
      </c>
      <c r="L19" s="34">
        <v>16100200000</v>
      </c>
      <c r="M19" s="34">
        <v>5874600000</v>
      </c>
      <c r="N19" s="34">
        <v>4073700000</v>
      </c>
      <c r="O19" s="34">
        <v>3879900000</v>
      </c>
      <c r="P19" s="34">
        <v>4788200000</v>
      </c>
      <c r="Q19" s="34">
        <v>6204053222</v>
      </c>
      <c r="R19" s="34">
        <v>1495940838.0000002</v>
      </c>
      <c r="S19" s="34">
        <v>29080648492.999996</v>
      </c>
      <c r="T19" s="64">
        <v>1737563955.9999998</v>
      </c>
      <c r="U19" s="64">
        <v>1707685003</v>
      </c>
      <c r="X19" s="34"/>
      <c r="Y19" s="34"/>
      <c r="Z19" s="34"/>
    </row>
    <row r="20" spans="1:26" x14ac:dyDescent="0.35">
      <c r="A20" s="19" t="s">
        <v>138</v>
      </c>
      <c r="B20" s="390"/>
      <c r="C20" s="20" t="s">
        <v>60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64"/>
      <c r="U20" s="64"/>
      <c r="X20" s="34"/>
      <c r="Y20" s="34"/>
      <c r="Z20" s="34"/>
    </row>
    <row r="21" spans="1:26" x14ac:dyDescent="0.35">
      <c r="A21" s="19" t="s">
        <v>138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64"/>
      <c r="U21" s="64"/>
      <c r="X21" s="34"/>
      <c r="Y21" s="34"/>
      <c r="Z21" s="34"/>
    </row>
    <row r="22" spans="1:26" x14ac:dyDescent="0.35">
      <c r="A22" s="19" t="s">
        <v>138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64"/>
      <c r="U22" s="64"/>
      <c r="X22" s="34"/>
      <c r="Y22" s="34"/>
      <c r="Z22" s="34"/>
    </row>
    <row r="23" spans="1:26" x14ac:dyDescent="0.35">
      <c r="A23" s="19" t="s">
        <v>138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85"/>
      <c r="U23" s="85"/>
      <c r="X23" s="34"/>
      <c r="Y23" s="34"/>
      <c r="Z23" s="34"/>
    </row>
    <row r="24" spans="1:26" ht="15" customHeight="1" x14ac:dyDescent="0.35">
      <c r="A24" s="19" t="s">
        <v>138</v>
      </c>
      <c r="B24" s="390" t="s">
        <v>5</v>
      </c>
      <c r="C24" s="17" t="s">
        <v>59</v>
      </c>
      <c r="D24" s="34">
        <v>2701500000</v>
      </c>
      <c r="E24" s="34">
        <v>2712500000</v>
      </c>
      <c r="F24" s="34">
        <v>2422700000</v>
      </c>
      <c r="G24" s="34">
        <v>1447800000</v>
      </c>
      <c r="H24" s="34">
        <v>1549200000</v>
      </c>
      <c r="I24" s="34">
        <v>1331500000</v>
      </c>
      <c r="J24" s="34">
        <v>1569000000</v>
      </c>
      <c r="K24" s="34">
        <v>1829200000</v>
      </c>
      <c r="L24" s="34">
        <v>3372100000</v>
      </c>
      <c r="M24" s="34">
        <v>4429500000</v>
      </c>
      <c r="N24" s="34">
        <v>5280100000</v>
      </c>
      <c r="O24" s="34">
        <v>7869300000</v>
      </c>
      <c r="P24" s="34">
        <v>12965100000</v>
      </c>
      <c r="Q24" s="34">
        <v>7328383575</v>
      </c>
      <c r="R24" s="34">
        <v>10873844762</v>
      </c>
      <c r="S24" s="34">
        <v>16611764142</v>
      </c>
      <c r="T24" s="64">
        <v>23683406453</v>
      </c>
      <c r="U24" s="64">
        <v>17872492444</v>
      </c>
      <c r="X24" s="34"/>
      <c r="Y24" s="34"/>
      <c r="Z24" s="34"/>
    </row>
    <row r="25" spans="1:26" x14ac:dyDescent="0.35">
      <c r="A25" s="19" t="s">
        <v>138</v>
      </c>
      <c r="B25" s="390"/>
      <c r="C25" s="20" t="s">
        <v>60</v>
      </c>
      <c r="D25" s="3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64"/>
      <c r="U25" s="64"/>
      <c r="X25" s="34"/>
      <c r="Y25" s="34"/>
      <c r="Z25" s="34"/>
    </row>
    <row r="26" spans="1:26" x14ac:dyDescent="0.35">
      <c r="A26" s="19" t="s">
        <v>138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64"/>
      <c r="U26" s="64"/>
      <c r="V26" s="24"/>
      <c r="W26" s="24"/>
      <c r="X26" s="34"/>
      <c r="Y26" s="34"/>
      <c r="Z26" s="34"/>
    </row>
    <row r="27" spans="1:26" x14ac:dyDescent="0.35">
      <c r="A27" s="19" t="s">
        <v>138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64"/>
      <c r="U27" s="64"/>
      <c r="V27" s="24"/>
      <c r="W27" s="24"/>
      <c r="X27" s="34"/>
      <c r="Y27" s="34"/>
      <c r="Z27" s="34"/>
    </row>
    <row r="28" spans="1:26" x14ac:dyDescent="0.35">
      <c r="A28" s="19" t="s">
        <v>138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85"/>
      <c r="U28" s="85"/>
      <c r="V28" s="24"/>
      <c r="W28" s="24"/>
      <c r="X28" s="34"/>
      <c r="Y28" s="34"/>
      <c r="Z28" s="34"/>
    </row>
    <row r="29" spans="1:26" ht="15" customHeight="1" x14ac:dyDescent="0.35">
      <c r="A29" s="19" t="s">
        <v>138</v>
      </c>
      <c r="B29" s="390" t="s">
        <v>6</v>
      </c>
      <c r="C29" s="17" t="s">
        <v>59</v>
      </c>
      <c r="D29" s="34">
        <v>819600000</v>
      </c>
      <c r="E29" s="34">
        <v>512000000</v>
      </c>
      <c r="F29" s="34">
        <v>2056500000</v>
      </c>
      <c r="G29" s="34">
        <v>1218199999.9999998</v>
      </c>
      <c r="H29" s="34">
        <v>2450400000</v>
      </c>
      <c r="I29" s="34">
        <v>2813600000</v>
      </c>
      <c r="J29" s="34">
        <v>3712800000</v>
      </c>
      <c r="K29" s="34">
        <v>4203399999.9999995</v>
      </c>
      <c r="L29" s="34">
        <v>6581300000</v>
      </c>
      <c r="M29" s="34">
        <v>6268300000</v>
      </c>
      <c r="N29" s="34">
        <v>10416000000</v>
      </c>
      <c r="O29" s="34">
        <v>9232100000</v>
      </c>
      <c r="P29" s="34">
        <v>14580800000</v>
      </c>
      <c r="Q29" s="34">
        <v>17521705687</v>
      </c>
      <c r="R29" s="34">
        <v>8882368483.9999981</v>
      </c>
      <c r="S29" s="34">
        <v>10729881999.000002</v>
      </c>
      <c r="T29" s="64">
        <v>8146675633</v>
      </c>
      <c r="U29" s="64">
        <v>10586787390</v>
      </c>
      <c r="X29" s="34"/>
      <c r="Y29" s="34"/>
      <c r="Z29" s="34"/>
    </row>
    <row r="30" spans="1:26" x14ac:dyDescent="0.35">
      <c r="A30" s="19" t="s">
        <v>138</v>
      </c>
      <c r="B30" s="390"/>
      <c r="C30" s="20" t="s">
        <v>60</v>
      </c>
      <c r="D30" s="3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64"/>
      <c r="U30" s="64"/>
      <c r="X30" s="34"/>
      <c r="Y30" s="34"/>
      <c r="Z30" s="34"/>
    </row>
    <row r="31" spans="1:26" x14ac:dyDescent="0.35">
      <c r="A31" s="19" t="s">
        <v>138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64"/>
      <c r="U31" s="64"/>
      <c r="X31" s="34"/>
      <c r="Y31" s="34"/>
      <c r="Z31" s="34"/>
    </row>
    <row r="32" spans="1:26" x14ac:dyDescent="0.35">
      <c r="A32" s="19" t="s">
        <v>138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64"/>
      <c r="U32" s="64"/>
      <c r="X32" s="34"/>
      <c r="Y32" s="34"/>
      <c r="Z32" s="34"/>
    </row>
    <row r="33" spans="1:26" x14ac:dyDescent="0.35">
      <c r="A33" s="19" t="s">
        <v>138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85"/>
      <c r="U33" s="85"/>
      <c r="X33" s="35"/>
      <c r="Y33" s="35"/>
      <c r="Z33" s="35"/>
    </row>
    <row r="34" spans="1:26" ht="15" customHeight="1" x14ac:dyDescent="0.35">
      <c r="A34" s="19" t="s">
        <v>138</v>
      </c>
      <c r="B34" s="393" t="s">
        <v>7</v>
      </c>
      <c r="C34" s="28" t="s">
        <v>59</v>
      </c>
      <c r="D34" s="64">
        <v>17029499999.999996</v>
      </c>
      <c r="E34" s="64">
        <v>18380600000.000008</v>
      </c>
      <c r="F34" s="64">
        <v>16195099999.999998</v>
      </c>
      <c r="G34" s="64">
        <v>21291300000.000004</v>
      </c>
      <c r="H34" s="64">
        <v>25830300000.000011</v>
      </c>
      <c r="I34" s="64">
        <v>28996500000</v>
      </c>
      <c r="J34" s="64">
        <v>52519600000</v>
      </c>
      <c r="K34" s="64">
        <v>51517600000</v>
      </c>
      <c r="L34" s="64">
        <v>76387400000</v>
      </c>
      <c r="M34" s="64">
        <v>65522236191.000031</v>
      </c>
      <c r="N34" s="64">
        <v>79050900000</v>
      </c>
      <c r="O34" s="64">
        <v>94226200000.000015</v>
      </c>
      <c r="P34" s="64">
        <v>102230299999.99998</v>
      </c>
      <c r="Q34" s="64">
        <v>96943199198.999954</v>
      </c>
      <c r="R34" s="64">
        <v>111713903798.99992</v>
      </c>
      <c r="S34" s="64">
        <v>130033443467</v>
      </c>
      <c r="T34" s="64">
        <v>113928905256</v>
      </c>
      <c r="U34" s="64">
        <v>102329362216.00002</v>
      </c>
      <c r="W34" s="64"/>
      <c r="X34" s="34"/>
      <c r="Y34" s="34"/>
      <c r="Z34" s="34"/>
    </row>
    <row r="35" spans="1:26" x14ac:dyDescent="0.35">
      <c r="A35" s="19" t="s">
        <v>138</v>
      </c>
      <c r="B35" s="390"/>
      <c r="C35" s="20" t="s">
        <v>60</v>
      </c>
      <c r="D35" s="3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64"/>
      <c r="U35" s="64"/>
      <c r="X35" s="34"/>
      <c r="Y35" s="34"/>
      <c r="Z35" s="34"/>
    </row>
    <row r="36" spans="1:26" x14ac:dyDescent="0.35">
      <c r="A36" s="19" t="s">
        <v>138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64"/>
      <c r="U36" s="64"/>
      <c r="X36" s="34"/>
      <c r="Y36" s="34"/>
      <c r="Z36" s="34"/>
    </row>
    <row r="37" spans="1:26" x14ac:dyDescent="0.35">
      <c r="A37" s="19" t="s">
        <v>138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64"/>
      <c r="U37" s="64"/>
      <c r="X37" s="34"/>
      <c r="Y37" s="34"/>
      <c r="Z37" s="34"/>
    </row>
    <row r="38" spans="1:26" x14ac:dyDescent="0.35">
      <c r="A38" s="19" t="s">
        <v>138</v>
      </c>
      <c r="B38" s="391"/>
      <c r="C38" s="27" t="s">
        <v>63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85"/>
      <c r="U38" s="85"/>
      <c r="X38" s="35"/>
      <c r="Y38" s="35"/>
      <c r="Z38" s="35"/>
    </row>
    <row r="39" spans="1:26" ht="15" customHeight="1" x14ac:dyDescent="0.35">
      <c r="A39" s="19" t="s">
        <v>138</v>
      </c>
      <c r="B39" s="393" t="s">
        <v>8</v>
      </c>
      <c r="C39" s="28" t="s">
        <v>59</v>
      </c>
      <c r="D39" s="34">
        <v>3681200000</v>
      </c>
      <c r="E39" s="34">
        <v>3562400000</v>
      </c>
      <c r="F39" s="34">
        <v>3027500000</v>
      </c>
      <c r="G39" s="34">
        <v>2899800000</v>
      </c>
      <c r="H39" s="34">
        <v>3269200000</v>
      </c>
      <c r="I39" s="34">
        <v>113800000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15504350368</v>
      </c>
      <c r="R39" s="34">
        <v>14078892155</v>
      </c>
      <c r="S39" s="34">
        <v>17393101499</v>
      </c>
      <c r="T39" s="64">
        <v>13313171585</v>
      </c>
      <c r="U39" s="64">
        <v>10857471362</v>
      </c>
      <c r="X39" s="34"/>
      <c r="Y39" s="34"/>
      <c r="Z39" s="34"/>
    </row>
    <row r="40" spans="1:26" x14ac:dyDescent="0.35">
      <c r="A40" s="19" t="s">
        <v>138</v>
      </c>
      <c r="B40" s="390"/>
      <c r="C40" s="20" t="s">
        <v>60</v>
      </c>
      <c r="D40" s="3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64"/>
      <c r="U40" s="64"/>
      <c r="X40" s="34"/>
      <c r="Y40" s="34"/>
      <c r="Z40" s="34"/>
    </row>
    <row r="41" spans="1:26" x14ac:dyDescent="0.35">
      <c r="A41" s="19" t="s">
        <v>138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64"/>
      <c r="U41" s="64"/>
      <c r="X41" s="34"/>
      <c r="Y41" s="34"/>
      <c r="Z41" s="34"/>
    </row>
    <row r="42" spans="1:26" x14ac:dyDescent="0.35">
      <c r="A42" s="19" t="s">
        <v>138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64"/>
      <c r="U42" s="64"/>
      <c r="X42" s="34"/>
      <c r="Y42" s="34"/>
      <c r="Z42" s="34"/>
    </row>
    <row r="43" spans="1:26" x14ac:dyDescent="0.35">
      <c r="A43" s="19" t="s">
        <v>138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85"/>
      <c r="U43" s="85"/>
      <c r="X43" s="35"/>
      <c r="Y43" s="35"/>
      <c r="Z43" s="35"/>
    </row>
    <row r="44" spans="1:26" ht="15" customHeight="1" x14ac:dyDescent="0.35">
      <c r="A44" s="19" t="s">
        <v>138</v>
      </c>
      <c r="B44" s="393" t="s">
        <v>9</v>
      </c>
      <c r="C44" s="28" t="s">
        <v>59</v>
      </c>
      <c r="D44" s="34">
        <v>24330200000</v>
      </c>
      <c r="E44" s="34">
        <v>34347700000.000004</v>
      </c>
      <c r="F44" s="34">
        <v>42617200000.000008</v>
      </c>
      <c r="G44" s="34">
        <v>47608500000</v>
      </c>
      <c r="H44" s="34">
        <v>32784600000</v>
      </c>
      <c r="I44" s="34">
        <v>84284600000</v>
      </c>
      <c r="J44" s="34">
        <v>90783600000</v>
      </c>
      <c r="K44" s="34">
        <v>107823700000.00002</v>
      </c>
      <c r="L44" s="34">
        <v>135383900000</v>
      </c>
      <c r="M44" s="34">
        <v>119209100000</v>
      </c>
      <c r="N44" s="34">
        <v>127652600000</v>
      </c>
      <c r="O44" s="34">
        <v>165912900000</v>
      </c>
      <c r="P44" s="34">
        <v>178274000000</v>
      </c>
      <c r="Q44" s="34">
        <v>146251565219</v>
      </c>
      <c r="R44" s="34">
        <v>199979142260</v>
      </c>
      <c r="S44" s="34">
        <v>193881762920</v>
      </c>
      <c r="T44" s="64">
        <v>228970024180</v>
      </c>
      <c r="U44" s="64">
        <v>213882299560</v>
      </c>
      <c r="X44" s="34"/>
      <c r="Y44" s="34"/>
      <c r="Z44" s="34"/>
    </row>
    <row r="45" spans="1:26" x14ac:dyDescent="0.35">
      <c r="A45" s="19" t="s">
        <v>138</v>
      </c>
      <c r="B45" s="390"/>
      <c r="C45" s="20" t="s">
        <v>60</v>
      </c>
      <c r="D45" s="3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64"/>
      <c r="U45" s="64"/>
      <c r="X45" s="34"/>
      <c r="Y45" s="34"/>
      <c r="Z45" s="34"/>
    </row>
    <row r="46" spans="1:26" x14ac:dyDescent="0.35">
      <c r="A46" s="19" t="s">
        <v>138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64"/>
      <c r="U46" s="64"/>
      <c r="X46" s="34"/>
      <c r="Y46" s="34"/>
      <c r="Z46" s="34"/>
    </row>
    <row r="47" spans="1:26" x14ac:dyDescent="0.35">
      <c r="A47" s="19" t="s">
        <v>138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64"/>
      <c r="U47" s="64"/>
      <c r="X47" s="34"/>
      <c r="Y47" s="34"/>
      <c r="Z47" s="34"/>
    </row>
    <row r="48" spans="1:26" x14ac:dyDescent="0.35">
      <c r="A48" s="19" t="s">
        <v>138</v>
      </c>
      <c r="B48" s="391"/>
      <c r="C48" s="27" t="s">
        <v>63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85"/>
      <c r="U48" s="85"/>
      <c r="X48" s="35"/>
      <c r="Y48" s="35"/>
      <c r="Z48" s="35"/>
    </row>
    <row r="49" spans="1:26" x14ac:dyDescent="0.35">
      <c r="A49" s="19" t="s">
        <v>138</v>
      </c>
      <c r="B49" s="393" t="s">
        <v>1</v>
      </c>
      <c r="C49" s="28" t="s">
        <v>59</v>
      </c>
      <c r="D49" s="34">
        <v>6061900000</v>
      </c>
      <c r="E49" s="34">
        <v>7922900000</v>
      </c>
      <c r="F49" s="34">
        <v>3710800000</v>
      </c>
      <c r="G49" s="34">
        <v>1413300000</v>
      </c>
      <c r="H49" s="34">
        <v>4531400000</v>
      </c>
      <c r="I49" s="34">
        <v>5098100000</v>
      </c>
      <c r="J49" s="34">
        <v>12002500000</v>
      </c>
      <c r="K49" s="34">
        <v>10317900000</v>
      </c>
      <c r="L49" s="34">
        <v>7665600000</v>
      </c>
      <c r="M49" s="34">
        <v>8429100000</v>
      </c>
      <c r="N49" s="34">
        <v>19304000000</v>
      </c>
      <c r="O49" s="34">
        <v>31320300000</v>
      </c>
      <c r="P49" s="34">
        <v>18288600000</v>
      </c>
      <c r="Q49" s="34">
        <v>18844745254</v>
      </c>
      <c r="R49" s="34">
        <v>10915802523.799999</v>
      </c>
      <c r="S49" s="34">
        <v>10283046094.200001</v>
      </c>
      <c r="T49" s="64">
        <v>12416934057.9</v>
      </c>
      <c r="U49" s="64">
        <v>14009338413.5</v>
      </c>
      <c r="X49" s="34"/>
      <c r="Y49" s="34"/>
      <c r="Z49" s="34"/>
    </row>
    <row r="50" spans="1:26" x14ac:dyDescent="0.35">
      <c r="A50" s="19" t="s">
        <v>138</v>
      </c>
      <c r="B50" s="390"/>
      <c r="C50" s="20" t="s">
        <v>60</v>
      </c>
      <c r="D50" s="3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64"/>
      <c r="U50" s="64"/>
      <c r="X50" s="34"/>
      <c r="Y50" s="34"/>
      <c r="Z50" s="34"/>
    </row>
    <row r="51" spans="1:26" x14ac:dyDescent="0.35">
      <c r="A51" s="19" t="s">
        <v>138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64"/>
      <c r="U51" s="64"/>
      <c r="X51" s="34"/>
      <c r="Y51" s="34"/>
      <c r="Z51" s="34"/>
    </row>
    <row r="52" spans="1:26" x14ac:dyDescent="0.35">
      <c r="A52" s="19" t="s">
        <v>138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64"/>
      <c r="U52" s="64"/>
      <c r="X52" s="34"/>
      <c r="Y52" s="34"/>
      <c r="Z52" s="34"/>
    </row>
    <row r="53" spans="1:26" x14ac:dyDescent="0.35">
      <c r="A53" s="19" t="s">
        <v>138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85"/>
      <c r="U53" s="85"/>
      <c r="X53" s="35"/>
      <c r="Y53" s="35"/>
      <c r="Z53" s="35"/>
    </row>
    <row r="54" spans="1:26" x14ac:dyDescent="0.35">
      <c r="A54" s="19" t="s">
        <v>138</v>
      </c>
      <c r="B54" s="393" t="s">
        <v>166</v>
      </c>
      <c r="C54" s="28" t="s">
        <v>59</v>
      </c>
      <c r="D54" s="34">
        <v>0</v>
      </c>
      <c r="E54" s="34">
        <v>0</v>
      </c>
      <c r="F54" s="34">
        <v>0</v>
      </c>
      <c r="G54" s="34">
        <v>0</v>
      </c>
      <c r="H54" s="34">
        <v>271700000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1951923538</v>
      </c>
      <c r="R54" s="34">
        <v>841957656</v>
      </c>
      <c r="S54" s="34">
        <v>6222380747</v>
      </c>
      <c r="T54" s="64">
        <v>5885635486</v>
      </c>
      <c r="U54" s="64">
        <v>115168101</v>
      </c>
      <c r="X54" s="34"/>
      <c r="Y54" s="34"/>
      <c r="Z54" s="34"/>
    </row>
    <row r="55" spans="1:26" x14ac:dyDescent="0.35">
      <c r="A55" s="19" t="s">
        <v>138</v>
      </c>
      <c r="B55" s="390"/>
      <c r="C55" s="20" t="s">
        <v>60</v>
      </c>
      <c r="D55" s="3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64"/>
      <c r="U55" s="64"/>
      <c r="X55" s="34"/>
      <c r="Y55" s="34"/>
      <c r="Z55" s="34"/>
    </row>
    <row r="56" spans="1:26" x14ac:dyDescent="0.35">
      <c r="A56" s="19" t="s">
        <v>138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64"/>
      <c r="U56" s="64"/>
      <c r="X56" s="34"/>
      <c r="Y56" s="34"/>
      <c r="Z56" s="34"/>
    </row>
    <row r="57" spans="1:26" x14ac:dyDescent="0.35">
      <c r="A57" s="19" t="s">
        <v>138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64"/>
      <c r="U57" s="64"/>
      <c r="X57" s="34"/>
      <c r="Y57" s="34"/>
      <c r="Z57" s="34"/>
    </row>
    <row r="58" spans="1:26" x14ac:dyDescent="0.35">
      <c r="A58" s="19" t="s">
        <v>138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85"/>
      <c r="U58" s="85"/>
      <c r="X58" s="35"/>
      <c r="Y58" s="35"/>
      <c r="Z58" s="35"/>
    </row>
    <row r="59" spans="1:26" x14ac:dyDescent="0.35">
      <c r="A59" s="19" t="s">
        <v>138</v>
      </c>
      <c r="B59" s="393" t="s">
        <v>11</v>
      </c>
      <c r="C59" s="28" t="s">
        <v>59</v>
      </c>
      <c r="D59" s="34">
        <v>8483299999.999999</v>
      </c>
      <c r="E59" s="34">
        <v>11703400000</v>
      </c>
      <c r="F59" s="34">
        <v>12764100000</v>
      </c>
      <c r="G59" s="34">
        <v>11940400000</v>
      </c>
      <c r="H59" s="34">
        <v>8673200000</v>
      </c>
      <c r="I59" s="34">
        <v>12879400000</v>
      </c>
      <c r="J59" s="34">
        <v>12486200000</v>
      </c>
      <c r="K59" s="34">
        <v>17347200000</v>
      </c>
      <c r="L59" s="34">
        <v>17545200000</v>
      </c>
      <c r="M59" s="34">
        <v>20237400000</v>
      </c>
      <c r="N59" s="34">
        <v>18965900000</v>
      </c>
      <c r="O59" s="34">
        <v>16935400000.000002</v>
      </c>
      <c r="P59" s="34">
        <v>19617300000</v>
      </c>
      <c r="Q59" s="34">
        <v>20045914594</v>
      </c>
      <c r="R59" s="34">
        <v>23421996765</v>
      </c>
      <c r="S59" s="34">
        <v>19067260419</v>
      </c>
      <c r="T59" s="64">
        <v>19693795841</v>
      </c>
      <c r="U59" s="64">
        <v>16146446796</v>
      </c>
      <c r="X59" s="34"/>
      <c r="Y59" s="34"/>
      <c r="Z59" s="34"/>
    </row>
    <row r="60" spans="1:26" x14ac:dyDescent="0.35">
      <c r="A60" s="19" t="s">
        <v>138</v>
      </c>
      <c r="B60" s="390"/>
      <c r="C60" s="20" t="s">
        <v>60</v>
      </c>
      <c r="D60" s="3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64"/>
      <c r="U60" s="64"/>
      <c r="X60" s="34"/>
      <c r="Y60" s="34"/>
      <c r="Z60" s="34"/>
    </row>
    <row r="61" spans="1:26" x14ac:dyDescent="0.35">
      <c r="A61" s="19" t="s">
        <v>138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64"/>
      <c r="U61" s="64"/>
      <c r="X61" s="34"/>
      <c r="Y61" s="34"/>
      <c r="Z61" s="34"/>
    </row>
    <row r="62" spans="1:26" x14ac:dyDescent="0.35">
      <c r="A62" s="19" t="s">
        <v>138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64"/>
      <c r="U62" s="64"/>
      <c r="X62" s="34"/>
      <c r="Y62" s="34"/>
      <c r="Z62" s="34"/>
    </row>
    <row r="63" spans="1:26" x14ac:dyDescent="0.35">
      <c r="A63" s="19" t="s">
        <v>138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85"/>
      <c r="U63" s="85"/>
      <c r="X63" s="35"/>
      <c r="Y63" s="35"/>
      <c r="Z63" s="35"/>
    </row>
    <row r="64" spans="1:26" x14ac:dyDescent="0.35">
      <c r="A64" s="19" t="s">
        <v>138</v>
      </c>
      <c r="B64" s="393" t="s">
        <v>12</v>
      </c>
      <c r="C64" s="28" t="s">
        <v>59</v>
      </c>
      <c r="D64" s="34">
        <v>2298300000</v>
      </c>
      <c r="E64" s="34">
        <v>2720700000</v>
      </c>
      <c r="F64" s="34">
        <v>3876400000</v>
      </c>
      <c r="G64" s="34">
        <v>2825900000</v>
      </c>
      <c r="H64" s="34">
        <v>4638600000</v>
      </c>
      <c r="I64" s="34">
        <v>1975199999.9999998</v>
      </c>
      <c r="J64" s="34">
        <v>4061100000</v>
      </c>
      <c r="K64" s="34">
        <v>17317800000</v>
      </c>
      <c r="L64" s="34">
        <v>10835000000</v>
      </c>
      <c r="M64" s="34">
        <v>5013200000</v>
      </c>
      <c r="N64" s="34">
        <v>6220300000</v>
      </c>
      <c r="O64" s="34">
        <v>1181100000</v>
      </c>
      <c r="P64" s="34">
        <v>3447799999.9999995</v>
      </c>
      <c r="Q64" s="34">
        <v>7462170606</v>
      </c>
      <c r="R64" s="34">
        <v>5095638231.999999</v>
      </c>
      <c r="S64" s="34">
        <v>2311448131</v>
      </c>
      <c r="T64" s="64">
        <v>3119737900</v>
      </c>
      <c r="U64" s="64">
        <v>4742552102</v>
      </c>
      <c r="X64" s="34"/>
      <c r="Y64" s="34"/>
      <c r="Z64" s="34"/>
    </row>
    <row r="65" spans="1:26" x14ac:dyDescent="0.35">
      <c r="A65" s="19" t="s">
        <v>138</v>
      </c>
      <c r="B65" s="390"/>
      <c r="C65" s="20" t="s">
        <v>60</v>
      </c>
      <c r="D65" s="3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64"/>
      <c r="U65" s="64"/>
      <c r="X65" s="34"/>
      <c r="Y65" s="34"/>
      <c r="Z65" s="34"/>
    </row>
    <row r="66" spans="1:26" x14ac:dyDescent="0.35">
      <c r="A66" s="19" t="s">
        <v>138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64"/>
      <c r="U66" s="64"/>
      <c r="X66" s="34"/>
      <c r="Y66" s="34"/>
      <c r="Z66" s="34"/>
    </row>
    <row r="67" spans="1:26" x14ac:dyDescent="0.35">
      <c r="A67" s="19" t="s">
        <v>138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64"/>
      <c r="U67" s="64"/>
      <c r="X67" s="34"/>
      <c r="Y67" s="34"/>
      <c r="Z67" s="34"/>
    </row>
    <row r="68" spans="1:26" ht="15" thickBot="1" x14ac:dyDescent="0.4">
      <c r="A68" s="19" t="s">
        <v>138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X68" s="35"/>
      <c r="Y68" s="35"/>
      <c r="Z68" s="35"/>
    </row>
    <row r="69" spans="1:26" x14ac:dyDescent="0.35">
      <c r="A69" s="19" t="s">
        <v>138</v>
      </c>
      <c r="B69" s="388" t="s">
        <v>92</v>
      </c>
      <c r="C69" s="17" t="s">
        <v>59</v>
      </c>
      <c r="D69" s="34">
        <v>11692599999.999998</v>
      </c>
      <c r="E69" s="34">
        <v>13069500000</v>
      </c>
      <c r="F69" s="34">
        <v>9904500000.0000019</v>
      </c>
      <c r="G69" s="34">
        <v>14040200000</v>
      </c>
      <c r="H69" s="34">
        <v>20822700000</v>
      </c>
      <c r="I69" s="34">
        <v>15493400000</v>
      </c>
      <c r="J69" s="34">
        <v>35278700000</v>
      </c>
      <c r="K69" s="34">
        <v>33073000000</v>
      </c>
      <c r="L69" s="34">
        <v>46610400000</v>
      </c>
      <c r="M69" s="34">
        <v>38232700000</v>
      </c>
      <c r="N69" s="34">
        <v>48198800000</v>
      </c>
      <c r="O69" s="34">
        <v>59505599999.999992</v>
      </c>
      <c r="P69" s="34">
        <v>65263199999.999962</v>
      </c>
      <c r="Q69" s="34">
        <v>55549050927.000015</v>
      </c>
      <c r="R69" s="34">
        <v>69287988869.999939</v>
      </c>
      <c r="S69" s="34">
        <v>80036272768.999985</v>
      </c>
      <c r="T69" s="64">
        <v>79740753464.999969</v>
      </c>
      <c r="U69" s="64">
        <v>69358860275</v>
      </c>
      <c r="X69" s="34"/>
      <c r="Y69" s="34"/>
      <c r="Z69" s="34"/>
    </row>
    <row r="70" spans="1:26" x14ac:dyDescent="0.35">
      <c r="A70" s="19" t="s">
        <v>138</v>
      </c>
      <c r="B70" s="388"/>
      <c r="C70" s="20" t="s">
        <v>60</v>
      </c>
      <c r="D70" s="3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64"/>
      <c r="U70" s="64"/>
      <c r="X70" s="34"/>
      <c r="Y70" s="34"/>
      <c r="Z70" s="34"/>
    </row>
    <row r="71" spans="1:26" x14ac:dyDescent="0.35">
      <c r="A71" s="19" t="s">
        <v>138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64"/>
      <c r="U71" s="64"/>
      <c r="X71" s="34"/>
      <c r="Y71" s="34"/>
      <c r="Z71" s="34"/>
    </row>
    <row r="72" spans="1:26" x14ac:dyDescent="0.35">
      <c r="A72" s="19" t="s">
        <v>138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64"/>
      <c r="U72" s="64"/>
      <c r="X72" s="34"/>
      <c r="Y72" s="34"/>
      <c r="Z72" s="34"/>
    </row>
    <row r="73" spans="1:26" x14ac:dyDescent="0.35">
      <c r="A73" s="19" t="s">
        <v>138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X73" s="35"/>
      <c r="Y73" s="35"/>
      <c r="Z73" s="35"/>
    </row>
    <row r="74" spans="1:26" x14ac:dyDescent="0.35">
      <c r="A74" s="19" t="s">
        <v>138</v>
      </c>
      <c r="B74" s="393" t="s">
        <v>93</v>
      </c>
      <c r="C74" s="28" t="s">
        <v>59</v>
      </c>
      <c r="D74" s="64">
        <v>1518500000</v>
      </c>
      <c r="E74" s="64">
        <v>1533099999.9999986</v>
      </c>
      <c r="F74" s="64">
        <v>1620899999.9999995</v>
      </c>
      <c r="G74" s="64">
        <v>1954299999.9999993</v>
      </c>
      <c r="H74" s="64">
        <v>62500000</v>
      </c>
      <c r="I74" s="64">
        <v>4126100000.0000057</v>
      </c>
      <c r="J74" s="64">
        <v>5186599999.9999981</v>
      </c>
      <c r="K74" s="64">
        <v>4732899999.9999943</v>
      </c>
      <c r="L74" s="64">
        <v>7016599999.9999981</v>
      </c>
      <c r="M74" s="64">
        <v>996336191.00000942</v>
      </c>
      <c r="N74" s="64">
        <v>4362699999.9999895</v>
      </c>
      <c r="O74" s="64">
        <v>2620700000.000001</v>
      </c>
      <c r="P74" s="64">
        <v>1082099999.9999986</v>
      </c>
      <c r="Q74" s="64">
        <v>823708129.9999845</v>
      </c>
      <c r="R74" s="64">
        <v>4843763603.9999962</v>
      </c>
      <c r="S74" s="64">
        <v>10096852413.000011</v>
      </c>
      <c r="T74" s="64">
        <v>4867820171.0000286</v>
      </c>
      <c r="U74" s="64">
        <v>1629629669.0000091</v>
      </c>
      <c r="W74" s="64"/>
      <c r="X74" s="34"/>
      <c r="Y74" s="34"/>
      <c r="Z74" s="34"/>
    </row>
    <row r="75" spans="1:26" x14ac:dyDescent="0.35">
      <c r="A75" s="19" t="s">
        <v>138</v>
      </c>
      <c r="B75" s="390"/>
      <c r="C75" s="20" t="s">
        <v>60</v>
      </c>
      <c r="D75" s="3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X75" s="34"/>
      <c r="Y75" s="34"/>
      <c r="Z75" s="34"/>
    </row>
    <row r="76" spans="1:26" x14ac:dyDescent="0.35">
      <c r="A76" s="19" t="s">
        <v>138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X76" s="34"/>
      <c r="Y76" s="34"/>
      <c r="Z76" s="34"/>
    </row>
    <row r="77" spans="1:26" x14ac:dyDescent="0.35">
      <c r="A77" s="19" t="s">
        <v>138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X77" s="34"/>
      <c r="Y77" s="34"/>
      <c r="Z77" s="34"/>
    </row>
    <row r="78" spans="1:26" x14ac:dyDescent="0.35">
      <c r="A78" s="19" t="s">
        <v>138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X78" s="35"/>
      <c r="Y78" s="35"/>
      <c r="Z78" s="35"/>
    </row>
    <row r="79" spans="1:26" x14ac:dyDescent="0.35">
      <c r="A79" s="19" t="s">
        <v>138</v>
      </c>
      <c r="B79" s="388" t="s">
        <v>94</v>
      </c>
      <c r="C79" s="17" t="s">
        <v>59</v>
      </c>
      <c r="D79" s="35">
        <f t="shared" ref="D79:R79" si="4">(D34-D69-D74)</f>
        <v>3818399999.9999981</v>
      </c>
      <c r="E79" s="34">
        <f t="shared" si="4"/>
        <v>3778000000.0000091</v>
      </c>
      <c r="F79" s="34">
        <f t="shared" si="4"/>
        <v>4669699999.9999962</v>
      </c>
      <c r="G79" s="34">
        <f t="shared" si="4"/>
        <v>5296800000.0000048</v>
      </c>
      <c r="H79" s="34">
        <f t="shared" si="4"/>
        <v>4945100000.0000114</v>
      </c>
      <c r="I79" s="34">
        <f t="shared" si="4"/>
        <v>9376999999.9999943</v>
      </c>
      <c r="J79" s="34">
        <f t="shared" si="4"/>
        <v>12054300000.000002</v>
      </c>
      <c r="K79" s="34">
        <f t="shared" si="4"/>
        <v>13711700000.000006</v>
      </c>
      <c r="L79" s="34">
        <f t="shared" si="4"/>
        <v>22760400000</v>
      </c>
      <c r="M79" s="34">
        <f>(M34-M69-M74)</f>
        <v>26293200000.000023</v>
      </c>
      <c r="N79" s="34">
        <f t="shared" si="4"/>
        <v>26489400000.000011</v>
      </c>
      <c r="O79" s="34">
        <f t="shared" si="4"/>
        <v>32099900000.000023</v>
      </c>
      <c r="P79" s="34">
        <f t="shared" si="4"/>
        <v>35885000000.000023</v>
      </c>
      <c r="Q79" s="34">
        <f t="shared" si="4"/>
        <v>40570440141.999954</v>
      </c>
      <c r="R79" s="34">
        <f t="shared" si="4"/>
        <v>37582151324.999985</v>
      </c>
      <c r="S79" s="34">
        <f>(S34-S69-S74)</f>
        <v>39900318285</v>
      </c>
      <c r="T79" s="34">
        <f t="shared" ref="T79:U79" si="5">(T34-T69-T74)</f>
        <v>29320331620</v>
      </c>
      <c r="U79" s="34">
        <f t="shared" si="5"/>
        <v>31340872272.000008</v>
      </c>
      <c r="X79" s="35"/>
      <c r="Y79" s="35"/>
      <c r="Z79" s="35"/>
    </row>
    <row r="80" spans="1:26" x14ac:dyDescent="0.35">
      <c r="A80" s="19" t="s">
        <v>138</v>
      </c>
      <c r="B80" s="388"/>
      <c r="C80" s="20" t="s">
        <v>60</v>
      </c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X80" s="35"/>
      <c r="Y80" s="35"/>
      <c r="Z80" s="35"/>
    </row>
    <row r="81" spans="1:26" x14ac:dyDescent="0.35">
      <c r="A81" s="19" t="s">
        <v>138</v>
      </c>
      <c r="B81" s="388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X81" s="35"/>
      <c r="Y81" s="35"/>
      <c r="Z81" s="35"/>
    </row>
    <row r="82" spans="1:26" x14ac:dyDescent="0.35">
      <c r="A82" s="19" t="s">
        <v>138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X82" s="35"/>
      <c r="Y82" s="35"/>
      <c r="Z82" s="35"/>
    </row>
    <row r="83" spans="1:26" x14ac:dyDescent="0.35">
      <c r="A83" s="19" t="s">
        <v>138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X83" s="35"/>
      <c r="Y83" s="35"/>
      <c r="Z83" s="35"/>
    </row>
    <row r="84" spans="1:26" x14ac:dyDescent="0.35">
      <c r="A84" s="19" t="s">
        <v>138</v>
      </c>
    </row>
    <row r="85" spans="1:26" x14ac:dyDescent="0.35">
      <c r="A85" s="19" t="s">
        <v>138</v>
      </c>
      <c r="B85" s="64"/>
    </row>
    <row r="86" spans="1:26" x14ac:dyDescent="0.35">
      <c r="A86" s="19" t="s">
        <v>104</v>
      </c>
      <c r="B86" s="180" t="s">
        <v>172</v>
      </c>
      <c r="C86" s="22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  <c r="X86" s="77"/>
      <c r="Y86" s="77"/>
      <c r="Z86" s="77"/>
    </row>
    <row r="87" spans="1:26" s="42" customFormat="1" x14ac:dyDescent="0.35">
      <c r="A87" s="19" t="s">
        <v>138</v>
      </c>
      <c r="B87" s="239" t="s">
        <v>174</v>
      </c>
      <c r="C87" s="239" t="s">
        <v>167</v>
      </c>
      <c r="D87" s="72">
        <v>5501848000000</v>
      </c>
      <c r="E87" s="72">
        <v>6426239000000</v>
      </c>
      <c r="F87" s="72">
        <v>6815842000000</v>
      </c>
      <c r="G87" s="72">
        <v>7265385000000</v>
      </c>
      <c r="H87" s="72">
        <v>7695624000000</v>
      </c>
      <c r="I87" s="72">
        <v>8693240000000</v>
      </c>
      <c r="J87" s="72">
        <v>9441350000000</v>
      </c>
      <c r="K87" s="72">
        <v>10538115000000</v>
      </c>
      <c r="L87" s="72">
        <v>11403263000000</v>
      </c>
      <c r="M87" s="72">
        <v>12256863000000</v>
      </c>
      <c r="N87" s="72">
        <v>12093890000000</v>
      </c>
      <c r="O87" s="72">
        <v>13282061000000</v>
      </c>
      <c r="P87" s="72">
        <v>14550014000000</v>
      </c>
      <c r="Q87" s="72">
        <v>15626907000000</v>
      </c>
      <c r="R87" s="72">
        <v>16118031000000</v>
      </c>
      <c r="S87" s="72">
        <v>17259799000000</v>
      </c>
      <c r="T87" s="72">
        <v>18261422000000</v>
      </c>
      <c r="U87" s="72">
        <v>19539870000000</v>
      </c>
      <c r="X87" s="43"/>
      <c r="Y87" s="43"/>
      <c r="Z87" s="43"/>
    </row>
    <row r="88" spans="1:26" s="42" customFormat="1" x14ac:dyDescent="0.35">
      <c r="A88" s="19" t="s">
        <v>138</v>
      </c>
      <c r="B88" s="242" t="s">
        <v>171</v>
      </c>
      <c r="C88" s="242" t="s">
        <v>173</v>
      </c>
      <c r="D88" s="44">
        <v>9.5603975000000005</v>
      </c>
      <c r="E88" s="44">
        <v>9.4555583333333306</v>
      </c>
      <c r="F88" s="44">
        <v>9.3423416666666697</v>
      </c>
      <c r="G88" s="44">
        <v>9.6559583333333308</v>
      </c>
      <c r="H88" s="44">
        <v>10.7890191666667</v>
      </c>
      <c r="I88" s="44">
        <v>11.285966666666701</v>
      </c>
      <c r="J88" s="44">
        <v>10.8978916666667</v>
      </c>
      <c r="K88" s="44">
        <v>10.8992416666667</v>
      </c>
      <c r="L88" s="44">
        <v>10.9281916666667</v>
      </c>
      <c r="M88" s="44">
        <v>11.129716666666701</v>
      </c>
      <c r="N88" s="44">
        <v>13.513475</v>
      </c>
      <c r="O88" s="44">
        <v>12.636008333333301</v>
      </c>
      <c r="P88" s="44">
        <v>12.423325</v>
      </c>
      <c r="Q88" s="44">
        <v>13.169458333333299</v>
      </c>
      <c r="R88" s="44">
        <v>12.7719916666667</v>
      </c>
      <c r="S88" s="353">
        <v>13.292450000000001</v>
      </c>
      <c r="T88" s="353">
        <v>15.848266666666699</v>
      </c>
      <c r="U88" s="353">
        <v>18.664058333333301</v>
      </c>
      <c r="X88" s="43"/>
      <c r="Y88" s="43"/>
      <c r="Z88" s="43"/>
    </row>
    <row r="89" spans="1:26" s="42" customFormat="1" x14ac:dyDescent="0.35">
      <c r="A89" s="19" t="s">
        <v>138</v>
      </c>
      <c r="B89" s="244" t="s">
        <v>175</v>
      </c>
      <c r="C89" s="244" t="s">
        <v>173</v>
      </c>
      <c r="D89" s="43">
        <v>100300579</v>
      </c>
      <c r="E89" s="43">
        <v>101719673</v>
      </c>
      <c r="F89" s="43">
        <v>103067068</v>
      </c>
      <c r="G89" s="43">
        <v>104355608</v>
      </c>
      <c r="H89" s="43">
        <v>105640453</v>
      </c>
      <c r="I89" s="43">
        <v>106995583</v>
      </c>
      <c r="J89" s="43">
        <v>108472228</v>
      </c>
      <c r="K89" s="43">
        <v>110092378</v>
      </c>
      <c r="L89" s="43">
        <v>111836346</v>
      </c>
      <c r="M89" s="43">
        <v>113661809</v>
      </c>
      <c r="N89" s="43">
        <v>115505228</v>
      </c>
      <c r="O89" s="43">
        <v>117318941</v>
      </c>
      <c r="P89" s="43">
        <v>119090017</v>
      </c>
      <c r="Q89" s="43">
        <v>120828307</v>
      </c>
      <c r="R89" s="43">
        <v>122535969</v>
      </c>
      <c r="S89" s="353">
        <v>124221600</v>
      </c>
      <c r="T89" s="353">
        <v>125890949</v>
      </c>
      <c r="U89" s="353">
        <v>127540423</v>
      </c>
      <c r="X89" s="43"/>
      <c r="Y89" s="43"/>
      <c r="Z89" s="43"/>
    </row>
    <row r="90" spans="1:26" x14ac:dyDescent="0.35">
      <c r="A90" s="19" t="s">
        <v>138</v>
      </c>
      <c r="B90" s="246" t="s">
        <v>169</v>
      </c>
      <c r="C90" s="246" t="s">
        <v>167</v>
      </c>
      <c r="D90" s="73">
        <v>1241348000000</v>
      </c>
      <c r="E90" s="73">
        <v>1351317000000</v>
      </c>
      <c r="F90" s="73">
        <v>1438197000000</v>
      </c>
      <c r="G90" s="73">
        <v>1583758000000</v>
      </c>
      <c r="H90" s="73">
        <v>1778517000000</v>
      </c>
      <c r="I90" s="73">
        <v>1879655000000</v>
      </c>
      <c r="J90" s="73">
        <v>2088318000000.0002</v>
      </c>
      <c r="K90" s="73">
        <v>2408010000000</v>
      </c>
      <c r="L90" s="73">
        <v>2665238000000</v>
      </c>
      <c r="M90" s="73">
        <v>3167301000000</v>
      </c>
      <c r="N90" s="73">
        <v>3415893000000</v>
      </c>
      <c r="O90" s="73">
        <v>3549323000000</v>
      </c>
      <c r="P90" s="73">
        <v>3939345000000</v>
      </c>
      <c r="Q90" s="73">
        <v>4326703000000.0005</v>
      </c>
      <c r="R90" s="73">
        <v>4509107000000</v>
      </c>
      <c r="S90" s="351">
        <v>4812976000000</v>
      </c>
      <c r="T90" s="73">
        <v>4959317000000</v>
      </c>
      <c r="U90" s="73">
        <v>5081458000000</v>
      </c>
      <c r="V90" s="42"/>
      <c r="W90" s="42"/>
      <c r="X90" s="43"/>
      <c r="Y90" s="43"/>
      <c r="Z90" s="43"/>
    </row>
    <row r="91" spans="1:26" x14ac:dyDescent="0.35">
      <c r="A91" s="19" t="s">
        <v>138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X91" s="75"/>
      <c r="Y91" s="75"/>
      <c r="Z91" s="75"/>
    </row>
    <row r="92" spans="1:26" x14ac:dyDescent="0.35">
      <c r="A92" s="19" t="s">
        <v>138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X92" s="75"/>
      <c r="Y92" s="75"/>
      <c r="Z92" s="75"/>
    </row>
    <row r="93" spans="1:26" ht="15" customHeight="1" x14ac:dyDescent="0.35">
      <c r="A93" s="19" t="s">
        <v>138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  <c r="X93" s="77"/>
      <c r="Y93" s="77"/>
      <c r="Z93" s="77"/>
    </row>
    <row r="94" spans="1:26" ht="15" customHeight="1" x14ac:dyDescent="0.35">
      <c r="A94" s="19" t="s">
        <v>138</v>
      </c>
      <c r="B94" s="385" t="s">
        <v>0</v>
      </c>
      <c r="C94" s="260" t="s">
        <v>125</v>
      </c>
      <c r="D94" s="64">
        <f t="shared" ref="D94:R94" si="6">(D8/D$8)*100</f>
        <v>100</v>
      </c>
      <c r="E94" s="64">
        <f t="shared" si="6"/>
        <v>100</v>
      </c>
      <c r="F94" s="64">
        <f t="shared" si="6"/>
        <v>100</v>
      </c>
      <c r="G94" s="64">
        <f t="shared" si="6"/>
        <v>100</v>
      </c>
      <c r="H94" s="64">
        <f t="shared" si="6"/>
        <v>100</v>
      </c>
      <c r="I94" s="64">
        <f t="shared" si="6"/>
        <v>100</v>
      </c>
      <c r="J94" s="64">
        <f t="shared" si="6"/>
        <v>100</v>
      </c>
      <c r="K94" s="64">
        <f t="shared" si="6"/>
        <v>100</v>
      </c>
      <c r="L94" s="64">
        <f t="shared" si="6"/>
        <v>100</v>
      </c>
      <c r="M94" s="64">
        <f t="shared" si="6"/>
        <v>100</v>
      </c>
      <c r="N94" s="64">
        <f t="shared" si="6"/>
        <v>100</v>
      </c>
      <c r="O94" s="64">
        <f t="shared" si="6"/>
        <v>100</v>
      </c>
      <c r="P94" s="64">
        <f t="shared" si="6"/>
        <v>100</v>
      </c>
      <c r="Q94" s="64">
        <f t="shared" si="6"/>
        <v>100</v>
      </c>
      <c r="R94" s="64">
        <f t="shared" si="6"/>
        <v>100</v>
      </c>
      <c r="S94" s="64">
        <f t="shared" ref="S94:T95" si="7">(S8/S$8)*100</f>
        <v>100</v>
      </c>
      <c r="T94" s="64">
        <f t="shared" si="7"/>
        <v>100</v>
      </c>
      <c r="U94" s="64">
        <f t="shared" ref="U94" si="8">(U8/U$8)*100</f>
        <v>100</v>
      </c>
      <c r="X94" s="64"/>
      <c r="Y94" s="64"/>
      <c r="Z94" s="64"/>
    </row>
    <row r="95" spans="1:26" ht="15" customHeight="1" x14ac:dyDescent="0.35">
      <c r="A95" s="19" t="s">
        <v>138</v>
      </c>
      <c r="B95" s="386"/>
      <c r="C95" s="260" t="s">
        <v>124</v>
      </c>
      <c r="D95" s="64">
        <f t="shared" ref="D95:R99" si="9">(D9/D$8)*100</f>
        <v>61.923606707917003</v>
      </c>
      <c r="E95" s="64">
        <f t="shared" si="9"/>
        <v>63.307642183000404</v>
      </c>
      <c r="F95" s="64">
        <f t="shared" si="9"/>
        <v>75.604019138226363</v>
      </c>
      <c r="G95" s="64">
        <f t="shared" si="9"/>
        <v>64.659668711013268</v>
      </c>
      <c r="H95" s="64">
        <f t="shared" si="9"/>
        <v>75.960453033304674</v>
      </c>
      <c r="I95" s="64">
        <f t="shared" si="9"/>
        <v>84.291905070989486</v>
      </c>
      <c r="J95" s="64">
        <f t="shared" si="9"/>
        <v>93.741961971368269</v>
      </c>
      <c r="K95" s="64">
        <f t="shared" si="9"/>
        <v>96.865591711909232</v>
      </c>
      <c r="L95" s="64">
        <f t="shared" si="9"/>
        <v>100.49896647909959</v>
      </c>
      <c r="M95" s="64">
        <f t="shared" si="9"/>
        <v>117.91281818125199</v>
      </c>
      <c r="N95" s="64">
        <f t="shared" si="9"/>
        <v>59.50823736671137</v>
      </c>
      <c r="O95" s="64">
        <f t="shared" si="9"/>
        <v>58.472863729878377</v>
      </c>
      <c r="P95" s="64">
        <f t="shared" si="9"/>
        <v>62.717539585256787</v>
      </c>
      <c r="Q95" s="64">
        <f t="shared" si="9"/>
        <v>58.928921964094016</v>
      </c>
      <c r="R95" s="64">
        <f t="shared" si="9"/>
        <v>70.819850401876607</v>
      </c>
      <c r="S95" s="64">
        <f t="shared" si="7"/>
        <v>61.12844360760932</v>
      </c>
      <c r="T95" s="64">
        <f t="shared" si="7"/>
        <v>74.305928308664477</v>
      </c>
      <c r="U95" s="64">
        <f t="shared" ref="U95" si="10">(U9/U$8)*100</f>
        <v>110.37037657187356</v>
      </c>
      <c r="X95" s="64"/>
      <c r="Y95" s="64"/>
      <c r="Z95" s="64"/>
    </row>
    <row r="96" spans="1:26" ht="15" customHeight="1" x14ac:dyDescent="0.35">
      <c r="A96" s="19" t="s">
        <v>138</v>
      </c>
      <c r="B96" s="386"/>
      <c r="C96" s="95" t="s">
        <v>126</v>
      </c>
      <c r="D96" s="64">
        <f t="shared" si="9"/>
        <v>61.923606707917003</v>
      </c>
      <c r="E96" s="64">
        <f t="shared" si="9"/>
        <v>63.307642183000411</v>
      </c>
      <c r="F96" s="64">
        <f t="shared" si="9"/>
        <v>65.592216863002278</v>
      </c>
      <c r="G96" s="64">
        <f t="shared" si="9"/>
        <v>62.655619332180109</v>
      </c>
      <c r="H96" s="64">
        <f t="shared" si="9"/>
        <v>67.808470078122085</v>
      </c>
      <c r="I96" s="64">
        <f t="shared" si="9"/>
        <v>69.177207364943598</v>
      </c>
      <c r="J96" s="64">
        <f t="shared" si="9"/>
        <v>80.270967097432575</v>
      </c>
      <c r="K96" s="64">
        <f t="shared" si="9"/>
        <v>83.078259817150197</v>
      </c>
      <c r="L96" s="64">
        <f t="shared" si="9"/>
        <v>80.549542533179135</v>
      </c>
      <c r="M96" s="64">
        <f t="shared" si="9"/>
        <v>69.691191744362996</v>
      </c>
      <c r="N96" s="64">
        <f t="shared" si="9"/>
        <v>48.85953515881036</v>
      </c>
      <c r="O96" s="64">
        <f t="shared" si="9"/>
        <v>52.494269110046588</v>
      </c>
      <c r="P96" s="64">
        <f t="shared" si="9"/>
        <v>54.113934832352292</v>
      </c>
      <c r="Q96" s="64">
        <f t="shared" si="9"/>
        <v>49.229044005251744</v>
      </c>
      <c r="R96" s="64">
        <f t="shared" si="9"/>
        <v>52.267236061552602</v>
      </c>
      <c r="S96" s="64">
        <f t="shared" ref="S96:T96" si="11">(S10/S$8)*100</f>
        <v>52.858790614702912</v>
      </c>
      <c r="T96" s="64">
        <f t="shared" si="11"/>
        <v>52.737647607524828</v>
      </c>
      <c r="U96" s="64">
        <f t="shared" ref="U96" si="12">(U10/U$8)*100</f>
        <v>50.514970332647046</v>
      </c>
      <c r="X96" s="64"/>
      <c r="Y96" s="64"/>
      <c r="Z96" s="64"/>
    </row>
    <row r="97" spans="1:26" ht="15" customHeight="1" x14ac:dyDescent="0.35">
      <c r="A97" s="19" t="s">
        <v>138</v>
      </c>
      <c r="B97" s="386"/>
      <c r="C97" s="260" t="s">
        <v>123</v>
      </c>
      <c r="D97" s="64">
        <f t="shared" si="9"/>
        <v>61.923606707917003</v>
      </c>
      <c r="E97" s="64">
        <f t="shared" si="9"/>
        <v>63.307642183000404</v>
      </c>
      <c r="F97" s="64">
        <f t="shared" si="9"/>
        <v>65.592216863002278</v>
      </c>
      <c r="G97" s="64">
        <f t="shared" si="9"/>
        <v>62.655619332180109</v>
      </c>
      <c r="H97" s="64">
        <f t="shared" si="9"/>
        <v>67.808470078122085</v>
      </c>
      <c r="I97" s="64">
        <f t="shared" si="9"/>
        <v>69.177207364943598</v>
      </c>
      <c r="J97" s="64">
        <f t="shared" si="9"/>
        <v>80.270967097432575</v>
      </c>
      <c r="K97" s="64">
        <f t="shared" si="9"/>
        <v>83.078259817150197</v>
      </c>
      <c r="L97" s="64">
        <f t="shared" si="9"/>
        <v>80.549542533179135</v>
      </c>
      <c r="M97" s="64">
        <f t="shared" si="9"/>
        <v>59.204200984583522</v>
      </c>
      <c r="N97" s="64">
        <f t="shared" si="9"/>
        <v>48.859535158810388</v>
      </c>
      <c r="O97" s="64">
        <f t="shared" si="9"/>
        <v>52.494269110046602</v>
      </c>
      <c r="P97" s="64">
        <f t="shared" si="9"/>
        <v>54.113934832352292</v>
      </c>
      <c r="Q97" s="64">
        <f t="shared" si="9"/>
        <v>50.063287784380009</v>
      </c>
      <c r="R97" s="64">
        <f t="shared" si="9"/>
        <v>51.79604927728608</v>
      </c>
      <c r="S97" s="64">
        <f t="shared" ref="S97:T97" si="13">(S11/S$8)*100</f>
        <v>51.90853700044763</v>
      </c>
      <c r="T97" s="64">
        <f t="shared" si="13"/>
        <v>58.184820256641068</v>
      </c>
      <c r="U97" s="64">
        <f t="shared" ref="U97" si="14">(U11/U$8)*100</f>
        <v>56.707390386524594</v>
      </c>
      <c r="X97" s="64"/>
      <c r="Y97" s="64"/>
      <c r="Z97" s="64"/>
    </row>
    <row r="98" spans="1:26" ht="15" customHeight="1" x14ac:dyDescent="0.35">
      <c r="A98" s="19" t="s">
        <v>138</v>
      </c>
      <c r="B98" s="386"/>
      <c r="C98" s="20" t="s">
        <v>117</v>
      </c>
      <c r="D98" s="64">
        <f t="shared" si="9"/>
        <v>21.396159648559237</v>
      </c>
      <c r="E98" s="64">
        <f t="shared" si="9"/>
        <v>18.889091304012723</v>
      </c>
      <c r="F98" s="64">
        <f t="shared" si="9"/>
        <v>14.5563008653157</v>
      </c>
      <c r="G98" s="64">
        <f t="shared" si="9"/>
        <v>13.482531320438223</v>
      </c>
      <c r="H98" s="64">
        <f t="shared" si="9"/>
        <v>18.000064078260916</v>
      </c>
      <c r="I98" s="64">
        <f t="shared" si="9"/>
        <v>16.130768293725033</v>
      </c>
      <c r="J98" s="64">
        <f t="shared" si="9"/>
        <v>26.384063759257316</v>
      </c>
      <c r="K98" s="64">
        <f t="shared" si="9"/>
        <v>25.419880518348471</v>
      </c>
      <c r="L98" s="64">
        <f t="shared" si="9"/>
        <v>22.503814674467382</v>
      </c>
      <c r="M98" s="64">
        <f t="shared" si="9"/>
        <v>8.6585694622515526</v>
      </c>
      <c r="N98" s="64">
        <f t="shared" si="9"/>
        <v>16.293369805608418</v>
      </c>
      <c r="O98" s="64">
        <f t="shared" si="9"/>
        <v>21.654799932984119</v>
      </c>
      <c r="P98" s="64">
        <f t="shared" si="9"/>
        <v>25.60073995046524</v>
      </c>
      <c r="Q98" s="64">
        <f t="shared" si="9"/>
        <v>19.852821679896039</v>
      </c>
      <c r="R98" s="64">
        <f t="shared" si="9"/>
        <v>18.526715165183845</v>
      </c>
      <c r="S98" s="64">
        <f t="shared" ref="S98:T98" si="15">(S12/S$8)*100</f>
        <v>18.590254241452868</v>
      </c>
      <c r="T98" s="64">
        <f t="shared" si="15"/>
        <v>24.549993736288418</v>
      </c>
      <c r="U98" s="64">
        <f t="shared" ref="U98" si="16">(U12/U$8)*100</f>
        <v>23.806766988018186</v>
      </c>
      <c r="X98" s="64"/>
      <c r="Y98" s="64"/>
      <c r="Z98" s="64"/>
    </row>
    <row r="99" spans="1:26" ht="15" customHeight="1" x14ac:dyDescent="0.35">
      <c r="A99" s="19" t="s">
        <v>138</v>
      </c>
      <c r="B99" s="386"/>
      <c r="C99" s="254" t="s">
        <v>118</v>
      </c>
      <c r="D99" s="64">
        <f t="shared" si="9"/>
        <v>23.533883524700588</v>
      </c>
      <c r="E99" s="64">
        <f t="shared" si="9"/>
        <v>22.764484553779752</v>
      </c>
      <c r="F99" s="64">
        <f t="shared" si="9"/>
        <v>37.671603421414559</v>
      </c>
      <c r="G99" s="64">
        <f t="shared" si="9"/>
        <v>38.210869109398757</v>
      </c>
      <c r="H99" s="64">
        <f t="shared" si="9"/>
        <v>38.943402876045944</v>
      </c>
      <c r="I99" s="64">
        <f t="shared" si="9"/>
        <v>43.719534700215085</v>
      </c>
      <c r="J99" s="64">
        <f t="shared" si="9"/>
        <v>39.695912265234739</v>
      </c>
      <c r="K99" s="64">
        <f t="shared" si="9"/>
        <v>38.718764090023647</v>
      </c>
      <c r="L99" s="64">
        <f t="shared" si="9"/>
        <v>34.509274629503054</v>
      </c>
      <c r="M99" s="64">
        <f t="shared" si="9"/>
        <v>27.08420268101635</v>
      </c>
      <c r="N99" s="64">
        <f t="shared" si="9"/>
        <v>17.206048218775948</v>
      </c>
      <c r="O99" s="64">
        <f t="shared" si="9"/>
        <v>15.627991993031621</v>
      </c>
      <c r="P99" s="64">
        <f t="shared" si="9"/>
        <v>16.804432124838222</v>
      </c>
      <c r="Q99" s="64">
        <f t="shared" si="9"/>
        <v>17.049956283955659</v>
      </c>
      <c r="R99" s="64">
        <f t="shared" si="9"/>
        <v>16.942218244406941</v>
      </c>
      <c r="S99" s="64">
        <f t="shared" ref="S99:T99" si="17">(S13/S$8)*100</f>
        <v>16.45046785606247</v>
      </c>
      <c r="T99" s="64">
        <f t="shared" si="17"/>
        <v>16.689355863830549</v>
      </c>
      <c r="U99" s="64">
        <f t="shared" ref="U99" si="18">(U13/U$8)*100</f>
        <v>18.301582597951814</v>
      </c>
      <c r="X99" s="64"/>
      <c r="Y99" s="64"/>
      <c r="Z99" s="64"/>
    </row>
    <row r="100" spans="1:26" ht="15" customHeight="1" x14ac:dyDescent="0.35">
      <c r="A100" s="19" t="s">
        <v>138</v>
      </c>
      <c r="B100" s="386"/>
      <c r="C100" s="254" t="s">
        <v>119</v>
      </c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X100" s="64"/>
      <c r="Y100" s="64"/>
      <c r="Z100" s="64"/>
    </row>
    <row r="101" spans="1:26" ht="15" customHeight="1" x14ac:dyDescent="0.35">
      <c r="A101" s="19" t="s">
        <v>138</v>
      </c>
      <c r="B101" s="386"/>
      <c r="C101" s="254" t="s">
        <v>120</v>
      </c>
      <c r="D101" s="64">
        <f t="shared" ref="D101:R101" si="19">(D15/D$8)*100</f>
        <v>16.993563534657184</v>
      </c>
      <c r="E101" s="64">
        <f t="shared" si="19"/>
        <v>21.654066325207925</v>
      </c>
      <c r="F101" s="64">
        <f t="shared" si="19"/>
        <v>13.364312576272031</v>
      </c>
      <c r="G101" s="64">
        <f t="shared" si="19"/>
        <v>10.962218902343135</v>
      </c>
      <c r="H101" s="64">
        <f t="shared" si="19"/>
        <v>10.865003123815221</v>
      </c>
      <c r="I101" s="64">
        <f t="shared" si="19"/>
        <v>9.3269043710034882</v>
      </c>
      <c r="J101" s="64">
        <f t="shared" si="19"/>
        <v>14.190991072940529</v>
      </c>
      <c r="K101" s="64">
        <f t="shared" si="19"/>
        <v>18.939615208778079</v>
      </c>
      <c r="L101" s="64">
        <f t="shared" si="19"/>
        <v>23.536453229208707</v>
      </c>
      <c r="M101" s="64">
        <f t="shared" si="19"/>
        <v>23.461428841315609</v>
      </c>
      <c r="N101" s="64">
        <f t="shared" si="19"/>
        <v>15.360117134426021</v>
      </c>
      <c r="O101" s="64">
        <f t="shared" si="19"/>
        <v>15.211477184030855</v>
      </c>
      <c r="P101" s="64">
        <f t="shared" si="19"/>
        <v>11.708762757048834</v>
      </c>
      <c r="Q101" s="64">
        <f t="shared" si="19"/>
        <v>13.16050982052831</v>
      </c>
      <c r="R101" s="64">
        <f t="shared" si="19"/>
        <v>16.327115867695298</v>
      </c>
      <c r="S101" s="64">
        <f t="shared" ref="S101:T101" si="20">(S15/S$8)*100</f>
        <v>16.867814902932292</v>
      </c>
      <c r="T101" s="64">
        <f t="shared" si="20"/>
        <v>16.945470656522112</v>
      </c>
      <c r="U101" s="64">
        <f t="shared" ref="U101" si="21">(U15/U$8)*100</f>
        <v>14.599040800554588</v>
      </c>
      <c r="X101" s="64"/>
      <c r="Y101" s="64"/>
      <c r="Z101" s="64"/>
    </row>
    <row r="102" spans="1:26" ht="15" customHeight="1" x14ac:dyDescent="0.35">
      <c r="A102" s="19" t="s">
        <v>138</v>
      </c>
      <c r="B102" s="386"/>
      <c r="C102" s="260" t="s">
        <v>121</v>
      </c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X102" s="64"/>
      <c r="Y102" s="64"/>
      <c r="Z102" s="64"/>
    </row>
    <row r="103" spans="1:26" ht="15" customHeight="1" x14ac:dyDescent="0.35">
      <c r="A103" s="19" t="s">
        <v>138</v>
      </c>
      <c r="B103" s="386"/>
      <c r="C103" s="260" t="s">
        <v>122</v>
      </c>
      <c r="D103" s="64">
        <f t="shared" ref="D103:R104" si="22">(D17/D$8)*100</f>
        <v>0</v>
      </c>
      <c r="E103" s="64">
        <f t="shared" si="22"/>
        <v>0</v>
      </c>
      <c r="F103" s="64">
        <f t="shared" si="22"/>
        <v>10.011802275224078</v>
      </c>
      <c r="G103" s="64">
        <f t="shared" si="22"/>
        <v>2.0040493788331499</v>
      </c>
      <c r="H103" s="64">
        <f t="shared" si="22"/>
        <v>8.1519829551825964</v>
      </c>
      <c r="I103" s="64">
        <f t="shared" si="22"/>
        <v>15.114697706045879</v>
      </c>
      <c r="J103" s="64">
        <f t="shared" si="22"/>
        <v>13.470994873935691</v>
      </c>
      <c r="K103" s="64">
        <f t="shared" si="22"/>
        <v>13.787331894759044</v>
      </c>
      <c r="L103" s="64">
        <f t="shared" si="22"/>
        <v>19.949423945920447</v>
      </c>
      <c r="M103" s="64">
        <f t="shared" si="22"/>
        <v>58.70861719666847</v>
      </c>
      <c r="N103" s="64">
        <f t="shared" si="22"/>
        <v>10.648702207900982</v>
      </c>
      <c r="O103" s="64">
        <f t="shared" si="22"/>
        <v>5.9785946198317772</v>
      </c>
      <c r="P103" s="64">
        <f t="shared" si="22"/>
        <v>8.6036047529044861</v>
      </c>
      <c r="Q103" s="64">
        <f t="shared" si="22"/>
        <v>8.8656341797140072</v>
      </c>
      <c r="R103" s="64">
        <f t="shared" si="22"/>
        <v>19.02380112459052</v>
      </c>
      <c r="S103" s="64">
        <f t="shared" ref="S103:T103" si="23">(S17/S$8)*100</f>
        <v>9.219906607161688</v>
      </c>
      <c r="T103" s="64">
        <f t="shared" si="23"/>
        <v>16.121108052023395</v>
      </c>
      <c r="U103" s="64">
        <f t="shared" ref="U103" si="24">(U17/U$8)*100</f>
        <v>53.662986185348984</v>
      </c>
      <c r="X103" s="64"/>
      <c r="Y103" s="64"/>
      <c r="Z103" s="64"/>
    </row>
    <row r="104" spans="1:26" ht="15" customHeight="1" x14ac:dyDescent="0.35">
      <c r="A104" s="19" t="s">
        <v>138</v>
      </c>
      <c r="B104" s="387"/>
      <c r="C104" s="261" t="s">
        <v>116</v>
      </c>
      <c r="D104" s="85">
        <f t="shared" si="22"/>
        <v>38.07639329208299</v>
      </c>
      <c r="E104" s="85">
        <f t="shared" si="22"/>
        <v>36.692357816999596</v>
      </c>
      <c r="F104" s="85">
        <f t="shared" si="22"/>
        <v>34.407783136997708</v>
      </c>
      <c r="G104" s="85">
        <f t="shared" si="22"/>
        <v>37.344380667819891</v>
      </c>
      <c r="H104" s="85">
        <f t="shared" si="22"/>
        <v>32.19152992187793</v>
      </c>
      <c r="I104" s="85">
        <f t="shared" si="22"/>
        <v>30.822792635056391</v>
      </c>
      <c r="J104" s="85">
        <f t="shared" si="22"/>
        <v>19.729032902567418</v>
      </c>
      <c r="K104" s="85">
        <f t="shared" si="22"/>
        <v>16.921740182849813</v>
      </c>
      <c r="L104" s="85">
        <f t="shared" si="22"/>
        <v>19.450457466820865</v>
      </c>
      <c r="M104" s="85">
        <f t="shared" si="22"/>
        <v>40.795799015416485</v>
      </c>
      <c r="N104" s="85">
        <f t="shared" si="22"/>
        <v>51.140464841189612</v>
      </c>
      <c r="O104" s="85">
        <f t="shared" si="22"/>
        <v>47.505730889953412</v>
      </c>
      <c r="P104" s="85">
        <f t="shared" si="22"/>
        <v>45.886065167647708</v>
      </c>
      <c r="Q104" s="85">
        <f t="shared" si="22"/>
        <v>49.936712215619991</v>
      </c>
      <c r="R104" s="85">
        <f t="shared" si="22"/>
        <v>48.20395072271392</v>
      </c>
      <c r="S104" s="85">
        <f t="shared" ref="S104:T104" si="25">(S18/S$8)*100</f>
        <v>48.091462999552363</v>
      </c>
      <c r="T104" s="85">
        <f t="shared" si="25"/>
        <v>41.815179743358925</v>
      </c>
      <c r="U104" s="85">
        <f t="shared" ref="U104" si="26">(U18/U$8)*100</f>
        <v>43.292609613475413</v>
      </c>
      <c r="X104" s="32"/>
      <c r="Y104" s="32"/>
      <c r="Z104" s="32"/>
    </row>
    <row r="105" spans="1:26" x14ac:dyDescent="0.35">
      <c r="A105" s="19" t="s">
        <v>138</v>
      </c>
      <c r="B105" s="254" t="s">
        <v>4</v>
      </c>
      <c r="C105" s="260" t="s">
        <v>59</v>
      </c>
      <c r="D105" s="32">
        <f t="shared" ref="D105:R105" si="27">(D19/D$10)*100</f>
        <v>11.178724883618607</v>
      </c>
      <c r="E105" s="32">
        <f t="shared" si="27"/>
        <v>9.3976645014625912</v>
      </c>
      <c r="F105" s="32">
        <f t="shared" si="27"/>
        <v>8.5876862228081752</v>
      </c>
      <c r="G105" s="32">
        <f t="shared" si="27"/>
        <v>5.2051556903448457</v>
      </c>
      <c r="H105" s="32">
        <f t="shared" si="27"/>
        <v>33.851869818310107</v>
      </c>
      <c r="I105" s="32">
        <f t="shared" si="27"/>
        <v>9.658926270542187</v>
      </c>
      <c r="J105" s="32">
        <f t="shared" si="27"/>
        <v>10.38785682883902</v>
      </c>
      <c r="K105" s="32">
        <f t="shared" si="27"/>
        <v>11.431773724023001</v>
      </c>
      <c r="L105" s="32">
        <f>(L19/L$10)*100</f>
        <v>5.8787595752302089</v>
      </c>
      <c r="M105" s="32">
        <f t="shared" si="27"/>
        <v>2.5000059983908773</v>
      </c>
      <c r="N105" s="32">
        <f t="shared" si="27"/>
        <v>1.5034128212840474</v>
      </c>
      <c r="O105" s="32">
        <f t="shared" si="27"/>
        <v>1.1737454213673155</v>
      </c>
      <c r="P105" s="32">
        <f t="shared" si="27"/>
        <v>1.3518652731102698</v>
      </c>
      <c r="Q105" s="32">
        <f t="shared" si="27"/>
        <v>1.8352037269697381</v>
      </c>
      <c r="R105" s="32">
        <f t="shared" si="27"/>
        <v>0.38624911376814958</v>
      </c>
      <c r="S105" s="32">
        <f>(S19/S$10)*100</f>
        <v>6.6757724112924937</v>
      </c>
      <c r="T105" s="32">
        <f>(T19/T$10)*100</f>
        <v>0.40324453219893208</v>
      </c>
      <c r="U105" s="32">
        <f>(U19/U$10)*100</f>
        <v>0.43535671884746119</v>
      </c>
      <c r="X105" s="34"/>
      <c r="Y105" s="34"/>
      <c r="Z105" s="34"/>
    </row>
    <row r="106" spans="1:26" x14ac:dyDescent="0.35">
      <c r="A106" s="19" t="s">
        <v>138</v>
      </c>
      <c r="B106" s="254"/>
      <c r="C106" s="254" t="s">
        <v>60</v>
      </c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X106" s="34"/>
      <c r="Y106" s="34"/>
      <c r="Z106" s="34"/>
    </row>
    <row r="107" spans="1:26" x14ac:dyDescent="0.35">
      <c r="A107" s="19" t="s">
        <v>138</v>
      </c>
      <c r="B107" s="254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X107" s="34"/>
      <c r="Y107" s="34"/>
      <c r="Z107" s="34"/>
    </row>
    <row r="108" spans="1:26" x14ac:dyDescent="0.35">
      <c r="A108" s="19" t="s">
        <v>138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X108" s="34"/>
      <c r="Y108" s="34"/>
      <c r="Z108" s="34"/>
    </row>
    <row r="109" spans="1:26" x14ac:dyDescent="0.35">
      <c r="A109" s="19" t="s">
        <v>138</v>
      </c>
      <c r="B109" s="255"/>
      <c r="C109" s="255" t="s">
        <v>63</v>
      </c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X109" s="34"/>
      <c r="Y109" s="34"/>
      <c r="Z109" s="34"/>
    </row>
    <row r="110" spans="1:26" x14ac:dyDescent="0.35">
      <c r="A110" s="19" t="s">
        <v>138</v>
      </c>
      <c r="B110" s="390" t="s">
        <v>5</v>
      </c>
      <c r="C110" s="17" t="s">
        <v>59</v>
      </c>
      <c r="D110" s="32">
        <f t="shared" ref="D110:R110" si="28">(D24/D$10)*100</f>
        <v>3.668662034949727</v>
      </c>
      <c r="E110" s="32">
        <f t="shared" si="28"/>
        <v>3.002103962998584</v>
      </c>
      <c r="F110" s="32">
        <f t="shared" si="28"/>
        <v>2.5552537903757417</v>
      </c>
      <c r="G110" s="32">
        <f t="shared" si="28"/>
        <v>1.5140787994457372</v>
      </c>
      <c r="H110" s="32">
        <f t="shared" si="28"/>
        <v>1.2199808482221604</v>
      </c>
      <c r="I110" s="32">
        <f t="shared" si="28"/>
        <v>0.87487655468816217</v>
      </c>
      <c r="J110" s="32">
        <f t="shared" si="28"/>
        <v>0.79375398078498172</v>
      </c>
      <c r="K110" s="32">
        <f t="shared" si="28"/>
        <v>0.77016288279730971</v>
      </c>
      <c r="L110" s="32">
        <f t="shared" si="28"/>
        <v>1.2312744663813981</v>
      </c>
      <c r="M110" s="32">
        <f t="shared" si="28"/>
        <v>1.8850264817812941</v>
      </c>
      <c r="N110" s="32">
        <f t="shared" si="28"/>
        <v>1.948638838810393</v>
      </c>
      <c r="O110" s="32">
        <f t="shared" si="28"/>
        <v>2.3806167283604776</v>
      </c>
      <c r="P110" s="32">
        <f t="shared" si="28"/>
        <v>3.6604712527467442</v>
      </c>
      <c r="Q110" s="32">
        <f t="shared" si="28"/>
        <v>2.1677887613556344</v>
      </c>
      <c r="R110" s="32">
        <f t="shared" si="28"/>
        <v>2.8076062875522183</v>
      </c>
      <c r="S110" s="32">
        <f>(S24/S$10)*100</f>
        <v>3.8134072831544796</v>
      </c>
      <c r="T110" s="32">
        <f>(T24/T$10)*100</f>
        <v>5.4963180624455559</v>
      </c>
      <c r="U110" s="32">
        <f>(U24/U$10)*100</f>
        <v>4.5564080344891815</v>
      </c>
      <c r="X110" s="34"/>
      <c r="Y110" s="34"/>
      <c r="Z110" s="34"/>
    </row>
    <row r="111" spans="1:26" x14ac:dyDescent="0.35">
      <c r="A111" s="19" t="s">
        <v>138</v>
      </c>
      <c r="B111" s="390"/>
      <c r="C111" s="20" t="s">
        <v>60</v>
      </c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X111" s="34"/>
      <c r="Y111" s="34"/>
      <c r="Z111" s="34"/>
    </row>
    <row r="112" spans="1:26" x14ac:dyDescent="0.35">
      <c r="A112" s="19" t="s">
        <v>138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X112" s="34"/>
      <c r="Y112" s="34"/>
      <c r="Z112" s="34"/>
    </row>
    <row r="113" spans="1:26" x14ac:dyDescent="0.35">
      <c r="A113" s="19" t="s">
        <v>138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X113" s="34"/>
      <c r="Y113" s="34"/>
      <c r="Z113" s="34"/>
    </row>
    <row r="114" spans="1:26" x14ac:dyDescent="0.35">
      <c r="A114" s="19" t="s">
        <v>138</v>
      </c>
      <c r="B114" s="391"/>
      <c r="C114" s="27" t="s">
        <v>63</v>
      </c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X114" s="34"/>
      <c r="Y114" s="34"/>
      <c r="Z114" s="34"/>
    </row>
    <row r="115" spans="1:26" x14ac:dyDescent="0.35">
      <c r="A115" s="19" t="s">
        <v>138</v>
      </c>
      <c r="B115" s="390" t="s">
        <v>6</v>
      </c>
      <c r="C115" s="17" t="s">
        <v>59</v>
      </c>
      <c r="D115" s="32">
        <f t="shared" ref="D115:R115" si="29">(D29/D$10)*100</f>
        <v>1.1130243952784735</v>
      </c>
      <c r="E115" s="32">
        <f t="shared" si="29"/>
        <v>0.56666441624157593</v>
      </c>
      <c r="F115" s="32">
        <f t="shared" si="29"/>
        <v>2.1690177982860908</v>
      </c>
      <c r="G115" s="32">
        <f t="shared" si="29"/>
        <v>1.2739679468744278</v>
      </c>
      <c r="H115" s="32">
        <f t="shared" si="29"/>
        <v>1.9296676158556558</v>
      </c>
      <c r="I115" s="32">
        <f t="shared" si="29"/>
        <v>1.8487064771089845</v>
      </c>
      <c r="J115" s="32">
        <f t="shared" si="29"/>
        <v>1.8782981388518039</v>
      </c>
      <c r="K115" s="32">
        <f t="shared" si="29"/>
        <v>1.7697915271977975</v>
      </c>
      <c r="L115" s="32">
        <f t="shared" si="29"/>
        <v>2.4030683092422809</v>
      </c>
      <c r="M115" s="32">
        <f t="shared" si="29"/>
        <v>2.6675497224855369</v>
      </c>
      <c r="N115" s="32">
        <f t="shared" si="29"/>
        <v>3.8440601778468317</v>
      </c>
      <c r="O115" s="32">
        <f t="shared" si="29"/>
        <v>2.7928903076381335</v>
      </c>
      <c r="P115" s="32">
        <f t="shared" si="29"/>
        <v>4.116636141799888</v>
      </c>
      <c r="Q115" s="32">
        <f t="shared" si="29"/>
        <v>5.1830470224888172</v>
      </c>
      <c r="R115" s="32">
        <f t="shared" si="29"/>
        <v>2.2934108541979259</v>
      </c>
      <c r="S115" s="32">
        <f>(S29/S$10)*100</f>
        <v>2.463158627380345</v>
      </c>
      <c r="T115" s="32">
        <f>(T29/T$10)*100</f>
        <v>1.8906368270714311</v>
      </c>
      <c r="U115" s="32">
        <f>(U29/U$10)*100</f>
        <v>2.6989925033885642</v>
      </c>
      <c r="X115" s="34"/>
      <c r="Y115" s="34"/>
      <c r="Z115" s="34"/>
    </row>
    <row r="116" spans="1:26" x14ac:dyDescent="0.35">
      <c r="A116" s="19" t="s">
        <v>138</v>
      </c>
      <c r="B116" s="390"/>
      <c r="C116" s="20" t="s">
        <v>60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X116" s="34"/>
      <c r="Y116" s="34"/>
      <c r="Z116" s="34"/>
    </row>
    <row r="117" spans="1:26" x14ac:dyDescent="0.35">
      <c r="A117" s="19" t="s">
        <v>138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X117" s="34"/>
      <c r="Y117" s="34"/>
      <c r="Z117" s="34"/>
    </row>
    <row r="118" spans="1:26" x14ac:dyDescent="0.35">
      <c r="A118" s="19" t="s">
        <v>138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X118" s="34"/>
      <c r="Y118" s="34"/>
      <c r="Z118" s="34"/>
    </row>
    <row r="119" spans="1:26" x14ac:dyDescent="0.35">
      <c r="A119" s="19" t="s">
        <v>138</v>
      </c>
      <c r="B119" s="391"/>
      <c r="C119" s="27" t="s">
        <v>63</v>
      </c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X119" s="35"/>
      <c r="Y119" s="35"/>
      <c r="Z119" s="35"/>
    </row>
    <row r="120" spans="1:26" x14ac:dyDescent="0.35">
      <c r="A120" s="19" t="s">
        <v>138</v>
      </c>
      <c r="B120" s="393" t="s">
        <v>7</v>
      </c>
      <c r="C120" s="28" t="s">
        <v>59</v>
      </c>
      <c r="D120" s="32">
        <f t="shared" ref="D120:R120" si="30">(D34/D$10)*100</f>
        <v>23.126218813317177</v>
      </c>
      <c r="E120" s="32">
        <f t="shared" si="30"/>
        <v>20.343031189784995</v>
      </c>
      <c r="F120" s="32">
        <f t="shared" si="30"/>
        <v>17.081186552406063</v>
      </c>
      <c r="G120" s="32">
        <f t="shared" si="30"/>
        <v>22.265993882193001</v>
      </c>
      <c r="H120" s="32">
        <f t="shared" si="30"/>
        <v>20.341125292946607</v>
      </c>
      <c r="I120" s="32">
        <f t="shared" si="30"/>
        <v>19.052465653785429</v>
      </c>
      <c r="J120" s="32">
        <f t="shared" si="30"/>
        <v>26.569561229595234</v>
      </c>
      <c r="K120" s="32">
        <f t="shared" si="30"/>
        <v>21.690872146730094</v>
      </c>
      <c r="L120" s="32">
        <f t="shared" si="30"/>
        <v>27.891775206329118</v>
      </c>
      <c r="M120" s="32">
        <f t="shared" si="30"/>
        <v>27.883768002159108</v>
      </c>
      <c r="N120" s="32">
        <f t="shared" si="30"/>
        <v>29.174003140644405</v>
      </c>
      <c r="O120" s="32">
        <f t="shared" si="30"/>
        <v>28.505263234320722</v>
      </c>
      <c r="P120" s="32">
        <f t="shared" si="30"/>
        <v>28.86295318275026</v>
      </c>
      <c r="Q120" s="32">
        <f t="shared" si="30"/>
        <v>28.676498106671861</v>
      </c>
      <c r="R120" s="32">
        <f t="shared" si="30"/>
        <v>28.844320070593614</v>
      </c>
      <c r="S120" s="32">
        <f>(S34/S$10)*100</f>
        <v>29.850561092243694</v>
      </c>
      <c r="T120" s="32">
        <f>(T34/T$10)*100</f>
        <v>26.440009845538125</v>
      </c>
      <c r="U120" s="32">
        <f>(U34/U$10)*100</f>
        <v>26.087817892554945</v>
      </c>
      <c r="X120" s="34"/>
      <c r="Y120" s="34"/>
      <c r="Z120" s="34"/>
    </row>
    <row r="121" spans="1:26" x14ac:dyDescent="0.35">
      <c r="A121" s="19" t="s">
        <v>138</v>
      </c>
      <c r="B121" s="390"/>
      <c r="C121" s="20" t="s">
        <v>60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X121" s="34"/>
      <c r="Y121" s="34"/>
      <c r="Z121" s="34"/>
    </row>
    <row r="122" spans="1:26" x14ac:dyDescent="0.35">
      <c r="A122" s="19" t="s">
        <v>138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X122" s="34"/>
      <c r="Y122" s="34"/>
      <c r="Z122" s="34"/>
    </row>
    <row r="123" spans="1:26" x14ac:dyDescent="0.35">
      <c r="A123" s="19" t="s">
        <v>138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X123" s="34"/>
      <c r="Y123" s="34"/>
      <c r="Z123" s="34"/>
    </row>
    <row r="124" spans="1:26" x14ac:dyDescent="0.35">
      <c r="A124" s="19" t="s">
        <v>138</v>
      </c>
      <c r="B124" s="391"/>
      <c r="C124" s="27" t="s">
        <v>63</v>
      </c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X124" s="35"/>
      <c r="Y124" s="35"/>
      <c r="Z124" s="35"/>
    </row>
    <row r="125" spans="1:26" x14ac:dyDescent="0.35">
      <c r="A125" s="19" t="s">
        <v>138</v>
      </c>
      <c r="B125" s="393" t="s">
        <v>8</v>
      </c>
      <c r="C125" s="28" t="s">
        <v>59</v>
      </c>
      <c r="D125" s="32">
        <f t="shared" ref="D125:R125" si="31">(D39/D$10)*100</f>
        <v>4.999103713883744</v>
      </c>
      <c r="E125" s="32">
        <f t="shared" si="31"/>
        <v>3.9427447586308411</v>
      </c>
      <c r="F125" s="32">
        <f t="shared" si="31"/>
        <v>3.1931443638760717</v>
      </c>
      <c r="G125" s="32">
        <f t="shared" si="31"/>
        <v>3.0325498705848517</v>
      </c>
      <c r="H125" s="32">
        <f t="shared" si="31"/>
        <v>2.5744651362044197</v>
      </c>
      <c r="I125" s="32">
        <f t="shared" si="31"/>
        <v>7.4773527543006285E-2</v>
      </c>
      <c r="J125" s="32">
        <f t="shared" si="31"/>
        <v>0</v>
      </c>
      <c r="K125" s="32">
        <f t="shared" si="31"/>
        <v>0</v>
      </c>
      <c r="L125" s="32">
        <f t="shared" si="31"/>
        <v>0</v>
      </c>
      <c r="M125" s="32">
        <f t="shared" si="31"/>
        <v>0</v>
      </c>
      <c r="N125" s="32">
        <f t="shared" si="31"/>
        <v>0</v>
      </c>
      <c r="O125" s="32">
        <f t="shared" si="31"/>
        <v>0</v>
      </c>
      <c r="P125" s="32">
        <f t="shared" si="31"/>
        <v>0</v>
      </c>
      <c r="Q125" s="32">
        <f t="shared" si="31"/>
        <v>4.5862987568674711</v>
      </c>
      <c r="R125" s="32">
        <f t="shared" si="31"/>
        <v>3.6351435027179217</v>
      </c>
      <c r="S125" s="32">
        <f>(S39/S$10)*100</f>
        <v>3.9927715904197849</v>
      </c>
      <c r="T125" s="32">
        <f>(T39/T$10)*100</f>
        <v>3.0896495230230481</v>
      </c>
      <c r="U125" s="32">
        <f>(U39/U$10)*100</f>
        <v>2.7680005966185766</v>
      </c>
      <c r="X125" s="34"/>
      <c r="Y125" s="34"/>
      <c r="Z125" s="34"/>
    </row>
    <row r="126" spans="1:26" x14ac:dyDescent="0.35">
      <c r="A126" s="19" t="s">
        <v>138</v>
      </c>
      <c r="B126" s="390"/>
      <c r="C126" s="20" t="s">
        <v>60</v>
      </c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X126" s="34"/>
      <c r="Y126" s="34"/>
      <c r="Z126" s="34"/>
    </row>
    <row r="127" spans="1:26" x14ac:dyDescent="0.35">
      <c r="A127" s="19" t="s">
        <v>138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X127" s="34"/>
      <c r="Y127" s="34"/>
      <c r="Z127" s="34"/>
    </row>
    <row r="128" spans="1:26" x14ac:dyDescent="0.35">
      <c r="A128" s="19" t="s">
        <v>138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X128" s="34"/>
      <c r="Y128" s="34"/>
      <c r="Z128" s="34"/>
    </row>
    <row r="129" spans="1:26" x14ac:dyDescent="0.35">
      <c r="A129" s="19" t="s">
        <v>138</v>
      </c>
      <c r="B129" s="391"/>
      <c r="C129" s="27" t="s">
        <v>63</v>
      </c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X129" s="35"/>
      <c r="Y129" s="35"/>
      <c r="Z129" s="35"/>
    </row>
    <row r="130" spans="1:26" x14ac:dyDescent="0.35">
      <c r="A130" s="19" t="s">
        <v>138</v>
      </c>
      <c r="B130" s="393" t="s">
        <v>9</v>
      </c>
      <c r="C130" s="28" t="s">
        <v>59</v>
      </c>
      <c r="D130" s="32">
        <f t="shared" ref="D130:R130" si="32">(D44/D$10)*100</f>
        <v>33.040637069307358</v>
      </c>
      <c r="E130" s="32">
        <f t="shared" si="32"/>
        <v>38.014881581524968</v>
      </c>
      <c r="F130" s="32">
        <f t="shared" si="32"/>
        <v>44.948925510876734</v>
      </c>
      <c r="G130" s="32">
        <f t="shared" si="32"/>
        <v>49.787968312897071</v>
      </c>
      <c r="H130" s="32">
        <f t="shared" si="32"/>
        <v>25.817573016153013</v>
      </c>
      <c r="I130" s="32">
        <f t="shared" si="32"/>
        <v>55.380113001329235</v>
      </c>
      <c r="J130" s="32">
        <f t="shared" si="32"/>
        <v>45.927242759714126</v>
      </c>
      <c r="K130" s="32">
        <f t="shared" si="32"/>
        <v>45.397885209858025</v>
      </c>
      <c r="L130" s="32">
        <f t="shared" si="32"/>
        <v>49.433510046894391</v>
      </c>
      <c r="M130" s="32">
        <f t="shared" si="32"/>
        <v>50.730852324035325</v>
      </c>
      <c r="N130" s="32">
        <f t="shared" si="32"/>
        <v>47.110625600865063</v>
      </c>
      <c r="O130" s="32">
        <f t="shared" si="32"/>
        <v>50.191888121027162</v>
      </c>
      <c r="P130" s="32">
        <f t="shared" si="32"/>
        <v>50.33257376434991</v>
      </c>
      <c r="Q130" s="32">
        <f t="shared" si="32"/>
        <v>43.262268707382553</v>
      </c>
      <c r="R130" s="32">
        <f t="shared" si="32"/>
        <v>51.634238806735276</v>
      </c>
      <c r="S130" s="32">
        <f>(S44/S$10)*100</f>
        <v>44.507622457788095</v>
      </c>
      <c r="T130" s="32">
        <f>(T44/T$10)*100</f>
        <v>53.13813627936598</v>
      </c>
      <c r="U130" s="32">
        <f>(U44/U$10)*100</f>
        <v>54.527091350225668</v>
      </c>
      <c r="X130" s="34"/>
      <c r="Y130" s="34"/>
      <c r="Z130" s="34"/>
    </row>
    <row r="131" spans="1:26" x14ac:dyDescent="0.35">
      <c r="A131" s="19" t="s">
        <v>138</v>
      </c>
      <c r="B131" s="390"/>
      <c r="C131" s="20" t="s">
        <v>60</v>
      </c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X131" s="34"/>
      <c r="Y131" s="34"/>
      <c r="Z131" s="34"/>
    </row>
    <row r="132" spans="1:26" x14ac:dyDescent="0.35">
      <c r="A132" s="19" t="s">
        <v>138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X132" s="34"/>
      <c r="Y132" s="34"/>
      <c r="Z132" s="34"/>
    </row>
    <row r="133" spans="1:26" x14ac:dyDescent="0.35">
      <c r="A133" s="19" t="s">
        <v>138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X133" s="34"/>
      <c r="Y133" s="34"/>
      <c r="Z133" s="34"/>
    </row>
    <row r="134" spans="1:26" x14ac:dyDescent="0.35">
      <c r="A134" s="19" t="s">
        <v>138</v>
      </c>
      <c r="B134" s="391"/>
      <c r="C134" s="27" t="s">
        <v>63</v>
      </c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X134" s="35"/>
      <c r="Y134" s="35"/>
      <c r="Z134" s="35"/>
    </row>
    <row r="135" spans="1:26" x14ac:dyDescent="0.35">
      <c r="A135" s="19" t="s">
        <v>138</v>
      </c>
      <c r="B135" s="393" t="s">
        <v>1</v>
      </c>
      <c r="C135" s="28" t="s">
        <v>59</v>
      </c>
      <c r="D135" s="32">
        <f t="shared" ref="D135:R135" si="33">(D49/D$10)*100</f>
        <v>8.2321163759621498</v>
      </c>
      <c r="E135" s="32">
        <f t="shared" si="33"/>
        <v>8.768799811406998</v>
      </c>
      <c r="F135" s="32">
        <f t="shared" si="33"/>
        <v>3.9138299274884636</v>
      </c>
      <c r="G135" s="32">
        <f t="shared" si="33"/>
        <v>1.477999424821564</v>
      </c>
      <c r="H135" s="32">
        <f t="shared" si="33"/>
        <v>3.5684361061411685</v>
      </c>
      <c r="I135" s="32">
        <f t="shared" si="33"/>
        <v>3.3497620454042205</v>
      </c>
      <c r="J135" s="32">
        <f t="shared" si="33"/>
        <v>6.0720408887009203</v>
      </c>
      <c r="K135" s="32">
        <f t="shared" si="33"/>
        <v>4.3442289571475845</v>
      </c>
      <c r="L135" s="32">
        <f t="shared" si="33"/>
        <v>2.7989850685013038</v>
      </c>
      <c r="M135" s="32">
        <f t="shared" si="33"/>
        <v>3.5871038983141901</v>
      </c>
      <c r="N135" s="32">
        <f t="shared" si="33"/>
        <v>7.1242067658559183</v>
      </c>
      <c r="O135" s="32">
        <f t="shared" si="33"/>
        <v>9.4750016033533679</v>
      </c>
      <c r="P135" s="32">
        <f t="shared" si="33"/>
        <v>5.1634692021645883</v>
      </c>
      <c r="Q135" s="32">
        <f t="shared" si="33"/>
        <v>5.574411676756581</v>
      </c>
      <c r="R135" s="32">
        <f t="shared" si="33"/>
        <v>2.8184397028178996</v>
      </c>
      <c r="S135" s="32">
        <f>(S49/S$10)*100</f>
        <v>2.3605826890770158</v>
      </c>
      <c r="T135" s="32">
        <f>(T49/T$10)*100</f>
        <v>2.8816555202085885</v>
      </c>
      <c r="U135" s="32">
        <f>(U49/U$10)*100</f>
        <v>3.5715366675999656</v>
      </c>
      <c r="X135" s="34"/>
      <c r="Y135" s="34"/>
      <c r="Z135" s="34"/>
    </row>
    <row r="136" spans="1:26" x14ac:dyDescent="0.35">
      <c r="A136" s="19" t="s">
        <v>138</v>
      </c>
      <c r="B136" s="390"/>
      <c r="C136" s="20" t="s">
        <v>60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X136" s="34"/>
      <c r="Y136" s="34"/>
      <c r="Z136" s="34"/>
    </row>
    <row r="137" spans="1:26" x14ac:dyDescent="0.35">
      <c r="A137" s="19" t="s">
        <v>138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X137" s="34"/>
      <c r="Y137" s="34"/>
      <c r="Z137" s="34"/>
    </row>
    <row r="138" spans="1:26" x14ac:dyDescent="0.35">
      <c r="A138" s="19" t="s">
        <v>138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X138" s="34"/>
      <c r="Y138" s="34"/>
      <c r="Z138" s="34"/>
    </row>
    <row r="139" spans="1:26" x14ac:dyDescent="0.35">
      <c r="A139" s="19" t="s">
        <v>138</v>
      </c>
      <c r="B139" s="391"/>
      <c r="C139" s="27" t="s">
        <v>63</v>
      </c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X139" s="35"/>
      <c r="Y139" s="35"/>
      <c r="Z139" s="35"/>
    </row>
    <row r="140" spans="1:26" x14ac:dyDescent="0.35">
      <c r="A140" s="19" t="s">
        <v>138</v>
      </c>
      <c r="B140" s="393" t="s">
        <v>166</v>
      </c>
      <c r="C140" s="28" t="s">
        <v>59</v>
      </c>
      <c r="D140" s="32">
        <f t="shared" ref="D140:R140" si="34">(D54/D$10)*100</f>
        <v>0</v>
      </c>
      <c r="E140" s="32">
        <f t="shared" si="34"/>
        <v>0</v>
      </c>
      <c r="F140" s="32">
        <f t="shared" si="34"/>
        <v>0</v>
      </c>
      <c r="G140" s="32">
        <f t="shared" si="34"/>
        <v>0</v>
      </c>
      <c r="H140" s="32">
        <f t="shared" si="34"/>
        <v>0.21396126804929058</v>
      </c>
      <c r="I140" s="32">
        <f t="shared" si="34"/>
        <v>0</v>
      </c>
      <c r="J140" s="32">
        <f t="shared" si="34"/>
        <v>0</v>
      </c>
      <c r="K140" s="32">
        <f t="shared" si="34"/>
        <v>0</v>
      </c>
      <c r="L140" s="32">
        <f t="shared" si="34"/>
        <v>0</v>
      </c>
      <c r="M140" s="32">
        <f t="shared" si="34"/>
        <v>0</v>
      </c>
      <c r="N140" s="32">
        <f t="shared" si="34"/>
        <v>0</v>
      </c>
      <c r="O140" s="32">
        <f t="shared" si="34"/>
        <v>0</v>
      </c>
      <c r="P140" s="32">
        <f t="shared" si="34"/>
        <v>0</v>
      </c>
      <c r="Q140" s="32">
        <f t="shared" si="34"/>
        <v>0.57739307248282612</v>
      </c>
      <c r="R140" s="32">
        <f t="shared" si="34"/>
        <v>0.21739188489238137</v>
      </c>
      <c r="S140" s="32">
        <f>(S54/S$10)*100</f>
        <v>1.4284137347686412</v>
      </c>
      <c r="T140" s="32">
        <f>(T54/T$10)*100</f>
        <v>1.3659067455042815</v>
      </c>
      <c r="U140" s="32">
        <f>(U54/U$10)*100</f>
        <v>2.936092223048762E-2</v>
      </c>
      <c r="X140" s="34"/>
      <c r="Y140" s="34"/>
      <c r="Z140" s="34"/>
    </row>
    <row r="141" spans="1:26" x14ac:dyDescent="0.35">
      <c r="A141" s="19" t="s">
        <v>138</v>
      </c>
      <c r="B141" s="390"/>
      <c r="C141" s="20" t="s">
        <v>60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X141" s="34"/>
      <c r="Y141" s="34"/>
      <c r="Z141" s="34"/>
    </row>
    <row r="142" spans="1:26" x14ac:dyDescent="0.35">
      <c r="A142" s="19" t="s">
        <v>138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X142" s="34"/>
      <c r="Y142" s="34"/>
      <c r="Z142" s="34"/>
    </row>
    <row r="143" spans="1:26" x14ac:dyDescent="0.35">
      <c r="A143" s="19" t="s">
        <v>138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X143" s="34"/>
      <c r="Y143" s="34"/>
      <c r="Z143" s="34"/>
    </row>
    <row r="144" spans="1:26" x14ac:dyDescent="0.35">
      <c r="A144" s="19" t="s">
        <v>138</v>
      </c>
      <c r="B144" s="391"/>
      <c r="C144" s="27" t="s">
        <v>63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X144" s="35"/>
      <c r="Y144" s="35"/>
      <c r="Z144" s="35"/>
    </row>
    <row r="145" spans="1:26" x14ac:dyDescent="0.35">
      <c r="A145" s="19" t="s">
        <v>138</v>
      </c>
      <c r="B145" s="393" t="s">
        <v>11</v>
      </c>
      <c r="C145" s="28" t="s">
        <v>59</v>
      </c>
      <c r="D145" s="32">
        <f t="shared" ref="D145:R145" si="35">(D59/D$10)*100</f>
        <v>11.520400015209702</v>
      </c>
      <c r="E145" s="32">
        <f t="shared" si="35"/>
        <v>12.952930330159493</v>
      </c>
      <c r="F145" s="32">
        <f t="shared" si="35"/>
        <v>13.462465392221489</v>
      </c>
      <c r="G145" s="32">
        <f t="shared" si="35"/>
        <v>12.487019268477608</v>
      </c>
      <c r="H145" s="32">
        <f t="shared" si="35"/>
        <v>6.8300657712370523</v>
      </c>
      <c r="I145" s="32">
        <f t="shared" si="35"/>
        <v>8.4625498298540869</v>
      </c>
      <c r="J145" s="32">
        <f t="shared" si="35"/>
        <v>6.3167437570920582</v>
      </c>
      <c r="K145" s="32">
        <f t="shared" si="35"/>
        <v>7.3038320361149642</v>
      </c>
      <c r="L145" s="32">
        <f t="shared" si="35"/>
        <v>6.406380821314583</v>
      </c>
      <c r="M145" s="32">
        <f t="shared" si="35"/>
        <v>8.6122666039961082</v>
      </c>
      <c r="N145" s="32">
        <f t="shared" si="35"/>
        <v>6.9994298125024219</v>
      </c>
      <c r="O145" s="32">
        <f t="shared" si="35"/>
        <v>5.1232887984288347</v>
      </c>
      <c r="P145" s="32">
        <f t="shared" si="35"/>
        <v>5.538604615969696</v>
      </c>
      <c r="Q145" s="32">
        <f t="shared" si="35"/>
        <v>5.9297262381586098</v>
      </c>
      <c r="R145" s="32">
        <f t="shared" si="35"/>
        <v>6.0475155590088345</v>
      </c>
      <c r="S145" s="32">
        <f>(S59/S$10)*100</f>
        <v>4.3770925911342466</v>
      </c>
      <c r="T145" s="32">
        <f>(T59/T$10)*100</f>
        <v>4.5704306098792715</v>
      </c>
      <c r="U145" s="32">
        <f>(U59/U$10)*100</f>
        <v>4.1163704581363376</v>
      </c>
      <c r="X145" s="34"/>
      <c r="Y145" s="34"/>
      <c r="Z145" s="34"/>
    </row>
    <row r="146" spans="1:26" x14ac:dyDescent="0.35">
      <c r="A146" s="19" t="s">
        <v>138</v>
      </c>
      <c r="B146" s="390"/>
      <c r="C146" s="20" t="s">
        <v>60</v>
      </c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X146" s="34"/>
      <c r="Y146" s="34"/>
      <c r="Z146" s="34"/>
    </row>
    <row r="147" spans="1:26" x14ac:dyDescent="0.35">
      <c r="A147" s="19" t="s">
        <v>138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X147" s="34"/>
      <c r="Y147" s="34"/>
      <c r="Z147" s="34"/>
    </row>
    <row r="148" spans="1:26" x14ac:dyDescent="0.35">
      <c r="A148" s="19" t="s">
        <v>138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X148" s="34"/>
      <c r="Y148" s="34"/>
      <c r="Z148" s="34"/>
    </row>
    <row r="149" spans="1:26" x14ac:dyDescent="0.35">
      <c r="A149" s="19" t="s">
        <v>138</v>
      </c>
      <c r="B149" s="391"/>
      <c r="C149" s="27" t="s">
        <v>63</v>
      </c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X149" s="35"/>
      <c r="Y149" s="35"/>
      <c r="Z149" s="35"/>
    </row>
    <row r="150" spans="1:26" x14ac:dyDescent="0.35">
      <c r="A150" s="19" t="s">
        <v>138</v>
      </c>
      <c r="B150" s="393" t="s">
        <v>12</v>
      </c>
      <c r="C150" s="28" t="s">
        <v>59</v>
      </c>
      <c r="D150" s="32">
        <f t="shared" ref="D150:R150" si="36">(D64/D$10)*100</f>
        <v>3.1211126984730542</v>
      </c>
      <c r="E150" s="32">
        <f t="shared" si="36"/>
        <v>3.0111794477899529</v>
      </c>
      <c r="F150" s="32">
        <f t="shared" si="36"/>
        <v>4.0884904416611727</v>
      </c>
      <c r="G150" s="32">
        <f t="shared" si="36"/>
        <v>2.9552668043608983</v>
      </c>
      <c r="H150" s="32">
        <f t="shared" si="36"/>
        <v>3.6528551268805276</v>
      </c>
      <c r="I150" s="32">
        <f t="shared" si="36"/>
        <v>1.2978266397446923</v>
      </c>
      <c r="J150" s="32">
        <f t="shared" si="36"/>
        <v>2.0545024164218542</v>
      </c>
      <c r="K150" s="32">
        <f t="shared" si="36"/>
        <v>7.2914535161312326</v>
      </c>
      <c r="L150" s="32">
        <f t="shared" si="36"/>
        <v>3.9562465061067136</v>
      </c>
      <c r="M150" s="32">
        <f t="shared" si="36"/>
        <v>2.1334269688375627</v>
      </c>
      <c r="N150" s="32">
        <f t="shared" si="36"/>
        <v>2.2956228421909226</v>
      </c>
      <c r="O150" s="32">
        <f t="shared" si="36"/>
        <v>0.35730578550399145</v>
      </c>
      <c r="P150" s="32">
        <f t="shared" si="36"/>
        <v>0.97342656710863951</v>
      </c>
      <c r="Q150" s="32">
        <f t="shared" si="36"/>
        <v>2.2073639308659092</v>
      </c>
      <c r="R150" s="32">
        <f t="shared" si="36"/>
        <v>1.3156842177157677</v>
      </c>
      <c r="S150" s="32">
        <f>(S64/S$10)*100</f>
        <v>0.53061752274120444</v>
      </c>
      <c r="T150" s="32">
        <f>(T64/T$10)*100</f>
        <v>0.72401205476477948</v>
      </c>
      <c r="U150" s="32">
        <f>(U64/U$10)*100</f>
        <v>1.2090648559088213</v>
      </c>
      <c r="X150" s="34"/>
      <c r="Y150" s="34"/>
      <c r="Z150" s="34"/>
    </row>
    <row r="151" spans="1:26" x14ac:dyDescent="0.35">
      <c r="A151" s="19" t="s">
        <v>138</v>
      </c>
      <c r="B151" s="390"/>
      <c r="C151" s="20" t="s">
        <v>60</v>
      </c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X151" s="34"/>
      <c r="Y151" s="34"/>
      <c r="Z151" s="34"/>
    </row>
    <row r="152" spans="1:26" x14ac:dyDescent="0.35">
      <c r="A152" s="19" t="s">
        <v>138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X152" s="34"/>
      <c r="Y152" s="34"/>
      <c r="Z152" s="34"/>
    </row>
    <row r="153" spans="1:26" x14ac:dyDescent="0.35">
      <c r="A153" s="19" t="s">
        <v>138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X153" s="34"/>
      <c r="Y153" s="34"/>
      <c r="Z153" s="34"/>
    </row>
    <row r="154" spans="1:26" ht="15" thickBot="1" x14ac:dyDescent="0.4">
      <c r="A154" s="19" t="s">
        <v>138</v>
      </c>
      <c r="B154" s="394"/>
      <c r="C154" s="69" t="s">
        <v>63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X154" s="35"/>
      <c r="Y154" s="35"/>
      <c r="Z154" s="35"/>
    </row>
    <row r="155" spans="1:26" x14ac:dyDescent="0.35">
      <c r="A155" s="19" t="s">
        <v>138</v>
      </c>
      <c r="B155" s="388" t="s">
        <v>92</v>
      </c>
      <c r="C155" s="17" t="s">
        <v>59</v>
      </c>
      <c r="D155" s="32">
        <f t="shared" ref="D155:R155" si="37">(D69/D$10)*100</f>
        <v>15.878659155970078</v>
      </c>
      <c r="E155" s="32">
        <f t="shared" si="37"/>
        <v>14.464883961072807</v>
      </c>
      <c r="F155" s="32">
        <f t="shared" si="37"/>
        <v>10.446407382992751</v>
      </c>
      <c r="G155" s="32">
        <f t="shared" si="37"/>
        <v>14.682945959371487</v>
      </c>
      <c r="H155" s="32">
        <f t="shared" si="37"/>
        <v>16.397686036841971</v>
      </c>
      <c r="I155" s="32">
        <f t="shared" si="37"/>
        <v>10.180106956369187</v>
      </c>
      <c r="J155" s="32">
        <f t="shared" si="37"/>
        <v>17.84742419497714</v>
      </c>
      <c r="K155" s="32">
        <f t="shared" si="37"/>
        <v>13.924992905508105</v>
      </c>
      <c r="L155" s="32">
        <f t="shared" si="37"/>
        <v>17.019126178886605</v>
      </c>
      <c r="M155" s="32">
        <f t="shared" si="37"/>
        <v>16.270380848854202</v>
      </c>
      <c r="N155" s="32">
        <f t="shared" si="37"/>
        <v>17.787930846774564</v>
      </c>
      <c r="O155" s="32">
        <f t="shared" si="37"/>
        <v>18.001604563446204</v>
      </c>
      <c r="P155" s="32">
        <f t="shared" si="37"/>
        <v>18.425933271803626</v>
      </c>
      <c r="Q155" s="32">
        <f t="shared" si="37"/>
        <v>16.431810244528915</v>
      </c>
      <c r="R155" s="32">
        <f t="shared" si="37"/>
        <v>17.890028546580051</v>
      </c>
      <c r="S155" s="32">
        <f>(S69/S$10)*100</f>
        <v>18.373178362325142</v>
      </c>
      <c r="T155" s="32">
        <f>(T69/T$10)*100</f>
        <v>18.505806774564725</v>
      </c>
      <c r="U155" s="32">
        <f>(U69/U$10)*100</f>
        <v>17.682327700528223</v>
      </c>
      <c r="X155" s="34"/>
      <c r="Y155" s="34"/>
      <c r="Z155" s="34"/>
    </row>
    <row r="156" spans="1:26" x14ac:dyDescent="0.35">
      <c r="A156" s="19" t="s">
        <v>138</v>
      </c>
      <c r="B156" s="388"/>
      <c r="C156" s="20" t="s">
        <v>60</v>
      </c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X156" s="34"/>
      <c r="Y156" s="34"/>
      <c r="Z156" s="34"/>
    </row>
    <row r="157" spans="1:26" x14ac:dyDescent="0.35">
      <c r="A157" s="19" t="s">
        <v>138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X157" s="34"/>
      <c r="Y157" s="34"/>
      <c r="Z157" s="34"/>
    </row>
    <row r="158" spans="1:26" x14ac:dyDescent="0.35">
      <c r="A158" s="19" t="s">
        <v>138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X158" s="34"/>
      <c r="Y158" s="34"/>
      <c r="Z158" s="34"/>
    </row>
    <row r="159" spans="1:26" x14ac:dyDescent="0.35">
      <c r="A159" s="19" t="s">
        <v>138</v>
      </c>
      <c r="B159" s="392"/>
      <c r="C159" s="26" t="s">
        <v>63</v>
      </c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X159" s="35"/>
      <c r="Y159" s="35"/>
      <c r="Z159" s="35"/>
    </row>
    <row r="160" spans="1:26" x14ac:dyDescent="0.35">
      <c r="A160" s="19" t="s">
        <v>138</v>
      </c>
      <c r="B160" s="393" t="s">
        <v>93</v>
      </c>
      <c r="C160" s="28" t="s">
        <v>59</v>
      </c>
      <c r="D160" s="32">
        <f t="shared" ref="D160:R160" si="38">(D74/D$10)*100</f>
        <v>2.0621370720233796</v>
      </c>
      <c r="E160" s="32">
        <f t="shared" si="38"/>
        <v>1.6967836260546081</v>
      </c>
      <c r="F160" s="32">
        <f t="shared" si="38"/>
        <v>1.7095847066578767</v>
      </c>
      <c r="G160" s="32">
        <f t="shared" si="38"/>
        <v>2.043765850087583</v>
      </c>
      <c r="H160" s="32">
        <f t="shared" si="38"/>
        <v>4.9218179069122792E-2</v>
      </c>
      <c r="I160" s="32">
        <f t="shared" si="38"/>
        <v>2.711098875177492</v>
      </c>
      <c r="J160" s="32">
        <f t="shared" si="38"/>
        <v>2.6238906288969948</v>
      </c>
      <c r="K160" s="32">
        <f t="shared" si="38"/>
        <v>1.9927311983333604</v>
      </c>
      <c r="L160" s="32">
        <f t="shared" si="38"/>
        <v>2.5620119275263828</v>
      </c>
      <c r="M160" s="32">
        <f t="shared" si="38"/>
        <v>0.42400273276715728</v>
      </c>
      <c r="N160" s="32">
        <f t="shared" si="38"/>
        <v>1.6100692528698477</v>
      </c>
      <c r="O160" s="32">
        <f t="shared" si="38"/>
        <v>0.79281286264525508</v>
      </c>
      <c r="P160" s="32">
        <f t="shared" si="38"/>
        <v>0.30551217827839711</v>
      </c>
      <c r="Q160" s="32">
        <f t="shared" si="38"/>
        <v>0.24365881078369078</v>
      </c>
      <c r="R160" s="32">
        <f t="shared" si="38"/>
        <v>1.250650661993236</v>
      </c>
      <c r="S160" s="32">
        <f>(S74/S$10)*100</f>
        <v>2.3178399476140434</v>
      </c>
      <c r="T160" s="32">
        <f>(T74/T$10)*100</f>
        <v>1.1296976211466903</v>
      </c>
      <c r="U160" s="32">
        <f>(U74/U$10)*100</f>
        <v>0.41545731466045921</v>
      </c>
      <c r="X160" s="34"/>
      <c r="Y160" s="34"/>
      <c r="Z160" s="34"/>
    </row>
    <row r="161" spans="1:26" x14ac:dyDescent="0.35">
      <c r="A161" s="19" t="s">
        <v>138</v>
      </c>
      <c r="B161" s="390"/>
      <c r="C161" s="20" t="s">
        <v>60</v>
      </c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X161" s="34"/>
      <c r="Y161" s="34"/>
      <c r="Z161" s="34"/>
    </row>
    <row r="162" spans="1:26" x14ac:dyDescent="0.35">
      <c r="A162" s="19" t="s">
        <v>138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X162" s="34"/>
      <c r="Y162" s="34"/>
      <c r="Z162" s="34"/>
    </row>
    <row r="163" spans="1:26" x14ac:dyDescent="0.35">
      <c r="A163" s="19" t="s">
        <v>138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X163" s="34"/>
      <c r="Y163" s="34"/>
      <c r="Z163" s="34"/>
    </row>
    <row r="164" spans="1:26" x14ac:dyDescent="0.35">
      <c r="A164" s="19" t="s">
        <v>138</v>
      </c>
      <c r="B164" s="391"/>
      <c r="C164" s="27" t="s">
        <v>63</v>
      </c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X164" s="35"/>
      <c r="Y164" s="35"/>
      <c r="Z164" s="35"/>
    </row>
    <row r="165" spans="1:26" x14ac:dyDescent="0.35">
      <c r="A165" s="19" t="s">
        <v>138</v>
      </c>
      <c r="B165" s="388" t="s">
        <v>94</v>
      </c>
      <c r="C165" s="28" t="s">
        <v>59</v>
      </c>
      <c r="D165" s="32">
        <f t="shared" ref="D165:R165" si="39">(D79/D$10)*100</f>
        <v>5.1854225853237201</v>
      </c>
      <c r="E165" s="32">
        <f t="shared" si="39"/>
        <v>4.1813636026575773</v>
      </c>
      <c r="F165" s="32">
        <f t="shared" si="39"/>
        <v>4.9251944627554343</v>
      </c>
      <c r="G165" s="32">
        <f t="shared" si="39"/>
        <v>5.5392820727339327</v>
      </c>
      <c r="H165" s="32">
        <f t="shared" si="39"/>
        <v>3.8942210770355152</v>
      </c>
      <c r="I165" s="32">
        <f t="shared" si="39"/>
        <v>6.1612598222387476</v>
      </c>
      <c r="J165" s="32">
        <f t="shared" si="39"/>
        <v>6.0982464057211008</v>
      </c>
      <c r="K165" s="32">
        <f t="shared" si="39"/>
        <v>5.7731480428886268</v>
      </c>
      <c r="L165" s="32">
        <f t="shared" si="39"/>
        <v>8.3106370999161285</v>
      </c>
      <c r="M165" s="32">
        <f t="shared" si="39"/>
        <v>11.189384420537749</v>
      </c>
      <c r="N165" s="32">
        <f t="shared" si="39"/>
        <v>9.7760030409999903</v>
      </c>
      <c r="O165" s="32">
        <f t="shared" si="39"/>
        <v>9.7108458082292639</v>
      </c>
      <c r="P165" s="32">
        <f t="shared" si="39"/>
        <v>10.13150773266824</v>
      </c>
      <c r="Q165" s="32">
        <f t="shared" si="39"/>
        <v>12.001029051359255</v>
      </c>
      <c r="R165" s="32">
        <f t="shared" si="39"/>
        <v>9.7036408620203272</v>
      </c>
      <c r="S165" s="32">
        <f>(S79/S$10)*100</f>
        <v>9.1595427823045021</v>
      </c>
      <c r="T165" s="32">
        <f>(T79/T$10)*100</f>
        <v>6.8045054498267099</v>
      </c>
      <c r="U165" s="32">
        <f>(U79/U$10)*100</f>
        <v>7.9900328773662599</v>
      </c>
      <c r="X165" s="35"/>
      <c r="Y165" s="35"/>
      <c r="Z165" s="35"/>
    </row>
    <row r="166" spans="1:26" x14ac:dyDescent="0.35">
      <c r="A166" s="19" t="s">
        <v>138</v>
      </c>
      <c r="B166" s="388"/>
      <c r="C166" s="20" t="s">
        <v>60</v>
      </c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X166" s="35"/>
      <c r="Y166" s="35"/>
      <c r="Z166" s="35"/>
    </row>
    <row r="167" spans="1:26" x14ac:dyDescent="0.35">
      <c r="A167" s="19" t="s">
        <v>138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X167" s="35"/>
      <c r="Y167" s="35"/>
      <c r="Z167" s="35"/>
    </row>
    <row r="168" spans="1:26" x14ac:dyDescent="0.35">
      <c r="A168" s="19" t="s">
        <v>138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X168" s="35"/>
      <c r="Y168" s="35"/>
      <c r="Z168" s="35"/>
    </row>
    <row r="169" spans="1:26" x14ac:dyDescent="0.35">
      <c r="A169" s="19" t="s">
        <v>138</v>
      </c>
      <c r="B169" s="389"/>
      <c r="C169" s="25" t="s">
        <v>63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X169" s="35"/>
      <c r="Y169" s="35"/>
      <c r="Z169" s="35"/>
    </row>
    <row r="170" spans="1:26" x14ac:dyDescent="0.35">
      <c r="A170" s="19" t="s">
        <v>138</v>
      </c>
    </row>
    <row r="171" spans="1:26" x14ac:dyDescent="0.35">
      <c r="A171" s="19" t="s">
        <v>138</v>
      </c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6" ht="15" customHeight="1" x14ac:dyDescent="0.35">
      <c r="A172" s="19" t="s">
        <v>138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  <c r="X172" s="77"/>
      <c r="Y172" s="77"/>
      <c r="Z172" s="77"/>
    </row>
    <row r="173" spans="1:26" ht="15" customHeight="1" x14ac:dyDescent="0.35">
      <c r="A173" s="19" t="s">
        <v>138</v>
      </c>
      <c r="B173" s="385" t="s">
        <v>0</v>
      </c>
      <c r="C173" s="260" t="s">
        <v>125</v>
      </c>
      <c r="D173" s="87">
        <f t="shared" ref="D173:R173" si="40">(D8/D$87)*100</f>
        <v>2.1613865014082538</v>
      </c>
      <c r="E173" s="87">
        <f t="shared" si="40"/>
        <v>2.2209102400330893</v>
      </c>
      <c r="F173" s="87">
        <f t="shared" si="40"/>
        <v>2.1207709920505788</v>
      </c>
      <c r="G173" s="87">
        <f t="shared" si="40"/>
        <v>2.10059067757593</v>
      </c>
      <c r="H173" s="87">
        <f t="shared" si="40"/>
        <v>2.4334738807405354</v>
      </c>
      <c r="I173" s="87">
        <f t="shared" si="40"/>
        <v>2.5307526307797783</v>
      </c>
      <c r="J173" s="87">
        <f t="shared" si="40"/>
        <v>2.6082212819141333</v>
      </c>
      <c r="K173" s="87">
        <f t="shared" si="40"/>
        <v>2.7128656310924675</v>
      </c>
      <c r="L173" s="87">
        <f t="shared" si="40"/>
        <v>2.9816272763330987</v>
      </c>
      <c r="M173" s="87">
        <f t="shared" si="40"/>
        <v>2.7509330894862738</v>
      </c>
      <c r="N173" s="87">
        <f t="shared" si="40"/>
        <v>4.5855923941759036</v>
      </c>
      <c r="O173" s="87">
        <f t="shared" si="40"/>
        <v>4.7409923806252658</v>
      </c>
      <c r="P173" s="87">
        <f t="shared" si="40"/>
        <v>4.4984857059244066</v>
      </c>
      <c r="Q173" s="87">
        <f t="shared" si="40"/>
        <v>4.3943718357061954</v>
      </c>
      <c r="R173" s="87">
        <f t="shared" si="40"/>
        <v>4.5973270556434587</v>
      </c>
      <c r="S173" s="87">
        <f t="shared" ref="S173:T173" si="41">(S8/S$87)*100</f>
        <v>4.7747386861225909</v>
      </c>
      <c r="T173" s="87">
        <f t="shared" si="41"/>
        <v>4.4742161919263461</v>
      </c>
      <c r="U173" s="87">
        <f t="shared" ref="U173" si="42">(U8/U$87)*100</f>
        <v>3.9739348317056353</v>
      </c>
      <c r="X173" s="64"/>
      <c r="Y173" s="64"/>
      <c r="Z173" s="64"/>
    </row>
    <row r="174" spans="1:26" ht="15" customHeight="1" x14ac:dyDescent="0.35">
      <c r="A174" s="19" t="s">
        <v>138</v>
      </c>
      <c r="B174" s="386"/>
      <c r="C174" s="260" t="s">
        <v>124</v>
      </c>
      <c r="D174" s="87">
        <f t="shared" ref="D174:R175" si="43">(D9/D$87)*100</f>
        <v>1.3384084765700541</v>
      </c>
      <c r="E174" s="87">
        <f t="shared" si="43"/>
        <v>1.4060059079657634</v>
      </c>
      <c r="F174" s="87">
        <f t="shared" si="43"/>
        <v>1.6033881067078728</v>
      </c>
      <c r="G174" s="87">
        <f t="shared" si="43"/>
        <v>1.3582349730950252</v>
      </c>
      <c r="H174" s="87">
        <f t="shared" si="43"/>
        <v>1.848477784257651</v>
      </c>
      <c r="I174" s="87">
        <f t="shared" si="43"/>
        <v>2.1332196051184598</v>
      </c>
      <c r="J174" s="87">
        <f t="shared" si="43"/>
        <v>2.4449978022210805</v>
      </c>
      <c r="K174" s="87">
        <f t="shared" si="43"/>
        <v>2.6278333459067396</v>
      </c>
      <c r="L174" s="87">
        <f t="shared" si="43"/>
        <v>2.9965045969736908</v>
      </c>
      <c r="M174" s="87">
        <f t="shared" si="43"/>
        <v>3.2437027320938485</v>
      </c>
      <c r="N174" s="87">
        <f t="shared" si="43"/>
        <v>2.7288052065960593</v>
      </c>
      <c r="O174" s="87">
        <f t="shared" si="43"/>
        <v>2.7721940141669283</v>
      </c>
      <c r="P174" s="87">
        <f t="shared" si="43"/>
        <v>2.8213395533502581</v>
      </c>
      <c r="Q174" s="87">
        <f t="shared" si="43"/>
        <v>2.5895559498754297</v>
      </c>
      <c r="R174" s="87">
        <f t="shared" si="43"/>
        <v>3.2558201432916962</v>
      </c>
      <c r="S174" s="87">
        <f t="shared" ref="S174:T174" si="44">(S9/S$87)*100</f>
        <v>2.9187234451571542</v>
      </c>
      <c r="T174" s="87">
        <f t="shared" si="44"/>
        <v>3.3246078759474482</v>
      </c>
      <c r="U174" s="87">
        <f t="shared" ref="U174" si="45">(U9/U$87)*100</f>
        <v>4.3860468384743605</v>
      </c>
      <c r="X174" s="64"/>
      <c r="Y174" s="64"/>
      <c r="Z174" s="64"/>
    </row>
    <row r="175" spans="1:26" ht="15" customHeight="1" x14ac:dyDescent="0.35">
      <c r="A175" s="19" t="s">
        <v>138</v>
      </c>
      <c r="B175" s="386"/>
      <c r="C175" s="95" t="s">
        <v>126</v>
      </c>
      <c r="D175" s="87">
        <f t="shared" si="43"/>
        <v>1.3384084765700541</v>
      </c>
      <c r="E175" s="87">
        <f t="shared" si="43"/>
        <v>1.4060059079657639</v>
      </c>
      <c r="F175" s="87">
        <f t="shared" si="43"/>
        <v>1.3910607082734605</v>
      </c>
      <c r="G175" s="87">
        <f t="shared" si="43"/>
        <v>1.3161380986692377</v>
      </c>
      <c r="H175" s="87">
        <f t="shared" si="43"/>
        <v>1.6501014082808623</v>
      </c>
      <c r="I175" s="87">
        <f t="shared" si="43"/>
        <v>1.750703995288293</v>
      </c>
      <c r="J175" s="87">
        <f t="shared" si="43"/>
        <v>2.0936444470335278</v>
      </c>
      <c r="K175" s="87">
        <f t="shared" si="43"/>
        <v>2.2538015574891714</v>
      </c>
      <c r="L175" s="87">
        <f t="shared" si="43"/>
        <v>2.4016871311307999</v>
      </c>
      <c r="M175" s="87">
        <f t="shared" si="43"/>
        <v>1.9171580541530082</v>
      </c>
      <c r="N175" s="87">
        <f t="shared" si="43"/>
        <v>2.2404991280721092</v>
      </c>
      <c r="O175" s="87">
        <f t="shared" si="43"/>
        <v>2.4887492987722313</v>
      </c>
      <c r="P175" s="87">
        <f t="shared" si="43"/>
        <v>2.434307623346617</v>
      </c>
      <c r="Q175" s="87">
        <f t="shared" si="43"/>
        <v>2.1633072447541921</v>
      </c>
      <c r="R175" s="87">
        <f t="shared" si="43"/>
        <v>2.4028957846947927</v>
      </c>
      <c r="S175" s="87">
        <f t="shared" ref="S175:T175" si="46">(S10/S$87)*100</f>
        <v>2.5238691244967573</v>
      </c>
      <c r="T175" s="87">
        <f t="shared" si="46"/>
        <v>2.3595963684969332</v>
      </c>
      <c r="U175" s="87">
        <f t="shared" ref="U175" si="47">(U10/U$87)*100</f>
        <v>2.0074320012748297</v>
      </c>
      <c r="X175" s="64"/>
      <c r="Y175" s="64"/>
      <c r="Z175" s="64"/>
    </row>
    <row r="176" spans="1:26" ht="15" customHeight="1" x14ac:dyDescent="0.35">
      <c r="A176" s="19" t="s">
        <v>138</v>
      </c>
      <c r="B176" s="386"/>
      <c r="C176" s="260" t="s">
        <v>123</v>
      </c>
      <c r="D176" s="87">
        <f t="shared" ref="D176:R176" si="48">(D11/D$87)*100</f>
        <v>1.3384084765700541</v>
      </c>
      <c r="E176" s="87">
        <f t="shared" si="48"/>
        <v>1.4060059079657634</v>
      </c>
      <c r="F176" s="87">
        <f t="shared" si="48"/>
        <v>1.3910607082734605</v>
      </c>
      <c r="G176" s="87">
        <f t="shared" si="48"/>
        <v>1.3161380986692377</v>
      </c>
      <c r="H176" s="87">
        <f t="shared" si="48"/>
        <v>1.6501014082808618</v>
      </c>
      <c r="I176" s="87">
        <f t="shared" si="48"/>
        <v>1.750703995288293</v>
      </c>
      <c r="J176" s="87">
        <f t="shared" si="48"/>
        <v>2.0936444470335278</v>
      </c>
      <c r="K176" s="87">
        <f t="shared" si="48"/>
        <v>2.2538015574891714</v>
      </c>
      <c r="L176" s="87">
        <f t="shared" si="48"/>
        <v>2.4016871311307999</v>
      </c>
      <c r="M176" s="87">
        <f t="shared" si="48"/>
        <v>1.6286679552508665</v>
      </c>
      <c r="N176" s="87">
        <f t="shared" si="48"/>
        <v>2.24049912807211</v>
      </c>
      <c r="O176" s="87">
        <f t="shared" si="48"/>
        <v>2.4887492987722317</v>
      </c>
      <c r="P176" s="87">
        <f t="shared" si="48"/>
        <v>2.434307623346617</v>
      </c>
      <c r="Q176" s="87">
        <f t="shared" si="48"/>
        <v>2.199967018425335</v>
      </c>
      <c r="R176" s="87">
        <f t="shared" si="48"/>
        <v>2.3812337871790916</v>
      </c>
      <c r="S176" s="87">
        <f t="shared" ref="S176:T176" si="49">(S11/S$87)*100</f>
        <v>2.4784969975606321</v>
      </c>
      <c r="T176" s="87">
        <f t="shared" si="49"/>
        <v>2.6033146491658754</v>
      </c>
      <c r="U176" s="87">
        <f t="shared" ref="U176" si="50">(U11/U$87)*100</f>
        <v>2.2535147387213939</v>
      </c>
      <c r="X176" s="64"/>
      <c r="Y176" s="64"/>
      <c r="Z176" s="64"/>
    </row>
    <row r="177" spans="1:26" ht="15" customHeight="1" x14ac:dyDescent="0.35">
      <c r="A177" s="19" t="s">
        <v>138</v>
      </c>
      <c r="B177" s="386"/>
      <c r="C177" s="20" t="s">
        <v>117</v>
      </c>
      <c r="D177" s="87">
        <f t="shared" ref="D177:R177" si="51">(D12/D$87)*100</f>
        <v>0.46245370646371914</v>
      </c>
      <c r="E177" s="87">
        <f t="shared" si="51"/>
        <v>0.41950976302001836</v>
      </c>
      <c r="F177" s="87">
        <f t="shared" si="51"/>
        <v>0.30870580626722272</v>
      </c>
      <c r="G177" s="87">
        <f t="shared" si="51"/>
        <v>0.28321279601838029</v>
      </c>
      <c r="H177" s="87">
        <f t="shared" si="51"/>
        <v>0.43802685786103895</v>
      </c>
      <c r="I177" s="87">
        <f t="shared" si="51"/>
        <v>0.40822984295843673</v>
      </c>
      <c r="J177" s="87">
        <f t="shared" si="51"/>
        <v>0.68815476600274328</v>
      </c>
      <c r="K177" s="87">
        <f t="shared" si="51"/>
        <v>0.6896072020470454</v>
      </c>
      <c r="L177" s="87">
        <f t="shared" si="51"/>
        <v>0.67097987654936997</v>
      </c>
      <c r="M177" s="87">
        <f t="shared" si="51"/>
        <v>0.23819145241323172</v>
      </c>
      <c r="N177" s="87">
        <f t="shared" si="51"/>
        <v>0.74714752656093275</v>
      </c>
      <c r="O177" s="87">
        <f t="shared" si="51"/>
        <v>1.0266524148624223</v>
      </c>
      <c r="P177" s="87">
        <f t="shared" si="51"/>
        <v>1.1516456272825577</v>
      </c>
      <c r="Q177" s="87">
        <f t="shared" si="51"/>
        <v>0.87240680449432517</v>
      </c>
      <c r="R177" s="87">
        <f t="shared" si="51"/>
        <v>0.85173368881099676</v>
      </c>
      <c r="S177" s="87">
        <f t="shared" ref="S177:T177" si="52">(S12/S$87)*100</f>
        <v>0.88763606111519588</v>
      </c>
      <c r="T177" s="87">
        <f t="shared" si="52"/>
        <v>1.09841979486592</v>
      </c>
      <c r="U177" s="87">
        <f t="shared" ref="U177" si="53">(U12/U$87)*100</f>
        <v>0.9460654056398532</v>
      </c>
      <c r="X177" s="64"/>
      <c r="Y177" s="64"/>
      <c r="Z177" s="64"/>
    </row>
    <row r="178" spans="1:26" ht="15" customHeight="1" x14ac:dyDescent="0.35">
      <c r="A178" s="19" t="s">
        <v>138</v>
      </c>
      <c r="B178" s="386"/>
      <c r="C178" s="254" t="s">
        <v>118</v>
      </c>
      <c r="D178" s="87">
        <f t="shared" ref="D178:R178" si="54">(D13/D$87)*100</f>
        <v>0.50865818176001953</v>
      </c>
      <c r="E178" s="87">
        <f t="shared" si="54"/>
        <v>0.50557876854564543</v>
      </c>
      <c r="F178" s="87">
        <f t="shared" si="54"/>
        <v>0.79892843760169319</v>
      </c>
      <c r="G178" s="87">
        <f t="shared" si="54"/>
        <v>0.80265395433277098</v>
      </c>
      <c r="H178" s="87">
        <f t="shared" si="54"/>
        <v>0.94767753726013648</v>
      </c>
      <c r="I178" s="87">
        <f t="shared" si="54"/>
        <v>1.1064332745903713</v>
      </c>
      <c r="J178" s="87">
        <f t="shared" si="54"/>
        <v>1.0353572317518152</v>
      </c>
      <c r="K178" s="87">
        <f t="shared" si="54"/>
        <v>1.0503880437820237</v>
      </c>
      <c r="L178" s="87">
        <f t="shared" si="54"/>
        <v>1.028937945217961</v>
      </c>
      <c r="M178" s="87">
        <f t="shared" si="54"/>
        <v>0.74506829357560744</v>
      </c>
      <c r="N178" s="87">
        <f t="shared" si="54"/>
        <v>0.78899923845842812</v>
      </c>
      <c r="O178" s="87">
        <f t="shared" si="54"/>
        <v>0.74092190963435567</v>
      </c>
      <c r="P178" s="87">
        <f t="shared" si="54"/>
        <v>0.75594497709761654</v>
      </c>
      <c r="Q178" s="87">
        <f t="shared" si="54"/>
        <v>0.74923847694236612</v>
      </c>
      <c r="R178" s="87">
        <f t="shared" si="54"/>
        <v>0.77888918317628253</v>
      </c>
      <c r="S178" s="87">
        <f t="shared" ref="S178:T178" si="55">(S13/S$87)*100</f>
        <v>0.78546685277157635</v>
      </c>
      <c r="T178" s="87">
        <f t="shared" si="55"/>
        <v>0.74671786238771543</v>
      </c>
      <c r="U178" s="87">
        <f t="shared" ref="U178" si="56">(U13/U$87)*100</f>
        <v>0.7272929656133843</v>
      </c>
      <c r="X178" s="64"/>
      <c r="Y178" s="64"/>
      <c r="Z178" s="64"/>
    </row>
    <row r="179" spans="1:26" ht="15" customHeight="1" x14ac:dyDescent="0.35">
      <c r="A179" s="19" t="s">
        <v>138</v>
      </c>
      <c r="B179" s="386"/>
      <c r="C179" s="254" t="s">
        <v>119</v>
      </c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X179" s="64"/>
      <c r="Y179" s="64"/>
      <c r="Z179" s="64"/>
    </row>
    <row r="180" spans="1:26" ht="15" customHeight="1" x14ac:dyDescent="0.35">
      <c r="A180" s="19" t="s">
        <v>138</v>
      </c>
      <c r="B180" s="386"/>
      <c r="C180" s="254" t="s">
        <v>120</v>
      </c>
      <c r="D180" s="87">
        <f t="shared" ref="D180:R180" si="57">(D15/D$87)*100</f>
        <v>0.36729658834631579</v>
      </c>
      <c r="E180" s="87">
        <f t="shared" si="57"/>
        <v>0.48091737640009968</v>
      </c>
      <c r="F180" s="87">
        <f t="shared" si="57"/>
        <v>0.28342646440454461</v>
      </c>
      <c r="G180" s="87">
        <f t="shared" si="57"/>
        <v>0.23027134831808635</v>
      </c>
      <c r="H180" s="87">
        <f t="shared" si="57"/>
        <v>0.26439701315968661</v>
      </c>
      <c r="I180" s="87">
        <f t="shared" si="57"/>
        <v>0.23604087773948496</v>
      </c>
      <c r="J180" s="87">
        <f t="shared" si="57"/>
        <v>0.37013244927896966</v>
      </c>
      <c r="K180" s="87">
        <f t="shared" si="57"/>
        <v>0.51380631166010238</v>
      </c>
      <c r="L180" s="87">
        <f t="shared" si="57"/>
        <v>0.70176930936346915</v>
      </c>
      <c r="M180" s="87">
        <f t="shared" si="57"/>
        <v>0.64540820926202713</v>
      </c>
      <c r="N180" s="87">
        <f t="shared" si="57"/>
        <v>0.70435236305274929</v>
      </c>
      <c r="O180" s="87">
        <f t="shared" si="57"/>
        <v>0.72117497427545363</v>
      </c>
      <c r="P180" s="87">
        <f t="shared" si="57"/>
        <v>0.52671701896644219</v>
      </c>
      <c r="Q180" s="87">
        <f t="shared" si="57"/>
        <v>0.57832173698864398</v>
      </c>
      <c r="R180" s="87">
        <f t="shared" si="57"/>
        <v>0.75061091519181222</v>
      </c>
      <c r="S180" s="87">
        <f t="shared" ref="S180:T180" si="58">(S15/S$87)*100</f>
        <v>0.8053940836738599</v>
      </c>
      <c r="T180" s="87">
        <f t="shared" si="58"/>
        <v>0.75817699191223997</v>
      </c>
      <c r="U180" s="87">
        <f t="shared" ref="U180" si="59">(U15/U$87)*100</f>
        <v>0.58015636746815613</v>
      </c>
      <c r="X180" s="64"/>
      <c r="Y180" s="64"/>
      <c r="Z180" s="64"/>
    </row>
    <row r="181" spans="1:26" ht="15" customHeight="1" x14ac:dyDescent="0.35">
      <c r="A181" s="19" t="s">
        <v>138</v>
      </c>
      <c r="B181" s="386"/>
      <c r="C181" s="260" t="s">
        <v>121</v>
      </c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X181" s="64"/>
      <c r="Y181" s="64"/>
      <c r="Z181" s="64"/>
    </row>
    <row r="182" spans="1:26" ht="15" customHeight="1" x14ac:dyDescent="0.35">
      <c r="A182" s="19" t="s">
        <v>138</v>
      </c>
      <c r="B182" s="386"/>
      <c r="C182" s="260" t="s">
        <v>122</v>
      </c>
      <c r="D182" s="87">
        <f t="shared" ref="D182:R182" si="60">(D17/D$87)*100</f>
        <v>0</v>
      </c>
      <c r="E182" s="87">
        <f t="shared" si="60"/>
        <v>0</v>
      </c>
      <c r="F182" s="87">
        <f t="shared" si="60"/>
        <v>0.21232739843441206</v>
      </c>
      <c r="G182" s="87">
        <f t="shared" si="60"/>
        <v>4.2096874425787488E-2</v>
      </c>
      <c r="H182" s="87">
        <f t="shared" si="60"/>
        <v>0.19837637597678887</v>
      </c>
      <c r="I182" s="87">
        <f t="shared" si="60"/>
        <v>0.38251560983016691</v>
      </c>
      <c r="J182" s="87">
        <f t="shared" si="60"/>
        <v>0.35135335518755262</v>
      </c>
      <c r="K182" s="87">
        <f t="shared" si="60"/>
        <v>0.37403178841756807</v>
      </c>
      <c r="L182" s="87">
        <f t="shared" si="60"/>
        <v>0.59481746584289086</v>
      </c>
      <c r="M182" s="87">
        <f t="shared" si="60"/>
        <v>1.6150347768429818</v>
      </c>
      <c r="N182" s="87">
        <f t="shared" si="60"/>
        <v>0.48830607852394886</v>
      </c>
      <c r="O182" s="87">
        <f t="shared" si="60"/>
        <v>0.28344471539469668</v>
      </c>
      <c r="P182" s="87">
        <f t="shared" si="60"/>
        <v>0.38703193000364122</v>
      </c>
      <c r="Q182" s="87">
        <f t="shared" si="60"/>
        <v>0.38958893145009438</v>
      </c>
      <c r="R182" s="87">
        <f t="shared" si="60"/>
        <v>0.8745863561126046</v>
      </c>
      <c r="S182" s="87">
        <f t="shared" ref="S182:T182" si="61">(S17/S$87)*100</f>
        <v>0.4402264475965218</v>
      </c>
      <c r="T182" s="87">
        <f t="shared" si="61"/>
        <v>0.72129322678157259</v>
      </c>
      <c r="U182" s="87">
        <f t="shared" ref="U182" si="62">(U17/U$87)*100</f>
        <v>2.1325320997529666</v>
      </c>
      <c r="X182" s="64"/>
      <c r="Y182" s="64"/>
      <c r="Z182" s="64"/>
    </row>
    <row r="183" spans="1:26" ht="15" customHeight="1" x14ac:dyDescent="0.35">
      <c r="A183" s="19" t="s">
        <v>138</v>
      </c>
      <c r="B183" s="387"/>
      <c r="C183" s="261" t="s">
        <v>116</v>
      </c>
      <c r="D183" s="52">
        <f t="shared" ref="D183:R183" si="63">(D18/D$87)*100</f>
        <v>0.8229780248381996</v>
      </c>
      <c r="E183" s="52">
        <f t="shared" si="63"/>
        <v>0.81490433206732582</v>
      </c>
      <c r="F183" s="52">
        <f t="shared" si="63"/>
        <v>0.729710283777118</v>
      </c>
      <c r="G183" s="52">
        <f t="shared" si="63"/>
        <v>0.78445257890669262</v>
      </c>
      <c r="H183" s="52">
        <f t="shared" si="63"/>
        <v>0.78337247245967334</v>
      </c>
      <c r="I183" s="52">
        <f t="shared" si="63"/>
        <v>0.78004863549148529</v>
      </c>
      <c r="J183" s="52">
        <f t="shared" si="63"/>
        <v>0.51457683488060502</v>
      </c>
      <c r="K183" s="52">
        <f t="shared" si="63"/>
        <v>0.45906407360329626</v>
      </c>
      <c r="L183" s="52">
        <f t="shared" si="63"/>
        <v>0.57994014520229875</v>
      </c>
      <c r="M183" s="52">
        <f t="shared" si="63"/>
        <v>1.1222651342354075</v>
      </c>
      <c r="N183" s="52">
        <f t="shared" si="63"/>
        <v>2.3450932661037931</v>
      </c>
      <c r="O183" s="52">
        <f t="shared" si="63"/>
        <v>2.2522430818530346</v>
      </c>
      <c r="P183" s="52">
        <f t="shared" si="63"/>
        <v>2.0641780825777905</v>
      </c>
      <c r="Q183" s="52">
        <f t="shared" si="63"/>
        <v>2.1944048172808603</v>
      </c>
      <c r="R183" s="52">
        <f t="shared" si="63"/>
        <v>2.2160932684643679</v>
      </c>
      <c r="S183" s="52">
        <f t="shared" ref="S183:T183" si="64">(S18/S$87)*100</f>
        <v>2.2962416885619583</v>
      </c>
      <c r="T183" s="52">
        <f t="shared" si="64"/>
        <v>1.8709015427604707</v>
      </c>
      <c r="U183" s="52">
        <f t="shared" ref="U183" si="65">(U18/U$87)*100</f>
        <v>1.7204200929842421</v>
      </c>
      <c r="X183" s="32"/>
      <c r="Y183" s="32"/>
      <c r="Z183" s="32"/>
    </row>
    <row r="184" spans="1:26" x14ac:dyDescent="0.35">
      <c r="A184" s="19" t="s">
        <v>138</v>
      </c>
      <c r="B184" s="390" t="s">
        <v>4</v>
      </c>
      <c r="C184" s="254" t="s">
        <v>59</v>
      </c>
      <c r="D184" s="51">
        <f t="shared" ref="D184:R184" si="66">(D19/D$87)*100</f>
        <v>0.14961700141479739</v>
      </c>
      <c r="E184" s="51">
        <f t="shared" si="66"/>
        <v>0.13213171810136534</v>
      </c>
      <c r="F184" s="51">
        <f t="shared" si="66"/>
        <v>0.11945992879529778</v>
      </c>
      <c r="G184" s="51">
        <f t="shared" si="66"/>
        <v>6.8507037135678281E-2</v>
      </c>
      <c r="H184" s="51">
        <f t="shared" si="66"/>
        <v>0.55859018060133914</v>
      </c>
      <c r="I184" s="51">
        <f t="shared" si="66"/>
        <v>0.16909920812033258</v>
      </c>
      <c r="J184" s="51">
        <f t="shared" si="66"/>
        <v>0.21748478766278126</v>
      </c>
      <c r="K184" s="51">
        <f t="shared" si="66"/>
        <v>0.25764949424066824</v>
      </c>
      <c r="L184" s="51">
        <f t="shared" si="66"/>
        <v>0.14118941218842362</v>
      </c>
      <c r="M184" s="51">
        <f t="shared" si="66"/>
        <v>4.7929066352459027E-2</v>
      </c>
      <c r="N184" s="51">
        <f t="shared" si="66"/>
        <v>3.368395115219338E-2</v>
      </c>
      <c r="O184" s="51">
        <f t="shared" si="66"/>
        <v>2.9211580943650239E-2</v>
      </c>
      <c r="P184" s="51">
        <f t="shared" si="66"/>
        <v>3.290855940069886E-2</v>
      </c>
      <c r="Q184" s="51">
        <f t="shared" si="66"/>
        <v>3.9701095181535279E-2</v>
      </c>
      <c r="R184" s="51">
        <f t="shared" si="66"/>
        <v>9.2811636731558612E-3</v>
      </c>
      <c r="S184" s="51">
        <f t="shared" ref="S184:T184" si="67">(S19/S$87)*100</f>
        <v>0.16848775871028393</v>
      </c>
      <c r="T184" s="51">
        <f t="shared" si="67"/>
        <v>9.514943337928447E-3</v>
      </c>
      <c r="U184" s="51">
        <f t="shared" ref="U184" si="68">(U19/U$87)*100</f>
        <v>8.7394900938440219E-3</v>
      </c>
      <c r="X184" s="34"/>
      <c r="Y184" s="34"/>
      <c r="Z184" s="34"/>
    </row>
    <row r="185" spans="1:26" x14ac:dyDescent="0.35">
      <c r="A185" s="19" t="s">
        <v>138</v>
      </c>
      <c r="B185" s="390"/>
      <c r="C185" s="254" t="s">
        <v>60</v>
      </c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X185" s="34"/>
      <c r="Y185" s="34"/>
      <c r="Z185" s="34"/>
    </row>
    <row r="186" spans="1:26" x14ac:dyDescent="0.35">
      <c r="A186" s="19" t="s">
        <v>138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X186" s="34"/>
      <c r="Y186" s="34"/>
      <c r="Z186" s="34"/>
    </row>
    <row r="187" spans="1:26" x14ac:dyDescent="0.35">
      <c r="A187" s="19" t="s">
        <v>138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X187" s="34"/>
      <c r="Y187" s="34"/>
      <c r="Z187" s="34"/>
    </row>
    <row r="188" spans="1:26" x14ac:dyDescent="0.35">
      <c r="A188" s="19" t="s">
        <v>138</v>
      </c>
      <c r="B188" s="391"/>
      <c r="C188" s="255" t="s">
        <v>63</v>
      </c>
      <c r="D188" s="52">
        <f t="shared" ref="D188:R188" si="69">(D23/D$87)*100</f>
        <v>0</v>
      </c>
      <c r="E188" s="52">
        <f t="shared" si="69"/>
        <v>0</v>
      </c>
      <c r="F188" s="52">
        <f t="shared" si="69"/>
        <v>0</v>
      </c>
      <c r="G188" s="52">
        <f t="shared" si="69"/>
        <v>0</v>
      </c>
      <c r="H188" s="52">
        <f t="shared" si="69"/>
        <v>0</v>
      </c>
      <c r="I188" s="52">
        <f t="shared" si="69"/>
        <v>0</v>
      </c>
      <c r="J188" s="52">
        <f t="shared" si="69"/>
        <v>0</v>
      </c>
      <c r="K188" s="52">
        <f t="shared" si="69"/>
        <v>0</v>
      </c>
      <c r="L188" s="52">
        <f t="shared" si="69"/>
        <v>0</v>
      </c>
      <c r="M188" s="52">
        <f t="shared" si="69"/>
        <v>0</v>
      </c>
      <c r="N188" s="52">
        <f t="shared" si="69"/>
        <v>0</v>
      </c>
      <c r="O188" s="52">
        <f t="shared" si="69"/>
        <v>0</v>
      </c>
      <c r="P188" s="52">
        <f t="shared" si="69"/>
        <v>0</v>
      </c>
      <c r="Q188" s="52">
        <f t="shared" si="69"/>
        <v>0</v>
      </c>
      <c r="R188" s="52">
        <f t="shared" si="69"/>
        <v>0</v>
      </c>
      <c r="S188" s="52">
        <f t="shared" ref="S188:T188" si="70">(S23/S$87)*100</f>
        <v>0</v>
      </c>
      <c r="T188" s="52">
        <f t="shared" si="70"/>
        <v>0</v>
      </c>
      <c r="U188" s="52">
        <f t="shared" ref="U188" si="71">(U23/U$87)*100</f>
        <v>0</v>
      </c>
      <c r="X188" s="34"/>
      <c r="Y188" s="34"/>
      <c r="Z188" s="34"/>
    </row>
    <row r="189" spans="1:26" x14ac:dyDescent="0.35">
      <c r="A189" s="19" t="s">
        <v>138</v>
      </c>
      <c r="B189" s="390" t="s">
        <v>5</v>
      </c>
      <c r="C189" s="17" t="s">
        <v>59</v>
      </c>
      <c r="D189" s="51">
        <f t="shared" ref="D189:R189" si="72">(D24/D$87)*100</f>
        <v>4.9101683652474588E-2</v>
      </c>
      <c r="E189" s="51">
        <f t="shared" si="72"/>
        <v>4.2209759083034412E-2</v>
      </c>
      <c r="F189" s="51">
        <f t="shared" si="72"/>
        <v>3.554513147458524E-2</v>
      </c>
      <c r="G189" s="51">
        <f t="shared" si="72"/>
        <v>1.9927367923379149E-2</v>
      </c>
      <c r="H189" s="51">
        <f t="shared" si="72"/>
        <v>2.0130921157270679E-2</v>
      </c>
      <c r="I189" s="51">
        <f t="shared" si="72"/>
        <v>1.5316498796766224E-2</v>
      </c>
      <c r="J189" s="51">
        <f t="shared" si="72"/>
        <v>1.6618386141812345E-2</v>
      </c>
      <c r="K189" s="51">
        <f t="shared" si="72"/>
        <v>1.735794304768927E-2</v>
      </c>
      <c r="L189" s="51">
        <f t="shared" si="72"/>
        <v>2.9571360407981466E-2</v>
      </c>
      <c r="M189" s="51">
        <f t="shared" si="72"/>
        <v>3.613893701838717E-2</v>
      </c>
      <c r="N189" s="51">
        <f t="shared" si="72"/>
        <v>4.3659236192821332E-2</v>
      </c>
      <c r="O189" s="51">
        <f t="shared" si="72"/>
        <v>5.9247582133525815E-2</v>
      </c>
      <c r="P189" s="51">
        <f t="shared" si="72"/>
        <v>8.9107130756025388E-2</v>
      </c>
      <c r="Q189" s="51">
        <f t="shared" si="72"/>
        <v>4.6895931325373605E-2</v>
      </c>
      <c r="R189" s="51">
        <f t="shared" si="72"/>
        <v>6.7463853134418217E-2</v>
      </c>
      <c r="S189" s="51">
        <f t="shared" ref="S189:T189" si="73">(S24/S$87)*100</f>
        <v>9.6245409010846536E-2</v>
      </c>
      <c r="T189" s="51">
        <f t="shared" si="73"/>
        <v>0.12969092140250632</v>
      </c>
      <c r="U189" s="51">
        <f t="shared" ref="U189" si="74">(U24/U$87)*100</f>
        <v>9.1466792992993304E-2</v>
      </c>
      <c r="X189" s="34"/>
      <c r="Y189" s="34"/>
      <c r="Z189" s="34"/>
    </row>
    <row r="190" spans="1:26" x14ac:dyDescent="0.35">
      <c r="A190" s="19" t="s">
        <v>138</v>
      </c>
      <c r="B190" s="390"/>
      <c r="C190" s="20" t="s">
        <v>60</v>
      </c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X190" s="34"/>
      <c r="Y190" s="34"/>
      <c r="Z190" s="34"/>
    </row>
    <row r="191" spans="1:26" x14ac:dyDescent="0.35">
      <c r="A191" s="19" t="s">
        <v>138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X191" s="34"/>
      <c r="Y191" s="34"/>
      <c r="Z191" s="34"/>
    </row>
    <row r="192" spans="1:26" x14ac:dyDescent="0.35">
      <c r="A192" s="19" t="s">
        <v>138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X192" s="34"/>
      <c r="Y192" s="34"/>
      <c r="Z192" s="34"/>
    </row>
    <row r="193" spans="1:26" x14ac:dyDescent="0.35">
      <c r="A193" s="19" t="s">
        <v>138</v>
      </c>
      <c r="B193" s="391"/>
      <c r="C193" s="27" t="s">
        <v>63</v>
      </c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X193" s="34"/>
      <c r="Y193" s="34"/>
      <c r="Z193" s="34"/>
    </row>
    <row r="194" spans="1:26" x14ac:dyDescent="0.35">
      <c r="A194" s="19" t="s">
        <v>138</v>
      </c>
      <c r="B194" s="390" t="s">
        <v>6</v>
      </c>
      <c r="C194" s="17" t="s">
        <v>59</v>
      </c>
      <c r="D194" s="51">
        <f t="shared" ref="D194:R194" si="75">(D29/D$87)*100</f>
        <v>1.4896812852699674E-2</v>
      </c>
      <c r="E194" s="51">
        <f t="shared" si="75"/>
        <v>7.9673351706962669E-3</v>
      </c>
      <c r="F194" s="51">
        <f t="shared" si="75"/>
        <v>3.0172354347415917E-2</v>
      </c>
      <c r="G194" s="51">
        <f t="shared" si="75"/>
        <v>1.6767177513648621E-2</v>
      </c>
      <c r="H194" s="51">
        <f t="shared" si="75"/>
        <v>3.1841472504373913E-2</v>
      </c>
      <c r="I194" s="51">
        <f t="shared" si="75"/>
        <v>3.2365378155900446E-2</v>
      </c>
      <c r="J194" s="51">
        <f t="shared" si="75"/>
        <v>3.9324884682804893E-2</v>
      </c>
      <c r="K194" s="51">
        <f t="shared" si="75"/>
        <v>3.9887589004295357E-2</v>
      </c>
      <c r="L194" s="51">
        <f t="shared" si="75"/>
        <v>5.7714182335354365E-2</v>
      </c>
      <c r="M194" s="51">
        <f t="shared" si="75"/>
        <v>5.1141144353167689E-2</v>
      </c>
      <c r="N194" s="51">
        <f t="shared" si="75"/>
        <v>8.6126134767225443E-2</v>
      </c>
      <c r="O194" s="51">
        <f t="shared" si="75"/>
        <v>6.9508037946821657E-2</v>
      </c>
      <c r="P194" s="51">
        <f t="shared" si="75"/>
        <v>0.10021158742527669</v>
      </c>
      <c r="Q194" s="51">
        <f t="shared" si="75"/>
        <v>0.11212523173651703</v>
      </c>
      <c r="R194" s="51">
        <f t="shared" si="75"/>
        <v>5.51082727412548E-2</v>
      </c>
      <c r="S194" s="51">
        <f t="shared" ref="S194:T194" si="76">(S29/S$87)*100</f>
        <v>6.2166900083830648E-2</v>
      </c>
      <c r="T194" s="51">
        <f t="shared" si="76"/>
        <v>4.4611397913043131E-2</v>
      </c>
      <c r="U194" s="51">
        <f t="shared" ref="U194" si="77">(U29/U$87)*100</f>
        <v>5.4180439225030665E-2</v>
      </c>
      <c r="X194" s="34"/>
      <c r="Y194" s="34"/>
      <c r="Z194" s="34"/>
    </row>
    <row r="195" spans="1:26" x14ac:dyDescent="0.35">
      <c r="A195" s="19" t="s">
        <v>138</v>
      </c>
      <c r="B195" s="390"/>
      <c r="C195" s="20" t="s">
        <v>60</v>
      </c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X195" s="34"/>
      <c r="Y195" s="34"/>
      <c r="Z195" s="34"/>
    </row>
    <row r="196" spans="1:26" x14ac:dyDescent="0.35">
      <c r="A196" s="19" t="s">
        <v>138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X196" s="34"/>
      <c r="Y196" s="34"/>
      <c r="Z196" s="34"/>
    </row>
    <row r="197" spans="1:26" x14ac:dyDescent="0.35">
      <c r="A197" s="19" t="s">
        <v>138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X197" s="34"/>
      <c r="Y197" s="34"/>
      <c r="Z197" s="34"/>
    </row>
    <row r="198" spans="1:26" x14ac:dyDescent="0.35">
      <c r="A198" s="19" t="s">
        <v>138</v>
      </c>
      <c r="B198" s="391"/>
      <c r="C198" s="27" t="s">
        <v>63</v>
      </c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X198" s="35"/>
      <c r="Y198" s="35"/>
      <c r="Z198" s="35"/>
    </row>
    <row r="199" spans="1:26" x14ac:dyDescent="0.35">
      <c r="A199" s="19" t="s">
        <v>138</v>
      </c>
      <c r="B199" s="393" t="s">
        <v>7</v>
      </c>
      <c r="C199" s="28" t="s">
        <v>59</v>
      </c>
      <c r="D199" s="53">
        <f t="shared" ref="D199:R199" si="78">(D34/D$87)*100</f>
        <v>0.3095232729075757</v>
      </c>
      <c r="E199" s="53">
        <f t="shared" si="78"/>
        <v>0.28602422038769498</v>
      </c>
      <c r="F199" s="53">
        <f t="shared" si="78"/>
        <v>0.23760967463741087</v>
      </c>
      <c r="G199" s="53">
        <f t="shared" si="78"/>
        <v>0.29305122853090376</v>
      </c>
      <c r="H199" s="53">
        <f t="shared" si="78"/>
        <v>0.33564919491908662</v>
      </c>
      <c r="I199" s="53">
        <f t="shared" si="78"/>
        <v>0.33355227740175125</v>
      </c>
      <c r="J199" s="53">
        <f t="shared" si="78"/>
        <v>0.55627214328459385</v>
      </c>
      <c r="K199" s="53">
        <f t="shared" si="78"/>
        <v>0.48886921427598767</v>
      </c>
      <c r="L199" s="53">
        <f t="shared" si="78"/>
        <v>0.66987317577433758</v>
      </c>
      <c r="M199" s="53">
        <f t="shared" si="78"/>
        <v>0.53457590405473265</v>
      </c>
      <c r="N199" s="53">
        <f t="shared" si="78"/>
        <v>0.65364328598986754</v>
      </c>
      <c r="O199" s="53">
        <f t="shared" si="78"/>
        <v>0.70942453885733558</v>
      </c>
      <c r="P199" s="53">
        <f t="shared" si="78"/>
        <v>0.70261306965065451</v>
      </c>
      <c r="Q199" s="53">
        <f t="shared" si="78"/>
        <v>0.62036076108343097</v>
      </c>
      <c r="R199" s="53">
        <f t="shared" si="78"/>
        <v>0.69309895110016806</v>
      </c>
      <c r="S199" s="53">
        <f t="shared" ref="S199:T199" si="79">(S34/S$87)*100</f>
        <v>0.75338909489618044</v>
      </c>
      <c r="T199" s="53">
        <f t="shared" si="79"/>
        <v>0.62387751214554921</v>
      </c>
      <c r="U199" s="53">
        <f t="shared" ref="U199" si="80">(U34/U$87)*100</f>
        <v>0.52369520480944864</v>
      </c>
      <c r="X199" s="34"/>
      <c r="Y199" s="34"/>
      <c r="Z199" s="34"/>
    </row>
    <row r="200" spans="1:26" x14ac:dyDescent="0.35">
      <c r="A200" s="19" t="s">
        <v>138</v>
      </c>
      <c r="B200" s="390"/>
      <c r="C200" s="20" t="s">
        <v>60</v>
      </c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X200" s="34"/>
      <c r="Y200" s="34"/>
      <c r="Z200" s="34"/>
    </row>
    <row r="201" spans="1:26" x14ac:dyDescent="0.35">
      <c r="A201" s="19" t="s">
        <v>138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X201" s="34"/>
      <c r="Y201" s="34"/>
      <c r="Z201" s="34"/>
    </row>
    <row r="202" spans="1:26" x14ac:dyDescent="0.35">
      <c r="A202" s="19" t="s">
        <v>138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X202" s="34"/>
      <c r="Y202" s="34"/>
      <c r="Z202" s="34"/>
    </row>
    <row r="203" spans="1:26" x14ac:dyDescent="0.35">
      <c r="A203" s="19" t="s">
        <v>138</v>
      </c>
      <c r="B203" s="391"/>
      <c r="C203" s="27" t="s">
        <v>63</v>
      </c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X203" s="35"/>
      <c r="Y203" s="35"/>
      <c r="Z203" s="35"/>
    </row>
    <row r="204" spans="1:26" x14ac:dyDescent="0.35">
      <c r="A204" s="19" t="s">
        <v>138</v>
      </c>
      <c r="B204" s="393" t="s">
        <v>8</v>
      </c>
      <c r="C204" s="28" t="s">
        <v>59</v>
      </c>
      <c r="D204" s="53">
        <f t="shared" ref="D204:R204" si="81">(D39/D$87)*100</f>
        <v>6.6908427859148425E-2</v>
      </c>
      <c r="E204" s="53">
        <f t="shared" si="81"/>
        <v>5.5435224242360109E-2</v>
      </c>
      <c r="F204" s="53">
        <f t="shared" si="81"/>
        <v>4.4418576604328568E-2</v>
      </c>
      <c r="G204" s="53">
        <f t="shared" si="81"/>
        <v>3.9912544207911897E-2</v>
      </c>
      <c r="H204" s="53">
        <f t="shared" si="81"/>
        <v>4.2481285468208944E-2</v>
      </c>
      <c r="I204" s="53">
        <f t="shared" si="81"/>
        <v>1.309063134113403E-3</v>
      </c>
      <c r="J204" s="53">
        <f t="shared" si="81"/>
        <v>0</v>
      </c>
      <c r="K204" s="53">
        <f t="shared" si="81"/>
        <v>0</v>
      </c>
      <c r="L204" s="53">
        <f t="shared" si="81"/>
        <v>0</v>
      </c>
      <c r="M204" s="53">
        <f t="shared" si="81"/>
        <v>0</v>
      </c>
      <c r="N204" s="53">
        <f t="shared" si="81"/>
        <v>0</v>
      </c>
      <c r="O204" s="53">
        <f t="shared" si="81"/>
        <v>0</v>
      </c>
      <c r="P204" s="53">
        <f t="shared" si="81"/>
        <v>0</v>
      </c>
      <c r="Q204" s="53">
        <f t="shared" si="81"/>
        <v>9.9215733273385454E-2</v>
      </c>
      <c r="R204" s="53">
        <f t="shared" si="81"/>
        <v>8.7348709994415574E-2</v>
      </c>
      <c r="S204" s="53">
        <f t="shared" ref="S204:T204" si="82">(S39/S$87)*100</f>
        <v>0.10077232938228307</v>
      </c>
      <c r="T204" s="53">
        <f t="shared" si="82"/>
        <v>7.2903257944534658E-2</v>
      </c>
      <c r="U204" s="53">
        <f t="shared" ref="U204" si="83">(U39/U$87)*100</f>
        <v>5.55657297719995E-2</v>
      </c>
      <c r="X204" s="34"/>
      <c r="Y204" s="34"/>
      <c r="Z204" s="34"/>
    </row>
    <row r="205" spans="1:26" x14ac:dyDescent="0.35">
      <c r="A205" s="19" t="s">
        <v>138</v>
      </c>
      <c r="B205" s="390"/>
      <c r="C205" s="20" t="s">
        <v>60</v>
      </c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X205" s="34"/>
      <c r="Y205" s="34"/>
      <c r="Z205" s="34"/>
    </row>
    <row r="206" spans="1:26" x14ac:dyDescent="0.35">
      <c r="A206" s="19" t="s">
        <v>138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X206" s="34"/>
      <c r="Y206" s="34"/>
      <c r="Z206" s="34"/>
    </row>
    <row r="207" spans="1:26" x14ac:dyDescent="0.35">
      <c r="A207" s="19" t="s">
        <v>138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X207" s="34"/>
      <c r="Y207" s="34"/>
      <c r="Z207" s="34"/>
    </row>
    <row r="208" spans="1:26" x14ac:dyDescent="0.35">
      <c r="A208" s="19" t="s">
        <v>138</v>
      </c>
      <c r="B208" s="391"/>
      <c r="C208" s="27" t="s">
        <v>63</v>
      </c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X208" s="35"/>
      <c r="Y208" s="35"/>
      <c r="Z208" s="35"/>
    </row>
    <row r="209" spans="1:26" x14ac:dyDescent="0.35">
      <c r="A209" s="19" t="s">
        <v>138</v>
      </c>
      <c r="B209" s="393" t="s">
        <v>9</v>
      </c>
      <c r="C209" s="28" t="s">
        <v>59</v>
      </c>
      <c r="D209" s="53">
        <f t="shared" ref="D209:R209" si="84">(D44/D$87)*100</f>
        <v>0.44221868724835733</v>
      </c>
      <c r="E209" s="53">
        <f t="shared" si="84"/>
        <v>0.53449148094243004</v>
      </c>
      <c r="F209" s="53">
        <f t="shared" si="84"/>
        <v>0.62526684157291212</v>
      </c>
      <c r="G209" s="53">
        <f t="shared" si="84"/>
        <v>0.65527841951940602</v>
      </c>
      <c r="H209" s="53">
        <f t="shared" si="84"/>
        <v>0.4260161359234807</v>
      </c>
      <c r="I209" s="53">
        <f t="shared" si="84"/>
        <v>0.96954185090944234</v>
      </c>
      <c r="J209" s="53">
        <f t="shared" si="84"/>
        <v>0.96155316771436294</v>
      </c>
      <c r="K209" s="53">
        <f t="shared" si="84"/>
        <v>1.0231782439269264</v>
      </c>
      <c r="L209" s="53">
        <f t="shared" si="84"/>
        <v>1.1872382492625138</v>
      </c>
      <c r="M209" s="53">
        <f t="shared" si="84"/>
        <v>0.97259062127071172</v>
      </c>
      <c r="N209" s="53">
        <f t="shared" si="84"/>
        <v>1.0555131558166975</v>
      </c>
      <c r="O209" s="53">
        <f t="shared" si="84"/>
        <v>1.2491502636526062</v>
      </c>
      <c r="P209" s="53">
        <f t="shared" si="84"/>
        <v>1.2252496801721291</v>
      </c>
      <c r="Q209" s="53">
        <f t="shared" si="84"/>
        <v>0.93589579319183247</v>
      </c>
      <c r="R209" s="53">
        <f t="shared" si="84"/>
        <v>1.2407169477462849</v>
      </c>
      <c r="S209" s="53">
        <f t="shared" ref="S209:T209" si="85">(S44/S$87)*100</f>
        <v>1.1233141412596983</v>
      </c>
      <c r="T209" s="53">
        <f t="shared" si="85"/>
        <v>1.2538455339348709</v>
      </c>
      <c r="U209" s="53">
        <f t="shared" ref="U209" si="86">(U44/U$87)*100</f>
        <v>1.0945942811287894</v>
      </c>
      <c r="X209" s="34"/>
      <c r="Y209" s="34"/>
      <c r="Z209" s="34"/>
    </row>
    <row r="210" spans="1:26" x14ac:dyDescent="0.35">
      <c r="A210" s="19" t="s">
        <v>138</v>
      </c>
      <c r="B210" s="390"/>
      <c r="C210" s="20" t="s">
        <v>60</v>
      </c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X210" s="34"/>
      <c r="Y210" s="34"/>
      <c r="Z210" s="34"/>
    </row>
    <row r="211" spans="1:26" x14ac:dyDescent="0.35">
      <c r="A211" s="19" t="s">
        <v>138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X211" s="34"/>
      <c r="Y211" s="34"/>
      <c r="Z211" s="34"/>
    </row>
    <row r="212" spans="1:26" x14ac:dyDescent="0.35">
      <c r="A212" s="19" t="s">
        <v>138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X212" s="34"/>
      <c r="Y212" s="34"/>
      <c r="Z212" s="34"/>
    </row>
    <row r="213" spans="1:26" x14ac:dyDescent="0.35">
      <c r="A213" s="19" t="s">
        <v>138</v>
      </c>
      <c r="B213" s="391"/>
      <c r="C213" s="27" t="s">
        <v>63</v>
      </c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X213" s="35"/>
      <c r="Y213" s="35"/>
      <c r="Z213" s="35"/>
    </row>
    <row r="214" spans="1:26" x14ac:dyDescent="0.35">
      <c r="A214" s="19" t="s">
        <v>138</v>
      </c>
      <c r="B214" s="393" t="s">
        <v>1</v>
      </c>
      <c r="C214" s="28" t="s">
        <v>59</v>
      </c>
      <c r="D214" s="53">
        <f t="shared" ref="D214:R214" si="87">(D49/D$87)*100</f>
        <v>0.11017934337698895</v>
      </c>
      <c r="E214" s="53">
        <f t="shared" si="87"/>
        <v>0.12328984340607312</v>
      </c>
      <c r="F214" s="53">
        <f t="shared" si="87"/>
        <v>5.4443750309939691E-2</v>
      </c>
      <c r="G214" s="53">
        <f t="shared" si="87"/>
        <v>1.9452513528188803E-2</v>
      </c>
      <c r="H214" s="53">
        <f t="shared" si="87"/>
        <v>5.8882814441038177E-2</v>
      </c>
      <c r="I214" s="53">
        <f t="shared" si="87"/>
        <v>5.864441796154253E-2</v>
      </c>
      <c r="J214" s="53">
        <f t="shared" si="87"/>
        <v>0.12712694688789208</v>
      </c>
      <c r="K214" s="53">
        <f t="shared" si="87"/>
        <v>9.7910299897087855E-2</v>
      </c>
      <c r="L214" s="53">
        <f t="shared" si="87"/>
        <v>6.7222864192468423E-2</v>
      </c>
      <c r="M214" s="53">
        <f t="shared" si="87"/>
        <v>6.877045129736703E-2</v>
      </c>
      <c r="N214" s="53">
        <f t="shared" si="87"/>
        <v>0.15961779047105604</v>
      </c>
      <c r="O214" s="53">
        <f t="shared" si="87"/>
        <v>0.23580903596211461</v>
      </c>
      <c r="P214" s="53">
        <f t="shared" si="87"/>
        <v>0.12569472441744731</v>
      </c>
      <c r="Q214" s="53">
        <f t="shared" si="87"/>
        <v>0.12059165165569873</v>
      </c>
      <c r="R214" s="53">
        <f t="shared" si="87"/>
        <v>6.772416881317575E-2</v>
      </c>
      <c r="S214" s="53">
        <f t="shared" ref="S214:T214" si="88">(S49/S$87)*100</f>
        <v>5.9578017647830092E-2</v>
      </c>
      <c r="T214" s="53">
        <f t="shared" si="88"/>
        <v>6.7995439007433267E-2</v>
      </c>
      <c r="U214" s="53">
        <f t="shared" ref="U214" si="89">(U49/U$87)*100</f>
        <v>7.1696170002666343E-2</v>
      </c>
      <c r="X214" s="34"/>
      <c r="Y214" s="34"/>
      <c r="Z214" s="34"/>
    </row>
    <row r="215" spans="1:26" x14ac:dyDescent="0.35">
      <c r="A215" s="19" t="s">
        <v>138</v>
      </c>
      <c r="B215" s="390"/>
      <c r="C215" s="20" t="s">
        <v>60</v>
      </c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X215" s="34"/>
      <c r="Y215" s="34"/>
      <c r="Z215" s="34"/>
    </row>
    <row r="216" spans="1:26" x14ac:dyDescent="0.35">
      <c r="A216" s="19" t="s">
        <v>138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X216" s="34"/>
      <c r="Y216" s="34"/>
      <c r="Z216" s="34"/>
    </row>
    <row r="217" spans="1:26" x14ac:dyDescent="0.35">
      <c r="A217" s="19" t="s">
        <v>138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X217" s="34"/>
      <c r="Y217" s="34"/>
      <c r="Z217" s="34"/>
    </row>
    <row r="218" spans="1:26" x14ac:dyDescent="0.35">
      <c r="A218" s="19" t="s">
        <v>138</v>
      </c>
      <c r="B218" s="391"/>
      <c r="C218" s="27" t="s">
        <v>63</v>
      </c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X218" s="35"/>
      <c r="Y218" s="35"/>
      <c r="Z218" s="35"/>
    </row>
    <row r="219" spans="1:26" x14ac:dyDescent="0.35">
      <c r="A219" s="19" t="s">
        <v>138</v>
      </c>
      <c r="B219" s="393" t="s">
        <v>166</v>
      </c>
      <c r="C219" s="28" t="s">
        <v>59</v>
      </c>
      <c r="D219" s="53">
        <f t="shared" ref="D219:R219" si="90">(D54/D$87)*100</f>
        <v>0</v>
      </c>
      <c r="E219" s="53">
        <f t="shared" si="90"/>
        <v>0</v>
      </c>
      <c r="F219" s="53">
        <f t="shared" si="90"/>
        <v>0</v>
      </c>
      <c r="G219" s="53">
        <f t="shared" si="90"/>
        <v>0</v>
      </c>
      <c r="H219" s="53">
        <f t="shared" si="90"/>
        <v>3.5305778972569346E-3</v>
      </c>
      <c r="I219" s="53">
        <f t="shared" si="90"/>
        <v>0</v>
      </c>
      <c r="J219" s="53">
        <f t="shared" si="90"/>
        <v>0</v>
      </c>
      <c r="K219" s="53">
        <f t="shared" si="90"/>
        <v>0</v>
      </c>
      <c r="L219" s="53">
        <f t="shared" si="90"/>
        <v>0</v>
      </c>
      <c r="M219" s="53">
        <f t="shared" si="90"/>
        <v>0</v>
      </c>
      <c r="N219" s="53">
        <f t="shared" si="90"/>
        <v>0</v>
      </c>
      <c r="O219" s="53">
        <f t="shared" si="90"/>
        <v>0</v>
      </c>
      <c r="P219" s="53">
        <f t="shared" si="90"/>
        <v>0</v>
      </c>
      <c r="Q219" s="53">
        <f t="shared" si="90"/>
        <v>1.2490786167729801E-2</v>
      </c>
      <c r="R219" s="53">
        <f t="shared" si="90"/>
        <v>5.2237004383475869E-3</v>
      </c>
      <c r="S219" s="53">
        <f t="shared" ref="S219:T219" si="91">(S54/S$87)*100</f>
        <v>3.6051293221896735E-2</v>
      </c>
      <c r="T219" s="53">
        <f t="shared" si="91"/>
        <v>3.2229885963973672E-2</v>
      </c>
      <c r="U219" s="53">
        <f t="shared" ref="U219" si="92">(U54/U$87)*100</f>
        <v>5.8940054872422384E-4</v>
      </c>
      <c r="X219" s="34"/>
      <c r="Y219" s="34"/>
      <c r="Z219" s="34"/>
    </row>
    <row r="220" spans="1:26" x14ac:dyDescent="0.35">
      <c r="A220" s="19" t="s">
        <v>138</v>
      </c>
      <c r="B220" s="390"/>
      <c r="C220" s="20" t="s">
        <v>60</v>
      </c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X220" s="34"/>
      <c r="Y220" s="34"/>
      <c r="Z220" s="34"/>
    </row>
    <row r="221" spans="1:26" x14ac:dyDescent="0.35">
      <c r="A221" s="19" t="s">
        <v>138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X221" s="34"/>
      <c r="Y221" s="34"/>
      <c r="Z221" s="34"/>
    </row>
    <row r="222" spans="1:26" x14ac:dyDescent="0.35">
      <c r="A222" s="19" t="s">
        <v>138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X222" s="34"/>
      <c r="Y222" s="34"/>
      <c r="Z222" s="34"/>
    </row>
    <row r="223" spans="1:26" x14ac:dyDescent="0.35">
      <c r="A223" s="19" t="s">
        <v>138</v>
      </c>
      <c r="B223" s="391"/>
      <c r="C223" s="27" t="s">
        <v>63</v>
      </c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X223" s="35"/>
      <c r="Y223" s="35"/>
      <c r="Z223" s="35"/>
    </row>
    <row r="224" spans="1:26" x14ac:dyDescent="0.35">
      <c r="A224" s="19" t="s">
        <v>138</v>
      </c>
      <c r="B224" s="393" t="s">
        <v>11</v>
      </c>
      <c r="C224" s="28" t="s">
        <v>59</v>
      </c>
      <c r="D224" s="53">
        <f t="shared" ref="D224:R224" si="93">(D59/D$87)*100</f>
        <v>0.15419001033834448</v>
      </c>
      <c r="E224" s="53">
        <f t="shared" si="93"/>
        <v>0.1821189656967318</v>
      </c>
      <c r="F224" s="53">
        <f t="shared" si="93"/>
        <v>0.18727106643610575</v>
      </c>
      <c r="G224" s="53">
        <f t="shared" si="93"/>
        <v>0.16434641798060254</v>
      </c>
      <c r="H224" s="53">
        <f t="shared" si="93"/>
        <v>0.11270301147769174</v>
      </c>
      <c r="I224" s="53">
        <f t="shared" si="93"/>
        <v>0.14815419797451812</v>
      </c>
      <c r="J224" s="53">
        <f t="shared" si="93"/>
        <v>0.13225015490369491</v>
      </c>
      <c r="K224" s="53">
        <f t="shared" si="93"/>
        <v>0.16461388018635212</v>
      </c>
      <c r="L224" s="53">
        <f t="shared" si="93"/>
        <v>0.15386122375674402</v>
      </c>
      <c r="M224" s="53">
        <f t="shared" si="93"/>
        <v>0.16511076284364115</v>
      </c>
      <c r="N224" s="53">
        <f t="shared" si="93"/>
        <v>0.15682216391913603</v>
      </c>
      <c r="O224" s="53">
        <f t="shared" si="93"/>
        <v>0.12750581404497391</v>
      </c>
      <c r="P224" s="53">
        <f t="shared" si="93"/>
        <v>0.1348266743935779</v>
      </c>
      <c r="Q224" s="53">
        <f t="shared" si="93"/>
        <v>0.12827819730417542</v>
      </c>
      <c r="R224" s="53">
        <f t="shared" si="93"/>
        <v>0.14531549644618502</v>
      </c>
      <c r="S224" s="53">
        <f t="shared" ref="S224:T224" si="94">(S59/S$87)*100</f>
        <v>0.11047208845827231</v>
      </c>
      <c r="T224" s="53">
        <f t="shared" si="94"/>
        <v>0.10784371469538352</v>
      </c>
      <c r="U224" s="53">
        <f t="shared" ref="U224" si="95">(U59/U$87)*100</f>
        <v>8.2633337867652146E-2</v>
      </c>
      <c r="W224" s="76"/>
      <c r="X224" s="34"/>
      <c r="Y224" s="34"/>
      <c r="Z224" s="34"/>
    </row>
    <row r="225" spans="1:26" x14ac:dyDescent="0.35">
      <c r="A225" s="19" t="s">
        <v>138</v>
      </c>
      <c r="B225" s="390"/>
      <c r="C225" s="20" t="s">
        <v>60</v>
      </c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X225" s="34"/>
      <c r="Y225" s="34"/>
      <c r="Z225" s="34"/>
    </row>
    <row r="226" spans="1:26" x14ac:dyDescent="0.35">
      <c r="A226" s="19" t="s">
        <v>138</v>
      </c>
      <c r="B226" s="390"/>
      <c r="C226" s="20" t="s">
        <v>61</v>
      </c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X226" s="34"/>
      <c r="Y226" s="34"/>
      <c r="Z226" s="34"/>
    </row>
    <row r="227" spans="1:26" x14ac:dyDescent="0.35">
      <c r="A227" s="19" t="s">
        <v>138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X227" s="34"/>
      <c r="Y227" s="34"/>
      <c r="Z227" s="34"/>
    </row>
    <row r="228" spans="1:26" x14ac:dyDescent="0.35">
      <c r="A228" s="19" t="s">
        <v>138</v>
      </c>
      <c r="B228" s="391"/>
      <c r="C228" s="27" t="s">
        <v>63</v>
      </c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X228" s="35"/>
      <c r="Y228" s="35"/>
      <c r="Z228" s="35"/>
    </row>
    <row r="229" spans="1:26" x14ac:dyDescent="0.35">
      <c r="A229" s="19" t="s">
        <v>138</v>
      </c>
      <c r="B229" s="393" t="s">
        <v>12</v>
      </c>
      <c r="C229" s="28" t="s">
        <v>59</v>
      </c>
      <c r="D229" s="88">
        <f t="shared" ref="D229:R229" si="96">(D64/D$87)*100</f>
        <v>4.1773236919667715E-2</v>
      </c>
      <c r="E229" s="88">
        <f t="shared" si="96"/>
        <v>4.2337360935377599E-2</v>
      </c>
      <c r="F229" s="88">
        <f t="shared" si="96"/>
        <v>5.6873384095464649E-2</v>
      </c>
      <c r="G229" s="88">
        <f t="shared" si="96"/>
        <v>3.889539232951867E-2</v>
      </c>
      <c r="H229" s="88">
        <f t="shared" si="96"/>
        <v>6.0275813891115262E-2</v>
      </c>
      <c r="I229" s="88">
        <f t="shared" si="96"/>
        <v>2.272110283392613E-2</v>
      </c>
      <c r="J229" s="88">
        <f t="shared" si="96"/>
        <v>4.3013975755585798E-2</v>
      </c>
      <c r="K229" s="88">
        <f t="shared" si="96"/>
        <v>0.16433489291016468</v>
      </c>
      <c r="L229" s="88">
        <f t="shared" si="96"/>
        <v>9.5016663212976846E-2</v>
      </c>
      <c r="M229" s="88">
        <f t="shared" si="96"/>
        <v>4.0901166962541723E-2</v>
      </c>
      <c r="N229" s="88">
        <f t="shared" si="96"/>
        <v>5.1433409763111788E-2</v>
      </c>
      <c r="O229" s="88">
        <f t="shared" si="96"/>
        <v>8.8924452312031995E-3</v>
      </c>
      <c r="P229" s="88">
        <f t="shared" si="96"/>
        <v>2.3696197130806881E-2</v>
      </c>
      <c r="Q229" s="88">
        <f t="shared" si="96"/>
        <v>4.7752063834513123E-2</v>
      </c>
      <c r="R229" s="88">
        <f t="shared" si="96"/>
        <v>3.1614520607386842E-2</v>
      </c>
      <c r="S229" s="88">
        <f t="shared" ref="S229:T229" si="97">(S64/S$87)*100</f>
        <v>1.3392091825634818E-2</v>
      </c>
      <c r="T229" s="88">
        <f t="shared" si="97"/>
        <v>1.7083762151709762E-2</v>
      </c>
      <c r="U229" s="88">
        <f t="shared" ref="U229" si="98">(U64/U$87)*100</f>
        <v>2.4271154833681082E-2</v>
      </c>
      <c r="X229" s="34"/>
      <c r="Y229" s="34"/>
      <c r="Z229" s="34"/>
    </row>
    <row r="230" spans="1:26" x14ac:dyDescent="0.35">
      <c r="A230" s="19" t="s">
        <v>138</v>
      </c>
      <c r="B230" s="390"/>
      <c r="C230" s="20" t="s">
        <v>60</v>
      </c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X230" s="34"/>
      <c r="Y230" s="34"/>
      <c r="Z230" s="34"/>
    </row>
    <row r="231" spans="1:26" x14ac:dyDescent="0.35">
      <c r="A231" s="19" t="s">
        <v>138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X231" s="34"/>
      <c r="Y231" s="34"/>
      <c r="Z231" s="34"/>
    </row>
    <row r="232" spans="1:26" x14ac:dyDescent="0.35">
      <c r="A232" s="19" t="s">
        <v>138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X232" s="34"/>
      <c r="Y232" s="34"/>
      <c r="Z232" s="34"/>
    </row>
    <row r="233" spans="1:26" ht="15" thickBot="1" x14ac:dyDescent="0.4">
      <c r="A233" s="19" t="s">
        <v>138</v>
      </c>
      <c r="B233" s="394"/>
      <c r="C233" s="69" t="s">
        <v>63</v>
      </c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X233" s="35"/>
      <c r="Y233" s="35"/>
      <c r="Z233" s="35"/>
    </row>
    <row r="234" spans="1:26" x14ac:dyDescent="0.35">
      <c r="A234" s="19" t="s">
        <v>138</v>
      </c>
      <c r="B234" s="388" t="s">
        <v>92</v>
      </c>
      <c r="C234" s="17" t="s">
        <v>59</v>
      </c>
      <c r="D234" s="79">
        <f t="shared" ref="D234:R234" si="99">(D69/D$87)*100</f>
        <v>0.21252132010917058</v>
      </c>
      <c r="E234" s="79">
        <f t="shared" si="99"/>
        <v>0.2033771230730759</v>
      </c>
      <c r="F234" s="79">
        <f t="shared" si="99"/>
        <v>0.14531586853099004</v>
      </c>
      <c r="G234" s="79">
        <f t="shared" si="99"/>
        <v>0.19324784577830356</v>
      </c>
      <c r="H234" s="79">
        <f t="shared" si="99"/>
        <v>0.27057844821940363</v>
      </c>
      <c r="I234" s="79">
        <f t="shared" si="99"/>
        <v>0.17822353920977679</v>
      </c>
      <c r="J234" s="79">
        <f t="shared" si="99"/>
        <v>0.37366160559665723</v>
      </c>
      <c r="K234" s="79">
        <f t="shared" si="99"/>
        <v>0.31384170698459829</v>
      </c>
      <c r="L234" s="79">
        <f t="shared" si="99"/>
        <v>0.40874616326923269</v>
      </c>
      <c r="M234" s="79">
        <f t="shared" si="99"/>
        <v>0.31192891688517688</v>
      </c>
      <c r="N234" s="79">
        <f t="shared" si="99"/>
        <v>0.39853843552405388</v>
      </c>
      <c r="O234" s="79">
        <f t="shared" si="99"/>
        <v>0.4480148073405173</v>
      </c>
      <c r="P234" s="79">
        <f t="shared" si="99"/>
        <v>0.44854389830827635</v>
      </c>
      <c r="Q234" s="79">
        <f t="shared" si="99"/>
        <v>0.35547054146415547</v>
      </c>
      <c r="R234" s="79">
        <f t="shared" si="99"/>
        <v>0.42987874182646713</v>
      </c>
      <c r="S234" s="79">
        <f t="shared" ref="S234:T234" si="100">(S69/S$87)*100</f>
        <v>0.46371497587544319</v>
      </c>
      <c r="T234" s="79">
        <f t="shared" si="100"/>
        <v>0.43666234461368869</v>
      </c>
      <c r="U234" s="79">
        <f t="shared" ref="U234" si="101">(U69/U$87)*100</f>
        <v>0.3549607048306872</v>
      </c>
      <c r="W234" s="76"/>
      <c r="X234" s="34"/>
      <c r="Y234" s="34"/>
      <c r="Z234" s="34"/>
    </row>
    <row r="235" spans="1:26" x14ac:dyDescent="0.35">
      <c r="A235" s="19" t="s">
        <v>138</v>
      </c>
      <c r="B235" s="388"/>
      <c r="C235" s="20" t="s">
        <v>60</v>
      </c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X235" s="34"/>
      <c r="Y235" s="34"/>
      <c r="Z235" s="34"/>
    </row>
    <row r="236" spans="1:26" x14ac:dyDescent="0.35">
      <c r="A236" s="19" t="s">
        <v>138</v>
      </c>
      <c r="B236" s="388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X236" s="34"/>
      <c r="Y236" s="34"/>
      <c r="Z236" s="34"/>
    </row>
    <row r="237" spans="1:26" x14ac:dyDescent="0.35">
      <c r="A237" s="19" t="s">
        <v>138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X237" s="34"/>
      <c r="Y237" s="34"/>
      <c r="Z237" s="34"/>
    </row>
    <row r="238" spans="1:26" x14ac:dyDescent="0.35">
      <c r="A238" s="19" t="s">
        <v>138</v>
      </c>
      <c r="B238" s="392"/>
      <c r="C238" s="26" t="s">
        <v>63</v>
      </c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X238" s="35"/>
      <c r="Y238" s="35"/>
      <c r="Z238" s="35"/>
    </row>
    <row r="239" spans="1:26" x14ac:dyDescent="0.35">
      <c r="A239" s="19" t="s">
        <v>138</v>
      </c>
      <c r="B239" s="393" t="s">
        <v>93</v>
      </c>
      <c r="C239" s="28" t="s">
        <v>59</v>
      </c>
      <c r="D239" s="88">
        <f t="shared" ref="D239:R239" si="102">(D74/D$87)*100</f>
        <v>2.7599817370454437E-2</v>
      </c>
      <c r="E239" s="88">
        <f t="shared" si="102"/>
        <v>2.3856878027723502E-2</v>
      </c>
      <c r="F239" s="88">
        <f t="shared" si="102"/>
        <v>2.3781361128969825E-2</v>
      </c>
      <c r="G239" s="88">
        <f t="shared" si="102"/>
        <v>2.68987810005939E-2</v>
      </c>
      <c r="H239" s="88">
        <f t="shared" si="102"/>
        <v>8.1214986594979176E-4</v>
      </c>
      <c r="I239" s="88">
        <f t="shared" si="102"/>
        <v>4.7463316323948332E-2</v>
      </c>
      <c r="J239" s="88">
        <f t="shared" si="102"/>
        <v>5.4934940448135038E-2</v>
      </c>
      <c r="K239" s="88">
        <f t="shared" si="102"/>
        <v>4.4912206784609908E-2</v>
      </c>
      <c r="L239" s="88">
        <f t="shared" si="102"/>
        <v>6.15315107614373E-2</v>
      </c>
      <c r="M239" s="88">
        <f t="shared" si="102"/>
        <v>8.1288025410744119E-3</v>
      </c>
      <c r="N239" s="88">
        <f t="shared" si="102"/>
        <v>3.6073587571906054E-2</v>
      </c>
      <c r="O239" s="88">
        <f t="shared" si="102"/>
        <v>1.9731124559659838E-2</v>
      </c>
      <c r="P239" s="88">
        <f t="shared" si="102"/>
        <v>7.4371062460833271E-3</v>
      </c>
      <c r="Q239" s="88">
        <f t="shared" si="102"/>
        <v>5.2710887061654908E-3</v>
      </c>
      <c r="R239" s="88">
        <f t="shared" si="102"/>
        <v>3.0051832038292994E-2</v>
      </c>
      <c r="S239" s="88">
        <f t="shared" ref="S239:T239" si="103">(S74/S$87)*100</f>
        <v>5.8499246793082646E-2</v>
      </c>
      <c r="T239" s="88">
        <f t="shared" si="103"/>
        <v>2.6656304043573543E-2</v>
      </c>
      <c r="U239" s="88">
        <f t="shared" ref="U239" si="104">(U74/U$87)*100</f>
        <v>8.3400230861311216E-3</v>
      </c>
      <c r="X239" s="34"/>
      <c r="Y239" s="34"/>
      <c r="Z239" s="34"/>
    </row>
    <row r="240" spans="1:26" x14ac:dyDescent="0.35">
      <c r="A240" s="19" t="s">
        <v>138</v>
      </c>
      <c r="B240" s="390"/>
      <c r="C240" s="20" t="s">
        <v>60</v>
      </c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X240" s="34"/>
      <c r="Y240" s="34"/>
      <c r="Z240" s="34"/>
    </row>
    <row r="241" spans="1:26" x14ac:dyDescent="0.35">
      <c r="A241" s="19" t="s">
        <v>138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X241" s="34"/>
      <c r="Y241" s="34"/>
      <c r="Z241" s="34"/>
    </row>
    <row r="242" spans="1:26" x14ac:dyDescent="0.35">
      <c r="A242" s="19" t="s">
        <v>138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X242" s="34"/>
      <c r="Y242" s="34"/>
      <c r="Z242" s="34"/>
    </row>
    <row r="243" spans="1:26" x14ac:dyDescent="0.35">
      <c r="A243" s="19" t="s">
        <v>138</v>
      </c>
      <c r="B243" s="391"/>
      <c r="C243" s="27" t="s">
        <v>63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X243" s="35"/>
      <c r="Y243" s="35"/>
      <c r="Z243" s="35"/>
    </row>
    <row r="244" spans="1:26" x14ac:dyDescent="0.35">
      <c r="A244" s="19" t="s">
        <v>138</v>
      </c>
      <c r="B244" s="388" t="s">
        <v>94</v>
      </c>
      <c r="C244" s="28" t="s">
        <v>59</v>
      </c>
      <c r="D244" s="51">
        <f t="shared" ref="D244:R244" si="105">(D79/D$87)*100</f>
        <v>6.940213542795072E-2</v>
      </c>
      <c r="E244" s="51">
        <f t="shared" si="105"/>
        <v>5.879021928689563E-2</v>
      </c>
      <c r="F244" s="51">
        <f t="shared" si="105"/>
        <v>6.8512444977451001E-2</v>
      </c>
      <c r="G244" s="51">
        <f t="shared" si="105"/>
        <v>7.2904601752006318E-2</v>
      </c>
      <c r="H244" s="51">
        <f t="shared" si="105"/>
        <v>6.4258596833733181E-2</v>
      </c>
      <c r="I244" s="51">
        <f t="shared" si="105"/>
        <v>0.10786542186802613</v>
      </c>
      <c r="J244" s="51">
        <f t="shared" si="105"/>
        <v>0.12767559723980151</v>
      </c>
      <c r="K244" s="51">
        <f t="shared" si="105"/>
        <v>0.1301153005067795</v>
      </c>
      <c r="L244" s="51">
        <f t="shared" si="105"/>
        <v>0.19959550174366761</v>
      </c>
      <c r="M244" s="51">
        <f t="shared" si="105"/>
        <v>0.21451818462848138</v>
      </c>
      <c r="N244" s="51">
        <f t="shared" si="105"/>
        <v>0.21903126289390767</v>
      </c>
      <c r="O244" s="51">
        <f t="shared" si="105"/>
        <v>0.2416786069571584</v>
      </c>
      <c r="P244" s="51">
        <f t="shared" si="105"/>
        <v>0.2466320650962949</v>
      </c>
      <c r="Q244" s="51">
        <f t="shared" si="105"/>
        <v>0.25961913091311006</v>
      </c>
      <c r="R244" s="51">
        <f t="shared" si="105"/>
        <v>0.2331683772354079</v>
      </c>
      <c r="S244" s="51">
        <f t="shared" ref="S244:T244" si="106">(S79/S$87)*100</f>
        <v>0.23117487222765457</v>
      </c>
      <c r="T244" s="51">
        <f t="shared" si="106"/>
        <v>0.16055886348828693</v>
      </c>
      <c r="U244" s="51">
        <f t="shared" ref="U244" si="107">(U79/U$87)*100</f>
        <v>0.16039447689263034</v>
      </c>
      <c r="X244" s="35"/>
      <c r="Y244" s="35"/>
      <c r="Z244" s="35"/>
    </row>
    <row r="245" spans="1:26" x14ac:dyDescent="0.35">
      <c r="A245" s="19" t="s">
        <v>138</v>
      </c>
      <c r="B245" s="388"/>
      <c r="C245" s="20" t="s">
        <v>60</v>
      </c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X245" s="35"/>
      <c r="Y245" s="35"/>
      <c r="Z245" s="35"/>
    </row>
    <row r="246" spans="1:26" x14ac:dyDescent="0.35">
      <c r="A246" s="19" t="s">
        <v>138</v>
      </c>
      <c r="B246" s="388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X246" s="35"/>
      <c r="Y246" s="35"/>
      <c r="Z246" s="35"/>
    </row>
    <row r="247" spans="1:26" x14ac:dyDescent="0.35">
      <c r="A247" s="19" t="s">
        <v>138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X247" s="35"/>
      <c r="Y247" s="35"/>
      <c r="Z247" s="35"/>
    </row>
    <row r="248" spans="1:26" x14ac:dyDescent="0.35">
      <c r="A248" s="19" t="s">
        <v>138</v>
      </c>
      <c r="B248" s="389"/>
      <c r="C248" s="25" t="s">
        <v>63</v>
      </c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X248" s="35"/>
      <c r="Y248" s="35"/>
      <c r="Z248" s="35"/>
    </row>
    <row r="249" spans="1:26" x14ac:dyDescent="0.35">
      <c r="A249" s="19" t="s">
        <v>138</v>
      </c>
    </row>
    <row r="250" spans="1:26" x14ac:dyDescent="0.35">
      <c r="A250" s="19" t="s">
        <v>138</v>
      </c>
    </row>
    <row r="251" spans="1:26" ht="15" customHeight="1" x14ac:dyDescent="0.35">
      <c r="A251" s="19" t="s">
        <v>138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  <c r="X251" s="77"/>
      <c r="Y251" s="77"/>
      <c r="Z251" s="77"/>
    </row>
    <row r="252" spans="1:26" ht="15" customHeight="1" x14ac:dyDescent="0.35">
      <c r="A252" s="19" t="s">
        <v>138</v>
      </c>
      <c r="B252" s="385" t="s">
        <v>0</v>
      </c>
      <c r="C252" s="260" t="s">
        <v>125</v>
      </c>
      <c r="D252" s="64">
        <f t="shared" ref="D252:R252" si="108">(D8/D$88)/D$89</f>
        <v>124.01140646761975</v>
      </c>
      <c r="E252" s="64">
        <f t="shared" si="108"/>
        <v>148.38696302805118</v>
      </c>
      <c r="F252" s="64">
        <f t="shared" si="108"/>
        <v>150.11967690180805</v>
      </c>
      <c r="G252" s="64">
        <f t="shared" si="108"/>
        <v>151.45683981359065</v>
      </c>
      <c r="H252" s="64">
        <f t="shared" si="108"/>
        <v>164.30784895359241</v>
      </c>
      <c r="I252" s="64">
        <f t="shared" si="108"/>
        <v>182.19093049954617</v>
      </c>
      <c r="J252" s="64">
        <f t="shared" si="108"/>
        <v>208.31353315088973</v>
      </c>
      <c r="K252" s="64">
        <f t="shared" si="108"/>
        <v>238.25261847822742</v>
      </c>
      <c r="L252" s="64">
        <f t="shared" si="108"/>
        <v>278.19621772066461</v>
      </c>
      <c r="M252" s="64">
        <f t="shared" si="108"/>
        <v>266.53895259534426</v>
      </c>
      <c r="N252" s="64">
        <f t="shared" si="108"/>
        <v>355.29801266239826</v>
      </c>
      <c r="O252" s="64">
        <f t="shared" si="108"/>
        <v>424.77279104121072</v>
      </c>
      <c r="P252" s="64">
        <f t="shared" si="108"/>
        <v>442.40146052534084</v>
      </c>
      <c r="Q252" s="64">
        <f t="shared" si="108"/>
        <v>431.55209292644395</v>
      </c>
      <c r="R252" s="64">
        <f t="shared" si="108"/>
        <v>473.47294903251151</v>
      </c>
      <c r="S252" s="64">
        <f t="shared" ref="S252:T253" si="109">(S8/S$88)/S$89</f>
        <v>499.09496430087114</v>
      </c>
      <c r="T252" s="64">
        <f t="shared" si="109"/>
        <v>409.52015438578348</v>
      </c>
      <c r="U252" s="64">
        <f t="shared" ref="U252" si="110">(U8/U$88)/U$89</f>
        <v>326.20339349049448</v>
      </c>
      <c r="X252" s="64"/>
      <c r="Y252" s="64"/>
      <c r="Z252" s="64"/>
    </row>
    <row r="253" spans="1:26" ht="15" customHeight="1" x14ac:dyDescent="0.35">
      <c r="A253" s="19" t="s">
        <v>138</v>
      </c>
      <c r="B253" s="386"/>
      <c r="C253" s="260" t="s">
        <v>124</v>
      </c>
      <c r="D253" s="64">
        <f t="shared" ref="D253:R254" si="111">(D9/D$88)/D$89</f>
        <v>76.792335613965193</v>
      </c>
      <c r="E253" s="64">
        <f t="shared" si="111"/>
        <v>93.940287600019744</v>
      </c>
      <c r="F253" s="64">
        <f t="shared" si="111"/>
        <v>113.49650925508654</v>
      </c>
      <c r="G253" s="64">
        <f t="shared" si="111"/>
        <v>97.931490863637748</v>
      </c>
      <c r="H253" s="64">
        <f t="shared" si="111"/>
        <v>124.80898643442674</v>
      </c>
      <c r="I253" s="64">
        <f t="shared" si="111"/>
        <v>153.57220618462992</v>
      </c>
      <c r="J253" s="64">
        <f t="shared" si="111"/>
        <v>195.27719302752067</v>
      </c>
      <c r="K253" s="64">
        <f t="shared" si="111"/>
        <v>230.78480865805258</v>
      </c>
      <c r="L253" s="64">
        <f t="shared" si="111"/>
        <v>279.58432359321364</v>
      </c>
      <c r="M253" s="64">
        <f t="shared" si="111"/>
        <v>314.28359055596167</v>
      </c>
      <c r="N253" s="64">
        <f t="shared" si="111"/>
        <v>211.43158473434818</v>
      </c>
      <c r="O253" s="64">
        <f t="shared" si="111"/>
        <v>248.37681526712814</v>
      </c>
      <c r="P253" s="64">
        <f t="shared" si="111"/>
        <v>277.46331113073478</v>
      </c>
      <c r="Q253" s="64">
        <f t="shared" si="111"/>
        <v>254.30899607503864</v>
      </c>
      <c r="R253" s="64">
        <f t="shared" si="111"/>
        <v>335.31283419817811</v>
      </c>
      <c r="S253" s="64">
        <f t="shared" si="109"/>
        <v>305.08898380107593</v>
      </c>
      <c r="T253" s="64">
        <f t="shared" si="109"/>
        <v>304.29775232743231</v>
      </c>
      <c r="U253" s="64">
        <f t="shared" ref="U253" si="112">(U9/U$88)/U$89</f>
        <v>360.03191378568926</v>
      </c>
      <c r="X253" s="64"/>
      <c r="Y253" s="64"/>
      <c r="Z253" s="64"/>
    </row>
    <row r="254" spans="1:26" ht="15" customHeight="1" x14ac:dyDescent="0.35">
      <c r="A254" s="19" t="s">
        <v>138</v>
      </c>
      <c r="B254" s="386"/>
      <c r="C254" s="95" t="s">
        <v>126</v>
      </c>
      <c r="D254" s="64">
        <f t="shared" si="111"/>
        <v>76.792335613965193</v>
      </c>
      <c r="E254" s="64">
        <f t="shared" si="111"/>
        <v>93.940287600019758</v>
      </c>
      <c r="F254" s="64">
        <f t="shared" si="111"/>
        <v>98.466824027472285</v>
      </c>
      <c r="G254" s="64">
        <f t="shared" si="111"/>
        <v>94.896221006153169</v>
      </c>
      <c r="H254" s="64">
        <f t="shared" si="111"/>
        <v>111.41463859370275</v>
      </c>
      <c r="I254" s="64">
        <f t="shared" si="111"/>
        <v>126.03459779179136</v>
      </c>
      <c r="J254" s="64">
        <f t="shared" si="111"/>
        <v>167.21528765504999</v>
      </c>
      <c r="K254" s="64">
        <f t="shared" si="111"/>
        <v>197.93612940050537</v>
      </c>
      <c r="L254" s="64">
        <f t="shared" si="111"/>
        <v>224.08578071860236</v>
      </c>
      <c r="M254" s="64">
        <f t="shared" si="111"/>
        <v>185.75417252663817</v>
      </c>
      <c r="N254" s="64">
        <f t="shared" si="111"/>
        <v>173.59695741533895</v>
      </c>
      <c r="O254" s="64">
        <f t="shared" si="111"/>
        <v>222.98137203542902</v>
      </c>
      <c r="P254" s="64">
        <f t="shared" si="111"/>
        <v>239.40083804605771</v>
      </c>
      <c r="Q254" s="64">
        <f t="shared" si="111"/>
        <v>212.44896973234398</v>
      </c>
      <c r="R254" s="64">
        <f t="shared" si="111"/>
        <v>247.47122395841743</v>
      </c>
      <c r="S254" s="64">
        <f t="shared" ref="S254:T254" si="113">(S10/S$88)/S$89</f>
        <v>263.81556214832369</v>
      </c>
      <c r="T254" s="64">
        <f t="shared" si="113"/>
        <v>215.9712959017661</v>
      </c>
      <c r="U254" s="64">
        <f t="shared" ref="U254" si="114">(U10/U$88)/U$89</f>
        <v>164.78154744581121</v>
      </c>
      <c r="X254" s="64"/>
      <c r="Y254" s="64"/>
      <c r="Z254" s="64"/>
    </row>
    <row r="255" spans="1:26" ht="15" customHeight="1" x14ac:dyDescent="0.35">
      <c r="A255" s="19" t="s">
        <v>138</v>
      </c>
      <c r="B255" s="386"/>
      <c r="C255" s="260" t="s">
        <v>123</v>
      </c>
      <c r="D255" s="64">
        <f t="shared" ref="D255:R255" si="115">(D11/D$88)/D$89</f>
        <v>76.792335613965193</v>
      </c>
      <c r="E255" s="64">
        <f t="shared" si="115"/>
        <v>93.940287600019744</v>
      </c>
      <c r="F255" s="64">
        <f t="shared" si="115"/>
        <v>98.466824027472285</v>
      </c>
      <c r="G255" s="64">
        <f t="shared" si="115"/>
        <v>94.896221006153169</v>
      </c>
      <c r="H255" s="64">
        <f t="shared" si="115"/>
        <v>111.41463859370273</v>
      </c>
      <c r="I255" s="64">
        <f t="shared" si="115"/>
        <v>126.03459779179136</v>
      </c>
      <c r="J255" s="64">
        <f t="shared" si="115"/>
        <v>167.21528765504999</v>
      </c>
      <c r="K255" s="64">
        <f t="shared" si="115"/>
        <v>197.93612940050537</v>
      </c>
      <c r="L255" s="64">
        <f t="shared" si="115"/>
        <v>224.08578071860236</v>
      </c>
      <c r="M255" s="64">
        <f t="shared" si="115"/>
        <v>157.80225719675141</v>
      </c>
      <c r="N255" s="64">
        <f t="shared" si="115"/>
        <v>173.59695741533906</v>
      </c>
      <c r="O255" s="64">
        <f t="shared" si="115"/>
        <v>222.98137203542905</v>
      </c>
      <c r="P255" s="64">
        <f t="shared" si="115"/>
        <v>239.40083804605771</v>
      </c>
      <c r="Q255" s="64">
        <f t="shared" si="115"/>
        <v>216.04916622128067</v>
      </c>
      <c r="R255" s="64">
        <f t="shared" si="115"/>
        <v>245.24028199549926</v>
      </c>
      <c r="S255" s="64">
        <f t="shared" ref="S255:T255" si="116">(S11/S$88)/S$89</f>
        <v>259.07289421148857</v>
      </c>
      <c r="T255" s="64">
        <f t="shared" si="116"/>
        <v>238.27856574408713</v>
      </c>
      <c r="U255" s="64">
        <f t="shared" ref="U255" si="117">(U11/U$88)/U$89</f>
        <v>184.98143180074567</v>
      </c>
      <c r="X255" s="64"/>
      <c r="Y255" s="64"/>
      <c r="Z255" s="64"/>
    </row>
    <row r="256" spans="1:26" ht="15" customHeight="1" x14ac:dyDescent="0.35">
      <c r="A256" s="19" t="s">
        <v>138</v>
      </c>
      <c r="B256" s="386"/>
      <c r="C256" s="20" t="s">
        <v>117</v>
      </c>
      <c r="D256" s="64">
        <f t="shared" ref="D256:R256" si="118">(D12/D$88)/D$89</f>
        <v>26.533678510235639</v>
      </c>
      <c r="E256" s="64">
        <f t="shared" si="118"/>
        <v>28.028948929620192</v>
      </c>
      <c r="F256" s="64">
        <f t="shared" si="118"/>
        <v>21.851871827867015</v>
      </c>
      <c r="G256" s="64">
        <f t="shared" si="118"/>
        <v>20.420215864813308</v>
      </c>
      <c r="H256" s="64">
        <f t="shared" si="118"/>
        <v>29.57551809725879</v>
      </c>
      <c r="I256" s="64">
        <f t="shared" si="118"/>
        <v>29.388796851063407</v>
      </c>
      <c r="J256" s="64">
        <f t="shared" si="118"/>
        <v>54.961575405692365</v>
      </c>
      <c r="K256" s="64">
        <f t="shared" si="118"/>
        <v>60.563530949002036</v>
      </c>
      <c r="L256" s="64">
        <f t="shared" si="118"/>
        <v>62.604761267236157</v>
      </c>
      <c r="M256" s="64">
        <f t="shared" si="118"/>
        <v>23.078460354425619</v>
      </c>
      <c r="N256" s="64">
        <f t="shared" si="118"/>
        <v>57.890019115061975</v>
      </c>
      <c r="O256" s="64">
        <f t="shared" si="118"/>
        <v>91.983698069726884</v>
      </c>
      <c r="P256" s="64">
        <f t="shared" si="118"/>
        <v>113.25804744615263</v>
      </c>
      <c r="Q256" s="64">
        <f t="shared" si="118"/>
        <v>85.675267464546167</v>
      </c>
      <c r="R256" s="64">
        <f t="shared" si="118"/>
        <v>87.718984651449489</v>
      </c>
      <c r="S256" s="64">
        <f t="shared" ref="S256:T256" si="119">(S12/S$88)/S$89</f>
        <v>92.783022769820377</v>
      </c>
      <c r="T256" s="64">
        <f t="shared" si="119"/>
        <v>100.53717225054849</v>
      </c>
      <c r="U256" s="64">
        <f t="shared" ref="U256" si="120">(U12/U$88)/U$89</f>
        <v>77.658481795290101</v>
      </c>
      <c r="X256" s="64"/>
      <c r="Y256" s="64"/>
      <c r="Z256" s="64"/>
    </row>
    <row r="257" spans="1:26" ht="15" customHeight="1" x14ac:dyDescent="0.35">
      <c r="A257" s="19" t="s">
        <v>138</v>
      </c>
      <c r="B257" s="386"/>
      <c r="C257" s="254" t="s">
        <v>118</v>
      </c>
      <c r="D257" s="64">
        <f t="shared" ref="D257:R257" si="121">(D13/D$88)/D$89</f>
        <v>29.184699955432642</v>
      </c>
      <c r="E257" s="64">
        <f t="shared" si="121"/>
        <v>33.779527278343579</v>
      </c>
      <c r="F257" s="64">
        <f t="shared" si="121"/>
        <v>56.552489339957994</v>
      </c>
      <c r="G257" s="64">
        <f t="shared" si="121"/>
        <v>57.872974818402859</v>
      </c>
      <c r="H257" s="64">
        <f t="shared" si="121"/>
        <v>63.987067574962531</v>
      </c>
      <c r="I257" s="64">
        <f t="shared" si="121"/>
        <v>79.653027080393841</v>
      </c>
      <c r="J257" s="64">
        <f t="shared" si="121"/>
        <v>82.691957356187871</v>
      </c>
      <c r="K257" s="64">
        <f t="shared" si="121"/>
        <v>92.248469286888948</v>
      </c>
      <c r="L257" s="64">
        <f t="shared" si="121"/>
        <v>96.003496782114382</v>
      </c>
      <c r="M257" s="64">
        <f t="shared" si="121"/>
        <v>72.189950144781136</v>
      </c>
      <c r="N257" s="64">
        <f t="shared" si="121"/>
        <v>61.132747379044908</v>
      </c>
      <c r="O257" s="64">
        <f t="shared" si="121"/>
        <v>66.383457772497337</v>
      </c>
      <c r="P257" s="64">
        <f t="shared" si="121"/>
        <v>74.343053153273857</v>
      </c>
      <c r="Q257" s="64">
        <f t="shared" si="121"/>
        <v>73.579443186454398</v>
      </c>
      <c r="R257" s="64">
        <f t="shared" si="121"/>
        <v>80.216820353317729</v>
      </c>
      <c r="S257" s="64">
        <f t="shared" ref="S257:T257" si="122">(S13/S$88)/S$89</f>
        <v>82.103456673541274</v>
      </c>
      <c r="T257" s="64">
        <f t="shared" si="122"/>
        <v>68.346275899551671</v>
      </c>
      <c r="U257" s="64">
        <f t="shared" ref="U257" si="123">(U13/U$88)/U$89</f>
        <v>59.700383496984614</v>
      </c>
      <c r="X257" s="64"/>
      <c r="Y257" s="64"/>
      <c r="Z257" s="64"/>
    </row>
    <row r="258" spans="1:26" ht="15" customHeight="1" x14ac:dyDescent="0.35">
      <c r="A258" s="19" t="s">
        <v>138</v>
      </c>
      <c r="B258" s="386"/>
      <c r="C258" s="254" t="s">
        <v>119</v>
      </c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X258" s="64"/>
      <c r="Y258" s="64"/>
      <c r="Z258" s="64"/>
    </row>
    <row r="259" spans="1:26" ht="15" customHeight="1" x14ac:dyDescent="0.35">
      <c r="A259" s="19" t="s">
        <v>138</v>
      </c>
      <c r="B259" s="386"/>
      <c r="C259" s="254" t="s">
        <v>120</v>
      </c>
      <c r="D259" s="64">
        <f t="shared" ref="D259:R259" si="124">(D15/D$88)/D$89</f>
        <v>21.07395714829693</v>
      </c>
      <c r="E259" s="64">
        <f t="shared" si="124"/>
        <v>32.131811392055965</v>
      </c>
      <c r="F259" s="64">
        <f t="shared" si="124"/>
        <v>20.062462859647269</v>
      </c>
      <c r="G259" s="64">
        <f t="shared" si="124"/>
        <v>16.603030322936995</v>
      </c>
      <c r="H259" s="64">
        <f t="shared" si="124"/>
        <v>17.852052921481405</v>
      </c>
      <c r="I259" s="64">
        <f t="shared" si="124"/>
        <v>16.992773860334101</v>
      </c>
      <c r="J259" s="64">
        <f t="shared" si="124"/>
        <v>29.561754893169766</v>
      </c>
      <c r="K259" s="64">
        <f t="shared" si="124"/>
        <v>45.124129164614374</v>
      </c>
      <c r="L259" s="64">
        <f t="shared" si="124"/>
        <v>65.477522669251854</v>
      </c>
      <c r="M259" s="64">
        <f t="shared" si="124"/>
        <v>62.533846697544639</v>
      </c>
      <c r="N259" s="64">
        <f t="shared" si="124"/>
        <v>54.574190921232166</v>
      </c>
      <c r="O259" s="64">
        <f t="shared" si="124"/>
        <v>64.61421619320484</v>
      </c>
      <c r="P259" s="64">
        <f t="shared" si="124"/>
        <v>51.799737446631198</v>
      </c>
      <c r="Q259" s="64">
        <f t="shared" si="124"/>
        <v>56.794455570280107</v>
      </c>
      <c r="R259" s="64">
        <f t="shared" si="124"/>
        <v>77.304476990732041</v>
      </c>
      <c r="S259" s="64">
        <f t="shared" ref="S259:T259" si="125">(S15/S$88)/S$89</f>
        <v>84.186414768126951</v>
      </c>
      <c r="T259" s="64">
        <f t="shared" si="125"/>
        <v>69.395117593986981</v>
      </c>
      <c r="U259" s="64">
        <f t="shared" ref="U259" si="126">(U15/U$88)/U$89</f>
        <v>47.622566508470925</v>
      </c>
      <c r="X259" s="64"/>
      <c r="Y259" s="64"/>
      <c r="Z259" s="64"/>
    </row>
    <row r="260" spans="1:26" ht="15" customHeight="1" x14ac:dyDescent="0.35">
      <c r="A260" s="19" t="s">
        <v>138</v>
      </c>
      <c r="B260" s="386"/>
      <c r="C260" s="260" t="s">
        <v>121</v>
      </c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X260" s="64"/>
      <c r="Y260" s="64"/>
      <c r="Z260" s="64"/>
    </row>
    <row r="261" spans="1:26" ht="15" customHeight="1" x14ac:dyDescent="0.35">
      <c r="A261" s="19" t="s">
        <v>138</v>
      </c>
      <c r="B261" s="386"/>
      <c r="C261" s="260" t="s">
        <v>122</v>
      </c>
      <c r="D261" s="64">
        <f t="shared" ref="D261:R261" si="127">(D17/D$88)/D$89</f>
        <v>0</v>
      </c>
      <c r="E261" s="64">
        <f t="shared" si="127"/>
        <v>0</v>
      </c>
      <c r="F261" s="64">
        <f t="shared" si="127"/>
        <v>15.02968522761425</v>
      </c>
      <c r="G261" s="64">
        <f t="shared" si="127"/>
        <v>3.035269857484582</v>
      </c>
      <c r="H261" s="64">
        <f t="shared" si="127"/>
        <v>13.394347840724018</v>
      </c>
      <c r="I261" s="64">
        <f t="shared" si="127"/>
        <v>27.537608392838546</v>
      </c>
      <c r="J261" s="64">
        <f t="shared" si="127"/>
        <v>28.06190537247068</v>
      </c>
      <c r="K261" s="64">
        <f t="shared" si="127"/>
        <v>32.848679257547232</v>
      </c>
      <c r="L261" s="64">
        <f t="shared" si="127"/>
        <v>55.498542874611253</v>
      </c>
      <c r="M261" s="64">
        <f t="shared" si="127"/>
        <v>156.48133335921031</v>
      </c>
      <c r="N261" s="64">
        <f t="shared" si="127"/>
        <v>37.834627319009108</v>
      </c>
      <c r="O261" s="64">
        <f t="shared" si="127"/>
        <v>25.395443231699101</v>
      </c>
      <c r="P261" s="64">
        <f t="shared" si="127"/>
        <v>38.062473084677087</v>
      </c>
      <c r="Q261" s="64">
        <f t="shared" si="127"/>
        <v>38.259829853757971</v>
      </c>
      <c r="R261" s="64">
        <f t="shared" si="127"/>
        <v>90.072552202678821</v>
      </c>
      <c r="S261" s="64">
        <f t="shared" ref="S261:T261" si="128">(S17/S$88)/S$89</f>
        <v>46.016089589587281</v>
      </c>
      <c r="T261" s="64">
        <f t="shared" si="128"/>
        <v>66.019186583345174</v>
      </c>
      <c r="U261" s="64">
        <f t="shared" ref="U261" si="129">(U17/U$88)/U$89</f>
        <v>175.05048198494364</v>
      </c>
      <c r="X261" s="64"/>
      <c r="Y261" s="64"/>
      <c r="Z261" s="64"/>
    </row>
    <row r="262" spans="1:26" ht="15" customHeight="1" x14ac:dyDescent="0.35">
      <c r="A262" s="19" t="s">
        <v>138</v>
      </c>
      <c r="B262" s="387"/>
      <c r="C262" s="261" t="s">
        <v>116</v>
      </c>
      <c r="D262" s="33">
        <f t="shared" ref="D262:R262" si="130">(D18/D$88)/D$89</f>
        <v>47.219070853654536</v>
      </c>
      <c r="E262" s="33">
        <f t="shared" si="130"/>
        <v>54.446675428031448</v>
      </c>
      <c r="F262" s="33">
        <f t="shared" si="130"/>
        <v>51.652852874335757</v>
      </c>
      <c r="G262" s="33">
        <f t="shared" si="130"/>
        <v>56.560618807437486</v>
      </c>
      <c r="H262" s="33">
        <f t="shared" si="130"/>
        <v>52.893210359889686</v>
      </c>
      <c r="I262" s="33">
        <f t="shared" si="130"/>
        <v>56.156332707754828</v>
      </c>
      <c r="J262" s="33">
        <f t="shared" si="130"/>
        <v>41.098245495839713</v>
      </c>
      <c r="K262" s="33">
        <f t="shared" si="130"/>
        <v>40.316489077722068</v>
      </c>
      <c r="L262" s="33">
        <f t="shared" si="130"/>
        <v>54.110437002062241</v>
      </c>
      <c r="M262" s="33">
        <f t="shared" si="130"/>
        <v>108.73669539859284</v>
      </c>
      <c r="N262" s="33">
        <f t="shared" si="130"/>
        <v>181.70105524705923</v>
      </c>
      <c r="O262" s="33">
        <f t="shared" si="130"/>
        <v>201.79141900578171</v>
      </c>
      <c r="P262" s="33">
        <f t="shared" si="130"/>
        <v>203.00062247928315</v>
      </c>
      <c r="Q262" s="33">
        <f t="shared" si="130"/>
        <v>215.50292670516328</v>
      </c>
      <c r="R262" s="33">
        <f t="shared" si="130"/>
        <v>228.23266703701225</v>
      </c>
      <c r="S262" s="33">
        <f t="shared" ref="S262:T262" si="131">(S18/S$88)/S$89</f>
        <v>240.02207008938251</v>
      </c>
      <c r="T262" s="33">
        <f t="shared" si="131"/>
        <v>171.24158864169635</v>
      </c>
      <c r="U262" s="33">
        <f t="shared" ref="U262" si="132">(U18/U$88)/U$89</f>
        <v>141.22196168974884</v>
      </c>
      <c r="X262" s="32"/>
      <c r="Y262" s="32"/>
      <c r="Z262" s="32"/>
    </row>
    <row r="263" spans="1:26" x14ac:dyDescent="0.35">
      <c r="A263" s="19" t="s">
        <v>138</v>
      </c>
      <c r="B263" s="390" t="s">
        <v>4</v>
      </c>
      <c r="C263" s="260" t="s">
        <v>59</v>
      </c>
      <c r="D263" s="32">
        <f t="shared" ref="D263:R263" si="133">(D19/D$88)/D$89</f>
        <v>8.5844039299902413</v>
      </c>
      <c r="E263" s="32">
        <f t="shared" si="133"/>
        <v>8.8281930603589203</v>
      </c>
      <c r="F263" s="32">
        <f t="shared" si="133"/>
        <v>8.4560218810440055</v>
      </c>
      <c r="G263" s="32">
        <f t="shared" si="133"/>
        <v>4.9394960476240017</v>
      </c>
      <c r="H263" s="32">
        <f t="shared" si="133"/>
        <v>37.715938415280938</v>
      </c>
      <c r="I263" s="32">
        <f t="shared" si="133"/>
        <v>12.173588876083519</v>
      </c>
      <c r="J263" s="32">
        <f t="shared" si="133"/>
        <v>17.370084677537921</v>
      </c>
      <c r="K263" s="32">
        <f t="shared" si="133"/>
        <v>22.627610431155137</v>
      </c>
      <c r="L263" s="32">
        <f t="shared" si="133"/>
        <v>13.173464290724208</v>
      </c>
      <c r="M263" s="32">
        <f t="shared" si="133"/>
        <v>4.6438654554272931</v>
      </c>
      <c r="N263" s="32">
        <f t="shared" si="133"/>
        <v>2.6098789151412141</v>
      </c>
      <c r="O263" s="32">
        <f t="shared" si="133"/>
        <v>2.6172336447678677</v>
      </c>
      <c r="P263" s="32">
        <f t="shared" si="133"/>
        <v>3.236376793079613</v>
      </c>
      <c r="Q263" s="32">
        <f t="shared" si="133"/>
        <v>3.8988714104367879</v>
      </c>
      <c r="R263" s="32">
        <f t="shared" si="133"/>
        <v>0.95585540937058</v>
      </c>
      <c r="S263" s="32">
        <f t="shared" ref="S263:T263" si="134">(S19/S$88)/S$89</f>
        <v>17.611726514593997</v>
      </c>
      <c r="T263" s="32">
        <f t="shared" si="134"/>
        <v>0.87089244184304815</v>
      </c>
      <c r="U263" s="32">
        <f t="shared" ref="U263" si="135">(U19/U$88)/U$89</f>
        <v>0.7173875382261562</v>
      </c>
      <c r="V263" s="32"/>
      <c r="X263" s="34"/>
      <c r="Y263" s="34"/>
      <c r="Z263" s="34"/>
    </row>
    <row r="264" spans="1:26" x14ac:dyDescent="0.35">
      <c r="A264" s="19" t="s">
        <v>138</v>
      </c>
      <c r="B264" s="390"/>
      <c r="C264" s="254" t="s">
        <v>60</v>
      </c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X264" s="34"/>
      <c r="Y264" s="34"/>
      <c r="Z264" s="34"/>
    </row>
    <row r="265" spans="1:26" x14ac:dyDescent="0.35">
      <c r="A265" s="19" t="s">
        <v>138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X265" s="34"/>
      <c r="Y265" s="34"/>
      <c r="Z265" s="34"/>
    </row>
    <row r="266" spans="1:26" x14ac:dyDescent="0.35">
      <c r="A266" s="19" t="s">
        <v>138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X266" s="34"/>
      <c r="Y266" s="34"/>
      <c r="Z266" s="34"/>
    </row>
    <row r="267" spans="1:26" x14ac:dyDescent="0.35">
      <c r="A267" s="19" t="s">
        <v>138</v>
      </c>
      <c r="B267" s="391"/>
      <c r="C267" s="255" t="s">
        <v>63</v>
      </c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2"/>
      <c r="X267" s="34"/>
      <c r="Y267" s="34"/>
      <c r="Z267" s="34"/>
    </row>
    <row r="268" spans="1:26" x14ac:dyDescent="0.35">
      <c r="A268" s="19" t="s">
        <v>138</v>
      </c>
      <c r="B268" s="390" t="s">
        <v>5</v>
      </c>
      <c r="C268" s="17" t="s">
        <v>59</v>
      </c>
      <c r="D268" s="32">
        <f t="shared" ref="D268:R268" si="136">(D24/D$88)/D$89</f>
        <v>2.8172512624207191</v>
      </c>
      <c r="E268" s="32">
        <f t="shared" si="136"/>
        <v>2.8201850968924607</v>
      </c>
      <c r="F268" s="32">
        <f t="shared" si="136"/>
        <v>2.516077253224597</v>
      </c>
      <c r="G268" s="32">
        <f t="shared" si="136"/>
        <v>1.4368035637293373</v>
      </c>
      <c r="H268" s="32">
        <f t="shared" si="136"/>
        <v>1.3592372529591092</v>
      </c>
      <c r="I268" s="32">
        <f t="shared" si="136"/>
        <v>1.1026471468759067</v>
      </c>
      <c r="J268" s="32">
        <f t="shared" si="136"/>
        <v>1.3272780022430175</v>
      </c>
      <c r="K268" s="32">
        <f t="shared" si="136"/>
        <v>1.5244306002883454</v>
      </c>
      <c r="L268" s="32">
        <f t="shared" si="136"/>
        <v>2.7591110007795616</v>
      </c>
      <c r="M268" s="32">
        <f t="shared" si="136"/>
        <v>3.5015153431408428</v>
      </c>
      <c r="N268" s="32">
        <f t="shared" si="136"/>
        <v>3.3827777351884345</v>
      </c>
      <c r="O268" s="32">
        <f t="shared" si="136"/>
        <v>5.3083318438031348</v>
      </c>
      <c r="P268" s="32">
        <f t="shared" si="136"/>
        <v>8.7631988555107316</v>
      </c>
      <c r="Q268" s="32">
        <f t="shared" si="136"/>
        <v>4.6054448894735867</v>
      </c>
      <c r="R268" s="32">
        <f t="shared" si="136"/>
        <v>6.94801764373896</v>
      </c>
      <c r="S268" s="32">
        <f t="shared" ref="S268:T268" si="137">(S24/S$88)/S$89</f>
        <v>10.060361861059109</v>
      </c>
      <c r="T268" s="32">
        <f t="shared" si="137"/>
        <v>11.870469346346509</v>
      </c>
      <c r="U268" s="32">
        <f t="shared" ref="U268" si="138">(U24/U$88)/U$89</f>
        <v>7.5081196671765449</v>
      </c>
      <c r="V268" s="32"/>
      <c r="X268" s="34"/>
      <c r="Y268" s="34"/>
      <c r="Z268" s="34"/>
    </row>
    <row r="269" spans="1:26" x14ac:dyDescent="0.35">
      <c r="A269" s="19" t="s">
        <v>138</v>
      </c>
      <c r="B269" s="390"/>
      <c r="C269" s="20" t="s">
        <v>60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X269" s="34"/>
      <c r="Y269" s="34"/>
      <c r="Z269" s="34"/>
    </row>
    <row r="270" spans="1:26" x14ac:dyDescent="0.35">
      <c r="A270" s="19" t="s">
        <v>138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X270" s="34"/>
      <c r="Y270" s="34"/>
      <c r="Z270" s="34"/>
    </row>
    <row r="271" spans="1:26" x14ac:dyDescent="0.35">
      <c r="A271" s="19" t="s">
        <v>138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X271" s="34"/>
      <c r="Y271" s="34"/>
      <c r="Z271" s="34"/>
    </row>
    <row r="272" spans="1:26" x14ac:dyDescent="0.35">
      <c r="A272" s="19" t="s">
        <v>138</v>
      </c>
      <c r="B272" s="391"/>
      <c r="C272" s="27" t="s">
        <v>63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2"/>
      <c r="X272" s="34"/>
      <c r="Y272" s="34"/>
      <c r="Z272" s="34"/>
    </row>
    <row r="273" spans="1:26" x14ac:dyDescent="0.35">
      <c r="A273" s="19" t="s">
        <v>138</v>
      </c>
      <c r="B273" s="390" t="s">
        <v>6</v>
      </c>
      <c r="C273" s="17" t="s">
        <v>59</v>
      </c>
      <c r="D273" s="32">
        <f t="shared" ref="D273:R273" si="139">(D29/D$88)/D$89</f>
        <v>0.85471742908755199</v>
      </c>
      <c r="E273" s="32">
        <f t="shared" si="139"/>
        <v>0.53232618234430962</v>
      </c>
      <c r="F273" s="32">
        <f t="shared" si="139"/>
        <v>2.1357629385629191</v>
      </c>
      <c r="G273" s="32">
        <f t="shared" si="139"/>
        <v>1.208947438413509</v>
      </c>
      <c r="H273" s="32">
        <f t="shared" si="139"/>
        <v>2.1499322002652987</v>
      </c>
      <c r="I273" s="32">
        <f t="shared" si="139"/>
        <v>2.3300097727751043</v>
      </c>
      <c r="J273" s="32">
        <f t="shared" si="139"/>
        <v>3.1408016359004942</v>
      </c>
      <c r="K273" s="32">
        <f t="shared" si="139"/>
        <v>3.5030568473934127</v>
      </c>
      <c r="L273" s="32">
        <f t="shared" si="139"/>
        <v>5.3849343819668833</v>
      </c>
      <c r="M273" s="32">
        <f t="shared" si="139"/>
        <v>4.9550849137396424</v>
      </c>
      <c r="N273" s="32">
        <f t="shared" si="139"/>
        <v>6.6731715099567683</v>
      </c>
      <c r="O273" s="32">
        <f t="shared" si="139"/>
        <v>6.2276251274160241</v>
      </c>
      <c r="P273" s="32">
        <f t="shared" si="139"/>
        <v>9.8552614227758291</v>
      </c>
      <c r="Q273" s="32">
        <f t="shared" si="139"/>
        <v>11.011330000020424</v>
      </c>
      <c r="R273" s="32">
        <f t="shared" si="139"/>
        <v>5.675531911278803</v>
      </c>
      <c r="S273" s="32">
        <f t="shared" ref="S273:T273" si="140">(S29/S$88)/S$89</f>
        <v>6.498195779428392</v>
      </c>
      <c r="T273" s="32">
        <f t="shared" si="140"/>
        <v>4.0832328562222031</v>
      </c>
      <c r="U273" s="32">
        <f t="shared" ref="U273" si="141">(U29/U$88)/U$89</f>
        <v>4.4474416125301151</v>
      </c>
      <c r="V273" s="32"/>
      <c r="X273" s="34"/>
      <c r="Y273" s="34"/>
      <c r="Z273" s="34"/>
    </row>
    <row r="274" spans="1:26" x14ac:dyDescent="0.35">
      <c r="A274" s="19" t="s">
        <v>138</v>
      </c>
      <c r="B274" s="390"/>
      <c r="C274" s="20" t="s">
        <v>60</v>
      </c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X274" s="34"/>
      <c r="Y274" s="34"/>
      <c r="Z274" s="34"/>
    </row>
    <row r="275" spans="1:26" x14ac:dyDescent="0.35">
      <c r="A275" s="19" t="s">
        <v>138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X275" s="34"/>
      <c r="Y275" s="34"/>
      <c r="Z275" s="34"/>
    </row>
    <row r="276" spans="1:26" x14ac:dyDescent="0.35">
      <c r="A276" s="19" t="s">
        <v>138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X276" s="34"/>
      <c r="Y276" s="34"/>
      <c r="Z276" s="34"/>
    </row>
    <row r="277" spans="1:26" x14ac:dyDescent="0.35">
      <c r="A277" s="19" t="s">
        <v>138</v>
      </c>
      <c r="B277" s="391"/>
      <c r="C277" s="27" t="s">
        <v>63</v>
      </c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2"/>
      <c r="X277" s="35"/>
      <c r="Y277" s="35"/>
      <c r="Z277" s="35"/>
    </row>
    <row r="278" spans="1:26" x14ac:dyDescent="0.35">
      <c r="A278" s="19" t="s">
        <v>138</v>
      </c>
      <c r="B278" s="393" t="s">
        <v>7</v>
      </c>
      <c r="C278" s="28" t="s">
        <v>59</v>
      </c>
      <c r="D278" s="56">
        <f t="shared" ref="D278:R278" si="142">(D34/D$88)/D$89</f>
        <v>17.759163565942487</v>
      </c>
      <c r="E278" s="56">
        <f t="shared" si="142"/>
        <v>19.110302006245742</v>
      </c>
      <c r="F278" s="56">
        <f t="shared" si="142"/>
        <v>16.819301904361936</v>
      </c>
      <c r="G278" s="56">
        <f t="shared" si="142"/>
        <v>21.129586763662417</v>
      </c>
      <c r="H278" s="56">
        <f t="shared" si="142"/>
        <v>22.66299123102872</v>
      </c>
      <c r="I278" s="56">
        <f t="shared" si="142"/>
        <v>24.012698456167655</v>
      </c>
      <c r="J278" s="56">
        <f t="shared" si="142"/>
        <v>44.428368238752313</v>
      </c>
      <c r="K278" s="56">
        <f t="shared" si="142"/>
        <v>42.934072760449844</v>
      </c>
      <c r="L278" s="56">
        <f t="shared" si="142"/>
        <v>62.501502227380179</v>
      </c>
      <c r="M278" s="56">
        <f t="shared" si="142"/>
        <v>51.795262521658159</v>
      </c>
      <c r="N278" s="56">
        <f t="shared" si="142"/>
        <v>50.645181808414122</v>
      </c>
      <c r="O278" s="56">
        <f t="shared" si="142"/>
        <v>63.561427062199051</v>
      </c>
      <c r="P278" s="56">
        <f t="shared" si="142"/>
        <v>69.098151804345406</v>
      </c>
      <c r="Q278" s="56">
        <f t="shared" si="142"/>
        <v>60.922924782939496</v>
      </c>
      <c r="R278" s="56">
        <f t="shared" si="142"/>
        <v>71.381391921181475</v>
      </c>
      <c r="S278" s="56">
        <f t="shared" ref="S278:T278" si="143">(S34/S$88)/S$89</f>
        <v>78.750425549931492</v>
      </c>
      <c r="T278" s="56">
        <f t="shared" si="143"/>
        <v>57.102831899963242</v>
      </c>
      <c r="U278" s="56">
        <f t="shared" ref="U278" si="144">(U34/U$88)/U$89</f>
        <v>42.987910018197248</v>
      </c>
      <c r="V278" s="32"/>
      <c r="X278" s="34"/>
      <c r="Y278" s="34"/>
      <c r="Z278" s="34"/>
    </row>
    <row r="279" spans="1:26" x14ac:dyDescent="0.35">
      <c r="A279" s="19" t="s">
        <v>138</v>
      </c>
      <c r="B279" s="390"/>
      <c r="C279" s="20" t="s">
        <v>60</v>
      </c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X279" s="34"/>
      <c r="Y279" s="34"/>
      <c r="Z279" s="34"/>
    </row>
    <row r="280" spans="1:26" x14ac:dyDescent="0.35">
      <c r="A280" s="19" t="s">
        <v>138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X280" s="34"/>
      <c r="Y280" s="34"/>
      <c r="Z280" s="34"/>
    </row>
    <row r="281" spans="1:26" x14ac:dyDescent="0.35">
      <c r="A281" s="19" t="s">
        <v>138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X281" s="34"/>
      <c r="Y281" s="34"/>
      <c r="Z281" s="34"/>
    </row>
    <row r="282" spans="1:26" x14ac:dyDescent="0.35">
      <c r="A282" s="19" t="s">
        <v>138</v>
      </c>
      <c r="B282" s="391"/>
      <c r="C282" s="27" t="s">
        <v>63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2"/>
      <c r="X282" s="35"/>
      <c r="Y282" s="35"/>
      <c r="Z282" s="35"/>
    </row>
    <row r="283" spans="1:26" x14ac:dyDescent="0.35">
      <c r="A283" s="19" t="s">
        <v>138</v>
      </c>
      <c r="B283" s="393" t="s">
        <v>8</v>
      </c>
      <c r="C283" s="28" t="s">
        <v>59</v>
      </c>
      <c r="D283" s="56">
        <f t="shared" ref="D283:R283" si="145">(D39/D$88)/D$89</f>
        <v>3.8389285016558032</v>
      </c>
      <c r="E283" s="56">
        <f t="shared" si="145"/>
        <v>3.7038257655925166</v>
      </c>
      <c r="F283" s="56">
        <f t="shared" si="145"/>
        <v>3.1441878417210005</v>
      </c>
      <c r="G283" s="56">
        <f t="shared" si="145"/>
        <v>2.8777752273120125</v>
      </c>
      <c r="H283" s="56">
        <f t="shared" si="145"/>
        <v>2.8683310272230309</v>
      </c>
      <c r="I283" s="56">
        <f t="shared" si="145"/>
        <v>9.4240514693562288E-2</v>
      </c>
      <c r="J283" s="56">
        <f t="shared" si="145"/>
        <v>0</v>
      </c>
      <c r="K283" s="56">
        <f t="shared" si="145"/>
        <v>0</v>
      </c>
      <c r="L283" s="56">
        <f t="shared" si="145"/>
        <v>0</v>
      </c>
      <c r="M283" s="56">
        <f t="shared" si="145"/>
        <v>0</v>
      </c>
      <c r="N283" s="56">
        <f t="shared" si="145"/>
        <v>0</v>
      </c>
      <c r="O283" s="56">
        <f t="shared" si="145"/>
        <v>0</v>
      </c>
      <c r="P283" s="56">
        <f t="shared" si="145"/>
        <v>0</v>
      </c>
      <c r="Q283" s="56">
        <f t="shared" si="145"/>
        <v>9.7435444578122432</v>
      </c>
      <c r="R283" s="56">
        <f t="shared" si="145"/>
        <v>8.9959341188209283</v>
      </c>
      <c r="S283" s="56">
        <f t="shared" ref="S283:T283" si="146">(S39/S$88)/S$89</f>
        <v>10.533552816564523</v>
      </c>
      <c r="T283" s="56">
        <f t="shared" si="146"/>
        <v>6.6727561136956126</v>
      </c>
      <c r="U283" s="56">
        <f t="shared" ref="U283" si="147">(U39/U$88)/U$89</f>
        <v>4.5611542164173766</v>
      </c>
      <c r="V283" s="32"/>
      <c r="X283" s="34"/>
      <c r="Y283" s="34"/>
      <c r="Z283" s="34"/>
    </row>
    <row r="284" spans="1:26" x14ac:dyDescent="0.35">
      <c r="A284" s="19" t="s">
        <v>138</v>
      </c>
      <c r="B284" s="390"/>
      <c r="C284" s="20" t="s">
        <v>60</v>
      </c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X284" s="34"/>
      <c r="Y284" s="34"/>
      <c r="Z284" s="34"/>
    </row>
    <row r="285" spans="1:26" x14ac:dyDescent="0.35">
      <c r="A285" s="19" t="s">
        <v>138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X285" s="34"/>
      <c r="Y285" s="34"/>
      <c r="Z285" s="34"/>
    </row>
    <row r="286" spans="1:26" x14ac:dyDescent="0.35">
      <c r="A286" s="19" t="s">
        <v>138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X286" s="34"/>
      <c r="Y286" s="34"/>
      <c r="Z286" s="34"/>
    </row>
    <row r="287" spans="1:26" x14ac:dyDescent="0.35">
      <c r="A287" s="19" t="s">
        <v>138</v>
      </c>
      <c r="B287" s="391"/>
      <c r="C287" s="27" t="s">
        <v>63</v>
      </c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2"/>
      <c r="X287" s="35"/>
      <c r="Y287" s="35"/>
      <c r="Z287" s="35"/>
    </row>
    <row r="288" spans="1:26" x14ac:dyDescent="0.35">
      <c r="A288" s="19" t="s">
        <v>138</v>
      </c>
      <c r="B288" s="393" t="s">
        <v>9</v>
      </c>
      <c r="C288" s="28" t="s">
        <v>59</v>
      </c>
      <c r="D288" s="56">
        <f t="shared" ref="D288:R288" si="148">(D44/D$88)/D$89</f>
        <v>25.372676907254704</v>
      </c>
      <c r="E288" s="56">
        <f t="shared" si="148"/>
        <v>35.711289088491498</v>
      </c>
      <c r="F288" s="56">
        <f t="shared" si="148"/>
        <v>44.259779385034598</v>
      </c>
      <c r="G288" s="56">
        <f t="shared" si="148"/>
        <v>47.246900444680314</v>
      </c>
      <c r="H288" s="56">
        <f t="shared" si="148"/>
        <v>28.764555669612196</v>
      </c>
      <c r="I288" s="56">
        <f t="shared" si="148"/>
        <v>69.798102677864847</v>
      </c>
      <c r="J288" s="56">
        <f t="shared" si="148"/>
        <v>76.79737109268909</v>
      </c>
      <c r="K288" s="56">
        <f t="shared" si="148"/>
        <v>89.858816814077457</v>
      </c>
      <c r="L288" s="56">
        <f t="shared" si="148"/>
        <v>110.77346692519205</v>
      </c>
      <c r="M288" s="56">
        <f t="shared" si="148"/>
        <v>94.234674950222598</v>
      </c>
      <c r="N288" s="56">
        <f t="shared" si="148"/>
        <v>81.782612662433507</v>
      </c>
      <c r="O288" s="56">
        <f t="shared" si="148"/>
        <v>111.91856078275387</v>
      </c>
      <c r="P288" s="56">
        <f t="shared" si="148"/>
        <v>120.49660340200386</v>
      </c>
      <c r="Q288" s="56">
        <f t="shared" si="148"/>
        <v>91.910244151672487</v>
      </c>
      <c r="R288" s="56">
        <f t="shared" si="148"/>
        <v>127.77988275663995</v>
      </c>
      <c r="S288" s="56">
        <f t="shared" ref="S288:T288" si="149">(S44/S$88)/S$89</f>
        <v>117.41803438586723</v>
      </c>
      <c r="T288" s="56">
        <f t="shared" si="149"/>
        <v>114.76312154059323</v>
      </c>
      <c r="U288" s="56">
        <f t="shared" ref="U288" si="150">(U44/U$88)/U$89</f>
        <v>89.850584904092926</v>
      </c>
      <c r="V288" s="32"/>
      <c r="X288" s="34"/>
      <c r="Y288" s="34"/>
      <c r="Z288" s="34"/>
    </row>
    <row r="289" spans="1:26" x14ac:dyDescent="0.35">
      <c r="A289" s="19" t="s">
        <v>138</v>
      </c>
      <c r="B289" s="390"/>
      <c r="C289" s="20" t="s">
        <v>60</v>
      </c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X289" s="34"/>
      <c r="Y289" s="34"/>
      <c r="Z289" s="34"/>
    </row>
    <row r="290" spans="1:26" x14ac:dyDescent="0.35">
      <c r="A290" s="19" t="s">
        <v>138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X290" s="34"/>
      <c r="Y290" s="34"/>
      <c r="Z290" s="34"/>
    </row>
    <row r="291" spans="1:26" x14ac:dyDescent="0.35">
      <c r="A291" s="19" t="s">
        <v>138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X291" s="34"/>
      <c r="Y291" s="34"/>
      <c r="Z291" s="34"/>
    </row>
    <row r="292" spans="1:26" x14ac:dyDescent="0.35">
      <c r="A292" s="19" t="s">
        <v>138</v>
      </c>
      <c r="B292" s="391"/>
      <c r="C292" s="27" t="s">
        <v>63</v>
      </c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2"/>
      <c r="X292" s="35"/>
      <c r="Y292" s="35"/>
      <c r="Z292" s="35"/>
    </row>
    <row r="293" spans="1:26" x14ac:dyDescent="0.35">
      <c r="A293" s="19" t="s">
        <v>138</v>
      </c>
      <c r="B293" s="393" t="s">
        <v>1</v>
      </c>
      <c r="C293" s="28" t="s">
        <v>59</v>
      </c>
      <c r="D293" s="56">
        <f t="shared" ref="D293:R293" si="151">(D49/D$88)/D$89</f>
        <v>6.3216344355610437</v>
      </c>
      <c r="E293" s="56">
        <f t="shared" si="151"/>
        <v>8.2374357619057239</v>
      </c>
      <c r="F293" s="56">
        <f t="shared" si="151"/>
        <v>3.8538240274346118</v>
      </c>
      <c r="G293" s="56">
        <f t="shared" si="151"/>
        <v>1.402565600648344</v>
      </c>
      <c r="H293" s="56">
        <f t="shared" si="151"/>
        <v>3.9757601911043814</v>
      </c>
      <c r="I293" s="56">
        <f t="shared" si="151"/>
        <v>4.2218591209072924</v>
      </c>
      <c r="J293" s="56">
        <f t="shared" si="151"/>
        <v>10.153380638573497</v>
      </c>
      <c r="K293" s="56">
        <f t="shared" si="151"/>
        <v>8.5987986500738671</v>
      </c>
      <c r="L293" s="56">
        <f t="shared" si="151"/>
        <v>6.2721275429482537</v>
      </c>
      <c r="M293" s="56">
        <f t="shared" si="151"/>
        <v>6.6631951639843043</v>
      </c>
      <c r="N293" s="56">
        <f t="shared" si="151"/>
        <v>12.367406185503595</v>
      </c>
      <c r="O293" s="56">
        <f t="shared" si="151"/>
        <v>21.127488575536237</v>
      </c>
      <c r="P293" s="56">
        <f t="shared" si="151"/>
        <v>12.361388542232113</v>
      </c>
      <c r="Q293" s="56">
        <f t="shared" si="151"/>
        <v>11.842780175908835</v>
      </c>
      <c r="R293" s="56">
        <f t="shared" si="151"/>
        <v>6.9748272290934388</v>
      </c>
      <c r="S293" s="56">
        <f t="shared" ref="S293:T293" si="152">(S49/S$88)/S$89</f>
        <v>6.2275844911645466</v>
      </c>
      <c r="T293" s="56">
        <f t="shared" si="152"/>
        <v>6.2235487704192689</v>
      </c>
      <c r="U293" s="56">
        <f t="shared" ref="U293" si="153">(U49/U$88)/U$89</f>
        <v>5.8852333884657817</v>
      </c>
      <c r="V293" s="32"/>
      <c r="X293" s="34"/>
      <c r="Y293" s="34"/>
      <c r="Z293" s="34"/>
    </row>
    <row r="294" spans="1:26" x14ac:dyDescent="0.35">
      <c r="A294" s="19" t="s">
        <v>138</v>
      </c>
      <c r="B294" s="390"/>
      <c r="C294" s="20" t="s">
        <v>60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X294" s="34"/>
      <c r="Y294" s="34"/>
      <c r="Z294" s="34"/>
    </row>
    <row r="295" spans="1:26" x14ac:dyDescent="0.35">
      <c r="A295" s="19" t="s">
        <v>138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X295" s="34"/>
      <c r="Y295" s="34"/>
      <c r="Z295" s="34"/>
    </row>
    <row r="296" spans="1:26" x14ac:dyDescent="0.35">
      <c r="A296" s="19" t="s">
        <v>138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X296" s="34"/>
      <c r="Y296" s="34"/>
      <c r="Z296" s="34"/>
    </row>
    <row r="297" spans="1:26" x14ac:dyDescent="0.35">
      <c r="A297" s="19" t="s">
        <v>138</v>
      </c>
      <c r="B297" s="391"/>
      <c r="C297" s="27" t="s">
        <v>63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2"/>
      <c r="X297" s="35"/>
      <c r="Y297" s="35"/>
      <c r="Z297" s="35"/>
    </row>
    <row r="298" spans="1:26" x14ac:dyDescent="0.35">
      <c r="A298" s="19" t="s">
        <v>138</v>
      </c>
      <c r="B298" s="393" t="s">
        <v>166</v>
      </c>
      <c r="C298" s="28" t="s">
        <v>59</v>
      </c>
      <c r="D298" s="56">
        <f t="shared" ref="D298:R298" si="154">(D54/D$88)/D$89</f>
        <v>0</v>
      </c>
      <c r="E298" s="56">
        <f t="shared" si="154"/>
        <v>0</v>
      </c>
      <c r="F298" s="56">
        <f t="shared" si="154"/>
        <v>0</v>
      </c>
      <c r="G298" s="56">
        <f t="shared" si="154"/>
        <v>0</v>
      </c>
      <c r="H298" s="56">
        <f t="shared" si="154"/>
        <v>0.2383841735276207</v>
      </c>
      <c r="I298" s="56">
        <f t="shared" si="154"/>
        <v>0</v>
      </c>
      <c r="J298" s="56">
        <f t="shared" si="154"/>
        <v>0</v>
      </c>
      <c r="K298" s="56">
        <f t="shared" si="154"/>
        <v>0</v>
      </c>
      <c r="L298" s="56">
        <f t="shared" si="154"/>
        <v>0</v>
      </c>
      <c r="M298" s="56">
        <f t="shared" si="154"/>
        <v>0</v>
      </c>
      <c r="N298" s="56">
        <f t="shared" si="154"/>
        <v>0</v>
      </c>
      <c r="O298" s="56">
        <f t="shared" si="154"/>
        <v>0</v>
      </c>
      <c r="P298" s="56">
        <f t="shared" si="154"/>
        <v>0</v>
      </c>
      <c r="Q298" s="56">
        <f t="shared" si="154"/>
        <v>1.2266656337956903</v>
      </c>
      <c r="R298" s="56">
        <f t="shared" si="154"/>
        <v>0.53798235832945007</v>
      </c>
      <c r="S298" s="56">
        <f t="shared" ref="S298:T298" si="155">(S54/S$88)/S$89</f>
        <v>3.7683777241837562</v>
      </c>
      <c r="T298" s="56">
        <f t="shared" si="155"/>
        <v>2.9499664990752348</v>
      </c>
      <c r="U298" s="56">
        <f t="shared" ref="U298" si="156">(U54/U$88)/U$89</f>
        <v>4.8381381995758678E-2</v>
      </c>
      <c r="V298" s="32"/>
      <c r="X298" s="34"/>
      <c r="Y298" s="34"/>
      <c r="Z298" s="34"/>
    </row>
    <row r="299" spans="1:26" x14ac:dyDescent="0.35">
      <c r="A299" s="19" t="s">
        <v>138</v>
      </c>
      <c r="B299" s="390"/>
      <c r="C299" s="20" t="s">
        <v>60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X299" s="34"/>
      <c r="Y299" s="34"/>
      <c r="Z299" s="34"/>
    </row>
    <row r="300" spans="1:26" x14ac:dyDescent="0.35">
      <c r="A300" s="19" t="s">
        <v>138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X300" s="34"/>
      <c r="Y300" s="34"/>
      <c r="Z300" s="34"/>
    </row>
    <row r="301" spans="1:26" x14ac:dyDescent="0.35">
      <c r="A301" s="19" t="s">
        <v>138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X301" s="34"/>
      <c r="Y301" s="34"/>
      <c r="Z301" s="34"/>
    </row>
    <row r="302" spans="1:26" x14ac:dyDescent="0.35">
      <c r="A302" s="19" t="s">
        <v>138</v>
      </c>
      <c r="B302" s="391"/>
      <c r="C302" s="27" t="s">
        <v>63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2"/>
      <c r="X302" s="35"/>
      <c r="Y302" s="35"/>
      <c r="Z302" s="35"/>
    </row>
    <row r="303" spans="1:26" x14ac:dyDescent="0.35">
      <c r="A303" s="19" t="s">
        <v>138</v>
      </c>
      <c r="B303" s="393" t="s">
        <v>11</v>
      </c>
      <c r="C303" s="28" t="s">
        <v>59</v>
      </c>
      <c r="D303" s="56">
        <f t="shared" ref="D303:R303" si="157">(D59/D$88)/D$89</f>
        <v>8.8467842437511326</v>
      </c>
      <c r="E303" s="56">
        <f t="shared" si="157"/>
        <v>12.168020004782019</v>
      </c>
      <c r="F303" s="56">
        <f t="shared" si="157"/>
        <v>13.256062107518092</v>
      </c>
      <c r="G303" s="56">
        <f t="shared" si="157"/>
        <v>11.84970940209544</v>
      </c>
      <c r="H303" s="56">
        <f t="shared" si="157"/>
        <v>7.6096930947359578</v>
      </c>
      <c r="I303" s="56">
        <f t="shared" si="157"/>
        <v>10.66574064098652</v>
      </c>
      <c r="J303" s="56">
        <f t="shared" si="157"/>
        <v>10.562561243853896</v>
      </c>
      <c r="K303" s="56">
        <f t="shared" si="157"/>
        <v>14.45692243020008</v>
      </c>
      <c r="L303" s="56">
        <f t="shared" si="157"/>
        <v>14.355788479249597</v>
      </c>
      <c r="M303" s="56">
        <f t="shared" si="157"/>
        <v>15.997644566040973</v>
      </c>
      <c r="N303" s="56">
        <f t="shared" si="157"/>
        <v>12.150797190926371</v>
      </c>
      <c r="O303" s="56">
        <f t="shared" si="157"/>
        <v>11.423979656074062</v>
      </c>
      <c r="P303" s="56">
        <f t="shared" si="157"/>
        <v>13.259465866689087</v>
      </c>
      <c r="Q303" s="56">
        <f t="shared" si="157"/>
        <v>12.597642300916444</v>
      </c>
      <c r="R303" s="56">
        <f t="shared" si="157"/>
        <v>14.965860772954894</v>
      </c>
      <c r="S303" s="56">
        <f t="shared" ref="S303:T303" si="158">(S59/S$88)/S$89</f>
        <v>11.54745142505344</v>
      </c>
      <c r="T303" s="56">
        <f t="shared" si="158"/>
        <v>9.8708182164472547</v>
      </c>
      <c r="U303" s="56">
        <f t="shared" ref="U303" si="159">(U59/U$88)/U$89</f>
        <v>6.7830189395192848</v>
      </c>
      <c r="V303" s="32"/>
      <c r="X303" s="34"/>
      <c r="Y303" s="34"/>
      <c r="Z303" s="34"/>
    </row>
    <row r="304" spans="1:26" x14ac:dyDescent="0.35">
      <c r="A304" s="19" t="s">
        <v>138</v>
      </c>
      <c r="B304" s="390"/>
      <c r="C304" s="20" t="s">
        <v>60</v>
      </c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X304" s="34"/>
      <c r="Y304" s="34"/>
      <c r="Z304" s="34"/>
    </row>
    <row r="305" spans="1:26" x14ac:dyDescent="0.35">
      <c r="A305" s="19" t="s">
        <v>138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X305" s="34"/>
      <c r="Y305" s="34"/>
      <c r="Z305" s="34"/>
    </row>
    <row r="306" spans="1:26" x14ac:dyDescent="0.35">
      <c r="A306" s="19" t="s">
        <v>138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X306" s="34"/>
      <c r="Y306" s="34"/>
      <c r="Z306" s="34"/>
    </row>
    <row r="307" spans="1:26" x14ac:dyDescent="0.35">
      <c r="A307" s="19" t="s">
        <v>138</v>
      </c>
      <c r="B307" s="391"/>
      <c r="C307" s="27" t="s">
        <v>63</v>
      </c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2"/>
      <c r="X307" s="35"/>
      <c r="Y307" s="35"/>
      <c r="Z307" s="35"/>
    </row>
    <row r="308" spans="1:26" x14ac:dyDescent="0.35">
      <c r="A308" s="19" t="s">
        <v>138</v>
      </c>
      <c r="B308" s="393" t="s">
        <v>12</v>
      </c>
      <c r="C308" s="28" t="s">
        <v>59</v>
      </c>
      <c r="D308" s="56">
        <f t="shared" ref="D308:R308" si="160">(D64/D$88)/D$89</f>
        <v>2.3967753383015138</v>
      </c>
      <c r="E308" s="56">
        <f t="shared" si="160"/>
        <v>2.8287106334065686</v>
      </c>
      <c r="F308" s="56">
        <f t="shared" si="160"/>
        <v>4.0258066885705324</v>
      </c>
      <c r="G308" s="56">
        <f t="shared" si="160"/>
        <v>2.8044365179877979</v>
      </c>
      <c r="H308" s="56">
        <f t="shared" si="160"/>
        <v>4.0698153379654816</v>
      </c>
      <c r="I308" s="56">
        <f t="shared" si="160"/>
        <v>1.635710585436944</v>
      </c>
      <c r="J308" s="56">
        <f t="shared" si="160"/>
        <v>3.4354421254997565</v>
      </c>
      <c r="K308" s="56">
        <f t="shared" si="160"/>
        <v>14.432420866867215</v>
      </c>
      <c r="L308" s="56">
        <f t="shared" si="160"/>
        <v>8.8653858703616599</v>
      </c>
      <c r="M308" s="56">
        <f t="shared" si="160"/>
        <v>3.9629296124243529</v>
      </c>
      <c r="N308" s="56">
        <f t="shared" si="160"/>
        <v>3.9851314077749698</v>
      </c>
      <c r="O308" s="56">
        <f t="shared" si="160"/>
        <v>0.79672534287876706</v>
      </c>
      <c r="P308" s="56">
        <f t="shared" si="160"/>
        <v>2.3303913594210535</v>
      </c>
      <c r="Q308" s="56">
        <f t="shared" si="160"/>
        <v>4.6895219293679933</v>
      </c>
      <c r="R308" s="56">
        <f t="shared" si="160"/>
        <v>3.2559398370089396</v>
      </c>
      <c r="S308" s="56">
        <f t="shared" ref="S308:T308" si="161">(S64/S$88)/S$89</f>
        <v>1.3998516004772181</v>
      </c>
      <c r="T308" s="56">
        <f t="shared" si="161"/>
        <v>1.5636582171604989</v>
      </c>
      <c r="U308" s="56">
        <f t="shared" ref="U308" si="162">(U64/U$88)/U$89</f>
        <v>1.9923157791900232</v>
      </c>
      <c r="V308" s="32"/>
      <c r="X308" s="34"/>
      <c r="Y308" s="34"/>
      <c r="Z308" s="34"/>
    </row>
    <row r="309" spans="1:26" x14ac:dyDescent="0.35">
      <c r="A309" s="19" t="s">
        <v>138</v>
      </c>
      <c r="B309" s="390"/>
      <c r="C309" s="20" t="s">
        <v>60</v>
      </c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X309" s="34"/>
      <c r="Y309" s="34"/>
      <c r="Z309" s="34"/>
    </row>
    <row r="310" spans="1:26" x14ac:dyDescent="0.35">
      <c r="A310" s="19" t="s">
        <v>138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X310" s="34"/>
      <c r="Y310" s="34"/>
      <c r="Z310" s="34"/>
    </row>
    <row r="311" spans="1:26" x14ac:dyDescent="0.35">
      <c r="A311" s="19" t="s">
        <v>138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X311" s="34"/>
      <c r="Y311" s="34"/>
      <c r="Z311" s="34"/>
    </row>
    <row r="312" spans="1:26" ht="15" thickBot="1" x14ac:dyDescent="0.4">
      <c r="A312" s="19" t="s">
        <v>138</v>
      </c>
      <c r="B312" s="394"/>
      <c r="C312" s="69" t="s">
        <v>63</v>
      </c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32"/>
      <c r="X312" s="35"/>
      <c r="Y312" s="35"/>
      <c r="Z312" s="35"/>
    </row>
    <row r="313" spans="1:26" x14ac:dyDescent="0.35">
      <c r="A313" s="19" t="s">
        <v>138</v>
      </c>
      <c r="B313" s="388" t="s">
        <v>64</v>
      </c>
      <c r="C313" s="17" t="s">
        <v>59</v>
      </c>
      <c r="D313" s="32">
        <f t="shared" ref="D313:R313" si="163">(D69/D$88)/D$89</f>
        <v>12.193593230050157</v>
      </c>
      <c r="E313" s="32">
        <f t="shared" si="163"/>
        <v>13.588353594040925</v>
      </c>
      <c r="F313" s="32">
        <f t="shared" si="163"/>
        <v>10.286245575004344</v>
      </c>
      <c r="G313" s="32">
        <f t="shared" si="163"/>
        <v>13.933560847819201</v>
      </c>
      <c r="H313" s="32">
        <f t="shared" si="163"/>
        <v>18.26942263567754</v>
      </c>
      <c r="I313" s="32">
        <f t="shared" si="163"/>
        <v>12.830456857234077</v>
      </c>
      <c r="J313" s="32">
        <f t="shared" si="163"/>
        <v>29.843621706648015</v>
      </c>
      <c r="K313" s="32">
        <f t="shared" si="163"/>
        <v>27.562591976457711</v>
      </c>
      <c r="L313" s="32">
        <f t="shared" si="163"/>
        <v>38.137441769442098</v>
      </c>
      <c r="M313" s="32">
        <f t="shared" si="163"/>
        <v>30.222911312721731</v>
      </c>
      <c r="N313" s="32">
        <f t="shared" si="163"/>
        <v>30.879306737145189</v>
      </c>
      <c r="O313" s="32">
        <f t="shared" si="163"/>
        <v>40.140224843964745</v>
      </c>
      <c r="P313" s="32">
        <f t="shared" si="163"/>
        <v>44.111838670505257</v>
      </c>
      <c r="Q313" s="32">
        <f t="shared" si="163"/>
        <v>34.909211572875428</v>
      </c>
      <c r="R313" s="32">
        <f t="shared" si="163"/>
        <v>44.272672610731931</v>
      </c>
      <c r="S313" s="32">
        <f t="shared" ref="S313:T313" si="164">(S69/S$88)/S$89</f>
        <v>48.471303781082256</v>
      </c>
      <c r="T313" s="32">
        <f t="shared" si="164"/>
        <v>39.96723070810426</v>
      </c>
      <c r="U313" s="32">
        <f t="shared" ref="U313" si="165">(U69/U$88)/U$89</f>
        <v>29.13721320936973</v>
      </c>
      <c r="V313" s="32"/>
      <c r="X313" s="34"/>
      <c r="Y313" s="34"/>
      <c r="Z313" s="34"/>
    </row>
    <row r="314" spans="1:26" x14ac:dyDescent="0.35">
      <c r="A314" s="19" t="s">
        <v>138</v>
      </c>
      <c r="B314" s="388"/>
      <c r="C314" s="20" t="s">
        <v>60</v>
      </c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X314" s="34"/>
      <c r="Y314" s="34"/>
      <c r="Z314" s="34"/>
    </row>
    <row r="315" spans="1:26" x14ac:dyDescent="0.35">
      <c r="A315" s="19" t="s">
        <v>138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X315" s="34"/>
      <c r="Y315" s="34"/>
      <c r="Z315" s="34"/>
    </row>
    <row r="316" spans="1:26" x14ac:dyDescent="0.35">
      <c r="A316" s="19" t="s">
        <v>138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X316" s="34"/>
      <c r="Y316" s="34"/>
      <c r="Z316" s="34"/>
    </row>
    <row r="317" spans="1:26" x14ac:dyDescent="0.35">
      <c r="A317" s="19" t="s">
        <v>138</v>
      </c>
      <c r="B317" s="392"/>
      <c r="C317" s="26" t="s">
        <v>63</v>
      </c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32"/>
      <c r="X317" s="35"/>
      <c r="Y317" s="35"/>
      <c r="Z317" s="35"/>
    </row>
    <row r="318" spans="1:26" x14ac:dyDescent="0.35">
      <c r="A318" s="19" t="s">
        <v>138</v>
      </c>
      <c r="B318" s="393" t="s">
        <v>65</v>
      </c>
      <c r="C318" s="28" t="s">
        <v>59</v>
      </c>
      <c r="D318" s="56">
        <f t="shared" ref="D318:R318" si="166">(D74/D$88)/D$89</f>
        <v>1.5835632211681889</v>
      </c>
      <c r="E318" s="56">
        <f t="shared" si="166"/>
        <v>1.5939634182657427</v>
      </c>
      <c r="F318" s="56">
        <f t="shared" si="166"/>
        <v>1.6833737647053899</v>
      </c>
      <c r="G318" s="56">
        <f t="shared" si="166"/>
        <v>1.9394565579473979</v>
      </c>
      <c r="H318" s="56">
        <f t="shared" si="166"/>
        <v>5.4836256332264605E-2</v>
      </c>
      <c r="I318" s="56">
        <f t="shared" si="166"/>
        <v>3.416922563067732</v>
      </c>
      <c r="J318" s="56">
        <f t="shared" si="166"/>
        <v>4.3875462628640101</v>
      </c>
      <c r="K318" s="56">
        <f t="shared" si="166"/>
        <v>3.9443350033373616</v>
      </c>
      <c r="L318" s="56">
        <f t="shared" si="166"/>
        <v>5.7411044299012088</v>
      </c>
      <c r="M318" s="56">
        <f t="shared" si="166"/>
        <v>0.78760276774196603</v>
      </c>
      <c r="N318" s="56">
        <f t="shared" si="166"/>
        <v>2.7950312352619355</v>
      </c>
      <c r="O318" s="56">
        <f t="shared" si="166"/>
        <v>1.7678249987997507</v>
      </c>
      <c r="P318" s="56">
        <f t="shared" si="166"/>
        <v>0.73139871513124866</v>
      </c>
      <c r="Q318" s="56">
        <f t="shared" si="166"/>
        <v>0.51765063317203253</v>
      </c>
      <c r="R318" s="56">
        <f t="shared" si="166"/>
        <v>3.095000500678712</v>
      </c>
      <c r="S318" s="56">
        <f t="shared" ref="S318:T318" si="167">(S74/S$88)/S$89</f>
        <v>6.1148224874964017</v>
      </c>
      <c r="T318" s="56">
        <f t="shared" si="167"/>
        <v>2.439822592161931</v>
      </c>
      <c r="U318" s="56">
        <f t="shared" ref="U318" si="168">(U74/U$88)/U$89</f>
        <v>0.68459699207431779</v>
      </c>
      <c r="V318" s="32"/>
      <c r="X318" s="34"/>
      <c r="Y318" s="34"/>
      <c r="Z318" s="34"/>
    </row>
    <row r="319" spans="1:26" x14ac:dyDescent="0.35">
      <c r="A319" s="19" t="s">
        <v>138</v>
      </c>
      <c r="B319" s="390"/>
      <c r="C319" s="20" t="s">
        <v>60</v>
      </c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X319" s="34"/>
      <c r="Y319" s="34"/>
      <c r="Z319" s="34"/>
    </row>
    <row r="320" spans="1:26" x14ac:dyDescent="0.35">
      <c r="A320" s="19" t="s">
        <v>138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X320" s="34"/>
      <c r="Y320" s="34"/>
      <c r="Z320" s="34"/>
    </row>
    <row r="321" spans="1:26" x14ac:dyDescent="0.35">
      <c r="A321" s="19" t="s">
        <v>138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X321" s="34"/>
      <c r="Y321" s="34"/>
      <c r="Z321" s="34"/>
    </row>
    <row r="322" spans="1:26" x14ac:dyDescent="0.35">
      <c r="A322" s="19" t="s">
        <v>138</v>
      </c>
      <c r="B322" s="391"/>
      <c r="C322" s="27" t="s">
        <v>63</v>
      </c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2"/>
      <c r="X322" s="35"/>
      <c r="Y322" s="35"/>
      <c r="Z322" s="35"/>
    </row>
    <row r="323" spans="1:26" x14ac:dyDescent="0.35">
      <c r="A323" s="19" t="s">
        <v>138</v>
      </c>
      <c r="B323" s="388" t="s">
        <v>94</v>
      </c>
      <c r="C323" s="28" t="s">
        <v>59</v>
      </c>
      <c r="D323" s="32">
        <f t="shared" ref="D323:R323" si="169">(D79/D$88)/D$89</f>
        <v>3.9820071147241416</v>
      </c>
      <c r="E323" s="32">
        <f t="shared" si="169"/>
        <v>3.9279849939390745</v>
      </c>
      <c r="F323" s="32">
        <f t="shared" si="169"/>
        <v>4.8496825646522028</v>
      </c>
      <c r="G323" s="32">
        <f t="shared" si="169"/>
        <v>5.2565693578958141</v>
      </c>
      <c r="H323" s="32">
        <f t="shared" si="169"/>
        <v>4.3387323390189172</v>
      </c>
      <c r="I323" s="32">
        <f t="shared" si="169"/>
        <v>7.7653190358658444</v>
      </c>
      <c r="J323" s="32">
        <f t="shared" si="169"/>
        <v>10.197200269240284</v>
      </c>
      <c r="K323" s="32">
        <f t="shared" si="169"/>
        <v>11.427145780654774</v>
      </c>
      <c r="L323" s="32">
        <f t="shared" si="169"/>
        <v>18.622956028036871</v>
      </c>
      <c r="M323" s="32">
        <f t="shared" si="169"/>
        <v>20.784748441194463</v>
      </c>
      <c r="N323" s="32">
        <f t="shared" si="169"/>
        <v>16.970843836006996</v>
      </c>
      <c r="O323" s="32">
        <f t="shared" si="169"/>
        <v>21.653377219434557</v>
      </c>
      <c r="P323" s="32">
        <f t="shared" si="169"/>
        <v>24.254914418708907</v>
      </c>
      <c r="Q323" s="32">
        <f t="shared" si="169"/>
        <v>25.496062576892033</v>
      </c>
      <c r="R323" s="32">
        <f t="shared" si="169"/>
        <v>24.013718809770833</v>
      </c>
      <c r="S323" s="32">
        <f t="shared" ref="S323:T323" si="170">(S79/S$88)/S$89</f>
        <v>24.164299281352836</v>
      </c>
      <c r="T323" s="32">
        <f t="shared" si="170"/>
        <v>14.695778599697045</v>
      </c>
      <c r="U323" s="32">
        <f t="shared" ref="U323" si="171">(U79/U$88)/U$89</f>
        <v>13.166099816753198</v>
      </c>
      <c r="V323" s="32"/>
      <c r="X323" s="35"/>
      <c r="Y323" s="35"/>
      <c r="Z323" s="35"/>
    </row>
    <row r="324" spans="1:26" x14ac:dyDescent="0.35">
      <c r="A324" s="19" t="s">
        <v>138</v>
      </c>
      <c r="B324" s="388"/>
      <c r="C324" s="20" t="s">
        <v>60</v>
      </c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X324" s="35"/>
      <c r="Y324" s="35"/>
      <c r="Z324" s="35"/>
    </row>
    <row r="325" spans="1:26" x14ac:dyDescent="0.35">
      <c r="A325" s="19" t="s">
        <v>138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X325" s="35"/>
      <c r="Y325" s="35"/>
      <c r="Z325" s="35"/>
    </row>
    <row r="326" spans="1:26" x14ac:dyDescent="0.35">
      <c r="A326" s="19" t="s">
        <v>138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X326" s="35"/>
      <c r="Y326" s="35"/>
      <c r="Z326" s="35"/>
    </row>
    <row r="327" spans="1:26" x14ac:dyDescent="0.35">
      <c r="A327" s="19" t="s">
        <v>138</v>
      </c>
      <c r="B327" s="389"/>
      <c r="C327" s="25" t="s">
        <v>63</v>
      </c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32"/>
      <c r="X327" s="35"/>
      <c r="Y327" s="35"/>
      <c r="Z327" s="35"/>
    </row>
    <row r="328" spans="1:26" x14ac:dyDescent="0.35">
      <c r="A328" s="19" t="s">
        <v>138</v>
      </c>
    </row>
    <row r="329" spans="1:26" x14ac:dyDescent="0.35">
      <c r="A329" s="19" t="s">
        <v>138</v>
      </c>
    </row>
    <row r="330" spans="1:26" x14ac:dyDescent="0.35">
      <c r="A330" s="19" t="s">
        <v>138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  <c r="X330" s="77"/>
      <c r="Y330" s="77"/>
      <c r="Z330" s="77"/>
    </row>
    <row r="331" spans="1:26" x14ac:dyDescent="0.35">
      <c r="A331" s="19" t="s">
        <v>138</v>
      </c>
      <c r="B331" s="385" t="s">
        <v>0</v>
      </c>
      <c r="C331" s="260" t="s">
        <v>125</v>
      </c>
      <c r="D331" s="86">
        <f t="shared" ref="D331:R331" si="172">(D8/D$90)*100</f>
        <v>9.5796021744104003</v>
      </c>
      <c r="E331" s="86">
        <f t="shared" si="172"/>
        <v>10.56162247644335</v>
      </c>
      <c r="F331" s="86">
        <f t="shared" si="172"/>
        <v>10.050667606732597</v>
      </c>
      <c r="G331" s="86">
        <f t="shared" si="172"/>
        <v>9.636320700511062</v>
      </c>
      <c r="H331" s="86">
        <f t="shared" si="172"/>
        <v>10.529615404294702</v>
      </c>
      <c r="I331" s="86">
        <f t="shared" si="172"/>
        <v>11.704509604156081</v>
      </c>
      <c r="J331" s="86">
        <f t="shared" si="172"/>
        <v>11.791848751004395</v>
      </c>
      <c r="K331" s="86">
        <f t="shared" si="172"/>
        <v>11.872247208275713</v>
      </c>
      <c r="L331" s="86">
        <f t="shared" si="172"/>
        <v>12.756939530353387</v>
      </c>
      <c r="M331" s="86">
        <f t="shared" si="172"/>
        <v>10.645596992518236</v>
      </c>
      <c r="N331" s="86">
        <f t="shared" si="172"/>
        <v>16.235183596207495</v>
      </c>
      <c r="O331" s="86">
        <f t="shared" si="172"/>
        <v>17.741453792737374</v>
      </c>
      <c r="P331" s="86">
        <f t="shared" si="172"/>
        <v>16.615206335063316</v>
      </c>
      <c r="Q331" s="86">
        <f t="shared" si="172"/>
        <v>15.871308938931097</v>
      </c>
      <c r="R331" s="86">
        <f t="shared" si="172"/>
        <v>16.433378050243654</v>
      </c>
      <c r="S331" s="86">
        <f t="shared" ref="S331:U332" si="173">(S8/S$90)*100</f>
        <v>17.122676281784909</v>
      </c>
      <c r="T331" s="86">
        <f t="shared" si="173"/>
        <v>16.475161801514201</v>
      </c>
      <c r="U331" s="86">
        <f t="shared" si="173"/>
        <v>15.281080744935805</v>
      </c>
      <c r="X331" s="64"/>
      <c r="Y331" s="64"/>
      <c r="Z331" s="64"/>
    </row>
    <row r="332" spans="1:26" ht="15" customHeight="1" x14ac:dyDescent="0.35">
      <c r="A332" s="19" t="s">
        <v>138</v>
      </c>
      <c r="B332" s="386"/>
      <c r="C332" s="260" t="s">
        <v>124</v>
      </c>
      <c r="D332" s="86">
        <f t="shared" ref="D332:R347" si="174">(D9/D$90)*100</f>
        <v>5.9320351746649607</v>
      </c>
      <c r="E332" s="86">
        <f t="shared" si="174"/>
        <v>6.6863141661061025</v>
      </c>
      <c r="F332" s="86">
        <f t="shared" si="174"/>
        <v>7.5987086609136307</v>
      </c>
      <c r="G332" s="86">
        <f t="shared" si="174"/>
        <v>6.2308130408812463</v>
      </c>
      <c r="H332" s="86">
        <f t="shared" si="174"/>
        <v>7.9983435637668912</v>
      </c>
      <c r="I332" s="86">
        <f t="shared" si="174"/>
        <v>9.8659541245600924</v>
      </c>
      <c r="J332" s="86">
        <f t="shared" si="174"/>
        <v>11.053910371887806</v>
      </c>
      <c r="K332" s="86">
        <f t="shared" si="174"/>
        <v>11.500122507796895</v>
      </c>
      <c r="L332" s="86">
        <f t="shared" si="174"/>
        <v>12.820592382368853</v>
      </c>
      <c r="M332" s="86">
        <f t="shared" si="174"/>
        <v>12.552523426096856</v>
      </c>
      <c r="N332" s="86">
        <f t="shared" si="174"/>
        <v>9.6612715913525431</v>
      </c>
      <c r="O332" s="86">
        <f t="shared" si="174"/>
        <v>10.373936099926665</v>
      </c>
      <c r="P332" s="86">
        <f t="shared" si="174"/>
        <v>10.420648610365429</v>
      </c>
      <c r="Q332" s="86">
        <f t="shared" si="174"/>
        <v>9.3527912593029843</v>
      </c>
      <c r="R332" s="86">
        <f t="shared" si="174"/>
        <v>11.638093751157379</v>
      </c>
      <c r="S332" s="86">
        <f t="shared" si="173"/>
        <v>10.466825515024384</v>
      </c>
      <c r="T332" s="86">
        <f t="shared" si="173"/>
        <v>12.242021916969614</v>
      </c>
      <c r="U332" s="86">
        <f t="shared" si="173"/>
        <v>16.86578636243771</v>
      </c>
      <c r="X332" s="64"/>
      <c r="Y332" s="64"/>
      <c r="Z332" s="64"/>
    </row>
    <row r="333" spans="1:26" ht="15" customHeight="1" x14ac:dyDescent="0.35">
      <c r="A333" s="19" t="s">
        <v>138</v>
      </c>
      <c r="B333" s="386"/>
      <c r="C333" s="95" t="s">
        <v>126</v>
      </c>
      <c r="D333" s="86">
        <f t="shared" si="174"/>
        <v>5.9320351746649607</v>
      </c>
      <c r="E333" s="86">
        <f t="shared" si="174"/>
        <v>6.6863141661061043</v>
      </c>
      <c r="F333" s="86">
        <f t="shared" si="174"/>
        <v>6.5924556927875662</v>
      </c>
      <c r="G333" s="86">
        <f t="shared" si="174"/>
        <v>6.0376964157402835</v>
      </c>
      <c r="H333" s="86">
        <f t="shared" si="174"/>
        <v>7.1399711107625068</v>
      </c>
      <c r="I333" s="86">
        <f t="shared" si="174"/>
        <v>8.0968528799167938</v>
      </c>
      <c r="J333" s="86">
        <f t="shared" si="174"/>
        <v>9.4654310310977525</v>
      </c>
      <c r="K333" s="86">
        <f t="shared" si="174"/>
        <v>9.8632563818256571</v>
      </c>
      <c r="L333" s="86">
        <f t="shared" si="174"/>
        <v>10.275656432933944</v>
      </c>
      <c r="M333" s="86">
        <f t="shared" si="174"/>
        <v>7.4190434123880253</v>
      </c>
      <c r="N333" s="86">
        <f t="shared" si="174"/>
        <v>7.9324352372864144</v>
      </c>
      <c r="O333" s="86">
        <f t="shared" si="174"/>
        <v>9.3132464979941254</v>
      </c>
      <c r="P333" s="86">
        <f t="shared" si="174"/>
        <v>8.9911419284170329</v>
      </c>
      <c r="Q333" s="86">
        <f t="shared" si="174"/>
        <v>7.8132936617558419</v>
      </c>
      <c r="R333" s="86">
        <f t="shared" si="174"/>
        <v>8.5892724984082189</v>
      </c>
      <c r="S333" s="86">
        <f t="shared" ref="S333:T392" si="175">(S10/S$90)*100</f>
        <v>9.0508396034220819</v>
      </c>
      <c r="T333" s="86">
        <f t="shared" si="175"/>
        <v>8.6886127736520979</v>
      </c>
      <c r="U333" s="86">
        <f t="shared" ref="U333" si="176">(U10/U$90)*100</f>
        <v>7.7192334048121616</v>
      </c>
      <c r="X333" s="64"/>
      <c r="Y333" s="64"/>
      <c r="Z333" s="64"/>
    </row>
    <row r="334" spans="1:26" ht="15" customHeight="1" x14ac:dyDescent="0.35">
      <c r="A334" s="19" t="s">
        <v>138</v>
      </c>
      <c r="B334" s="386"/>
      <c r="C334" s="260" t="s">
        <v>123</v>
      </c>
      <c r="D334" s="76">
        <f t="shared" si="174"/>
        <v>5.9320351746649607</v>
      </c>
      <c r="E334" s="76">
        <f t="shared" si="174"/>
        <v>6.6863141661061025</v>
      </c>
      <c r="F334" s="76">
        <f t="shared" si="174"/>
        <v>6.5924556927875662</v>
      </c>
      <c r="G334" s="76">
        <f t="shared" si="174"/>
        <v>6.0376964157402835</v>
      </c>
      <c r="H334" s="76">
        <f t="shared" si="174"/>
        <v>7.1399711107625068</v>
      </c>
      <c r="I334" s="76">
        <f t="shared" si="174"/>
        <v>8.0968528799167938</v>
      </c>
      <c r="J334" s="76">
        <f t="shared" si="174"/>
        <v>9.4654310310977525</v>
      </c>
      <c r="K334" s="76">
        <f t="shared" si="174"/>
        <v>9.8632563818256571</v>
      </c>
      <c r="L334" s="76">
        <f t="shared" si="174"/>
        <v>10.275656432933944</v>
      </c>
      <c r="M334" s="76">
        <f t="shared" si="174"/>
        <v>6.3026406394592742</v>
      </c>
      <c r="N334" s="76">
        <f t="shared" si="174"/>
        <v>7.9324352372864171</v>
      </c>
      <c r="O334" s="76">
        <f t="shared" si="174"/>
        <v>9.3132464979941272</v>
      </c>
      <c r="P334" s="76">
        <f t="shared" si="174"/>
        <v>8.9911419284170329</v>
      </c>
      <c r="Q334" s="76">
        <f t="shared" si="174"/>
        <v>7.9456990692451033</v>
      </c>
      <c r="R334" s="76">
        <f t="shared" si="174"/>
        <v>8.5118405928269159</v>
      </c>
      <c r="S334" s="76">
        <f t="shared" si="175"/>
        <v>8.8881307531971903</v>
      </c>
      <c r="T334" s="76">
        <f t="shared" si="175"/>
        <v>9.5860432812018264</v>
      </c>
      <c r="U334" s="76">
        <f t="shared" ref="U334" si="177">(U11/U$90)*100</f>
        <v>8.6655021133107866</v>
      </c>
      <c r="X334" s="64"/>
      <c r="Y334" s="64"/>
      <c r="Z334" s="64"/>
    </row>
    <row r="335" spans="1:26" ht="15" customHeight="1" x14ac:dyDescent="0.35">
      <c r="A335" s="19" t="s">
        <v>138</v>
      </c>
      <c r="B335" s="386"/>
      <c r="C335" s="20" t="s">
        <v>117</v>
      </c>
      <c r="D335" s="32">
        <f t="shared" si="174"/>
        <v>2.0496669749337011</v>
      </c>
      <c r="E335" s="32">
        <f t="shared" si="174"/>
        <v>1.9949945127605146</v>
      </c>
      <c r="F335" s="32">
        <f t="shared" si="174"/>
        <v>1.4630054158088217</v>
      </c>
      <c r="G335" s="32">
        <f t="shared" si="174"/>
        <v>1.2992199565842761</v>
      </c>
      <c r="H335" s="32">
        <f t="shared" si="174"/>
        <v>1.8953375199674785</v>
      </c>
      <c r="I335" s="32">
        <f t="shared" si="174"/>
        <v>1.8880273241632111</v>
      </c>
      <c r="J335" s="32">
        <f t="shared" si="174"/>
        <v>3.1111688928601873</v>
      </c>
      <c r="K335" s="32">
        <f t="shared" si="174"/>
        <v>3.0179110551866479</v>
      </c>
      <c r="L335" s="32">
        <f t="shared" si="174"/>
        <v>2.8707980300445959</v>
      </c>
      <c r="M335" s="32">
        <f t="shared" si="174"/>
        <v>0.92175641026855359</v>
      </c>
      <c r="N335" s="32">
        <f t="shared" si="174"/>
        <v>2.6452585019495629</v>
      </c>
      <c r="O335" s="32">
        <f t="shared" si="174"/>
        <v>3.8418763240201019</v>
      </c>
      <c r="P335" s="32">
        <f t="shared" si="174"/>
        <v>4.2536157660727856</v>
      </c>
      <c r="Q335" s="32">
        <f t="shared" si="174"/>
        <v>3.1509026619113909</v>
      </c>
      <c r="R335" s="32">
        <f t="shared" si="174"/>
        <v>3.044565143386484</v>
      </c>
      <c r="S335" s="32">
        <f t="shared" si="175"/>
        <v>3.1831490537247631</v>
      </c>
      <c r="T335" s="32">
        <f t="shared" si="175"/>
        <v>4.0446511903151183</v>
      </c>
      <c r="U335" s="32">
        <f t="shared" ref="U335" si="178">(U12/U$90)*100</f>
        <v>3.6379312861977806</v>
      </c>
      <c r="X335" s="64"/>
      <c r="Y335" s="64"/>
      <c r="Z335" s="64"/>
    </row>
    <row r="336" spans="1:26" ht="15" customHeight="1" x14ac:dyDescent="0.35">
      <c r="A336" s="19" t="s">
        <v>138</v>
      </c>
      <c r="B336" s="386"/>
      <c r="C336" s="254" t="s">
        <v>118</v>
      </c>
      <c r="D336" s="32">
        <f t="shared" si="174"/>
        <v>2.2544524178554282</v>
      </c>
      <c r="E336" s="32">
        <f t="shared" si="174"/>
        <v>2.4042989172784774</v>
      </c>
      <c r="F336" s="32">
        <f t="shared" si="174"/>
        <v>3.7862476420128814</v>
      </c>
      <c r="G336" s="32">
        <f t="shared" si="174"/>
        <v>3.6821218898341792</v>
      </c>
      <c r="H336" s="32">
        <f t="shared" si="174"/>
        <v>4.1005905481926801</v>
      </c>
      <c r="I336" s="32">
        <f t="shared" si="174"/>
        <v>5.1171571378790253</v>
      </c>
      <c r="J336" s="32">
        <f t="shared" si="174"/>
        <v>4.6808819346478829</v>
      </c>
      <c r="K336" s="32">
        <f t="shared" si="174"/>
        <v>4.5967873887566917</v>
      </c>
      <c r="L336" s="32">
        <f t="shared" si="174"/>
        <v>4.402327296849287</v>
      </c>
      <c r="M336" s="32">
        <f t="shared" si="174"/>
        <v>2.8832750660578199</v>
      </c>
      <c r="N336" s="32">
        <f t="shared" si="174"/>
        <v>2.7934335179702643</v>
      </c>
      <c r="O336" s="32">
        <f t="shared" si="174"/>
        <v>2.7726329781764014</v>
      </c>
      <c r="P336" s="32">
        <f t="shared" si="174"/>
        <v>2.7920910709775355</v>
      </c>
      <c r="Q336" s="32">
        <f t="shared" si="174"/>
        <v>2.7060512357792983</v>
      </c>
      <c r="R336" s="32">
        <f t="shared" si="174"/>
        <v>2.7841787742007451</v>
      </c>
      <c r="S336" s="32">
        <f t="shared" si="175"/>
        <v>2.816760357832659</v>
      </c>
      <c r="T336" s="32">
        <f t="shared" si="175"/>
        <v>2.7495983821965808</v>
      </c>
      <c r="U336" s="32">
        <f t="shared" ref="U336" si="179">(U13/U$90)*100</f>
        <v>2.7966796143941366</v>
      </c>
      <c r="X336" s="64"/>
      <c r="Y336" s="64"/>
      <c r="Z336" s="64"/>
    </row>
    <row r="337" spans="1:26" ht="15" customHeight="1" x14ac:dyDescent="0.35">
      <c r="A337" s="19" t="s">
        <v>138</v>
      </c>
      <c r="B337" s="386"/>
      <c r="C337" s="254" t="s">
        <v>119</v>
      </c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X337" s="64"/>
      <c r="Y337" s="64"/>
      <c r="Z337" s="64"/>
    </row>
    <row r="338" spans="1:26" ht="15" customHeight="1" x14ac:dyDescent="0.35">
      <c r="A338" s="19" t="s">
        <v>138</v>
      </c>
      <c r="B338" s="386"/>
      <c r="C338" s="254" t="s">
        <v>120</v>
      </c>
      <c r="D338" s="34">
        <f t="shared" si="174"/>
        <v>1.6279157818758323</v>
      </c>
      <c r="E338" s="34">
        <f t="shared" si="174"/>
        <v>2.2870207360671109</v>
      </c>
      <c r="F338" s="34">
        <f t="shared" si="174"/>
        <v>1.3432026349658635</v>
      </c>
      <c r="G338" s="34">
        <f t="shared" si="174"/>
        <v>1.0563545693218279</v>
      </c>
      <c r="H338" s="34">
        <f t="shared" si="174"/>
        <v>1.1440430426023478</v>
      </c>
      <c r="I338" s="34">
        <f t="shared" si="174"/>
        <v>1.0916684178745568</v>
      </c>
      <c r="J338" s="34">
        <f t="shared" si="174"/>
        <v>1.673380203589683</v>
      </c>
      <c r="K338" s="34">
        <f t="shared" si="174"/>
        <v>2.2485579378823175</v>
      </c>
      <c r="L338" s="34">
        <f t="shared" si="174"/>
        <v>3.0025311060400615</v>
      </c>
      <c r="M338" s="34">
        <f t="shared" si="174"/>
        <v>2.4976091631329007</v>
      </c>
      <c r="N338" s="34">
        <f t="shared" si="174"/>
        <v>2.4937432173665899</v>
      </c>
      <c r="O338" s="34">
        <f t="shared" si="174"/>
        <v>2.6987371957976229</v>
      </c>
      <c r="P338" s="34">
        <f t="shared" si="174"/>
        <v>1.945435091366712</v>
      </c>
      <c r="Q338" s="34">
        <f t="shared" si="174"/>
        <v>2.0887451715544141</v>
      </c>
      <c r="R338" s="34">
        <f t="shared" si="174"/>
        <v>2.6830966752396872</v>
      </c>
      <c r="S338" s="34">
        <f t="shared" si="175"/>
        <v>2.8882213416397677</v>
      </c>
      <c r="T338" s="34">
        <f t="shared" si="175"/>
        <v>2.7917937086901281</v>
      </c>
      <c r="U338" s="34">
        <f t="shared" ref="U338" si="180">(U15/U$90)*100</f>
        <v>2.2308912127188694</v>
      </c>
      <c r="X338" s="64"/>
      <c r="Y338" s="64"/>
      <c r="Z338" s="64"/>
    </row>
    <row r="339" spans="1:26" ht="15" customHeight="1" x14ac:dyDescent="0.35">
      <c r="A339" s="19" t="s">
        <v>138</v>
      </c>
      <c r="B339" s="386"/>
      <c r="C339" s="260" t="s">
        <v>121</v>
      </c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X339" s="64"/>
      <c r="Y339" s="64"/>
      <c r="Z339" s="64"/>
    </row>
    <row r="340" spans="1:26" ht="15" customHeight="1" x14ac:dyDescent="0.35">
      <c r="A340" s="19" t="s">
        <v>138</v>
      </c>
      <c r="B340" s="386"/>
      <c r="C340" s="260" t="s">
        <v>122</v>
      </c>
      <c r="D340" s="32">
        <f t="shared" si="174"/>
        <v>0</v>
      </c>
      <c r="E340" s="32">
        <f t="shared" si="174"/>
        <v>0</v>
      </c>
      <c r="F340" s="32">
        <f t="shared" si="174"/>
        <v>1.0062529681260635</v>
      </c>
      <c r="G340" s="32">
        <f t="shared" si="174"/>
        <v>0.19311662514096217</v>
      </c>
      <c r="H340" s="32">
        <f t="shared" si="174"/>
        <v>0.85837245300438514</v>
      </c>
      <c r="I340" s="32">
        <f t="shared" si="174"/>
        <v>1.769101244643299</v>
      </c>
      <c r="J340" s="32">
        <f t="shared" si="174"/>
        <v>1.5884793407900519</v>
      </c>
      <c r="K340" s="32">
        <f t="shared" si="174"/>
        <v>1.6368661259712376</v>
      </c>
      <c r="L340" s="32">
        <f t="shared" si="174"/>
        <v>2.54493594943491</v>
      </c>
      <c r="M340" s="32">
        <f t="shared" si="174"/>
        <v>6.2498827866375821</v>
      </c>
      <c r="N340" s="32">
        <f t="shared" si="174"/>
        <v>1.7288363540661256</v>
      </c>
      <c r="O340" s="32">
        <f t="shared" si="174"/>
        <v>1.0606896019325376</v>
      </c>
      <c r="P340" s="32">
        <f t="shared" si="174"/>
        <v>1.429506681948395</v>
      </c>
      <c r="Q340" s="32">
        <f t="shared" si="174"/>
        <v>1.4070921900578799</v>
      </c>
      <c r="R340" s="32">
        <f t="shared" si="174"/>
        <v>3.1262531583304631</v>
      </c>
      <c r="S340" s="32">
        <f t="shared" si="175"/>
        <v>1.578694761827194</v>
      </c>
      <c r="T340" s="32">
        <f t="shared" si="175"/>
        <v>2.6559786357677884</v>
      </c>
      <c r="U340" s="32">
        <f t="shared" ref="U340" si="181">(U17/U$90)*100</f>
        <v>8.2002842491269234</v>
      </c>
      <c r="X340" s="64"/>
      <c r="Y340" s="64"/>
      <c r="Z340" s="64"/>
    </row>
    <row r="341" spans="1:26" ht="15" customHeight="1" x14ac:dyDescent="0.35">
      <c r="A341" s="19" t="s">
        <v>138</v>
      </c>
      <c r="B341" s="387"/>
      <c r="C341" s="261" t="s">
        <v>116</v>
      </c>
      <c r="D341" s="33">
        <f t="shared" si="174"/>
        <v>3.647566999745437</v>
      </c>
      <c r="E341" s="33">
        <f t="shared" si="174"/>
        <v>3.8753083103372483</v>
      </c>
      <c r="F341" s="33">
        <f t="shared" si="174"/>
        <v>3.4582119139450298</v>
      </c>
      <c r="G341" s="33">
        <f t="shared" si="174"/>
        <v>3.5986242847707803</v>
      </c>
      <c r="H341" s="33">
        <f t="shared" si="174"/>
        <v>3.3896442935321955</v>
      </c>
      <c r="I341" s="33">
        <f t="shared" si="174"/>
        <v>3.6076567242392885</v>
      </c>
      <c r="J341" s="33">
        <f t="shared" si="174"/>
        <v>2.3264177199066425</v>
      </c>
      <c r="K341" s="33">
        <f t="shared" si="174"/>
        <v>2.0089908264500567</v>
      </c>
      <c r="L341" s="33">
        <f t="shared" si="174"/>
        <v>2.4812830974194426</v>
      </c>
      <c r="M341" s="33">
        <f t="shared" si="174"/>
        <v>4.3429563530589608</v>
      </c>
      <c r="N341" s="33">
        <f t="shared" si="174"/>
        <v>8.3027483589210789</v>
      </c>
      <c r="O341" s="33">
        <f t="shared" si="174"/>
        <v>8.4282072947432507</v>
      </c>
      <c r="P341" s="33">
        <f t="shared" si="174"/>
        <v>7.6240644066462844</v>
      </c>
      <c r="Q341" s="33">
        <f t="shared" si="174"/>
        <v>7.9256098696859931</v>
      </c>
      <c r="R341" s="33">
        <f t="shared" si="174"/>
        <v>7.9215374574167354</v>
      </c>
      <c r="S341" s="33">
        <f t="shared" si="175"/>
        <v>8.2345455285877183</v>
      </c>
      <c r="T341" s="33">
        <f t="shared" si="175"/>
        <v>6.8891185203123735</v>
      </c>
      <c r="U341" s="33">
        <f t="shared" ref="U341" si="182">(U18/U$90)*100</f>
        <v>6.6155786316250174</v>
      </c>
      <c r="X341" s="32"/>
      <c r="Y341" s="32"/>
      <c r="Z341" s="32"/>
    </row>
    <row r="342" spans="1:26" x14ac:dyDescent="0.35">
      <c r="A342" s="19" t="s">
        <v>138</v>
      </c>
      <c r="B342" s="390" t="s">
        <v>4</v>
      </c>
      <c r="C342" s="260" t="s">
        <v>59</v>
      </c>
      <c r="D342" s="51">
        <f t="shared" si="174"/>
        <v>0.66312589217528051</v>
      </c>
      <c r="E342" s="51">
        <f t="shared" si="174"/>
        <v>0.62835737284441773</v>
      </c>
      <c r="F342" s="51">
        <f t="shared" si="174"/>
        <v>0.56613940927425099</v>
      </c>
      <c r="G342" s="51">
        <f t="shared" si="174"/>
        <v>0.31427149854965214</v>
      </c>
      <c r="H342" s="51">
        <f t="shared" si="174"/>
        <v>2.4170137254802735</v>
      </c>
      <c r="I342" s="51">
        <f t="shared" si="174"/>
        <v>0.7820690499054348</v>
      </c>
      <c r="J342" s="51">
        <f t="shared" si="174"/>
        <v>0.98325542374293562</v>
      </c>
      <c r="K342" s="51">
        <f t="shared" si="174"/>
        <v>1.1275451513905672</v>
      </c>
      <c r="L342" s="51">
        <f t="shared" si="174"/>
        <v>0.60408113646886319</v>
      </c>
      <c r="M342" s="51">
        <f t="shared" si="174"/>
        <v>0.18547653033292386</v>
      </c>
      <c r="N342" s="51">
        <f t="shared" si="174"/>
        <v>0.11925724839741761</v>
      </c>
      <c r="O342" s="51">
        <f t="shared" si="174"/>
        <v>0.10931380435085788</v>
      </c>
      <c r="P342" s="51">
        <f t="shared" si="174"/>
        <v>0.12154812538632692</v>
      </c>
      <c r="Q342" s="51">
        <f t="shared" si="174"/>
        <v>0.14338985647963354</v>
      </c>
      <c r="R342" s="51">
        <f t="shared" si="174"/>
        <v>3.317598890423315E-2</v>
      </c>
      <c r="S342" s="51">
        <f t="shared" si="175"/>
        <v>0.6042134532355864</v>
      </c>
      <c r="T342" s="51">
        <f t="shared" si="175"/>
        <v>3.5036355933690061E-2</v>
      </c>
      <c r="U342" s="51">
        <f t="shared" ref="U342" si="183">(U19/U$90)*100</f>
        <v>3.3606201271367389E-2</v>
      </c>
      <c r="V342" s="65"/>
      <c r="W342" s="65"/>
      <c r="X342" s="34"/>
      <c r="Y342" s="34"/>
      <c r="Z342" s="34"/>
    </row>
    <row r="343" spans="1:26" x14ac:dyDescent="0.35">
      <c r="A343" s="19" t="s">
        <v>138</v>
      </c>
      <c r="B343" s="390"/>
      <c r="C343" s="254" t="s">
        <v>60</v>
      </c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65"/>
      <c r="W343" s="65"/>
      <c r="X343" s="34"/>
      <c r="Y343" s="34"/>
      <c r="Z343" s="34"/>
    </row>
    <row r="344" spans="1:26" x14ac:dyDescent="0.35">
      <c r="A344" s="19" t="s">
        <v>138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65"/>
      <c r="W344" s="65"/>
      <c r="X344" s="34"/>
      <c r="Y344" s="34"/>
      <c r="Z344" s="34"/>
    </row>
    <row r="345" spans="1:26" x14ac:dyDescent="0.35">
      <c r="A345" s="19" t="s">
        <v>138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65"/>
      <c r="W345" s="65"/>
      <c r="X345" s="34"/>
      <c r="Y345" s="34"/>
      <c r="Z345" s="34"/>
    </row>
    <row r="346" spans="1:26" x14ac:dyDescent="0.35">
      <c r="A346" s="19" t="s">
        <v>138</v>
      </c>
      <c r="B346" s="391"/>
      <c r="C346" s="255" t="s">
        <v>63</v>
      </c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65"/>
      <c r="W346" s="65"/>
      <c r="X346" s="34"/>
      <c r="Y346" s="34"/>
      <c r="Z346" s="34"/>
    </row>
    <row r="347" spans="1:26" x14ac:dyDescent="0.35">
      <c r="A347" s="19" t="s">
        <v>138</v>
      </c>
      <c r="B347" s="390" t="s">
        <v>5</v>
      </c>
      <c r="C347" s="17" t="s">
        <v>59</v>
      </c>
      <c r="D347" s="51">
        <f t="shared" si="174"/>
        <v>0.21762632235279711</v>
      </c>
      <c r="E347" s="51">
        <f t="shared" si="174"/>
        <v>0.20073010255920706</v>
      </c>
      <c r="F347" s="51">
        <f t="shared" si="174"/>
        <v>0.16845397396879566</v>
      </c>
      <c r="G347" s="51">
        <f t="shared" si="174"/>
        <v>9.1415481405618781E-2</v>
      </c>
      <c r="H347" s="51">
        <f t="shared" si="174"/>
        <v>8.7106280119897642E-2</v>
      </c>
      <c r="I347" s="51">
        <f t="shared" si="174"/>
        <v>7.0837467513985272E-2</v>
      </c>
      <c r="J347" s="51">
        <f t="shared" si="174"/>
        <v>7.5132235607795361E-2</v>
      </c>
      <c r="K347" s="51">
        <f t="shared" si="174"/>
        <v>7.5963139687958106E-2</v>
      </c>
      <c r="L347" s="51">
        <f t="shared" si="174"/>
        <v>0.12652153391179324</v>
      </c>
      <c r="M347" s="51">
        <f t="shared" si="174"/>
        <v>0.13985093301836485</v>
      </c>
      <c r="N347" s="51">
        <f t="shared" si="174"/>
        <v>0.15457451389724444</v>
      </c>
      <c r="O347" s="51">
        <f t="shared" si="174"/>
        <v>0.22171270408469446</v>
      </c>
      <c r="P347" s="51">
        <f t="shared" si="174"/>
        <v>0.32911816558336476</v>
      </c>
      <c r="Q347" s="51">
        <f t="shared" si="174"/>
        <v>0.16937570189125528</v>
      </c>
      <c r="R347" s="51">
        <f t="shared" si="174"/>
        <v>0.24115295472030271</v>
      </c>
      <c r="S347" s="51">
        <f t="shared" si="175"/>
        <v>0.34514537662352773</v>
      </c>
      <c r="T347" s="51">
        <f t="shared" si="175"/>
        <v>0.477553793254192</v>
      </c>
      <c r="U347" s="51">
        <f t="shared" ref="U347" si="184">(U24/U$90)*100</f>
        <v>0.3517197710578342</v>
      </c>
      <c r="V347" s="65"/>
      <c r="W347" s="65"/>
      <c r="X347" s="34"/>
      <c r="Y347" s="34"/>
      <c r="Z347" s="34"/>
    </row>
    <row r="348" spans="1:26" x14ac:dyDescent="0.35">
      <c r="A348" s="19" t="s">
        <v>138</v>
      </c>
      <c r="B348" s="390"/>
      <c r="C348" s="20" t="s">
        <v>60</v>
      </c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65"/>
      <c r="W348" s="65"/>
      <c r="X348" s="34"/>
      <c r="Y348" s="34"/>
      <c r="Z348" s="34"/>
    </row>
    <row r="349" spans="1:26" x14ac:dyDescent="0.35">
      <c r="A349" s="19" t="s">
        <v>138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65"/>
      <c r="W349" s="65"/>
      <c r="X349" s="34"/>
      <c r="Y349" s="34"/>
      <c r="Z349" s="34"/>
    </row>
    <row r="350" spans="1:26" x14ac:dyDescent="0.35">
      <c r="A350" s="19" t="s">
        <v>138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65"/>
      <c r="W350" s="65"/>
      <c r="X350" s="34"/>
      <c r="Y350" s="34"/>
      <c r="Z350" s="34"/>
    </row>
    <row r="351" spans="1:26" x14ac:dyDescent="0.35">
      <c r="A351" s="19" t="s">
        <v>138</v>
      </c>
      <c r="B351" s="391"/>
      <c r="C351" s="27" t="s">
        <v>63</v>
      </c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65"/>
      <c r="W351" s="65"/>
      <c r="X351" s="34"/>
      <c r="Y351" s="34"/>
      <c r="Z351" s="34"/>
    </row>
    <row r="352" spans="1:26" x14ac:dyDescent="0.35">
      <c r="A352" s="19" t="s">
        <v>138</v>
      </c>
      <c r="B352" s="390" t="s">
        <v>6</v>
      </c>
      <c r="C352" s="17" t="s">
        <v>59</v>
      </c>
      <c r="D352" s="51">
        <f t="shared" ref="D352:R367" si="185">(D29/D$90)*100</f>
        <v>6.6024998630521012E-2</v>
      </c>
      <c r="E352" s="51">
        <f t="shared" si="185"/>
        <v>3.7888963137442958E-2</v>
      </c>
      <c r="F352" s="51">
        <f t="shared" si="185"/>
        <v>0.14299153732068695</v>
      </c>
      <c r="G352" s="51">
        <f t="shared" si="185"/>
        <v>7.6918317066117403E-2</v>
      </c>
      <c r="H352" s="51">
        <f t="shared" si="185"/>
        <v>0.13777771030583347</v>
      </c>
      <c r="I352" s="51">
        <f t="shared" si="185"/>
        <v>0.14968704363300711</v>
      </c>
      <c r="J352" s="51">
        <f t="shared" si="185"/>
        <v>0.17778901489141019</v>
      </c>
      <c r="K352" s="51">
        <f t="shared" si="185"/>
        <v>0.17455907575134655</v>
      </c>
      <c r="L352" s="51">
        <f t="shared" si="185"/>
        <v>0.24693104330645141</v>
      </c>
      <c r="M352" s="51">
        <f t="shared" si="185"/>
        <v>0.19790667195823827</v>
      </c>
      <c r="N352" s="51">
        <f t="shared" si="185"/>
        <v>0.30492758409001686</v>
      </c>
      <c r="O352" s="51">
        <f t="shared" si="185"/>
        <v>0.26010875876892581</v>
      </c>
      <c r="P352" s="51">
        <f t="shared" si="185"/>
        <v>0.37013259818573901</v>
      </c>
      <c r="Q352" s="51">
        <f t="shared" si="185"/>
        <v>0.40496668449394374</v>
      </c>
      <c r="R352" s="51">
        <f t="shared" si="185"/>
        <v>0.19698730777513149</v>
      </c>
      <c r="S352" s="51">
        <f t="shared" si="175"/>
        <v>0.22293653654204804</v>
      </c>
      <c r="T352" s="51">
        <f t="shared" si="175"/>
        <v>0.16427011286029913</v>
      </c>
      <c r="U352" s="51">
        <f t="shared" ref="U352" si="186">(U29/U$90)*100</f>
        <v>0.20834153091494606</v>
      </c>
      <c r="V352" s="65"/>
      <c r="W352" s="65"/>
      <c r="X352" s="34"/>
      <c r="Y352" s="34"/>
      <c r="Z352" s="34"/>
    </row>
    <row r="353" spans="1:26" x14ac:dyDescent="0.35">
      <c r="A353" s="19" t="s">
        <v>138</v>
      </c>
      <c r="B353" s="390"/>
      <c r="C353" s="20" t="s">
        <v>60</v>
      </c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65"/>
      <c r="W353" s="65"/>
      <c r="X353" s="34"/>
      <c r="Y353" s="34"/>
      <c r="Z353" s="34"/>
    </row>
    <row r="354" spans="1:26" x14ac:dyDescent="0.35">
      <c r="A354" s="19" t="s">
        <v>138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65"/>
      <c r="W354" s="65"/>
      <c r="X354" s="34"/>
      <c r="Y354" s="34"/>
      <c r="Z354" s="34"/>
    </row>
    <row r="355" spans="1:26" x14ac:dyDescent="0.35">
      <c r="A355" s="19" t="s">
        <v>138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65"/>
      <c r="W355" s="65"/>
      <c r="X355" s="34"/>
      <c r="Y355" s="34"/>
      <c r="Z355" s="34"/>
    </row>
    <row r="356" spans="1:26" x14ac:dyDescent="0.35">
      <c r="A356" s="19" t="s">
        <v>138</v>
      </c>
      <c r="B356" s="391"/>
      <c r="C356" s="27" t="s">
        <v>63</v>
      </c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65"/>
      <c r="W356" s="65"/>
      <c r="X356" s="35"/>
      <c r="Y356" s="35"/>
      <c r="Z356" s="35"/>
    </row>
    <row r="357" spans="1:26" x14ac:dyDescent="0.35">
      <c r="A357" s="19" t="s">
        <v>138</v>
      </c>
      <c r="B357" s="393" t="s">
        <v>7</v>
      </c>
      <c r="C357" s="28" t="s">
        <v>59</v>
      </c>
      <c r="D357" s="51">
        <f t="shared" si="185"/>
        <v>1.3718554345759606</v>
      </c>
      <c r="E357" s="51">
        <f t="shared" si="185"/>
        <v>1.3601989762579769</v>
      </c>
      <c r="F357" s="51">
        <f t="shared" si="185"/>
        <v>1.1260696552697578</v>
      </c>
      <c r="G357" s="51">
        <f t="shared" si="185"/>
        <v>1.3443531145541179</v>
      </c>
      <c r="H357" s="51">
        <f t="shared" si="185"/>
        <v>1.4523504695203933</v>
      </c>
      <c r="I357" s="51">
        <f t="shared" si="185"/>
        <v>1.5426501139836832</v>
      </c>
      <c r="J357" s="51">
        <f t="shared" si="185"/>
        <v>2.514923493452625</v>
      </c>
      <c r="K357" s="51">
        <f t="shared" si="185"/>
        <v>2.1394263312859993</v>
      </c>
      <c r="L357" s="51">
        <f t="shared" si="185"/>
        <v>2.866062993248633</v>
      </c>
      <c r="M357" s="51">
        <f t="shared" si="185"/>
        <v>2.0687088530897451</v>
      </c>
      <c r="N357" s="51">
        <f t="shared" si="185"/>
        <v>2.3142089052555219</v>
      </c>
      <c r="O357" s="51">
        <f t="shared" si="185"/>
        <v>2.6547654299143812</v>
      </c>
      <c r="P357" s="51">
        <f t="shared" si="185"/>
        <v>2.5951090853936374</v>
      </c>
      <c r="Q357" s="51">
        <f t="shared" si="185"/>
        <v>2.2405790089821265</v>
      </c>
      <c r="R357" s="51">
        <f t="shared" si="185"/>
        <v>2.4775172511763399</v>
      </c>
      <c r="S357" s="51">
        <f t="shared" si="175"/>
        <v>2.7017264051804957</v>
      </c>
      <c r="T357" s="51">
        <f t="shared" si="175"/>
        <v>2.2972700727942983</v>
      </c>
      <c r="U357" s="51">
        <f t="shared" ref="U357" si="187">(U34/U$90)*100</f>
        <v>2.0137795533486651</v>
      </c>
      <c r="V357" s="65"/>
      <c r="W357" s="65"/>
      <c r="X357" s="34"/>
      <c r="Y357" s="34"/>
      <c r="Z357" s="34"/>
    </row>
    <row r="358" spans="1:26" x14ac:dyDescent="0.35">
      <c r="A358" s="19" t="s">
        <v>138</v>
      </c>
      <c r="B358" s="390"/>
      <c r="C358" s="20" t="s">
        <v>60</v>
      </c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65"/>
      <c r="W358" s="65"/>
      <c r="X358" s="34"/>
      <c r="Y358" s="34"/>
      <c r="Z358" s="34"/>
    </row>
    <row r="359" spans="1:26" x14ac:dyDescent="0.35">
      <c r="A359" s="19" t="s">
        <v>138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65"/>
      <c r="W359" s="65"/>
      <c r="X359" s="34"/>
      <c r="Y359" s="34"/>
      <c r="Z359" s="34"/>
    </row>
    <row r="360" spans="1:26" x14ac:dyDescent="0.35">
      <c r="A360" s="19" t="s">
        <v>138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65"/>
      <c r="W360" s="65"/>
      <c r="X360" s="34"/>
      <c r="Y360" s="34"/>
      <c r="Z360" s="34"/>
    </row>
    <row r="361" spans="1:26" x14ac:dyDescent="0.35">
      <c r="A361" s="19" t="s">
        <v>138</v>
      </c>
      <c r="B361" s="391"/>
      <c r="C361" s="27" t="s">
        <v>63</v>
      </c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65"/>
      <c r="W361" s="65"/>
      <c r="X361" s="35"/>
      <c r="Y361" s="35"/>
      <c r="Z361" s="35"/>
    </row>
    <row r="362" spans="1:26" x14ac:dyDescent="0.35">
      <c r="A362" s="19" t="s">
        <v>138</v>
      </c>
      <c r="B362" s="393" t="s">
        <v>8</v>
      </c>
      <c r="C362" s="28" t="s">
        <v>59</v>
      </c>
      <c r="D362" s="51">
        <f t="shared" si="185"/>
        <v>0.29654859072556605</v>
      </c>
      <c r="E362" s="51">
        <f t="shared" si="185"/>
        <v>0.2636243013297398</v>
      </c>
      <c r="F362" s="51">
        <f t="shared" si="185"/>
        <v>0.21050662739527337</v>
      </c>
      <c r="G362" s="51">
        <f t="shared" si="185"/>
        <v>0.18309615484183822</v>
      </c>
      <c r="H362" s="51">
        <f t="shared" si="185"/>
        <v>0.18381606698164821</v>
      </c>
      <c r="I362" s="51">
        <f t="shared" si="185"/>
        <v>6.0543025182812809E-3</v>
      </c>
      <c r="J362" s="51">
        <f t="shared" si="185"/>
        <v>0</v>
      </c>
      <c r="K362" s="51">
        <f t="shared" si="185"/>
        <v>0</v>
      </c>
      <c r="L362" s="51">
        <f t="shared" si="185"/>
        <v>0</v>
      </c>
      <c r="M362" s="51">
        <f t="shared" si="185"/>
        <v>0</v>
      </c>
      <c r="N362" s="51">
        <f t="shared" si="185"/>
        <v>0</v>
      </c>
      <c r="O362" s="51">
        <f t="shared" si="185"/>
        <v>0</v>
      </c>
      <c r="P362" s="51">
        <f t="shared" si="185"/>
        <v>0</v>
      </c>
      <c r="Q362" s="51">
        <f t="shared" si="185"/>
        <v>0.35834099007951314</v>
      </c>
      <c r="R362" s="51">
        <f t="shared" si="185"/>
        <v>0.31223238115662372</v>
      </c>
      <c r="S362" s="51">
        <f t="shared" si="175"/>
        <v>0.36137935237989971</v>
      </c>
      <c r="T362" s="51">
        <f t="shared" si="175"/>
        <v>0.26844768311846168</v>
      </c>
      <c r="U362" s="51">
        <f t="shared" ref="U362" si="188">(U39/U$90)*100</f>
        <v>0.21366842669958111</v>
      </c>
      <c r="V362" s="65"/>
      <c r="W362" s="65"/>
      <c r="X362" s="34"/>
      <c r="Y362" s="34"/>
      <c r="Z362" s="34"/>
    </row>
    <row r="363" spans="1:26" x14ac:dyDescent="0.35">
      <c r="A363" s="19" t="s">
        <v>138</v>
      </c>
      <c r="B363" s="390"/>
      <c r="C363" s="20" t="s">
        <v>60</v>
      </c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65"/>
      <c r="W363" s="65"/>
      <c r="X363" s="34"/>
      <c r="Y363" s="34"/>
      <c r="Z363" s="34"/>
    </row>
    <row r="364" spans="1:26" x14ac:dyDescent="0.35">
      <c r="A364" s="19" t="s">
        <v>138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65"/>
      <c r="W364" s="65"/>
      <c r="X364" s="34"/>
      <c r="Y364" s="34"/>
      <c r="Z364" s="34"/>
    </row>
    <row r="365" spans="1:26" x14ac:dyDescent="0.35">
      <c r="A365" s="19" t="s">
        <v>138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65"/>
      <c r="W365" s="65"/>
      <c r="X365" s="34"/>
      <c r="Y365" s="34"/>
      <c r="Z365" s="34"/>
    </row>
    <row r="366" spans="1:26" x14ac:dyDescent="0.35">
      <c r="A366" s="19" t="s">
        <v>138</v>
      </c>
      <c r="B366" s="391"/>
      <c r="C366" s="27" t="s">
        <v>63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65"/>
      <c r="W366" s="65"/>
      <c r="X366" s="35"/>
      <c r="Y366" s="35"/>
      <c r="Z366" s="35"/>
    </row>
    <row r="367" spans="1:26" x14ac:dyDescent="0.35">
      <c r="A367" s="19" t="s">
        <v>138</v>
      </c>
      <c r="B367" s="393" t="s">
        <v>9</v>
      </c>
      <c r="C367" s="28" t="s">
        <v>59</v>
      </c>
      <c r="D367" s="51">
        <f t="shared" si="185"/>
        <v>1.9599822128847026</v>
      </c>
      <c r="E367" s="51">
        <f t="shared" si="185"/>
        <v>2.5417944124139638</v>
      </c>
      <c r="F367" s="51">
        <f t="shared" si="185"/>
        <v>2.9632379986886366</v>
      </c>
      <c r="G367" s="51">
        <f t="shared" si="185"/>
        <v>3.0060463782976945</v>
      </c>
      <c r="H367" s="51">
        <f t="shared" si="185"/>
        <v>1.8433672548533411</v>
      </c>
      <c r="I367" s="51">
        <f t="shared" si="185"/>
        <v>4.4840462744493008</v>
      </c>
      <c r="J367" s="51">
        <f t="shared" si="185"/>
        <v>4.347211487905577</v>
      </c>
      <c r="K367" s="51">
        <f t="shared" si="185"/>
        <v>4.4777098101752077</v>
      </c>
      <c r="L367" s="51">
        <f t="shared" si="185"/>
        <v>5.0796176551587511</v>
      </c>
      <c r="M367" s="51">
        <f t="shared" si="185"/>
        <v>3.7637439573946398</v>
      </c>
      <c r="N367" s="51">
        <f t="shared" si="185"/>
        <v>3.7370198656690947</v>
      </c>
      <c r="O367" s="51">
        <f t="shared" si="185"/>
        <v>4.6744942627086914</v>
      </c>
      <c r="P367" s="51">
        <f t="shared" si="185"/>
        <v>4.5254731433778961</v>
      </c>
      <c r="Q367" s="51">
        <f t="shared" si="185"/>
        <v>3.3802080988457028</v>
      </c>
      <c r="R367" s="51">
        <f t="shared" si="185"/>
        <v>4.4350054735893378</v>
      </c>
      <c r="S367" s="51">
        <f t="shared" si="175"/>
        <v>4.028313519951066</v>
      </c>
      <c r="T367" s="51">
        <f t="shared" si="175"/>
        <v>4.616966896449652</v>
      </c>
      <c r="U367" s="51">
        <f t="shared" ref="U367" si="189">(U44/U$90)*100</f>
        <v>4.209073450179063</v>
      </c>
      <c r="V367" s="65"/>
      <c r="W367" s="65"/>
      <c r="X367" s="34"/>
      <c r="Y367" s="34"/>
      <c r="Z367" s="34"/>
    </row>
    <row r="368" spans="1:26" x14ac:dyDescent="0.35">
      <c r="A368" s="19" t="s">
        <v>138</v>
      </c>
      <c r="B368" s="390"/>
      <c r="C368" s="20" t="s">
        <v>60</v>
      </c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65"/>
      <c r="W368" s="65"/>
      <c r="X368" s="34"/>
      <c r="Y368" s="34"/>
      <c r="Z368" s="34"/>
    </row>
    <row r="369" spans="1:26" x14ac:dyDescent="0.35">
      <c r="A369" s="19" t="s">
        <v>138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65"/>
      <c r="W369" s="65"/>
      <c r="X369" s="34"/>
      <c r="Y369" s="34"/>
      <c r="Z369" s="34"/>
    </row>
    <row r="370" spans="1:26" x14ac:dyDescent="0.35">
      <c r="A370" s="19" t="s">
        <v>138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65"/>
      <c r="W370" s="65"/>
      <c r="X370" s="34"/>
      <c r="Y370" s="34"/>
      <c r="Z370" s="34"/>
    </row>
    <row r="371" spans="1:26" x14ac:dyDescent="0.35">
      <c r="A371" s="19" t="s">
        <v>138</v>
      </c>
      <c r="B371" s="391"/>
      <c r="C371" s="27" t="s">
        <v>63</v>
      </c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65"/>
      <c r="W371" s="65"/>
      <c r="X371" s="35"/>
      <c r="Y371" s="35"/>
      <c r="Z371" s="35"/>
    </row>
    <row r="372" spans="1:26" x14ac:dyDescent="0.35">
      <c r="A372" s="19" t="s">
        <v>138</v>
      </c>
      <c r="B372" s="393" t="s">
        <v>1</v>
      </c>
      <c r="C372" s="28" t="s">
        <v>59</v>
      </c>
      <c r="D372" s="51">
        <f t="shared" ref="D372:R387" si="190">(D49/D$90)*100</f>
        <v>0.48833203904142913</v>
      </c>
      <c r="E372" s="51">
        <f t="shared" si="190"/>
        <v>0.58630950398759141</v>
      </c>
      <c r="F372" s="51">
        <f t="shared" si="190"/>
        <v>0.25801750386073674</v>
      </c>
      <c r="G372" s="51">
        <f t="shared" si="190"/>
        <v>8.9237118297113574E-2</v>
      </c>
      <c r="H372" s="51">
        <f t="shared" si="190"/>
        <v>0.25478530708449793</v>
      </c>
      <c r="I372" s="51">
        <f t="shared" si="190"/>
        <v>0.27122530464367128</v>
      </c>
      <c r="J372" s="51">
        <f t="shared" si="190"/>
        <v>0.57474484250004065</v>
      </c>
      <c r="K372" s="51">
        <f t="shared" si="190"/>
        <v>0.42848243985697732</v>
      </c>
      <c r="L372" s="51">
        <f t="shared" si="190"/>
        <v>0.28761408924831477</v>
      </c>
      <c r="M372" s="51">
        <f t="shared" si="190"/>
        <v>0.26612879546339296</v>
      </c>
      <c r="N372" s="51">
        <f t="shared" si="190"/>
        <v>0.56512308787189758</v>
      </c>
      <c r="O372" s="51">
        <f t="shared" si="190"/>
        <v>0.8824302550091947</v>
      </c>
      <c r="P372" s="51">
        <f t="shared" si="190"/>
        <v>0.46425484439672077</v>
      </c>
      <c r="Q372" s="51">
        <f t="shared" si="190"/>
        <v>0.43554515422019946</v>
      </c>
      <c r="R372" s="51">
        <f t="shared" si="190"/>
        <v>0.24208346627835622</v>
      </c>
      <c r="S372" s="51">
        <f t="shared" si="175"/>
        <v>0.21365255289450855</v>
      </c>
      <c r="T372" s="51">
        <f t="shared" si="175"/>
        <v>0.25037588962149426</v>
      </c>
      <c r="U372" s="51">
        <f t="shared" ref="U372" si="191">(U49/U$90)*100</f>
        <v>0.27569525151049168</v>
      </c>
      <c r="V372" s="65"/>
      <c r="W372" s="65"/>
      <c r="X372" s="34"/>
      <c r="Y372" s="34"/>
      <c r="Z372" s="34"/>
    </row>
    <row r="373" spans="1:26" x14ac:dyDescent="0.35">
      <c r="A373" s="19" t="s">
        <v>138</v>
      </c>
      <c r="B373" s="390"/>
      <c r="C373" s="20" t="s">
        <v>60</v>
      </c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65"/>
      <c r="W373" s="65"/>
      <c r="X373" s="34"/>
      <c r="Y373" s="34"/>
      <c r="Z373" s="34"/>
    </row>
    <row r="374" spans="1:26" x14ac:dyDescent="0.35">
      <c r="A374" s="19" t="s">
        <v>138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65"/>
      <c r="W374" s="65"/>
      <c r="X374" s="34"/>
      <c r="Y374" s="34"/>
      <c r="Z374" s="34"/>
    </row>
    <row r="375" spans="1:26" x14ac:dyDescent="0.35">
      <c r="A375" s="19" t="s">
        <v>138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65"/>
      <c r="W375" s="65"/>
      <c r="X375" s="34"/>
      <c r="Y375" s="34"/>
      <c r="Z375" s="34"/>
    </row>
    <row r="376" spans="1:26" x14ac:dyDescent="0.35">
      <c r="A376" s="19" t="s">
        <v>138</v>
      </c>
      <c r="B376" s="391"/>
      <c r="C376" s="27" t="s">
        <v>63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65"/>
      <c r="W376" s="65"/>
      <c r="X376" s="35"/>
      <c r="Y376" s="35"/>
      <c r="Z376" s="35"/>
    </row>
    <row r="377" spans="1:26" x14ac:dyDescent="0.35">
      <c r="A377" s="19" t="s">
        <v>138</v>
      </c>
      <c r="B377" s="393" t="s">
        <v>166</v>
      </c>
      <c r="C377" s="28" t="s">
        <v>59</v>
      </c>
      <c r="D377" s="51">
        <f t="shared" si="190"/>
        <v>0</v>
      </c>
      <c r="E377" s="51">
        <f t="shared" si="190"/>
        <v>0</v>
      </c>
      <c r="F377" s="51">
        <f t="shared" si="190"/>
        <v>0</v>
      </c>
      <c r="G377" s="51">
        <f t="shared" si="190"/>
        <v>0</v>
      </c>
      <c r="H377" s="51">
        <f t="shared" si="190"/>
        <v>1.5276772726940479E-2</v>
      </c>
      <c r="I377" s="51">
        <f t="shared" si="190"/>
        <v>0</v>
      </c>
      <c r="J377" s="51">
        <f t="shared" si="190"/>
        <v>0</v>
      </c>
      <c r="K377" s="51">
        <f t="shared" si="190"/>
        <v>0</v>
      </c>
      <c r="L377" s="51">
        <f t="shared" si="190"/>
        <v>0</v>
      </c>
      <c r="M377" s="51">
        <f t="shared" si="190"/>
        <v>0</v>
      </c>
      <c r="N377" s="51">
        <f t="shared" si="190"/>
        <v>0</v>
      </c>
      <c r="O377" s="51">
        <f t="shared" si="190"/>
        <v>0</v>
      </c>
      <c r="P377" s="51">
        <f t="shared" si="190"/>
        <v>0</v>
      </c>
      <c r="Q377" s="51">
        <f t="shared" si="190"/>
        <v>4.5113416335717978E-2</v>
      </c>
      <c r="R377" s="51">
        <f t="shared" si="190"/>
        <v>1.8672381382832566E-2</v>
      </c>
      <c r="S377" s="51">
        <f t="shared" si="175"/>
        <v>0.12928343600716066</v>
      </c>
      <c r="T377" s="51">
        <f t="shared" si="175"/>
        <v>0.11867834796606064</v>
      </c>
      <c r="U377" s="51">
        <f t="shared" ref="U377" si="192">(U54/U$90)*100</f>
        <v>2.2664381167767206E-3</v>
      </c>
      <c r="V377" s="65"/>
      <c r="W377" s="65"/>
      <c r="X377" s="34"/>
      <c r="Y377" s="34"/>
      <c r="Z377" s="34"/>
    </row>
    <row r="378" spans="1:26" x14ac:dyDescent="0.35">
      <c r="A378" s="19" t="s">
        <v>138</v>
      </c>
      <c r="B378" s="390"/>
      <c r="C378" s="20" t="s">
        <v>60</v>
      </c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65"/>
      <c r="W378" s="65"/>
      <c r="X378" s="34"/>
      <c r="Y378" s="34"/>
      <c r="Z378" s="34"/>
    </row>
    <row r="379" spans="1:26" x14ac:dyDescent="0.35">
      <c r="A379" s="19" t="s">
        <v>138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65"/>
      <c r="W379" s="65"/>
      <c r="X379" s="34"/>
      <c r="Y379" s="34"/>
      <c r="Z379" s="34"/>
    </row>
    <row r="380" spans="1:26" x14ac:dyDescent="0.35">
      <c r="A380" s="19" t="s">
        <v>138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65"/>
      <c r="W380" s="65"/>
      <c r="X380" s="34"/>
      <c r="Y380" s="34"/>
      <c r="Z380" s="34"/>
    </row>
    <row r="381" spans="1:26" x14ac:dyDescent="0.35">
      <c r="A381" s="19" t="s">
        <v>138</v>
      </c>
      <c r="B381" s="391"/>
      <c r="C381" s="27" t="s">
        <v>63</v>
      </c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65"/>
      <c r="W381" s="65"/>
      <c r="X381" s="35"/>
      <c r="Y381" s="35"/>
      <c r="Z381" s="35"/>
    </row>
    <row r="382" spans="1:26" x14ac:dyDescent="0.35">
      <c r="A382" s="19" t="s">
        <v>138</v>
      </c>
      <c r="B382" s="393" t="s">
        <v>11</v>
      </c>
      <c r="C382" s="28" t="s">
        <v>59</v>
      </c>
      <c r="D382" s="51">
        <f t="shared" si="190"/>
        <v>0.68339418116434714</v>
      </c>
      <c r="E382" s="51">
        <f t="shared" si="190"/>
        <v>0.86607361559130835</v>
      </c>
      <c r="F382" s="51">
        <f t="shared" si="190"/>
        <v>0.88750706613906161</v>
      </c>
      <c r="G382" s="51">
        <f t="shared" si="190"/>
        <v>0.75392831480567113</v>
      </c>
      <c r="H382" s="51">
        <f t="shared" si="190"/>
        <v>0.48766472291240398</v>
      </c>
      <c r="I382" s="51">
        <f t="shared" si="190"/>
        <v>0.68520020961293426</v>
      </c>
      <c r="J382" s="51">
        <f t="shared" si="190"/>
        <v>0.59790702373872173</v>
      </c>
      <c r="K382" s="51">
        <f t="shared" si="190"/>
        <v>0.72039567941993599</v>
      </c>
      <c r="L382" s="51">
        <f t="shared" si="190"/>
        <v>0.65829768298365843</v>
      </c>
      <c r="M382" s="51">
        <f t="shared" si="190"/>
        <v>0.63894779814106706</v>
      </c>
      <c r="N382" s="51">
        <f t="shared" si="190"/>
        <v>0.5552252368560725</v>
      </c>
      <c r="O382" s="51">
        <f t="shared" si="190"/>
        <v>0.47714451460179874</v>
      </c>
      <c r="P382" s="51">
        <f t="shared" si="190"/>
        <v>0.49798380187569252</v>
      </c>
      <c r="Q382" s="51">
        <f t="shared" si="190"/>
        <v>0.4633069243255199</v>
      </c>
      <c r="R382" s="51">
        <f t="shared" si="190"/>
        <v>0.51943759074690399</v>
      </c>
      <c r="S382" s="51">
        <f t="shared" si="175"/>
        <v>0.39616362971683211</v>
      </c>
      <c r="T382" s="51">
        <f t="shared" si="175"/>
        <v>0.39710701778087582</v>
      </c>
      <c r="U382" s="51">
        <f t="shared" ref="U382" si="193">(U59/U$90)*100</f>
        <v>0.31775224347027958</v>
      </c>
      <c r="V382" s="65"/>
      <c r="W382" s="65"/>
      <c r="X382" s="34"/>
      <c r="Y382" s="34"/>
      <c r="Z382" s="34"/>
    </row>
    <row r="383" spans="1:26" x14ac:dyDescent="0.35">
      <c r="A383" s="19" t="s">
        <v>138</v>
      </c>
      <c r="B383" s="390"/>
      <c r="C383" s="20" t="s">
        <v>60</v>
      </c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65"/>
      <c r="W383" s="65"/>
      <c r="X383" s="34"/>
      <c r="Y383" s="34"/>
      <c r="Z383" s="34"/>
    </row>
    <row r="384" spans="1:26" x14ac:dyDescent="0.35">
      <c r="A384" s="19" t="s">
        <v>138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65"/>
      <c r="W384" s="65"/>
      <c r="X384" s="34"/>
      <c r="Y384" s="34"/>
      <c r="Z384" s="34"/>
    </row>
    <row r="385" spans="1:26" x14ac:dyDescent="0.35">
      <c r="A385" s="19" t="s">
        <v>138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65"/>
      <c r="W385" s="65"/>
      <c r="X385" s="34"/>
      <c r="Y385" s="34"/>
      <c r="Z385" s="34"/>
    </row>
    <row r="386" spans="1:26" x14ac:dyDescent="0.35">
      <c r="A386" s="19" t="s">
        <v>138</v>
      </c>
      <c r="B386" s="391"/>
      <c r="C386" s="27" t="s">
        <v>63</v>
      </c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65"/>
      <c r="W386" s="65"/>
      <c r="X386" s="35"/>
      <c r="Y386" s="35"/>
      <c r="Z386" s="35"/>
    </row>
    <row r="387" spans="1:26" x14ac:dyDescent="0.35">
      <c r="A387" s="19" t="s">
        <v>138</v>
      </c>
      <c r="B387" s="393" t="s">
        <v>12</v>
      </c>
      <c r="C387" s="28" t="s">
        <v>59</v>
      </c>
      <c r="D387" s="53">
        <f t="shared" si="190"/>
        <v>0.18514550311435632</v>
      </c>
      <c r="E387" s="53">
        <f t="shared" si="190"/>
        <v>0.20133691798445516</v>
      </c>
      <c r="F387" s="53">
        <f t="shared" si="190"/>
        <v>0.26953192087036759</v>
      </c>
      <c r="G387" s="53">
        <f t="shared" si="190"/>
        <v>0.17843003792246037</v>
      </c>
      <c r="H387" s="53">
        <f t="shared" si="190"/>
        <v>0.26081280077727681</v>
      </c>
      <c r="I387" s="53">
        <f t="shared" si="190"/>
        <v>0.10508311365649546</v>
      </c>
      <c r="J387" s="53">
        <f t="shared" si="190"/>
        <v>0.19446750925864736</v>
      </c>
      <c r="K387" s="53">
        <f t="shared" si="190"/>
        <v>0.71917475425766508</v>
      </c>
      <c r="L387" s="53">
        <f t="shared" si="190"/>
        <v>0.40653029860747891</v>
      </c>
      <c r="M387" s="53">
        <f t="shared" si="190"/>
        <v>0.15827987298965271</v>
      </c>
      <c r="N387" s="53">
        <f t="shared" si="190"/>
        <v>0.1820987952491486</v>
      </c>
      <c r="O387" s="53">
        <f t="shared" si="190"/>
        <v>3.3276768555580885E-2</v>
      </c>
      <c r="P387" s="53">
        <f t="shared" si="190"/>
        <v>8.7522164217655463E-2</v>
      </c>
      <c r="Q387" s="53">
        <f t="shared" si="190"/>
        <v>0.17246782610223071</v>
      </c>
      <c r="R387" s="53">
        <f t="shared" si="190"/>
        <v>0.11300770267815775</v>
      </c>
      <c r="S387" s="53">
        <f t="shared" si="175"/>
        <v>4.8025340890958113E-2</v>
      </c>
      <c r="T387" s="53">
        <f t="shared" si="175"/>
        <v>6.2906603873073647E-2</v>
      </c>
      <c r="U387" s="53">
        <f t="shared" ref="U387" si="194">(U64/U$90)*100</f>
        <v>9.3330538243157762E-2</v>
      </c>
      <c r="X387" s="34"/>
      <c r="Y387" s="34"/>
      <c r="Z387" s="34"/>
    </row>
    <row r="388" spans="1:26" x14ac:dyDescent="0.35">
      <c r="A388" s="19" t="s">
        <v>138</v>
      </c>
      <c r="B388" s="390"/>
      <c r="C388" s="20" t="s">
        <v>60</v>
      </c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X388" s="34"/>
      <c r="Y388" s="34"/>
      <c r="Z388" s="34"/>
    </row>
    <row r="389" spans="1:26" x14ac:dyDescent="0.35">
      <c r="A389" s="19" t="s">
        <v>138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X389" s="34"/>
      <c r="Y389" s="34"/>
      <c r="Z389" s="34"/>
    </row>
    <row r="390" spans="1:26" x14ac:dyDescent="0.35">
      <c r="A390" s="19" t="s">
        <v>138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X390" s="34"/>
      <c r="Y390" s="34"/>
      <c r="Z390" s="34"/>
    </row>
    <row r="391" spans="1:26" ht="15" thickBot="1" x14ac:dyDescent="0.4">
      <c r="A391" s="19" t="s">
        <v>138</v>
      </c>
      <c r="B391" s="394"/>
      <c r="C391" s="69" t="s">
        <v>63</v>
      </c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X391" s="35"/>
      <c r="Y391" s="35"/>
      <c r="Z391" s="35"/>
    </row>
    <row r="392" spans="1:26" x14ac:dyDescent="0.35">
      <c r="A392" s="19" t="s">
        <v>138</v>
      </c>
      <c r="B392" s="388" t="s">
        <v>64</v>
      </c>
      <c r="C392" s="17" t="s">
        <v>59</v>
      </c>
      <c r="D392" s="51">
        <f t="shared" ref="D392:R392" si="195">(D69/D$90)*100</f>
        <v>0.94192764639730342</v>
      </c>
      <c r="E392" s="51">
        <f t="shared" si="195"/>
        <v>0.96716758540002079</v>
      </c>
      <c r="F392" s="51">
        <f t="shared" si="195"/>
        <v>0.68867477821188627</v>
      </c>
      <c r="G392" s="51">
        <f t="shared" si="195"/>
        <v>0.88651170191405504</v>
      </c>
      <c r="H392" s="51">
        <f t="shared" si="195"/>
        <v>1.1707900458640541</v>
      </c>
      <c r="I392" s="51">
        <f t="shared" si="195"/>
        <v>0.82426828327538826</v>
      </c>
      <c r="J392" s="51">
        <f t="shared" si="195"/>
        <v>1.6893356280030147</v>
      </c>
      <c r="K392" s="51">
        <f t="shared" si="195"/>
        <v>1.373457751421298</v>
      </c>
      <c r="L392" s="51">
        <f t="shared" si="195"/>
        <v>1.7488269340299063</v>
      </c>
      <c r="M392" s="51">
        <f t="shared" si="195"/>
        <v>1.2071066185373605</v>
      </c>
      <c r="N392" s="51">
        <f t="shared" si="195"/>
        <v>1.4110160944736851</v>
      </c>
      <c r="O392" s="51">
        <f t="shared" si="195"/>
        <v>1.6765338065879039</v>
      </c>
      <c r="P392" s="51">
        <f t="shared" si="195"/>
        <v>1.6567018121032802</v>
      </c>
      <c r="Q392" s="51">
        <f t="shared" si="195"/>
        <v>1.283865588347525</v>
      </c>
      <c r="R392" s="51">
        <f t="shared" si="195"/>
        <v>1.53662330190878</v>
      </c>
      <c r="S392" s="51">
        <f t="shared" si="175"/>
        <v>1.6629269036247007</v>
      </c>
      <c r="T392" s="51">
        <f t="shared" si="175"/>
        <v>1.6078978912822062</v>
      </c>
      <c r="U392" s="51">
        <f t="shared" ref="U392" si="196">(U69/U$90)*100</f>
        <v>1.3649401466075288</v>
      </c>
      <c r="X392" s="34"/>
      <c r="Y392" s="34"/>
      <c r="Z392" s="34"/>
    </row>
    <row r="393" spans="1:26" x14ac:dyDescent="0.35">
      <c r="A393" s="19" t="s">
        <v>138</v>
      </c>
      <c r="B393" s="388"/>
      <c r="C393" s="20" t="s">
        <v>60</v>
      </c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X393" s="34"/>
      <c r="Y393" s="34"/>
      <c r="Z393" s="34"/>
    </row>
    <row r="394" spans="1:26" x14ac:dyDescent="0.35">
      <c r="A394" s="19" t="s">
        <v>138</v>
      </c>
      <c r="B394" s="388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X394" s="34"/>
      <c r="Y394" s="34"/>
      <c r="Z394" s="34"/>
    </row>
    <row r="395" spans="1:26" x14ac:dyDescent="0.35">
      <c r="A395" s="19" t="s">
        <v>138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X395" s="34"/>
      <c r="Y395" s="34"/>
      <c r="Z395" s="34"/>
    </row>
    <row r="396" spans="1:26" x14ac:dyDescent="0.35">
      <c r="A396" s="19" t="s">
        <v>138</v>
      </c>
      <c r="B396" s="392"/>
      <c r="C396" s="26" t="s">
        <v>63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X396" s="35"/>
      <c r="Y396" s="35"/>
      <c r="Z396" s="35"/>
    </row>
    <row r="397" spans="1:26" x14ac:dyDescent="0.35">
      <c r="A397" s="19" t="s">
        <v>138</v>
      </c>
      <c r="B397" s="393" t="s">
        <v>65</v>
      </c>
      <c r="C397" s="28" t="s">
        <v>59</v>
      </c>
      <c r="D397" s="51">
        <f t="shared" ref="D397:R397" si="197">(D74/D$90)*100</f>
        <v>0.12232669646223299</v>
      </c>
      <c r="E397" s="51">
        <f t="shared" si="197"/>
        <v>0.11345228395705809</v>
      </c>
      <c r="F397" s="51">
        <f t="shared" si="197"/>
        <v>0.11270361431709283</v>
      </c>
      <c r="G397" s="51">
        <f t="shared" si="197"/>
        <v>0.12339637747686195</v>
      </c>
      <c r="H397" s="51">
        <f t="shared" si="197"/>
        <v>3.5141637667787263E-3</v>
      </c>
      <c r="I397" s="51">
        <f t="shared" si="197"/>
        <v>0.21951368735220059</v>
      </c>
      <c r="J397" s="51">
        <f t="shared" si="197"/>
        <v>0.24836255780968211</v>
      </c>
      <c r="K397" s="51">
        <f t="shared" si="197"/>
        <v>0.19654818709224608</v>
      </c>
      <c r="L397" s="51">
        <f t="shared" si="197"/>
        <v>0.26326354344339975</v>
      </c>
      <c r="M397" s="51">
        <f t="shared" si="197"/>
        <v>3.1456946813706983E-2</v>
      </c>
      <c r="N397" s="51">
        <f t="shared" si="197"/>
        <v>0.1277177007593619</v>
      </c>
      <c r="O397" s="51">
        <f t="shared" si="197"/>
        <v>7.3836616165956173E-2</v>
      </c>
      <c r="P397" s="51">
        <f t="shared" si="197"/>
        <v>2.7469033557609161E-2</v>
      </c>
      <c r="Q397" s="51">
        <f t="shared" si="197"/>
        <v>1.9037778419271775E-2</v>
      </c>
      <c r="R397" s="51">
        <f t="shared" si="197"/>
        <v>0.10742179336174539</v>
      </c>
      <c r="S397" s="51">
        <f t="shared" ref="S397:T402" si="198">(S74/S$90)*100</f>
        <v>0.20978397592258952</v>
      </c>
      <c r="T397" s="51">
        <f t="shared" si="198"/>
        <v>9.8155051814595204E-2</v>
      </c>
      <c r="U397" s="51">
        <f t="shared" ref="U397" si="199">(U74/U$90)*100</f>
        <v>3.2070119816005743E-2</v>
      </c>
      <c r="X397" s="34"/>
      <c r="Y397" s="34"/>
      <c r="Z397" s="34"/>
    </row>
    <row r="398" spans="1:26" x14ac:dyDescent="0.35">
      <c r="A398" s="19" t="s">
        <v>138</v>
      </c>
      <c r="B398" s="390"/>
      <c r="C398" s="20" t="s">
        <v>60</v>
      </c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X398" s="34"/>
      <c r="Y398" s="34"/>
      <c r="Z398" s="34"/>
    </row>
    <row r="399" spans="1:26" x14ac:dyDescent="0.35">
      <c r="A399" s="19" t="s">
        <v>138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X399" s="34"/>
      <c r="Y399" s="34"/>
      <c r="Z399" s="34"/>
    </row>
    <row r="400" spans="1:26" x14ac:dyDescent="0.35">
      <c r="A400" s="19" t="s">
        <v>138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X400" s="34"/>
      <c r="Y400" s="34"/>
      <c r="Z400" s="34"/>
    </row>
    <row r="401" spans="1:26" x14ac:dyDescent="0.35">
      <c r="A401" s="19" t="s">
        <v>138</v>
      </c>
      <c r="B401" s="391"/>
      <c r="C401" s="27" t="s">
        <v>63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X401" s="35"/>
      <c r="Y401" s="35"/>
      <c r="Z401" s="35"/>
    </row>
    <row r="402" spans="1:26" x14ac:dyDescent="0.35">
      <c r="A402" s="19" t="s">
        <v>138</v>
      </c>
      <c r="B402" s="388" t="s">
        <v>94</v>
      </c>
      <c r="C402" s="28" t="s">
        <v>59</v>
      </c>
      <c r="D402" s="51">
        <f t="shared" ref="D402:R402" si="200">(D79/D$90)*100</f>
        <v>0.30760109171642425</v>
      </c>
      <c r="E402" s="51">
        <f t="shared" si="200"/>
        <v>0.2795791069008981</v>
      </c>
      <c r="F402" s="51">
        <f t="shared" si="200"/>
        <v>0.32469126274077864</v>
      </c>
      <c r="G402" s="51">
        <f t="shared" si="200"/>
        <v>0.33444503516320073</v>
      </c>
      <c r="H402" s="51">
        <f t="shared" si="200"/>
        <v>0.27804625988956033</v>
      </c>
      <c r="I402" s="51">
        <f t="shared" si="200"/>
        <v>0.49886814335609431</v>
      </c>
      <c r="J402" s="51">
        <f t="shared" si="200"/>
        <v>0.57722530763992841</v>
      </c>
      <c r="K402" s="51">
        <f t="shared" si="200"/>
        <v>0.56942039277245549</v>
      </c>
      <c r="L402" s="51">
        <f t="shared" si="200"/>
        <v>0.85397251577532662</v>
      </c>
      <c r="M402" s="51">
        <f t="shared" si="200"/>
        <v>0.83014528773867791</v>
      </c>
      <c r="N402" s="51">
        <f t="shared" si="200"/>
        <v>0.77547511002247471</v>
      </c>
      <c r="O402" s="51">
        <f t="shared" si="200"/>
        <v>0.90439500716052112</v>
      </c>
      <c r="P402" s="51">
        <f t="shared" si="200"/>
        <v>0.91093823973274812</v>
      </c>
      <c r="Q402" s="51">
        <f t="shared" si="200"/>
        <v>0.93767564221533006</v>
      </c>
      <c r="R402" s="51">
        <f t="shared" si="200"/>
        <v>0.83347215590581436</v>
      </c>
      <c r="S402" s="51">
        <f t="shared" si="198"/>
        <v>0.82901552563320502</v>
      </c>
      <c r="T402" s="51">
        <f t="shared" si="198"/>
        <v>0.59121712969749662</v>
      </c>
      <c r="U402" s="51">
        <f t="shared" ref="U402" si="201">(U79/U$90)*100</f>
        <v>0.61676928692513067</v>
      </c>
      <c r="X402" s="35"/>
      <c r="Y402" s="35"/>
      <c r="Z402" s="35"/>
    </row>
    <row r="403" spans="1:26" x14ac:dyDescent="0.35">
      <c r="A403" s="19" t="s">
        <v>138</v>
      </c>
      <c r="B403" s="388"/>
      <c r="C403" s="20" t="s">
        <v>60</v>
      </c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X403" s="35"/>
      <c r="Y403" s="35"/>
      <c r="Z403" s="35"/>
    </row>
    <row r="404" spans="1:26" x14ac:dyDescent="0.35">
      <c r="A404" s="19" t="s">
        <v>138</v>
      </c>
      <c r="B404" s="388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X404" s="35"/>
      <c r="Y404" s="35"/>
      <c r="Z404" s="35"/>
    </row>
    <row r="405" spans="1:26" x14ac:dyDescent="0.35">
      <c r="A405" s="19" t="s">
        <v>138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X405" s="35"/>
      <c r="Y405" s="35"/>
      <c r="Z405" s="35"/>
    </row>
    <row r="406" spans="1:26" x14ac:dyDescent="0.35">
      <c r="A406" s="19" t="s">
        <v>138</v>
      </c>
      <c r="B406" s="389"/>
      <c r="C406" s="25" t="s">
        <v>63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X406" s="35"/>
      <c r="Y406" s="35"/>
      <c r="Z406" s="35"/>
    </row>
    <row r="407" spans="1:26" x14ac:dyDescent="0.35">
      <c r="A407" s="19" t="s">
        <v>138</v>
      </c>
    </row>
    <row r="408" spans="1:26" x14ac:dyDescent="0.35">
      <c r="A408" s="19" t="s">
        <v>138</v>
      </c>
      <c r="D408" s="64"/>
    </row>
    <row r="409" spans="1:26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30" t="s">
        <v>165</v>
      </c>
      <c r="X409" s="77"/>
      <c r="Y409" s="77"/>
      <c r="Z409" s="77"/>
    </row>
    <row r="410" spans="1:26" x14ac:dyDescent="0.35">
      <c r="A410" s="19" t="s">
        <v>138</v>
      </c>
      <c r="B410" s="385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X410" s="77"/>
      <c r="Y410" s="77"/>
      <c r="Z410" s="77"/>
    </row>
    <row r="411" spans="1:26" ht="15" customHeight="1" x14ac:dyDescent="0.35">
      <c r="A411" s="19" t="s">
        <v>138</v>
      </c>
      <c r="B411" s="386"/>
      <c r="C411" s="260" t="s">
        <v>124</v>
      </c>
      <c r="D411" s="64">
        <f t="shared" ref="D411:L411" si="202">(((D421+D426+D431+D436+D441+D446+D451+D456+D461+D466)*1000000)/1000)/1000</f>
        <v>123280200000</v>
      </c>
      <c r="E411" s="64">
        <f t="shared" si="202"/>
        <v>144887300000</v>
      </c>
      <c r="F411" s="64">
        <f t="shared" si="202"/>
        <v>159660800000</v>
      </c>
      <c r="G411" s="64">
        <f t="shared" si="202"/>
        <v>144800300000</v>
      </c>
      <c r="H411" s="64">
        <f t="shared" si="202"/>
        <v>147936600000</v>
      </c>
      <c r="I411" s="64">
        <f t="shared" si="202"/>
        <v>152670000000</v>
      </c>
      <c r="J411" s="64">
        <f t="shared" si="202"/>
        <v>186951200000</v>
      </c>
      <c r="K411" s="64">
        <f t="shared" si="202"/>
        <v>210672300000</v>
      </c>
      <c r="L411" s="64">
        <f t="shared" si="202"/>
        <v>249809560000</v>
      </c>
      <c r="M411" s="86"/>
      <c r="N411" s="86"/>
      <c r="O411" s="86"/>
      <c r="P411" s="86"/>
      <c r="Q411" s="86"/>
      <c r="R411" s="86"/>
      <c r="S411" s="86"/>
      <c r="T411" s="86"/>
      <c r="U411" s="86"/>
      <c r="X411" s="64"/>
      <c r="Y411" s="64"/>
      <c r="Z411" s="64"/>
    </row>
    <row r="412" spans="1:26" ht="15" customHeight="1" x14ac:dyDescent="0.35">
      <c r="A412" s="19" t="s">
        <v>138</v>
      </c>
      <c r="B412" s="386"/>
      <c r="C412" s="95" t="s">
        <v>126</v>
      </c>
      <c r="D412" s="64">
        <v>0</v>
      </c>
      <c r="E412" s="64">
        <v>0</v>
      </c>
      <c r="F412" s="64">
        <v>0</v>
      </c>
      <c r="G412" s="64">
        <v>0</v>
      </c>
      <c r="H412" s="64">
        <v>0</v>
      </c>
      <c r="I412" s="64">
        <v>0</v>
      </c>
      <c r="J412" s="64">
        <v>0</v>
      </c>
      <c r="K412" s="64">
        <v>0</v>
      </c>
      <c r="L412" s="64">
        <v>0</v>
      </c>
      <c r="M412" s="86"/>
      <c r="N412" s="86"/>
      <c r="O412" s="86"/>
      <c r="P412" s="86"/>
      <c r="Q412" s="86"/>
      <c r="R412" s="86"/>
      <c r="S412" s="86"/>
      <c r="T412" s="86"/>
      <c r="U412" s="86"/>
      <c r="X412" s="64"/>
      <c r="Y412" s="64"/>
      <c r="Z412" s="64"/>
    </row>
    <row r="413" spans="1:26" ht="15" customHeight="1" x14ac:dyDescent="0.35">
      <c r="A413" s="19" t="s">
        <v>138</v>
      </c>
      <c r="B413" s="386"/>
      <c r="C413" s="260" t="s">
        <v>123</v>
      </c>
      <c r="D413" s="64">
        <v>0</v>
      </c>
      <c r="E413" s="64">
        <v>0</v>
      </c>
      <c r="F413" s="64">
        <v>0</v>
      </c>
      <c r="G413" s="64">
        <v>0</v>
      </c>
      <c r="H413" s="64">
        <v>0</v>
      </c>
      <c r="I413" s="64">
        <v>0</v>
      </c>
      <c r="J413" s="64">
        <v>0</v>
      </c>
      <c r="K413" s="64">
        <v>0</v>
      </c>
      <c r="L413" s="64">
        <v>0</v>
      </c>
      <c r="X413" s="64"/>
      <c r="Y413" s="64"/>
      <c r="Z413" s="64"/>
    </row>
    <row r="414" spans="1:26" ht="15" customHeight="1" x14ac:dyDescent="0.35">
      <c r="A414" s="19" t="s">
        <v>138</v>
      </c>
      <c r="B414" s="386"/>
      <c r="C414" s="20" t="s">
        <v>117</v>
      </c>
      <c r="D414" s="64">
        <v>0</v>
      </c>
      <c r="E414" s="64">
        <v>0</v>
      </c>
      <c r="F414" s="64">
        <v>0</v>
      </c>
      <c r="G414" s="64">
        <v>0</v>
      </c>
      <c r="H414" s="64">
        <v>0</v>
      </c>
      <c r="I414" s="64">
        <v>0</v>
      </c>
      <c r="J414" s="64">
        <v>0</v>
      </c>
      <c r="K414" s="64">
        <v>0</v>
      </c>
      <c r="L414" s="64">
        <v>0</v>
      </c>
      <c r="M414" s="76"/>
      <c r="N414" s="76"/>
      <c r="O414" s="76"/>
      <c r="P414" s="76"/>
      <c r="Q414" s="76"/>
      <c r="R414" s="76"/>
      <c r="S414" s="76"/>
      <c r="T414" s="76"/>
      <c r="U414" s="76"/>
      <c r="X414" s="64"/>
      <c r="Y414" s="64"/>
      <c r="Z414" s="64"/>
    </row>
    <row r="415" spans="1:26" ht="15" customHeight="1" x14ac:dyDescent="0.35">
      <c r="A415" s="19" t="s">
        <v>138</v>
      </c>
      <c r="B415" s="386"/>
      <c r="C415" s="254" t="s">
        <v>118</v>
      </c>
      <c r="D415" s="64">
        <v>0</v>
      </c>
      <c r="E415" s="64">
        <v>0</v>
      </c>
      <c r="F415" s="64">
        <v>0</v>
      </c>
      <c r="G415" s="64">
        <v>0</v>
      </c>
      <c r="H415" s="64">
        <v>0</v>
      </c>
      <c r="I415" s="64">
        <v>0</v>
      </c>
      <c r="J415" s="64">
        <v>0</v>
      </c>
      <c r="K415" s="64">
        <v>0</v>
      </c>
      <c r="L415" s="64">
        <v>0</v>
      </c>
      <c r="M415" s="32"/>
      <c r="N415" s="32"/>
      <c r="O415" s="32"/>
      <c r="P415" s="32"/>
      <c r="Q415" s="32"/>
      <c r="R415" s="32"/>
      <c r="S415" s="32"/>
      <c r="T415" s="32"/>
      <c r="U415" s="32"/>
      <c r="X415" s="64"/>
      <c r="Y415" s="64"/>
      <c r="Z415" s="64"/>
    </row>
    <row r="416" spans="1:26" ht="15" customHeight="1" x14ac:dyDescent="0.35">
      <c r="A416" s="19" t="s">
        <v>138</v>
      </c>
      <c r="B416" s="386"/>
      <c r="C416" s="254" t="s">
        <v>119</v>
      </c>
      <c r="D416" s="64">
        <v>0</v>
      </c>
      <c r="E416" s="64">
        <v>0</v>
      </c>
      <c r="F416" s="64">
        <v>0</v>
      </c>
      <c r="G416" s="64">
        <v>0</v>
      </c>
      <c r="H416" s="64">
        <v>0</v>
      </c>
      <c r="I416" s="64">
        <v>0</v>
      </c>
      <c r="J416" s="64">
        <v>0</v>
      </c>
      <c r="K416" s="64">
        <v>0</v>
      </c>
      <c r="L416" s="64">
        <v>0</v>
      </c>
      <c r="X416" s="64"/>
      <c r="Y416" s="64"/>
      <c r="Z416" s="64"/>
    </row>
    <row r="417" spans="1:26" ht="15" customHeight="1" x14ac:dyDescent="0.35">
      <c r="A417" s="19" t="s">
        <v>138</v>
      </c>
      <c r="B417" s="386"/>
      <c r="C417" s="254" t="s">
        <v>120</v>
      </c>
      <c r="D417" s="64">
        <v>0</v>
      </c>
      <c r="E417" s="64">
        <v>0</v>
      </c>
      <c r="F417" s="64">
        <v>0</v>
      </c>
      <c r="G417" s="64">
        <v>0</v>
      </c>
      <c r="H417" s="64">
        <v>0</v>
      </c>
      <c r="I417" s="64">
        <v>0</v>
      </c>
      <c r="J417" s="64">
        <v>0</v>
      </c>
      <c r="K417" s="64">
        <v>0</v>
      </c>
      <c r="L417" s="64">
        <v>0</v>
      </c>
      <c r="M417" s="34"/>
      <c r="N417" s="34"/>
      <c r="O417" s="34"/>
      <c r="P417" s="34"/>
      <c r="Q417" s="34"/>
      <c r="R417" s="34"/>
      <c r="S417" s="34"/>
      <c r="T417" s="34"/>
      <c r="U417" s="34"/>
      <c r="X417" s="64"/>
      <c r="Y417" s="64"/>
      <c r="Z417" s="64"/>
    </row>
    <row r="418" spans="1:26" ht="15" customHeight="1" x14ac:dyDescent="0.35">
      <c r="A418" s="19" t="s">
        <v>138</v>
      </c>
      <c r="B418" s="386"/>
      <c r="C418" s="260" t="s">
        <v>121</v>
      </c>
      <c r="D418" s="64">
        <v>0</v>
      </c>
      <c r="E418" s="64">
        <v>0</v>
      </c>
      <c r="F418" s="64">
        <v>0</v>
      </c>
      <c r="G418" s="64">
        <v>0</v>
      </c>
      <c r="H418" s="64">
        <v>0</v>
      </c>
      <c r="I418" s="64">
        <v>0</v>
      </c>
      <c r="J418" s="64">
        <v>0</v>
      </c>
      <c r="K418" s="64">
        <v>0</v>
      </c>
      <c r="L418" s="64">
        <v>0</v>
      </c>
      <c r="M418" s="32"/>
      <c r="N418" s="32"/>
      <c r="O418" s="32"/>
      <c r="P418" s="32"/>
      <c r="Q418" s="32"/>
      <c r="R418" s="32"/>
      <c r="S418" s="32"/>
      <c r="T418" s="32"/>
      <c r="U418" s="32"/>
      <c r="X418" s="64"/>
      <c r="Y418" s="64"/>
      <c r="Z418" s="64"/>
    </row>
    <row r="419" spans="1:26" ht="15" customHeight="1" x14ac:dyDescent="0.35">
      <c r="A419" s="19" t="s">
        <v>138</v>
      </c>
      <c r="B419" s="386"/>
      <c r="C419" s="260" t="s">
        <v>122</v>
      </c>
      <c r="D419" s="64">
        <v>0</v>
      </c>
      <c r="E419" s="64">
        <v>0</v>
      </c>
      <c r="F419" s="64">
        <v>0</v>
      </c>
      <c r="G419" s="64">
        <v>0</v>
      </c>
      <c r="H419" s="64">
        <v>0</v>
      </c>
      <c r="I419" s="64">
        <v>0</v>
      </c>
      <c r="J419" s="64">
        <v>0</v>
      </c>
      <c r="K419" s="64">
        <v>0</v>
      </c>
      <c r="L419" s="64">
        <v>0</v>
      </c>
      <c r="M419" s="32"/>
      <c r="N419" s="32"/>
      <c r="O419" s="32"/>
      <c r="P419" s="32"/>
      <c r="Q419" s="32"/>
      <c r="R419" s="32"/>
      <c r="S419" s="32"/>
      <c r="T419" s="32"/>
      <c r="U419" s="32"/>
      <c r="X419" s="64"/>
      <c r="Y419" s="64"/>
      <c r="Z419" s="64"/>
    </row>
    <row r="420" spans="1:26" ht="15" customHeight="1" x14ac:dyDescent="0.35">
      <c r="A420" s="19" t="s">
        <v>138</v>
      </c>
      <c r="B420" s="387"/>
      <c r="C420" s="261" t="s">
        <v>116</v>
      </c>
      <c r="D420" s="85">
        <v>0</v>
      </c>
      <c r="E420" s="85">
        <v>0</v>
      </c>
      <c r="F420" s="85">
        <v>0</v>
      </c>
      <c r="G420" s="85">
        <v>0</v>
      </c>
      <c r="H420" s="85">
        <v>0</v>
      </c>
      <c r="I420" s="85">
        <v>0</v>
      </c>
      <c r="J420" s="85">
        <v>0</v>
      </c>
      <c r="K420" s="85">
        <v>0</v>
      </c>
      <c r="L420" s="85">
        <v>0</v>
      </c>
      <c r="M420" s="33"/>
      <c r="N420" s="33"/>
      <c r="O420" s="33"/>
      <c r="P420" s="33"/>
      <c r="Q420" s="33"/>
      <c r="R420" s="33"/>
      <c r="S420" s="33"/>
      <c r="T420" s="33"/>
      <c r="U420" s="33"/>
      <c r="X420" s="32"/>
      <c r="Y420" s="32"/>
      <c r="Z420" s="32"/>
    </row>
    <row r="421" spans="1:26" x14ac:dyDescent="0.35">
      <c r="A421" s="19" t="s">
        <v>138</v>
      </c>
      <c r="B421" s="390" t="s">
        <v>4</v>
      </c>
      <c r="C421" s="260" t="s">
        <v>59</v>
      </c>
      <c r="D421" s="64">
        <v>7043700000</v>
      </c>
      <c r="E421" s="64">
        <v>9103300000</v>
      </c>
      <c r="F421" s="64">
        <v>7837800000</v>
      </c>
      <c r="G421" s="64">
        <v>5146000000</v>
      </c>
      <c r="H421" s="64">
        <v>22908000000</v>
      </c>
      <c r="I421" s="64">
        <v>1960500000</v>
      </c>
      <c r="J421" s="64">
        <v>2432300000</v>
      </c>
      <c r="K421" s="64">
        <v>1913000000</v>
      </c>
      <c r="L421" s="64">
        <v>1796800000</v>
      </c>
      <c r="M421" s="32">
        <v>2743300000</v>
      </c>
      <c r="N421" s="32">
        <v>2584300000</v>
      </c>
      <c r="O421" s="32">
        <v>2016100000</v>
      </c>
      <c r="P421" s="32">
        <v>2586500000</v>
      </c>
      <c r="Q421" s="32">
        <v>7666600000</v>
      </c>
      <c r="R421" s="32">
        <v>2154500000</v>
      </c>
      <c r="S421" s="32">
        <v>2686100000</v>
      </c>
      <c r="T421" s="32">
        <v>3836200000</v>
      </c>
      <c r="U421" s="32">
        <v>2269300000</v>
      </c>
      <c r="X421" s="34"/>
      <c r="Y421" s="34"/>
      <c r="Z421" s="34"/>
    </row>
    <row r="422" spans="1:26" x14ac:dyDescent="0.35">
      <c r="A422" s="19" t="s">
        <v>138</v>
      </c>
      <c r="B422" s="390"/>
      <c r="C422" s="254" t="s">
        <v>60</v>
      </c>
      <c r="D422" s="64">
        <v>0</v>
      </c>
      <c r="E422" s="64">
        <v>0</v>
      </c>
      <c r="F422" s="64">
        <v>0</v>
      </c>
      <c r="G422" s="64">
        <v>0</v>
      </c>
      <c r="H422" s="64">
        <v>0</v>
      </c>
      <c r="I422" s="64">
        <v>0</v>
      </c>
      <c r="J422" s="64">
        <v>0</v>
      </c>
      <c r="K422" s="64">
        <v>0</v>
      </c>
      <c r="L422" s="64">
        <v>0</v>
      </c>
      <c r="M422" s="34"/>
      <c r="N422" s="34"/>
      <c r="O422" s="34"/>
      <c r="P422" s="34"/>
      <c r="Q422" s="34"/>
      <c r="R422" s="34"/>
      <c r="S422" s="34"/>
      <c r="T422" s="34"/>
      <c r="U422" s="34"/>
      <c r="X422" s="34"/>
      <c r="Y422" s="34"/>
      <c r="Z422" s="34"/>
    </row>
    <row r="423" spans="1:26" x14ac:dyDescent="0.35">
      <c r="A423" s="19" t="s">
        <v>138</v>
      </c>
      <c r="B423" s="390"/>
      <c r="C423" s="254" t="s">
        <v>61</v>
      </c>
      <c r="D423" s="64">
        <v>0</v>
      </c>
      <c r="E423" s="64">
        <v>0</v>
      </c>
      <c r="F423" s="64">
        <v>0</v>
      </c>
      <c r="G423" s="64">
        <v>0</v>
      </c>
      <c r="H423" s="64">
        <v>0</v>
      </c>
      <c r="I423" s="64">
        <v>0</v>
      </c>
      <c r="J423" s="64">
        <v>0</v>
      </c>
      <c r="K423" s="64">
        <v>0</v>
      </c>
      <c r="L423" s="64">
        <v>0</v>
      </c>
      <c r="M423" s="34"/>
      <c r="N423" s="34"/>
      <c r="O423" s="34"/>
      <c r="P423" s="34"/>
      <c r="Q423" s="34"/>
      <c r="R423" s="34"/>
      <c r="S423" s="34"/>
      <c r="T423" s="34"/>
      <c r="U423" s="34"/>
      <c r="X423" s="34"/>
      <c r="Y423" s="34"/>
      <c r="Z423" s="34"/>
    </row>
    <row r="424" spans="1:26" x14ac:dyDescent="0.35">
      <c r="A424" s="19" t="s">
        <v>138</v>
      </c>
      <c r="B424" s="390"/>
      <c r="C424" s="254" t="s">
        <v>62</v>
      </c>
      <c r="D424" s="64">
        <v>0</v>
      </c>
      <c r="E424" s="64">
        <v>0</v>
      </c>
      <c r="F424" s="64">
        <v>0</v>
      </c>
      <c r="G424" s="64">
        <v>0</v>
      </c>
      <c r="H424" s="64">
        <v>0</v>
      </c>
      <c r="I424" s="64">
        <v>0</v>
      </c>
      <c r="J424" s="64">
        <v>0</v>
      </c>
      <c r="K424" s="64">
        <v>0</v>
      </c>
      <c r="L424" s="64">
        <v>0</v>
      </c>
      <c r="M424" s="34"/>
      <c r="N424" s="34"/>
      <c r="O424" s="34"/>
      <c r="P424" s="34"/>
      <c r="Q424" s="34"/>
      <c r="R424" s="34"/>
      <c r="S424" s="34"/>
      <c r="T424" s="34"/>
      <c r="U424" s="34"/>
      <c r="X424" s="34"/>
      <c r="Y424" s="34"/>
      <c r="Z424" s="34"/>
    </row>
    <row r="425" spans="1:26" x14ac:dyDescent="0.35">
      <c r="A425" s="19" t="s">
        <v>138</v>
      </c>
      <c r="B425" s="391"/>
      <c r="C425" s="255" t="s">
        <v>63</v>
      </c>
      <c r="D425" s="85">
        <v>0</v>
      </c>
      <c r="E425" s="85">
        <v>0</v>
      </c>
      <c r="F425" s="85">
        <v>0</v>
      </c>
      <c r="G425" s="85">
        <v>0</v>
      </c>
      <c r="H425" s="85">
        <v>0</v>
      </c>
      <c r="I425" s="85">
        <v>0</v>
      </c>
      <c r="J425" s="85">
        <v>0</v>
      </c>
      <c r="K425" s="85">
        <v>0</v>
      </c>
      <c r="L425" s="85">
        <v>0</v>
      </c>
      <c r="M425" s="39"/>
      <c r="N425" s="39"/>
      <c r="O425" s="39"/>
      <c r="P425" s="39"/>
      <c r="Q425" s="39"/>
      <c r="R425" s="39"/>
      <c r="S425" s="39"/>
      <c r="T425" s="39"/>
      <c r="U425" s="39"/>
      <c r="X425" s="34"/>
      <c r="Y425" s="34"/>
      <c r="Z425" s="34"/>
    </row>
    <row r="426" spans="1:26" x14ac:dyDescent="0.35">
      <c r="A426" s="19" t="s">
        <v>138</v>
      </c>
      <c r="B426" s="390" t="s">
        <v>5</v>
      </c>
      <c r="C426" s="17" t="s">
        <v>59</v>
      </c>
      <c r="D426" s="64">
        <v>1876800000</v>
      </c>
      <c r="E426" s="64">
        <v>1489700000</v>
      </c>
      <c r="F426" s="64">
        <v>1824600000</v>
      </c>
      <c r="G426" s="64">
        <v>1021800000</v>
      </c>
      <c r="H426" s="64">
        <v>880800000</v>
      </c>
      <c r="I426" s="64">
        <v>699000000</v>
      </c>
      <c r="J426" s="64">
        <v>759000000</v>
      </c>
      <c r="K426" s="64">
        <v>0</v>
      </c>
      <c r="L426" s="64">
        <v>633900000</v>
      </c>
      <c r="M426" s="32">
        <v>963600000</v>
      </c>
      <c r="N426" s="32">
        <v>3905800000</v>
      </c>
      <c r="O426" s="32">
        <v>0</v>
      </c>
      <c r="P426" s="32">
        <v>0</v>
      </c>
      <c r="Q426" s="32">
        <v>2776900000</v>
      </c>
      <c r="R426" s="32">
        <v>4456700000</v>
      </c>
      <c r="S426" s="32">
        <v>12623000000</v>
      </c>
      <c r="T426" s="32">
        <v>17933800000</v>
      </c>
      <c r="U426" s="32">
        <v>14239400000</v>
      </c>
      <c r="X426" s="34"/>
      <c r="Y426" s="34"/>
      <c r="Z426" s="34"/>
    </row>
    <row r="427" spans="1:26" x14ac:dyDescent="0.35">
      <c r="A427" s="19" t="s">
        <v>138</v>
      </c>
      <c r="B427" s="390"/>
      <c r="C427" s="20" t="s">
        <v>60</v>
      </c>
      <c r="D427" s="64">
        <v>0</v>
      </c>
      <c r="E427" s="64">
        <v>0</v>
      </c>
      <c r="F427" s="64">
        <v>0</v>
      </c>
      <c r="G427" s="64">
        <v>0</v>
      </c>
      <c r="H427" s="64">
        <v>0</v>
      </c>
      <c r="I427" s="64">
        <v>0</v>
      </c>
      <c r="J427" s="64">
        <v>0</v>
      </c>
      <c r="K427" s="64">
        <v>0</v>
      </c>
      <c r="L427" s="64">
        <v>0</v>
      </c>
      <c r="M427" s="34"/>
      <c r="N427" s="34"/>
      <c r="O427" s="34"/>
      <c r="P427" s="34"/>
      <c r="Q427" s="34"/>
      <c r="R427" s="34"/>
      <c r="S427" s="34"/>
      <c r="T427" s="34"/>
      <c r="U427" s="34"/>
      <c r="X427" s="34"/>
      <c r="Y427" s="34"/>
      <c r="Z427" s="34"/>
    </row>
    <row r="428" spans="1:26" x14ac:dyDescent="0.35">
      <c r="A428" s="19" t="s">
        <v>138</v>
      </c>
      <c r="B428" s="390"/>
      <c r="C428" s="20" t="s">
        <v>61</v>
      </c>
      <c r="D428" s="64">
        <v>0</v>
      </c>
      <c r="E428" s="64">
        <v>0</v>
      </c>
      <c r="F428" s="64">
        <v>0</v>
      </c>
      <c r="G428" s="64">
        <v>0</v>
      </c>
      <c r="H428" s="64">
        <v>0</v>
      </c>
      <c r="I428" s="64">
        <v>0</v>
      </c>
      <c r="J428" s="64">
        <v>0</v>
      </c>
      <c r="K428" s="64">
        <v>0</v>
      </c>
      <c r="L428" s="64">
        <v>0</v>
      </c>
      <c r="M428" s="35"/>
      <c r="N428" s="35"/>
      <c r="O428" s="35"/>
      <c r="P428" s="35"/>
      <c r="Q428" s="35"/>
      <c r="R428" s="35"/>
      <c r="S428" s="35"/>
      <c r="T428" s="35"/>
      <c r="U428" s="35"/>
      <c r="X428" s="34"/>
      <c r="Y428" s="34"/>
      <c r="Z428" s="34"/>
    </row>
    <row r="429" spans="1:26" x14ac:dyDescent="0.35">
      <c r="A429" s="19" t="s">
        <v>138</v>
      </c>
      <c r="B429" s="390"/>
      <c r="C429" s="20" t="s">
        <v>62</v>
      </c>
      <c r="D429" s="64">
        <v>0</v>
      </c>
      <c r="E429" s="64">
        <v>0</v>
      </c>
      <c r="F429" s="64">
        <v>0</v>
      </c>
      <c r="G429" s="64">
        <v>0</v>
      </c>
      <c r="H429" s="64">
        <v>0</v>
      </c>
      <c r="I429" s="64">
        <v>0</v>
      </c>
      <c r="J429" s="64">
        <v>0</v>
      </c>
      <c r="K429" s="64">
        <v>0</v>
      </c>
      <c r="L429" s="64">
        <v>0</v>
      </c>
      <c r="M429" s="35"/>
      <c r="N429" s="35"/>
      <c r="O429" s="35"/>
      <c r="P429" s="35"/>
      <c r="Q429" s="35"/>
      <c r="R429" s="35"/>
      <c r="S429" s="35"/>
      <c r="T429" s="35"/>
      <c r="U429" s="35"/>
      <c r="X429" s="34"/>
      <c r="Y429" s="34"/>
      <c r="Z429" s="34"/>
    </row>
    <row r="430" spans="1:26" x14ac:dyDescent="0.35">
      <c r="A430" s="19" t="s">
        <v>138</v>
      </c>
      <c r="B430" s="391"/>
      <c r="C430" s="27" t="s">
        <v>63</v>
      </c>
      <c r="D430" s="85">
        <v>0</v>
      </c>
      <c r="E430" s="85">
        <v>0</v>
      </c>
      <c r="F430" s="85">
        <v>0</v>
      </c>
      <c r="G430" s="85">
        <v>0</v>
      </c>
      <c r="H430" s="85">
        <v>0</v>
      </c>
      <c r="I430" s="85">
        <v>0</v>
      </c>
      <c r="J430" s="85">
        <v>0</v>
      </c>
      <c r="K430" s="85">
        <v>0</v>
      </c>
      <c r="L430" s="85">
        <v>0</v>
      </c>
      <c r="M430" s="38"/>
      <c r="N430" s="38"/>
      <c r="O430" s="38"/>
      <c r="P430" s="38"/>
      <c r="Q430" s="38"/>
      <c r="R430" s="38"/>
      <c r="S430" s="38"/>
      <c r="T430" s="38"/>
      <c r="U430" s="38"/>
      <c r="X430" s="34"/>
      <c r="Y430" s="34"/>
      <c r="Z430" s="34"/>
    </row>
    <row r="431" spans="1:26" x14ac:dyDescent="0.35">
      <c r="A431" s="19" t="s">
        <v>138</v>
      </c>
      <c r="B431" s="390" t="s">
        <v>6</v>
      </c>
      <c r="C431" s="17" t="s">
        <v>59</v>
      </c>
      <c r="D431" s="64">
        <v>445600000</v>
      </c>
      <c r="E431" s="64">
        <v>422600000</v>
      </c>
      <c r="F431" s="64">
        <v>969300000</v>
      </c>
      <c r="G431" s="64">
        <v>735600000</v>
      </c>
      <c r="H431" s="64">
        <v>550600000</v>
      </c>
      <c r="I431" s="64">
        <v>892800000</v>
      </c>
      <c r="J431" s="64">
        <v>5636800000</v>
      </c>
      <c r="K431" s="64">
        <v>1046500000</v>
      </c>
      <c r="L431" s="64">
        <v>1736400000</v>
      </c>
      <c r="M431" s="32">
        <v>7453600000</v>
      </c>
      <c r="N431" s="32">
        <v>16559000000</v>
      </c>
      <c r="O431" s="32">
        <v>15744400000</v>
      </c>
      <c r="P431" s="32">
        <v>21352700000</v>
      </c>
      <c r="Q431" s="32">
        <v>18913500000</v>
      </c>
      <c r="R431" s="32">
        <v>10674400000</v>
      </c>
      <c r="S431" s="32">
        <v>13110300000</v>
      </c>
      <c r="T431" s="32">
        <v>10305500000</v>
      </c>
      <c r="U431" s="32">
        <v>9296900000</v>
      </c>
      <c r="X431" s="34"/>
      <c r="Y431" s="34"/>
      <c r="Z431" s="34"/>
    </row>
    <row r="432" spans="1:26" x14ac:dyDescent="0.35">
      <c r="A432" s="19" t="s">
        <v>138</v>
      </c>
      <c r="B432" s="390"/>
      <c r="C432" s="20" t="s">
        <v>60</v>
      </c>
      <c r="D432" s="64">
        <v>0</v>
      </c>
      <c r="E432" s="64">
        <v>0</v>
      </c>
      <c r="F432" s="64">
        <v>0</v>
      </c>
      <c r="G432" s="64">
        <v>0</v>
      </c>
      <c r="H432" s="64">
        <v>0</v>
      </c>
      <c r="I432" s="64">
        <v>0</v>
      </c>
      <c r="J432" s="64">
        <v>0</v>
      </c>
      <c r="K432" s="64">
        <v>0</v>
      </c>
      <c r="L432" s="64">
        <v>0</v>
      </c>
      <c r="M432" s="34"/>
      <c r="N432" s="34"/>
      <c r="O432" s="34"/>
      <c r="P432" s="34"/>
      <c r="Q432" s="34"/>
      <c r="R432" s="34"/>
      <c r="S432" s="34"/>
      <c r="T432" s="34"/>
      <c r="U432" s="34"/>
      <c r="X432" s="34"/>
      <c r="Y432" s="34"/>
      <c r="Z432" s="34"/>
    </row>
    <row r="433" spans="1:26" x14ac:dyDescent="0.35">
      <c r="A433" s="19" t="s">
        <v>138</v>
      </c>
      <c r="B433" s="390"/>
      <c r="C433" s="20" t="s">
        <v>61</v>
      </c>
      <c r="D433" s="64">
        <v>0</v>
      </c>
      <c r="E433" s="64">
        <v>0</v>
      </c>
      <c r="F433" s="64">
        <v>0</v>
      </c>
      <c r="G433" s="64">
        <v>0</v>
      </c>
      <c r="H433" s="64">
        <v>0</v>
      </c>
      <c r="I433" s="64">
        <v>0</v>
      </c>
      <c r="J433" s="64">
        <v>0</v>
      </c>
      <c r="K433" s="64">
        <v>0</v>
      </c>
      <c r="L433" s="64">
        <v>0</v>
      </c>
      <c r="M433" s="35"/>
      <c r="N433" s="35"/>
      <c r="O433" s="35"/>
      <c r="P433" s="35"/>
      <c r="Q433" s="35"/>
      <c r="R433" s="35"/>
      <c r="S433" s="35"/>
      <c r="T433" s="35"/>
      <c r="U433" s="35"/>
      <c r="X433" s="34"/>
      <c r="Y433" s="34"/>
      <c r="Z433" s="34"/>
    </row>
    <row r="434" spans="1:26" x14ac:dyDescent="0.35">
      <c r="A434" s="19" t="s">
        <v>138</v>
      </c>
      <c r="B434" s="390"/>
      <c r="C434" s="20" t="s">
        <v>62</v>
      </c>
      <c r="D434" s="64">
        <v>0</v>
      </c>
      <c r="E434" s="64">
        <v>0</v>
      </c>
      <c r="F434" s="64">
        <v>0</v>
      </c>
      <c r="G434" s="64">
        <v>0</v>
      </c>
      <c r="H434" s="64">
        <v>0</v>
      </c>
      <c r="I434" s="64">
        <v>0</v>
      </c>
      <c r="J434" s="64">
        <v>0</v>
      </c>
      <c r="K434" s="64">
        <v>0</v>
      </c>
      <c r="L434" s="64">
        <v>0</v>
      </c>
      <c r="M434" s="35"/>
      <c r="N434" s="35"/>
      <c r="O434" s="35"/>
      <c r="P434" s="35"/>
      <c r="Q434" s="35"/>
      <c r="R434" s="35"/>
      <c r="S434" s="35"/>
      <c r="T434" s="35"/>
      <c r="U434" s="35"/>
      <c r="X434" s="34"/>
      <c r="Y434" s="34"/>
      <c r="Z434" s="34"/>
    </row>
    <row r="435" spans="1:26" x14ac:dyDescent="0.35">
      <c r="A435" s="19" t="s">
        <v>138</v>
      </c>
      <c r="B435" s="391"/>
      <c r="C435" s="27" t="s">
        <v>63</v>
      </c>
      <c r="D435" s="85">
        <v>0</v>
      </c>
      <c r="E435" s="85">
        <v>0</v>
      </c>
      <c r="F435" s="85">
        <v>0</v>
      </c>
      <c r="G435" s="85">
        <v>0</v>
      </c>
      <c r="H435" s="85">
        <v>0</v>
      </c>
      <c r="I435" s="85">
        <v>0</v>
      </c>
      <c r="J435" s="85">
        <v>0</v>
      </c>
      <c r="K435" s="85">
        <v>0</v>
      </c>
      <c r="L435" s="85">
        <v>0</v>
      </c>
      <c r="M435" s="38"/>
      <c r="N435" s="38"/>
      <c r="O435" s="38"/>
      <c r="P435" s="38"/>
      <c r="Q435" s="38"/>
      <c r="R435" s="38"/>
      <c r="S435" s="38"/>
      <c r="T435" s="38"/>
      <c r="U435" s="38"/>
      <c r="X435" s="35"/>
      <c r="Y435" s="35"/>
      <c r="Z435" s="35"/>
    </row>
    <row r="436" spans="1:26" x14ac:dyDescent="0.35">
      <c r="A436" s="19" t="s">
        <v>138</v>
      </c>
      <c r="B436" s="393" t="s">
        <v>7</v>
      </c>
      <c r="C436" s="28" t="s">
        <v>59</v>
      </c>
      <c r="D436" s="64">
        <v>66299200000</v>
      </c>
      <c r="E436" s="64">
        <v>69792500000</v>
      </c>
      <c r="F436" s="64">
        <v>73481100000</v>
      </c>
      <c r="G436" s="64">
        <v>67185700000</v>
      </c>
      <c r="H436" s="64">
        <v>70330400000</v>
      </c>
      <c r="I436" s="64">
        <v>81331700000</v>
      </c>
      <c r="J436" s="64">
        <v>89319400000</v>
      </c>
      <c r="K436" s="64">
        <v>100478500000</v>
      </c>
      <c r="L436" s="64">
        <v>136808060000</v>
      </c>
      <c r="M436" s="32">
        <v>202155700000</v>
      </c>
      <c r="N436" s="32">
        <v>359576000000</v>
      </c>
      <c r="O436" s="32">
        <v>391948200000</v>
      </c>
      <c r="P436" s="32">
        <v>430907500000</v>
      </c>
      <c r="Q436" s="32">
        <v>434146200000</v>
      </c>
      <c r="R436" s="32">
        <v>468074600000</v>
      </c>
      <c r="S436" s="32">
        <v>539439000000</v>
      </c>
      <c r="T436" s="32">
        <v>558994200000</v>
      </c>
      <c r="U436" s="32">
        <v>453157300000</v>
      </c>
      <c r="X436" s="34"/>
      <c r="Y436" s="34"/>
      <c r="Z436" s="34"/>
    </row>
    <row r="437" spans="1:26" x14ac:dyDescent="0.35">
      <c r="A437" s="19" t="s">
        <v>138</v>
      </c>
      <c r="B437" s="390"/>
      <c r="C437" s="20" t="s">
        <v>60</v>
      </c>
      <c r="D437" s="64">
        <v>0</v>
      </c>
      <c r="E437" s="64">
        <v>0</v>
      </c>
      <c r="F437" s="64">
        <v>0</v>
      </c>
      <c r="G437" s="64">
        <v>0</v>
      </c>
      <c r="H437" s="64">
        <v>0</v>
      </c>
      <c r="I437" s="64">
        <v>0</v>
      </c>
      <c r="J437" s="64">
        <v>0</v>
      </c>
      <c r="K437" s="64">
        <v>0</v>
      </c>
      <c r="L437" s="64">
        <v>0</v>
      </c>
      <c r="M437" s="34"/>
      <c r="N437" s="34"/>
      <c r="O437" s="34"/>
      <c r="P437" s="34"/>
      <c r="Q437" s="34"/>
      <c r="R437" s="34"/>
      <c r="S437" s="34"/>
      <c r="T437" s="34"/>
      <c r="U437" s="34"/>
      <c r="X437" s="34"/>
      <c r="Y437" s="34"/>
      <c r="Z437" s="34"/>
    </row>
    <row r="438" spans="1:26" x14ac:dyDescent="0.35">
      <c r="A438" s="19" t="s">
        <v>138</v>
      </c>
      <c r="B438" s="390"/>
      <c r="C438" s="20" t="s">
        <v>61</v>
      </c>
      <c r="D438" s="64">
        <v>0</v>
      </c>
      <c r="E438" s="64">
        <v>0</v>
      </c>
      <c r="F438" s="64">
        <v>0</v>
      </c>
      <c r="G438" s="64">
        <v>0</v>
      </c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35"/>
      <c r="N438" s="35"/>
      <c r="O438" s="35"/>
      <c r="P438" s="35"/>
      <c r="Q438" s="35"/>
      <c r="R438" s="35"/>
      <c r="S438" s="35"/>
      <c r="T438" s="35"/>
      <c r="U438" s="35"/>
      <c r="X438" s="34"/>
      <c r="Y438" s="34"/>
      <c r="Z438" s="34"/>
    </row>
    <row r="439" spans="1:26" x14ac:dyDescent="0.35">
      <c r="A439" s="19" t="s">
        <v>138</v>
      </c>
      <c r="B439" s="390"/>
      <c r="C439" s="20" t="s">
        <v>62</v>
      </c>
      <c r="D439" s="64">
        <v>0</v>
      </c>
      <c r="E439" s="64">
        <v>0</v>
      </c>
      <c r="F439" s="64">
        <v>0</v>
      </c>
      <c r="G439" s="64">
        <v>0</v>
      </c>
      <c r="H439" s="64">
        <v>0</v>
      </c>
      <c r="I439" s="64">
        <v>0</v>
      </c>
      <c r="J439" s="64">
        <v>0</v>
      </c>
      <c r="K439" s="64">
        <v>0</v>
      </c>
      <c r="L439" s="64">
        <v>0</v>
      </c>
      <c r="M439" s="35"/>
      <c r="N439" s="35"/>
      <c r="O439" s="35"/>
      <c r="P439" s="35"/>
      <c r="Q439" s="35"/>
      <c r="R439" s="35"/>
      <c r="S439" s="35"/>
      <c r="T439" s="35"/>
      <c r="U439" s="35"/>
      <c r="X439" s="34"/>
      <c r="Y439" s="34"/>
      <c r="Z439" s="34"/>
    </row>
    <row r="440" spans="1:26" x14ac:dyDescent="0.35">
      <c r="A440" s="19" t="s">
        <v>138</v>
      </c>
      <c r="B440" s="391"/>
      <c r="C440" s="27" t="s">
        <v>63</v>
      </c>
      <c r="D440" s="85">
        <v>0</v>
      </c>
      <c r="E440" s="85">
        <v>0</v>
      </c>
      <c r="F440" s="85">
        <v>0</v>
      </c>
      <c r="G440" s="85">
        <v>0</v>
      </c>
      <c r="H440" s="85">
        <v>0</v>
      </c>
      <c r="I440" s="85">
        <v>0</v>
      </c>
      <c r="J440" s="85">
        <v>0</v>
      </c>
      <c r="K440" s="85">
        <v>0</v>
      </c>
      <c r="L440" s="85">
        <v>0</v>
      </c>
      <c r="M440" s="38"/>
      <c r="N440" s="38"/>
      <c r="O440" s="38"/>
      <c r="P440" s="38"/>
      <c r="Q440" s="38"/>
      <c r="R440" s="38"/>
      <c r="S440" s="38"/>
      <c r="T440" s="38"/>
      <c r="U440" s="38"/>
      <c r="X440" s="35"/>
      <c r="Y440" s="35"/>
      <c r="Z440" s="35"/>
    </row>
    <row r="441" spans="1:26" x14ac:dyDescent="0.35">
      <c r="A441" s="19" t="s">
        <v>138</v>
      </c>
      <c r="B441" s="393" t="s">
        <v>8</v>
      </c>
      <c r="C441" s="17" t="s">
        <v>59</v>
      </c>
      <c r="D441" s="64">
        <v>3716800000</v>
      </c>
      <c r="E441" s="64">
        <v>3786400000</v>
      </c>
      <c r="F441" s="64">
        <v>3445100000</v>
      </c>
      <c r="G441" s="64">
        <v>4322200000</v>
      </c>
      <c r="H441" s="64">
        <v>3362000000</v>
      </c>
      <c r="I441" s="64">
        <v>0</v>
      </c>
      <c r="J441" s="64">
        <v>0</v>
      </c>
      <c r="K441" s="64">
        <v>0</v>
      </c>
      <c r="L441" s="64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21340000000</v>
      </c>
      <c r="R441" s="32">
        <v>14718600000</v>
      </c>
      <c r="S441" s="32">
        <v>19504300000</v>
      </c>
      <c r="T441" s="32">
        <v>18200600000</v>
      </c>
      <c r="U441" s="32">
        <v>15930700000</v>
      </c>
      <c r="X441" s="34"/>
      <c r="Y441" s="34"/>
      <c r="Z441" s="34"/>
    </row>
    <row r="442" spans="1:26" x14ac:dyDescent="0.35">
      <c r="A442" s="19" t="s">
        <v>138</v>
      </c>
      <c r="B442" s="390"/>
      <c r="C442" s="20" t="s">
        <v>60</v>
      </c>
      <c r="D442" s="64">
        <v>0</v>
      </c>
      <c r="E442" s="64">
        <v>0</v>
      </c>
      <c r="F442" s="64">
        <v>0</v>
      </c>
      <c r="G442" s="64">
        <v>0</v>
      </c>
      <c r="H442" s="64">
        <v>0</v>
      </c>
      <c r="I442" s="64">
        <v>0</v>
      </c>
      <c r="J442" s="64">
        <v>0</v>
      </c>
      <c r="K442" s="64">
        <v>0</v>
      </c>
      <c r="L442" s="64">
        <v>0</v>
      </c>
      <c r="M442" s="34"/>
      <c r="N442" s="34"/>
      <c r="O442" s="34"/>
      <c r="P442" s="34"/>
      <c r="Q442" s="34"/>
      <c r="R442" s="34"/>
      <c r="S442" s="34"/>
      <c r="T442" s="34"/>
      <c r="U442" s="34"/>
      <c r="X442" s="34"/>
      <c r="Y442" s="34"/>
      <c r="Z442" s="34"/>
    </row>
    <row r="443" spans="1:26" x14ac:dyDescent="0.35">
      <c r="A443" s="19" t="s">
        <v>138</v>
      </c>
      <c r="B443" s="390"/>
      <c r="C443" s="20" t="s">
        <v>61</v>
      </c>
      <c r="D443" s="64">
        <v>0</v>
      </c>
      <c r="E443" s="64">
        <v>0</v>
      </c>
      <c r="F443" s="64">
        <v>0</v>
      </c>
      <c r="G443" s="64">
        <v>0</v>
      </c>
      <c r="H443" s="64">
        <v>0</v>
      </c>
      <c r="I443" s="64">
        <v>0</v>
      </c>
      <c r="J443" s="64">
        <v>0</v>
      </c>
      <c r="K443" s="64">
        <v>0</v>
      </c>
      <c r="L443" s="64">
        <v>0</v>
      </c>
      <c r="M443" s="35"/>
      <c r="N443" s="35"/>
      <c r="O443" s="35"/>
      <c r="P443" s="35"/>
      <c r="Q443" s="35"/>
      <c r="R443" s="35"/>
      <c r="S443" s="35"/>
      <c r="T443" s="35"/>
      <c r="U443" s="35"/>
      <c r="X443" s="34"/>
      <c r="Y443" s="34"/>
      <c r="Z443" s="34"/>
    </row>
    <row r="444" spans="1:26" x14ac:dyDescent="0.35">
      <c r="A444" s="19" t="s">
        <v>138</v>
      </c>
      <c r="B444" s="390"/>
      <c r="C444" s="20" t="s">
        <v>62</v>
      </c>
      <c r="D444" s="64">
        <v>0</v>
      </c>
      <c r="E444" s="64">
        <v>0</v>
      </c>
      <c r="F444" s="64">
        <v>0</v>
      </c>
      <c r="G444" s="64">
        <v>0</v>
      </c>
      <c r="H444" s="64">
        <v>0</v>
      </c>
      <c r="I444" s="64">
        <v>0</v>
      </c>
      <c r="J444" s="64">
        <v>0</v>
      </c>
      <c r="K444" s="64">
        <v>0</v>
      </c>
      <c r="L444" s="64">
        <v>0</v>
      </c>
      <c r="M444" s="35"/>
      <c r="N444" s="35"/>
      <c r="O444" s="35"/>
      <c r="P444" s="35"/>
      <c r="Q444" s="35"/>
      <c r="R444" s="35"/>
      <c r="S444" s="35"/>
      <c r="T444" s="35"/>
      <c r="U444" s="35"/>
      <c r="X444" s="34"/>
      <c r="Y444" s="34"/>
      <c r="Z444" s="34"/>
    </row>
    <row r="445" spans="1:26" x14ac:dyDescent="0.35">
      <c r="A445" s="19" t="s">
        <v>138</v>
      </c>
      <c r="B445" s="391"/>
      <c r="C445" s="27" t="s">
        <v>63</v>
      </c>
      <c r="D445" s="85">
        <v>0</v>
      </c>
      <c r="E445" s="85">
        <v>0</v>
      </c>
      <c r="F445" s="85">
        <v>0</v>
      </c>
      <c r="G445" s="85">
        <v>0</v>
      </c>
      <c r="H445" s="85">
        <v>0</v>
      </c>
      <c r="I445" s="85">
        <v>0</v>
      </c>
      <c r="J445" s="85">
        <v>0</v>
      </c>
      <c r="K445" s="85">
        <v>0</v>
      </c>
      <c r="L445" s="85">
        <v>0</v>
      </c>
      <c r="M445" s="38"/>
      <c r="N445" s="38"/>
      <c r="O445" s="38"/>
      <c r="P445" s="38"/>
      <c r="Q445" s="38"/>
      <c r="R445" s="38"/>
      <c r="S445" s="38"/>
      <c r="T445" s="38"/>
      <c r="U445" s="38"/>
      <c r="X445" s="35"/>
      <c r="Y445" s="35"/>
      <c r="Z445" s="35"/>
    </row>
    <row r="446" spans="1:26" x14ac:dyDescent="0.35">
      <c r="A446" s="19" t="s">
        <v>138</v>
      </c>
      <c r="B446" s="393" t="s">
        <v>9</v>
      </c>
      <c r="C446" s="28" t="s">
        <v>59</v>
      </c>
      <c r="D446" s="64">
        <v>28675200000</v>
      </c>
      <c r="E446" s="64">
        <v>38137700000</v>
      </c>
      <c r="F446" s="64">
        <v>48319200000</v>
      </c>
      <c r="G446" s="64">
        <v>50366000000</v>
      </c>
      <c r="H446" s="64">
        <v>36338000000</v>
      </c>
      <c r="I446" s="64">
        <v>54402700000</v>
      </c>
      <c r="J446" s="64">
        <v>65964200000</v>
      </c>
      <c r="K446" s="64">
        <v>77586900000</v>
      </c>
      <c r="L446" s="64">
        <v>84663900000</v>
      </c>
      <c r="M446" s="32">
        <v>107758700000</v>
      </c>
      <c r="N446" s="32">
        <v>116149800000</v>
      </c>
      <c r="O446" s="32">
        <v>132647300000</v>
      </c>
      <c r="P446" s="32">
        <v>142655000000</v>
      </c>
      <c r="Q446" s="32">
        <v>131203799999.99998</v>
      </c>
      <c r="R446" s="32">
        <v>158112800000</v>
      </c>
      <c r="S446" s="32">
        <v>194821300000</v>
      </c>
      <c r="T446" s="32">
        <v>192966900000</v>
      </c>
      <c r="U446" s="32">
        <v>192876100000</v>
      </c>
      <c r="X446" s="34"/>
      <c r="Y446" s="34"/>
      <c r="Z446" s="34"/>
    </row>
    <row r="447" spans="1:26" x14ac:dyDescent="0.35">
      <c r="A447" s="19" t="s">
        <v>138</v>
      </c>
      <c r="B447" s="390"/>
      <c r="C447" s="20" t="s">
        <v>60</v>
      </c>
      <c r="D447" s="64">
        <v>0</v>
      </c>
      <c r="E447" s="64">
        <v>0</v>
      </c>
      <c r="F447" s="64">
        <v>0</v>
      </c>
      <c r="G447" s="64">
        <v>0</v>
      </c>
      <c r="H447" s="64">
        <v>0</v>
      </c>
      <c r="I447" s="64">
        <v>0</v>
      </c>
      <c r="J447" s="64">
        <v>0</v>
      </c>
      <c r="K447" s="64">
        <v>0</v>
      </c>
      <c r="L447" s="64">
        <v>0</v>
      </c>
      <c r="M447" s="34"/>
      <c r="N447" s="34"/>
      <c r="O447" s="34"/>
      <c r="P447" s="34"/>
      <c r="Q447" s="34"/>
      <c r="R447" s="34"/>
      <c r="S447" s="34"/>
      <c r="T447" s="34"/>
      <c r="U447" s="34"/>
      <c r="X447" s="34"/>
      <c r="Y447" s="34"/>
      <c r="Z447" s="34"/>
    </row>
    <row r="448" spans="1:26" x14ac:dyDescent="0.35">
      <c r="A448" s="19" t="s">
        <v>138</v>
      </c>
      <c r="B448" s="390"/>
      <c r="C448" s="20" t="s">
        <v>61</v>
      </c>
      <c r="D448" s="64">
        <v>0</v>
      </c>
      <c r="E448" s="64">
        <v>0</v>
      </c>
      <c r="F448" s="64">
        <v>0</v>
      </c>
      <c r="G448" s="64">
        <v>0</v>
      </c>
      <c r="H448" s="64">
        <v>0</v>
      </c>
      <c r="I448" s="64">
        <v>0</v>
      </c>
      <c r="J448" s="64">
        <v>0</v>
      </c>
      <c r="K448" s="64">
        <v>0</v>
      </c>
      <c r="L448" s="64">
        <v>0</v>
      </c>
      <c r="M448" s="35"/>
      <c r="N448" s="35"/>
      <c r="O448" s="35"/>
      <c r="P448" s="35"/>
      <c r="Q448" s="35"/>
      <c r="R448" s="35"/>
      <c r="S448" s="35"/>
      <c r="T448" s="35"/>
      <c r="U448" s="35"/>
      <c r="X448" s="34"/>
      <c r="Y448" s="34"/>
      <c r="Z448" s="34"/>
    </row>
    <row r="449" spans="1:26" x14ac:dyDescent="0.35">
      <c r="A449" s="19" t="s">
        <v>138</v>
      </c>
      <c r="B449" s="390"/>
      <c r="C449" s="20" t="s">
        <v>62</v>
      </c>
      <c r="D449" s="64">
        <v>0</v>
      </c>
      <c r="E449" s="64">
        <v>0</v>
      </c>
      <c r="F449" s="64">
        <v>0</v>
      </c>
      <c r="G449" s="64">
        <v>0</v>
      </c>
      <c r="H449" s="64">
        <v>0</v>
      </c>
      <c r="I449" s="64">
        <v>0</v>
      </c>
      <c r="J449" s="64">
        <v>0</v>
      </c>
      <c r="K449" s="64">
        <v>0</v>
      </c>
      <c r="L449" s="64">
        <v>0</v>
      </c>
      <c r="M449" s="35"/>
      <c r="N449" s="35"/>
      <c r="O449" s="35"/>
      <c r="P449" s="35"/>
      <c r="Q449" s="35"/>
      <c r="R449" s="35"/>
      <c r="S449" s="35"/>
      <c r="T449" s="35"/>
      <c r="U449" s="35"/>
      <c r="X449" s="34"/>
      <c r="Y449" s="34"/>
      <c r="Z449" s="34"/>
    </row>
    <row r="450" spans="1:26" x14ac:dyDescent="0.35">
      <c r="A450" s="19" t="s">
        <v>138</v>
      </c>
      <c r="B450" s="391"/>
      <c r="C450" s="27" t="s">
        <v>63</v>
      </c>
      <c r="D450" s="85">
        <v>0</v>
      </c>
      <c r="E450" s="85">
        <v>0</v>
      </c>
      <c r="F450" s="85">
        <v>0</v>
      </c>
      <c r="G450" s="85">
        <v>0</v>
      </c>
      <c r="H450" s="85">
        <v>0</v>
      </c>
      <c r="I450" s="85">
        <v>0</v>
      </c>
      <c r="J450" s="85">
        <v>0</v>
      </c>
      <c r="K450" s="85">
        <v>0</v>
      </c>
      <c r="L450" s="85">
        <v>0</v>
      </c>
      <c r="M450" s="38"/>
      <c r="N450" s="38"/>
      <c r="O450" s="38"/>
      <c r="P450" s="38"/>
      <c r="Q450" s="38"/>
      <c r="R450" s="38"/>
      <c r="S450" s="38"/>
      <c r="T450" s="38"/>
      <c r="U450" s="38"/>
      <c r="X450" s="35"/>
      <c r="Y450" s="35"/>
      <c r="Z450" s="35"/>
    </row>
    <row r="451" spans="1:26" x14ac:dyDescent="0.35">
      <c r="A451" s="19" t="s">
        <v>138</v>
      </c>
      <c r="B451" s="393" t="s">
        <v>1</v>
      </c>
      <c r="C451" s="28" t="s">
        <v>59</v>
      </c>
      <c r="D451" s="64">
        <v>6170000000</v>
      </c>
      <c r="E451" s="64">
        <v>7567300000</v>
      </c>
      <c r="F451" s="64">
        <v>7658500000</v>
      </c>
      <c r="G451" s="64">
        <v>2385900000</v>
      </c>
      <c r="H451" s="64">
        <v>2538500000</v>
      </c>
      <c r="I451" s="64">
        <v>1990100000</v>
      </c>
      <c r="J451" s="64">
        <v>7661200000</v>
      </c>
      <c r="K451" s="64">
        <v>9311600000</v>
      </c>
      <c r="L451" s="64">
        <v>2780900000</v>
      </c>
      <c r="M451" s="32">
        <v>9069199999.9999981</v>
      </c>
      <c r="N451" s="32">
        <v>16539100000.000002</v>
      </c>
      <c r="O451" s="32">
        <v>15195600000</v>
      </c>
      <c r="P451" s="32">
        <v>13585300000</v>
      </c>
      <c r="Q451" s="32">
        <v>12146700000</v>
      </c>
      <c r="R451" s="32">
        <v>12954900000</v>
      </c>
      <c r="S451" s="32">
        <v>14125700000</v>
      </c>
      <c r="T451" s="32">
        <v>15561900000</v>
      </c>
      <c r="U451" s="32">
        <v>12372300000</v>
      </c>
      <c r="X451" s="34"/>
      <c r="Y451" s="34"/>
      <c r="Z451" s="34"/>
    </row>
    <row r="452" spans="1:26" x14ac:dyDescent="0.35">
      <c r="A452" s="19" t="s">
        <v>138</v>
      </c>
      <c r="B452" s="390"/>
      <c r="C452" s="20" t="s">
        <v>60</v>
      </c>
      <c r="D452" s="64">
        <v>0</v>
      </c>
      <c r="E452" s="64">
        <v>0</v>
      </c>
      <c r="F452" s="64">
        <v>0</v>
      </c>
      <c r="G452" s="64">
        <v>0</v>
      </c>
      <c r="H452" s="64">
        <v>0</v>
      </c>
      <c r="I452" s="64">
        <v>0</v>
      </c>
      <c r="J452" s="64">
        <v>0</v>
      </c>
      <c r="K452" s="64">
        <v>0</v>
      </c>
      <c r="L452" s="64">
        <v>0</v>
      </c>
      <c r="M452" s="34"/>
      <c r="N452" s="34"/>
      <c r="O452" s="34"/>
      <c r="P452" s="34"/>
      <c r="Q452" s="34"/>
      <c r="R452" s="34"/>
      <c r="S452" s="34"/>
      <c r="T452" s="34"/>
      <c r="U452" s="34"/>
      <c r="X452" s="34"/>
      <c r="Y452" s="34"/>
      <c r="Z452" s="34"/>
    </row>
    <row r="453" spans="1:26" x14ac:dyDescent="0.35">
      <c r="A453" s="19" t="s">
        <v>138</v>
      </c>
      <c r="B453" s="390"/>
      <c r="C453" s="20" t="s">
        <v>61</v>
      </c>
      <c r="D453" s="64">
        <v>0</v>
      </c>
      <c r="E453" s="64">
        <v>0</v>
      </c>
      <c r="F453" s="64">
        <v>0</v>
      </c>
      <c r="G453" s="64">
        <v>0</v>
      </c>
      <c r="H453" s="64">
        <v>0</v>
      </c>
      <c r="I453" s="64">
        <v>0</v>
      </c>
      <c r="J453" s="64">
        <v>0</v>
      </c>
      <c r="K453" s="64">
        <v>0</v>
      </c>
      <c r="L453" s="64">
        <v>0</v>
      </c>
      <c r="M453" s="35"/>
      <c r="N453" s="35"/>
      <c r="O453" s="35"/>
      <c r="P453" s="35"/>
      <c r="Q453" s="35"/>
      <c r="R453" s="35"/>
      <c r="S453" s="35"/>
      <c r="T453" s="35"/>
      <c r="U453" s="35"/>
      <c r="X453" s="34"/>
      <c r="Y453" s="34"/>
      <c r="Z453" s="34"/>
    </row>
    <row r="454" spans="1:26" x14ac:dyDescent="0.35">
      <c r="A454" s="19" t="s">
        <v>138</v>
      </c>
      <c r="B454" s="390"/>
      <c r="C454" s="20" t="s">
        <v>62</v>
      </c>
      <c r="D454" s="64">
        <v>0</v>
      </c>
      <c r="E454" s="64">
        <v>0</v>
      </c>
      <c r="F454" s="64">
        <v>0</v>
      </c>
      <c r="G454" s="64">
        <v>0</v>
      </c>
      <c r="H454" s="64">
        <v>0</v>
      </c>
      <c r="I454" s="64">
        <v>0</v>
      </c>
      <c r="J454" s="64">
        <v>0</v>
      </c>
      <c r="K454" s="64">
        <v>0</v>
      </c>
      <c r="L454" s="64">
        <v>0</v>
      </c>
      <c r="M454" s="35"/>
      <c r="N454" s="35"/>
      <c r="O454" s="35"/>
      <c r="P454" s="35"/>
      <c r="Q454" s="35"/>
      <c r="R454" s="35"/>
      <c r="S454" s="35"/>
      <c r="T454" s="35"/>
      <c r="U454" s="35"/>
      <c r="X454" s="34"/>
      <c r="Y454" s="34"/>
      <c r="Z454" s="34"/>
    </row>
    <row r="455" spans="1:26" x14ac:dyDescent="0.35">
      <c r="A455" s="19" t="s">
        <v>138</v>
      </c>
      <c r="B455" s="391"/>
      <c r="C455" s="27" t="s">
        <v>63</v>
      </c>
      <c r="D455" s="85">
        <v>0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5">
        <v>0</v>
      </c>
      <c r="K455" s="85">
        <v>0</v>
      </c>
      <c r="L455" s="85">
        <v>0</v>
      </c>
      <c r="M455" s="38"/>
      <c r="N455" s="38"/>
      <c r="O455" s="38"/>
      <c r="P455" s="38"/>
      <c r="Q455" s="38"/>
      <c r="R455" s="38"/>
      <c r="S455" s="38"/>
      <c r="T455" s="38"/>
      <c r="U455" s="38"/>
      <c r="X455" s="35"/>
      <c r="Y455" s="35"/>
      <c r="Z455" s="35"/>
    </row>
    <row r="456" spans="1:26" x14ac:dyDescent="0.35">
      <c r="A456" s="19" t="s">
        <v>138</v>
      </c>
      <c r="B456" s="393" t="s">
        <v>166</v>
      </c>
      <c r="C456" s="28" t="s">
        <v>59</v>
      </c>
      <c r="D456" s="64">
        <v>0</v>
      </c>
      <c r="E456" s="64">
        <v>0</v>
      </c>
      <c r="F456" s="64">
        <v>0</v>
      </c>
      <c r="G456" s="64">
        <v>0</v>
      </c>
      <c r="H456" s="64">
        <v>375400000</v>
      </c>
      <c r="I456" s="64">
        <v>0</v>
      </c>
      <c r="J456" s="64">
        <v>0</v>
      </c>
      <c r="K456" s="64">
        <v>0</v>
      </c>
      <c r="L456" s="64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1246400000</v>
      </c>
      <c r="R456" s="32">
        <v>1065599999.9999999</v>
      </c>
      <c r="S456" s="32">
        <v>6123800000</v>
      </c>
      <c r="T456" s="32">
        <v>5897900000</v>
      </c>
      <c r="U456" s="32">
        <v>73100000</v>
      </c>
      <c r="X456" s="34"/>
      <c r="Y456" s="34"/>
      <c r="Z456" s="34"/>
    </row>
    <row r="457" spans="1:26" x14ac:dyDescent="0.35">
      <c r="A457" s="19" t="s">
        <v>138</v>
      </c>
      <c r="B457" s="390"/>
      <c r="C457" s="20" t="s">
        <v>60</v>
      </c>
      <c r="D457" s="64">
        <v>0</v>
      </c>
      <c r="E457" s="64">
        <v>0</v>
      </c>
      <c r="F457" s="64">
        <v>0</v>
      </c>
      <c r="G457" s="64">
        <v>0</v>
      </c>
      <c r="H457" s="64">
        <v>0</v>
      </c>
      <c r="I457" s="64">
        <v>0</v>
      </c>
      <c r="J457" s="64">
        <v>0</v>
      </c>
      <c r="K457" s="64">
        <v>0</v>
      </c>
      <c r="L457" s="64">
        <v>0</v>
      </c>
      <c r="M457" s="34"/>
      <c r="N457" s="34"/>
      <c r="O457" s="34"/>
      <c r="P457" s="34"/>
      <c r="Q457" s="34"/>
      <c r="R457" s="34"/>
      <c r="S457" s="34"/>
      <c r="T457" s="34"/>
      <c r="U457" s="34"/>
      <c r="X457" s="34"/>
      <c r="Y457" s="34"/>
      <c r="Z457" s="34"/>
    </row>
    <row r="458" spans="1:26" x14ac:dyDescent="0.35">
      <c r="A458" s="19" t="s">
        <v>138</v>
      </c>
      <c r="B458" s="390"/>
      <c r="C458" s="20" t="s">
        <v>61</v>
      </c>
      <c r="D458" s="64">
        <v>0</v>
      </c>
      <c r="E458" s="64">
        <v>0</v>
      </c>
      <c r="F458" s="64">
        <v>0</v>
      </c>
      <c r="G458" s="64">
        <v>0</v>
      </c>
      <c r="H458" s="64">
        <v>0</v>
      </c>
      <c r="I458" s="64">
        <v>0</v>
      </c>
      <c r="J458" s="64">
        <v>0</v>
      </c>
      <c r="K458" s="64">
        <v>0</v>
      </c>
      <c r="L458" s="64">
        <v>0</v>
      </c>
      <c r="M458" s="35"/>
      <c r="N458" s="35"/>
      <c r="O458" s="35"/>
      <c r="P458" s="35"/>
      <c r="Q458" s="35"/>
      <c r="R458" s="35"/>
      <c r="S458" s="35"/>
      <c r="T458" s="35"/>
      <c r="U458" s="35"/>
      <c r="X458" s="34"/>
      <c r="Y458" s="34"/>
      <c r="Z458" s="34"/>
    </row>
    <row r="459" spans="1:26" x14ac:dyDescent="0.35">
      <c r="A459" s="19" t="s">
        <v>138</v>
      </c>
      <c r="B459" s="390"/>
      <c r="C459" s="20" t="s">
        <v>62</v>
      </c>
      <c r="D459" s="64">
        <v>0</v>
      </c>
      <c r="E459" s="64">
        <v>0</v>
      </c>
      <c r="F459" s="64">
        <v>0</v>
      </c>
      <c r="G459" s="64">
        <v>0</v>
      </c>
      <c r="H459" s="64">
        <v>0</v>
      </c>
      <c r="I459" s="64">
        <v>0</v>
      </c>
      <c r="J459" s="64">
        <v>0</v>
      </c>
      <c r="K459" s="64">
        <v>0</v>
      </c>
      <c r="L459" s="64">
        <v>0</v>
      </c>
      <c r="M459" s="35"/>
      <c r="N459" s="35"/>
      <c r="O459" s="35"/>
      <c r="P459" s="35"/>
      <c r="Q459" s="35"/>
      <c r="R459" s="35"/>
      <c r="S459" s="35"/>
      <c r="T459" s="35"/>
      <c r="U459" s="35"/>
      <c r="X459" s="34"/>
      <c r="Y459" s="34"/>
      <c r="Z459" s="34"/>
    </row>
    <row r="460" spans="1:26" x14ac:dyDescent="0.35">
      <c r="A460" s="19" t="s">
        <v>138</v>
      </c>
      <c r="B460" s="391"/>
      <c r="C460" s="27" t="s">
        <v>63</v>
      </c>
      <c r="D460" s="85">
        <v>0</v>
      </c>
      <c r="E460" s="85">
        <v>0</v>
      </c>
      <c r="F460" s="85">
        <v>0</v>
      </c>
      <c r="G460" s="85">
        <v>0</v>
      </c>
      <c r="H460" s="85">
        <v>0</v>
      </c>
      <c r="I460" s="85">
        <v>0</v>
      </c>
      <c r="J460" s="85">
        <v>0</v>
      </c>
      <c r="K460" s="85">
        <v>0</v>
      </c>
      <c r="L460" s="85">
        <v>0</v>
      </c>
      <c r="M460" s="38"/>
      <c r="N460" s="38"/>
      <c r="O460" s="38"/>
      <c r="P460" s="38"/>
      <c r="Q460" s="38"/>
      <c r="R460" s="38"/>
      <c r="S460" s="38"/>
      <c r="T460" s="38"/>
      <c r="U460" s="38"/>
      <c r="X460" s="35"/>
      <c r="Y460" s="35"/>
      <c r="Z460" s="35"/>
    </row>
    <row r="461" spans="1:26" x14ac:dyDescent="0.35">
      <c r="A461" s="19" t="s">
        <v>138</v>
      </c>
      <c r="B461" s="393" t="s">
        <v>11</v>
      </c>
      <c r="C461" s="28" t="s">
        <v>59</v>
      </c>
      <c r="D461" s="64">
        <v>6483700000</v>
      </c>
      <c r="E461" s="64">
        <v>11769500000</v>
      </c>
      <c r="F461" s="64">
        <v>13084100000</v>
      </c>
      <c r="G461" s="64">
        <v>11086100000</v>
      </c>
      <c r="H461" s="64">
        <v>10593500000</v>
      </c>
      <c r="I461" s="64">
        <v>9490500000</v>
      </c>
      <c r="J461" s="64">
        <v>12895900000</v>
      </c>
      <c r="K461" s="64">
        <v>11801900000</v>
      </c>
      <c r="L461" s="64">
        <v>15377100000</v>
      </c>
      <c r="M461" s="32">
        <v>18372700000</v>
      </c>
      <c r="N461" s="32">
        <v>17445700000</v>
      </c>
      <c r="O461" s="32">
        <v>16386400000.000002</v>
      </c>
      <c r="P461" s="32">
        <v>22949000000</v>
      </c>
      <c r="Q461" s="32">
        <v>18040000000</v>
      </c>
      <c r="R461" s="32">
        <v>17807600000</v>
      </c>
      <c r="S461" s="32">
        <v>17137700000</v>
      </c>
      <c r="T461" s="32">
        <v>16882800000</v>
      </c>
      <c r="U461" s="32">
        <v>13834300000</v>
      </c>
      <c r="X461" s="34"/>
      <c r="Y461" s="34"/>
      <c r="Z461" s="34"/>
    </row>
    <row r="462" spans="1:26" x14ac:dyDescent="0.35">
      <c r="A462" s="19" t="s">
        <v>138</v>
      </c>
      <c r="B462" s="390"/>
      <c r="C462" s="20" t="s">
        <v>60</v>
      </c>
      <c r="D462" s="64">
        <v>0</v>
      </c>
      <c r="E462" s="64">
        <v>0</v>
      </c>
      <c r="F462" s="64">
        <v>0</v>
      </c>
      <c r="G462" s="64">
        <v>0</v>
      </c>
      <c r="H462" s="64">
        <v>0</v>
      </c>
      <c r="I462" s="64">
        <v>0</v>
      </c>
      <c r="J462" s="64">
        <v>0</v>
      </c>
      <c r="K462" s="64">
        <v>0</v>
      </c>
      <c r="L462" s="64">
        <v>0</v>
      </c>
      <c r="M462" s="34"/>
      <c r="N462" s="34"/>
      <c r="O462" s="34"/>
      <c r="P462" s="34"/>
      <c r="Q462" s="34"/>
      <c r="R462" s="34"/>
      <c r="S462" s="34"/>
      <c r="T462" s="34"/>
      <c r="U462" s="34"/>
      <c r="X462" s="34"/>
      <c r="Y462" s="34"/>
      <c r="Z462" s="34"/>
    </row>
    <row r="463" spans="1:26" x14ac:dyDescent="0.35">
      <c r="A463" s="19" t="s">
        <v>138</v>
      </c>
      <c r="B463" s="390"/>
      <c r="C463" s="20" t="s">
        <v>61</v>
      </c>
      <c r="D463" s="64">
        <v>0</v>
      </c>
      <c r="E463" s="64">
        <v>0</v>
      </c>
      <c r="F463" s="64">
        <v>0</v>
      </c>
      <c r="G463" s="64">
        <v>0</v>
      </c>
      <c r="H463" s="64">
        <v>0</v>
      </c>
      <c r="I463" s="64">
        <v>0</v>
      </c>
      <c r="J463" s="64">
        <v>0</v>
      </c>
      <c r="K463" s="64">
        <v>0</v>
      </c>
      <c r="L463" s="64">
        <v>0</v>
      </c>
      <c r="M463" s="35"/>
      <c r="N463" s="35"/>
      <c r="O463" s="35"/>
      <c r="P463" s="35"/>
      <c r="Q463" s="35"/>
      <c r="R463" s="35"/>
      <c r="S463" s="35"/>
      <c r="T463" s="35"/>
      <c r="U463" s="35"/>
      <c r="X463" s="34"/>
      <c r="Y463" s="34"/>
      <c r="Z463" s="34"/>
    </row>
    <row r="464" spans="1:26" x14ac:dyDescent="0.35">
      <c r="A464" s="19" t="s">
        <v>138</v>
      </c>
      <c r="B464" s="390"/>
      <c r="C464" s="20" t="s">
        <v>62</v>
      </c>
      <c r="D464" s="64">
        <v>0</v>
      </c>
      <c r="E464" s="64">
        <v>0</v>
      </c>
      <c r="F464" s="64">
        <v>0</v>
      </c>
      <c r="G464" s="64">
        <v>0</v>
      </c>
      <c r="H464" s="64">
        <v>0</v>
      </c>
      <c r="I464" s="64">
        <v>0</v>
      </c>
      <c r="J464" s="64">
        <v>0</v>
      </c>
      <c r="K464" s="64">
        <v>0</v>
      </c>
      <c r="L464" s="64">
        <v>0</v>
      </c>
      <c r="M464" s="35"/>
      <c r="N464" s="35"/>
      <c r="O464" s="35"/>
      <c r="P464" s="35"/>
      <c r="Q464" s="35"/>
      <c r="R464" s="35"/>
      <c r="S464" s="35"/>
      <c r="T464" s="35"/>
      <c r="U464" s="35"/>
      <c r="X464" s="34"/>
      <c r="Y464" s="34"/>
      <c r="Z464" s="34"/>
    </row>
    <row r="465" spans="1:26" x14ac:dyDescent="0.35">
      <c r="A465" s="19" t="s">
        <v>138</v>
      </c>
      <c r="B465" s="391"/>
      <c r="C465" s="27" t="s">
        <v>63</v>
      </c>
      <c r="D465" s="85">
        <v>0</v>
      </c>
      <c r="E465" s="85">
        <v>0</v>
      </c>
      <c r="F465" s="85">
        <v>0</v>
      </c>
      <c r="G465" s="85">
        <v>0</v>
      </c>
      <c r="H465" s="85">
        <v>0</v>
      </c>
      <c r="I465" s="85">
        <v>0</v>
      </c>
      <c r="J465" s="85">
        <v>0</v>
      </c>
      <c r="K465" s="85">
        <v>0</v>
      </c>
      <c r="L465" s="85">
        <v>0</v>
      </c>
      <c r="M465" s="38"/>
      <c r="N465" s="38"/>
      <c r="O465" s="38"/>
      <c r="P465" s="38"/>
      <c r="Q465" s="38"/>
      <c r="R465" s="38"/>
      <c r="S465" s="38"/>
      <c r="T465" s="38"/>
      <c r="U465" s="38"/>
      <c r="X465" s="35"/>
      <c r="Y465" s="35"/>
      <c r="Z465" s="35"/>
    </row>
    <row r="466" spans="1:26" x14ac:dyDescent="0.35">
      <c r="A466" s="19" t="s">
        <v>138</v>
      </c>
      <c r="B466" s="393" t="s">
        <v>12</v>
      </c>
      <c r="C466" s="17" t="s">
        <v>59</v>
      </c>
      <c r="D466" s="64">
        <v>2569200000</v>
      </c>
      <c r="E466" s="64">
        <v>2818300000</v>
      </c>
      <c r="F466" s="64">
        <v>3041100000</v>
      </c>
      <c r="G466" s="64">
        <v>2551000000</v>
      </c>
      <c r="H466" s="64">
        <v>59400000</v>
      </c>
      <c r="I466" s="64">
        <v>1902700000</v>
      </c>
      <c r="J466" s="64">
        <v>2282400000</v>
      </c>
      <c r="K466" s="64">
        <v>8533900000</v>
      </c>
      <c r="L466" s="64">
        <v>6012500000</v>
      </c>
      <c r="M466" s="36">
        <v>5257700000</v>
      </c>
      <c r="N466" s="36">
        <v>1516000000</v>
      </c>
      <c r="O466" s="36">
        <v>1252100000</v>
      </c>
      <c r="P466" s="36">
        <v>2225500000</v>
      </c>
      <c r="Q466" s="36">
        <v>6371000000</v>
      </c>
      <c r="R466" s="36">
        <v>5156500000</v>
      </c>
      <c r="S466" s="36">
        <v>1348400000</v>
      </c>
      <c r="T466" s="36">
        <v>1681600000</v>
      </c>
      <c r="U466" s="36">
        <v>3525900000</v>
      </c>
      <c r="X466" s="34"/>
      <c r="Y466" s="34"/>
      <c r="Z466" s="34"/>
    </row>
    <row r="467" spans="1:26" x14ac:dyDescent="0.35">
      <c r="A467" s="19" t="s">
        <v>138</v>
      </c>
      <c r="B467" s="390"/>
      <c r="C467" s="20" t="s">
        <v>60</v>
      </c>
      <c r="D467" s="64">
        <v>0</v>
      </c>
      <c r="E467" s="64">
        <v>0</v>
      </c>
      <c r="F467" s="64">
        <v>0</v>
      </c>
      <c r="G467" s="64">
        <v>0</v>
      </c>
      <c r="H467" s="64">
        <v>0</v>
      </c>
      <c r="I467" s="64">
        <v>0</v>
      </c>
      <c r="J467" s="64">
        <v>0</v>
      </c>
      <c r="K467" s="64">
        <v>0</v>
      </c>
      <c r="L467" s="64">
        <v>0</v>
      </c>
      <c r="M467" s="35"/>
      <c r="N467" s="35"/>
      <c r="O467" s="35"/>
      <c r="P467" s="35"/>
      <c r="Q467" s="35"/>
      <c r="R467" s="35"/>
      <c r="S467" s="35"/>
      <c r="T467" s="35"/>
      <c r="U467" s="35"/>
      <c r="X467" s="34"/>
      <c r="Y467" s="34"/>
      <c r="Z467" s="34"/>
    </row>
    <row r="468" spans="1:26" x14ac:dyDescent="0.35">
      <c r="A468" s="19" t="s">
        <v>138</v>
      </c>
      <c r="B468" s="390"/>
      <c r="C468" s="20" t="s">
        <v>61</v>
      </c>
      <c r="D468" s="64">
        <v>0</v>
      </c>
      <c r="E468" s="64">
        <v>0</v>
      </c>
      <c r="F468" s="64">
        <v>0</v>
      </c>
      <c r="G468" s="64">
        <v>0</v>
      </c>
      <c r="H468" s="64">
        <v>0</v>
      </c>
      <c r="I468" s="64">
        <v>0</v>
      </c>
      <c r="J468" s="64">
        <v>0</v>
      </c>
      <c r="K468" s="64">
        <v>0</v>
      </c>
      <c r="L468" s="64">
        <v>0</v>
      </c>
      <c r="M468" s="35"/>
      <c r="N468" s="35"/>
      <c r="O468" s="35"/>
      <c r="P468" s="35"/>
      <c r="Q468" s="35"/>
      <c r="R468" s="35"/>
      <c r="S468" s="35"/>
      <c r="T468" s="35"/>
      <c r="U468" s="35"/>
      <c r="X468" s="34"/>
      <c r="Y468" s="34"/>
      <c r="Z468" s="34"/>
    </row>
    <row r="469" spans="1:26" x14ac:dyDescent="0.35">
      <c r="A469" s="19" t="s">
        <v>138</v>
      </c>
      <c r="B469" s="390"/>
      <c r="C469" s="20" t="s">
        <v>62</v>
      </c>
      <c r="D469" s="64">
        <v>0</v>
      </c>
      <c r="E469" s="64">
        <v>0</v>
      </c>
      <c r="F469" s="64">
        <v>0</v>
      </c>
      <c r="G469" s="64">
        <v>0</v>
      </c>
      <c r="H469" s="64">
        <v>0</v>
      </c>
      <c r="I469" s="64">
        <v>0</v>
      </c>
      <c r="J469" s="64">
        <v>0</v>
      </c>
      <c r="K469" s="64">
        <v>0</v>
      </c>
      <c r="L469" s="64">
        <v>0</v>
      </c>
      <c r="M469" s="35"/>
      <c r="N469" s="35"/>
      <c r="O469" s="35"/>
      <c r="P469" s="35"/>
      <c r="Q469" s="35"/>
      <c r="R469" s="35"/>
      <c r="S469" s="35"/>
      <c r="T469" s="35"/>
      <c r="U469" s="35"/>
      <c r="X469" s="34"/>
      <c r="Y469" s="34"/>
      <c r="Z469" s="34"/>
    </row>
    <row r="470" spans="1:26" ht="15" thickBot="1" x14ac:dyDescent="0.4">
      <c r="A470" s="19" t="s">
        <v>138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X470" s="35"/>
      <c r="Y470" s="35"/>
      <c r="Z470" s="35"/>
    </row>
    <row r="471" spans="1:26" x14ac:dyDescent="0.35">
      <c r="A471" s="19" t="s">
        <v>138</v>
      </c>
      <c r="B471" s="388" t="s">
        <v>92</v>
      </c>
      <c r="C471" s="17" t="s">
        <v>59</v>
      </c>
      <c r="D471" s="64">
        <v>0</v>
      </c>
      <c r="E471" s="64">
        <v>0</v>
      </c>
      <c r="F471" s="64">
        <v>0</v>
      </c>
      <c r="G471" s="64">
        <v>0</v>
      </c>
      <c r="H471" s="64">
        <v>0</v>
      </c>
      <c r="I471" s="64">
        <v>0</v>
      </c>
      <c r="J471" s="64">
        <v>0</v>
      </c>
      <c r="K471" s="64">
        <v>0</v>
      </c>
      <c r="L471" s="64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65662700000</v>
      </c>
      <c r="R471" s="35">
        <v>63600500000</v>
      </c>
      <c r="S471" s="35">
        <v>98006800000</v>
      </c>
      <c r="T471" s="35">
        <v>99807400000</v>
      </c>
      <c r="U471" s="35">
        <v>87848200000</v>
      </c>
      <c r="X471" s="34"/>
      <c r="Y471" s="34"/>
      <c r="Z471" s="34"/>
    </row>
    <row r="472" spans="1:26" x14ac:dyDescent="0.35">
      <c r="A472" s="19" t="s">
        <v>138</v>
      </c>
      <c r="B472" s="388"/>
      <c r="C472" s="20" t="s">
        <v>60</v>
      </c>
      <c r="D472" s="64">
        <v>0</v>
      </c>
      <c r="E472" s="64">
        <v>0</v>
      </c>
      <c r="F472" s="64">
        <v>0</v>
      </c>
      <c r="G472" s="64">
        <v>0</v>
      </c>
      <c r="H472" s="64">
        <v>0</v>
      </c>
      <c r="I472" s="64">
        <v>0</v>
      </c>
      <c r="J472" s="64">
        <v>0</v>
      </c>
      <c r="K472" s="64">
        <v>0</v>
      </c>
      <c r="L472" s="64">
        <v>0</v>
      </c>
      <c r="M472" s="35"/>
      <c r="N472" s="35"/>
      <c r="O472" s="35"/>
      <c r="P472" s="35"/>
      <c r="Q472" s="35"/>
      <c r="R472" s="35"/>
      <c r="S472" s="35"/>
      <c r="T472" s="35"/>
      <c r="U472" s="35"/>
      <c r="X472" s="34"/>
      <c r="Y472" s="34"/>
      <c r="Z472" s="34"/>
    </row>
    <row r="473" spans="1:26" x14ac:dyDescent="0.35">
      <c r="A473" s="19" t="s">
        <v>138</v>
      </c>
      <c r="B473" s="388"/>
      <c r="C473" s="20" t="s">
        <v>61</v>
      </c>
      <c r="D473" s="64">
        <v>0</v>
      </c>
      <c r="E473" s="64">
        <v>0</v>
      </c>
      <c r="F473" s="64">
        <v>0</v>
      </c>
      <c r="G473" s="64">
        <v>0</v>
      </c>
      <c r="H473" s="64">
        <v>0</v>
      </c>
      <c r="I473" s="64">
        <v>0</v>
      </c>
      <c r="J473" s="64">
        <v>0</v>
      </c>
      <c r="K473" s="64">
        <v>0</v>
      </c>
      <c r="L473" s="64">
        <v>0</v>
      </c>
      <c r="M473" s="35"/>
      <c r="N473" s="35"/>
      <c r="O473" s="35"/>
      <c r="P473" s="35"/>
      <c r="Q473" s="35"/>
      <c r="R473" s="35"/>
      <c r="S473" s="35"/>
      <c r="T473" s="35"/>
      <c r="U473" s="35"/>
      <c r="X473" s="34"/>
      <c r="Y473" s="34"/>
      <c r="Z473" s="34"/>
    </row>
    <row r="474" spans="1:26" x14ac:dyDescent="0.35">
      <c r="A474" s="19" t="s">
        <v>138</v>
      </c>
      <c r="B474" s="388"/>
      <c r="C474" s="20" t="s">
        <v>62</v>
      </c>
      <c r="D474" s="64">
        <v>0</v>
      </c>
      <c r="E474" s="64">
        <v>0</v>
      </c>
      <c r="F474" s="64">
        <v>0</v>
      </c>
      <c r="G474" s="64">
        <v>0</v>
      </c>
      <c r="H474" s="64">
        <v>0</v>
      </c>
      <c r="I474" s="64">
        <v>0</v>
      </c>
      <c r="J474" s="64">
        <v>0</v>
      </c>
      <c r="K474" s="64">
        <v>0</v>
      </c>
      <c r="L474" s="64">
        <v>0</v>
      </c>
      <c r="M474" s="35"/>
      <c r="N474" s="35"/>
      <c r="O474" s="35"/>
      <c r="P474" s="35"/>
      <c r="Q474" s="35"/>
      <c r="R474" s="35"/>
      <c r="S474" s="35"/>
      <c r="T474" s="35"/>
      <c r="U474" s="35"/>
      <c r="X474" s="34"/>
      <c r="Y474" s="34"/>
      <c r="Z474" s="34"/>
    </row>
    <row r="475" spans="1:26" x14ac:dyDescent="0.35">
      <c r="A475" s="19" t="s">
        <v>138</v>
      </c>
      <c r="B475" s="392"/>
      <c r="C475" s="26" t="s">
        <v>63</v>
      </c>
      <c r="D475" s="38"/>
      <c r="E475" s="38"/>
      <c r="F475" s="38"/>
      <c r="G475" s="38"/>
      <c r="H475" s="38"/>
      <c r="I475" s="38"/>
      <c r="J475" s="38"/>
      <c r="K475" s="38"/>
      <c r="L475" s="38"/>
      <c r="M475" s="37"/>
      <c r="N475" s="37"/>
      <c r="O475" s="37"/>
      <c r="P475" s="37"/>
      <c r="Q475" s="37"/>
      <c r="R475" s="37"/>
      <c r="S475" s="37"/>
      <c r="T475" s="37"/>
      <c r="U475" s="37"/>
      <c r="X475" s="35"/>
      <c r="Y475" s="35"/>
      <c r="Z475" s="35"/>
    </row>
    <row r="476" spans="1:26" x14ac:dyDescent="0.35">
      <c r="A476" s="19" t="s">
        <v>138</v>
      </c>
      <c r="B476" s="393" t="s">
        <v>93</v>
      </c>
      <c r="C476" s="28" t="s">
        <v>59</v>
      </c>
      <c r="D476" s="64">
        <v>50400800000</v>
      </c>
      <c r="E476" s="64">
        <v>52543500000</v>
      </c>
      <c r="F476" s="64">
        <v>53355300000</v>
      </c>
      <c r="G476" s="64">
        <v>45923400000</v>
      </c>
      <c r="H476" s="64">
        <v>47240700000</v>
      </c>
      <c r="I476" s="64">
        <v>58526200000</v>
      </c>
      <c r="J476" s="64">
        <v>46820500000</v>
      </c>
      <c r="K476" s="64">
        <v>62343900000</v>
      </c>
      <c r="L476" s="64">
        <v>86281300000</v>
      </c>
      <c r="M476" s="36">
        <v>133265799999.99998</v>
      </c>
      <c r="N476" s="36">
        <v>267021500000</v>
      </c>
      <c r="O476" s="36">
        <v>290349000000</v>
      </c>
      <c r="P476" s="36">
        <v>321439700000</v>
      </c>
      <c r="Q476" s="36">
        <v>329038300000</v>
      </c>
      <c r="R476" s="36">
        <v>363455100000</v>
      </c>
      <c r="S476" s="36">
        <v>397933300000</v>
      </c>
      <c r="T476" s="36">
        <v>410405100000</v>
      </c>
      <c r="U476" s="36">
        <v>330534900000</v>
      </c>
      <c r="X476" s="34"/>
      <c r="Y476" s="34"/>
      <c r="Z476" s="34"/>
    </row>
    <row r="477" spans="1:26" x14ac:dyDescent="0.35">
      <c r="A477" s="19" t="s">
        <v>138</v>
      </c>
      <c r="B477" s="390"/>
      <c r="C477" s="20" t="s">
        <v>60</v>
      </c>
      <c r="D477" s="64">
        <v>0</v>
      </c>
      <c r="E477" s="64">
        <v>0</v>
      </c>
      <c r="F477" s="64">
        <v>0</v>
      </c>
      <c r="G477" s="64">
        <v>0</v>
      </c>
      <c r="H477" s="64">
        <v>0</v>
      </c>
      <c r="I477" s="64">
        <v>0</v>
      </c>
      <c r="J477" s="64">
        <v>0</v>
      </c>
      <c r="K477" s="64">
        <v>0</v>
      </c>
      <c r="L477" s="64">
        <v>0</v>
      </c>
      <c r="M477" s="35"/>
      <c r="N477" s="35"/>
      <c r="O477" s="35"/>
      <c r="P477" s="35"/>
      <c r="Q477" s="35"/>
      <c r="R477" s="35"/>
      <c r="S477" s="35"/>
      <c r="T477" s="35"/>
      <c r="U477" s="35"/>
      <c r="X477" s="34"/>
      <c r="Y477" s="34"/>
      <c r="Z477" s="34"/>
    </row>
    <row r="478" spans="1:26" x14ac:dyDescent="0.35">
      <c r="A478" s="19" t="s">
        <v>138</v>
      </c>
      <c r="B478" s="390"/>
      <c r="C478" s="20" t="s">
        <v>61</v>
      </c>
      <c r="D478" s="64">
        <v>0</v>
      </c>
      <c r="E478" s="64">
        <v>0</v>
      </c>
      <c r="F478" s="64">
        <v>0</v>
      </c>
      <c r="G478" s="64">
        <v>0</v>
      </c>
      <c r="H478" s="64">
        <v>0</v>
      </c>
      <c r="I478" s="64">
        <v>0</v>
      </c>
      <c r="J478" s="64">
        <v>0</v>
      </c>
      <c r="K478" s="64">
        <v>0</v>
      </c>
      <c r="L478" s="64">
        <v>0</v>
      </c>
      <c r="M478" s="35"/>
      <c r="N478" s="35"/>
      <c r="O478" s="35"/>
      <c r="P478" s="35"/>
      <c r="Q478" s="35"/>
      <c r="R478" s="35"/>
      <c r="S478" s="35"/>
      <c r="T478" s="35"/>
      <c r="U478" s="35"/>
      <c r="X478" s="34"/>
      <c r="Y478" s="34"/>
      <c r="Z478" s="34"/>
    </row>
    <row r="479" spans="1:26" x14ac:dyDescent="0.35">
      <c r="A479" s="19" t="s">
        <v>138</v>
      </c>
      <c r="B479" s="390"/>
      <c r="C479" s="20" t="s">
        <v>62</v>
      </c>
      <c r="D479" s="64">
        <v>0</v>
      </c>
      <c r="E479" s="64">
        <v>0</v>
      </c>
      <c r="F479" s="64">
        <v>0</v>
      </c>
      <c r="G479" s="64">
        <v>0</v>
      </c>
      <c r="H479" s="64">
        <v>0</v>
      </c>
      <c r="I479" s="64">
        <v>0</v>
      </c>
      <c r="J479" s="64">
        <v>0</v>
      </c>
      <c r="K479" s="64">
        <v>0</v>
      </c>
      <c r="L479" s="64">
        <v>0</v>
      </c>
      <c r="M479" s="35"/>
      <c r="N479" s="35"/>
      <c r="O479" s="35"/>
      <c r="P479" s="35"/>
      <c r="Q479" s="35"/>
      <c r="R479" s="35"/>
      <c r="S479" s="35"/>
      <c r="T479" s="35"/>
      <c r="U479" s="35"/>
      <c r="X479" s="34"/>
      <c r="Y479" s="34"/>
      <c r="Z479" s="34"/>
    </row>
    <row r="480" spans="1:26" x14ac:dyDescent="0.35">
      <c r="A480" s="19" t="s">
        <v>138</v>
      </c>
      <c r="B480" s="391"/>
      <c r="C480" s="27" t="s">
        <v>63</v>
      </c>
      <c r="D480" s="85">
        <v>0</v>
      </c>
      <c r="E480" s="85">
        <v>0</v>
      </c>
      <c r="F480" s="85">
        <v>0</v>
      </c>
      <c r="G480" s="85">
        <v>0</v>
      </c>
      <c r="H480" s="85">
        <v>0</v>
      </c>
      <c r="I480" s="85">
        <v>0</v>
      </c>
      <c r="J480" s="85">
        <v>0</v>
      </c>
      <c r="K480" s="85">
        <v>0</v>
      </c>
      <c r="L480" s="85">
        <v>0</v>
      </c>
      <c r="M480" s="38"/>
      <c r="N480" s="38"/>
      <c r="O480" s="38"/>
      <c r="P480" s="38"/>
      <c r="Q480" s="38"/>
      <c r="R480" s="38"/>
      <c r="S480" s="38"/>
      <c r="T480" s="38"/>
      <c r="U480" s="38"/>
      <c r="X480" s="35"/>
      <c r="Y480" s="35"/>
      <c r="Z480" s="35"/>
    </row>
    <row r="481" spans="1:26" x14ac:dyDescent="0.35">
      <c r="A481" s="19" t="s">
        <v>138</v>
      </c>
      <c r="B481" s="388" t="s">
        <v>94</v>
      </c>
      <c r="C481" s="28" t="s">
        <v>59</v>
      </c>
      <c r="D481" s="64">
        <f>D436-D471-D476</f>
        <v>15898400000</v>
      </c>
      <c r="E481" s="64">
        <f t="shared" ref="E481:U481" si="203">E436-E471-E476</f>
        <v>17249000000</v>
      </c>
      <c r="F481" s="64">
        <f t="shared" si="203"/>
        <v>20125800000</v>
      </c>
      <c r="G481" s="64">
        <f t="shared" si="203"/>
        <v>21262300000</v>
      </c>
      <c r="H481" s="64">
        <f t="shared" si="203"/>
        <v>23089700000</v>
      </c>
      <c r="I481" s="64">
        <f t="shared" si="203"/>
        <v>22805500000</v>
      </c>
      <c r="J481" s="64">
        <f t="shared" si="203"/>
        <v>42498900000</v>
      </c>
      <c r="K481" s="64">
        <f t="shared" si="203"/>
        <v>38134600000</v>
      </c>
      <c r="L481" s="64">
        <f t="shared" si="203"/>
        <v>50526760000</v>
      </c>
      <c r="M481" s="64">
        <f t="shared" si="203"/>
        <v>68889900000.000015</v>
      </c>
      <c r="N481" s="64">
        <f t="shared" si="203"/>
        <v>92554500000</v>
      </c>
      <c r="O481" s="64">
        <f t="shared" si="203"/>
        <v>101599200000</v>
      </c>
      <c r="P481" s="64">
        <f t="shared" si="203"/>
        <v>109467800000</v>
      </c>
      <c r="Q481" s="64">
        <f t="shared" si="203"/>
        <v>39445200000</v>
      </c>
      <c r="R481" s="64">
        <f t="shared" si="203"/>
        <v>41019000000</v>
      </c>
      <c r="S481" s="64">
        <f t="shared" si="203"/>
        <v>43498900000</v>
      </c>
      <c r="T481" s="64">
        <f t="shared" si="203"/>
        <v>48781700000</v>
      </c>
      <c r="U481" s="64">
        <f t="shared" si="203"/>
        <v>34774200000</v>
      </c>
      <c r="X481" s="35"/>
      <c r="Y481" s="35"/>
      <c r="Z481" s="35"/>
    </row>
    <row r="482" spans="1:26" x14ac:dyDescent="0.35">
      <c r="A482" s="19" t="s">
        <v>138</v>
      </c>
      <c r="B482" s="388"/>
      <c r="C482" s="20" t="s">
        <v>60</v>
      </c>
      <c r="D482" s="64">
        <v>0</v>
      </c>
      <c r="E482" s="64">
        <v>0</v>
      </c>
      <c r="F482" s="64">
        <v>0</v>
      </c>
      <c r="G482" s="64">
        <v>0</v>
      </c>
      <c r="H482" s="64">
        <v>0</v>
      </c>
      <c r="I482" s="64">
        <v>0</v>
      </c>
      <c r="J482" s="64">
        <v>0</v>
      </c>
      <c r="K482" s="64">
        <v>0</v>
      </c>
      <c r="L482" s="64">
        <v>0</v>
      </c>
      <c r="M482" s="35"/>
      <c r="N482" s="35"/>
      <c r="O482" s="35"/>
      <c r="P482" s="35"/>
      <c r="Q482" s="35"/>
      <c r="R482" s="35"/>
      <c r="S482" s="35"/>
      <c r="T482" s="35"/>
      <c r="U482" s="35"/>
      <c r="X482" s="35"/>
      <c r="Y482" s="35"/>
      <c r="Z482" s="35"/>
    </row>
    <row r="483" spans="1:26" x14ac:dyDescent="0.35">
      <c r="A483" s="19" t="s">
        <v>138</v>
      </c>
      <c r="B483" s="388"/>
      <c r="C483" s="20" t="s">
        <v>61</v>
      </c>
      <c r="D483" s="64">
        <v>0</v>
      </c>
      <c r="E483" s="64">
        <v>0</v>
      </c>
      <c r="F483" s="64">
        <v>0</v>
      </c>
      <c r="G483" s="64">
        <v>0</v>
      </c>
      <c r="H483" s="64">
        <v>0</v>
      </c>
      <c r="I483" s="64">
        <v>0</v>
      </c>
      <c r="J483" s="64">
        <v>0</v>
      </c>
      <c r="K483" s="64">
        <v>0</v>
      </c>
      <c r="L483" s="64">
        <v>0</v>
      </c>
      <c r="M483" s="35"/>
      <c r="N483" s="35"/>
      <c r="O483" s="35"/>
      <c r="P483" s="35"/>
      <c r="Q483" s="35"/>
      <c r="R483" s="35"/>
      <c r="S483" s="35"/>
      <c r="T483" s="35"/>
      <c r="U483" s="35"/>
      <c r="X483" s="35"/>
      <c r="Y483" s="35"/>
      <c r="Z483" s="35"/>
    </row>
    <row r="484" spans="1:26" x14ac:dyDescent="0.35">
      <c r="A484" s="19" t="s">
        <v>138</v>
      </c>
      <c r="B484" s="388"/>
      <c r="C484" s="20" t="s">
        <v>62</v>
      </c>
      <c r="D484" s="64">
        <v>0</v>
      </c>
      <c r="E484" s="64">
        <v>0</v>
      </c>
      <c r="F484" s="64">
        <v>0</v>
      </c>
      <c r="G484" s="64">
        <v>0</v>
      </c>
      <c r="H484" s="64">
        <v>0</v>
      </c>
      <c r="I484" s="64">
        <v>0</v>
      </c>
      <c r="J484" s="64">
        <v>0</v>
      </c>
      <c r="K484" s="64">
        <v>0</v>
      </c>
      <c r="L484" s="64">
        <v>0</v>
      </c>
      <c r="M484" s="35"/>
      <c r="N484" s="35"/>
      <c r="O484" s="35"/>
      <c r="P484" s="35"/>
      <c r="Q484" s="35"/>
      <c r="R484" s="35"/>
      <c r="S484" s="35"/>
      <c r="T484" s="35"/>
      <c r="U484" s="35"/>
      <c r="X484" s="35"/>
      <c r="Y484" s="35"/>
      <c r="Z484" s="35"/>
    </row>
    <row r="485" spans="1:26" x14ac:dyDescent="0.35">
      <c r="A485" s="19" t="s">
        <v>138</v>
      </c>
      <c r="B485" s="389"/>
      <c r="C485" s="25" t="s">
        <v>63</v>
      </c>
      <c r="D485" s="9">
        <v>0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40"/>
      <c r="N485" s="40"/>
      <c r="O485" s="40"/>
      <c r="P485" s="40"/>
      <c r="Q485" s="40"/>
      <c r="R485" s="40"/>
      <c r="S485" s="40"/>
      <c r="T485" s="40"/>
      <c r="U485" s="40"/>
      <c r="X485" s="35"/>
      <c r="Y485" s="35"/>
      <c r="Z485" s="35"/>
    </row>
    <row r="486" spans="1:26" x14ac:dyDescent="0.35">
      <c r="A486" s="19" t="s">
        <v>138</v>
      </c>
    </row>
    <row r="487" spans="1:26" x14ac:dyDescent="0.35">
      <c r="A487" s="19" t="s">
        <v>138</v>
      </c>
    </row>
    <row r="488" spans="1:26" x14ac:dyDescent="0.35">
      <c r="A488" s="19" t="s">
        <v>138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  <c r="X488" s="77"/>
      <c r="Y488" s="77"/>
      <c r="Z488" s="77"/>
    </row>
    <row r="489" spans="1:26" x14ac:dyDescent="0.35">
      <c r="A489" s="19" t="s">
        <v>138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X489" s="77"/>
      <c r="Y489" s="77"/>
      <c r="Z489" s="77"/>
    </row>
    <row r="490" spans="1:26" ht="15" customHeight="1" x14ac:dyDescent="0.35">
      <c r="A490" s="19" t="s">
        <v>138</v>
      </c>
      <c r="B490" s="386"/>
      <c r="C490" s="260" t="s">
        <v>124</v>
      </c>
      <c r="D490" s="32">
        <f>IFERROR((D9/D411)*100,".")</f>
        <v>59.731570844304272</v>
      </c>
      <c r="E490" s="32">
        <f t="shared" ref="E490:U490" si="204">IFERROR((E9/E411)*100,".")</f>
        <v>62.361090309502629</v>
      </c>
      <c r="F490" s="32">
        <f t="shared" si="204"/>
        <v>68.447859462059569</v>
      </c>
      <c r="G490" s="32">
        <f t="shared" si="204"/>
        <v>68.149720684280339</v>
      </c>
      <c r="H490" s="32">
        <f t="shared" si="204"/>
        <v>96.157340374187314</v>
      </c>
      <c r="I490" s="32">
        <f t="shared" si="204"/>
        <v>121.46846138730596</v>
      </c>
      <c r="J490" s="32">
        <f t="shared" si="204"/>
        <v>123.4765008194652</v>
      </c>
      <c r="K490" s="32">
        <f t="shared" si="204"/>
        <v>131.44779831045656</v>
      </c>
      <c r="L490" s="32">
        <f t="shared" si="204"/>
        <v>136.78391651624543</v>
      </c>
      <c r="M490" s="32" t="str">
        <f t="shared" si="204"/>
        <v>.</v>
      </c>
      <c r="N490" s="32" t="str">
        <f t="shared" si="204"/>
        <v>.</v>
      </c>
      <c r="O490" s="32" t="str">
        <f t="shared" si="204"/>
        <v>.</v>
      </c>
      <c r="P490" s="32" t="str">
        <f t="shared" si="204"/>
        <v>.</v>
      </c>
      <c r="Q490" s="32" t="str">
        <f t="shared" si="204"/>
        <v>.</v>
      </c>
      <c r="R490" s="32" t="str">
        <f t="shared" si="204"/>
        <v>.</v>
      </c>
      <c r="S490" s="32" t="str">
        <f t="shared" si="204"/>
        <v>.</v>
      </c>
      <c r="T490" s="32" t="str">
        <f t="shared" si="204"/>
        <v>.</v>
      </c>
      <c r="U490" s="32" t="str">
        <f t="shared" si="204"/>
        <v>.</v>
      </c>
      <c r="X490" s="64"/>
      <c r="Y490" s="64"/>
      <c r="Z490" s="64"/>
    </row>
    <row r="491" spans="1:26" ht="15" customHeight="1" x14ac:dyDescent="0.35">
      <c r="A491" s="19" t="s">
        <v>138</v>
      </c>
      <c r="B491" s="386"/>
      <c r="C491" s="95" t="s">
        <v>126</v>
      </c>
      <c r="D491" s="86"/>
      <c r="S491" s="86"/>
      <c r="T491" s="86"/>
      <c r="U491" s="86"/>
      <c r="X491" s="64"/>
      <c r="Y491" s="64"/>
      <c r="Z491" s="64"/>
    </row>
    <row r="492" spans="1:26" ht="15" customHeight="1" x14ac:dyDescent="0.35">
      <c r="A492" s="19" t="s">
        <v>138</v>
      </c>
      <c r="B492" s="386"/>
      <c r="C492" s="260" t="s">
        <v>123</v>
      </c>
      <c r="D492" s="7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X492" s="64"/>
      <c r="Y492" s="64"/>
      <c r="Z492" s="64"/>
    </row>
    <row r="493" spans="1:26" ht="15" customHeight="1" x14ac:dyDescent="0.35">
      <c r="A493" s="19" t="s">
        <v>138</v>
      </c>
      <c r="B493" s="386"/>
      <c r="C493" s="20" t="s">
        <v>117</v>
      </c>
      <c r="D493" s="32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76"/>
      <c r="T493" s="76"/>
      <c r="U493" s="76"/>
      <c r="X493" s="64"/>
      <c r="Y493" s="64"/>
      <c r="Z493" s="64"/>
    </row>
    <row r="494" spans="1:26" ht="15" customHeight="1" x14ac:dyDescent="0.35">
      <c r="A494" s="19" t="s">
        <v>138</v>
      </c>
      <c r="B494" s="386"/>
      <c r="C494" s="254" t="s">
        <v>118</v>
      </c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X494" s="64"/>
      <c r="Y494" s="64"/>
      <c r="Z494" s="64"/>
    </row>
    <row r="495" spans="1:26" ht="15" customHeight="1" x14ac:dyDescent="0.35">
      <c r="A495" s="19" t="s">
        <v>138</v>
      </c>
      <c r="B495" s="386"/>
      <c r="C495" s="254" t="s">
        <v>119</v>
      </c>
      <c r="D495" s="32"/>
      <c r="X495" s="64"/>
      <c r="Y495" s="64"/>
      <c r="Z495" s="64"/>
    </row>
    <row r="496" spans="1:26" ht="15" customHeight="1" x14ac:dyDescent="0.35">
      <c r="A496" s="19" t="s">
        <v>138</v>
      </c>
      <c r="B496" s="386"/>
      <c r="C496" s="254" t="s">
        <v>120</v>
      </c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X496" s="64"/>
      <c r="Y496" s="64"/>
      <c r="Z496" s="64"/>
    </row>
    <row r="497" spans="1:26" ht="15" customHeight="1" x14ac:dyDescent="0.35">
      <c r="A497" s="19" t="s">
        <v>138</v>
      </c>
      <c r="B497" s="386"/>
      <c r="C497" s="260" t="s">
        <v>121</v>
      </c>
      <c r="D497" s="32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32"/>
      <c r="T497" s="32"/>
      <c r="U497" s="32"/>
      <c r="X497" s="64"/>
      <c r="Y497" s="64"/>
      <c r="Z497" s="64"/>
    </row>
    <row r="498" spans="1:26" ht="15" customHeight="1" x14ac:dyDescent="0.35">
      <c r="A498" s="19" t="s">
        <v>138</v>
      </c>
      <c r="B498" s="386"/>
      <c r="C498" s="260" t="s">
        <v>122</v>
      </c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X498" s="64"/>
      <c r="Y498" s="64"/>
      <c r="Z498" s="64"/>
    </row>
    <row r="499" spans="1:26" ht="15" customHeight="1" x14ac:dyDescent="0.35">
      <c r="A499" s="19" t="s">
        <v>138</v>
      </c>
      <c r="B499" s="387"/>
      <c r="C499" s="261" t="s">
        <v>116</v>
      </c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X499" s="32"/>
      <c r="Y499" s="32"/>
      <c r="Z499" s="32"/>
    </row>
    <row r="500" spans="1:26" x14ac:dyDescent="0.35">
      <c r="A500" s="19" t="s">
        <v>138</v>
      </c>
      <c r="B500" s="390" t="s">
        <v>4</v>
      </c>
      <c r="C500" s="260" t="s">
        <v>59</v>
      </c>
      <c r="D500" s="34">
        <f>(D19/D421)*100</f>
        <v>116.8661356957281</v>
      </c>
      <c r="E500" s="34">
        <f t="shared" ref="E500:U500" si="205">(E19/E421)*100</f>
        <v>93.274966221040728</v>
      </c>
      <c r="F500" s="34">
        <f t="shared" si="205"/>
        <v>103.88374288703463</v>
      </c>
      <c r="G500" s="34">
        <f t="shared" si="205"/>
        <v>96.721725612125923</v>
      </c>
      <c r="H500" s="34">
        <f t="shared" si="205"/>
        <v>187.65060240963857</v>
      </c>
      <c r="I500" s="34">
        <f t="shared" si="205"/>
        <v>749.81892374394295</v>
      </c>
      <c r="J500" s="34">
        <f t="shared" si="205"/>
        <v>844.20096205237837</v>
      </c>
      <c r="K500" s="34">
        <f t="shared" si="205"/>
        <v>1419.3099843178252</v>
      </c>
      <c r="L500" s="34">
        <f t="shared" si="205"/>
        <v>896.0485307212823</v>
      </c>
      <c r="M500" s="34">
        <f t="shared" si="205"/>
        <v>214.14354973936497</v>
      </c>
      <c r="N500" s="34">
        <f t="shared" si="205"/>
        <v>157.63262779089115</v>
      </c>
      <c r="O500" s="34">
        <f t="shared" si="205"/>
        <v>192.44581121968156</v>
      </c>
      <c r="P500" s="34">
        <f t="shared" si="205"/>
        <v>185.12275275468778</v>
      </c>
      <c r="Q500" s="34">
        <f t="shared" si="205"/>
        <v>80.923137009887043</v>
      </c>
      <c r="R500" s="34">
        <f t="shared" si="205"/>
        <v>69.433318078440493</v>
      </c>
      <c r="S500" s="34">
        <f t="shared" si="205"/>
        <v>1082.6346187036966</v>
      </c>
      <c r="T500" s="34">
        <f t="shared" si="205"/>
        <v>45.293883426307275</v>
      </c>
      <c r="U500" s="34">
        <f t="shared" si="205"/>
        <v>75.25161957431807</v>
      </c>
      <c r="X500" s="34"/>
      <c r="Y500" s="34"/>
      <c r="Z500" s="34"/>
    </row>
    <row r="501" spans="1:26" x14ac:dyDescent="0.35">
      <c r="A501" s="19" t="s">
        <v>138</v>
      </c>
      <c r="B501" s="390"/>
      <c r="C501" s="254" t="s">
        <v>60</v>
      </c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X501" s="34"/>
      <c r="Y501" s="34"/>
      <c r="Z501" s="34"/>
    </row>
    <row r="502" spans="1:26" x14ac:dyDescent="0.35">
      <c r="A502" s="19" t="s">
        <v>138</v>
      </c>
      <c r="B502" s="390"/>
      <c r="C502" s="254" t="s">
        <v>61</v>
      </c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X502" s="34"/>
      <c r="Y502" s="34"/>
      <c r="Z502" s="34"/>
    </row>
    <row r="503" spans="1:26" x14ac:dyDescent="0.35">
      <c r="A503" s="19" t="s">
        <v>138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X503" s="34"/>
      <c r="Y503" s="34"/>
      <c r="Z503" s="34"/>
    </row>
    <row r="504" spans="1:26" x14ac:dyDescent="0.35">
      <c r="A504" s="19" t="s">
        <v>138</v>
      </c>
      <c r="B504" s="391"/>
      <c r="C504" s="255" t="s">
        <v>63</v>
      </c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X504" s="34"/>
      <c r="Y504" s="34"/>
      <c r="Z504" s="34"/>
    </row>
    <row r="505" spans="1:26" x14ac:dyDescent="0.35">
      <c r="A505" s="19" t="s">
        <v>138</v>
      </c>
      <c r="B505" s="390" t="s">
        <v>5</v>
      </c>
      <c r="C505" s="17" t="s">
        <v>59</v>
      </c>
      <c r="D505" s="36">
        <f>IFERROR((D24/D426)*100,".")</f>
        <v>143.94181585677751</v>
      </c>
      <c r="E505" s="36">
        <f t="shared" ref="E505:U505" si="206">IFERROR((E24/E426)*100,".")</f>
        <v>182.08364100154392</v>
      </c>
      <c r="F505" s="36">
        <f t="shared" si="206"/>
        <v>132.77978735065219</v>
      </c>
      <c r="G505" s="36">
        <f t="shared" si="206"/>
        <v>141.69113329418673</v>
      </c>
      <c r="H505" s="36">
        <f t="shared" si="206"/>
        <v>175.88555858310627</v>
      </c>
      <c r="I505" s="36">
        <f t="shared" si="206"/>
        <v>190.48640915593705</v>
      </c>
      <c r="J505" s="36">
        <f t="shared" si="206"/>
        <v>206.71936758893281</v>
      </c>
      <c r="K505" s="36" t="str">
        <f t="shared" si="206"/>
        <v>.</v>
      </c>
      <c r="L505" s="36">
        <f t="shared" si="206"/>
        <v>531.96087710995425</v>
      </c>
      <c r="M505" s="36">
        <f t="shared" si="206"/>
        <v>459.68244084682442</v>
      </c>
      <c r="N505" s="36">
        <f t="shared" si="206"/>
        <v>135.18613344257258</v>
      </c>
      <c r="O505" s="36" t="str">
        <f t="shared" si="206"/>
        <v>.</v>
      </c>
      <c r="P505" s="36" t="str">
        <f t="shared" si="206"/>
        <v>.</v>
      </c>
      <c r="Q505" s="36">
        <f t="shared" si="206"/>
        <v>263.90520274406714</v>
      </c>
      <c r="R505" s="36">
        <f t="shared" si="206"/>
        <v>243.98870828191264</v>
      </c>
      <c r="S505" s="36">
        <f t="shared" si="206"/>
        <v>131.59917723203677</v>
      </c>
      <c r="T505" s="36">
        <f t="shared" si="206"/>
        <v>132.0601682465512</v>
      </c>
      <c r="U505" s="36">
        <f t="shared" si="206"/>
        <v>125.51436467828701</v>
      </c>
      <c r="X505" s="34"/>
      <c r="Y505" s="34"/>
      <c r="Z505" s="34"/>
    </row>
    <row r="506" spans="1:26" x14ac:dyDescent="0.35">
      <c r="A506" s="19" t="s">
        <v>138</v>
      </c>
      <c r="B506" s="390"/>
      <c r="C506" s="20" t="s">
        <v>60</v>
      </c>
      <c r="D506" s="3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X506" s="34"/>
      <c r="Y506" s="34"/>
      <c r="Z506" s="34"/>
    </row>
    <row r="507" spans="1:26" x14ac:dyDescent="0.35">
      <c r="A507" s="19" t="s">
        <v>138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X507" s="34"/>
      <c r="Y507" s="34"/>
      <c r="Z507" s="34"/>
    </row>
    <row r="508" spans="1:26" x14ac:dyDescent="0.35">
      <c r="A508" s="19" t="s">
        <v>138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X508" s="34"/>
      <c r="Y508" s="34"/>
      <c r="Z508" s="34"/>
    </row>
    <row r="509" spans="1:26" x14ac:dyDescent="0.35">
      <c r="A509" s="19" t="s">
        <v>138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X509" s="34"/>
      <c r="Y509" s="34"/>
      <c r="Z509" s="34"/>
    </row>
    <row r="510" spans="1:26" x14ac:dyDescent="0.35">
      <c r="A510" s="19" t="s">
        <v>138</v>
      </c>
      <c r="B510" s="390" t="s">
        <v>6</v>
      </c>
      <c r="C510" s="17" t="s">
        <v>59</v>
      </c>
      <c r="D510" s="36">
        <f>IFERROR((D29/D431)*100,".")</f>
        <v>183.93177737881507</v>
      </c>
      <c r="E510" s="36">
        <f t="shared" ref="E510:U510" si="207">IFERROR((E29/E431)*100,".")</f>
        <v>121.15475627070515</v>
      </c>
      <c r="F510" s="36">
        <f t="shared" si="207"/>
        <v>212.16341689879292</v>
      </c>
      <c r="G510" s="36">
        <f t="shared" si="207"/>
        <v>165.60630777596518</v>
      </c>
      <c r="H510" s="36">
        <f t="shared" si="207"/>
        <v>445.04177261169639</v>
      </c>
      <c r="I510" s="36">
        <f t="shared" si="207"/>
        <v>315.14336917562724</v>
      </c>
      <c r="J510" s="36">
        <f t="shared" si="207"/>
        <v>65.867158671586708</v>
      </c>
      <c r="K510" s="36">
        <f t="shared" si="207"/>
        <v>401.662685140946</v>
      </c>
      <c r="L510" s="36">
        <f t="shared" si="207"/>
        <v>379.01981110343235</v>
      </c>
      <c r="M510" s="36">
        <f t="shared" si="207"/>
        <v>84.097617258774278</v>
      </c>
      <c r="N510" s="36">
        <f t="shared" si="207"/>
        <v>62.902349175674857</v>
      </c>
      <c r="O510" s="36">
        <f t="shared" si="207"/>
        <v>58.637356774472195</v>
      </c>
      <c r="P510" s="36">
        <f t="shared" si="207"/>
        <v>68.285509560851793</v>
      </c>
      <c r="Q510" s="36">
        <f t="shared" si="207"/>
        <v>92.641265165093714</v>
      </c>
      <c r="R510" s="36">
        <f t="shared" si="207"/>
        <v>83.211875927452581</v>
      </c>
      <c r="S510" s="36">
        <f t="shared" si="207"/>
        <v>81.843146220910285</v>
      </c>
      <c r="T510" s="36">
        <f t="shared" si="207"/>
        <v>79.05172609771482</v>
      </c>
      <c r="U510" s="36">
        <f t="shared" si="207"/>
        <v>113.8743816756123</v>
      </c>
      <c r="X510" s="34"/>
      <c r="Y510" s="34"/>
      <c r="Z510" s="34"/>
    </row>
    <row r="511" spans="1:26" x14ac:dyDescent="0.35">
      <c r="A511" s="19" t="s">
        <v>138</v>
      </c>
      <c r="B511" s="390"/>
      <c r="C511" s="20" t="s">
        <v>60</v>
      </c>
      <c r="D511" s="3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X511" s="34"/>
      <c r="Y511" s="34"/>
      <c r="Z511" s="34"/>
    </row>
    <row r="512" spans="1:26" x14ac:dyDescent="0.35">
      <c r="A512" s="19" t="s">
        <v>138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X512" s="34"/>
      <c r="Y512" s="34"/>
      <c r="Z512" s="34"/>
    </row>
    <row r="513" spans="1:26" x14ac:dyDescent="0.35">
      <c r="A513" s="19" t="s">
        <v>138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X513" s="34"/>
      <c r="Y513" s="34"/>
      <c r="Z513" s="34"/>
    </row>
    <row r="514" spans="1:26" x14ac:dyDescent="0.35">
      <c r="A514" s="19" t="s">
        <v>138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X514" s="35"/>
      <c r="Y514" s="35"/>
      <c r="Z514" s="35"/>
    </row>
    <row r="515" spans="1:26" x14ac:dyDescent="0.35">
      <c r="A515" s="19" t="s">
        <v>138</v>
      </c>
      <c r="B515" s="393" t="s">
        <v>7</v>
      </c>
      <c r="C515" s="28" t="s">
        <v>59</v>
      </c>
      <c r="D515" s="36">
        <f>IFERROR((D34/D436)*100,".")</f>
        <v>25.685830296594826</v>
      </c>
      <c r="E515" s="36">
        <f t="shared" ref="E515:U515" si="208">IFERROR((E34/E436)*100,".")</f>
        <v>26.336067629043246</v>
      </c>
      <c r="F515" s="36">
        <f t="shared" si="208"/>
        <v>22.039817041388872</v>
      </c>
      <c r="G515" s="36">
        <f t="shared" si="208"/>
        <v>31.690225747443286</v>
      </c>
      <c r="H515" s="36">
        <f t="shared" si="208"/>
        <v>36.727076769078536</v>
      </c>
      <c r="I515" s="36">
        <f t="shared" si="208"/>
        <v>35.652150391544744</v>
      </c>
      <c r="J515" s="36">
        <f t="shared" si="208"/>
        <v>58.79976802352008</v>
      </c>
      <c r="K515" s="36">
        <f t="shared" si="208"/>
        <v>51.272262225252163</v>
      </c>
      <c r="L515" s="36">
        <f t="shared" si="208"/>
        <v>55.835452969656906</v>
      </c>
      <c r="M515" s="36">
        <f t="shared" si="208"/>
        <v>32.411767855667698</v>
      </c>
      <c r="N515" s="36">
        <f t="shared" si="208"/>
        <v>21.984476160811621</v>
      </c>
      <c r="O515" s="36">
        <f t="shared" si="208"/>
        <v>24.04047269511635</v>
      </c>
      <c r="P515" s="36">
        <f t="shared" si="208"/>
        <v>23.724418813782535</v>
      </c>
      <c r="Q515" s="36">
        <f t="shared" si="208"/>
        <v>22.329620574589839</v>
      </c>
      <c r="R515" s="36">
        <f t="shared" si="208"/>
        <v>23.866687873898719</v>
      </c>
      <c r="S515" s="36">
        <f t="shared" si="208"/>
        <v>24.10531004747525</v>
      </c>
      <c r="T515" s="36">
        <f t="shared" si="208"/>
        <v>20.38105319446964</v>
      </c>
      <c r="U515" s="36">
        <f t="shared" si="208"/>
        <v>22.581421995408661</v>
      </c>
      <c r="X515" s="34"/>
      <c r="Y515" s="34"/>
      <c r="Z515" s="34"/>
    </row>
    <row r="516" spans="1:26" x14ac:dyDescent="0.35">
      <c r="A516" s="19" t="s">
        <v>138</v>
      </c>
      <c r="B516" s="390"/>
      <c r="C516" s="20" t="s">
        <v>60</v>
      </c>
      <c r="D516" s="3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X516" s="34"/>
      <c r="Y516" s="34"/>
      <c r="Z516" s="34"/>
    </row>
    <row r="517" spans="1:26" x14ac:dyDescent="0.35">
      <c r="A517" s="19" t="s">
        <v>138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X517" s="34"/>
      <c r="Y517" s="34"/>
      <c r="Z517" s="34"/>
    </row>
    <row r="518" spans="1:26" x14ac:dyDescent="0.35">
      <c r="A518" s="19" t="s">
        <v>138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X518" s="34"/>
      <c r="Y518" s="34"/>
      <c r="Z518" s="34"/>
    </row>
    <row r="519" spans="1:26" x14ac:dyDescent="0.35">
      <c r="A519" s="19" t="s">
        <v>138</v>
      </c>
      <c r="B519" s="391"/>
      <c r="C519" s="27" t="s">
        <v>63</v>
      </c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X519" s="35"/>
      <c r="Y519" s="35"/>
      <c r="Z519" s="35"/>
    </row>
    <row r="520" spans="1:26" x14ac:dyDescent="0.35">
      <c r="A520" s="19" t="s">
        <v>138</v>
      </c>
      <c r="B520" s="393" t="s">
        <v>8</v>
      </c>
      <c r="C520" s="28" t="s">
        <v>59</v>
      </c>
      <c r="D520" s="36">
        <f>IFERROR((D39/D441)*100,".")</f>
        <v>99.042186827378387</v>
      </c>
      <c r="E520" s="36">
        <f t="shared" ref="E520:U520" si="209">IFERROR((E39/E441)*100,".")</f>
        <v>94.084090428903437</v>
      </c>
      <c r="F520" s="36">
        <f t="shared" si="209"/>
        <v>87.878436039592472</v>
      </c>
      <c r="G520" s="36">
        <f t="shared" si="209"/>
        <v>67.09083337189395</v>
      </c>
      <c r="H520" s="36">
        <f t="shared" si="209"/>
        <v>97.239738251041047</v>
      </c>
      <c r="I520" s="36" t="str">
        <f t="shared" si="209"/>
        <v>.</v>
      </c>
      <c r="J520" s="36" t="str">
        <f t="shared" si="209"/>
        <v>.</v>
      </c>
      <c r="K520" s="36" t="str">
        <f t="shared" si="209"/>
        <v>.</v>
      </c>
      <c r="L520" s="36" t="str">
        <f t="shared" si="209"/>
        <v>.</v>
      </c>
      <c r="M520" s="36" t="str">
        <f t="shared" si="209"/>
        <v>.</v>
      </c>
      <c r="N520" s="36" t="str">
        <f t="shared" si="209"/>
        <v>.</v>
      </c>
      <c r="O520" s="36" t="str">
        <f t="shared" si="209"/>
        <v>.</v>
      </c>
      <c r="P520" s="36" t="str">
        <f t="shared" si="209"/>
        <v>.</v>
      </c>
      <c r="Q520" s="36">
        <f t="shared" si="209"/>
        <v>72.653937994376761</v>
      </c>
      <c r="R520" s="36">
        <f t="shared" si="209"/>
        <v>95.653745295068831</v>
      </c>
      <c r="S520" s="36">
        <f t="shared" si="209"/>
        <v>89.175727911281101</v>
      </c>
      <c r="T520" s="36">
        <f t="shared" si="209"/>
        <v>73.146882987374042</v>
      </c>
      <c r="U520" s="36">
        <f t="shared" si="209"/>
        <v>68.15438971294418</v>
      </c>
      <c r="X520" s="34"/>
      <c r="Y520" s="34"/>
      <c r="Z520" s="34"/>
    </row>
    <row r="521" spans="1:26" x14ac:dyDescent="0.35">
      <c r="A521" s="19" t="s">
        <v>138</v>
      </c>
      <c r="B521" s="390"/>
      <c r="C521" s="20" t="s">
        <v>60</v>
      </c>
      <c r="D521" s="3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X521" s="34"/>
      <c r="Y521" s="34"/>
      <c r="Z521" s="34"/>
    </row>
    <row r="522" spans="1:26" x14ac:dyDescent="0.35">
      <c r="A522" s="19" t="s">
        <v>138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X522" s="34"/>
      <c r="Y522" s="34"/>
      <c r="Z522" s="34"/>
    </row>
    <row r="523" spans="1:26" x14ac:dyDescent="0.35">
      <c r="A523" s="19" t="s">
        <v>138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X523" s="34"/>
      <c r="Y523" s="34"/>
      <c r="Z523" s="34"/>
    </row>
    <row r="524" spans="1:26" x14ac:dyDescent="0.35">
      <c r="A524" s="19" t="s">
        <v>138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X524" s="35"/>
      <c r="Y524" s="35"/>
      <c r="Z524" s="35"/>
    </row>
    <row r="525" spans="1:26" x14ac:dyDescent="0.35">
      <c r="A525" s="19" t="s">
        <v>138</v>
      </c>
      <c r="B525" s="393" t="s">
        <v>9</v>
      </c>
      <c r="C525" s="28" t="s">
        <v>59</v>
      </c>
      <c r="D525" s="36">
        <f>IFERROR((D44/D446)*100,".")</f>
        <v>84.847533757393151</v>
      </c>
      <c r="E525" s="36">
        <f t="shared" ref="E525:U525" si="210">IFERROR((E44/E446)*100,".")</f>
        <v>90.062326779013958</v>
      </c>
      <c r="F525" s="36">
        <f t="shared" si="210"/>
        <v>88.199307935561862</v>
      </c>
      <c r="G525" s="36">
        <f t="shared" si="210"/>
        <v>94.525076440455862</v>
      </c>
      <c r="H525" s="36">
        <f t="shared" si="210"/>
        <v>90.221255985469767</v>
      </c>
      <c r="I525" s="36">
        <f t="shared" si="210"/>
        <v>154.9272370672779</v>
      </c>
      <c r="J525" s="36">
        <f t="shared" si="210"/>
        <v>137.62556053131851</v>
      </c>
      <c r="K525" s="36">
        <f t="shared" si="210"/>
        <v>138.97152740991072</v>
      </c>
      <c r="L525" s="36">
        <f t="shared" si="210"/>
        <v>159.90746941730774</v>
      </c>
      <c r="M525" s="36">
        <f t="shared" si="210"/>
        <v>110.62596337929097</v>
      </c>
      <c r="N525" s="36">
        <f t="shared" si="210"/>
        <v>109.90341782766737</v>
      </c>
      <c r="O525" s="36">
        <f t="shared" si="210"/>
        <v>125.07823378236873</v>
      </c>
      <c r="P525" s="36">
        <f t="shared" si="210"/>
        <v>124.96863061231642</v>
      </c>
      <c r="Q525" s="36">
        <f t="shared" si="210"/>
        <v>111.46900106475577</v>
      </c>
      <c r="R525" s="36">
        <f t="shared" si="210"/>
        <v>126.47878113599911</v>
      </c>
      <c r="S525" s="36">
        <f t="shared" si="210"/>
        <v>99.517744168630429</v>
      </c>
      <c r="T525" s="36">
        <f t="shared" si="210"/>
        <v>118.65766832550038</v>
      </c>
      <c r="U525" s="36">
        <f t="shared" si="210"/>
        <v>110.89103292735597</v>
      </c>
      <c r="X525" s="34"/>
      <c r="Y525" s="34"/>
      <c r="Z525" s="34"/>
    </row>
    <row r="526" spans="1:26" x14ac:dyDescent="0.35">
      <c r="A526" s="19" t="s">
        <v>138</v>
      </c>
      <c r="B526" s="390"/>
      <c r="C526" s="20" t="s">
        <v>60</v>
      </c>
      <c r="D526" s="3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X526" s="34"/>
      <c r="Y526" s="34"/>
      <c r="Z526" s="34"/>
    </row>
    <row r="527" spans="1:26" x14ac:dyDescent="0.35">
      <c r="A527" s="19" t="s">
        <v>138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X527" s="34"/>
      <c r="Y527" s="34"/>
      <c r="Z527" s="34"/>
    </row>
    <row r="528" spans="1:26" x14ac:dyDescent="0.35">
      <c r="A528" s="19" t="s">
        <v>138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X528" s="34"/>
      <c r="Y528" s="34"/>
      <c r="Z528" s="34"/>
    </row>
    <row r="529" spans="1:26" x14ac:dyDescent="0.35">
      <c r="A529" s="19" t="s">
        <v>138</v>
      </c>
      <c r="B529" s="391"/>
      <c r="C529" s="27" t="s">
        <v>63</v>
      </c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X529" s="35"/>
      <c r="Y529" s="35"/>
      <c r="Z529" s="35"/>
    </row>
    <row r="530" spans="1:26" x14ac:dyDescent="0.35">
      <c r="A530" s="19" t="s">
        <v>138</v>
      </c>
      <c r="B530" s="393" t="s">
        <v>1</v>
      </c>
      <c r="C530" s="28" t="s">
        <v>59</v>
      </c>
      <c r="D530" s="36">
        <f>IFERROR((D49/D451)*100,".")</f>
        <v>98.247974068071315</v>
      </c>
      <c r="E530" s="36">
        <f t="shared" ref="E530:U530" si="211">IFERROR((E49/E451)*100,".")</f>
        <v>104.69916614908885</v>
      </c>
      <c r="F530" s="36">
        <f t="shared" si="211"/>
        <v>48.453352484167915</v>
      </c>
      <c r="G530" s="36">
        <f t="shared" si="211"/>
        <v>59.23550861310197</v>
      </c>
      <c r="H530" s="36">
        <f t="shared" si="211"/>
        <v>178.50699231829822</v>
      </c>
      <c r="I530" s="36">
        <f t="shared" si="211"/>
        <v>256.1730566303201</v>
      </c>
      <c r="J530" s="36">
        <f t="shared" si="211"/>
        <v>156.66605753667832</v>
      </c>
      <c r="K530" s="36">
        <f t="shared" si="211"/>
        <v>110.80695047038103</v>
      </c>
      <c r="L530" s="36">
        <f t="shared" si="211"/>
        <v>275.65176741342731</v>
      </c>
      <c r="M530" s="36">
        <f t="shared" si="211"/>
        <v>92.942045604904536</v>
      </c>
      <c r="N530" s="36">
        <f t="shared" si="211"/>
        <v>116.71735463235603</v>
      </c>
      <c r="O530" s="36">
        <f t="shared" si="211"/>
        <v>206.11426992024008</v>
      </c>
      <c r="P530" s="36">
        <f t="shared" si="211"/>
        <v>134.62050893244904</v>
      </c>
      <c r="Q530" s="36">
        <f t="shared" si="211"/>
        <v>155.14292156717462</v>
      </c>
      <c r="R530" s="36">
        <f t="shared" si="211"/>
        <v>84.260029207481338</v>
      </c>
      <c r="S530" s="36">
        <f t="shared" si="211"/>
        <v>72.796718705621672</v>
      </c>
      <c r="T530" s="36">
        <f t="shared" si="211"/>
        <v>79.790604347155551</v>
      </c>
      <c r="U530" s="36">
        <f t="shared" si="211"/>
        <v>113.2314801087914</v>
      </c>
      <c r="X530" s="34"/>
      <c r="Y530" s="34"/>
      <c r="Z530" s="34"/>
    </row>
    <row r="531" spans="1:26" x14ac:dyDescent="0.35">
      <c r="A531" s="19" t="s">
        <v>138</v>
      </c>
      <c r="B531" s="390"/>
      <c r="C531" s="20" t="s">
        <v>60</v>
      </c>
      <c r="D531" s="3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X531" s="34"/>
      <c r="Y531" s="34"/>
      <c r="Z531" s="34"/>
    </row>
    <row r="532" spans="1:26" x14ac:dyDescent="0.35">
      <c r="A532" s="19" t="s">
        <v>138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X532" s="34"/>
      <c r="Y532" s="34"/>
      <c r="Z532" s="34"/>
    </row>
    <row r="533" spans="1:26" x14ac:dyDescent="0.35">
      <c r="A533" s="19" t="s">
        <v>138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X533" s="34"/>
      <c r="Y533" s="34"/>
      <c r="Z533" s="34"/>
    </row>
    <row r="534" spans="1:26" x14ac:dyDescent="0.35">
      <c r="A534" s="19" t="s">
        <v>138</v>
      </c>
      <c r="B534" s="391"/>
      <c r="C534" s="27" t="s">
        <v>63</v>
      </c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X534" s="35"/>
      <c r="Y534" s="35"/>
      <c r="Z534" s="35"/>
    </row>
    <row r="535" spans="1:26" x14ac:dyDescent="0.35">
      <c r="A535" s="19" t="s">
        <v>138</v>
      </c>
      <c r="B535" s="393" t="s">
        <v>166</v>
      </c>
      <c r="C535" s="28" t="s">
        <v>59</v>
      </c>
      <c r="D535" s="32" t="str">
        <f t="shared" ref="D535:U535" si="212">IFERROR((D54/D456)*100,".")</f>
        <v>.</v>
      </c>
      <c r="E535" s="32" t="str">
        <f t="shared" si="212"/>
        <v>.</v>
      </c>
      <c r="F535" s="32" t="str">
        <f t="shared" si="212"/>
        <v>.</v>
      </c>
      <c r="G535" s="32" t="str">
        <f t="shared" si="212"/>
        <v>.</v>
      </c>
      <c r="H535" s="32">
        <f>IFERROR((H54/H456)*100,".")</f>
        <v>72.376132125732553</v>
      </c>
      <c r="I535" s="32" t="str">
        <f t="shared" si="212"/>
        <v>.</v>
      </c>
      <c r="J535" s="32" t="str">
        <f t="shared" si="212"/>
        <v>.</v>
      </c>
      <c r="K535" s="32" t="str">
        <f t="shared" si="212"/>
        <v>.</v>
      </c>
      <c r="L535" s="32" t="str">
        <f t="shared" si="212"/>
        <v>.</v>
      </c>
      <c r="M535" s="32" t="str">
        <f t="shared" si="212"/>
        <v>.</v>
      </c>
      <c r="N535" s="32" t="str">
        <f t="shared" si="212"/>
        <v>.</v>
      </c>
      <c r="O535" s="32" t="str">
        <f t="shared" si="212"/>
        <v>.</v>
      </c>
      <c r="P535" s="32" t="str">
        <f t="shared" si="212"/>
        <v>.</v>
      </c>
      <c r="Q535" s="32">
        <f t="shared" si="212"/>
        <v>156.60490516688063</v>
      </c>
      <c r="R535" s="32">
        <f t="shared" si="212"/>
        <v>79.0125427927928</v>
      </c>
      <c r="S535" s="32">
        <f t="shared" si="212"/>
        <v>101.60979697246808</v>
      </c>
      <c r="T535" s="32">
        <f t="shared" si="212"/>
        <v>99.792052866274446</v>
      </c>
      <c r="U535" s="32">
        <f t="shared" si="212"/>
        <v>157.54870177838578</v>
      </c>
      <c r="X535" s="34"/>
      <c r="Y535" s="34"/>
      <c r="Z535" s="34"/>
    </row>
    <row r="536" spans="1:26" x14ac:dyDescent="0.35">
      <c r="A536" s="19" t="s">
        <v>138</v>
      </c>
      <c r="B536" s="390"/>
      <c r="C536" s="20" t="s">
        <v>60</v>
      </c>
      <c r="D536" s="3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X536" s="34"/>
      <c r="Y536" s="34"/>
      <c r="Z536" s="34"/>
    </row>
    <row r="537" spans="1:26" x14ac:dyDescent="0.35">
      <c r="A537" s="19" t="s">
        <v>138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X537" s="34"/>
      <c r="Y537" s="34"/>
      <c r="Z537" s="34"/>
    </row>
    <row r="538" spans="1:26" x14ac:dyDescent="0.35">
      <c r="A538" s="19" t="s">
        <v>138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X538" s="34"/>
      <c r="Y538" s="34"/>
      <c r="Z538" s="34"/>
    </row>
    <row r="539" spans="1:26" x14ac:dyDescent="0.35">
      <c r="A539" s="19" t="s">
        <v>138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X539" s="35"/>
      <c r="Y539" s="35"/>
      <c r="Z539" s="35"/>
    </row>
    <row r="540" spans="1:26" x14ac:dyDescent="0.35">
      <c r="A540" s="19" t="s">
        <v>138</v>
      </c>
      <c r="B540" s="393" t="s">
        <v>11</v>
      </c>
      <c r="C540" s="28" t="s">
        <v>59</v>
      </c>
      <c r="D540" s="34">
        <f t="shared" ref="D540:U540" si="213">IFERROR((D59/D461)*100,".")</f>
        <v>130.8404151950275</v>
      </c>
      <c r="E540" s="34">
        <f t="shared" si="213"/>
        <v>99.438378860614293</v>
      </c>
      <c r="F540" s="34">
        <f t="shared" si="213"/>
        <v>97.554283443263202</v>
      </c>
      <c r="G540" s="34">
        <f t="shared" si="213"/>
        <v>107.70604631024436</v>
      </c>
      <c r="H540" s="34">
        <f>IFERROR((H59/H461)*100,".")</f>
        <v>81.872846556850902</v>
      </c>
      <c r="I540" s="34">
        <f t="shared" si="213"/>
        <v>135.70833991886624</v>
      </c>
      <c r="J540" s="34">
        <f t="shared" si="213"/>
        <v>96.823021270326223</v>
      </c>
      <c r="K540" s="34">
        <f t="shared" si="213"/>
        <v>146.98650217337885</v>
      </c>
      <c r="L540" s="34">
        <f t="shared" si="213"/>
        <v>114.09953762412938</v>
      </c>
      <c r="M540" s="34">
        <f t="shared" si="213"/>
        <v>110.14929759915526</v>
      </c>
      <c r="N540" s="34">
        <f t="shared" si="213"/>
        <v>108.71389511455544</v>
      </c>
      <c r="O540" s="34">
        <f t="shared" si="213"/>
        <v>103.35033930576576</v>
      </c>
      <c r="P540" s="34">
        <f t="shared" si="213"/>
        <v>85.482156085232475</v>
      </c>
      <c r="Q540" s="34">
        <f t="shared" si="213"/>
        <v>111.11926049889136</v>
      </c>
      <c r="R540" s="34">
        <f t="shared" si="213"/>
        <v>131.52809342640222</v>
      </c>
      <c r="S540" s="34">
        <f t="shared" si="213"/>
        <v>111.25915624033564</v>
      </c>
      <c r="T540" s="34">
        <f t="shared" si="213"/>
        <v>116.65005710545644</v>
      </c>
      <c r="U540" s="34">
        <f t="shared" si="213"/>
        <v>116.71314628134419</v>
      </c>
      <c r="X540" s="34"/>
      <c r="Y540" s="34"/>
      <c r="Z540" s="34"/>
    </row>
    <row r="541" spans="1:26" x14ac:dyDescent="0.35">
      <c r="A541" s="19" t="s">
        <v>138</v>
      </c>
      <c r="B541" s="390"/>
      <c r="C541" s="20" t="s">
        <v>60</v>
      </c>
      <c r="D541" s="3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X541" s="34"/>
      <c r="Y541" s="34"/>
      <c r="Z541" s="34"/>
    </row>
    <row r="542" spans="1:26" x14ac:dyDescent="0.35">
      <c r="A542" s="19" t="s">
        <v>138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X542" s="34"/>
      <c r="Y542" s="34"/>
      <c r="Z542" s="34"/>
    </row>
    <row r="543" spans="1:26" x14ac:dyDescent="0.35">
      <c r="A543" s="19" t="s">
        <v>138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X543" s="34"/>
      <c r="Y543" s="34"/>
      <c r="Z543" s="34"/>
    </row>
    <row r="544" spans="1:26" x14ac:dyDescent="0.35">
      <c r="A544" s="19" t="s">
        <v>138</v>
      </c>
      <c r="B544" s="391"/>
      <c r="C544" s="27" t="s">
        <v>63</v>
      </c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X544" s="35"/>
      <c r="Y544" s="35"/>
      <c r="Z544" s="35"/>
    </row>
    <row r="545" spans="1:26" x14ac:dyDescent="0.35">
      <c r="A545" s="19" t="s">
        <v>138</v>
      </c>
      <c r="B545" s="393" t="s">
        <v>12</v>
      </c>
      <c r="C545" s="28" t="s">
        <v>59</v>
      </c>
      <c r="D545" s="34">
        <f t="shared" ref="D545:U545" si="214">IFERROR((D64/D466)*100,".")</f>
        <v>89.455861746847262</v>
      </c>
      <c r="E545" s="34">
        <f t="shared" si="214"/>
        <v>96.536919419508223</v>
      </c>
      <c r="F545" s="34">
        <f t="shared" si="214"/>
        <v>127.46703495445726</v>
      </c>
      <c r="G545" s="34">
        <f t="shared" si="214"/>
        <v>110.77616620932969</v>
      </c>
      <c r="H545" s="34">
        <f>IFERROR((H64/H466)*100,".")</f>
        <v>7809.090909090909</v>
      </c>
      <c r="I545" s="34">
        <f t="shared" si="214"/>
        <v>103.81037473064592</v>
      </c>
      <c r="J545" s="34">
        <f t="shared" si="214"/>
        <v>177.93112513144058</v>
      </c>
      <c r="K545" s="34">
        <f t="shared" si="214"/>
        <v>202.92949296335792</v>
      </c>
      <c r="L545" s="34">
        <f t="shared" si="214"/>
        <v>180.2079002079002</v>
      </c>
      <c r="M545" s="34">
        <f t="shared" si="214"/>
        <v>95.349677615687469</v>
      </c>
      <c r="N545" s="34">
        <f t="shared" si="214"/>
        <v>410.31002638522426</v>
      </c>
      <c r="O545" s="34">
        <f t="shared" si="214"/>
        <v>94.329526395655293</v>
      </c>
      <c r="P545" s="34">
        <f t="shared" si="214"/>
        <v>154.92248932824083</v>
      </c>
      <c r="Q545" s="34">
        <f t="shared" si="214"/>
        <v>117.12714810861718</v>
      </c>
      <c r="R545" s="34">
        <f t="shared" si="214"/>
        <v>98.819707786289129</v>
      </c>
      <c r="S545" s="34">
        <f t="shared" si="214"/>
        <v>171.42154635123109</v>
      </c>
      <c r="T545" s="34">
        <f t="shared" si="214"/>
        <v>185.52199690770695</v>
      </c>
      <c r="U545" s="34">
        <f t="shared" si="214"/>
        <v>134.50614316911995</v>
      </c>
      <c r="X545" s="34"/>
      <c r="Y545" s="34"/>
      <c r="Z545" s="34"/>
    </row>
    <row r="546" spans="1:26" x14ac:dyDescent="0.35">
      <c r="A546" s="19" t="s">
        <v>138</v>
      </c>
      <c r="B546" s="390"/>
      <c r="C546" s="20" t="s">
        <v>60</v>
      </c>
      <c r="D546" s="3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5"/>
      <c r="T546" s="35"/>
      <c r="U546" s="35"/>
      <c r="X546" s="34"/>
      <c r="Y546" s="34"/>
      <c r="Z546" s="34"/>
    </row>
    <row r="547" spans="1:26" x14ac:dyDescent="0.35">
      <c r="A547" s="19" t="s">
        <v>138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X547" s="34"/>
      <c r="Y547" s="34"/>
      <c r="Z547" s="34"/>
    </row>
    <row r="548" spans="1:26" x14ac:dyDescent="0.35">
      <c r="A548" s="19" t="s">
        <v>138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X548" s="34"/>
      <c r="Y548" s="34"/>
      <c r="Z548" s="34"/>
    </row>
    <row r="549" spans="1:26" ht="15" thickBot="1" x14ac:dyDescent="0.4">
      <c r="A549" s="19" t="s">
        <v>138</v>
      </c>
      <c r="B549" s="394"/>
      <c r="C549" s="69" t="s">
        <v>63</v>
      </c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X549" s="35"/>
      <c r="Y549" s="35"/>
      <c r="Z549" s="35"/>
    </row>
    <row r="550" spans="1:26" x14ac:dyDescent="0.35">
      <c r="A550" s="19" t="s">
        <v>138</v>
      </c>
      <c r="B550" s="388" t="s">
        <v>64</v>
      </c>
      <c r="C550" s="17" t="s">
        <v>59</v>
      </c>
      <c r="D550" s="32" t="str">
        <f t="shared" ref="D550:U550" si="215">IFERROR((D69/D471)*100,".")</f>
        <v>.</v>
      </c>
      <c r="E550" s="32" t="str">
        <f t="shared" si="215"/>
        <v>.</v>
      </c>
      <c r="F550" s="32" t="str">
        <f t="shared" si="215"/>
        <v>.</v>
      </c>
      <c r="G550" s="32" t="str">
        <f t="shared" si="215"/>
        <v>.</v>
      </c>
      <c r="H550" s="32" t="str">
        <f>IFERROR((H69/H471)*100,".")</f>
        <v>.</v>
      </c>
      <c r="I550" s="32" t="str">
        <f t="shared" si="215"/>
        <v>.</v>
      </c>
      <c r="J550" s="32" t="str">
        <f t="shared" si="215"/>
        <v>.</v>
      </c>
      <c r="K550" s="32" t="str">
        <f t="shared" si="215"/>
        <v>.</v>
      </c>
      <c r="L550" s="32" t="str">
        <f t="shared" si="215"/>
        <v>.</v>
      </c>
      <c r="M550" s="32" t="str">
        <f t="shared" si="215"/>
        <v>.</v>
      </c>
      <c r="N550" s="32" t="str">
        <f t="shared" si="215"/>
        <v>.</v>
      </c>
      <c r="O550" s="32" t="str">
        <f t="shared" si="215"/>
        <v>.</v>
      </c>
      <c r="P550" s="32" t="str">
        <f t="shared" si="215"/>
        <v>.</v>
      </c>
      <c r="Q550" s="32">
        <f t="shared" si="215"/>
        <v>84.597573549366714</v>
      </c>
      <c r="R550" s="32">
        <f t="shared" si="215"/>
        <v>108.94252226004504</v>
      </c>
      <c r="S550" s="32">
        <f t="shared" si="215"/>
        <v>81.663999609210762</v>
      </c>
      <c r="T550" s="32">
        <f t="shared" si="215"/>
        <v>79.894630523388017</v>
      </c>
      <c r="U550" s="32">
        <f t="shared" si="215"/>
        <v>78.953080740413569</v>
      </c>
      <c r="X550" s="34"/>
      <c r="Y550" s="34"/>
      <c r="Z550" s="34"/>
    </row>
    <row r="551" spans="1:26" x14ac:dyDescent="0.35">
      <c r="A551" s="19" t="s">
        <v>138</v>
      </c>
      <c r="B551" s="388"/>
      <c r="C551" s="20" t="s">
        <v>60</v>
      </c>
      <c r="D551" s="3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5"/>
      <c r="T551" s="35"/>
      <c r="U551" s="35"/>
      <c r="X551" s="34"/>
      <c r="Y551" s="34"/>
      <c r="Z551" s="34"/>
    </row>
    <row r="552" spans="1:26" x14ac:dyDescent="0.35">
      <c r="A552" s="19" t="s">
        <v>138</v>
      </c>
      <c r="B552" s="388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X552" s="34"/>
      <c r="Y552" s="34"/>
      <c r="Z552" s="34"/>
    </row>
    <row r="553" spans="1:26" x14ac:dyDescent="0.35">
      <c r="A553" s="19" t="s">
        <v>138</v>
      </c>
      <c r="B553" s="388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X553" s="34"/>
      <c r="Y553" s="34"/>
      <c r="Z553" s="34"/>
    </row>
    <row r="554" spans="1:26" x14ac:dyDescent="0.35">
      <c r="A554" s="19" t="s">
        <v>138</v>
      </c>
      <c r="B554" s="392"/>
      <c r="C554" s="26" t="s">
        <v>63</v>
      </c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7"/>
      <c r="T554" s="37"/>
      <c r="U554" s="37"/>
      <c r="X554" s="35"/>
      <c r="Y554" s="35"/>
      <c r="Z554" s="35"/>
    </row>
    <row r="555" spans="1:26" x14ac:dyDescent="0.35">
      <c r="A555" s="19" t="s">
        <v>138</v>
      </c>
      <c r="B555" s="393" t="s">
        <v>65</v>
      </c>
      <c r="C555" s="28" t="s">
        <v>59</v>
      </c>
      <c r="D555" s="34">
        <f t="shared" ref="D555:U555" si="216">IFERROR((D74/D476)*100,".")</f>
        <v>3.0128490023967873</v>
      </c>
      <c r="E555" s="34">
        <f t="shared" si="216"/>
        <v>2.9177728929363265</v>
      </c>
      <c r="F555" s="34">
        <f t="shared" si="216"/>
        <v>3.0379362500070273</v>
      </c>
      <c r="G555" s="34">
        <f t="shared" si="216"/>
        <v>4.2555647012198561</v>
      </c>
      <c r="H555" s="34">
        <f>IFERROR((H74/H476)*100,".")</f>
        <v>0.13230117250591122</v>
      </c>
      <c r="I555" s="34">
        <f t="shared" si="216"/>
        <v>7.0500049550457842</v>
      </c>
      <c r="J555" s="34">
        <f t="shared" si="216"/>
        <v>11.07762625345735</v>
      </c>
      <c r="K555" s="34">
        <f t="shared" si="216"/>
        <v>7.5916007821133977</v>
      </c>
      <c r="L555" s="34">
        <f t="shared" si="216"/>
        <v>8.1322372286926576</v>
      </c>
      <c r="M555" s="34">
        <f t="shared" si="216"/>
        <v>0.74763081825945554</v>
      </c>
      <c r="N555" s="34">
        <f t="shared" si="216"/>
        <v>1.6338384736809546</v>
      </c>
      <c r="O555" s="34">
        <f t="shared" si="216"/>
        <v>0.90260341864445925</v>
      </c>
      <c r="P555" s="34">
        <f t="shared" si="216"/>
        <v>0.33664167805034617</v>
      </c>
      <c r="Q555" s="34">
        <f t="shared" si="216"/>
        <v>0.25033807006661063</v>
      </c>
      <c r="R555" s="34">
        <f t="shared" si="216"/>
        <v>1.3326993083877474</v>
      </c>
      <c r="S555" s="34">
        <f t="shared" si="216"/>
        <v>2.5373228159091012</v>
      </c>
      <c r="T555" s="34">
        <f t="shared" si="216"/>
        <v>1.1861012865093608</v>
      </c>
      <c r="U555" s="34">
        <f t="shared" si="216"/>
        <v>0.49302801882645647</v>
      </c>
      <c r="X555" s="34"/>
      <c r="Y555" s="34"/>
      <c r="Z555" s="34"/>
    </row>
    <row r="556" spans="1:26" x14ac:dyDescent="0.35">
      <c r="A556" s="19" t="s">
        <v>138</v>
      </c>
      <c r="B556" s="390"/>
      <c r="C556" s="20" t="s">
        <v>60</v>
      </c>
      <c r="D556" s="3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5"/>
      <c r="T556" s="35"/>
      <c r="U556" s="35"/>
      <c r="X556" s="34"/>
      <c r="Y556" s="34"/>
      <c r="Z556" s="34"/>
    </row>
    <row r="557" spans="1:26" x14ac:dyDescent="0.35">
      <c r="A557" s="19" t="s">
        <v>138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X557" s="34"/>
      <c r="Y557" s="34"/>
      <c r="Z557" s="34"/>
    </row>
    <row r="558" spans="1:26" x14ac:dyDescent="0.35">
      <c r="A558" s="19" t="s">
        <v>138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X558" s="34"/>
      <c r="Y558" s="34"/>
      <c r="Z558" s="34"/>
    </row>
    <row r="559" spans="1:26" x14ac:dyDescent="0.35">
      <c r="A559" s="19" t="s">
        <v>138</v>
      </c>
      <c r="B559" s="391"/>
      <c r="C559" s="27" t="s">
        <v>63</v>
      </c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X559" s="35"/>
      <c r="Y559" s="35"/>
      <c r="Z559" s="35"/>
    </row>
    <row r="560" spans="1:26" x14ac:dyDescent="0.35">
      <c r="A560" s="19" t="s">
        <v>138</v>
      </c>
      <c r="B560" s="388" t="s">
        <v>94</v>
      </c>
      <c r="C560" s="28" t="s">
        <v>59</v>
      </c>
      <c r="D560" s="34">
        <f t="shared" ref="D560:U560" si="217">IFERROR((D79/D481)*100,".")</f>
        <v>24.017511196095192</v>
      </c>
      <c r="E560" s="34">
        <f t="shared" si="217"/>
        <v>21.902718998202847</v>
      </c>
      <c r="F560" s="34">
        <f t="shared" si="217"/>
        <v>23.202555923242784</v>
      </c>
      <c r="G560" s="34">
        <f t="shared" si="217"/>
        <v>24.911698170000445</v>
      </c>
      <c r="H560" s="34">
        <f>IFERROR((H79/H481)*100,".")</f>
        <v>21.416908838139999</v>
      </c>
      <c r="I560" s="34">
        <f t="shared" si="217"/>
        <v>41.117274341715785</v>
      </c>
      <c r="J560" s="34">
        <f t="shared" si="217"/>
        <v>28.363792945229179</v>
      </c>
      <c r="K560" s="34">
        <f t="shared" si="217"/>
        <v>35.956060900075009</v>
      </c>
      <c r="L560" s="34">
        <f t="shared" si="217"/>
        <v>45.046228968570318</v>
      </c>
      <c r="M560" s="34">
        <f t="shared" si="217"/>
        <v>38.166988194205558</v>
      </c>
      <c r="N560" s="34">
        <f t="shared" si="217"/>
        <v>28.620326402281908</v>
      </c>
      <c r="O560" s="34">
        <f t="shared" si="217"/>
        <v>31.594638540460974</v>
      </c>
      <c r="P560" s="34">
        <f t="shared" si="217"/>
        <v>32.781329304142425</v>
      </c>
      <c r="Q560" s="34">
        <f t="shared" si="217"/>
        <v>102.85266684412795</v>
      </c>
      <c r="R560" s="34">
        <f t="shared" si="217"/>
        <v>91.621325056681016</v>
      </c>
      <c r="S560" s="34">
        <f t="shared" si="217"/>
        <v>91.727189158806311</v>
      </c>
      <c r="T560" s="34">
        <f t="shared" si="217"/>
        <v>60.105186207122749</v>
      </c>
      <c r="U560" s="34">
        <f t="shared" si="217"/>
        <v>90.126795934917297</v>
      </c>
      <c r="X560" s="35"/>
      <c r="Y560" s="35"/>
      <c r="Z560" s="35"/>
    </row>
    <row r="561" spans="1:26" x14ac:dyDescent="0.35">
      <c r="A561" s="19" t="s">
        <v>138</v>
      </c>
      <c r="B561" s="388"/>
      <c r="C561" s="20" t="s">
        <v>60</v>
      </c>
      <c r="D561" s="3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5"/>
      <c r="T561" s="35"/>
      <c r="U561" s="35"/>
      <c r="X561" s="35"/>
      <c r="Y561" s="35"/>
      <c r="Z561" s="35"/>
    </row>
    <row r="562" spans="1:26" x14ac:dyDescent="0.35">
      <c r="A562" s="19" t="s">
        <v>138</v>
      </c>
      <c r="B562" s="388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X562" s="35"/>
      <c r="Y562" s="35"/>
      <c r="Z562" s="35"/>
    </row>
    <row r="563" spans="1:26" x14ac:dyDescent="0.35">
      <c r="A563" s="19" t="s">
        <v>138</v>
      </c>
      <c r="B563" s="388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X563" s="35"/>
      <c r="Y563" s="35"/>
      <c r="Z563" s="35"/>
    </row>
    <row r="564" spans="1:26" x14ac:dyDescent="0.35">
      <c r="A564" s="19" t="s">
        <v>138</v>
      </c>
      <c r="B564" s="389"/>
      <c r="C564" s="25" t="s">
        <v>63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X564" s="35"/>
      <c r="Y564" s="35"/>
      <c r="Z564" s="35"/>
    </row>
  </sheetData>
  <mergeCells count="97"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342:B346"/>
    <mergeCell ref="B347:B351"/>
    <mergeCell ref="B352:B356"/>
    <mergeCell ref="B357:B361"/>
    <mergeCell ref="B387:B391"/>
    <mergeCell ref="B323:B327"/>
    <mergeCell ref="B308:B312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39:B43"/>
    <mergeCell ref="B19:B23"/>
    <mergeCell ref="B165:B169"/>
    <mergeCell ref="B273:B277"/>
    <mergeCell ref="B204:B208"/>
    <mergeCell ref="B209:B213"/>
    <mergeCell ref="B214:B218"/>
    <mergeCell ref="B219:B223"/>
    <mergeCell ref="B224:B228"/>
    <mergeCell ref="B229:B233"/>
    <mergeCell ref="B234:B238"/>
    <mergeCell ref="B239:B243"/>
    <mergeCell ref="B263:B267"/>
    <mergeCell ref="B268:B272"/>
    <mergeCell ref="B244:B248"/>
    <mergeCell ref="B184:B188"/>
    <mergeCell ref="B189:B193"/>
    <mergeCell ref="B194:B198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120:B124"/>
    <mergeCell ref="B79:B83"/>
    <mergeCell ref="B431:B435"/>
    <mergeCell ref="B436:B440"/>
    <mergeCell ref="B441:B445"/>
    <mergeCell ref="B446:B450"/>
    <mergeCell ref="B410:B420"/>
    <mergeCell ref="B421:B425"/>
    <mergeCell ref="B426:B430"/>
    <mergeCell ref="B451:B455"/>
    <mergeCell ref="B456:B460"/>
    <mergeCell ref="B461:B465"/>
    <mergeCell ref="B466:B470"/>
    <mergeCell ref="B471:B475"/>
    <mergeCell ref="B476:B480"/>
    <mergeCell ref="B481:B485"/>
    <mergeCell ref="B500:B504"/>
    <mergeCell ref="B505:B509"/>
    <mergeCell ref="B489:B499"/>
    <mergeCell ref="B510:B514"/>
    <mergeCell ref="B515:B519"/>
    <mergeCell ref="B520:B524"/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8:B18"/>
    <mergeCell ref="B94:B104"/>
    <mergeCell ref="B173:B183"/>
    <mergeCell ref="B252:B262"/>
    <mergeCell ref="B331:B341"/>
    <mergeCell ref="B24:B28"/>
    <mergeCell ref="B29:B33"/>
    <mergeCell ref="B34:B38"/>
    <mergeCell ref="B199:B203"/>
    <mergeCell ref="B130:B134"/>
    <mergeCell ref="B135:B139"/>
    <mergeCell ref="B140:B144"/>
    <mergeCell ref="B145:B149"/>
    <mergeCell ref="B150:B154"/>
    <mergeCell ref="B155:B159"/>
    <mergeCell ref="B160:B16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00B0F0"/>
  </sheetPr>
  <dimension ref="A2:V564"/>
  <sheetViews>
    <sheetView zoomScale="60" zoomScaleNormal="60" zoomScaleSheetLayoutView="50" zoomScalePageLayoutView="70" workbookViewId="0">
      <pane xSplit="2" ySplit="7" topLeftCell="P8" activePane="bottomRight" state="frozen"/>
      <selection pane="topRight" activeCell="C1" sqref="C1"/>
      <selection pane="bottomLeft" activeCell="A8" sqref="A8"/>
      <selection pane="bottomRight" activeCell="B500" sqref="B500:B564"/>
    </sheetView>
  </sheetViews>
  <sheetFormatPr defaultColWidth="8.81640625" defaultRowHeight="14.5" x14ac:dyDescent="0.35"/>
  <cols>
    <col min="1" max="1" width="31" style="19" customWidth="1"/>
    <col min="2" max="2" width="50.81640625" style="20" customWidth="1"/>
    <col min="3" max="3" width="50.453125" style="19" bestFit="1" customWidth="1"/>
    <col min="4" max="21" width="27.81640625" style="19" customWidth="1"/>
    <col min="22" max="23" width="8.81640625" style="19"/>
    <col min="24" max="24" width="2.1796875" style="19" bestFit="1" customWidth="1"/>
    <col min="25" max="16384" width="8.81640625" style="19"/>
  </cols>
  <sheetData>
    <row r="2" spans="1:22" ht="18.5" x14ac:dyDescent="0.35">
      <c r="B2" s="315" t="s">
        <v>139</v>
      </c>
      <c r="C2" s="98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</row>
    <row r="3" spans="1:22" x14ac:dyDescent="0.35">
      <c r="B3" s="20" t="s">
        <v>113</v>
      </c>
      <c r="C3" s="2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</row>
    <row r="4" spans="1:22" x14ac:dyDescent="0.35">
      <c r="B4" s="20" t="s">
        <v>81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</row>
    <row r="5" spans="1:22" x14ac:dyDescent="0.35"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</row>
    <row r="6" spans="1:22" x14ac:dyDescent="0.35">
      <c r="C6" s="20"/>
      <c r="D6" s="21"/>
      <c r="E6" s="21"/>
      <c r="F6" s="21"/>
      <c r="G6" s="21"/>
      <c r="H6" s="21"/>
      <c r="I6" s="21"/>
      <c r="J6" s="21"/>
      <c r="K6" s="21"/>
      <c r="L6" s="21"/>
      <c r="M6" s="108"/>
      <c r="N6" s="21"/>
      <c r="O6" s="21"/>
      <c r="P6" s="21"/>
      <c r="Q6" s="21"/>
      <c r="R6" s="21"/>
      <c r="S6" s="21"/>
      <c r="T6" s="43"/>
      <c r="U6" s="43"/>
    </row>
    <row r="7" spans="1:22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186</v>
      </c>
    </row>
    <row r="8" spans="1:22" ht="15" customHeight="1" x14ac:dyDescent="0.35">
      <c r="A8" s="19" t="s">
        <v>139</v>
      </c>
      <c r="B8" s="376" t="s">
        <v>0</v>
      </c>
      <c r="C8" s="260" t="s">
        <v>125</v>
      </c>
      <c r="D8" s="86">
        <f t="shared" ref="D8:R8" si="0">D11+D18</f>
        <v>3232932300</v>
      </c>
      <c r="E8" s="86">
        <f t="shared" si="0"/>
        <v>4731847300</v>
      </c>
      <c r="F8" s="86">
        <f t="shared" si="0"/>
        <v>4193050300</v>
      </c>
      <c r="G8" s="86">
        <f t="shared" si="0"/>
        <v>4347231783.6300001</v>
      </c>
      <c r="H8" s="86">
        <f t="shared" si="0"/>
        <v>5625338260</v>
      </c>
      <c r="I8" s="86">
        <f t="shared" si="0"/>
        <v>7648659530</v>
      </c>
      <c r="J8" s="86">
        <f t="shared" si="0"/>
        <v>8411743500</v>
      </c>
      <c r="K8" s="86">
        <f t="shared" si="0"/>
        <v>7901939041</v>
      </c>
      <c r="L8" s="86">
        <f t="shared" si="0"/>
        <v>8728130129</v>
      </c>
      <c r="M8" s="86">
        <f t="shared" si="0"/>
        <v>8672579900</v>
      </c>
      <c r="N8" s="86">
        <f t="shared" si="0"/>
        <v>9298464536.6039219</v>
      </c>
      <c r="O8" s="86">
        <f t="shared" si="0"/>
        <v>9096842747.2943287</v>
      </c>
      <c r="P8" s="86">
        <f t="shared" si="0"/>
        <v>11112831338.622547</v>
      </c>
      <c r="Q8" s="86">
        <f>Q11+Q18</f>
        <v>12227843513.275702</v>
      </c>
      <c r="R8" s="86">
        <f t="shared" si="0"/>
        <v>14747085284.272842</v>
      </c>
      <c r="S8" s="86">
        <f>S11+S18</f>
        <v>17465799508.474701</v>
      </c>
      <c r="T8" s="86">
        <f>T11+T18</f>
        <v>21959170012.528412</v>
      </c>
      <c r="U8" s="86">
        <f>U11+U18</f>
        <v>24943634544.045479</v>
      </c>
    </row>
    <row r="9" spans="1:22" ht="15" customHeight="1" x14ac:dyDescent="0.35">
      <c r="A9" s="19" t="s">
        <v>139</v>
      </c>
      <c r="B9" s="377"/>
      <c r="C9" s="260" t="s">
        <v>124</v>
      </c>
      <c r="D9" s="86">
        <f t="shared" ref="D9:R9" si="1">D11+D16+D17</f>
        <v>2362233000</v>
      </c>
      <c r="E9" s="86">
        <f>E11+E16+E17</f>
        <v>4738300000</v>
      </c>
      <c r="F9" s="86">
        <f t="shared" si="1"/>
        <v>4082800000</v>
      </c>
      <c r="G9" s="86">
        <f t="shared" si="1"/>
        <v>3774800000</v>
      </c>
      <c r="H9" s="86">
        <f t="shared" si="1"/>
        <v>5322700000</v>
      </c>
      <c r="I9" s="86">
        <f t="shared" si="1"/>
        <v>6863900000</v>
      </c>
      <c r="J9" s="86">
        <f t="shared" si="1"/>
        <v>7749900000</v>
      </c>
      <c r="K9" s="86">
        <f t="shared" si="1"/>
        <v>6782300000</v>
      </c>
      <c r="L9" s="86">
        <f t="shared" si="1"/>
        <v>7705800000</v>
      </c>
      <c r="M9" s="86">
        <f t="shared" si="1"/>
        <v>7517900000</v>
      </c>
      <c r="N9" s="86">
        <f t="shared" si="1"/>
        <v>7019900000</v>
      </c>
      <c r="O9" s="86">
        <f t="shared" si="1"/>
        <v>7564400000</v>
      </c>
      <c r="P9" s="86">
        <f t="shared" si="1"/>
        <v>8272100000</v>
      </c>
      <c r="Q9" s="86">
        <f t="shared" si="1"/>
        <v>10153500000</v>
      </c>
      <c r="R9" s="86">
        <f t="shared" si="1"/>
        <v>14086579507.799999</v>
      </c>
      <c r="S9" s="86">
        <f>S11+S16+S17</f>
        <v>16570084109.639999</v>
      </c>
      <c r="T9" s="86">
        <f>T11+T16+T17</f>
        <v>23740648688.129997</v>
      </c>
      <c r="U9" s="86">
        <f>U11+U16+U17</f>
        <v>27983920622.599998</v>
      </c>
    </row>
    <row r="10" spans="1:22" ht="15" customHeight="1" x14ac:dyDescent="0.35">
      <c r="A10" s="19" t="s">
        <v>139</v>
      </c>
      <c r="B10" s="377"/>
      <c r="C10" s="95" t="s">
        <v>126</v>
      </c>
      <c r="D10" s="86">
        <f>D19+D24+D29+D34+D39+D44+D49+D54+D59+D64</f>
        <v>5155306304</v>
      </c>
      <c r="E10" s="86">
        <f t="shared" ref="E10:R10" si="2">E19+E24+E29+E34+E39+E44+E49+E54+E59+E64</f>
        <v>5505929674</v>
      </c>
      <c r="F10" s="86">
        <f t="shared" si="2"/>
        <v>5357942184</v>
      </c>
      <c r="G10" s="86">
        <f t="shared" si="2"/>
        <v>4453864178</v>
      </c>
      <c r="H10" s="86">
        <f t="shared" si="2"/>
        <v>4965066964</v>
      </c>
      <c r="I10" s="86">
        <f t="shared" si="2"/>
        <v>6901880439</v>
      </c>
      <c r="J10" s="86">
        <f t="shared" si="2"/>
        <v>8187382994</v>
      </c>
      <c r="K10" s="86">
        <f t="shared" si="2"/>
        <v>7138862475</v>
      </c>
      <c r="L10" s="86">
        <f t="shared" si="2"/>
        <v>7892881473</v>
      </c>
      <c r="M10" s="86">
        <f t="shared" si="2"/>
        <v>7385462041</v>
      </c>
      <c r="N10" s="86">
        <f t="shared" si="2"/>
        <v>7508699962</v>
      </c>
      <c r="O10" s="86">
        <f t="shared" si="2"/>
        <v>7428264885</v>
      </c>
      <c r="P10" s="86">
        <f t="shared" si="2"/>
        <v>9274726885</v>
      </c>
      <c r="Q10" s="86">
        <f>Q19+Q24+Q29+Q34+Q39+Q44+Q49+Q54+Q59+Q64</f>
        <v>10322068715</v>
      </c>
      <c r="R10" s="86">
        <f t="shared" si="2"/>
        <v>12176650590</v>
      </c>
      <c r="S10" s="86">
        <f>S19+S24+S29+S34+S39+S44+S49+S54+S59+S64</f>
        <v>14186625978</v>
      </c>
      <c r="T10" s="86">
        <f>T19+T24+T29+T34+T39+T44+T49+T54+T59+T64</f>
        <v>17431866323</v>
      </c>
      <c r="U10" s="86">
        <f>U19+U24+U29+U34+U39+U44+U49+U54+U59+U64</f>
        <v>20165963843</v>
      </c>
      <c r="V10" s="19" t="s">
        <v>208</v>
      </c>
    </row>
    <row r="11" spans="1:22" ht="15" customHeight="1" x14ac:dyDescent="0.35">
      <c r="A11" s="19" t="s">
        <v>139</v>
      </c>
      <c r="B11" s="377"/>
      <c r="C11" s="260" t="s">
        <v>123</v>
      </c>
      <c r="D11" s="86">
        <f>D12+D15</f>
        <v>2362233000</v>
      </c>
      <c r="E11" s="86">
        <f>E12+E15</f>
        <v>3990700000</v>
      </c>
      <c r="F11" s="86">
        <f t="shared" ref="F11:R11" si="3">F12+F15</f>
        <v>3545400000</v>
      </c>
      <c r="G11" s="86">
        <f t="shared" si="3"/>
        <v>3702400000</v>
      </c>
      <c r="H11" s="86">
        <f t="shared" si="3"/>
        <v>5176000000</v>
      </c>
      <c r="I11" s="86">
        <f t="shared" si="3"/>
        <v>6763600000</v>
      </c>
      <c r="J11" s="86">
        <f t="shared" si="3"/>
        <v>7641800000</v>
      </c>
      <c r="K11" s="86">
        <f t="shared" si="3"/>
        <v>6523600000</v>
      </c>
      <c r="L11" s="86">
        <f t="shared" si="3"/>
        <v>7410900000</v>
      </c>
      <c r="M11" s="86">
        <f t="shared" si="3"/>
        <v>7092800000</v>
      </c>
      <c r="N11" s="86">
        <f t="shared" si="3"/>
        <v>6907400000</v>
      </c>
      <c r="O11" s="86">
        <f t="shared" si="3"/>
        <v>7379800000</v>
      </c>
      <c r="P11" s="86">
        <f t="shared" si="3"/>
        <v>7986400000</v>
      </c>
      <c r="Q11" s="86">
        <f t="shared" si="3"/>
        <v>9695900000</v>
      </c>
      <c r="R11" s="86">
        <f t="shared" si="3"/>
        <v>11220893607.799999</v>
      </c>
      <c r="S11" s="86">
        <f>S12+S15</f>
        <v>13451417318.639999</v>
      </c>
      <c r="T11" s="86">
        <f>T12+T15</f>
        <v>16419648688.129999</v>
      </c>
      <c r="U11" s="86">
        <f>U12+U15</f>
        <v>19008520622.599998</v>
      </c>
    </row>
    <row r="12" spans="1:22" ht="15" customHeight="1" x14ac:dyDescent="0.35">
      <c r="A12" s="19" t="s">
        <v>139</v>
      </c>
      <c r="B12" s="377"/>
      <c r="C12" s="20" t="s">
        <v>117</v>
      </c>
      <c r="D12" s="86">
        <v>2362233000</v>
      </c>
      <c r="E12" s="86">
        <v>2648200000</v>
      </c>
      <c r="F12" s="86">
        <v>2142300000.0000002</v>
      </c>
      <c r="G12" s="86">
        <v>2403700000</v>
      </c>
      <c r="H12" s="86">
        <v>3426500000</v>
      </c>
      <c r="I12" s="86">
        <v>4237100000.0000005</v>
      </c>
      <c r="J12" s="86">
        <v>4415000000</v>
      </c>
      <c r="K12" s="86">
        <v>3223200000</v>
      </c>
      <c r="L12" s="86">
        <v>3927600000</v>
      </c>
      <c r="M12" s="86">
        <v>3449900000</v>
      </c>
      <c r="N12" s="86">
        <v>3637100000</v>
      </c>
      <c r="O12" s="86">
        <v>3715000000</v>
      </c>
      <c r="P12" s="86">
        <v>3871000000</v>
      </c>
      <c r="Q12" s="86">
        <v>4720300000</v>
      </c>
      <c r="R12" s="86">
        <v>5556300000</v>
      </c>
      <c r="S12" s="86">
        <v>6905400000</v>
      </c>
      <c r="T12" s="86">
        <v>7577000000</v>
      </c>
      <c r="U12" s="86">
        <v>10463800000</v>
      </c>
    </row>
    <row r="13" spans="1:22" ht="15" customHeight="1" x14ac:dyDescent="0.35">
      <c r="A13" s="19" t="s">
        <v>139</v>
      </c>
      <c r="B13" s="377"/>
      <c r="C13" s="254" t="s">
        <v>118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35">
      <c r="A14" s="19" t="s">
        <v>139</v>
      </c>
      <c r="B14" s="377"/>
      <c r="C14" s="254" t="s">
        <v>119</v>
      </c>
      <c r="D14" s="32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35">
      <c r="A15" s="19" t="s">
        <v>139</v>
      </c>
      <c r="B15" s="377"/>
      <c r="C15" s="254" t="s">
        <v>120</v>
      </c>
      <c r="D15" s="86"/>
      <c r="E15" s="235">
        <v>1342500000</v>
      </c>
      <c r="F15" s="235">
        <v>1403100000</v>
      </c>
      <c r="G15" s="235">
        <v>1298700000</v>
      </c>
      <c r="H15" s="235">
        <v>1749500000</v>
      </c>
      <c r="I15" s="235">
        <v>2526500000</v>
      </c>
      <c r="J15" s="235">
        <v>3226800000</v>
      </c>
      <c r="K15" s="235">
        <v>3300400000</v>
      </c>
      <c r="L15" s="235">
        <v>3483300000</v>
      </c>
      <c r="M15" s="235">
        <v>3642900000</v>
      </c>
      <c r="N15" s="235">
        <v>3270300000</v>
      </c>
      <c r="O15" s="235">
        <v>3664800000</v>
      </c>
      <c r="P15" s="235">
        <v>4115399999.9999995</v>
      </c>
      <c r="Q15" s="235">
        <v>4975600000</v>
      </c>
      <c r="R15" s="86">
        <v>5664593607.8000002</v>
      </c>
      <c r="S15" s="86">
        <v>6546017318.6400003</v>
      </c>
      <c r="T15" s="86">
        <v>8842648688.1299992</v>
      </c>
      <c r="U15" s="86">
        <v>8544720622.6000004</v>
      </c>
    </row>
    <row r="16" spans="1:22" ht="15" customHeight="1" x14ac:dyDescent="0.35">
      <c r="A16" s="19" t="s">
        <v>139</v>
      </c>
      <c r="B16" s="377"/>
      <c r="C16" s="260" t="s">
        <v>121</v>
      </c>
      <c r="D16" s="32"/>
      <c r="E16" s="32">
        <v>747600000</v>
      </c>
      <c r="F16" s="32">
        <v>537400000</v>
      </c>
      <c r="G16" s="32">
        <v>72400000</v>
      </c>
      <c r="H16" s="32">
        <v>146700000</v>
      </c>
      <c r="I16" s="32">
        <v>100300000</v>
      </c>
      <c r="J16" s="32">
        <v>88100000</v>
      </c>
      <c r="K16" s="32">
        <v>258700000</v>
      </c>
      <c r="L16" s="32">
        <v>253200000</v>
      </c>
      <c r="M16" s="32">
        <v>327000000</v>
      </c>
      <c r="N16" s="32">
        <v>76000000</v>
      </c>
      <c r="O16" s="32">
        <v>184600000</v>
      </c>
      <c r="P16" s="32">
        <v>285700000</v>
      </c>
      <c r="Q16" s="32">
        <v>457600000</v>
      </c>
      <c r="R16" s="32">
        <v>2865685900</v>
      </c>
      <c r="S16" s="32">
        <v>3118666791</v>
      </c>
      <c r="T16" s="32">
        <v>7321000000</v>
      </c>
      <c r="U16" s="32">
        <v>8975400000</v>
      </c>
    </row>
    <row r="17" spans="1:21" ht="15" customHeight="1" x14ac:dyDescent="0.35">
      <c r="A17" s="19" t="s">
        <v>139</v>
      </c>
      <c r="B17" s="377"/>
      <c r="C17" s="260" t="s">
        <v>122</v>
      </c>
      <c r="D17" s="32"/>
      <c r="E17" s="32"/>
      <c r="F17" s="32"/>
      <c r="G17" s="32"/>
      <c r="H17" s="32"/>
      <c r="I17" s="32"/>
      <c r="J17" s="32">
        <v>20000000</v>
      </c>
      <c r="K17" s="32"/>
      <c r="L17" s="32">
        <v>41700000</v>
      </c>
      <c r="M17" s="32">
        <v>98100000</v>
      </c>
      <c r="N17" s="32">
        <v>36500000</v>
      </c>
      <c r="O17" s="32"/>
      <c r="P17" s="32"/>
      <c r="Q17" s="32"/>
      <c r="R17" s="32"/>
      <c r="S17" s="32"/>
      <c r="T17" s="32"/>
      <c r="U17" s="32"/>
    </row>
    <row r="18" spans="1:21" ht="15" customHeight="1" x14ac:dyDescent="0.35">
      <c r="A18" s="19" t="s">
        <v>139</v>
      </c>
      <c r="B18" s="378"/>
      <c r="C18" s="261" t="s">
        <v>116</v>
      </c>
      <c r="D18" s="39">
        <v>870699300</v>
      </c>
      <c r="E18" s="39">
        <v>741147300</v>
      </c>
      <c r="F18" s="39">
        <v>647650300</v>
      </c>
      <c r="G18" s="39">
        <v>644831783.63</v>
      </c>
      <c r="H18" s="39">
        <v>449338259.99999988</v>
      </c>
      <c r="I18" s="39">
        <v>885059530</v>
      </c>
      <c r="J18" s="39">
        <v>769943499.99999988</v>
      </c>
      <c r="K18" s="39">
        <v>1378339041.0000002</v>
      </c>
      <c r="L18" s="39">
        <v>1317230129</v>
      </c>
      <c r="M18" s="39">
        <v>1579779900</v>
      </c>
      <c r="N18" s="39">
        <v>2391064536.6039224</v>
      </c>
      <c r="O18" s="39">
        <v>1717042747.294328</v>
      </c>
      <c r="P18" s="39">
        <v>3126431338.6225471</v>
      </c>
      <c r="Q18" s="39">
        <v>2531943513.2757015</v>
      </c>
      <c r="R18" s="39">
        <v>3526191676.4728436</v>
      </c>
      <c r="S18" s="39">
        <v>4014382189.834702</v>
      </c>
      <c r="T18" s="39">
        <v>5539521324.3984137</v>
      </c>
      <c r="U18" s="39">
        <v>5935113921.4454794</v>
      </c>
    </row>
    <row r="19" spans="1:21" ht="15" customHeight="1" x14ac:dyDescent="0.35">
      <c r="A19" s="19" t="s">
        <v>139</v>
      </c>
      <c r="B19" s="393" t="s">
        <v>4</v>
      </c>
      <c r="C19" s="260" t="s">
        <v>59</v>
      </c>
      <c r="D19" s="34">
        <f t="shared" ref="D19:U19" si="4">SUM(D20:D23)</f>
        <v>961273295</v>
      </c>
      <c r="E19" s="34">
        <f t="shared" si="4"/>
        <v>803659302.99999988</v>
      </c>
      <c r="F19" s="34">
        <f t="shared" si="4"/>
        <v>962811297</v>
      </c>
      <c r="G19" s="34">
        <f t="shared" si="4"/>
        <v>705583337.99999988</v>
      </c>
      <c r="H19" s="34">
        <f t="shared" si="4"/>
        <v>780482932</v>
      </c>
      <c r="I19" s="34">
        <f t="shared" si="4"/>
        <v>906223828</v>
      </c>
      <c r="J19" s="34">
        <f t="shared" si="4"/>
        <v>1206505151</v>
      </c>
      <c r="K19" s="34">
        <f t="shared" si="4"/>
        <v>1060205862</v>
      </c>
      <c r="L19" s="34">
        <f t="shared" si="4"/>
        <v>1259684742</v>
      </c>
      <c r="M19" s="34">
        <f t="shared" si="4"/>
        <v>656740687</v>
      </c>
      <c r="N19" s="34">
        <f t="shared" si="4"/>
        <v>205514735</v>
      </c>
      <c r="O19" s="34">
        <f t="shared" si="4"/>
        <v>189077108</v>
      </c>
      <c r="P19" s="34">
        <f t="shared" si="4"/>
        <v>221294310</v>
      </c>
      <c r="Q19" s="34">
        <f t="shared" si="4"/>
        <v>331621038</v>
      </c>
      <c r="R19" s="34">
        <f t="shared" si="4"/>
        <v>247510881</v>
      </c>
      <c r="S19" s="34">
        <f t="shared" si="4"/>
        <v>401225958</v>
      </c>
      <c r="T19" s="34">
        <f t="shared" si="4"/>
        <v>547076063</v>
      </c>
      <c r="U19" s="34">
        <f t="shared" si="4"/>
        <v>979326461</v>
      </c>
    </row>
    <row r="20" spans="1:21" x14ac:dyDescent="0.35">
      <c r="A20" s="19" t="s">
        <v>139</v>
      </c>
      <c r="B20" s="390"/>
      <c r="C20" s="20" t="s">
        <v>60</v>
      </c>
      <c r="D20" s="34">
        <v>961273295</v>
      </c>
      <c r="E20" s="34">
        <v>803659302.99999988</v>
      </c>
      <c r="F20" s="34">
        <v>962811297</v>
      </c>
      <c r="G20" s="34">
        <v>705583337.99999988</v>
      </c>
      <c r="H20" s="34">
        <v>780482932</v>
      </c>
      <c r="I20" s="34">
        <v>906223828</v>
      </c>
      <c r="J20" s="34">
        <v>1206505151</v>
      </c>
      <c r="K20" s="34">
        <v>1060205862</v>
      </c>
      <c r="L20" s="34">
        <v>1259684742</v>
      </c>
      <c r="M20" s="34">
        <v>656740687</v>
      </c>
      <c r="N20" s="34">
        <v>205514735</v>
      </c>
      <c r="O20" s="34">
        <v>189077108</v>
      </c>
      <c r="P20" s="34">
        <v>221294310</v>
      </c>
      <c r="Q20" s="34">
        <v>331621038</v>
      </c>
      <c r="R20" s="34">
        <v>247510881</v>
      </c>
      <c r="S20" s="34">
        <v>401225958</v>
      </c>
      <c r="T20" s="43">
        <v>547076063</v>
      </c>
      <c r="U20" s="43">
        <v>979326461</v>
      </c>
    </row>
    <row r="21" spans="1:21" x14ac:dyDescent="0.35">
      <c r="A21" s="19" t="s">
        <v>139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</row>
    <row r="22" spans="1:21" x14ac:dyDescent="0.35">
      <c r="A22" s="19" t="s">
        <v>139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</row>
    <row r="23" spans="1:21" x14ac:dyDescent="0.35">
      <c r="A23" s="19" t="s">
        <v>139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ht="15" customHeight="1" x14ac:dyDescent="0.35">
      <c r="A24" s="19" t="s">
        <v>139</v>
      </c>
      <c r="B24" s="393" t="s">
        <v>5</v>
      </c>
      <c r="C24" s="17" t="s">
        <v>59</v>
      </c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</row>
    <row r="25" spans="1:21" x14ac:dyDescent="0.35">
      <c r="A25" s="19" t="s">
        <v>139</v>
      </c>
      <c r="B25" s="390"/>
      <c r="C25" s="20" t="s">
        <v>60</v>
      </c>
      <c r="D25" s="3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1" x14ac:dyDescent="0.35">
      <c r="A26" s="19" t="s">
        <v>139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1" x14ac:dyDescent="0.35">
      <c r="A27" s="19" t="s">
        <v>139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1" x14ac:dyDescent="0.35">
      <c r="A28" s="19" t="s">
        <v>139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</row>
    <row r="29" spans="1:21" ht="15" customHeight="1" x14ac:dyDescent="0.35">
      <c r="A29" s="19" t="s">
        <v>139</v>
      </c>
      <c r="B29" s="393" t="s">
        <v>6</v>
      </c>
      <c r="C29" s="17" t="s">
        <v>59</v>
      </c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</row>
    <row r="30" spans="1:21" x14ac:dyDescent="0.35">
      <c r="A30" s="19" t="s">
        <v>139</v>
      </c>
      <c r="B30" s="390"/>
      <c r="C30" s="20" t="s">
        <v>60</v>
      </c>
      <c r="D30" s="3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</row>
    <row r="31" spans="1:21" x14ac:dyDescent="0.35">
      <c r="A31" s="19" t="s">
        <v>139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1" x14ac:dyDescent="0.35">
      <c r="A32" s="19" t="s">
        <v>139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 x14ac:dyDescent="0.35">
      <c r="A33" s="19" t="s">
        <v>139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15" customHeight="1" x14ac:dyDescent="0.35">
      <c r="A34" s="19" t="s">
        <v>139</v>
      </c>
      <c r="B34" s="393" t="s">
        <v>7</v>
      </c>
      <c r="C34" s="28" t="s">
        <v>59</v>
      </c>
      <c r="D34" s="34">
        <f t="shared" ref="D34:U34" si="5">SUM(D35:D38)</f>
        <v>2243397931</v>
      </c>
      <c r="E34" s="34">
        <f t="shared" si="5"/>
        <v>2226145742</v>
      </c>
      <c r="F34" s="34">
        <f t="shared" si="5"/>
        <v>2140609377</v>
      </c>
      <c r="G34" s="34">
        <f t="shared" si="5"/>
        <v>1711100989</v>
      </c>
      <c r="H34" s="34">
        <f t="shared" si="5"/>
        <v>1514852270</v>
      </c>
      <c r="I34" s="34">
        <f t="shared" si="5"/>
        <v>2555743335</v>
      </c>
      <c r="J34" s="34">
        <f t="shared" si="5"/>
        <v>2927302956.9999995</v>
      </c>
      <c r="K34" s="34">
        <f t="shared" si="5"/>
        <v>2297518232</v>
      </c>
      <c r="L34" s="34">
        <f t="shared" si="5"/>
        <v>2990671471.0000005</v>
      </c>
      <c r="M34" s="34">
        <f t="shared" si="5"/>
        <v>3216162665.0000005</v>
      </c>
      <c r="N34" s="34">
        <f t="shared" si="5"/>
        <v>2959666967</v>
      </c>
      <c r="O34" s="34">
        <f t="shared" si="5"/>
        <v>3420982742</v>
      </c>
      <c r="P34" s="34">
        <f t="shared" si="5"/>
        <v>5067860259</v>
      </c>
      <c r="Q34" s="34">
        <f t="shared" si="5"/>
        <v>4801487066</v>
      </c>
      <c r="R34" s="34">
        <f t="shared" si="5"/>
        <v>5809136783.999999</v>
      </c>
      <c r="S34" s="34">
        <f t="shared" si="5"/>
        <v>6435441772</v>
      </c>
      <c r="T34" s="34">
        <f t="shared" si="5"/>
        <v>7553640227</v>
      </c>
      <c r="U34" s="34">
        <f t="shared" si="5"/>
        <v>8645316980</v>
      </c>
    </row>
    <row r="35" spans="1:21" x14ac:dyDescent="0.35">
      <c r="A35" s="19" t="s">
        <v>139</v>
      </c>
      <c r="B35" s="390"/>
      <c r="C35" s="20" t="s">
        <v>60</v>
      </c>
      <c r="D35" s="35">
        <v>1932743912</v>
      </c>
      <c r="E35" s="34">
        <v>1953595941</v>
      </c>
      <c r="F35" s="34">
        <v>1927305497</v>
      </c>
      <c r="G35" s="34">
        <v>1452488719</v>
      </c>
      <c r="H35" s="34">
        <v>1400624750</v>
      </c>
      <c r="I35" s="34">
        <v>2290784471</v>
      </c>
      <c r="J35" s="34">
        <v>2733772885.9999995</v>
      </c>
      <c r="K35" s="34">
        <v>1846932887.0000002</v>
      </c>
      <c r="L35" s="34">
        <v>2791753848.0000005</v>
      </c>
      <c r="M35" s="34">
        <v>2986553892.0000005</v>
      </c>
      <c r="N35" s="34">
        <v>2620658087</v>
      </c>
      <c r="O35" s="34">
        <v>2969260190</v>
      </c>
      <c r="P35" s="34">
        <v>3605503840.0000005</v>
      </c>
      <c r="Q35" s="34">
        <v>3800005660</v>
      </c>
      <c r="R35" s="34">
        <v>4349501351.999999</v>
      </c>
      <c r="S35" s="34">
        <v>5149384273</v>
      </c>
      <c r="T35" s="43">
        <v>5975420529</v>
      </c>
      <c r="U35" s="43">
        <v>7424593214</v>
      </c>
    </row>
    <row r="36" spans="1:21" x14ac:dyDescent="0.35">
      <c r="A36" s="19" t="s">
        <v>139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 x14ac:dyDescent="0.35">
      <c r="A37" s="19" t="s">
        <v>139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 x14ac:dyDescent="0.35">
      <c r="A38" s="19" t="s">
        <v>139</v>
      </c>
      <c r="B38" s="391"/>
      <c r="C38" s="27" t="s">
        <v>63</v>
      </c>
      <c r="D38" s="38">
        <v>310654019</v>
      </c>
      <c r="E38" s="38">
        <v>272549801</v>
      </c>
      <c r="F38" s="38">
        <v>213303880</v>
      </c>
      <c r="G38" s="38">
        <v>258612270.00000003</v>
      </c>
      <c r="H38" s="38">
        <v>114227520</v>
      </c>
      <c r="I38" s="38">
        <v>264958864</v>
      </c>
      <c r="J38" s="38">
        <v>193530071</v>
      </c>
      <c r="K38" s="38">
        <v>450585344.99999994</v>
      </c>
      <c r="L38" s="38">
        <v>198917623</v>
      </c>
      <c r="M38" s="38">
        <v>229608773</v>
      </c>
      <c r="N38" s="38">
        <v>339008880.00000006</v>
      </c>
      <c r="O38" s="38">
        <v>451722552</v>
      </c>
      <c r="P38" s="38">
        <v>1462356419</v>
      </c>
      <c r="Q38" s="38">
        <v>1001481405.9999999</v>
      </c>
      <c r="R38" s="38">
        <v>1459635432</v>
      </c>
      <c r="S38" s="38">
        <v>1286057499</v>
      </c>
      <c r="T38" s="44">
        <v>1578219698</v>
      </c>
      <c r="U38" s="44">
        <v>1220723766</v>
      </c>
    </row>
    <row r="39" spans="1:21" ht="15" customHeight="1" x14ac:dyDescent="0.35">
      <c r="A39" s="19" t="s">
        <v>139</v>
      </c>
      <c r="B39" s="393" t="s">
        <v>8</v>
      </c>
      <c r="C39" s="28" t="s">
        <v>59</v>
      </c>
      <c r="D39" s="34">
        <f t="shared" ref="D39:U39" si="6">SUM(D40:D43)</f>
        <v>173765576</v>
      </c>
      <c r="E39" s="34">
        <f t="shared" si="6"/>
        <v>217987347</v>
      </c>
      <c r="F39" s="34">
        <f t="shared" si="6"/>
        <v>208825461</v>
      </c>
      <c r="G39" s="34">
        <f t="shared" si="6"/>
        <v>202690107</v>
      </c>
      <c r="H39" s="34">
        <f t="shared" si="6"/>
        <v>239046616</v>
      </c>
      <c r="I39" s="34">
        <f t="shared" si="6"/>
        <v>341386050</v>
      </c>
      <c r="J39" s="34">
        <f t="shared" si="6"/>
        <v>288417877.00000006</v>
      </c>
      <c r="K39" s="34">
        <f t="shared" si="6"/>
        <v>303172816</v>
      </c>
      <c r="L39" s="34">
        <f t="shared" si="6"/>
        <v>165139451</v>
      </c>
      <c r="M39" s="34">
        <f t="shared" si="6"/>
        <v>68003803</v>
      </c>
      <c r="N39" s="34">
        <f t="shared" si="6"/>
        <v>5598115</v>
      </c>
      <c r="O39" s="34">
        <f t="shared" si="6"/>
        <v>4260000</v>
      </c>
      <c r="P39" s="34"/>
      <c r="Q39" s="34">
        <f t="shared" si="6"/>
        <v>4170086.0000000005</v>
      </c>
      <c r="R39" s="34">
        <f t="shared" si="6"/>
        <v>21112353</v>
      </c>
      <c r="S39" s="34">
        <f t="shared" si="6"/>
        <v>583598</v>
      </c>
      <c r="T39" s="34">
        <f t="shared" si="6"/>
        <v>6342819</v>
      </c>
      <c r="U39" s="34">
        <f t="shared" si="6"/>
        <v>9228127</v>
      </c>
    </row>
    <row r="40" spans="1:21" x14ac:dyDescent="0.35">
      <c r="A40" s="19" t="s">
        <v>139</v>
      </c>
      <c r="B40" s="390"/>
      <c r="C40" s="20" t="s">
        <v>60</v>
      </c>
      <c r="D40" s="35">
        <v>173765576</v>
      </c>
      <c r="E40" s="34">
        <v>217987347</v>
      </c>
      <c r="F40" s="34">
        <v>208825461</v>
      </c>
      <c r="G40" s="34">
        <v>202690107</v>
      </c>
      <c r="H40" s="34">
        <v>239046616</v>
      </c>
      <c r="I40" s="34">
        <v>341386050</v>
      </c>
      <c r="J40" s="34">
        <v>288417877.00000006</v>
      </c>
      <c r="K40" s="34">
        <v>303172816</v>
      </c>
      <c r="L40" s="34">
        <v>165139451</v>
      </c>
      <c r="M40" s="34">
        <v>68003803</v>
      </c>
      <c r="N40" s="34">
        <v>5598115</v>
      </c>
      <c r="O40" s="34">
        <v>4260000</v>
      </c>
      <c r="P40" s="34"/>
      <c r="Q40" s="34">
        <v>4170086.0000000005</v>
      </c>
      <c r="R40" s="34">
        <v>21112353</v>
      </c>
      <c r="S40" s="34">
        <v>583598</v>
      </c>
      <c r="T40" s="43">
        <v>6342819</v>
      </c>
      <c r="U40" s="43">
        <v>9228127</v>
      </c>
    </row>
    <row r="41" spans="1:21" x14ac:dyDescent="0.35">
      <c r="A41" s="19" t="s">
        <v>139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</row>
    <row r="42" spans="1:21" x14ac:dyDescent="0.35">
      <c r="A42" s="19" t="s">
        <v>139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 x14ac:dyDescent="0.35">
      <c r="A43" s="19" t="s">
        <v>139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</row>
    <row r="44" spans="1:21" ht="15" customHeight="1" x14ac:dyDescent="0.35">
      <c r="A44" s="19" t="s">
        <v>139</v>
      </c>
      <c r="B44" s="393" t="s">
        <v>9</v>
      </c>
      <c r="C44" s="28" t="s">
        <v>59</v>
      </c>
      <c r="D44" s="34">
        <f t="shared" ref="D44:U44" si="7">SUM(D45:D48)</f>
        <v>670475726</v>
      </c>
      <c r="E44" s="34">
        <f t="shared" si="7"/>
        <v>820403725</v>
      </c>
      <c r="F44" s="34">
        <f t="shared" si="7"/>
        <v>677040477</v>
      </c>
      <c r="G44" s="34">
        <f t="shared" si="7"/>
        <v>593289520</v>
      </c>
      <c r="H44" s="34">
        <f t="shared" si="7"/>
        <v>714276412</v>
      </c>
      <c r="I44" s="34">
        <f t="shared" si="7"/>
        <v>1129922883</v>
      </c>
      <c r="J44" s="34">
        <f t="shared" si="7"/>
        <v>1584326416</v>
      </c>
      <c r="K44" s="34">
        <f t="shared" si="7"/>
        <v>1871742029</v>
      </c>
      <c r="L44" s="34">
        <f t="shared" si="7"/>
        <v>1954009968</v>
      </c>
      <c r="M44" s="34">
        <f t="shared" si="7"/>
        <v>2316992728</v>
      </c>
      <c r="N44" s="34">
        <f t="shared" si="7"/>
        <v>3129133076</v>
      </c>
      <c r="O44" s="34">
        <f t="shared" si="7"/>
        <v>2940823026</v>
      </c>
      <c r="P44" s="34">
        <f t="shared" si="7"/>
        <v>3337834838</v>
      </c>
      <c r="Q44" s="34">
        <f t="shared" si="7"/>
        <v>4067453279</v>
      </c>
      <c r="R44" s="34">
        <f t="shared" si="7"/>
        <v>4545877261</v>
      </c>
      <c r="S44" s="34">
        <f t="shared" si="7"/>
        <v>5110727612</v>
      </c>
      <c r="T44" s="34">
        <f t="shared" si="7"/>
        <v>6837224098</v>
      </c>
      <c r="U44" s="34">
        <f t="shared" si="7"/>
        <v>7960888126</v>
      </c>
    </row>
    <row r="45" spans="1:21" x14ac:dyDescent="0.35">
      <c r="A45" s="19" t="s">
        <v>139</v>
      </c>
      <c r="B45" s="390"/>
      <c r="C45" s="20" t="s">
        <v>60</v>
      </c>
      <c r="D45" s="35">
        <v>354494878.99999994</v>
      </c>
      <c r="E45" s="34">
        <v>406308522.00000006</v>
      </c>
      <c r="F45" s="34">
        <v>338595085.00000006</v>
      </c>
      <c r="G45" s="34">
        <v>242897632</v>
      </c>
      <c r="H45" s="34">
        <v>429813011</v>
      </c>
      <c r="I45" s="34">
        <v>732179355</v>
      </c>
      <c r="J45" s="34">
        <v>1202886877</v>
      </c>
      <c r="K45" s="34">
        <v>1241683579</v>
      </c>
      <c r="L45" s="34">
        <v>1224739834</v>
      </c>
      <c r="M45" s="34">
        <v>1645390508</v>
      </c>
      <c r="N45" s="34">
        <v>1961759048</v>
      </c>
      <c r="O45" s="34">
        <v>2383762737</v>
      </c>
      <c r="P45" s="34">
        <v>2788538957</v>
      </c>
      <c r="Q45" s="34">
        <v>3617512643</v>
      </c>
      <c r="R45" s="34">
        <v>3903070928.9999995</v>
      </c>
      <c r="S45" s="34">
        <v>4504873855</v>
      </c>
      <c r="T45" s="43">
        <v>6129003867</v>
      </c>
      <c r="U45" s="43">
        <v>6064050904</v>
      </c>
    </row>
    <row r="46" spans="1:21" x14ac:dyDescent="0.35">
      <c r="A46" s="19" t="s">
        <v>139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1" x14ac:dyDescent="0.35">
      <c r="A47" s="19" t="s">
        <v>139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1" x14ac:dyDescent="0.35">
      <c r="A48" s="19" t="s">
        <v>139</v>
      </c>
      <c r="B48" s="391"/>
      <c r="C48" s="27" t="s">
        <v>63</v>
      </c>
      <c r="D48" s="38">
        <v>315980847</v>
      </c>
      <c r="E48" s="38">
        <v>414095203</v>
      </c>
      <c r="F48" s="38">
        <v>338445392</v>
      </c>
      <c r="G48" s="38">
        <v>350391888</v>
      </c>
      <c r="H48" s="38">
        <v>284463401</v>
      </c>
      <c r="I48" s="38">
        <v>397743528</v>
      </c>
      <c r="J48" s="38">
        <v>381439539</v>
      </c>
      <c r="K48" s="38">
        <v>630058450</v>
      </c>
      <c r="L48" s="38">
        <v>729270134</v>
      </c>
      <c r="M48" s="38">
        <v>671602220</v>
      </c>
      <c r="N48" s="38">
        <v>1167374028</v>
      </c>
      <c r="O48" s="38">
        <v>557060289</v>
      </c>
      <c r="P48" s="38">
        <v>549295881</v>
      </c>
      <c r="Q48" s="38">
        <v>449940636</v>
      </c>
      <c r="R48" s="38">
        <v>642806332</v>
      </c>
      <c r="S48" s="38">
        <v>605853757</v>
      </c>
      <c r="T48" s="44">
        <v>708220231</v>
      </c>
      <c r="U48" s="44">
        <v>1896837222</v>
      </c>
    </row>
    <row r="49" spans="1:21" x14ac:dyDescent="0.35">
      <c r="A49" s="19" t="s">
        <v>139</v>
      </c>
      <c r="B49" s="393" t="s">
        <v>1</v>
      </c>
      <c r="C49" s="28" t="s">
        <v>59</v>
      </c>
      <c r="D49" s="34">
        <f t="shared" ref="D49:U49" si="8">SUM(D50:D53)</f>
        <v>324038840</v>
      </c>
      <c r="E49" s="34">
        <f t="shared" si="8"/>
        <v>509859122</v>
      </c>
      <c r="F49" s="34">
        <f t="shared" si="8"/>
        <v>437703971</v>
      </c>
      <c r="G49" s="34">
        <f t="shared" si="8"/>
        <v>424950567</v>
      </c>
      <c r="H49" s="34">
        <f t="shared" si="8"/>
        <v>565581491</v>
      </c>
      <c r="I49" s="34">
        <f t="shared" si="8"/>
        <v>693938247</v>
      </c>
      <c r="J49" s="34">
        <f t="shared" si="8"/>
        <v>612694066</v>
      </c>
      <c r="K49" s="34">
        <f t="shared" si="8"/>
        <v>553453757</v>
      </c>
      <c r="L49" s="34">
        <f t="shared" si="8"/>
        <v>750638555</v>
      </c>
      <c r="M49" s="34">
        <f t="shared" si="8"/>
        <v>487052961</v>
      </c>
      <c r="N49" s="34">
        <f t="shared" si="8"/>
        <v>450330157</v>
      </c>
      <c r="O49" s="34">
        <f t="shared" si="8"/>
        <v>252118812</v>
      </c>
      <c r="P49" s="34">
        <f t="shared" si="8"/>
        <v>181695834</v>
      </c>
      <c r="Q49" s="34">
        <f t="shared" si="8"/>
        <v>693737640</v>
      </c>
      <c r="R49" s="34">
        <f t="shared" si="8"/>
        <v>881521298</v>
      </c>
      <c r="S49" s="34">
        <f t="shared" si="8"/>
        <v>1354464934</v>
      </c>
      <c r="T49" s="34">
        <f t="shared" si="8"/>
        <v>1647143736</v>
      </c>
      <c r="U49" s="34">
        <f t="shared" si="8"/>
        <v>1426096498</v>
      </c>
    </row>
    <row r="50" spans="1:21" x14ac:dyDescent="0.35">
      <c r="A50" s="19" t="s">
        <v>139</v>
      </c>
      <c r="B50" s="390"/>
      <c r="C50" s="20" t="s">
        <v>60</v>
      </c>
      <c r="D50" s="35">
        <v>324038840</v>
      </c>
      <c r="E50" s="34">
        <v>509859122</v>
      </c>
      <c r="F50" s="34">
        <v>437703971</v>
      </c>
      <c r="G50" s="34">
        <v>424950567</v>
      </c>
      <c r="H50" s="34">
        <v>565581491</v>
      </c>
      <c r="I50" s="34">
        <v>693938247</v>
      </c>
      <c r="J50" s="34">
        <v>612694066</v>
      </c>
      <c r="K50" s="34">
        <v>553453757</v>
      </c>
      <c r="L50" s="34">
        <v>750638555</v>
      </c>
      <c r="M50" s="34">
        <v>487052961</v>
      </c>
      <c r="N50" s="34">
        <v>450330157</v>
      </c>
      <c r="O50" s="34">
        <v>252118812</v>
      </c>
      <c r="P50" s="34">
        <v>181695834</v>
      </c>
      <c r="Q50" s="34">
        <v>693737640</v>
      </c>
      <c r="R50" s="34">
        <v>881521298</v>
      </c>
      <c r="S50" s="34">
        <v>1354464934</v>
      </c>
      <c r="T50" s="43">
        <v>1647143736</v>
      </c>
      <c r="U50" s="43">
        <v>1426096498</v>
      </c>
    </row>
    <row r="51" spans="1:21" x14ac:dyDescent="0.35">
      <c r="A51" s="19" t="s">
        <v>139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 x14ac:dyDescent="0.35">
      <c r="A52" s="19" t="s">
        <v>139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  <row r="53" spans="1:21" x14ac:dyDescent="0.35">
      <c r="A53" s="19" t="s">
        <v>139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</row>
    <row r="54" spans="1:21" x14ac:dyDescent="0.35">
      <c r="A54" s="19" t="s">
        <v>139</v>
      </c>
      <c r="B54" s="393" t="s">
        <v>166</v>
      </c>
      <c r="C54" s="28" t="s">
        <v>59</v>
      </c>
      <c r="D54" s="34">
        <f t="shared" ref="D54:U54" si="9">SUM(D55:D58)</f>
        <v>45562669</v>
      </c>
      <c r="E54" s="34">
        <f t="shared" si="9"/>
        <v>19873393</v>
      </c>
      <c r="F54" s="34">
        <f t="shared" si="9"/>
        <v>15902372</v>
      </c>
      <c r="G54" s="34">
        <f t="shared" si="9"/>
        <v>9654287</v>
      </c>
      <c r="H54" s="34">
        <f t="shared" si="9"/>
        <v>27560561</v>
      </c>
      <c r="I54" s="34">
        <f t="shared" si="9"/>
        <v>41705656</v>
      </c>
      <c r="J54" s="34">
        <f t="shared" si="9"/>
        <v>20520881.000000004</v>
      </c>
      <c r="K54" s="34">
        <f t="shared" si="9"/>
        <v>37973829</v>
      </c>
      <c r="L54" s="34">
        <f t="shared" si="9"/>
        <v>38719854</v>
      </c>
      <c r="M54" s="34">
        <f t="shared" si="9"/>
        <v>49599346</v>
      </c>
      <c r="N54" s="34">
        <f t="shared" si="9"/>
        <v>59715077</v>
      </c>
      <c r="O54" s="34">
        <f t="shared" si="9"/>
        <v>62258251</v>
      </c>
      <c r="P54" s="34">
        <f t="shared" si="9"/>
        <v>69489877</v>
      </c>
      <c r="Q54" s="34">
        <f t="shared" si="9"/>
        <v>86950445</v>
      </c>
      <c r="R54" s="34">
        <f t="shared" si="9"/>
        <v>115451923</v>
      </c>
      <c r="S54" s="34">
        <f t="shared" si="9"/>
        <v>95604040</v>
      </c>
      <c r="T54" s="34">
        <f t="shared" si="9"/>
        <v>269466426</v>
      </c>
      <c r="U54" s="34">
        <f t="shared" si="9"/>
        <v>266110198.00000003</v>
      </c>
    </row>
    <row r="55" spans="1:21" x14ac:dyDescent="0.35">
      <c r="A55" s="19" t="s">
        <v>139</v>
      </c>
      <c r="B55" s="390"/>
      <c r="C55" s="20" t="s">
        <v>60</v>
      </c>
      <c r="D55" s="35">
        <v>45562669</v>
      </c>
      <c r="E55" s="34">
        <v>19873393</v>
      </c>
      <c r="F55" s="34">
        <v>15902372</v>
      </c>
      <c r="G55" s="34">
        <v>9654287</v>
      </c>
      <c r="H55" s="34">
        <v>27560561</v>
      </c>
      <c r="I55" s="34">
        <v>41705656</v>
      </c>
      <c r="J55" s="34">
        <v>20520881.000000004</v>
      </c>
      <c r="K55" s="34">
        <v>37973829</v>
      </c>
      <c r="L55" s="34">
        <v>38719854</v>
      </c>
      <c r="M55" s="34">
        <v>49599346</v>
      </c>
      <c r="N55" s="34">
        <v>59715077</v>
      </c>
      <c r="O55" s="34">
        <v>62258251</v>
      </c>
      <c r="P55" s="34">
        <v>69489877</v>
      </c>
      <c r="Q55" s="34">
        <v>86661775</v>
      </c>
      <c r="R55" s="34">
        <v>99160804</v>
      </c>
      <c r="S55" s="34">
        <v>91356598</v>
      </c>
      <c r="T55" s="43">
        <v>269466426</v>
      </c>
      <c r="U55" s="43">
        <v>264275476.00000003</v>
      </c>
    </row>
    <row r="56" spans="1:21" x14ac:dyDescent="0.35">
      <c r="A56" s="19" t="s">
        <v>139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1" x14ac:dyDescent="0.35">
      <c r="A57" s="19" t="s">
        <v>139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1" x14ac:dyDescent="0.35">
      <c r="A58" s="19" t="s">
        <v>139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>
        <v>288670</v>
      </c>
      <c r="R58" s="38">
        <v>16291118.999999998</v>
      </c>
      <c r="S58" s="38">
        <v>4247442</v>
      </c>
      <c r="T58" s="38"/>
      <c r="U58" s="44">
        <v>1834722</v>
      </c>
    </row>
    <row r="59" spans="1:21" x14ac:dyDescent="0.35">
      <c r="A59" s="19" t="s">
        <v>139</v>
      </c>
      <c r="B59" s="393" t="s">
        <v>11</v>
      </c>
      <c r="C59" s="28" t="s">
        <v>59</v>
      </c>
      <c r="D59" s="34">
        <f t="shared" ref="D59:U59" si="10">SUM(D60:D63)</f>
        <v>616046904</v>
      </c>
      <c r="E59" s="34">
        <f t="shared" si="10"/>
        <v>773648714</v>
      </c>
      <c r="F59" s="34">
        <f t="shared" si="10"/>
        <v>690744265</v>
      </c>
      <c r="G59" s="34">
        <f t="shared" si="10"/>
        <v>653005294</v>
      </c>
      <c r="H59" s="34">
        <f t="shared" si="10"/>
        <v>863732266</v>
      </c>
      <c r="I59" s="34">
        <f t="shared" si="10"/>
        <v>859945424</v>
      </c>
      <c r="J59" s="34">
        <f t="shared" si="10"/>
        <v>1182378755</v>
      </c>
      <c r="K59" s="34">
        <f t="shared" si="10"/>
        <v>753924966</v>
      </c>
      <c r="L59" s="34">
        <f t="shared" si="10"/>
        <v>581442394</v>
      </c>
      <c r="M59" s="34">
        <f t="shared" si="10"/>
        <v>461211353</v>
      </c>
      <c r="N59" s="34">
        <f t="shared" si="10"/>
        <v>671004423</v>
      </c>
      <c r="O59" s="34">
        <f t="shared" si="10"/>
        <v>522255709</v>
      </c>
      <c r="P59" s="34">
        <f t="shared" si="10"/>
        <v>346868893</v>
      </c>
      <c r="Q59" s="34">
        <f t="shared" si="10"/>
        <v>313416464</v>
      </c>
      <c r="R59" s="34">
        <f t="shared" si="10"/>
        <v>470576040</v>
      </c>
      <c r="S59" s="34">
        <f t="shared" si="10"/>
        <v>694830377</v>
      </c>
      <c r="T59" s="34">
        <f t="shared" si="10"/>
        <v>544888932</v>
      </c>
      <c r="U59" s="34">
        <f t="shared" si="10"/>
        <v>878338080</v>
      </c>
    </row>
    <row r="60" spans="1:21" x14ac:dyDescent="0.35">
      <c r="A60" s="19" t="s">
        <v>139</v>
      </c>
      <c r="B60" s="390"/>
      <c r="C60" s="20" t="s">
        <v>60</v>
      </c>
      <c r="D60" s="35">
        <v>616046904</v>
      </c>
      <c r="E60" s="34">
        <v>773648714</v>
      </c>
      <c r="F60" s="34">
        <v>690744265</v>
      </c>
      <c r="G60" s="34">
        <v>653005294</v>
      </c>
      <c r="H60" s="34">
        <v>863732266</v>
      </c>
      <c r="I60" s="34">
        <v>859945424</v>
      </c>
      <c r="J60" s="34">
        <v>1182378755</v>
      </c>
      <c r="K60" s="34">
        <v>753924966</v>
      </c>
      <c r="L60" s="34">
        <v>581442394</v>
      </c>
      <c r="M60" s="34">
        <v>461211353</v>
      </c>
      <c r="N60" s="34">
        <v>671004423</v>
      </c>
      <c r="O60" s="34">
        <v>522255709</v>
      </c>
      <c r="P60" s="34">
        <v>346868893</v>
      </c>
      <c r="Q60" s="34">
        <v>313416464</v>
      </c>
      <c r="R60" s="34">
        <v>470576040</v>
      </c>
      <c r="S60" s="34">
        <v>694830377</v>
      </c>
      <c r="T60" s="43">
        <v>544888932</v>
      </c>
      <c r="U60" s="43">
        <v>824111022</v>
      </c>
    </row>
    <row r="61" spans="1:21" x14ac:dyDescent="0.35">
      <c r="A61" s="19" t="s">
        <v>139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1" x14ac:dyDescent="0.35">
      <c r="A62" s="19" t="s">
        <v>139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1" x14ac:dyDescent="0.35">
      <c r="A63" s="19" t="s">
        <v>139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44">
        <v>54227058</v>
      </c>
    </row>
    <row r="64" spans="1:21" x14ac:dyDescent="0.35">
      <c r="A64" s="19" t="s">
        <v>139</v>
      </c>
      <c r="B64" s="393" t="s">
        <v>12</v>
      </c>
      <c r="C64" s="28" t="s">
        <v>59</v>
      </c>
      <c r="D64" s="34">
        <f t="shared" ref="D64:U64" si="11">SUM(D65:D68)</f>
        <v>120745363</v>
      </c>
      <c r="E64" s="34">
        <f t="shared" si="11"/>
        <v>134352328</v>
      </c>
      <c r="F64" s="34">
        <f t="shared" si="11"/>
        <v>224304964</v>
      </c>
      <c r="G64" s="34">
        <f t="shared" si="11"/>
        <v>153590076</v>
      </c>
      <c r="H64" s="34">
        <f t="shared" si="11"/>
        <v>259534416.00000003</v>
      </c>
      <c r="I64" s="34">
        <f t="shared" si="11"/>
        <v>373015016</v>
      </c>
      <c r="J64" s="34">
        <f t="shared" si="11"/>
        <v>365236891</v>
      </c>
      <c r="K64" s="34">
        <f t="shared" si="11"/>
        <v>260870984.00000003</v>
      </c>
      <c r="L64" s="34">
        <f t="shared" si="11"/>
        <v>152575038</v>
      </c>
      <c r="M64" s="34">
        <f t="shared" si="11"/>
        <v>129698498</v>
      </c>
      <c r="N64" s="34">
        <f t="shared" si="11"/>
        <v>27737412</v>
      </c>
      <c r="O64" s="34">
        <f t="shared" si="11"/>
        <v>36489237</v>
      </c>
      <c r="P64" s="34">
        <f t="shared" si="11"/>
        <v>49682874</v>
      </c>
      <c r="Q64" s="34">
        <f t="shared" si="11"/>
        <v>23232697</v>
      </c>
      <c r="R64" s="34">
        <f t="shared" si="11"/>
        <v>85464050</v>
      </c>
      <c r="S64" s="34">
        <f t="shared" si="11"/>
        <v>93747687</v>
      </c>
      <c r="T64" s="34">
        <f t="shared" si="11"/>
        <v>26084022</v>
      </c>
      <c r="U64" s="34">
        <f t="shared" si="11"/>
        <v>659373</v>
      </c>
    </row>
    <row r="65" spans="1:21" x14ac:dyDescent="0.35">
      <c r="A65" s="19" t="s">
        <v>139</v>
      </c>
      <c r="B65" s="390"/>
      <c r="C65" s="20" t="s">
        <v>60</v>
      </c>
      <c r="D65" s="35">
        <v>120745363</v>
      </c>
      <c r="E65" s="34">
        <v>134352328</v>
      </c>
      <c r="F65" s="34">
        <v>224304964</v>
      </c>
      <c r="G65" s="34">
        <v>153590076</v>
      </c>
      <c r="H65" s="34">
        <v>259534416.00000003</v>
      </c>
      <c r="I65" s="34">
        <v>373015016</v>
      </c>
      <c r="J65" s="34">
        <v>365236891</v>
      </c>
      <c r="K65" s="34">
        <v>260870984.00000003</v>
      </c>
      <c r="L65" s="34">
        <v>152575038</v>
      </c>
      <c r="M65" s="34">
        <v>129698498</v>
      </c>
      <c r="N65" s="34">
        <v>27737412</v>
      </c>
      <c r="O65" s="34">
        <v>36489237</v>
      </c>
      <c r="P65" s="34">
        <v>49682874</v>
      </c>
      <c r="Q65" s="34">
        <v>23232697</v>
      </c>
      <c r="R65" s="34">
        <v>85464050</v>
      </c>
      <c r="S65" s="34">
        <v>93747687</v>
      </c>
      <c r="T65" s="43">
        <v>26084022</v>
      </c>
      <c r="U65" s="43">
        <v>659373</v>
      </c>
    </row>
    <row r="66" spans="1:21" x14ac:dyDescent="0.35">
      <c r="A66" s="19" t="s">
        <v>139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 x14ac:dyDescent="0.35">
      <c r="A67" s="19" t="s">
        <v>139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 ht="15" thickBot="1" x14ac:dyDescent="0.4">
      <c r="A68" s="19" t="s">
        <v>139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</row>
    <row r="69" spans="1:21" x14ac:dyDescent="0.35">
      <c r="A69" s="19" t="s">
        <v>139</v>
      </c>
      <c r="B69" s="425" t="s">
        <v>64</v>
      </c>
      <c r="C69" s="17" t="s">
        <v>59</v>
      </c>
      <c r="D69" s="34">
        <f t="shared" ref="D69:U69" si="12">SUM(D70:D73)</f>
        <v>1623449270</v>
      </c>
      <c r="E69" s="34">
        <f t="shared" si="12"/>
        <v>1704979508</v>
      </c>
      <c r="F69" s="34">
        <f t="shared" si="12"/>
        <v>1474071649</v>
      </c>
      <c r="G69" s="34">
        <f t="shared" si="12"/>
        <v>1081744579</v>
      </c>
      <c r="H69" s="34">
        <f t="shared" si="12"/>
        <v>891843790</v>
      </c>
      <c r="I69" s="34">
        <f t="shared" si="12"/>
        <v>1494401137</v>
      </c>
      <c r="J69" s="34">
        <f t="shared" si="12"/>
        <v>1833493370</v>
      </c>
      <c r="K69" s="34">
        <f t="shared" si="12"/>
        <v>976565424</v>
      </c>
      <c r="L69" s="34">
        <f t="shared" si="12"/>
        <v>1567064084</v>
      </c>
      <c r="M69" s="34">
        <f t="shared" si="12"/>
        <v>1712652926</v>
      </c>
      <c r="N69" s="34">
        <f t="shared" si="12"/>
        <v>375620788</v>
      </c>
      <c r="O69" s="34">
        <f t="shared" si="12"/>
        <v>2559318936</v>
      </c>
      <c r="P69" s="34">
        <f t="shared" si="12"/>
        <v>3045483501</v>
      </c>
      <c r="Q69" s="34">
        <f t="shared" si="12"/>
        <v>3234018629</v>
      </c>
      <c r="R69" s="34">
        <f t="shared" si="12"/>
        <v>3351327386</v>
      </c>
      <c r="S69" s="34">
        <f t="shared" si="12"/>
        <v>3993250832</v>
      </c>
      <c r="T69" s="34">
        <f t="shared" si="12"/>
        <v>4592768405</v>
      </c>
      <c r="U69" s="34">
        <f t="shared" si="12"/>
        <v>6043374145</v>
      </c>
    </row>
    <row r="70" spans="1:21" x14ac:dyDescent="0.35">
      <c r="A70" s="19" t="s">
        <v>139</v>
      </c>
      <c r="B70" s="426"/>
      <c r="C70" s="20" t="s">
        <v>60</v>
      </c>
      <c r="D70" s="35">
        <v>1566171893</v>
      </c>
      <c r="E70" s="34">
        <v>1610140403</v>
      </c>
      <c r="F70" s="34">
        <v>1449431994</v>
      </c>
      <c r="G70" s="34">
        <v>1078398334</v>
      </c>
      <c r="H70" s="34">
        <v>891843790</v>
      </c>
      <c r="I70" s="34">
        <v>1494401137</v>
      </c>
      <c r="J70" s="34">
        <v>1776985037</v>
      </c>
      <c r="K70" s="34">
        <v>685014626</v>
      </c>
      <c r="L70" s="34">
        <v>1543389907</v>
      </c>
      <c r="M70" s="34">
        <v>1640916821</v>
      </c>
      <c r="N70" s="34">
        <v>291741426</v>
      </c>
      <c r="O70" s="34">
        <v>2559318936</v>
      </c>
      <c r="P70" s="34">
        <v>3045483501</v>
      </c>
      <c r="Q70" s="34">
        <v>3190360927</v>
      </c>
      <c r="R70" s="34">
        <v>3326810489</v>
      </c>
      <c r="S70" s="34">
        <v>3992249117</v>
      </c>
      <c r="T70" s="43">
        <v>4592768405</v>
      </c>
      <c r="U70" s="43">
        <v>6043374145</v>
      </c>
    </row>
    <row r="71" spans="1:21" x14ac:dyDescent="0.35">
      <c r="A71" s="19" t="s">
        <v>139</v>
      </c>
      <c r="B71" s="426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 x14ac:dyDescent="0.35">
      <c r="A72" s="19" t="s">
        <v>139</v>
      </c>
      <c r="B72" s="426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 x14ac:dyDescent="0.35">
      <c r="A73" s="19" t="s">
        <v>139</v>
      </c>
      <c r="B73" s="427"/>
      <c r="C73" s="26" t="s">
        <v>63</v>
      </c>
      <c r="D73" s="38">
        <v>57277377</v>
      </c>
      <c r="E73" s="38">
        <v>94839105</v>
      </c>
      <c r="F73" s="38">
        <v>24639655</v>
      </c>
      <c r="G73" s="38">
        <v>3346245</v>
      </c>
      <c r="H73" s="38">
        <v>0</v>
      </c>
      <c r="I73" s="38">
        <v>0</v>
      </c>
      <c r="J73" s="38">
        <v>56508333</v>
      </c>
      <c r="K73" s="38">
        <v>291550798</v>
      </c>
      <c r="L73" s="38">
        <v>23674177</v>
      </c>
      <c r="M73" s="38">
        <v>71736105</v>
      </c>
      <c r="N73" s="38">
        <v>83879362</v>
      </c>
      <c r="O73" s="38">
        <v>0</v>
      </c>
      <c r="P73" s="38">
        <v>0</v>
      </c>
      <c r="Q73" s="38">
        <v>43657702</v>
      </c>
      <c r="R73" s="38">
        <v>24516897</v>
      </c>
      <c r="S73" s="38">
        <v>1001714.9999999999</v>
      </c>
      <c r="T73" s="38"/>
      <c r="U73" s="38"/>
    </row>
    <row r="74" spans="1:21" x14ac:dyDescent="0.35">
      <c r="A74" s="19" t="s">
        <v>139</v>
      </c>
      <c r="B74" s="393" t="s">
        <v>93</v>
      </c>
      <c r="C74" s="28" t="s">
        <v>59</v>
      </c>
      <c r="D74" s="34">
        <f t="shared" ref="D74:U74" si="13">SUM(D75:D78)</f>
        <v>258352330</v>
      </c>
      <c r="E74" s="34">
        <f t="shared" si="13"/>
        <v>202296497</v>
      </c>
      <c r="F74" s="34">
        <f t="shared" si="13"/>
        <v>247505240</v>
      </c>
      <c r="G74" s="34">
        <f t="shared" si="13"/>
        <v>317296778</v>
      </c>
      <c r="H74" s="34">
        <f t="shared" si="13"/>
        <v>199521326</v>
      </c>
      <c r="I74" s="34">
        <f t="shared" si="13"/>
        <v>462712571</v>
      </c>
      <c r="J74" s="34">
        <f t="shared" si="13"/>
        <v>346002206</v>
      </c>
      <c r="K74" s="34">
        <f t="shared" si="13"/>
        <v>344761040</v>
      </c>
      <c r="L74" s="34">
        <f t="shared" si="13"/>
        <v>386340801</v>
      </c>
      <c r="M74" s="34">
        <f t="shared" si="13"/>
        <v>356113787</v>
      </c>
      <c r="N74" s="34">
        <f t="shared" si="13"/>
        <v>250172713</v>
      </c>
      <c r="O74" s="34">
        <f t="shared" si="13"/>
        <v>817595857</v>
      </c>
      <c r="P74" s="34">
        <f t="shared" si="13"/>
        <v>1935978924</v>
      </c>
      <c r="Q74" s="34">
        <f t="shared" si="13"/>
        <v>1511980945</v>
      </c>
      <c r="R74" s="34">
        <f t="shared" si="13"/>
        <v>2359561058</v>
      </c>
      <c r="S74" s="34">
        <f t="shared" si="13"/>
        <v>2328080232</v>
      </c>
      <c r="T74" s="34">
        <f t="shared" si="13"/>
        <v>1288577204</v>
      </c>
      <c r="U74" s="34">
        <f t="shared" si="13"/>
        <v>1172518075</v>
      </c>
    </row>
    <row r="75" spans="1:21" x14ac:dyDescent="0.35">
      <c r="A75" s="19" t="s">
        <v>139</v>
      </c>
      <c r="B75" s="390"/>
      <c r="C75" s="20" t="s">
        <v>60</v>
      </c>
      <c r="D75" s="35">
        <v>4975688</v>
      </c>
      <c r="E75" s="34">
        <v>24585801</v>
      </c>
      <c r="F75" s="34">
        <v>58841015</v>
      </c>
      <c r="G75" s="34">
        <v>62030753</v>
      </c>
      <c r="H75" s="34">
        <v>85293806</v>
      </c>
      <c r="I75" s="34">
        <v>197753707</v>
      </c>
      <c r="J75" s="34">
        <v>208980468</v>
      </c>
      <c r="K75" s="34">
        <v>185726493</v>
      </c>
      <c r="L75" s="34">
        <v>216127864</v>
      </c>
      <c r="M75" s="34">
        <v>235126227</v>
      </c>
      <c r="N75" s="34">
        <v>3880878</v>
      </c>
      <c r="O75" s="34">
        <v>383229354</v>
      </c>
      <c r="P75" s="34">
        <v>534659822.99999994</v>
      </c>
      <c r="Q75" s="34">
        <v>593043069</v>
      </c>
      <c r="R75" s="34">
        <v>933197500</v>
      </c>
      <c r="S75" s="34">
        <v>1053395907.0000001</v>
      </c>
      <c r="T75" s="43">
        <v>1288577204</v>
      </c>
      <c r="U75" s="43">
        <v>1172518075</v>
      </c>
    </row>
    <row r="76" spans="1:21" x14ac:dyDescent="0.35">
      <c r="A76" s="19" t="s">
        <v>139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 x14ac:dyDescent="0.35">
      <c r="A77" s="19" t="s">
        <v>139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 x14ac:dyDescent="0.35">
      <c r="A78" s="19" t="s">
        <v>139</v>
      </c>
      <c r="B78" s="391"/>
      <c r="C78" s="27" t="s">
        <v>63</v>
      </c>
      <c r="D78" s="38">
        <v>253376642</v>
      </c>
      <c r="E78" s="38">
        <v>177710696</v>
      </c>
      <c r="F78" s="38">
        <v>188664225</v>
      </c>
      <c r="G78" s="38">
        <v>255266025</v>
      </c>
      <c r="H78" s="38">
        <v>114227520</v>
      </c>
      <c r="I78" s="38">
        <v>264958864</v>
      </c>
      <c r="J78" s="38">
        <v>137021738</v>
      </c>
      <c r="K78" s="38">
        <v>159034547</v>
      </c>
      <c r="L78" s="38">
        <v>170212937</v>
      </c>
      <c r="M78" s="38">
        <v>120987560</v>
      </c>
      <c r="N78" s="38">
        <v>246291835</v>
      </c>
      <c r="O78" s="38">
        <v>434366503</v>
      </c>
      <c r="P78" s="38">
        <v>1401319101</v>
      </c>
      <c r="Q78" s="38">
        <v>918937876</v>
      </c>
      <c r="R78" s="38">
        <v>1426363558</v>
      </c>
      <c r="S78" s="38">
        <v>1274684325</v>
      </c>
      <c r="T78" s="38"/>
      <c r="U78" s="38"/>
    </row>
    <row r="79" spans="1:21" x14ac:dyDescent="0.35">
      <c r="A79" s="19" t="s">
        <v>139</v>
      </c>
      <c r="B79" s="428" t="s">
        <v>94</v>
      </c>
      <c r="C79" s="17" t="s">
        <v>59</v>
      </c>
      <c r="D79" s="35">
        <f t="shared" ref="D79:U79" si="14">SUM(D80:D83)</f>
        <v>361596331</v>
      </c>
      <c r="E79" s="34">
        <f t="shared" si="14"/>
        <v>318869737</v>
      </c>
      <c r="F79" s="34">
        <f t="shared" si="14"/>
        <v>419032488</v>
      </c>
      <c r="G79" s="34">
        <f t="shared" si="14"/>
        <v>312059632</v>
      </c>
      <c r="H79" s="34">
        <f t="shared" si="14"/>
        <v>423487154</v>
      </c>
      <c r="I79" s="34">
        <f t="shared" si="14"/>
        <v>598629627</v>
      </c>
      <c r="J79" s="34">
        <f t="shared" si="14"/>
        <v>747807380.99999952</v>
      </c>
      <c r="K79" s="34">
        <f t="shared" si="14"/>
        <v>976191768.00000024</v>
      </c>
      <c r="L79" s="34">
        <f t="shared" si="14"/>
        <v>1037266586.0000005</v>
      </c>
      <c r="M79" s="34">
        <f t="shared" si="14"/>
        <v>1147395952.0000005</v>
      </c>
      <c r="N79" s="34">
        <f t="shared" si="14"/>
        <v>2333873466</v>
      </c>
      <c r="O79" s="34">
        <f t="shared" si="14"/>
        <v>44067949</v>
      </c>
      <c r="P79" s="34">
        <f t="shared" si="14"/>
        <v>86397834.000000536</v>
      </c>
      <c r="Q79" s="34">
        <f t="shared" si="14"/>
        <v>55487491.999999881</v>
      </c>
      <c r="R79" s="34">
        <f t="shared" si="14"/>
        <v>98248339.999999046</v>
      </c>
      <c r="S79" s="34">
        <f t="shared" si="14"/>
        <v>114110707.99999988</v>
      </c>
      <c r="T79" s="34">
        <f t="shared" si="14"/>
        <v>1672294618</v>
      </c>
      <c r="U79" s="34">
        <f t="shared" si="14"/>
        <v>1429424760</v>
      </c>
    </row>
    <row r="80" spans="1:21" x14ac:dyDescent="0.35">
      <c r="A80" s="19" t="s">
        <v>139</v>
      </c>
      <c r="B80" s="429"/>
      <c r="C80" s="20" t="s">
        <v>60</v>
      </c>
      <c r="D80" s="35">
        <f t="shared" ref="D80:U80" si="15">(D35-D70-D75)</f>
        <v>361596331</v>
      </c>
      <c r="E80" s="35">
        <f t="shared" si="15"/>
        <v>318869737</v>
      </c>
      <c r="F80" s="35">
        <f t="shared" si="15"/>
        <v>419032488</v>
      </c>
      <c r="G80" s="35">
        <f t="shared" si="15"/>
        <v>312059632</v>
      </c>
      <c r="H80" s="35">
        <f t="shared" si="15"/>
        <v>423487154</v>
      </c>
      <c r="I80" s="35">
        <f t="shared" si="15"/>
        <v>598629627</v>
      </c>
      <c r="J80" s="35">
        <f t="shared" si="15"/>
        <v>747807380.99999952</v>
      </c>
      <c r="K80" s="35">
        <f t="shared" si="15"/>
        <v>976191768.00000024</v>
      </c>
      <c r="L80" s="35">
        <f t="shared" si="15"/>
        <v>1032236077.0000005</v>
      </c>
      <c r="M80" s="35">
        <f t="shared" si="15"/>
        <v>1110510844.0000005</v>
      </c>
      <c r="N80" s="35">
        <f t="shared" si="15"/>
        <v>2325035783</v>
      </c>
      <c r="O80" s="35">
        <f t="shared" si="15"/>
        <v>26711900</v>
      </c>
      <c r="P80" s="35">
        <f t="shared" si="15"/>
        <v>25360516.000000536</v>
      </c>
      <c r="Q80" s="35">
        <f t="shared" si="15"/>
        <v>16601664</v>
      </c>
      <c r="R80" s="35">
        <f t="shared" si="15"/>
        <v>89493362.999999046</v>
      </c>
      <c r="S80" s="35">
        <f t="shared" si="15"/>
        <v>103739248.99999988</v>
      </c>
      <c r="T80" s="35">
        <f t="shared" si="15"/>
        <v>94074920</v>
      </c>
      <c r="U80" s="35">
        <f t="shared" si="15"/>
        <v>208700994</v>
      </c>
    </row>
    <row r="81" spans="1:21" x14ac:dyDescent="0.35">
      <c r="A81" s="19" t="s">
        <v>139</v>
      </c>
      <c r="B81" s="429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1" x14ac:dyDescent="0.35">
      <c r="A82" s="19" t="s">
        <v>139</v>
      </c>
      <c r="B82" s="429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</row>
    <row r="83" spans="1:21" x14ac:dyDescent="0.35">
      <c r="A83" s="19" t="s">
        <v>139</v>
      </c>
      <c r="B83" s="430"/>
      <c r="C83" s="25" t="s">
        <v>63</v>
      </c>
      <c r="D83" s="40"/>
      <c r="E83" s="40"/>
      <c r="F83" s="40"/>
      <c r="G83" s="40">
        <f t="shared" ref="G83:U83" si="16">(G38-G73-G78)</f>
        <v>2.9802322387695313E-8</v>
      </c>
      <c r="H83" s="40"/>
      <c r="I83" s="40"/>
      <c r="J83" s="40"/>
      <c r="K83" s="40">
        <f t="shared" si="16"/>
        <v>-5.9604644775390625E-8</v>
      </c>
      <c r="L83" s="40">
        <f t="shared" si="16"/>
        <v>5030509</v>
      </c>
      <c r="M83" s="40">
        <f t="shared" si="16"/>
        <v>36885108</v>
      </c>
      <c r="N83" s="40">
        <f t="shared" si="16"/>
        <v>8837683.0000000596</v>
      </c>
      <c r="O83" s="40">
        <f t="shared" si="16"/>
        <v>17356049</v>
      </c>
      <c r="P83" s="40">
        <f t="shared" si="16"/>
        <v>61037318</v>
      </c>
      <c r="Q83" s="40">
        <f t="shared" si="16"/>
        <v>38885827.999999881</v>
      </c>
      <c r="R83" s="40">
        <f t="shared" si="16"/>
        <v>8754977</v>
      </c>
      <c r="S83" s="40">
        <f t="shared" si="16"/>
        <v>10371459</v>
      </c>
      <c r="T83" s="40">
        <f t="shared" si="16"/>
        <v>1578219698</v>
      </c>
      <c r="U83" s="40">
        <f t="shared" si="16"/>
        <v>1220723766</v>
      </c>
    </row>
    <row r="84" spans="1:21" x14ac:dyDescent="0.35">
      <c r="A84" s="19" t="s">
        <v>139</v>
      </c>
    </row>
    <row r="85" spans="1:21" x14ac:dyDescent="0.35">
      <c r="A85" s="19" t="s">
        <v>139</v>
      </c>
      <c r="B85" s="43"/>
    </row>
    <row r="86" spans="1:21" x14ac:dyDescent="0.35">
      <c r="A86" s="19" t="s">
        <v>104</v>
      </c>
      <c r="B86" s="22" t="s">
        <v>172</v>
      </c>
      <c r="C86" s="22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</row>
    <row r="87" spans="1:21" s="42" customFormat="1" x14ac:dyDescent="0.35">
      <c r="A87" s="19" t="s">
        <v>139</v>
      </c>
      <c r="B87" s="41" t="s">
        <v>168</v>
      </c>
      <c r="C87" s="41" t="s">
        <v>167</v>
      </c>
      <c r="D87" s="72">
        <v>57346000000</v>
      </c>
      <c r="E87" s="72">
        <v>64812000000</v>
      </c>
      <c r="F87" s="72">
        <v>71563000000</v>
      </c>
      <c r="G87" s="72">
        <v>74445000000</v>
      </c>
      <c r="H87" s="72">
        <v>80390000000</v>
      </c>
      <c r="I87" s="72">
        <v>92323000000</v>
      </c>
      <c r="J87" s="72">
        <v>105777000000</v>
      </c>
      <c r="K87" s="72">
        <v>118838000000</v>
      </c>
      <c r="L87" s="72">
        <v>136949999999.99998</v>
      </c>
      <c r="M87" s="72">
        <v>164602000000</v>
      </c>
      <c r="N87" s="72">
        <v>168791000000</v>
      </c>
      <c r="O87" s="72">
        <v>187053000000</v>
      </c>
      <c r="P87" s="72">
        <v>219182000000</v>
      </c>
      <c r="Q87" s="72">
        <v>247994000000</v>
      </c>
      <c r="R87" s="72">
        <v>271529999999.99997</v>
      </c>
      <c r="S87" s="72">
        <v>308403000000</v>
      </c>
      <c r="T87" s="72">
        <v>347463000000</v>
      </c>
      <c r="U87" s="72">
        <v>378661000000</v>
      </c>
    </row>
    <row r="88" spans="1:21" s="42" customFormat="1" x14ac:dyDescent="0.35">
      <c r="A88" s="19" t="s">
        <v>139</v>
      </c>
      <c r="B88" s="74" t="s">
        <v>171</v>
      </c>
      <c r="C88" s="74" t="s">
        <v>173</v>
      </c>
      <c r="D88" s="44">
        <v>11.80925</v>
      </c>
      <c r="E88" s="44">
        <v>12.6843916666667</v>
      </c>
      <c r="F88" s="44">
        <v>13.3719416666667</v>
      </c>
      <c r="G88" s="44">
        <v>14.251325250000001</v>
      </c>
      <c r="H88" s="44">
        <v>15.1046433333333</v>
      </c>
      <c r="I88" s="44">
        <v>15.937247316462701</v>
      </c>
      <c r="J88" s="44">
        <v>16.733329534050199</v>
      </c>
      <c r="K88" s="44">
        <v>17.569998431899599</v>
      </c>
      <c r="L88" s="44">
        <v>18.448506159754199</v>
      </c>
      <c r="M88" s="44">
        <v>19.371896406501101</v>
      </c>
      <c r="N88" s="44">
        <v>20.339481870199702</v>
      </c>
      <c r="O88" s="44">
        <v>21.356448683435801</v>
      </c>
      <c r="P88" s="44">
        <v>22.424270616359401</v>
      </c>
      <c r="Q88" s="44">
        <v>23.546663531083901</v>
      </c>
      <c r="R88" s="44">
        <v>24.7227641666667</v>
      </c>
      <c r="S88" s="44">
        <v>25.958900366743499</v>
      </c>
      <c r="T88" s="353">
        <v>27.256844940476199</v>
      </c>
      <c r="U88" s="353">
        <v>28.6209624101588</v>
      </c>
    </row>
    <row r="89" spans="1:21" s="42" customFormat="1" x14ac:dyDescent="0.35">
      <c r="A89" s="19" t="s">
        <v>139</v>
      </c>
      <c r="B89" s="71" t="s">
        <v>69</v>
      </c>
      <c r="C89" s="71" t="s">
        <v>173</v>
      </c>
      <c r="D89" s="43">
        <v>4949660</v>
      </c>
      <c r="E89" s="43">
        <v>5026796</v>
      </c>
      <c r="F89" s="43">
        <v>5100750</v>
      </c>
      <c r="G89" s="43">
        <v>5171734</v>
      </c>
      <c r="H89" s="43">
        <v>5240879</v>
      </c>
      <c r="I89" s="43">
        <v>5309703</v>
      </c>
      <c r="J89" s="43">
        <v>5379328</v>
      </c>
      <c r="K89" s="43">
        <v>5450211</v>
      </c>
      <c r="L89" s="43">
        <v>5522106</v>
      </c>
      <c r="M89" s="43">
        <v>5594506</v>
      </c>
      <c r="N89" s="43">
        <v>5666581</v>
      </c>
      <c r="O89" s="43">
        <v>5737723</v>
      </c>
      <c r="P89" s="43">
        <v>5807820</v>
      </c>
      <c r="Q89" s="43">
        <v>5877108</v>
      </c>
      <c r="R89" s="43">
        <v>5945747</v>
      </c>
      <c r="S89" s="43">
        <v>6013997</v>
      </c>
      <c r="T89" s="353">
        <v>6082035</v>
      </c>
      <c r="U89" s="353">
        <v>6149928</v>
      </c>
    </row>
    <row r="90" spans="1:21" x14ac:dyDescent="0.35">
      <c r="A90" s="19" t="s">
        <v>139</v>
      </c>
      <c r="B90" s="29" t="s">
        <v>169</v>
      </c>
      <c r="C90" s="30" t="s">
        <v>167</v>
      </c>
      <c r="D90" s="73"/>
      <c r="E90" s="73">
        <v>16430000000</v>
      </c>
      <c r="F90" s="73">
        <v>16962000000</v>
      </c>
      <c r="G90" s="73">
        <v>17187000000</v>
      </c>
      <c r="H90" s="73">
        <v>19149000000</v>
      </c>
      <c r="I90" s="73">
        <v>21811000000</v>
      </c>
      <c r="J90" s="73">
        <v>25189000000</v>
      </c>
      <c r="K90" s="73">
        <v>25308000000</v>
      </c>
      <c r="L90" s="73">
        <v>29214000000</v>
      </c>
      <c r="M90" s="73">
        <v>35678000000</v>
      </c>
      <c r="N90" s="73">
        <v>37926000000</v>
      </c>
      <c r="O90" s="73">
        <v>41816000000</v>
      </c>
      <c r="P90" s="73">
        <v>51123000000</v>
      </c>
      <c r="Q90" s="73">
        <v>59615000000</v>
      </c>
      <c r="R90" s="73">
        <v>65575000000</v>
      </c>
      <c r="S90" s="73">
        <v>75677000000</v>
      </c>
      <c r="T90" s="73">
        <v>87882000000</v>
      </c>
      <c r="U90" s="73">
        <v>101395000000</v>
      </c>
    </row>
    <row r="91" spans="1:21" x14ac:dyDescent="0.35">
      <c r="A91" s="19" t="s">
        <v>139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</row>
    <row r="92" spans="1:21" x14ac:dyDescent="0.35">
      <c r="A92" s="19" t="s">
        <v>139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</row>
    <row r="93" spans="1:21" ht="15" customHeight="1" x14ac:dyDescent="0.35">
      <c r="A93" s="19" t="s">
        <v>139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</row>
    <row r="94" spans="1:21" ht="15" customHeight="1" x14ac:dyDescent="0.35">
      <c r="A94" s="19" t="s">
        <v>139</v>
      </c>
      <c r="B94" s="376" t="s">
        <v>0</v>
      </c>
      <c r="C94" s="260" t="s">
        <v>125</v>
      </c>
      <c r="D94" s="64">
        <f t="shared" ref="D94:R94" si="17">(D8/D$8)*100</f>
        <v>100</v>
      </c>
      <c r="E94" s="64">
        <f t="shared" si="17"/>
        <v>100</v>
      </c>
      <c r="F94" s="64">
        <f t="shared" si="17"/>
        <v>100</v>
      </c>
      <c r="G94" s="64">
        <f t="shared" si="17"/>
        <v>100</v>
      </c>
      <c r="H94" s="64">
        <f t="shared" si="17"/>
        <v>100</v>
      </c>
      <c r="I94" s="64">
        <f t="shared" si="17"/>
        <v>100</v>
      </c>
      <c r="J94" s="64">
        <f t="shared" si="17"/>
        <v>100</v>
      </c>
      <c r="K94" s="64">
        <f t="shared" si="17"/>
        <v>100</v>
      </c>
      <c r="L94" s="64">
        <f t="shared" si="17"/>
        <v>100</v>
      </c>
      <c r="M94" s="64">
        <f t="shared" si="17"/>
        <v>100</v>
      </c>
      <c r="N94" s="64">
        <f t="shared" si="17"/>
        <v>100</v>
      </c>
      <c r="O94" s="64">
        <f t="shared" si="17"/>
        <v>100</v>
      </c>
      <c r="P94" s="64">
        <f t="shared" si="17"/>
        <v>100</v>
      </c>
      <c r="Q94" s="64">
        <f t="shared" si="17"/>
        <v>100</v>
      </c>
      <c r="R94" s="64">
        <f t="shared" si="17"/>
        <v>100</v>
      </c>
      <c r="S94" s="64">
        <f t="shared" ref="S94:T94" si="18">(S8/S$8)*100</f>
        <v>100</v>
      </c>
      <c r="T94" s="64">
        <f t="shared" si="18"/>
        <v>100</v>
      </c>
      <c r="U94" s="64">
        <f t="shared" ref="U94" si="19">(U8/U$8)*100</f>
        <v>100</v>
      </c>
    </row>
    <row r="95" spans="1:21" ht="15" customHeight="1" x14ac:dyDescent="0.35">
      <c r="A95" s="19" t="s">
        <v>139</v>
      </c>
      <c r="B95" s="377"/>
      <c r="C95" s="260" t="s">
        <v>124</v>
      </c>
      <c r="D95" s="64">
        <f t="shared" ref="D95:R96" si="20">(D9/D$8)*100</f>
        <v>73.067815246239448</v>
      </c>
      <c r="E95" s="64">
        <f t="shared" si="20"/>
        <v>100.13636746054759</v>
      </c>
      <c r="F95" s="64">
        <f t="shared" si="20"/>
        <v>97.370642083640163</v>
      </c>
      <c r="G95" s="64">
        <f t="shared" si="20"/>
        <v>86.832269082463981</v>
      </c>
      <c r="H95" s="64">
        <f t="shared" si="20"/>
        <v>94.620087788285289</v>
      </c>
      <c r="I95" s="64">
        <f t="shared" si="20"/>
        <v>89.739907667193549</v>
      </c>
      <c r="J95" s="64">
        <f t="shared" si="20"/>
        <v>92.131910584292058</v>
      </c>
      <c r="K95" s="64">
        <f t="shared" si="20"/>
        <v>85.830831708639593</v>
      </c>
      <c r="L95" s="64">
        <f t="shared" si="20"/>
        <v>88.286951341350701</v>
      </c>
      <c r="M95" s="64">
        <f t="shared" si="20"/>
        <v>86.685854574830728</v>
      </c>
      <c r="N95" s="64">
        <f t="shared" si="20"/>
        <v>75.495260237491621</v>
      </c>
      <c r="O95" s="64">
        <f t="shared" si="20"/>
        <v>83.154125119397904</v>
      </c>
      <c r="P95" s="64">
        <f t="shared" si="20"/>
        <v>74.43737557007988</v>
      </c>
      <c r="Q95" s="64">
        <f t="shared" si="20"/>
        <v>83.035900720976699</v>
      </c>
      <c r="R95" s="64">
        <f t="shared" si="20"/>
        <v>95.521109671907539</v>
      </c>
      <c r="S95" s="64">
        <f t="shared" ref="S95:T95" si="21">(S9/S$8)*100</f>
        <v>94.871603796894121</v>
      </c>
      <c r="T95" s="64">
        <f t="shared" si="21"/>
        <v>108.11268674811112</v>
      </c>
      <c r="U95" s="64">
        <f t="shared" ref="U95" si="22">(U9/U$8)*100</f>
        <v>112.18862501046503</v>
      </c>
    </row>
    <row r="96" spans="1:21" ht="15" customHeight="1" x14ac:dyDescent="0.35">
      <c r="A96" s="19" t="s">
        <v>139</v>
      </c>
      <c r="B96" s="377"/>
      <c r="C96" s="95" t="s">
        <v>126</v>
      </c>
      <c r="D96" s="64">
        <f t="shared" si="20"/>
        <v>159.46224126004742</v>
      </c>
      <c r="E96" s="64">
        <f t="shared" si="20"/>
        <v>116.35898888791276</v>
      </c>
      <c r="F96" s="64">
        <f t="shared" si="20"/>
        <v>127.78149081588649</v>
      </c>
      <c r="G96" s="64">
        <f t="shared" si="20"/>
        <v>102.45288035414943</v>
      </c>
      <c r="H96" s="64">
        <f t="shared" si="20"/>
        <v>88.262549459559082</v>
      </c>
      <c r="I96" s="64">
        <f t="shared" si="20"/>
        <v>90.236471004220533</v>
      </c>
      <c r="J96" s="64">
        <f t="shared" si="20"/>
        <v>97.332770477368939</v>
      </c>
      <c r="K96" s="64">
        <f t="shared" si="20"/>
        <v>90.343173213046811</v>
      </c>
      <c r="L96" s="64">
        <f t="shared" si="20"/>
        <v>90.430382640322804</v>
      </c>
      <c r="M96" s="64">
        <f t="shared" si="20"/>
        <v>85.158766205198063</v>
      </c>
      <c r="N96" s="64">
        <f t="shared" si="20"/>
        <v>80.75204172088398</v>
      </c>
      <c r="O96" s="64">
        <f t="shared" si="20"/>
        <v>81.657615629437885</v>
      </c>
      <c r="P96" s="64">
        <f t="shared" si="20"/>
        <v>83.459620706792961</v>
      </c>
      <c r="Q96" s="64">
        <f t="shared" si="20"/>
        <v>84.414465263587871</v>
      </c>
      <c r="R96" s="64">
        <f t="shared" si="20"/>
        <v>82.569879778113815</v>
      </c>
      <c r="S96" s="64">
        <f t="shared" ref="S96:T96" si="23">(S10/S$8)*100</f>
        <v>81.225173637865296</v>
      </c>
      <c r="T96" s="64">
        <f t="shared" si="23"/>
        <v>79.38308375523556</v>
      </c>
      <c r="U96" s="64">
        <f t="shared" ref="U96" si="24">(U10/U$8)*100</f>
        <v>80.846132536904094</v>
      </c>
    </row>
    <row r="97" spans="1:21" ht="15" customHeight="1" x14ac:dyDescent="0.35">
      <c r="A97" s="19" t="s">
        <v>139</v>
      </c>
      <c r="B97" s="377"/>
      <c r="C97" s="260" t="s">
        <v>123</v>
      </c>
      <c r="D97" s="64">
        <f t="shared" ref="D97:R97" si="25">(D11/D$8)*100</f>
        <v>73.067815246239448</v>
      </c>
      <c r="E97" s="64">
        <f t="shared" si="25"/>
        <v>84.337041053712795</v>
      </c>
      <c r="F97" s="64">
        <f t="shared" si="25"/>
        <v>84.554196738350598</v>
      </c>
      <c r="G97" s="64">
        <f t="shared" si="25"/>
        <v>85.16684143555014</v>
      </c>
      <c r="H97" s="64">
        <f t="shared" si="25"/>
        <v>92.012244611224503</v>
      </c>
      <c r="I97" s="64">
        <f t="shared" si="25"/>
        <v>88.42856677658915</v>
      </c>
      <c r="J97" s="64">
        <f t="shared" si="25"/>
        <v>90.846802449456519</v>
      </c>
      <c r="K97" s="64">
        <f t="shared" si="25"/>
        <v>82.556951732374159</v>
      </c>
      <c r="L97" s="64">
        <f t="shared" si="25"/>
        <v>84.908220781179878</v>
      </c>
      <c r="M97" s="64">
        <f t="shared" si="25"/>
        <v>81.784198955607195</v>
      </c>
      <c r="N97" s="64">
        <f t="shared" si="25"/>
        <v>74.28538306307064</v>
      </c>
      <c r="O97" s="64">
        <f t="shared" si="25"/>
        <v>81.124849631977767</v>
      </c>
      <c r="P97" s="64">
        <f t="shared" si="25"/>
        <v>71.866473598346957</v>
      </c>
      <c r="Q97" s="64">
        <f t="shared" si="25"/>
        <v>79.293621884130388</v>
      </c>
      <c r="R97" s="64">
        <f t="shared" si="25"/>
        <v>76.088890729930341</v>
      </c>
      <c r="S97" s="64">
        <f t="shared" ref="S97:T97" si="26">(S11/S$8)*100</f>
        <v>77.015754773282168</v>
      </c>
      <c r="T97" s="64">
        <f t="shared" si="26"/>
        <v>74.77353961357403</v>
      </c>
      <c r="U97" s="64">
        <f t="shared" ref="U97" si="27">(U11/U$8)*100</f>
        <v>76.20589769720506</v>
      </c>
    </row>
    <row r="98" spans="1:21" ht="15" customHeight="1" x14ac:dyDescent="0.35">
      <c r="A98" s="19" t="s">
        <v>139</v>
      </c>
      <c r="B98" s="377"/>
      <c r="C98" s="20" t="s">
        <v>117</v>
      </c>
      <c r="D98" s="64">
        <f t="shared" ref="D98:R98" si="28">(D12/D$8)*100</f>
        <v>73.067815246239448</v>
      </c>
      <c r="E98" s="64">
        <f t="shared" si="28"/>
        <v>55.965457718806775</v>
      </c>
      <c r="F98" s="64">
        <f t="shared" si="28"/>
        <v>51.091683779705676</v>
      </c>
      <c r="G98" s="64">
        <f t="shared" si="28"/>
        <v>55.292657940425627</v>
      </c>
      <c r="H98" s="64">
        <f t="shared" si="28"/>
        <v>60.911892612125342</v>
      </c>
      <c r="I98" s="64">
        <f t="shared" si="28"/>
        <v>55.396634970886204</v>
      </c>
      <c r="J98" s="64">
        <f t="shared" si="28"/>
        <v>52.486146302487704</v>
      </c>
      <c r="K98" s="64">
        <f t="shared" si="28"/>
        <v>40.789988169689806</v>
      </c>
      <c r="L98" s="64">
        <f t="shared" si="28"/>
        <v>44.999329088256765</v>
      </c>
      <c r="M98" s="64">
        <f t="shared" si="28"/>
        <v>39.779397131873068</v>
      </c>
      <c r="N98" s="64">
        <f t="shared" si="28"/>
        <v>39.11506018743583</v>
      </c>
      <c r="O98" s="64">
        <f t="shared" si="28"/>
        <v>40.838344722458253</v>
      </c>
      <c r="P98" s="64">
        <f t="shared" si="28"/>
        <v>34.833607044375576</v>
      </c>
      <c r="Q98" s="64">
        <f t="shared" si="28"/>
        <v>38.60288197894581</v>
      </c>
      <c r="R98" s="64">
        <f t="shared" si="28"/>
        <v>37.677275833791811</v>
      </c>
      <c r="S98" s="64">
        <f t="shared" ref="S98:T98" si="29">(S12/S$8)*100</f>
        <v>39.536695681462405</v>
      </c>
      <c r="T98" s="64">
        <f t="shared" si="29"/>
        <v>34.504947116293913</v>
      </c>
      <c r="U98" s="64">
        <f t="shared" ref="U98" si="30">(U12/U$8)*100</f>
        <v>41.949780740745773</v>
      </c>
    </row>
    <row r="99" spans="1:21" ht="15" customHeight="1" x14ac:dyDescent="0.35">
      <c r="A99" s="19" t="s">
        <v>139</v>
      </c>
      <c r="B99" s="377"/>
      <c r="C99" s="254" t="s">
        <v>118</v>
      </c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</row>
    <row r="100" spans="1:21" ht="15" customHeight="1" x14ac:dyDescent="0.35">
      <c r="A100" s="19" t="s">
        <v>139</v>
      </c>
      <c r="B100" s="377"/>
      <c r="C100" s="254" t="s">
        <v>119</v>
      </c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</row>
    <row r="101" spans="1:21" ht="15" customHeight="1" x14ac:dyDescent="0.35">
      <c r="A101" s="19" t="s">
        <v>139</v>
      </c>
      <c r="B101" s="377"/>
      <c r="C101" s="254" t="s">
        <v>120</v>
      </c>
      <c r="D101" s="64">
        <f t="shared" ref="D101:R104" si="31">(D15/D$8)*100</f>
        <v>0</v>
      </c>
      <c r="E101" s="64">
        <f t="shared" si="31"/>
        <v>28.37158333490601</v>
      </c>
      <c r="F101" s="64">
        <f t="shared" si="31"/>
        <v>33.462512958644929</v>
      </c>
      <c r="G101" s="64">
        <f t="shared" si="31"/>
        <v>29.874183495124502</v>
      </c>
      <c r="H101" s="64">
        <f t="shared" si="31"/>
        <v>31.100351999099164</v>
      </c>
      <c r="I101" s="64">
        <f t="shared" si="31"/>
        <v>33.031931805702953</v>
      </c>
      <c r="J101" s="64">
        <f t="shared" si="31"/>
        <v>38.360656146968822</v>
      </c>
      <c r="K101" s="64">
        <f t="shared" si="31"/>
        <v>41.76696356268436</v>
      </c>
      <c r="L101" s="64">
        <f t="shared" si="31"/>
        <v>39.908891692923106</v>
      </c>
      <c r="M101" s="64">
        <f t="shared" si="31"/>
        <v>42.004801823734134</v>
      </c>
      <c r="N101" s="64">
        <f t="shared" si="31"/>
        <v>35.17032287563481</v>
      </c>
      <c r="O101" s="64">
        <f t="shared" si="31"/>
        <v>40.286504909519522</v>
      </c>
      <c r="P101" s="64">
        <f t="shared" si="31"/>
        <v>37.032866553971381</v>
      </c>
      <c r="Q101" s="64">
        <f t="shared" si="31"/>
        <v>40.690739905184579</v>
      </c>
      <c r="R101" s="64">
        <f t="shared" si="31"/>
        <v>38.411614896138531</v>
      </c>
      <c r="S101" s="64">
        <f t="shared" ref="S101:T101" si="32">(S15/S$8)*100</f>
        <v>37.479059091819771</v>
      </c>
      <c r="T101" s="64">
        <f t="shared" si="32"/>
        <v>40.26859249728011</v>
      </c>
      <c r="U101" s="64">
        <f t="shared" ref="U101" si="33">(U15/U$8)*100</f>
        <v>34.256116956459294</v>
      </c>
    </row>
    <row r="102" spans="1:21" ht="15" customHeight="1" x14ac:dyDescent="0.35">
      <c r="A102" s="19" t="s">
        <v>139</v>
      </c>
      <c r="B102" s="377"/>
      <c r="C102" s="260" t="s">
        <v>121</v>
      </c>
      <c r="D102" s="64">
        <f t="shared" si="31"/>
        <v>0</v>
      </c>
      <c r="E102" s="64">
        <f t="shared" si="31"/>
        <v>15.79932640683481</v>
      </c>
      <c r="F102" s="64">
        <f t="shared" si="31"/>
        <v>12.816445345289562</v>
      </c>
      <c r="G102" s="64">
        <f t="shared" si="31"/>
        <v>1.6654276469138478</v>
      </c>
      <c r="H102" s="64">
        <f t="shared" si="31"/>
        <v>2.6078431770607873</v>
      </c>
      <c r="I102" s="64">
        <f t="shared" si="31"/>
        <v>1.311340890604396</v>
      </c>
      <c r="J102" s="64">
        <f t="shared" si="31"/>
        <v>1.0473452976781805</v>
      </c>
      <c r="K102" s="64">
        <f t="shared" si="31"/>
        <v>3.2738799762654356</v>
      </c>
      <c r="L102" s="64">
        <f t="shared" si="31"/>
        <v>2.9009649977458531</v>
      </c>
      <c r="M102" s="64">
        <f t="shared" si="31"/>
        <v>3.7705043224796349</v>
      </c>
      <c r="N102" s="64">
        <f t="shared" si="31"/>
        <v>0.81733924671994806</v>
      </c>
      <c r="O102" s="64">
        <f t="shared" si="31"/>
        <v>2.0292754874201329</v>
      </c>
      <c r="P102" s="64">
        <f t="shared" si="31"/>
        <v>2.570901971732912</v>
      </c>
      <c r="Q102" s="64">
        <f t="shared" si="31"/>
        <v>3.7422788368463031</v>
      </c>
      <c r="R102" s="64">
        <f t="shared" si="31"/>
        <v>19.432218941977204</v>
      </c>
      <c r="S102" s="64">
        <f t="shared" ref="S102:T102" si="34">(S16/S$8)*100</f>
        <v>17.855849023611945</v>
      </c>
      <c r="T102" s="64">
        <f t="shared" si="34"/>
        <v>33.339147134537114</v>
      </c>
      <c r="U102" s="64">
        <f t="shared" ref="U102" si="35">(U16/U$8)*100</f>
        <v>35.982727313259964</v>
      </c>
    </row>
    <row r="103" spans="1:21" ht="15" customHeight="1" x14ac:dyDescent="0.35">
      <c r="A103" s="19" t="s">
        <v>139</v>
      </c>
      <c r="B103" s="377"/>
      <c r="C103" s="260" t="s">
        <v>122</v>
      </c>
      <c r="D103" s="64">
        <f t="shared" si="31"/>
        <v>0</v>
      </c>
      <c r="E103" s="64">
        <f t="shared" si="31"/>
        <v>0</v>
      </c>
      <c r="F103" s="64">
        <f t="shared" si="31"/>
        <v>0</v>
      </c>
      <c r="G103" s="64">
        <f t="shared" si="31"/>
        <v>0</v>
      </c>
      <c r="H103" s="64">
        <f t="shared" si="31"/>
        <v>0</v>
      </c>
      <c r="I103" s="64">
        <f t="shared" si="31"/>
        <v>0</v>
      </c>
      <c r="J103" s="64">
        <f t="shared" si="31"/>
        <v>0.23776283715736224</v>
      </c>
      <c r="K103" s="64">
        <f t="shared" si="31"/>
        <v>0</v>
      </c>
      <c r="L103" s="64">
        <f t="shared" si="31"/>
        <v>0.4777655624249687</v>
      </c>
      <c r="M103" s="64">
        <f t="shared" si="31"/>
        <v>1.1311512967438904</v>
      </c>
      <c r="N103" s="64">
        <f t="shared" si="31"/>
        <v>0.39253792770102763</v>
      </c>
      <c r="O103" s="64">
        <f t="shared" si="31"/>
        <v>0</v>
      </c>
      <c r="P103" s="64">
        <f t="shared" si="31"/>
        <v>0</v>
      </c>
      <c r="Q103" s="64">
        <f t="shared" si="31"/>
        <v>0</v>
      </c>
      <c r="R103" s="64">
        <f t="shared" si="31"/>
        <v>0</v>
      </c>
      <c r="S103" s="64">
        <f t="shared" ref="S103:T103" si="36">(S17/S$8)*100</f>
        <v>0</v>
      </c>
      <c r="T103" s="64">
        <f t="shared" si="36"/>
        <v>0</v>
      </c>
      <c r="U103" s="64">
        <f t="shared" ref="U103" si="37">(U17/U$8)*100</f>
        <v>0</v>
      </c>
    </row>
    <row r="104" spans="1:21" ht="15" customHeight="1" x14ac:dyDescent="0.35">
      <c r="A104" s="19" t="s">
        <v>139</v>
      </c>
      <c r="B104" s="378"/>
      <c r="C104" s="261" t="s">
        <v>116</v>
      </c>
      <c r="D104" s="85">
        <f t="shared" si="31"/>
        <v>26.932184753760541</v>
      </c>
      <c r="E104" s="85">
        <f t="shared" si="31"/>
        <v>15.662958946287214</v>
      </c>
      <c r="F104" s="85">
        <f t="shared" si="31"/>
        <v>15.445803261649402</v>
      </c>
      <c r="G104" s="85">
        <f t="shared" si="31"/>
        <v>14.833158564449867</v>
      </c>
      <c r="H104" s="85">
        <f t="shared" si="31"/>
        <v>7.9877553887754988</v>
      </c>
      <c r="I104" s="85">
        <f t="shared" si="31"/>
        <v>11.571433223410848</v>
      </c>
      <c r="J104" s="85">
        <f t="shared" si="31"/>
        <v>9.1531975505434744</v>
      </c>
      <c r="K104" s="85">
        <f t="shared" si="31"/>
        <v>17.443048267625837</v>
      </c>
      <c r="L104" s="85">
        <f t="shared" si="31"/>
        <v>15.091779218820122</v>
      </c>
      <c r="M104" s="85">
        <f t="shared" si="31"/>
        <v>18.215801044392798</v>
      </c>
      <c r="N104" s="85">
        <f t="shared" si="31"/>
        <v>25.714616936929364</v>
      </c>
      <c r="O104" s="85">
        <f t="shared" si="31"/>
        <v>18.875150368022219</v>
      </c>
      <c r="P104" s="85">
        <f t="shared" si="31"/>
        <v>28.133526401653043</v>
      </c>
      <c r="Q104" s="85">
        <f t="shared" si="31"/>
        <v>20.706378115869608</v>
      </c>
      <c r="R104" s="85">
        <f t="shared" si="31"/>
        <v>23.911109270069669</v>
      </c>
      <c r="S104" s="85">
        <f t="shared" ref="S104:T104" si="38">(S18/S$8)*100</f>
        <v>22.984245226717825</v>
      </c>
      <c r="T104" s="85">
        <f t="shared" si="38"/>
        <v>25.226460386425988</v>
      </c>
      <c r="U104" s="85">
        <f t="shared" ref="U104" si="39">(U18/U$8)*100</f>
        <v>23.79410230279494</v>
      </c>
    </row>
    <row r="105" spans="1:21" x14ac:dyDescent="0.35">
      <c r="A105" s="19" t="s">
        <v>139</v>
      </c>
      <c r="B105" s="393" t="s">
        <v>4</v>
      </c>
      <c r="C105" s="260" t="s">
        <v>59</v>
      </c>
      <c r="D105" s="32">
        <f t="shared" ref="D105:R120" si="40">(D19/D$10)*100</f>
        <v>18.646288664829644</v>
      </c>
      <c r="E105" s="32">
        <f t="shared" si="40"/>
        <v>14.596250780227454</v>
      </c>
      <c r="F105" s="32">
        <f t="shared" si="40"/>
        <v>17.969796312382158</v>
      </c>
      <c r="G105" s="32">
        <f t="shared" si="40"/>
        <v>15.842048832230912</v>
      </c>
      <c r="H105" s="32">
        <f t="shared" si="40"/>
        <v>15.719484503613232</v>
      </c>
      <c r="I105" s="32">
        <f t="shared" si="40"/>
        <v>13.130100354669445</v>
      </c>
      <c r="J105" s="32">
        <f t="shared" si="40"/>
        <v>14.736151367099465</v>
      </c>
      <c r="K105" s="32">
        <f t="shared" si="40"/>
        <v>14.851187646670558</v>
      </c>
      <c r="L105" s="32">
        <f t="shared" si="40"/>
        <v>15.959757489189904</v>
      </c>
      <c r="M105" s="32">
        <f t="shared" si="40"/>
        <v>8.8923439502381694</v>
      </c>
      <c r="N105" s="32">
        <f t="shared" si="40"/>
        <v>2.737021535553001</v>
      </c>
      <c r="O105" s="32">
        <f t="shared" si="40"/>
        <v>2.5453737976119575</v>
      </c>
      <c r="P105" s="32">
        <f t="shared" si="40"/>
        <v>2.3859927385883344</v>
      </c>
      <c r="Q105" s="32">
        <f t="shared" si="40"/>
        <v>3.2127381357003495</v>
      </c>
      <c r="R105" s="32">
        <f t="shared" si="40"/>
        <v>2.0326680080913779</v>
      </c>
      <c r="S105" s="32">
        <f>(S19/S$10)*100</f>
        <v>2.8281986049551437</v>
      </c>
      <c r="T105" s="32">
        <f>(T19/T$10)*100</f>
        <v>3.1383677046569329</v>
      </c>
      <c r="U105" s="32">
        <f>(U19/U$10)*100</f>
        <v>4.8563335163369512</v>
      </c>
    </row>
    <row r="106" spans="1:21" x14ac:dyDescent="0.35">
      <c r="A106" s="19" t="s">
        <v>139</v>
      </c>
      <c r="B106" s="390"/>
      <c r="C106" s="254" t="s">
        <v>60</v>
      </c>
      <c r="D106" s="32">
        <f t="shared" si="40"/>
        <v>18.646288664829644</v>
      </c>
      <c r="E106" s="32">
        <f t="shared" si="40"/>
        <v>14.596250780227454</v>
      </c>
      <c r="F106" s="32">
        <f t="shared" si="40"/>
        <v>17.969796312382158</v>
      </c>
      <c r="G106" s="32">
        <f t="shared" si="40"/>
        <v>15.842048832230912</v>
      </c>
      <c r="H106" s="32">
        <f t="shared" si="40"/>
        <v>15.719484503613232</v>
      </c>
      <c r="I106" s="32">
        <f t="shared" si="40"/>
        <v>13.130100354669445</v>
      </c>
      <c r="J106" s="32">
        <f t="shared" si="40"/>
        <v>14.736151367099465</v>
      </c>
      <c r="K106" s="32">
        <f t="shared" si="40"/>
        <v>14.851187646670558</v>
      </c>
      <c r="L106" s="32">
        <f t="shared" si="40"/>
        <v>15.959757489189904</v>
      </c>
      <c r="M106" s="32">
        <f t="shared" si="40"/>
        <v>8.8923439502381694</v>
      </c>
      <c r="N106" s="32">
        <f t="shared" si="40"/>
        <v>2.737021535553001</v>
      </c>
      <c r="O106" s="32">
        <f t="shared" si="40"/>
        <v>2.5453737976119575</v>
      </c>
      <c r="P106" s="32">
        <f t="shared" si="40"/>
        <v>2.3859927385883344</v>
      </c>
      <c r="Q106" s="32">
        <f t="shared" si="40"/>
        <v>3.2127381357003495</v>
      </c>
      <c r="R106" s="32">
        <f t="shared" si="40"/>
        <v>2.0326680080913779</v>
      </c>
      <c r="S106" s="32">
        <f t="shared" ref="S106:T169" si="41">(S20/S$10)*100</f>
        <v>2.8281986049551437</v>
      </c>
      <c r="T106" s="32">
        <f t="shared" si="41"/>
        <v>3.1383677046569329</v>
      </c>
      <c r="U106" s="32">
        <f t="shared" ref="U106" si="42">(U20/U$10)*100</f>
        <v>4.8563335163369512</v>
      </c>
    </row>
    <row r="107" spans="1:21" x14ac:dyDescent="0.35">
      <c r="A107" s="19" t="s">
        <v>139</v>
      </c>
      <c r="B107" s="390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35">
      <c r="A108" s="19" t="s">
        <v>139</v>
      </c>
      <c r="B108" s="390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35">
      <c r="A109" s="19" t="s">
        <v>139</v>
      </c>
      <c r="B109" s="391"/>
      <c r="C109" s="255" t="s">
        <v>63</v>
      </c>
      <c r="D109" s="33">
        <f t="shared" si="40"/>
        <v>0</v>
      </c>
      <c r="E109" s="33">
        <f t="shared" si="40"/>
        <v>0</v>
      </c>
      <c r="F109" s="33">
        <f t="shared" si="40"/>
        <v>0</v>
      </c>
      <c r="G109" s="33">
        <f t="shared" si="40"/>
        <v>0</v>
      </c>
      <c r="H109" s="33">
        <f t="shared" si="40"/>
        <v>0</v>
      </c>
      <c r="I109" s="33">
        <f t="shared" si="40"/>
        <v>0</v>
      </c>
      <c r="J109" s="33">
        <f t="shared" si="40"/>
        <v>0</v>
      </c>
      <c r="K109" s="33">
        <f t="shared" si="40"/>
        <v>0</v>
      </c>
      <c r="L109" s="33">
        <f t="shared" si="40"/>
        <v>0</v>
      </c>
      <c r="M109" s="33">
        <f t="shared" si="40"/>
        <v>0</v>
      </c>
      <c r="N109" s="33">
        <f t="shared" si="40"/>
        <v>0</v>
      </c>
      <c r="O109" s="33">
        <f t="shared" si="40"/>
        <v>0</v>
      </c>
      <c r="P109" s="33">
        <f t="shared" si="40"/>
        <v>0</v>
      </c>
      <c r="Q109" s="33">
        <f t="shared" si="40"/>
        <v>0</v>
      </c>
      <c r="R109" s="33">
        <f t="shared" si="40"/>
        <v>0</v>
      </c>
      <c r="S109" s="33">
        <f t="shared" si="41"/>
        <v>0</v>
      </c>
      <c r="T109" s="33">
        <f t="shared" si="41"/>
        <v>0</v>
      </c>
      <c r="U109" s="33">
        <f t="shared" ref="U109" si="43">(U23/U$10)*100</f>
        <v>0</v>
      </c>
    </row>
    <row r="110" spans="1:21" x14ac:dyDescent="0.35">
      <c r="A110" s="19" t="s">
        <v>139</v>
      </c>
      <c r="B110" s="393" t="s">
        <v>5</v>
      </c>
      <c r="C110" s="17" t="s">
        <v>59</v>
      </c>
      <c r="D110" s="32">
        <f t="shared" si="40"/>
        <v>0</v>
      </c>
      <c r="E110" s="32">
        <f t="shared" si="40"/>
        <v>0</v>
      </c>
      <c r="F110" s="32">
        <f t="shared" si="40"/>
        <v>0</v>
      </c>
      <c r="G110" s="32">
        <f t="shared" si="40"/>
        <v>0</v>
      </c>
      <c r="H110" s="32">
        <f t="shared" si="40"/>
        <v>0</v>
      </c>
      <c r="I110" s="32">
        <f t="shared" si="40"/>
        <v>0</v>
      </c>
      <c r="J110" s="32">
        <f t="shared" si="40"/>
        <v>0</v>
      </c>
      <c r="K110" s="32">
        <f t="shared" si="40"/>
        <v>0</v>
      </c>
      <c r="L110" s="32">
        <f t="shared" si="40"/>
        <v>0</v>
      </c>
      <c r="M110" s="32">
        <f t="shared" si="40"/>
        <v>0</v>
      </c>
      <c r="N110" s="32">
        <f t="shared" si="40"/>
        <v>0</v>
      </c>
      <c r="O110" s="32">
        <f t="shared" si="40"/>
        <v>0</v>
      </c>
      <c r="P110" s="32">
        <f t="shared" si="40"/>
        <v>0</v>
      </c>
      <c r="Q110" s="32">
        <f t="shared" si="40"/>
        <v>0</v>
      </c>
      <c r="R110" s="32">
        <f t="shared" si="40"/>
        <v>0</v>
      </c>
      <c r="S110" s="32">
        <f t="shared" si="41"/>
        <v>0</v>
      </c>
      <c r="T110" s="32">
        <f t="shared" si="41"/>
        <v>0</v>
      </c>
      <c r="U110" s="32">
        <f t="shared" ref="U110" si="44">(U24/U$10)*100</f>
        <v>0</v>
      </c>
    </row>
    <row r="111" spans="1:21" x14ac:dyDescent="0.35">
      <c r="A111" s="19" t="s">
        <v>139</v>
      </c>
      <c r="B111" s="390"/>
      <c r="C111" s="20" t="s">
        <v>60</v>
      </c>
      <c r="D111" s="32">
        <f t="shared" si="40"/>
        <v>0</v>
      </c>
      <c r="E111" s="32">
        <f t="shared" si="40"/>
        <v>0</v>
      </c>
      <c r="F111" s="32">
        <f t="shared" si="40"/>
        <v>0</v>
      </c>
      <c r="G111" s="32">
        <f t="shared" si="40"/>
        <v>0</v>
      </c>
      <c r="H111" s="32">
        <f t="shared" si="40"/>
        <v>0</v>
      </c>
      <c r="I111" s="32">
        <f t="shared" si="40"/>
        <v>0</v>
      </c>
      <c r="J111" s="32">
        <f t="shared" si="40"/>
        <v>0</v>
      </c>
      <c r="K111" s="32">
        <f t="shared" si="40"/>
        <v>0</v>
      </c>
      <c r="L111" s="32">
        <f t="shared" si="40"/>
        <v>0</v>
      </c>
      <c r="M111" s="32">
        <f t="shared" si="40"/>
        <v>0</v>
      </c>
      <c r="N111" s="32">
        <f t="shared" si="40"/>
        <v>0</v>
      </c>
      <c r="O111" s="32">
        <f t="shared" si="40"/>
        <v>0</v>
      </c>
      <c r="P111" s="32">
        <f t="shared" si="40"/>
        <v>0</v>
      </c>
      <c r="Q111" s="32">
        <f t="shared" si="40"/>
        <v>0</v>
      </c>
      <c r="R111" s="32">
        <f t="shared" si="40"/>
        <v>0</v>
      </c>
      <c r="S111" s="32">
        <f t="shared" si="41"/>
        <v>0</v>
      </c>
      <c r="T111" s="32">
        <f t="shared" si="41"/>
        <v>0</v>
      </c>
      <c r="U111" s="32">
        <f t="shared" ref="U111" si="45">(U25/U$10)*100</f>
        <v>0</v>
      </c>
    </row>
    <row r="112" spans="1:21" x14ac:dyDescent="0.35">
      <c r="A112" s="19" t="s">
        <v>139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pans="1:21" x14ac:dyDescent="0.35">
      <c r="A113" s="19" t="s">
        <v>139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</row>
    <row r="114" spans="1:21" x14ac:dyDescent="0.35">
      <c r="A114" s="19" t="s">
        <v>139</v>
      </c>
      <c r="B114" s="391"/>
      <c r="C114" s="27" t="s">
        <v>63</v>
      </c>
      <c r="D114" s="33">
        <f t="shared" si="40"/>
        <v>0</v>
      </c>
      <c r="E114" s="33">
        <f t="shared" si="40"/>
        <v>0</v>
      </c>
      <c r="F114" s="33">
        <f t="shared" si="40"/>
        <v>0</v>
      </c>
      <c r="G114" s="33">
        <f t="shared" si="40"/>
        <v>0</v>
      </c>
      <c r="H114" s="33">
        <f t="shared" si="40"/>
        <v>0</v>
      </c>
      <c r="I114" s="33">
        <f t="shared" si="40"/>
        <v>0</v>
      </c>
      <c r="J114" s="33">
        <f t="shared" si="40"/>
        <v>0</v>
      </c>
      <c r="K114" s="33">
        <f t="shared" si="40"/>
        <v>0</v>
      </c>
      <c r="L114" s="33">
        <f t="shared" si="40"/>
        <v>0</v>
      </c>
      <c r="M114" s="33">
        <f t="shared" si="40"/>
        <v>0</v>
      </c>
      <c r="N114" s="33">
        <f t="shared" si="40"/>
        <v>0</v>
      </c>
      <c r="O114" s="33">
        <f t="shared" si="40"/>
        <v>0</v>
      </c>
      <c r="P114" s="33">
        <f t="shared" si="40"/>
        <v>0</v>
      </c>
      <c r="Q114" s="33">
        <f t="shared" si="40"/>
        <v>0</v>
      </c>
      <c r="R114" s="33">
        <f t="shared" si="40"/>
        <v>0</v>
      </c>
      <c r="S114" s="33">
        <f t="shared" si="41"/>
        <v>0</v>
      </c>
      <c r="T114" s="33">
        <f t="shared" si="41"/>
        <v>0</v>
      </c>
      <c r="U114" s="33">
        <f t="shared" ref="U114" si="46">(U28/U$10)*100</f>
        <v>0</v>
      </c>
    </row>
    <row r="115" spans="1:21" x14ac:dyDescent="0.35">
      <c r="A115" s="19" t="s">
        <v>139</v>
      </c>
      <c r="B115" s="393" t="s">
        <v>6</v>
      </c>
      <c r="C115" s="17" t="s">
        <v>59</v>
      </c>
      <c r="D115" s="32">
        <f t="shared" si="40"/>
        <v>0</v>
      </c>
      <c r="E115" s="32">
        <f t="shared" si="40"/>
        <v>0</v>
      </c>
      <c r="F115" s="32">
        <f t="shared" si="40"/>
        <v>0</v>
      </c>
      <c r="G115" s="32">
        <f t="shared" si="40"/>
        <v>0</v>
      </c>
      <c r="H115" s="32">
        <f t="shared" si="40"/>
        <v>0</v>
      </c>
      <c r="I115" s="32">
        <f t="shared" si="40"/>
        <v>0</v>
      </c>
      <c r="J115" s="32">
        <f t="shared" si="40"/>
        <v>0</v>
      </c>
      <c r="K115" s="32">
        <f t="shared" si="40"/>
        <v>0</v>
      </c>
      <c r="L115" s="32">
        <f t="shared" si="40"/>
        <v>0</v>
      </c>
      <c r="M115" s="32">
        <f t="shared" si="40"/>
        <v>0</v>
      </c>
      <c r="N115" s="32">
        <f t="shared" si="40"/>
        <v>0</v>
      </c>
      <c r="O115" s="32">
        <f t="shared" si="40"/>
        <v>0</v>
      </c>
      <c r="P115" s="32">
        <f t="shared" si="40"/>
        <v>0</v>
      </c>
      <c r="Q115" s="32">
        <f t="shared" si="40"/>
        <v>0</v>
      </c>
      <c r="R115" s="32">
        <f t="shared" si="40"/>
        <v>0</v>
      </c>
      <c r="S115" s="32">
        <f t="shared" si="41"/>
        <v>0</v>
      </c>
      <c r="T115" s="32">
        <f t="shared" si="41"/>
        <v>0</v>
      </c>
      <c r="U115" s="32">
        <f t="shared" ref="U115" si="47">(U29/U$10)*100</f>
        <v>0</v>
      </c>
    </row>
    <row r="116" spans="1:21" x14ac:dyDescent="0.35">
      <c r="A116" s="19" t="s">
        <v>139</v>
      </c>
      <c r="B116" s="390"/>
      <c r="C116" s="20" t="s">
        <v>60</v>
      </c>
      <c r="D116" s="32">
        <f t="shared" si="40"/>
        <v>0</v>
      </c>
      <c r="E116" s="32">
        <f t="shared" si="40"/>
        <v>0</v>
      </c>
      <c r="F116" s="32">
        <f t="shared" si="40"/>
        <v>0</v>
      </c>
      <c r="G116" s="32">
        <f t="shared" si="40"/>
        <v>0</v>
      </c>
      <c r="H116" s="32">
        <f t="shared" si="40"/>
        <v>0</v>
      </c>
      <c r="I116" s="32">
        <f t="shared" si="40"/>
        <v>0</v>
      </c>
      <c r="J116" s="32">
        <f t="shared" si="40"/>
        <v>0</v>
      </c>
      <c r="K116" s="32">
        <f t="shared" si="40"/>
        <v>0</v>
      </c>
      <c r="L116" s="32">
        <f t="shared" si="40"/>
        <v>0</v>
      </c>
      <c r="M116" s="32">
        <f t="shared" si="40"/>
        <v>0</v>
      </c>
      <c r="N116" s="32">
        <f t="shared" si="40"/>
        <v>0</v>
      </c>
      <c r="O116" s="32">
        <f t="shared" si="40"/>
        <v>0</v>
      </c>
      <c r="P116" s="32">
        <f t="shared" si="40"/>
        <v>0</v>
      </c>
      <c r="Q116" s="32">
        <f t="shared" si="40"/>
        <v>0</v>
      </c>
      <c r="R116" s="32">
        <f t="shared" si="40"/>
        <v>0</v>
      </c>
      <c r="S116" s="32">
        <f t="shared" si="41"/>
        <v>0</v>
      </c>
      <c r="T116" s="32">
        <f t="shared" si="41"/>
        <v>0</v>
      </c>
      <c r="U116" s="32">
        <f t="shared" ref="U116" si="48">(U30/U$10)*100</f>
        <v>0</v>
      </c>
    </row>
    <row r="117" spans="1:21" x14ac:dyDescent="0.35">
      <c r="A117" s="19" t="s">
        <v>139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x14ac:dyDescent="0.35">
      <c r="A118" s="19" t="s">
        <v>139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35">
      <c r="A119" s="19" t="s">
        <v>139</v>
      </c>
      <c r="B119" s="391"/>
      <c r="C119" s="27" t="s">
        <v>63</v>
      </c>
      <c r="D119" s="33">
        <f t="shared" si="40"/>
        <v>0</v>
      </c>
      <c r="E119" s="33">
        <f t="shared" si="40"/>
        <v>0</v>
      </c>
      <c r="F119" s="33">
        <f t="shared" si="40"/>
        <v>0</v>
      </c>
      <c r="G119" s="33">
        <f t="shared" si="40"/>
        <v>0</v>
      </c>
      <c r="H119" s="33">
        <f t="shared" si="40"/>
        <v>0</v>
      </c>
      <c r="I119" s="33">
        <f t="shared" si="40"/>
        <v>0</v>
      </c>
      <c r="J119" s="33">
        <f t="shared" si="40"/>
        <v>0</v>
      </c>
      <c r="K119" s="33">
        <f t="shared" si="40"/>
        <v>0</v>
      </c>
      <c r="L119" s="33">
        <f t="shared" si="40"/>
        <v>0</v>
      </c>
      <c r="M119" s="33">
        <f t="shared" si="40"/>
        <v>0</v>
      </c>
      <c r="N119" s="33">
        <f t="shared" si="40"/>
        <v>0</v>
      </c>
      <c r="O119" s="33">
        <f t="shared" si="40"/>
        <v>0</v>
      </c>
      <c r="P119" s="33">
        <f t="shared" si="40"/>
        <v>0</v>
      </c>
      <c r="Q119" s="33">
        <f t="shared" si="40"/>
        <v>0</v>
      </c>
      <c r="R119" s="33">
        <f t="shared" si="40"/>
        <v>0</v>
      </c>
      <c r="S119" s="33">
        <f t="shared" si="41"/>
        <v>0</v>
      </c>
      <c r="T119" s="33">
        <f t="shared" si="41"/>
        <v>0</v>
      </c>
      <c r="U119" s="33">
        <f t="shared" ref="U119" si="49">(U33/U$10)*100</f>
        <v>0</v>
      </c>
    </row>
    <row r="120" spans="1:21" x14ac:dyDescent="0.35">
      <c r="A120" s="19" t="s">
        <v>139</v>
      </c>
      <c r="B120" s="393" t="s">
        <v>7</v>
      </c>
      <c r="C120" s="28" t="s">
        <v>59</v>
      </c>
      <c r="D120" s="56">
        <f t="shared" si="40"/>
        <v>43.516287853921469</v>
      </c>
      <c r="E120" s="56">
        <f t="shared" si="40"/>
        <v>40.43178670647147</v>
      </c>
      <c r="F120" s="56">
        <f t="shared" si="40"/>
        <v>39.952080546750445</v>
      </c>
      <c r="G120" s="56">
        <f t="shared" si="40"/>
        <v>38.418346869490009</v>
      </c>
      <c r="H120" s="56">
        <f t="shared" si="40"/>
        <v>30.510208240567042</v>
      </c>
      <c r="I120" s="56">
        <f t="shared" si="40"/>
        <v>37.029666879745264</v>
      </c>
      <c r="J120" s="56">
        <f t="shared" si="40"/>
        <v>35.753829509932892</v>
      </c>
      <c r="K120" s="56">
        <f t="shared" si="40"/>
        <v>32.1832538453544</v>
      </c>
      <c r="L120" s="56">
        <f t="shared" si="40"/>
        <v>37.890743465874934</v>
      </c>
      <c r="M120" s="56">
        <f t="shared" si="40"/>
        <v>43.547210007249973</v>
      </c>
      <c r="N120" s="56">
        <f t="shared" si="40"/>
        <v>39.416503282569174</v>
      </c>
      <c r="O120" s="56">
        <f t="shared" si="40"/>
        <v>46.053591181273553</v>
      </c>
      <c r="P120" s="56">
        <f t="shared" si="40"/>
        <v>54.64161178908936</v>
      </c>
      <c r="Q120" s="56">
        <f t="shared" si="40"/>
        <v>46.516712866118525</v>
      </c>
      <c r="R120" s="56">
        <f t="shared" si="40"/>
        <v>47.707181388375531</v>
      </c>
      <c r="S120" s="56">
        <f t="shared" si="41"/>
        <v>45.362736580070568</v>
      </c>
      <c r="T120" s="56">
        <f t="shared" si="41"/>
        <v>43.33236663841069</v>
      </c>
      <c r="U120" s="56">
        <f t="shared" ref="U120" si="50">(U34/U$10)*100</f>
        <v>42.870834477871774</v>
      </c>
    </row>
    <row r="121" spans="1:21" x14ac:dyDescent="0.35">
      <c r="A121" s="19" t="s">
        <v>139</v>
      </c>
      <c r="B121" s="390"/>
      <c r="C121" s="20" t="s">
        <v>60</v>
      </c>
      <c r="D121" s="32">
        <f t="shared" ref="D121:R136" si="51">(D35/D$10)*100</f>
        <v>37.490379776277983</v>
      </c>
      <c r="E121" s="32">
        <f t="shared" si="51"/>
        <v>35.481672608810008</v>
      </c>
      <c r="F121" s="32">
        <f t="shared" si="51"/>
        <v>35.971002127558606</v>
      </c>
      <c r="G121" s="32">
        <f t="shared" si="51"/>
        <v>32.611877258732157</v>
      </c>
      <c r="H121" s="32">
        <f t="shared" si="51"/>
        <v>28.2095842846723</v>
      </c>
      <c r="I121" s="32">
        <f t="shared" si="51"/>
        <v>33.190729559086755</v>
      </c>
      <c r="J121" s="32">
        <f t="shared" si="51"/>
        <v>33.39006967187688</v>
      </c>
      <c r="K121" s="32">
        <f t="shared" si="51"/>
        <v>25.871529161233774</v>
      </c>
      <c r="L121" s="32">
        <f t="shared" si="51"/>
        <v>35.370527956742329</v>
      </c>
      <c r="M121" s="32">
        <f t="shared" si="51"/>
        <v>40.438280982561487</v>
      </c>
      <c r="N121" s="32">
        <f t="shared" si="51"/>
        <v>34.901622121840219</v>
      </c>
      <c r="O121" s="32">
        <f t="shared" si="51"/>
        <v>39.972459732768399</v>
      </c>
      <c r="P121" s="32">
        <f t="shared" si="51"/>
        <v>38.874501478110105</v>
      </c>
      <c r="Q121" s="32">
        <f t="shared" si="51"/>
        <v>36.814380575454244</v>
      </c>
      <c r="R121" s="32">
        <f t="shared" si="51"/>
        <v>35.720014464174575</v>
      </c>
      <c r="S121" s="32">
        <f t="shared" si="41"/>
        <v>36.297455652848257</v>
      </c>
      <c r="T121" s="32">
        <f t="shared" si="41"/>
        <v>34.278719319433364</v>
      </c>
      <c r="U121" s="32">
        <f t="shared" ref="U121" si="52">(U35/U$10)*100</f>
        <v>36.817447813570396</v>
      </c>
    </row>
    <row r="122" spans="1:21" x14ac:dyDescent="0.35">
      <c r="A122" s="19" t="s">
        <v>139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</row>
    <row r="123" spans="1:21" x14ac:dyDescent="0.35">
      <c r="A123" s="19" t="s">
        <v>139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35">
      <c r="A124" s="19" t="s">
        <v>139</v>
      </c>
      <c r="B124" s="391"/>
      <c r="C124" s="27" t="s">
        <v>63</v>
      </c>
      <c r="D124" s="33">
        <f t="shared" si="51"/>
        <v>6.0259080776434892</v>
      </c>
      <c r="E124" s="33">
        <f t="shared" si="51"/>
        <v>4.9501140976614666</v>
      </c>
      <c r="F124" s="33">
        <f t="shared" si="51"/>
        <v>3.9810784191918405</v>
      </c>
      <c r="G124" s="33">
        <f t="shared" si="51"/>
        <v>5.8064696107578531</v>
      </c>
      <c r="H124" s="33">
        <f t="shared" si="51"/>
        <v>2.3006239558947468</v>
      </c>
      <c r="I124" s="33">
        <f t="shared" si="51"/>
        <v>3.8389373206585038</v>
      </c>
      <c r="J124" s="33">
        <f t="shared" si="51"/>
        <v>2.3637598380560134</v>
      </c>
      <c r="K124" s="33">
        <f t="shared" si="51"/>
        <v>6.3117246841206303</v>
      </c>
      <c r="L124" s="33">
        <f t="shared" si="51"/>
        <v>2.5202155091326053</v>
      </c>
      <c r="M124" s="33">
        <f t="shared" si="51"/>
        <v>3.1089290246884906</v>
      </c>
      <c r="N124" s="33">
        <f t="shared" si="51"/>
        <v>4.5148811607289527</v>
      </c>
      <c r="O124" s="33">
        <f t="shared" si="51"/>
        <v>6.0811314485051513</v>
      </c>
      <c r="P124" s="33">
        <f t="shared" si="51"/>
        <v>15.767110310979254</v>
      </c>
      <c r="Q124" s="33">
        <f t="shared" si="51"/>
        <v>9.702332290664275</v>
      </c>
      <c r="R124" s="33">
        <f t="shared" si="51"/>
        <v>11.987166924200951</v>
      </c>
      <c r="S124" s="33">
        <f t="shared" si="41"/>
        <v>9.0652809272223127</v>
      </c>
      <c r="T124" s="33">
        <f t="shared" si="41"/>
        <v>9.0536473189773208</v>
      </c>
      <c r="U124" s="33">
        <f t="shared" ref="U124" si="53">(U38/U$10)*100</f>
        <v>6.0533866643013789</v>
      </c>
    </row>
    <row r="125" spans="1:21" x14ac:dyDescent="0.35">
      <c r="A125" s="19" t="s">
        <v>139</v>
      </c>
      <c r="B125" s="393" t="s">
        <v>8</v>
      </c>
      <c r="C125" s="28" t="s">
        <v>59</v>
      </c>
      <c r="D125" s="56">
        <f t="shared" si="51"/>
        <v>3.3706159392541886</v>
      </c>
      <c r="E125" s="56">
        <f t="shared" si="51"/>
        <v>3.9591378732891527</v>
      </c>
      <c r="F125" s="56">
        <f t="shared" si="51"/>
        <v>3.8974937360018362</v>
      </c>
      <c r="G125" s="56">
        <f t="shared" si="51"/>
        <v>4.5508820857446448</v>
      </c>
      <c r="H125" s="56">
        <f t="shared" si="51"/>
        <v>4.8145698282267917</v>
      </c>
      <c r="I125" s="56">
        <f t="shared" si="51"/>
        <v>4.9462759173710458</v>
      </c>
      <c r="J125" s="56">
        <f t="shared" si="51"/>
        <v>3.5227114355266238</v>
      </c>
      <c r="K125" s="56">
        <f t="shared" si="51"/>
        <v>4.2467944586647892</v>
      </c>
      <c r="L125" s="56">
        <f t="shared" si="51"/>
        <v>2.0922580880621315</v>
      </c>
      <c r="M125" s="56">
        <f t="shared" si="51"/>
        <v>0.92077926367342355</v>
      </c>
      <c r="N125" s="56">
        <f t="shared" si="51"/>
        <v>7.455504985324915E-2</v>
      </c>
      <c r="O125" s="56">
        <f t="shared" si="51"/>
        <v>5.7348520360417918E-2</v>
      </c>
      <c r="P125" s="56">
        <f t="shared" si="51"/>
        <v>0</v>
      </c>
      <c r="Q125" s="56">
        <f t="shared" si="51"/>
        <v>4.0399711677369901E-2</v>
      </c>
      <c r="R125" s="56">
        <f t="shared" si="51"/>
        <v>0.17338391082140758</v>
      </c>
      <c r="S125" s="56">
        <f t="shared" si="41"/>
        <v>4.1137195052933541E-3</v>
      </c>
      <c r="T125" s="56">
        <f t="shared" si="41"/>
        <v>3.6386344883973444E-2</v>
      </c>
      <c r="U125" s="56">
        <f t="shared" ref="U125" si="54">(U39/U$10)*100</f>
        <v>4.5760902240253011E-2</v>
      </c>
    </row>
    <row r="126" spans="1:21" x14ac:dyDescent="0.35">
      <c r="A126" s="19" t="s">
        <v>139</v>
      </c>
      <c r="B126" s="390"/>
      <c r="C126" s="20" t="s">
        <v>60</v>
      </c>
      <c r="D126" s="32">
        <f t="shared" si="51"/>
        <v>3.3706159392541886</v>
      </c>
      <c r="E126" s="32">
        <f t="shared" si="51"/>
        <v>3.9591378732891527</v>
      </c>
      <c r="F126" s="32">
        <f t="shared" si="51"/>
        <v>3.8974937360018362</v>
      </c>
      <c r="G126" s="32">
        <f t="shared" si="51"/>
        <v>4.5508820857446448</v>
      </c>
      <c r="H126" s="32">
        <f t="shared" si="51"/>
        <v>4.8145698282267917</v>
      </c>
      <c r="I126" s="32">
        <f t="shared" si="51"/>
        <v>4.9462759173710458</v>
      </c>
      <c r="J126" s="32">
        <f t="shared" si="51"/>
        <v>3.5227114355266238</v>
      </c>
      <c r="K126" s="32">
        <f t="shared" si="51"/>
        <v>4.2467944586647892</v>
      </c>
      <c r="L126" s="32">
        <f t="shared" si="51"/>
        <v>2.0922580880621315</v>
      </c>
      <c r="M126" s="32">
        <f t="shared" si="51"/>
        <v>0.92077926367342355</v>
      </c>
      <c r="N126" s="32">
        <f t="shared" si="51"/>
        <v>7.455504985324915E-2</v>
      </c>
      <c r="O126" s="32">
        <f t="shared" si="51"/>
        <v>5.7348520360417918E-2</v>
      </c>
      <c r="P126" s="32">
        <f t="shared" si="51"/>
        <v>0</v>
      </c>
      <c r="Q126" s="32">
        <f t="shared" si="51"/>
        <v>4.0399711677369901E-2</v>
      </c>
      <c r="R126" s="32">
        <f t="shared" si="51"/>
        <v>0.17338391082140758</v>
      </c>
      <c r="S126" s="32">
        <f t="shared" si="41"/>
        <v>4.1137195052933541E-3</v>
      </c>
      <c r="T126" s="32">
        <f t="shared" si="41"/>
        <v>3.6386344883973444E-2</v>
      </c>
      <c r="U126" s="32">
        <f t="shared" ref="U126" si="55">(U40/U$10)*100</f>
        <v>4.5760902240253011E-2</v>
      </c>
    </row>
    <row r="127" spans="1:21" x14ac:dyDescent="0.35">
      <c r="A127" s="19" t="s">
        <v>139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</row>
    <row r="128" spans="1:21" x14ac:dyDescent="0.35">
      <c r="A128" s="19" t="s">
        <v>139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35">
      <c r="A129" s="19" t="s">
        <v>139</v>
      </c>
      <c r="B129" s="391"/>
      <c r="C129" s="27" t="s">
        <v>63</v>
      </c>
      <c r="D129" s="33">
        <f t="shared" si="51"/>
        <v>0</v>
      </c>
      <c r="E129" s="33">
        <f t="shared" si="51"/>
        <v>0</v>
      </c>
      <c r="F129" s="33">
        <f t="shared" si="51"/>
        <v>0</v>
      </c>
      <c r="G129" s="33">
        <f t="shared" si="51"/>
        <v>0</v>
      </c>
      <c r="H129" s="33">
        <f t="shared" si="51"/>
        <v>0</v>
      </c>
      <c r="I129" s="33">
        <f t="shared" si="51"/>
        <v>0</v>
      </c>
      <c r="J129" s="33">
        <f t="shared" si="51"/>
        <v>0</v>
      </c>
      <c r="K129" s="33">
        <f t="shared" si="51"/>
        <v>0</v>
      </c>
      <c r="L129" s="33">
        <f t="shared" si="51"/>
        <v>0</v>
      </c>
      <c r="M129" s="33">
        <f t="shared" si="51"/>
        <v>0</v>
      </c>
      <c r="N129" s="33">
        <f t="shared" si="51"/>
        <v>0</v>
      </c>
      <c r="O129" s="33">
        <f t="shared" si="51"/>
        <v>0</v>
      </c>
      <c r="P129" s="33">
        <f t="shared" si="51"/>
        <v>0</v>
      </c>
      <c r="Q129" s="33">
        <f t="shared" si="51"/>
        <v>0</v>
      </c>
      <c r="R129" s="33">
        <f t="shared" si="51"/>
        <v>0</v>
      </c>
      <c r="S129" s="33">
        <f t="shared" si="41"/>
        <v>0</v>
      </c>
      <c r="T129" s="33">
        <f t="shared" si="41"/>
        <v>0</v>
      </c>
      <c r="U129" s="33">
        <f t="shared" ref="U129" si="56">(U43/U$10)*100</f>
        <v>0</v>
      </c>
    </row>
    <row r="130" spans="1:21" x14ac:dyDescent="0.35">
      <c r="A130" s="19" t="s">
        <v>139</v>
      </c>
      <c r="B130" s="393" t="s">
        <v>9</v>
      </c>
      <c r="C130" s="28" t="s">
        <v>59</v>
      </c>
      <c r="D130" s="56">
        <f t="shared" si="51"/>
        <v>13.005545867949264</v>
      </c>
      <c r="E130" s="56">
        <f t="shared" si="51"/>
        <v>14.90036694210054</v>
      </c>
      <c r="F130" s="56">
        <f t="shared" si="51"/>
        <v>12.636203485393938</v>
      </c>
      <c r="G130" s="56">
        <f t="shared" si="51"/>
        <v>13.320781601975471</v>
      </c>
      <c r="H130" s="56">
        <f t="shared" si="51"/>
        <v>14.386037835521122</v>
      </c>
      <c r="I130" s="56">
        <f t="shared" si="51"/>
        <v>16.371232347277697</v>
      </c>
      <c r="J130" s="56">
        <f t="shared" si="51"/>
        <v>19.350828184794207</v>
      </c>
      <c r="K130" s="56">
        <f t="shared" si="51"/>
        <v>26.219051502319353</v>
      </c>
      <c r="L130" s="56">
        <f t="shared" si="51"/>
        <v>24.756611063833724</v>
      </c>
      <c r="M130" s="56">
        <f t="shared" si="51"/>
        <v>31.372346308698599</v>
      </c>
      <c r="N130" s="56">
        <f t="shared" si="51"/>
        <v>41.673433375096955</v>
      </c>
      <c r="O130" s="56">
        <f t="shared" si="51"/>
        <v>39.58963595843823</v>
      </c>
      <c r="P130" s="56">
        <f t="shared" si="51"/>
        <v>35.988497336760119</v>
      </c>
      <c r="Q130" s="56">
        <f t="shared" si="51"/>
        <v>39.40540788194123</v>
      </c>
      <c r="R130" s="56">
        <f t="shared" si="51"/>
        <v>37.332739634766838</v>
      </c>
      <c r="S130" s="56">
        <f t="shared" si="41"/>
        <v>36.024969009019429</v>
      </c>
      <c r="T130" s="56">
        <f t="shared" si="41"/>
        <v>39.222559256198579</v>
      </c>
      <c r="U130" s="56">
        <f t="shared" ref="U130" si="57">(U44/U$10)*100</f>
        <v>39.476854109124965</v>
      </c>
    </row>
    <row r="131" spans="1:21" x14ac:dyDescent="0.35">
      <c r="A131" s="19" t="s">
        <v>139</v>
      </c>
      <c r="B131" s="390"/>
      <c r="C131" s="20" t="s">
        <v>60</v>
      </c>
      <c r="D131" s="32">
        <f t="shared" si="51"/>
        <v>6.8763107000053028</v>
      </c>
      <c r="E131" s="32">
        <f t="shared" si="51"/>
        <v>7.3794716979162072</v>
      </c>
      <c r="F131" s="32">
        <f t="shared" si="51"/>
        <v>6.3194986689315131</v>
      </c>
      <c r="G131" s="32">
        <f t="shared" si="51"/>
        <v>5.4536380610751527</v>
      </c>
      <c r="H131" s="32">
        <f t="shared" si="51"/>
        <v>8.6567414722989025</v>
      </c>
      <c r="I131" s="32">
        <f t="shared" si="51"/>
        <v>10.608403919353956</v>
      </c>
      <c r="J131" s="32">
        <f t="shared" si="51"/>
        <v>14.69195807599959</v>
      </c>
      <c r="K131" s="32">
        <f t="shared" si="51"/>
        <v>17.393297368429835</v>
      </c>
      <c r="L131" s="32">
        <f t="shared" si="51"/>
        <v>15.517017938120507</v>
      </c>
      <c r="M131" s="32">
        <f t="shared" si="51"/>
        <v>22.278775503356488</v>
      </c>
      <c r="N131" s="32">
        <f t="shared" si="51"/>
        <v>26.126480721404004</v>
      </c>
      <c r="O131" s="32">
        <f t="shared" si="51"/>
        <v>32.090437994659638</v>
      </c>
      <c r="P131" s="32">
        <f t="shared" si="51"/>
        <v>30.065995382676974</v>
      </c>
      <c r="Q131" s="32">
        <f t="shared" si="51"/>
        <v>35.046391792984686</v>
      </c>
      <c r="R131" s="32">
        <f t="shared" si="51"/>
        <v>32.053731854680734</v>
      </c>
      <c r="S131" s="32">
        <f t="shared" si="41"/>
        <v>31.754371067412094</v>
      </c>
      <c r="T131" s="32">
        <f t="shared" si="41"/>
        <v>35.159768629669067</v>
      </c>
      <c r="U131" s="32">
        <f t="shared" ref="U131" si="58">(U45/U$10)*100</f>
        <v>30.070721891653847</v>
      </c>
    </row>
    <row r="132" spans="1:21" x14ac:dyDescent="0.35">
      <c r="A132" s="19" t="s">
        <v>139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</row>
    <row r="133" spans="1:21" x14ac:dyDescent="0.35">
      <c r="A133" s="19" t="s">
        <v>139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35">
      <c r="A134" s="19" t="s">
        <v>139</v>
      </c>
      <c r="B134" s="391"/>
      <c r="C134" s="27" t="s">
        <v>63</v>
      </c>
      <c r="D134" s="33">
        <f t="shared" si="51"/>
        <v>6.1292351679439614</v>
      </c>
      <c r="E134" s="33">
        <f t="shared" si="51"/>
        <v>7.5208952441843335</v>
      </c>
      <c r="F134" s="33">
        <f t="shared" si="51"/>
        <v>6.3167048164624244</v>
      </c>
      <c r="G134" s="33">
        <f t="shared" si="51"/>
        <v>7.8671435409003179</v>
      </c>
      <c r="H134" s="33">
        <f t="shared" si="51"/>
        <v>5.7292963632222218</v>
      </c>
      <c r="I134" s="33">
        <f t="shared" si="51"/>
        <v>5.7628284279237425</v>
      </c>
      <c r="J134" s="33">
        <f t="shared" si="51"/>
        <v>4.6588701087946198</v>
      </c>
      <c r="K134" s="33">
        <f t="shared" si="51"/>
        <v>8.8257541338895162</v>
      </c>
      <c r="L134" s="33">
        <f t="shared" si="51"/>
        <v>9.2395931257132169</v>
      </c>
      <c r="M134" s="33">
        <f t="shared" si="51"/>
        <v>9.0935708053421163</v>
      </c>
      <c r="N134" s="33">
        <f t="shared" si="51"/>
        <v>15.546952653692944</v>
      </c>
      <c r="O134" s="33">
        <f t="shared" si="51"/>
        <v>7.499197963778589</v>
      </c>
      <c r="P134" s="33">
        <f t="shared" si="51"/>
        <v>5.9225019540831472</v>
      </c>
      <c r="Q134" s="33">
        <f t="shared" si="51"/>
        <v>4.3590160889565439</v>
      </c>
      <c r="R134" s="33">
        <f t="shared" si="51"/>
        <v>5.2790077800860997</v>
      </c>
      <c r="S134" s="33">
        <f t="shared" si="41"/>
        <v>4.2705979416073392</v>
      </c>
      <c r="T134" s="33">
        <f t="shared" si="41"/>
        <v>4.0627906265295195</v>
      </c>
      <c r="U134" s="33">
        <f t="shared" ref="U134" si="59">(U48/U$10)*100</f>
        <v>9.4061322174711197</v>
      </c>
    </row>
    <row r="135" spans="1:21" x14ac:dyDescent="0.35">
      <c r="A135" s="19" t="s">
        <v>139</v>
      </c>
      <c r="B135" s="393" t="s">
        <v>1</v>
      </c>
      <c r="C135" s="28" t="s">
        <v>59</v>
      </c>
      <c r="D135" s="56">
        <f t="shared" si="51"/>
        <v>6.2855400027070827</v>
      </c>
      <c r="E135" s="56">
        <f t="shared" si="51"/>
        <v>9.2601822432939418</v>
      </c>
      <c r="F135" s="56">
        <f t="shared" si="51"/>
        <v>8.1692552097161641</v>
      </c>
      <c r="G135" s="56">
        <f t="shared" si="51"/>
        <v>9.541165828519345</v>
      </c>
      <c r="H135" s="56">
        <f t="shared" si="51"/>
        <v>11.391215770116247</v>
      </c>
      <c r="I135" s="56">
        <f t="shared" si="51"/>
        <v>10.054335961527368</v>
      </c>
      <c r="J135" s="56">
        <f t="shared" si="51"/>
        <v>7.4833932460348267</v>
      </c>
      <c r="K135" s="56">
        <f t="shared" si="51"/>
        <v>7.7526883160751741</v>
      </c>
      <c r="L135" s="56">
        <f t="shared" si="51"/>
        <v>9.5103234169648605</v>
      </c>
      <c r="M135" s="56">
        <f t="shared" si="51"/>
        <v>6.5947527493358082</v>
      </c>
      <c r="N135" s="56">
        <f t="shared" si="51"/>
        <v>5.9974450874189822</v>
      </c>
      <c r="O135" s="56">
        <f t="shared" si="51"/>
        <v>3.394047141602436</v>
      </c>
      <c r="P135" s="56">
        <f t="shared" si="51"/>
        <v>1.9590424198243115</v>
      </c>
      <c r="Q135" s="56">
        <f t="shared" si="51"/>
        <v>6.7209166994970921</v>
      </c>
      <c r="R135" s="56">
        <f t="shared" si="51"/>
        <v>7.2394398729314284</v>
      </c>
      <c r="S135" s="56">
        <f t="shared" si="41"/>
        <v>9.5474775757142325</v>
      </c>
      <c r="T135" s="56">
        <f t="shared" si="41"/>
        <v>9.4490383615822093</v>
      </c>
      <c r="U135" s="56">
        <f t="shared" ref="U135" si="60">(U49/U$10)*100</f>
        <v>7.0717993402285408</v>
      </c>
    </row>
    <row r="136" spans="1:21" x14ac:dyDescent="0.35">
      <c r="A136" s="19" t="s">
        <v>139</v>
      </c>
      <c r="B136" s="390"/>
      <c r="C136" s="20" t="s">
        <v>60</v>
      </c>
      <c r="D136" s="32">
        <f t="shared" si="51"/>
        <v>6.2855400027070827</v>
      </c>
      <c r="E136" s="32">
        <f t="shared" si="51"/>
        <v>9.2601822432939418</v>
      </c>
      <c r="F136" s="32">
        <f t="shared" si="51"/>
        <v>8.1692552097161641</v>
      </c>
      <c r="G136" s="32">
        <f t="shared" si="51"/>
        <v>9.541165828519345</v>
      </c>
      <c r="H136" s="32">
        <f t="shared" si="51"/>
        <v>11.391215770116247</v>
      </c>
      <c r="I136" s="32">
        <f t="shared" si="51"/>
        <v>10.054335961527368</v>
      </c>
      <c r="J136" s="32">
        <f t="shared" si="51"/>
        <v>7.4833932460348267</v>
      </c>
      <c r="K136" s="32">
        <f t="shared" si="51"/>
        <v>7.7526883160751741</v>
      </c>
      <c r="L136" s="32">
        <f t="shared" si="51"/>
        <v>9.5103234169648605</v>
      </c>
      <c r="M136" s="32">
        <f t="shared" si="51"/>
        <v>6.5947527493358082</v>
      </c>
      <c r="N136" s="32">
        <f t="shared" si="51"/>
        <v>5.9974450874189822</v>
      </c>
      <c r="O136" s="32">
        <f t="shared" si="51"/>
        <v>3.394047141602436</v>
      </c>
      <c r="P136" s="32">
        <f t="shared" si="51"/>
        <v>1.9590424198243115</v>
      </c>
      <c r="Q136" s="32">
        <f t="shared" si="51"/>
        <v>6.7209166994970921</v>
      </c>
      <c r="R136" s="32">
        <f t="shared" si="51"/>
        <v>7.2394398729314284</v>
      </c>
      <c r="S136" s="32">
        <f t="shared" si="41"/>
        <v>9.5474775757142325</v>
      </c>
      <c r="T136" s="32">
        <f t="shared" si="41"/>
        <v>9.4490383615822093</v>
      </c>
      <c r="U136" s="32">
        <f t="shared" ref="U136" si="61">(U50/U$10)*100</f>
        <v>7.0717993402285408</v>
      </c>
    </row>
    <row r="137" spans="1:21" x14ac:dyDescent="0.35">
      <c r="A137" s="19" t="s">
        <v>139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x14ac:dyDescent="0.35">
      <c r="A138" s="19" t="s">
        <v>139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35">
      <c r="A139" s="19" t="s">
        <v>139</v>
      </c>
      <c r="B139" s="391"/>
      <c r="C139" s="27" t="s">
        <v>63</v>
      </c>
      <c r="D139" s="33">
        <f t="shared" ref="D139:R154" si="62">(D53/D$10)*100</f>
        <v>0</v>
      </c>
      <c r="E139" s="33">
        <f t="shared" si="62"/>
        <v>0</v>
      </c>
      <c r="F139" s="33">
        <f t="shared" si="62"/>
        <v>0</v>
      </c>
      <c r="G139" s="33">
        <f t="shared" si="62"/>
        <v>0</v>
      </c>
      <c r="H139" s="33">
        <f t="shared" si="62"/>
        <v>0</v>
      </c>
      <c r="I139" s="33">
        <f t="shared" si="62"/>
        <v>0</v>
      </c>
      <c r="J139" s="33">
        <f t="shared" si="62"/>
        <v>0</v>
      </c>
      <c r="K139" s="33">
        <f t="shared" si="62"/>
        <v>0</v>
      </c>
      <c r="L139" s="33">
        <f t="shared" si="62"/>
        <v>0</v>
      </c>
      <c r="M139" s="33">
        <f t="shared" si="62"/>
        <v>0</v>
      </c>
      <c r="N139" s="33">
        <f t="shared" si="62"/>
        <v>0</v>
      </c>
      <c r="O139" s="33">
        <f t="shared" si="62"/>
        <v>0</v>
      </c>
      <c r="P139" s="33">
        <f t="shared" si="62"/>
        <v>0</v>
      </c>
      <c r="Q139" s="33">
        <f t="shared" si="62"/>
        <v>0</v>
      </c>
      <c r="R139" s="33">
        <f t="shared" si="62"/>
        <v>0</v>
      </c>
      <c r="S139" s="33">
        <f t="shared" si="41"/>
        <v>0</v>
      </c>
      <c r="T139" s="33">
        <f t="shared" si="41"/>
        <v>0</v>
      </c>
      <c r="U139" s="33">
        <f t="shared" ref="U139" si="63">(U53/U$10)*100</f>
        <v>0</v>
      </c>
    </row>
    <row r="140" spans="1:21" x14ac:dyDescent="0.35">
      <c r="A140" s="19" t="s">
        <v>139</v>
      </c>
      <c r="B140" s="393" t="s">
        <v>166</v>
      </c>
      <c r="C140" s="28" t="s">
        <v>59</v>
      </c>
      <c r="D140" s="56">
        <f t="shared" si="62"/>
        <v>0.88380139439334471</v>
      </c>
      <c r="E140" s="56">
        <f t="shared" si="62"/>
        <v>0.36094527494322659</v>
      </c>
      <c r="F140" s="56">
        <f t="shared" si="62"/>
        <v>0.29679999249502914</v>
      </c>
      <c r="G140" s="56">
        <f t="shared" si="62"/>
        <v>0.21676204334401686</v>
      </c>
      <c r="H140" s="56">
        <f t="shared" si="62"/>
        <v>0.55508941168028925</v>
      </c>
      <c r="I140" s="56">
        <f t="shared" si="62"/>
        <v>0.60426511830510143</v>
      </c>
      <c r="J140" s="56">
        <f t="shared" si="62"/>
        <v>0.25064029635645996</v>
      </c>
      <c r="K140" s="56">
        <f t="shared" si="62"/>
        <v>0.53193109032402253</v>
      </c>
      <c r="L140" s="56">
        <f t="shared" si="62"/>
        <v>0.49056677377524327</v>
      </c>
      <c r="M140" s="56">
        <f t="shared" si="62"/>
        <v>0.67158081274606607</v>
      </c>
      <c r="N140" s="56">
        <f t="shared" si="62"/>
        <v>0.79527850762723018</v>
      </c>
      <c r="O140" s="56">
        <f t="shared" si="62"/>
        <v>0.83812642607453269</v>
      </c>
      <c r="P140" s="56">
        <f t="shared" si="62"/>
        <v>0.74923906505954219</v>
      </c>
      <c r="Q140" s="56">
        <f t="shared" si="62"/>
        <v>0.84237421199922713</v>
      </c>
      <c r="R140" s="56">
        <f t="shared" si="62"/>
        <v>0.94814187322426902</v>
      </c>
      <c r="S140" s="56">
        <f t="shared" si="41"/>
        <v>0.67390259070943703</v>
      </c>
      <c r="T140" s="56">
        <f t="shared" si="41"/>
        <v>1.5458265971467431</v>
      </c>
      <c r="U140" s="56">
        <f t="shared" ref="U140" si="64">(U54/U$10)*100</f>
        <v>1.3196006899138226</v>
      </c>
    </row>
    <row r="141" spans="1:21" x14ac:dyDescent="0.35">
      <c r="A141" s="19" t="s">
        <v>139</v>
      </c>
      <c r="B141" s="390"/>
      <c r="C141" s="20" t="s">
        <v>60</v>
      </c>
      <c r="D141" s="32">
        <f t="shared" si="62"/>
        <v>0.88380139439334471</v>
      </c>
      <c r="E141" s="32">
        <f t="shared" si="62"/>
        <v>0.36094527494322659</v>
      </c>
      <c r="F141" s="32">
        <f t="shared" si="62"/>
        <v>0.29679999249502914</v>
      </c>
      <c r="G141" s="32">
        <f t="shared" si="62"/>
        <v>0.21676204334401686</v>
      </c>
      <c r="H141" s="32">
        <f t="shared" si="62"/>
        <v>0.55508941168028925</v>
      </c>
      <c r="I141" s="32">
        <f t="shared" si="62"/>
        <v>0.60426511830510143</v>
      </c>
      <c r="J141" s="32">
        <f t="shared" si="62"/>
        <v>0.25064029635645996</v>
      </c>
      <c r="K141" s="32">
        <f t="shared" si="62"/>
        <v>0.53193109032402253</v>
      </c>
      <c r="L141" s="32">
        <f t="shared" si="62"/>
        <v>0.49056677377524327</v>
      </c>
      <c r="M141" s="32">
        <f t="shared" si="62"/>
        <v>0.67158081274606607</v>
      </c>
      <c r="N141" s="32">
        <f t="shared" si="62"/>
        <v>0.79527850762723018</v>
      </c>
      <c r="O141" s="32">
        <f t="shared" si="62"/>
        <v>0.83812642607453269</v>
      </c>
      <c r="P141" s="32">
        <f t="shared" si="62"/>
        <v>0.74923906505954219</v>
      </c>
      <c r="Q141" s="32">
        <f t="shared" si="62"/>
        <v>0.83957758268033389</v>
      </c>
      <c r="R141" s="32">
        <f t="shared" si="62"/>
        <v>0.81435205245550202</v>
      </c>
      <c r="S141" s="32">
        <f t="shared" si="41"/>
        <v>0.64396282908756342</v>
      </c>
      <c r="T141" s="32">
        <f t="shared" si="41"/>
        <v>1.5458265971467431</v>
      </c>
      <c r="U141" s="32">
        <f t="shared" ref="U141" si="65">(U55/U$10)*100</f>
        <v>1.3105025777963755</v>
      </c>
    </row>
    <row r="142" spans="1:21" x14ac:dyDescent="0.35">
      <c r="A142" s="19" t="s">
        <v>139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</row>
    <row r="143" spans="1:21" x14ac:dyDescent="0.35">
      <c r="A143" s="19" t="s">
        <v>139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35">
      <c r="A144" s="19" t="s">
        <v>139</v>
      </c>
      <c r="B144" s="391"/>
      <c r="C144" s="27" t="s">
        <v>63</v>
      </c>
      <c r="D144" s="33">
        <f t="shared" si="62"/>
        <v>0</v>
      </c>
      <c r="E144" s="33">
        <f t="shared" si="62"/>
        <v>0</v>
      </c>
      <c r="F144" s="33">
        <f t="shared" si="62"/>
        <v>0</v>
      </c>
      <c r="G144" s="33">
        <f t="shared" si="62"/>
        <v>0</v>
      </c>
      <c r="H144" s="33">
        <f t="shared" si="62"/>
        <v>0</v>
      </c>
      <c r="I144" s="33">
        <f t="shared" si="62"/>
        <v>0</v>
      </c>
      <c r="J144" s="33">
        <f t="shared" si="62"/>
        <v>0</v>
      </c>
      <c r="K144" s="33">
        <f t="shared" si="62"/>
        <v>0</v>
      </c>
      <c r="L144" s="33">
        <f t="shared" si="62"/>
        <v>0</v>
      </c>
      <c r="M144" s="33">
        <f t="shared" si="62"/>
        <v>0</v>
      </c>
      <c r="N144" s="33">
        <f t="shared" si="62"/>
        <v>0</v>
      </c>
      <c r="O144" s="33">
        <f t="shared" si="62"/>
        <v>0</v>
      </c>
      <c r="P144" s="33">
        <f t="shared" si="62"/>
        <v>0</v>
      </c>
      <c r="Q144" s="33">
        <f t="shared" si="62"/>
        <v>2.7966293188932717E-3</v>
      </c>
      <c r="R144" s="33">
        <f t="shared" si="62"/>
        <v>0.13378982076876691</v>
      </c>
      <c r="S144" s="33">
        <f t="shared" si="41"/>
        <v>2.9939761621873638E-2</v>
      </c>
      <c r="T144" s="33">
        <f t="shared" si="41"/>
        <v>0</v>
      </c>
      <c r="U144" s="33">
        <f t="shared" ref="U144" si="66">(U58/U$10)*100</f>
        <v>9.0981121174471807E-3</v>
      </c>
    </row>
    <row r="145" spans="1:21" x14ac:dyDescent="0.35">
      <c r="A145" s="19" t="s">
        <v>139</v>
      </c>
      <c r="B145" s="393" t="s">
        <v>11</v>
      </c>
      <c r="C145" s="28" t="s">
        <v>59</v>
      </c>
      <c r="D145" s="56">
        <f t="shared" si="62"/>
        <v>11.94976336366298</v>
      </c>
      <c r="E145" s="56">
        <f t="shared" si="62"/>
        <v>14.051191348362288</v>
      </c>
      <c r="F145" s="56">
        <f t="shared" si="62"/>
        <v>12.891969365826961</v>
      </c>
      <c r="G145" s="56">
        <f t="shared" si="62"/>
        <v>14.661544849650779</v>
      </c>
      <c r="H145" s="56">
        <f t="shared" si="62"/>
        <v>17.396185635815726</v>
      </c>
      <c r="I145" s="56">
        <f t="shared" si="62"/>
        <v>12.459581582154962</v>
      </c>
      <c r="J145" s="56">
        <f t="shared" si="62"/>
        <v>14.441473616984677</v>
      </c>
      <c r="K145" s="56">
        <f t="shared" si="62"/>
        <v>10.560855719524138</v>
      </c>
      <c r="L145" s="56">
        <f t="shared" si="62"/>
        <v>7.3666682565676478</v>
      </c>
      <c r="M145" s="56">
        <f t="shared" si="62"/>
        <v>6.2448544239968973</v>
      </c>
      <c r="N145" s="56">
        <f t="shared" si="62"/>
        <v>8.9363595082479872</v>
      </c>
      <c r="O145" s="56">
        <f t="shared" si="62"/>
        <v>7.0306554368382628</v>
      </c>
      <c r="P145" s="56">
        <f t="shared" si="62"/>
        <v>3.7399364671426656</v>
      </c>
      <c r="Q145" s="56">
        <f t="shared" si="62"/>
        <v>3.0363725785369371</v>
      </c>
      <c r="R145" s="56">
        <f t="shared" si="62"/>
        <v>3.8645770158376531</v>
      </c>
      <c r="S145" s="56">
        <f t="shared" si="41"/>
        <v>4.8977845618649045</v>
      </c>
      <c r="T145" s="56">
        <f t="shared" si="41"/>
        <v>3.1258209643396659</v>
      </c>
      <c r="U145" s="56">
        <f t="shared" ref="U145" si="67">(U59/U$10)*100</f>
        <v>4.3555472321492248</v>
      </c>
    </row>
    <row r="146" spans="1:21" x14ac:dyDescent="0.35">
      <c r="A146" s="19" t="s">
        <v>139</v>
      </c>
      <c r="B146" s="390"/>
      <c r="C146" s="20" t="s">
        <v>60</v>
      </c>
      <c r="D146" s="32">
        <f t="shared" si="62"/>
        <v>11.94976336366298</v>
      </c>
      <c r="E146" s="32">
        <f t="shared" si="62"/>
        <v>14.051191348362288</v>
      </c>
      <c r="F146" s="32">
        <f t="shared" si="62"/>
        <v>12.891969365826961</v>
      </c>
      <c r="G146" s="32">
        <f t="shared" si="62"/>
        <v>14.661544849650779</v>
      </c>
      <c r="H146" s="32">
        <f t="shared" si="62"/>
        <v>17.396185635815726</v>
      </c>
      <c r="I146" s="32">
        <f t="shared" si="62"/>
        <v>12.459581582154962</v>
      </c>
      <c r="J146" s="32">
        <f t="shared" si="62"/>
        <v>14.441473616984677</v>
      </c>
      <c r="K146" s="32">
        <f t="shared" si="62"/>
        <v>10.560855719524138</v>
      </c>
      <c r="L146" s="32">
        <f t="shared" si="62"/>
        <v>7.3666682565676478</v>
      </c>
      <c r="M146" s="32">
        <f t="shared" si="62"/>
        <v>6.2448544239968973</v>
      </c>
      <c r="N146" s="32">
        <f t="shared" si="62"/>
        <v>8.9363595082479872</v>
      </c>
      <c r="O146" s="32">
        <f t="shared" si="62"/>
        <v>7.0306554368382628</v>
      </c>
      <c r="P146" s="32">
        <f t="shared" si="62"/>
        <v>3.7399364671426656</v>
      </c>
      <c r="Q146" s="32">
        <f t="shared" si="62"/>
        <v>3.0363725785369371</v>
      </c>
      <c r="R146" s="32">
        <f t="shared" si="62"/>
        <v>3.8645770158376531</v>
      </c>
      <c r="S146" s="32">
        <f t="shared" si="41"/>
        <v>4.8977845618649045</v>
      </c>
      <c r="T146" s="32">
        <f t="shared" si="41"/>
        <v>3.1258209643396659</v>
      </c>
      <c r="U146" s="32">
        <f t="shared" ref="U146" si="68">(U60/U$10)*100</f>
        <v>4.0866433581654222</v>
      </c>
    </row>
    <row r="147" spans="1:21" x14ac:dyDescent="0.35">
      <c r="A147" s="19" t="s">
        <v>139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</row>
    <row r="148" spans="1:21" x14ac:dyDescent="0.35">
      <c r="A148" s="19" t="s">
        <v>139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35">
      <c r="A149" s="19" t="s">
        <v>139</v>
      </c>
      <c r="B149" s="391"/>
      <c r="C149" s="27" t="s">
        <v>63</v>
      </c>
      <c r="D149" s="33">
        <f t="shared" si="62"/>
        <v>0</v>
      </c>
      <c r="E149" s="33">
        <f t="shared" si="62"/>
        <v>0</v>
      </c>
      <c r="F149" s="33">
        <f t="shared" si="62"/>
        <v>0</v>
      </c>
      <c r="G149" s="33">
        <f t="shared" si="62"/>
        <v>0</v>
      </c>
      <c r="H149" s="33">
        <f t="shared" si="62"/>
        <v>0</v>
      </c>
      <c r="I149" s="33">
        <f t="shared" si="62"/>
        <v>0</v>
      </c>
      <c r="J149" s="33">
        <f t="shared" si="62"/>
        <v>0</v>
      </c>
      <c r="K149" s="33">
        <f t="shared" si="62"/>
        <v>0</v>
      </c>
      <c r="L149" s="33">
        <f t="shared" si="62"/>
        <v>0</v>
      </c>
      <c r="M149" s="33">
        <f t="shared" si="62"/>
        <v>0</v>
      </c>
      <c r="N149" s="33">
        <f t="shared" si="62"/>
        <v>0</v>
      </c>
      <c r="O149" s="33">
        <f t="shared" si="62"/>
        <v>0</v>
      </c>
      <c r="P149" s="33">
        <f t="shared" si="62"/>
        <v>0</v>
      </c>
      <c r="Q149" s="33">
        <f t="shared" si="62"/>
        <v>0</v>
      </c>
      <c r="R149" s="33">
        <f t="shared" si="62"/>
        <v>0</v>
      </c>
      <c r="S149" s="33">
        <f t="shared" si="41"/>
        <v>0</v>
      </c>
      <c r="T149" s="33">
        <f t="shared" si="41"/>
        <v>0</v>
      </c>
      <c r="U149" s="33">
        <f t="shared" ref="U149" si="69">(U63/U$10)*100</f>
        <v>0.268903873983803</v>
      </c>
    </row>
    <row r="150" spans="1:21" x14ac:dyDescent="0.35">
      <c r="A150" s="19" t="s">
        <v>139</v>
      </c>
      <c r="B150" s="393" t="s">
        <v>12</v>
      </c>
      <c r="C150" s="28" t="s">
        <v>59</v>
      </c>
      <c r="D150" s="36">
        <f t="shared" si="62"/>
        <v>2.3421569132820239</v>
      </c>
      <c r="E150" s="36">
        <f t="shared" si="62"/>
        <v>2.4401388313119234</v>
      </c>
      <c r="F150" s="36">
        <f t="shared" si="62"/>
        <v>4.1864013514334708</v>
      </c>
      <c r="G150" s="36">
        <f t="shared" si="62"/>
        <v>3.448467889044819</v>
      </c>
      <c r="H150" s="36">
        <f t="shared" si="62"/>
        <v>5.2272087744595428</v>
      </c>
      <c r="I150" s="36">
        <f t="shared" si="62"/>
        <v>5.4045418389491173</v>
      </c>
      <c r="J150" s="36">
        <f t="shared" si="62"/>
        <v>4.4609723432708392</v>
      </c>
      <c r="K150" s="36">
        <f t="shared" si="62"/>
        <v>3.6542374210675632</v>
      </c>
      <c r="L150" s="36">
        <f t="shared" si="62"/>
        <v>1.9330714457315656</v>
      </c>
      <c r="M150" s="36">
        <f t="shared" si="62"/>
        <v>1.7561324840610606</v>
      </c>
      <c r="N150" s="36">
        <f t="shared" si="62"/>
        <v>0.36940365363343042</v>
      </c>
      <c r="O150" s="36">
        <f t="shared" si="62"/>
        <v>0.49122153780061389</v>
      </c>
      <c r="P150" s="36">
        <f t="shared" si="62"/>
        <v>0.5356801835356686</v>
      </c>
      <c r="Q150" s="36">
        <f t="shared" si="62"/>
        <v>0.2250779145292679</v>
      </c>
      <c r="R150" s="36">
        <f t="shared" si="62"/>
        <v>0.70186829595148958</v>
      </c>
      <c r="S150" s="36">
        <f t="shared" si="41"/>
        <v>0.66081735816098786</v>
      </c>
      <c r="T150" s="36">
        <f t="shared" si="41"/>
        <v>0.14963413278120513</v>
      </c>
      <c r="U150" s="36">
        <f t="shared" ref="U150" si="70">(U64/U$10)*100</f>
        <v>3.269732134469145E-3</v>
      </c>
    </row>
    <row r="151" spans="1:21" x14ac:dyDescent="0.35">
      <c r="A151" s="19" t="s">
        <v>139</v>
      </c>
      <c r="B151" s="390"/>
      <c r="C151" s="20" t="s">
        <v>60</v>
      </c>
      <c r="D151" s="35">
        <f t="shared" si="62"/>
        <v>2.3421569132820239</v>
      </c>
      <c r="E151" s="35">
        <f t="shared" si="62"/>
        <v>2.4401388313119234</v>
      </c>
      <c r="F151" s="35">
        <f t="shared" si="62"/>
        <v>4.1864013514334708</v>
      </c>
      <c r="G151" s="35">
        <f t="shared" si="62"/>
        <v>3.448467889044819</v>
      </c>
      <c r="H151" s="35">
        <f t="shared" si="62"/>
        <v>5.2272087744595428</v>
      </c>
      <c r="I151" s="35">
        <f t="shared" si="62"/>
        <v>5.4045418389491173</v>
      </c>
      <c r="J151" s="35">
        <f t="shared" si="62"/>
        <v>4.4609723432708392</v>
      </c>
      <c r="K151" s="35">
        <f t="shared" si="62"/>
        <v>3.6542374210675632</v>
      </c>
      <c r="L151" s="35">
        <f t="shared" si="62"/>
        <v>1.9330714457315656</v>
      </c>
      <c r="M151" s="35">
        <f t="shared" si="62"/>
        <v>1.7561324840610606</v>
      </c>
      <c r="N151" s="35">
        <f t="shared" si="62"/>
        <v>0.36940365363343042</v>
      </c>
      <c r="O151" s="35">
        <f t="shared" si="62"/>
        <v>0.49122153780061389</v>
      </c>
      <c r="P151" s="35">
        <f t="shared" si="62"/>
        <v>0.5356801835356686</v>
      </c>
      <c r="Q151" s="35">
        <f t="shared" si="62"/>
        <v>0.2250779145292679</v>
      </c>
      <c r="R151" s="35">
        <f t="shared" si="62"/>
        <v>0.70186829595148958</v>
      </c>
      <c r="S151" s="35">
        <f t="shared" si="41"/>
        <v>0.66081735816098786</v>
      </c>
      <c r="T151" s="35">
        <f t="shared" si="41"/>
        <v>0.14963413278120513</v>
      </c>
      <c r="U151" s="35">
        <f t="shared" ref="U151" si="71">(U65/U$10)*100</f>
        <v>3.269732134469145E-3</v>
      </c>
    </row>
    <row r="152" spans="1:21" x14ac:dyDescent="0.35">
      <c r="A152" s="19" t="s">
        <v>139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35">
      <c r="A153" s="19" t="s">
        <v>139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ht="15" thickBot="1" x14ac:dyDescent="0.4">
      <c r="A154" s="19" t="s">
        <v>139</v>
      </c>
      <c r="B154" s="394"/>
      <c r="C154" s="69" t="s">
        <v>63</v>
      </c>
      <c r="D154" s="70">
        <f t="shared" si="62"/>
        <v>0</v>
      </c>
      <c r="E154" s="70">
        <f t="shared" si="62"/>
        <v>0</v>
      </c>
      <c r="F154" s="70">
        <f t="shared" si="62"/>
        <v>0</v>
      </c>
      <c r="G154" s="70">
        <f t="shared" si="62"/>
        <v>0</v>
      </c>
      <c r="H154" s="70">
        <f t="shared" si="62"/>
        <v>0</v>
      </c>
      <c r="I154" s="70">
        <f t="shared" si="62"/>
        <v>0</v>
      </c>
      <c r="J154" s="70">
        <f t="shared" si="62"/>
        <v>0</v>
      </c>
      <c r="K154" s="70">
        <f t="shared" si="62"/>
        <v>0</v>
      </c>
      <c r="L154" s="70">
        <f t="shared" si="62"/>
        <v>0</v>
      </c>
      <c r="M154" s="70">
        <f t="shared" si="62"/>
        <v>0</v>
      </c>
      <c r="N154" s="70">
        <f t="shared" si="62"/>
        <v>0</v>
      </c>
      <c r="O154" s="70">
        <f t="shared" si="62"/>
        <v>0</v>
      </c>
      <c r="P154" s="70">
        <f t="shared" si="62"/>
        <v>0</v>
      </c>
      <c r="Q154" s="70">
        <f t="shared" si="62"/>
        <v>0</v>
      </c>
      <c r="R154" s="70">
        <f t="shared" si="62"/>
        <v>0</v>
      </c>
      <c r="S154" s="70">
        <f t="shared" si="41"/>
        <v>0</v>
      </c>
      <c r="T154" s="70">
        <f t="shared" si="41"/>
        <v>0</v>
      </c>
      <c r="U154" s="70">
        <f t="shared" ref="U154" si="72">(U68/U$10)*100</f>
        <v>0</v>
      </c>
    </row>
    <row r="155" spans="1:21" x14ac:dyDescent="0.35">
      <c r="A155" s="19" t="s">
        <v>139</v>
      </c>
      <c r="B155" s="425" t="s">
        <v>64</v>
      </c>
      <c r="C155" s="17" t="s">
        <v>59</v>
      </c>
      <c r="D155" s="35">
        <f t="shared" ref="D155:R169" si="73">(D69/D$10)*100</f>
        <v>31.490840199744607</v>
      </c>
      <c r="E155" s="35">
        <f t="shared" si="73"/>
        <v>30.966242014517963</v>
      </c>
      <c r="F155" s="35">
        <f t="shared" si="73"/>
        <v>27.51189912802538</v>
      </c>
      <c r="G155" s="35">
        <f t="shared" si="73"/>
        <v>24.287776541173187</v>
      </c>
      <c r="H155" s="35">
        <f t="shared" si="73"/>
        <v>17.962371836401278</v>
      </c>
      <c r="I155" s="35">
        <f t="shared" si="73"/>
        <v>21.652086706047331</v>
      </c>
      <c r="J155" s="35">
        <f t="shared" si="73"/>
        <v>22.394132182941092</v>
      </c>
      <c r="K155" s="35">
        <f t="shared" si="73"/>
        <v>13.679566281321312</v>
      </c>
      <c r="L155" s="35">
        <f t="shared" si="73"/>
        <v>19.854144387707063</v>
      </c>
      <c r="M155" s="35">
        <f t="shared" si="73"/>
        <v>23.189516329409024</v>
      </c>
      <c r="N155" s="35">
        <f t="shared" si="73"/>
        <v>5.0024743284581916</v>
      </c>
      <c r="O155" s="35">
        <f t="shared" si="73"/>
        <v>34.453792044600732</v>
      </c>
      <c r="P155" s="35">
        <f t="shared" si="73"/>
        <v>32.8363685396004</v>
      </c>
      <c r="Q155" s="35">
        <f t="shared" si="73"/>
        <v>31.331109279483226</v>
      </c>
      <c r="R155" s="35">
        <f t="shared" si="73"/>
        <v>27.522571672971029</v>
      </c>
      <c r="S155" s="35">
        <f t="shared" si="41"/>
        <v>28.147995430291594</v>
      </c>
      <c r="T155" s="35">
        <f t="shared" si="41"/>
        <v>26.34696893550748</v>
      </c>
      <c r="U155" s="35">
        <f t="shared" ref="U155" si="74">(U69/U$10)*100</f>
        <v>29.968188934831264</v>
      </c>
    </row>
    <row r="156" spans="1:21" x14ac:dyDescent="0.35">
      <c r="A156" s="19" t="s">
        <v>139</v>
      </c>
      <c r="B156" s="426"/>
      <c r="C156" s="20" t="s">
        <v>60</v>
      </c>
      <c r="D156" s="35">
        <f t="shared" si="73"/>
        <v>30.379802879701018</v>
      </c>
      <c r="E156" s="35">
        <f t="shared" si="73"/>
        <v>29.243751706516985</v>
      </c>
      <c r="F156" s="35">
        <f t="shared" si="73"/>
        <v>27.052027517734782</v>
      </c>
      <c r="G156" s="35">
        <f t="shared" si="73"/>
        <v>24.212645264909106</v>
      </c>
      <c r="H156" s="35">
        <f t="shared" si="73"/>
        <v>17.962371836401278</v>
      </c>
      <c r="I156" s="35">
        <f t="shared" si="73"/>
        <v>21.652086706047331</v>
      </c>
      <c r="J156" s="35">
        <f t="shared" si="73"/>
        <v>21.703944206619337</v>
      </c>
      <c r="K156" s="35">
        <f t="shared" si="73"/>
        <v>9.5955711207337693</v>
      </c>
      <c r="L156" s="35">
        <f t="shared" si="73"/>
        <v>19.554200988316296</v>
      </c>
      <c r="M156" s="35">
        <f t="shared" si="73"/>
        <v>22.218201270151244</v>
      </c>
      <c r="N156" s="35">
        <f t="shared" si="73"/>
        <v>3.885378660439808</v>
      </c>
      <c r="O156" s="35">
        <f t="shared" si="73"/>
        <v>34.453792044600732</v>
      </c>
      <c r="P156" s="35">
        <f t="shared" si="73"/>
        <v>32.8363685396004</v>
      </c>
      <c r="Q156" s="35">
        <f t="shared" si="73"/>
        <v>30.908154315653576</v>
      </c>
      <c r="R156" s="35">
        <f t="shared" si="73"/>
        <v>27.32122815228124</v>
      </c>
      <c r="S156" s="35">
        <f t="shared" si="41"/>
        <v>28.140934449043808</v>
      </c>
      <c r="T156" s="35">
        <f t="shared" si="41"/>
        <v>26.34696893550748</v>
      </c>
      <c r="U156" s="35">
        <f t="shared" ref="U156" si="75">(U70/U$10)*100</f>
        <v>29.968188934831264</v>
      </c>
    </row>
    <row r="157" spans="1:21" x14ac:dyDescent="0.35">
      <c r="A157" s="19" t="s">
        <v>139</v>
      </c>
      <c r="B157" s="426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35">
      <c r="A158" s="19" t="s">
        <v>139</v>
      </c>
      <c r="B158" s="426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35">
      <c r="A159" s="19" t="s">
        <v>139</v>
      </c>
      <c r="B159" s="427"/>
      <c r="C159" s="26" t="s">
        <v>63</v>
      </c>
      <c r="D159" s="37">
        <f t="shared" si="73"/>
        <v>1.111037320043593</v>
      </c>
      <c r="E159" s="37">
        <f t="shared" si="73"/>
        <v>1.7224903080009808</v>
      </c>
      <c r="F159" s="37">
        <f t="shared" si="73"/>
        <v>0.45987161029059737</v>
      </c>
      <c r="G159" s="37">
        <f t="shared" si="73"/>
        <v>7.5131276264078298E-2</v>
      </c>
      <c r="H159" s="37">
        <f t="shared" si="73"/>
        <v>0</v>
      </c>
      <c r="I159" s="37">
        <f t="shared" si="73"/>
        <v>0</v>
      </c>
      <c r="J159" s="37">
        <f t="shared" si="73"/>
        <v>0.69018797632175355</v>
      </c>
      <c r="K159" s="37">
        <f t="shared" si="73"/>
        <v>4.0839951605875422</v>
      </c>
      <c r="L159" s="37">
        <f t="shared" si="73"/>
        <v>0.29994339939076392</v>
      </c>
      <c r="M159" s="37">
        <f t="shared" si="73"/>
        <v>0.97131505925777994</v>
      </c>
      <c r="N159" s="37">
        <f t="shared" si="73"/>
        <v>1.1170956680183834</v>
      </c>
      <c r="O159" s="37">
        <f t="shared" si="73"/>
        <v>0</v>
      </c>
      <c r="P159" s="37">
        <f t="shared" si="73"/>
        <v>0</v>
      </c>
      <c r="Q159" s="37">
        <f t="shared" si="73"/>
        <v>0.42295496382965131</v>
      </c>
      <c r="R159" s="37">
        <f t="shared" si="73"/>
        <v>0.20134352068978931</v>
      </c>
      <c r="S159" s="37">
        <f t="shared" si="41"/>
        <v>7.0609812477851735E-3</v>
      </c>
      <c r="T159" s="37">
        <f t="shared" si="41"/>
        <v>0</v>
      </c>
      <c r="U159" s="37">
        <f t="shared" ref="U159" si="76">(U73/U$10)*100</f>
        <v>0</v>
      </c>
    </row>
    <row r="160" spans="1:21" x14ac:dyDescent="0.35">
      <c r="A160" s="19" t="s">
        <v>139</v>
      </c>
      <c r="B160" s="393" t="s">
        <v>93</v>
      </c>
      <c r="C160" s="28" t="s">
        <v>59</v>
      </c>
      <c r="D160" s="36">
        <f t="shared" si="73"/>
        <v>5.0113866134306031</v>
      </c>
      <c r="E160" s="36">
        <f t="shared" si="73"/>
        <v>3.6741569358446551</v>
      </c>
      <c r="F160" s="36">
        <f t="shared" si="73"/>
        <v>4.6194085620988101</v>
      </c>
      <c r="G160" s="36">
        <f t="shared" si="73"/>
        <v>7.1240784478183521</v>
      </c>
      <c r="H160" s="36">
        <f t="shared" si="73"/>
        <v>4.0185022165191491</v>
      </c>
      <c r="I160" s="36">
        <f t="shared" si="73"/>
        <v>6.7041522247383583</v>
      </c>
      <c r="J160" s="36">
        <f t="shared" si="73"/>
        <v>4.2260415355378207</v>
      </c>
      <c r="K160" s="36">
        <f t="shared" si="73"/>
        <v>4.8293553939067859</v>
      </c>
      <c r="L160" s="36">
        <f t="shared" si="73"/>
        <v>4.8948004898033259</v>
      </c>
      <c r="M160" s="36">
        <f t="shared" si="73"/>
        <v>4.8218213704579789</v>
      </c>
      <c r="N160" s="36">
        <f t="shared" si="73"/>
        <v>3.3317713354651683</v>
      </c>
      <c r="O160" s="36">
        <f t="shared" si="73"/>
        <v>11.006552265670855</v>
      </c>
      <c r="P160" s="36">
        <f t="shared" si="73"/>
        <v>20.87370278397152</v>
      </c>
      <c r="Q160" s="36">
        <f t="shared" si="73"/>
        <v>14.648041848460025</v>
      </c>
      <c r="R160" s="36">
        <f t="shared" si="73"/>
        <v>19.37775121787411</v>
      </c>
      <c r="S160" s="36">
        <f t="shared" si="41"/>
        <v>16.410387047704546</v>
      </c>
      <c r="T160" s="36">
        <f t="shared" si="41"/>
        <v>7.3920782785020673</v>
      </c>
      <c r="U160" s="36">
        <f t="shared" ref="U160" si="77">(U74/U$10)*100</f>
        <v>5.8143418491102965</v>
      </c>
    </row>
    <row r="161" spans="1:21" x14ac:dyDescent="0.35">
      <c r="A161" s="19" t="s">
        <v>139</v>
      </c>
      <c r="B161" s="390"/>
      <c r="C161" s="20" t="s">
        <v>60</v>
      </c>
      <c r="D161" s="35">
        <f t="shared" si="73"/>
        <v>9.6515855830707209E-2</v>
      </c>
      <c r="E161" s="35">
        <f t="shared" si="73"/>
        <v>0.44653314618416973</v>
      </c>
      <c r="F161" s="35">
        <f t="shared" si="73"/>
        <v>1.098201753197567</v>
      </c>
      <c r="G161" s="35">
        <f t="shared" si="73"/>
        <v>1.3927401133245783</v>
      </c>
      <c r="H161" s="35">
        <f t="shared" si="73"/>
        <v>1.7178782606244021</v>
      </c>
      <c r="I161" s="35">
        <f t="shared" si="73"/>
        <v>2.8652149040798531</v>
      </c>
      <c r="J161" s="35">
        <f t="shared" si="73"/>
        <v>2.5524696738035608</v>
      </c>
      <c r="K161" s="35">
        <f t="shared" si="73"/>
        <v>2.601625870373697</v>
      </c>
      <c r="L161" s="35">
        <f t="shared" si="73"/>
        <v>2.7382631392518819</v>
      </c>
      <c r="M161" s="35">
        <f t="shared" si="73"/>
        <v>3.1836359823489611</v>
      </c>
      <c r="N161" s="35">
        <f t="shared" si="73"/>
        <v>5.1685085562618457E-2</v>
      </c>
      <c r="O161" s="35">
        <f t="shared" si="73"/>
        <v>5.1590695799480768</v>
      </c>
      <c r="P161" s="35">
        <f t="shared" si="73"/>
        <v>5.7646961428557466</v>
      </c>
      <c r="Q161" s="35">
        <f t="shared" si="73"/>
        <v>5.7453896633936523</v>
      </c>
      <c r="R161" s="35">
        <f t="shared" si="73"/>
        <v>7.6638275287818702</v>
      </c>
      <c r="S161" s="35">
        <f t="shared" si="41"/>
        <v>7.4252744002242714</v>
      </c>
      <c r="T161" s="35">
        <f t="shared" si="41"/>
        <v>7.3920782785020673</v>
      </c>
      <c r="U161" s="35">
        <f t="shared" ref="U161" si="78">(U75/U$10)*100</f>
        <v>5.8143418491102965</v>
      </c>
    </row>
    <row r="162" spans="1:21" x14ac:dyDescent="0.35">
      <c r="A162" s="19" t="s">
        <v>139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35">
      <c r="A163" s="19" t="s">
        <v>139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35">
      <c r="A164" s="19" t="s">
        <v>139</v>
      </c>
      <c r="B164" s="391"/>
      <c r="C164" s="27" t="s">
        <v>63</v>
      </c>
      <c r="D164" s="38">
        <f t="shared" si="73"/>
        <v>4.9148707575998962</v>
      </c>
      <c r="E164" s="38">
        <f t="shared" si="73"/>
        <v>3.2276237896604854</v>
      </c>
      <c r="F164" s="38">
        <f t="shared" si="73"/>
        <v>3.5212068089012436</v>
      </c>
      <c r="G164" s="38">
        <f t="shared" si="73"/>
        <v>5.7313383344937732</v>
      </c>
      <c r="H164" s="38">
        <f t="shared" si="73"/>
        <v>2.3006239558947468</v>
      </c>
      <c r="I164" s="38">
        <f t="shared" si="73"/>
        <v>3.8389373206585038</v>
      </c>
      <c r="J164" s="38">
        <f t="shared" si="73"/>
        <v>1.6735718617342601</v>
      </c>
      <c r="K164" s="38">
        <f t="shared" si="73"/>
        <v>2.2277295235330894</v>
      </c>
      <c r="L164" s="38">
        <f t="shared" si="73"/>
        <v>2.156537350551444</v>
      </c>
      <c r="M164" s="38">
        <f t="shared" si="73"/>
        <v>1.6381853881090171</v>
      </c>
      <c r="N164" s="38">
        <f t="shared" si="73"/>
        <v>3.28008624990255</v>
      </c>
      <c r="O164" s="38">
        <f t="shared" si="73"/>
        <v>5.8474826857227775</v>
      </c>
      <c r="P164" s="38">
        <f t="shared" si="73"/>
        <v>15.109006641115771</v>
      </c>
      <c r="Q164" s="38">
        <f t="shared" si="73"/>
        <v>8.9026521850663727</v>
      </c>
      <c r="R164" s="38">
        <f t="shared" si="73"/>
        <v>11.71392368909224</v>
      </c>
      <c r="S164" s="38">
        <f t="shared" si="41"/>
        <v>8.9851126474802729</v>
      </c>
      <c r="T164" s="38">
        <f t="shared" si="41"/>
        <v>0</v>
      </c>
      <c r="U164" s="38">
        <f t="shared" ref="U164" si="79">(U78/U$10)*100</f>
        <v>0</v>
      </c>
    </row>
    <row r="165" spans="1:21" x14ac:dyDescent="0.35">
      <c r="A165" s="19" t="s">
        <v>139</v>
      </c>
      <c r="B165" s="428" t="s">
        <v>94</v>
      </c>
      <c r="C165" s="28" t="s">
        <v>59</v>
      </c>
      <c r="D165" s="32">
        <f t="shared" si="73"/>
        <v>7.0140610407462614</v>
      </c>
      <c r="E165" s="32">
        <f t="shared" si="73"/>
        <v>5.7913877561088514</v>
      </c>
      <c r="F165" s="32">
        <f t="shared" si="73"/>
        <v>7.8207728566262551</v>
      </c>
      <c r="G165" s="32">
        <f t="shared" si="73"/>
        <v>7.0064918804984719</v>
      </c>
      <c r="H165" s="32">
        <f t="shared" si="73"/>
        <v>8.5293341876466187</v>
      </c>
      <c r="I165" s="32">
        <f t="shared" si="73"/>
        <v>8.6734279489595778</v>
      </c>
      <c r="J165" s="32">
        <f t="shared" si="73"/>
        <v>9.1336557914539824</v>
      </c>
      <c r="K165" s="32">
        <f t="shared" si="73"/>
        <v>13.674332170126311</v>
      </c>
      <c r="L165" s="32">
        <f t="shared" si="73"/>
        <v>13.141798588364543</v>
      </c>
      <c r="M165" s="32">
        <f t="shared" si="73"/>
        <v>15.535872307382975</v>
      </c>
      <c r="N165" s="32">
        <f t="shared" si="73"/>
        <v>31.082257618645809</v>
      </c>
      <c r="O165" s="32">
        <f t="shared" si="73"/>
        <v>0.59324687100196205</v>
      </c>
      <c r="P165" s="32">
        <f t="shared" si="73"/>
        <v>0.93154046551744396</v>
      </c>
      <c r="Q165" s="32">
        <f t="shared" si="73"/>
        <v>0.5375617381752712</v>
      </c>
      <c r="R165" s="32">
        <f t="shared" si="73"/>
        <v>0.80685849753038741</v>
      </c>
      <c r="S165" s="32">
        <f t="shared" si="41"/>
        <v>0.80435410207443103</v>
      </c>
      <c r="T165" s="32">
        <f t="shared" si="41"/>
        <v>9.593319424401141</v>
      </c>
      <c r="U165" s="32">
        <f t="shared" ref="U165" si="80">(U79/U$10)*100</f>
        <v>7.0883036939302118</v>
      </c>
    </row>
    <row r="166" spans="1:21" x14ac:dyDescent="0.35">
      <c r="A166" s="19" t="s">
        <v>139</v>
      </c>
      <c r="B166" s="429"/>
      <c r="C166" s="20" t="s">
        <v>60</v>
      </c>
      <c r="D166" s="35">
        <f t="shared" si="73"/>
        <v>7.0140610407462614</v>
      </c>
      <c r="E166" s="35">
        <f t="shared" si="73"/>
        <v>5.7913877561088514</v>
      </c>
      <c r="F166" s="35">
        <f t="shared" si="73"/>
        <v>7.8207728566262551</v>
      </c>
      <c r="G166" s="35">
        <f t="shared" si="73"/>
        <v>7.0064918804984719</v>
      </c>
      <c r="H166" s="35">
        <f t="shared" si="73"/>
        <v>8.5293341876466187</v>
      </c>
      <c r="I166" s="35">
        <f t="shared" si="73"/>
        <v>8.6734279489595778</v>
      </c>
      <c r="J166" s="35">
        <f t="shared" si="73"/>
        <v>9.1336557914539824</v>
      </c>
      <c r="K166" s="35">
        <f t="shared" si="73"/>
        <v>13.674332170126311</v>
      </c>
      <c r="L166" s="35">
        <f t="shared" si="73"/>
        <v>13.078063829174145</v>
      </c>
      <c r="M166" s="35">
        <f t="shared" si="73"/>
        <v>15.036443730061283</v>
      </c>
      <c r="N166" s="35">
        <f t="shared" si="73"/>
        <v>30.964558375837793</v>
      </c>
      <c r="O166" s="35">
        <f t="shared" si="73"/>
        <v>0.3595981082195886</v>
      </c>
      <c r="P166" s="35">
        <f t="shared" si="73"/>
        <v>0.27343679565396212</v>
      </c>
      <c r="Q166" s="35">
        <f t="shared" si="73"/>
        <v>0.16083659640702169</v>
      </c>
      <c r="R166" s="35">
        <f t="shared" si="73"/>
        <v>0.73495878311146523</v>
      </c>
      <c r="S166" s="35">
        <f t="shared" si="41"/>
        <v>0.73124680358017602</v>
      </c>
      <c r="T166" s="35">
        <f t="shared" si="41"/>
        <v>0.53967210542382038</v>
      </c>
      <c r="U166" s="35">
        <f t="shared" ref="U166" si="81">(U80/U$10)*100</f>
        <v>1.0349170296288326</v>
      </c>
    </row>
    <row r="167" spans="1:21" x14ac:dyDescent="0.35">
      <c r="A167" s="19" t="s">
        <v>139</v>
      </c>
      <c r="B167" s="429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35">
      <c r="A168" s="19" t="s">
        <v>139</v>
      </c>
      <c r="B168" s="429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35">
      <c r="A169" s="19" t="s">
        <v>139</v>
      </c>
      <c r="B169" s="430"/>
      <c r="C169" s="25" t="s">
        <v>63</v>
      </c>
      <c r="D169" s="40">
        <f t="shared" si="73"/>
        <v>0</v>
      </c>
      <c r="E169" s="40">
        <f t="shared" si="73"/>
        <v>0</v>
      </c>
      <c r="F169" s="40">
        <f t="shared" si="73"/>
        <v>0</v>
      </c>
      <c r="G169" s="40">
        <f t="shared" si="73"/>
        <v>6.6913406418868372E-16</v>
      </c>
      <c r="H169" s="40">
        <f t="shared" si="73"/>
        <v>0</v>
      </c>
      <c r="I169" s="40">
        <f t="shared" si="73"/>
        <v>0</v>
      </c>
      <c r="J169" s="40">
        <f t="shared" si="73"/>
        <v>0</v>
      </c>
      <c r="K169" s="40">
        <f t="shared" si="73"/>
        <v>-8.3493196547942497E-16</v>
      </c>
      <c r="L169" s="40">
        <f t="shared" si="73"/>
        <v>6.3734759190396881E-2</v>
      </c>
      <c r="M169" s="40">
        <f t="shared" si="73"/>
        <v>0.49942857732169343</v>
      </c>
      <c r="N169" s="40">
        <f t="shared" si="73"/>
        <v>0.11769924280801965</v>
      </c>
      <c r="O169" s="40">
        <f t="shared" si="73"/>
        <v>0.23364876278237351</v>
      </c>
      <c r="P169" s="40">
        <f t="shared" si="73"/>
        <v>0.6581036698634819</v>
      </c>
      <c r="Q169" s="40">
        <f t="shared" si="73"/>
        <v>0.37672514176824951</v>
      </c>
      <c r="R169" s="40">
        <f t="shared" si="73"/>
        <v>7.1899714418922164E-2</v>
      </c>
      <c r="S169" s="40">
        <f t="shared" si="41"/>
        <v>7.3107298494255124E-2</v>
      </c>
      <c r="T169" s="40">
        <f t="shared" si="41"/>
        <v>9.0536473189773208</v>
      </c>
      <c r="U169" s="40">
        <f t="shared" ref="U169" si="82">(U83/U$10)*100</f>
        <v>6.0533866643013789</v>
      </c>
    </row>
    <row r="170" spans="1:21" x14ac:dyDescent="0.35">
      <c r="A170" s="19" t="s">
        <v>139</v>
      </c>
    </row>
    <row r="171" spans="1:21" x14ac:dyDescent="0.35">
      <c r="A171" s="19" t="s">
        <v>139</v>
      </c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1" ht="15" customHeight="1" x14ac:dyDescent="0.35">
      <c r="A172" s="19" t="s">
        <v>139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</row>
    <row r="173" spans="1:21" ht="15" customHeight="1" x14ac:dyDescent="0.35">
      <c r="A173" s="19" t="s">
        <v>139</v>
      </c>
      <c r="B173" s="376" t="s">
        <v>0</v>
      </c>
      <c r="C173" s="260" t="s">
        <v>125</v>
      </c>
      <c r="D173" s="87">
        <f t="shared" ref="D173:R188" si="83">(D8/D$87)*100</f>
        <v>5.637589892930631</v>
      </c>
      <c r="E173" s="87">
        <f t="shared" si="83"/>
        <v>7.3008814725668083</v>
      </c>
      <c r="F173" s="87">
        <f t="shared" si="83"/>
        <v>5.8592433240641109</v>
      </c>
      <c r="G173" s="87">
        <f t="shared" si="83"/>
        <v>5.8395215039693733</v>
      </c>
      <c r="H173" s="87">
        <f t="shared" si="83"/>
        <v>6.9975597213583773</v>
      </c>
      <c r="I173" s="87">
        <f t="shared" si="83"/>
        <v>8.2846739490701129</v>
      </c>
      <c r="J173" s="87">
        <f t="shared" si="83"/>
        <v>7.9523369919736808</v>
      </c>
      <c r="K173" s="87">
        <f t="shared" si="83"/>
        <v>6.6493369469361658</v>
      </c>
      <c r="L173" s="87">
        <f t="shared" si="83"/>
        <v>6.3732238985031042</v>
      </c>
      <c r="M173" s="87">
        <f t="shared" si="83"/>
        <v>5.2688180581037898</v>
      </c>
      <c r="N173" s="87">
        <f t="shared" si="83"/>
        <v>5.5088627572583384</v>
      </c>
      <c r="O173" s="87">
        <f t="shared" si="83"/>
        <v>4.8632434375788298</v>
      </c>
      <c r="P173" s="87">
        <f t="shared" si="83"/>
        <v>5.070138669517819</v>
      </c>
      <c r="Q173" s="87">
        <f t="shared" si="83"/>
        <v>4.9307013529664836</v>
      </c>
      <c r="R173" s="87">
        <f t="shared" si="83"/>
        <v>5.4311071646863498</v>
      </c>
      <c r="S173" s="87">
        <f>(S8/S$87)*100</f>
        <v>5.66330402378534</v>
      </c>
      <c r="T173" s="87">
        <f>(T8/T$87)*100</f>
        <v>6.3198585209154388</v>
      </c>
      <c r="U173" s="87">
        <f>(U8/U$87)*100</f>
        <v>6.5873260103484323</v>
      </c>
    </row>
    <row r="174" spans="1:21" ht="15" customHeight="1" x14ac:dyDescent="0.35">
      <c r="A174" s="19" t="s">
        <v>139</v>
      </c>
      <c r="B174" s="377"/>
      <c r="C174" s="260" t="s">
        <v>124</v>
      </c>
      <c r="D174" s="87">
        <f t="shared" si="83"/>
        <v>4.1192637673072223</v>
      </c>
      <c r="E174" s="87">
        <f t="shared" si="83"/>
        <v>7.3108374992285379</v>
      </c>
      <c r="F174" s="87">
        <f t="shared" si="83"/>
        <v>5.7051828458840461</v>
      </c>
      <c r="G174" s="87">
        <f t="shared" si="83"/>
        <v>5.0705890254550345</v>
      </c>
      <c r="H174" s="87">
        <f t="shared" si="83"/>
        <v>6.6210971513869881</v>
      </c>
      <c r="I174" s="87">
        <f t="shared" si="83"/>
        <v>7.4346587524235561</v>
      </c>
      <c r="J174" s="87">
        <f t="shared" si="83"/>
        <v>7.3266400068067732</v>
      </c>
      <c r="K174" s="87">
        <f t="shared" si="83"/>
        <v>5.7071812046651749</v>
      </c>
      <c r="L174" s="87">
        <f t="shared" si="83"/>
        <v>5.6267250821467698</v>
      </c>
      <c r="M174" s="87">
        <f t="shared" si="83"/>
        <v>4.5673199596602716</v>
      </c>
      <c r="N174" s="87">
        <f t="shared" si="83"/>
        <v>4.1589302747184389</v>
      </c>
      <c r="O174" s="87">
        <f t="shared" si="83"/>
        <v>4.0439875329452084</v>
      </c>
      <c r="P174" s="87">
        <f t="shared" si="83"/>
        <v>3.7740781633528302</v>
      </c>
      <c r="Q174" s="87">
        <f t="shared" si="83"/>
        <v>4.0942522802971038</v>
      </c>
      <c r="R174" s="87">
        <f t="shared" si="83"/>
        <v>5.1878538311788756</v>
      </c>
      <c r="S174" s="87">
        <f t="shared" ref="S174:T235" si="84">(S9/S$87)*100</f>
        <v>5.3728673552591903</v>
      </c>
      <c r="T174" s="87">
        <f t="shared" si="84"/>
        <v>6.8325688456411182</v>
      </c>
      <c r="U174" s="87">
        <f t="shared" ref="U174" si="85">(U9/U$87)*100</f>
        <v>7.3902304759666286</v>
      </c>
    </row>
    <row r="175" spans="1:21" ht="15" customHeight="1" x14ac:dyDescent="0.35">
      <c r="A175" s="19" t="s">
        <v>139</v>
      </c>
      <c r="B175" s="377"/>
      <c r="C175" s="95" t="s">
        <v>126</v>
      </c>
      <c r="D175" s="87">
        <f t="shared" si="83"/>
        <v>8.9898271963170941</v>
      </c>
      <c r="E175" s="87">
        <f t="shared" si="83"/>
        <v>8.4952318613836937</v>
      </c>
      <c r="F175" s="87">
        <f t="shared" si="83"/>
        <v>7.487028470019423</v>
      </c>
      <c r="G175" s="87">
        <f t="shared" si="83"/>
        <v>5.9827579797165695</v>
      </c>
      <c r="H175" s="87">
        <f t="shared" si="83"/>
        <v>6.1762246100261233</v>
      </c>
      <c r="I175" s="87">
        <f t="shared" si="83"/>
        <v>7.4757974058468637</v>
      </c>
      <c r="J175" s="87">
        <f t="shared" si="83"/>
        <v>7.7402299119846472</v>
      </c>
      <c r="K175" s="87">
        <f t="shared" si="83"/>
        <v>6.0072219954896582</v>
      </c>
      <c r="L175" s="87">
        <f t="shared" si="83"/>
        <v>5.7633307579408548</v>
      </c>
      <c r="M175" s="87">
        <f t="shared" si="83"/>
        <v>4.4868604518778632</v>
      </c>
      <c r="N175" s="87">
        <f t="shared" si="83"/>
        <v>4.4485191520874929</v>
      </c>
      <c r="O175" s="87">
        <f t="shared" si="83"/>
        <v>3.9712086333819827</v>
      </c>
      <c r="P175" s="87">
        <f t="shared" si="83"/>
        <v>4.2315185028880116</v>
      </c>
      <c r="Q175" s="87">
        <f t="shared" si="83"/>
        <v>4.1622251808511495</v>
      </c>
      <c r="R175" s="87">
        <f t="shared" si="83"/>
        <v>4.4844586565020448</v>
      </c>
      <c r="S175" s="87">
        <f t="shared" si="84"/>
        <v>4.6000285269598544</v>
      </c>
      <c r="T175" s="87">
        <f t="shared" si="84"/>
        <v>5.0168985828706942</v>
      </c>
      <c r="U175" s="87">
        <f t="shared" ref="U175" si="86">(U10/U$87)*100</f>
        <v>5.3255983169642498</v>
      </c>
    </row>
    <row r="176" spans="1:21" ht="15" customHeight="1" x14ac:dyDescent="0.35">
      <c r="A176" s="19" t="s">
        <v>139</v>
      </c>
      <c r="B176" s="377"/>
      <c r="C176" s="260" t="s">
        <v>123</v>
      </c>
      <c r="D176" s="87">
        <f t="shared" si="83"/>
        <v>4.1192637673072223</v>
      </c>
      <c r="E176" s="87">
        <f t="shared" si="83"/>
        <v>6.1573474048015804</v>
      </c>
      <c r="F176" s="87">
        <f t="shared" si="83"/>
        <v>4.9542361276078415</v>
      </c>
      <c r="G176" s="87">
        <f t="shared" si="83"/>
        <v>4.9733360198804482</v>
      </c>
      <c r="H176" s="87">
        <f t="shared" si="83"/>
        <v>6.4386117676327901</v>
      </c>
      <c r="I176" s="87">
        <f t="shared" si="83"/>
        <v>7.3260184352761506</v>
      </c>
      <c r="J176" s="87">
        <f t="shared" si="83"/>
        <v>7.2244438772133819</v>
      </c>
      <c r="K176" s="87">
        <f t="shared" si="83"/>
        <v>5.4894898938050121</v>
      </c>
      <c r="L176" s="87">
        <f t="shared" si="83"/>
        <v>5.411391018619935</v>
      </c>
      <c r="M176" s="87">
        <f t="shared" si="83"/>
        <v>4.3090606432485634</v>
      </c>
      <c r="N176" s="87">
        <f t="shared" si="83"/>
        <v>4.0922798016481927</v>
      </c>
      <c r="O176" s="87">
        <f t="shared" si="83"/>
        <v>3.9452989259728524</v>
      </c>
      <c r="P176" s="87">
        <f t="shared" si="83"/>
        <v>3.6437298683286037</v>
      </c>
      <c r="Q176" s="87">
        <f t="shared" si="83"/>
        <v>3.909731687056945</v>
      </c>
      <c r="R176" s="87">
        <f t="shared" si="83"/>
        <v>4.1324691959636137</v>
      </c>
      <c r="S176" s="87">
        <f t="shared" si="84"/>
        <v>4.3616363390239394</v>
      </c>
      <c r="T176" s="87">
        <f t="shared" si="84"/>
        <v>4.7255819146585392</v>
      </c>
      <c r="U176" s="87">
        <f t="shared" ref="U176" si="87">(U11/U$87)*100</f>
        <v>5.0199309204275062</v>
      </c>
    </row>
    <row r="177" spans="1:21" ht="15" customHeight="1" x14ac:dyDescent="0.35">
      <c r="A177" s="19" t="s">
        <v>139</v>
      </c>
      <c r="B177" s="377"/>
      <c r="C177" s="20" t="s">
        <v>117</v>
      </c>
      <c r="D177" s="87">
        <f t="shared" si="83"/>
        <v>4.1192637673072223</v>
      </c>
      <c r="E177" s="87">
        <f t="shared" si="83"/>
        <v>4.0859717336295747</v>
      </c>
      <c r="F177" s="87">
        <f t="shared" si="83"/>
        <v>2.9935860710143514</v>
      </c>
      <c r="G177" s="87">
        <f t="shared" si="83"/>
        <v>3.2288266505473837</v>
      </c>
      <c r="H177" s="87">
        <f t="shared" si="83"/>
        <v>4.262346062943152</v>
      </c>
      <c r="I177" s="87">
        <f t="shared" si="83"/>
        <v>4.5894305860944726</v>
      </c>
      <c r="J177" s="87">
        <f t="shared" si="83"/>
        <v>4.1738752280741558</v>
      </c>
      <c r="K177" s="87">
        <f t="shared" si="83"/>
        <v>2.7122637540180747</v>
      </c>
      <c r="L177" s="87">
        <f t="shared" si="83"/>
        <v>2.8679079956188391</v>
      </c>
      <c r="M177" s="87">
        <f t="shared" si="83"/>
        <v>2.0959040594889489</v>
      </c>
      <c r="N177" s="87">
        <f t="shared" si="83"/>
        <v>2.1547949831448356</v>
      </c>
      <c r="O177" s="87">
        <f t="shared" si="83"/>
        <v>1.9860681197307712</v>
      </c>
      <c r="P177" s="87">
        <f t="shared" si="83"/>
        <v>1.7661121807447691</v>
      </c>
      <c r="Q177" s="87">
        <f t="shared" si="83"/>
        <v>1.9033928240199358</v>
      </c>
      <c r="R177" s="87">
        <f t="shared" si="83"/>
        <v>2.0462932272677055</v>
      </c>
      <c r="S177" s="87">
        <f t="shared" si="84"/>
        <v>2.2390832774000251</v>
      </c>
      <c r="T177" s="87">
        <f t="shared" si="84"/>
        <v>2.1806638404664671</v>
      </c>
      <c r="U177" s="87">
        <f t="shared" ref="U177" si="88">(U12/U$87)*100</f>
        <v>2.7633688180192837</v>
      </c>
    </row>
    <row r="178" spans="1:21" ht="15" customHeight="1" x14ac:dyDescent="0.35">
      <c r="A178" s="19" t="s">
        <v>139</v>
      </c>
      <c r="B178" s="377"/>
      <c r="C178" s="254" t="s">
        <v>118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</row>
    <row r="179" spans="1:21" ht="15" customHeight="1" x14ac:dyDescent="0.35">
      <c r="A179" s="19" t="s">
        <v>139</v>
      </c>
      <c r="B179" s="377"/>
      <c r="C179" s="254" t="s">
        <v>119</v>
      </c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</row>
    <row r="180" spans="1:21" ht="15" customHeight="1" x14ac:dyDescent="0.35">
      <c r="A180" s="19" t="s">
        <v>139</v>
      </c>
      <c r="B180" s="377"/>
      <c r="C180" s="254" t="s">
        <v>120</v>
      </c>
      <c r="D180" s="87">
        <f t="shared" si="83"/>
        <v>0</v>
      </c>
      <c r="E180" s="87">
        <f t="shared" si="83"/>
        <v>2.0713756711720053</v>
      </c>
      <c r="F180" s="87">
        <f t="shared" si="83"/>
        <v>1.960650056593491</v>
      </c>
      <c r="G180" s="87">
        <f t="shared" si="83"/>
        <v>1.7445093693330649</v>
      </c>
      <c r="H180" s="87">
        <f t="shared" si="83"/>
        <v>2.1762657046896381</v>
      </c>
      <c r="I180" s="87">
        <f t="shared" si="83"/>
        <v>2.7365878491816775</v>
      </c>
      <c r="J180" s="87">
        <f t="shared" si="83"/>
        <v>3.050568649139227</v>
      </c>
      <c r="K180" s="87">
        <f t="shared" si="83"/>
        <v>2.7772261397869369</v>
      </c>
      <c r="L180" s="87">
        <f t="shared" si="83"/>
        <v>2.5434830230010959</v>
      </c>
      <c r="M180" s="87">
        <f t="shared" si="83"/>
        <v>2.2131565837596141</v>
      </c>
      <c r="N180" s="87">
        <f t="shared" si="83"/>
        <v>1.9374848185033562</v>
      </c>
      <c r="O180" s="87">
        <f t="shared" si="83"/>
        <v>1.9592308062420811</v>
      </c>
      <c r="P180" s="87">
        <f t="shared" si="83"/>
        <v>1.8776176875838342</v>
      </c>
      <c r="Q180" s="87">
        <f t="shared" si="83"/>
        <v>2.0063388630370089</v>
      </c>
      <c r="R180" s="87">
        <f t="shared" si="83"/>
        <v>2.0861759686959087</v>
      </c>
      <c r="S180" s="87">
        <f t="shared" si="84"/>
        <v>2.1225530616239143</v>
      </c>
      <c r="T180" s="87">
        <f t="shared" si="84"/>
        <v>2.5449180741920721</v>
      </c>
      <c r="U180" s="87">
        <f t="shared" ref="U180" si="89">(U15/U$87)*100</f>
        <v>2.2565621024082225</v>
      </c>
    </row>
    <row r="181" spans="1:21" ht="15" customHeight="1" x14ac:dyDescent="0.35">
      <c r="A181" s="19" t="s">
        <v>139</v>
      </c>
      <c r="B181" s="377"/>
      <c r="C181" s="260" t="s">
        <v>121</v>
      </c>
      <c r="D181" s="87">
        <f t="shared" si="83"/>
        <v>0</v>
      </c>
      <c r="E181" s="87">
        <f t="shared" si="83"/>
        <v>1.1534900944269579</v>
      </c>
      <c r="F181" s="87">
        <f t="shared" si="83"/>
        <v>0.75094671827620418</v>
      </c>
      <c r="G181" s="87">
        <f t="shared" si="83"/>
        <v>9.7253005574585272E-2</v>
      </c>
      <c r="H181" s="87">
        <f t="shared" si="83"/>
        <v>0.18248538375419829</v>
      </c>
      <c r="I181" s="87">
        <f t="shared" si="83"/>
        <v>0.10864031714740638</v>
      </c>
      <c r="J181" s="87">
        <f t="shared" si="83"/>
        <v>8.3288427540958818E-2</v>
      </c>
      <c r="K181" s="87">
        <f t="shared" si="83"/>
        <v>0.21769131086016258</v>
      </c>
      <c r="L181" s="87">
        <f t="shared" si="83"/>
        <v>0.18488499452354876</v>
      </c>
      <c r="M181" s="87">
        <f t="shared" si="83"/>
        <v>0.19866101262439095</v>
      </c>
      <c r="N181" s="87">
        <f t="shared" si="83"/>
        <v>4.5026097363011067E-2</v>
      </c>
      <c r="O181" s="87">
        <f t="shared" si="83"/>
        <v>9.868860697235543E-2</v>
      </c>
      <c r="P181" s="87">
        <f t="shared" si="83"/>
        <v>0.13034829502422643</v>
      </c>
      <c r="Q181" s="87">
        <f t="shared" si="83"/>
        <v>0.18452059324015904</v>
      </c>
      <c r="R181" s="87">
        <f t="shared" si="83"/>
        <v>1.0553846352152618</v>
      </c>
      <c r="S181" s="87">
        <f t="shared" si="84"/>
        <v>1.0112310162352505</v>
      </c>
      <c r="T181" s="87">
        <f t="shared" si="84"/>
        <v>2.1069869309825795</v>
      </c>
      <c r="U181" s="87">
        <f t="shared" ref="U181" si="90">(U16/U$87)*100</f>
        <v>2.3702995555391233</v>
      </c>
    </row>
    <row r="182" spans="1:21" ht="15" customHeight="1" x14ac:dyDescent="0.35">
      <c r="A182" s="19" t="s">
        <v>139</v>
      </c>
      <c r="B182" s="377"/>
      <c r="C182" s="260" t="s">
        <v>122</v>
      </c>
      <c r="D182" s="87">
        <f t="shared" si="83"/>
        <v>0</v>
      </c>
      <c r="E182" s="87">
        <f t="shared" si="83"/>
        <v>0</v>
      </c>
      <c r="F182" s="87">
        <f t="shared" si="83"/>
        <v>0</v>
      </c>
      <c r="G182" s="87">
        <f t="shared" si="83"/>
        <v>0</v>
      </c>
      <c r="H182" s="87">
        <f t="shared" si="83"/>
        <v>0</v>
      </c>
      <c r="I182" s="87">
        <f t="shared" si="83"/>
        <v>0</v>
      </c>
      <c r="J182" s="87">
        <f t="shared" si="83"/>
        <v>1.8907702052431058E-2</v>
      </c>
      <c r="K182" s="87">
        <f t="shared" si="83"/>
        <v>0</v>
      </c>
      <c r="L182" s="87">
        <f t="shared" si="83"/>
        <v>3.0449069003285874E-2</v>
      </c>
      <c r="M182" s="87">
        <f t="shared" si="83"/>
        <v>5.9598303787317279E-2</v>
      </c>
      <c r="N182" s="87">
        <f t="shared" si="83"/>
        <v>2.1624375707235577E-2</v>
      </c>
      <c r="O182" s="87">
        <f t="shared" si="83"/>
        <v>0</v>
      </c>
      <c r="P182" s="87">
        <f t="shared" si="83"/>
        <v>0</v>
      </c>
      <c r="Q182" s="87">
        <f t="shared" si="83"/>
        <v>0</v>
      </c>
      <c r="R182" s="87">
        <f t="shared" si="83"/>
        <v>0</v>
      </c>
      <c r="S182" s="87">
        <f t="shared" si="84"/>
        <v>0</v>
      </c>
      <c r="T182" s="87">
        <f t="shared" si="84"/>
        <v>0</v>
      </c>
      <c r="U182" s="87">
        <f t="shared" ref="U182" si="91">(U17/U$87)*100</f>
        <v>0</v>
      </c>
    </row>
    <row r="183" spans="1:21" ht="15" customHeight="1" x14ac:dyDescent="0.35">
      <c r="A183" s="19" t="s">
        <v>139</v>
      </c>
      <c r="B183" s="378"/>
      <c r="C183" s="261" t="s">
        <v>116</v>
      </c>
      <c r="D183" s="52">
        <f t="shared" si="83"/>
        <v>1.5183261256234089</v>
      </c>
      <c r="E183" s="52">
        <f t="shared" si="83"/>
        <v>1.1435340677652288</v>
      </c>
      <c r="F183" s="52">
        <f t="shared" si="83"/>
        <v>0.90500719645626937</v>
      </c>
      <c r="G183" s="52">
        <f t="shared" si="83"/>
        <v>0.86618548408892471</v>
      </c>
      <c r="H183" s="52">
        <f t="shared" si="83"/>
        <v>0.55894795372558759</v>
      </c>
      <c r="I183" s="52">
        <f t="shared" si="83"/>
        <v>0.95865551379396252</v>
      </c>
      <c r="J183" s="52">
        <f t="shared" si="83"/>
        <v>0.7278931147602975</v>
      </c>
      <c r="K183" s="52">
        <f t="shared" si="83"/>
        <v>1.1598470531311535</v>
      </c>
      <c r="L183" s="52">
        <f t="shared" si="83"/>
        <v>0.96183287988316901</v>
      </c>
      <c r="M183" s="52">
        <f t="shared" si="83"/>
        <v>0.95975741485522659</v>
      </c>
      <c r="N183" s="52">
        <f t="shared" si="83"/>
        <v>1.4165829556101466</v>
      </c>
      <c r="O183" s="52">
        <f t="shared" si="83"/>
        <v>0.9179445116059769</v>
      </c>
      <c r="P183" s="52">
        <f t="shared" si="83"/>
        <v>1.4264088011892158</v>
      </c>
      <c r="Q183" s="52">
        <f t="shared" si="83"/>
        <v>1.0209696659095386</v>
      </c>
      <c r="R183" s="52">
        <f t="shared" si="83"/>
        <v>1.2986379687227356</v>
      </c>
      <c r="S183" s="52">
        <f t="shared" si="84"/>
        <v>1.3016676847614004</v>
      </c>
      <c r="T183" s="52">
        <f t="shared" si="84"/>
        <v>1.5942766062569003</v>
      </c>
      <c r="U183" s="52">
        <f t="shared" ref="U183" si="92">(U18/U$87)*100</f>
        <v>1.5673950899209266</v>
      </c>
    </row>
    <row r="184" spans="1:21" x14ac:dyDescent="0.35">
      <c r="A184" s="19" t="s">
        <v>139</v>
      </c>
      <c r="B184" s="393" t="s">
        <v>4</v>
      </c>
      <c r="C184" s="254" t="s">
        <v>59</v>
      </c>
      <c r="D184" s="51">
        <f t="shared" si="83"/>
        <v>1.6762691294946466</v>
      </c>
      <c r="E184" s="51">
        <f t="shared" si="83"/>
        <v>1.2399853468493487</v>
      </c>
      <c r="F184" s="51">
        <f t="shared" si="83"/>
        <v>1.3454037659125526</v>
      </c>
      <c r="G184" s="51">
        <f t="shared" si="83"/>
        <v>0.94779144066089049</v>
      </c>
      <c r="H184" s="51">
        <f t="shared" si="83"/>
        <v>0.97087067048140308</v>
      </c>
      <c r="I184" s="51">
        <f t="shared" si="83"/>
        <v>0.98157970169946807</v>
      </c>
      <c r="J184" s="51">
        <f t="shared" si="83"/>
        <v>1.1406119959915673</v>
      </c>
      <c r="K184" s="51">
        <f t="shared" si="83"/>
        <v>0.8921438109022366</v>
      </c>
      <c r="L184" s="51">
        <f t="shared" si="83"/>
        <v>0.91981361226725089</v>
      </c>
      <c r="M184" s="51">
        <f t="shared" si="83"/>
        <v>0.39898706394819017</v>
      </c>
      <c r="N184" s="51">
        <f t="shared" si="83"/>
        <v>0.12175692720583443</v>
      </c>
      <c r="O184" s="51">
        <f t="shared" si="83"/>
        <v>0.10108210400260889</v>
      </c>
      <c r="P184" s="51">
        <f t="shared" si="83"/>
        <v>0.10096372421092974</v>
      </c>
      <c r="Q184" s="51">
        <f t="shared" si="83"/>
        <v>0.13372139567892771</v>
      </c>
      <c r="R184" s="51">
        <f t="shared" si="83"/>
        <v>9.1154156446801471E-2</v>
      </c>
      <c r="S184" s="51">
        <f t="shared" si="84"/>
        <v>0.13009794262701724</v>
      </c>
      <c r="T184" s="51">
        <f t="shared" si="84"/>
        <v>0.1574487249002052</v>
      </c>
      <c r="U184" s="51">
        <f t="shared" ref="U184" si="93">(U19/U$87)*100</f>
        <v>0.25862881601221144</v>
      </c>
    </row>
    <row r="185" spans="1:21" x14ac:dyDescent="0.35">
      <c r="A185" s="19" t="s">
        <v>139</v>
      </c>
      <c r="B185" s="390"/>
      <c r="C185" s="254" t="s">
        <v>60</v>
      </c>
      <c r="D185" s="51">
        <f t="shared" si="83"/>
        <v>1.6762691294946466</v>
      </c>
      <c r="E185" s="51">
        <f t="shared" si="83"/>
        <v>1.2399853468493487</v>
      </c>
      <c r="F185" s="51">
        <f t="shared" si="83"/>
        <v>1.3454037659125526</v>
      </c>
      <c r="G185" s="51">
        <f t="shared" si="83"/>
        <v>0.94779144066089049</v>
      </c>
      <c r="H185" s="51">
        <f t="shared" si="83"/>
        <v>0.97087067048140308</v>
      </c>
      <c r="I185" s="51">
        <f t="shared" si="83"/>
        <v>0.98157970169946807</v>
      </c>
      <c r="J185" s="51">
        <f t="shared" si="83"/>
        <v>1.1406119959915673</v>
      </c>
      <c r="K185" s="51">
        <f t="shared" si="83"/>
        <v>0.8921438109022366</v>
      </c>
      <c r="L185" s="51">
        <f t="shared" si="83"/>
        <v>0.91981361226725089</v>
      </c>
      <c r="M185" s="51">
        <f t="shared" si="83"/>
        <v>0.39898706394819017</v>
      </c>
      <c r="N185" s="51">
        <f t="shared" si="83"/>
        <v>0.12175692720583443</v>
      </c>
      <c r="O185" s="51">
        <f t="shared" si="83"/>
        <v>0.10108210400260889</v>
      </c>
      <c r="P185" s="51">
        <f t="shared" si="83"/>
        <v>0.10096372421092974</v>
      </c>
      <c r="Q185" s="51">
        <f t="shared" si="83"/>
        <v>0.13372139567892771</v>
      </c>
      <c r="R185" s="51">
        <f t="shared" si="83"/>
        <v>9.1154156446801471E-2</v>
      </c>
      <c r="S185" s="51">
        <f t="shared" si="84"/>
        <v>0.13009794262701724</v>
      </c>
      <c r="T185" s="51">
        <f t="shared" si="84"/>
        <v>0.1574487249002052</v>
      </c>
      <c r="U185" s="51">
        <f t="shared" ref="U185" si="94">(U20/U$87)*100</f>
        <v>0.25862881601221144</v>
      </c>
    </row>
    <row r="186" spans="1:21" x14ac:dyDescent="0.35">
      <c r="A186" s="19" t="s">
        <v>139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x14ac:dyDescent="0.35">
      <c r="A187" s="19" t="s">
        <v>139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35">
      <c r="A188" s="19" t="s">
        <v>139</v>
      </c>
      <c r="B188" s="391"/>
      <c r="C188" s="255" t="s">
        <v>63</v>
      </c>
      <c r="D188" s="52">
        <f t="shared" si="83"/>
        <v>0</v>
      </c>
      <c r="E188" s="52">
        <f t="shared" si="83"/>
        <v>0</v>
      </c>
      <c r="F188" s="52">
        <f t="shared" si="83"/>
        <v>0</v>
      </c>
      <c r="G188" s="52">
        <f t="shared" si="83"/>
        <v>0</v>
      </c>
      <c r="H188" s="52">
        <f t="shared" si="83"/>
        <v>0</v>
      </c>
      <c r="I188" s="52">
        <f t="shared" si="83"/>
        <v>0</v>
      </c>
      <c r="J188" s="52">
        <f t="shared" si="83"/>
        <v>0</v>
      </c>
      <c r="K188" s="52">
        <f t="shared" si="83"/>
        <v>0</v>
      </c>
      <c r="L188" s="52">
        <f t="shared" si="83"/>
        <v>0</v>
      </c>
      <c r="M188" s="52">
        <f t="shared" si="83"/>
        <v>0</v>
      </c>
      <c r="N188" s="52">
        <f t="shared" si="83"/>
        <v>0</v>
      </c>
      <c r="O188" s="52">
        <f t="shared" si="83"/>
        <v>0</v>
      </c>
      <c r="P188" s="52">
        <f t="shared" si="83"/>
        <v>0</v>
      </c>
      <c r="Q188" s="52">
        <f t="shared" si="83"/>
        <v>0</v>
      </c>
      <c r="R188" s="52">
        <f t="shared" si="83"/>
        <v>0</v>
      </c>
      <c r="S188" s="52">
        <f t="shared" si="84"/>
        <v>0</v>
      </c>
      <c r="T188" s="52">
        <f t="shared" si="84"/>
        <v>0</v>
      </c>
      <c r="U188" s="52">
        <f t="shared" ref="U188" si="95">(U23/U$87)*100</f>
        <v>0</v>
      </c>
    </row>
    <row r="189" spans="1:21" x14ac:dyDescent="0.35">
      <c r="A189" s="19" t="s">
        <v>139</v>
      </c>
      <c r="B189" s="393" t="s">
        <v>5</v>
      </c>
      <c r="C189" s="17" t="s">
        <v>59</v>
      </c>
      <c r="D189" s="51">
        <f t="shared" ref="D189:R204" si="96">(D24/D$87)*100</f>
        <v>0</v>
      </c>
      <c r="E189" s="51">
        <f t="shared" si="96"/>
        <v>0</v>
      </c>
      <c r="F189" s="51">
        <f t="shared" si="96"/>
        <v>0</v>
      </c>
      <c r="G189" s="51">
        <f t="shared" si="96"/>
        <v>0</v>
      </c>
      <c r="H189" s="51">
        <f t="shared" si="96"/>
        <v>0</v>
      </c>
      <c r="I189" s="51">
        <f t="shared" si="96"/>
        <v>0</v>
      </c>
      <c r="J189" s="51">
        <f t="shared" si="96"/>
        <v>0</v>
      </c>
      <c r="K189" s="51">
        <f t="shared" si="96"/>
        <v>0</v>
      </c>
      <c r="L189" s="51">
        <f t="shared" si="96"/>
        <v>0</v>
      </c>
      <c r="M189" s="51">
        <f t="shared" si="96"/>
        <v>0</v>
      </c>
      <c r="N189" s="51">
        <f t="shared" si="96"/>
        <v>0</v>
      </c>
      <c r="O189" s="51">
        <f t="shared" si="96"/>
        <v>0</v>
      </c>
      <c r="P189" s="51">
        <f t="shared" si="96"/>
        <v>0</v>
      </c>
      <c r="Q189" s="51">
        <f t="shared" si="96"/>
        <v>0</v>
      </c>
      <c r="R189" s="51">
        <f t="shared" si="96"/>
        <v>0</v>
      </c>
      <c r="S189" s="51">
        <f t="shared" si="84"/>
        <v>0</v>
      </c>
      <c r="T189" s="51">
        <f t="shared" si="84"/>
        <v>0</v>
      </c>
      <c r="U189" s="51">
        <f t="shared" ref="U189" si="97">(U24/U$87)*100</f>
        <v>0</v>
      </c>
    </row>
    <row r="190" spans="1:21" x14ac:dyDescent="0.35">
      <c r="A190" s="19" t="s">
        <v>139</v>
      </c>
      <c r="B190" s="390"/>
      <c r="C190" s="20" t="s">
        <v>60</v>
      </c>
      <c r="D190" s="51">
        <f t="shared" si="96"/>
        <v>0</v>
      </c>
      <c r="E190" s="51">
        <f t="shared" si="96"/>
        <v>0</v>
      </c>
      <c r="F190" s="51">
        <f t="shared" si="96"/>
        <v>0</v>
      </c>
      <c r="G190" s="51">
        <f t="shared" si="96"/>
        <v>0</v>
      </c>
      <c r="H190" s="51">
        <f t="shared" si="96"/>
        <v>0</v>
      </c>
      <c r="I190" s="51">
        <f t="shared" si="96"/>
        <v>0</v>
      </c>
      <c r="J190" s="51">
        <f t="shared" si="96"/>
        <v>0</v>
      </c>
      <c r="K190" s="51">
        <f t="shared" si="96"/>
        <v>0</v>
      </c>
      <c r="L190" s="51">
        <f t="shared" si="96"/>
        <v>0</v>
      </c>
      <c r="M190" s="51">
        <f t="shared" si="96"/>
        <v>0</v>
      </c>
      <c r="N190" s="51">
        <f t="shared" si="96"/>
        <v>0</v>
      </c>
      <c r="O190" s="51">
        <f t="shared" si="96"/>
        <v>0</v>
      </c>
      <c r="P190" s="51">
        <f t="shared" si="96"/>
        <v>0</v>
      </c>
      <c r="Q190" s="51">
        <f t="shared" si="96"/>
        <v>0</v>
      </c>
      <c r="R190" s="51">
        <f t="shared" si="96"/>
        <v>0</v>
      </c>
      <c r="S190" s="51">
        <f t="shared" si="84"/>
        <v>0</v>
      </c>
      <c r="T190" s="51">
        <f t="shared" si="84"/>
        <v>0</v>
      </c>
      <c r="U190" s="51">
        <f t="shared" ref="U190" si="98">(U25/U$87)*100</f>
        <v>0</v>
      </c>
    </row>
    <row r="191" spans="1:21" x14ac:dyDescent="0.35">
      <c r="A191" s="19" t="s">
        <v>139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x14ac:dyDescent="0.35">
      <c r="A192" s="19" t="s">
        <v>139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35">
      <c r="A193" s="19" t="s">
        <v>139</v>
      </c>
      <c r="B193" s="391"/>
      <c r="C193" s="27" t="s">
        <v>63</v>
      </c>
      <c r="D193" s="52">
        <f t="shared" si="96"/>
        <v>0</v>
      </c>
      <c r="E193" s="52">
        <f t="shared" si="96"/>
        <v>0</v>
      </c>
      <c r="F193" s="52">
        <f t="shared" si="96"/>
        <v>0</v>
      </c>
      <c r="G193" s="52">
        <f t="shared" si="96"/>
        <v>0</v>
      </c>
      <c r="H193" s="52">
        <f t="shared" si="96"/>
        <v>0</v>
      </c>
      <c r="I193" s="52">
        <f t="shared" si="96"/>
        <v>0</v>
      </c>
      <c r="J193" s="52">
        <f t="shared" si="96"/>
        <v>0</v>
      </c>
      <c r="K193" s="52">
        <f t="shared" si="96"/>
        <v>0</v>
      </c>
      <c r="L193" s="52">
        <f t="shared" si="96"/>
        <v>0</v>
      </c>
      <c r="M193" s="52">
        <f t="shared" si="96"/>
        <v>0</v>
      </c>
      <c r="N193" s="52">
        <f t="shared" si="96"/>
        <v>0</v>
      </c>
      <c r="O193" s="52">
        <f t="shared" si="96"/>
        <v>0</v>
      </c>
      <c r="P193" s="52">
        <f t="shared" si="96"/>
        <v>0</v>
      </c>
      <c r="Q193" s="52">
        <f t="shared" si="96"/>
        <v>0</v>
      </c>
      <c r="R193" s="52">
        <f t="shared" si="96"/>
        <v>0</v>
      </c>
      <c r="S193" s="52">
        <f t="shared" si="84"/>
        <v>0</v>
      </c>
      <c r="T193" s="52">
        <f t="shared" si="84"/>
        <v>0</v>
      </c>
      <c r="U193" s="52">
        <f t="shared" ref="U193" si="99">(U28/U$87)*100</f>
        <v>0</v>
      </c>
    </row>
    <row r="194" spans="1:21" x14ac:dyDescent="0.35">
      <c r="A194" s="19" t="s">
        <v>139</v>
      </c>
      <c r="B194" s="393" t="s">
        <v>6</v>
      </c>
      <c r="C194" s="17" t="s">
        <v>59</v>
      </c>
      <c r="D194" s="51">
        <f t="shared" si="96"/>
        <v>0</v>
      </c>
      <c r="E194" s="51">
        <f t="shared" si="96"/>
        <v>0</v>
      </c>
      <c r="F194" s="51">
        <f t="shared" si="96"/>
        <v>0</v>
      </c>
      <c r="G194" s="51">
        <f t="shared" si="96"/>
        <v>0</v>
      </c>
      <c r="H194" s="51">
        <f t="shared" si="96"/>
        <v>0</v>
      </c>
      <c r="I194" s="51">
        <f t="shared" si="96"/>
        <v>0</v>
      </c>
      <c r="J194" s="51">
        <f t="shared" si="96"/>
        <v>0</v>
      </c>
      <c r="K194" s="51">
        <f t="shared" si="96"/>
        <v>0</v>
      </c>
      <c r="L194" s="51">
        <f t="shared" si="96"/>
        <v>0</v>
      </c>
      <c r="M194" s="51">
        <f t="shared" si="96"/>
        <v>0</v>
      </c>
      <c r="N194" s="51">
        <f t="shared" si="96"/>
        <v>0</v>
      </c>
      <c r="O194" s="51">
        <f t="shared" si="96"/>
        <v>0</v>
      </c>
      <c r="P194" s="51">
        <f t="shared" si="96"/>
        <v>0</v>
      </c>
      <c r="Q194" s="51">
        <f t="shared" si="96"/>
        <v>0</v>
      </c>
      <c r="R194" s="51">
        <f t="shared" si="96"/>
        <v>0</v>
      </c>
      <c r="S194" s="51">
        <f t="shared" si="84"/>
        <v>0</v>
      </c>
      <c r="T194" s="51">
        <f t="shared" si="84"/>
        <v>0</v>
      </c>
      <c r="U194" s="51">
        <f t="shared" ref="U194" si="100">(U29/U$87)*100</f>
        <v>0</v>
      </c>
    </row>
    <row r="195" spans="1:21" x14ac:dyDescent="0.35">
      <c r="A195" s="19" t="s">
        <v>139</v>
      </c>
      <c r="B195" s="390"/>
      <c r="C195" s="20" t="s">
        <v>60</v>
      </c>
      <c r="D195" s="51">
        <f t="shared" si="96"/>
        <v>0</v>
      </c>
      <c r="E195" s="51">
        <f t="shared" si="96"/>
        <v>0</v>
      </c>
      <c r="F195" s="51">
        <f t="shared" si="96"/>
        <v>0</v>
      </c>
      <c r="G195" s="51">
        <f t="shared" si="96"/>
        <v>0</v>
      </c>
      <c r="H195" s="51">
        <f t="shared" si="96"/>
        <v>0</v>
      </c>
      <c r="I195" s="51">
        <f t="shared" si="96"/>
        <v>0</v>
      </c>
      <c r="J195" s="51">
        <f t="shared" si="96"/>
        <v>0</v>
      </c>
      <c r="K195" s="51">
        <f t="shared" si="96"/>
        <v>0</v>
      </c>
      <c r="L195" s="51">
        <f t="shared" si="96"/>
        <v>0</v>
      </c>
      <c r="M195" s="51">
        <f t="shared" si="96"/>
        <v>0</v>
      </c>
      <c r="N195" s="51">
        <f t="shared" si="96"/>
        <v>0</v>
      </c>
      <c r="O195" s="51">
        <f t="shared" si="96"/>
        <v>0</v>
      </c>
      <c r="P195" s="51">
        <f t="shared" si="96"/>
        <v>0</v>
      </c>
      <c r="Q195" s="51">
        <f t="shared" si="96"/>
        <v>0</v>
      </c>
      <c r="R195" s="51">
        <f t="shared" si="96"/>
        <v>0</v>
      </c>
      <c r="S195" s="51">
        <f t="shared" si="84"/>
        <v>0</v>
      </c>
      <c r="T195" s="51">
        <f t="shared" si="84"/>
        <v>0</v>
      </c>
      <c r="U195" s="51">
        <f t="shared" ref="U195" si="101">(U30/U$87)*100</f>
        <v>0</v>
      </c>
    </row>
    <row r="196" spans="1:21" x14ac:dyDescent="0.35">
      <c r="A196" s="19" t="s">
        <v>139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21" x14ac:dyDescent="0.35">
      <c r="A197" s="19" t="s">
        <v>139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35">
      <c r="A198" s="19" t="s">
        <v>139</v>
      </c>
      <c r="B198" s="391"/>
      <c r="C198" s="27" t="s">
        <v>63</v>
      </c>
      <c r="D198" s="52">
        <f t="shared" si="96"/>
        <v>0</v>
      </c>
      <c r="E198" s="52">
        <f t="shared" si="96"/>
        <v>0</v>
      </c>
      <c r="F198" s="52">
        <f t="shared" si="96"/>
        <v>0</v>
      </c>
      <c r="G198" s="52">
        <f t="shared" si="96"/>
        <v>0</v>
      </c>
      <c r="H198" s="52">
        <f t="shared" si="96"/>
        <v>0</v>
      </c>
      <c r="I198" s="52">
        <f t="shared" si="96"/>
        <v>0</v>
      </c>
      <c r="J198" s="52">
        <f t="shared" si="96"/>
        <v>0</v>
      </c>
      <c r="K198" s="52">
        <f t="shared" si="96"/>
        <v>0</v>
      </c>
      <c r="L198" s="52">
        <f t="shared" si="96"/>
        <v>0</v>
      </c>
      <c r="M198" s="52">
        <f t="shared" si="96"/>
        <v>0</v>
      </c>
      <c r="N198" s="52">
        <f t="shared" si="96"/>
        <v>0</v>
      </c>
      <c r="O198" s="52">
        <f t="shared" si="96"/>
        <v>0</v>
      </c>
      <c r="P198" s="52">
        <f t="shared" si="96"/>
        <v>0</v>
      </c>
      <c r="Q198" s="52">
        <f t="shared" si="96"/>
        <v>0</v>
      </c>
      <c r="R198" s="52">
        <f t="shared" si="96"/>
        <v>0</v>
      </c>
      <c r="S198" s="52">
        <f t="shared" si="84"/>
        <v>0</v>
      </c>
      <c r="T198" s="52">
        <f t="shared" si="84"/>
        <v>0</v>
      </c>
      <c r="U198" s="52">
        <f t="shared" ref="U198" si="102">(U33/U$87)*100</f>
        <v>0</v>
      </c>
    </row>
    <row r="199" spans="1:21" x14ac:dyDescent="0.35">
      <c r="A199" s="19" t="s">
        <v>139</v>
      </c>
      <c r="B199" s="393" t="s">
        <v>7</v>
      </c>
      <c r="C199" s="28" t="s">
        <v>59</v>
      </c>
      <c r="D199" s="53">
        <f t="shared" si="96"/>
        <v>3.912039080319464</v>
      </c>
      <c r="E199" s="53">
        <f t="shared" si="96"/>
        <v>3.4347740264148614</v>
      </c>
      <c r="F199" s="53">
        <f t="shared" si="96"/>
        <v>2.9912236449002974</v>
      </c>
      <c r="G199" s="53">
        <f t="shared" si="96"/>
        <v>2.2984767130096047</v>
      </c>
      <c r="H199" s="53">
        <f t="shared" si="96"/>
        <v>1.8843789899241199</v>
      </c>
      <c r="I199" s="53">
        <f t="shared" si="96"/>
        <v>2.7682628759897314</v>
      </c>
      <c r="J199" s="53">
        <f t="shared" si="96"/>
        <v>2.7674286064078197</v>
      </c>
      <c r="K199" s="53">
        <f t="shared" si="96"/>
        <v>1.9333195038624007</v>
      </c>
      <c r="L199" s="53">
        <f t="shared" si="96"/>
        <v>2.1837688725812345</v>
      </c>
      <c r="M199" s="53">
        <f t="shared" si="96"/>
        <v>1.9539025437114985</v>
      </c>
      <c r="N199" s="53">
        <f t="shared" si="96"/>
        <v>1.7534506976082849</v>
      </c>
      <c r="O199" s="53">
        <f t="shared" si="96"/>
        <v>1.8288841889731788</v>
      </c>
      <c r="P199" s="53">
        <f t="shared" si="96"/>
        <v>2.3121699131315525</v>
      </c>
      <c r="Q199" s="53">
        <f t="shared" si="96"/>
        <v>1.9361303362178117</v>
      </c>
      <c r="R199" s="53">
        <f t="shared" si="96"/>
        <v>2.1394088255441384</v>
      </c>
      <c r="S199" s="53">
        <f t="shared" si="84"/>
        <v>2.0866988232928994</v>
      </c>
      <c r="T199" s="53">
        <f t="shared" si="84"/>
        <v>2.1739408878067592</v>
      </c>
      <c r="U199" s="53">
        <f t="shared" ref="U199" si="103">(U34/U$87)*100</f>
        <v>2.2831284394220686</v>
      </c>
    </row>
    <row r="200" spans="1:21" x14ac:dyDescent="0.35">
      <c r="A200" s="19" t="s">
        <v>139</v>
      </c>
      <c r="B200" s="390"/>
      <c r="C200" s="20" t="s">
        <v>60</v>
      </c>
      <c r="D200" s="51">
        <f t="shared" si="96"/>
        <v>3.3703203571304012</v>
      </c>
      <c r="E200" s="51">
        <f t="shared" si="96"/>
        <v>3.0142503564154786</v>
      </c>
      <c r="F200" s="51">
        <f t="shared" si="96"/>
        <v>2.6931591702416053</v>
      </c>
      <c r="G200" s="51">
        <f t="shared" si="96"/>
        <v>1.9510896890321716</v>
      </c>
      <c r="H200" s="51">
        <f t="shared" si="96"/>
        <v>1.742287286975992</v>
      </c>
      <c r="I200" s="51">
        <f t="shared" si="96"/>
        <v>2.4812716993598563</v>
      </c>
      <c r="J200" s="51">
        <f t="shared" si="96"/>
        <v>2.5844681603751285</v>
      </c>
      <c r="K200" s="51">
        <f t="shared" si="96"/>
        <v>1.5541601903431563</v>
      </c>
      <c r="L200" s="51">
        <f t="shared" si="96"/>
        <v>2.0385205169769991</v>
      </c>
      <c r="M200" s="51">
        <f t="shared" si="96"/>
        <v>1.8144092368257985</v>
      </c>
      <c r="N200" s="51">
        <f t="shared" si="96"/>
        <v>1.5526053444792673</v>
      </c>
      <c r="O200" s="51">
        <f t="shared" si="96"/>
        <v>1.5873897718828351</v>
      </c>
      <c r="P200" s="51">
        <f t="shared" si="96"/>
        <v>1.6449817229517025</v>
      </c>
      <c r="Q200" s="51">
        <f t="shared" si="96"/>
        <v>1.532297418485931</v>
      </c>
      <c r="R200" s="51">
        <f t="shared" si="96"/>
        <v>1.6018492807424591</v>
      </c>
      <c r="S200" s="51">
        <f t="shared" si="84"/>
        <v>1.6696933145916222</v>
      </c>
      <c r="T200" s="51">
        <f t="shared" si="84"/>
        <v>1.7197285837628755</v>
      </c>
      <c r="U200" s="51">
        <f t="shared" ref="U200" si="104">(U35/U$87)*100</f>
        <v>1.9607493811086962</v>
      </c>
    </row>
    <row r="201" spans="1:21" x14ac:dyDescent="0.35">
      <c r="A201" s="19" t="s">
        <v>139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</row>
    <row r="202" spans="1:21" x14ac:dyDescent="0.35">
      <c r="A202" s="19" t="s">
        <v>139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35">
      <c r="A203" s="19" t="s">
        <v>139</v>
      </c>
      <c r="B203" s="391"/>
      <c r="C203" s="27" t="s">
        <v>63</v>
      </c>
      <c r="D203" s="52">
        <f t="shared" si="96"/>
        <v>0.54171872318906289</v>
      </c>
      <c r="E203" s="52">
        <f t="shared" si="96"/>
        <v>0.42052366999938279</v>
      </c>
      <c r="F203" s="52">
        <f t="shared" si="96"/>
        <v>0.29806447465869235</v>
      </c>
      <c r="G203" s="52">
        <f t="shared" si="96"/>
        <v>0.34738702397743304</v>
      </c>
      <c r="H203" s="52">
        <f t="shared" si="96"/>
        <v>0.14209170294812787</v>
      </c>
      <c r="I203" s="52">
        <f t="shared" si="96"/>
        <v>0.28699117662987556</v>
      </c>
      <c r="J203" s="52">
        <f t="shared" si="96"/>
        <v>0.18296044603269143</v>
      </c>
      <c r="K203" s="52">
        <f t="shared" si="96"/>
        <v>0.37915931351924465</v>
      </c>
      <c r="L203" s="52">
        <f t="shared" si="96"/>
        <v>0.14524835560423513</v>
      </c>
      <c r="M203" s="52">
        <f t="shared" si="96"/>
        <v>0.13949330688570005</v>
      </c>
      <c r="N203" s="52">
        <f t="shared" si="96"/>
        <v>0.20084535312901758</v>
      </c>
      <c r="O203" s="52">
        <f t="shared" si="96"/>
        <v>0.24149441709034339</v>
      </c>
      <c r="P203" s="52">
        <f t="shared" si="96"/>
        <v>0.66718819017985054</v>
      </c>
      <c r="Q203" s="52">
        <f t="shared" si="96"/>
        <v>0.40383291773188057</v>
      </c>
      <c r="R203" s="52">
        <f t="shared" si="96"/>
        <v>0.53755954480167945</v>
      </c>
      <c r="S203" s="52">
        <f t="shared" si="84"/>
        <v>0.41700550870127728</v>
      </c>
      <c r="T203" s="52">
        <f t="shared" si="84"/>
        <v>0.45421230404388385</v>
      </c>
      <c r="U203" s="52">
        <f t="shared" ref="U203" si="105">(U38/U$87)*100</f>
        <v>0.32237905831337266</v>
      </c>
    </row>
    <row r="204" spans="1:21" x14ac:dyDescent="0.35">
      <c r="A204" s="19" t="s">
        <v>139</v>
      </c>
      <c r="B204" s="393" t="s">
        <v>8</v>
      </c>
      <c r="C204" s="28" t="s">
        <v>59</v>
      </c>
      <c r="D204" s="53">
        <f t="shared" si="96"/>
        <v>0.30301254839047187</v>
      </c>
      <c r="E204" s="53">
        <f t="shared" si="96"/>
        <v>0.3363379420477689</v>
      </c>
      <c r="F204" s="53">
        <f t="shared" si="96"/>
        <v>0.29180646563168117</v>
      </c>
      <c r="G204" s="53">
        <f t="shared" si="96"/>
        <v>0.27226826113237962</v>
      </c>
      <c r="H204" s="53">
        <f t="shared" si="96"/>
        <v>0.29735864659783556</v>
      </c>
      <c r="I204" s="53">
        <f t="shared" si="96"/>
        <v>0.3697735667168528</v>
      </c>
      <c r="J204" s="53">
        <f t="shared" si="96"/>
        <v>0.27266596424553546</v>
      </c>
      <c r="K204" s="53">
        <f t="shared" si="96"/>
        <v>0.25511437082414717</v>
      </c>
      <c r="L204" s="53">
        <f t="shared" si="96"/>
        <v>0.12058375392479008</v>
      </c>
      <c r="M204" s="53">
        <f t="shared" si="96"/>
        <v>4.1314080630855031E-2</v>
      </c>
      <c r="N204" s="53">
        <f t="shared" si="96"/>
        <v>3.316595671570167E-3</v>
      </c>
      <c r="O204" s="53">
        <f t="shared" si="96"/>
        <v>2.2774293916697406E-3</v>
      </c>
      <c r="P204" s="53">
        <f t="shared" si="96"/>
        <v>0</v>
      </c>
      <c r="Q204" s="53">
        <f t="shared" si="96"/>
        <v>1.6815269724267526E-3</v>
      </c>
      <c r="R204" s="53">
        <f t="shared" si="96"/>
        <v>7.775329797812397E-3</v>
      </c>
      <c r="S204" s="53">
        <f t="shared" si="84"/>
        <v>1.8923227076260606E-4</v>
      </c>
      <c r="T204" s="53">
        <f t="shared" si="84"/>
        <v>1.8254660208425072E-3</v>
      </c>
      <c r="U204" s="53">
        <f t="shared" ref="U204" si="106">(U39/U$87)*100</f>
        <v>2.4370418395345704E-3</v>
      </c>
    </row>
    <row r="205" spans="1:21" x14ac:dyDescent="0.35">
      <c r="A205" s="19" t="s">
        <v>139</v>
      </c>
      <c r="B205" s="390"/>
      <c r="C205" s="20" t="s">
        <v>60</v>
      </c>
      <c r="D205" s="51">
        <f t="shared" ref="D205:R220" si="107">(D40/D$87)*100</f>
        <v>0.30301254839047187</v>
      </c>
      <c r="E205" s="51">
        <f t="shared" si="107"/>
        <v>0.3363379420477689</v>
      </c>
      <c r="F205" s="51">
        <f t="shared" si="107"/>
        <v>0.29180646563168117</v>
      </c>
      <c r="G205" s="51">
        <f t="shared" si="107"/>
        <v>0.27226826113237962</v>
      </c>
      <c r="H205" s="51">
        <f t="shared" si="107"/>
        <v>0.29735864659783556</v>
      </c>
      <c r="I205" s="51">
        <f t="shared" si="107"/>
        <v>0.3697735667168528</v>
      </c>
      <c r="J205" s="51">
        <f t="shared" si="107"/>
        <v>0.27266596424553546</v>
      </c>
      <c r="K205" s="51">
        <f t="shared" si="107"/>
        <v>0.25511437082414717</v>
      </c>
      <c r="L205" s="51">
        <f t="shared" si="107"/>
        <v>0.12058375392479008</v>
      </c>
      <c r="M205" s="51">
        <f t="shared" si="107"/>
        <v>4.1314080630855031E-2</v>
      </c>
      <c r="N205" s="51">
        <f t="shared" si="107"/>
        <v>3.316595671570167E-3</v>
      </c>
      <c r="O205" s="51">
        <f t="shared" si="107"/>
        <v>2.2774293916697406E-3</v>
      </c>
      <c r="P205" s="51">
        <f t="shared" si="107"/>
        <v>0</v>
      </c>
      <c r="Q205" s="51">
        <f t="shared" si="107"/>
        <v>1.6815269724267526E-3</v>
      </c>
      <c r="R205" s="51">
        <f t="shared" si="107"/>
        <v>7.775329797812397E-3</v>
      </c>
      <c r="S205" s="51">
        <f t="shared" si="84"/>
        <v>1.8923227076260606E-4</v>
      </c>
      <c r="T205" s="51">
        <f t="shared" si="84"/>
        <v>1.8254660208425072E-3</v>
      </c>
      <c r="U205" s="51">
        <f t="shared" ref="U205" si="108">(U40/U$87)*100</f>
        <v>2.4370418395345704E-3</v>
      </c>
    </row>
    <row r="206" spans="1:21" x14ac:dyDescent="0.35">
      <c r="A206" s="19" t="s">
        <v>139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</row>
    <row r="207" spans="1:21" x14ac:dyDescent="0.35">
      <c r="A207" s="19" t="s">
        <v>139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35">
      <c r="A208" s="19" t="s">
        <v>139</v>
      </c>
      <c r="B208" s="391"/>
      <c r="C208" s="27" t="s">
        <v>63</v>
      </c>
      <c r="D208" s="52">
        <f t="shared" si="107"/>
        <v>0</v>
      </c>
      <c r="E208" s="52">
        <f t="shared" si="107"/>
        <v>0</v>
      </c>
      <c r="F208" s="52">
        <f t="shared" si="107"/>
        <v>0</v>
      </c>
      <c r="G208" s="52">
        <f t="shared" si="107"/>
        <v>0</v>
      </c>
      <c r="H208" s="52">
        <f t="shared" si="107"/>
        <v>0</v>
      </c>
      <c r="I208" s="52">
        <f t="shared" si="107"/>
        <v>0</v>
      </c>
      <c r="J208" s="52">
        <f t="shared" si="107"/>
        <v>0</v>
      </c>
      <c r="K208" s="52">
        <f t="shared" si="107"/>
        <v>0</v>
      </c>
      <c r="L208" s="52">
        <f t="shared" si="107"/>
        <v>0</v>
      </c>
      <c r="M208" s="52">
        <f t="shared" si="107"/>
        <v>0</v>
      </c>
      <c r="N208" s="52">
        <f t="shared" si="107"/>
        <v>0</v>
      </c>
      <c r="O208" s="52">
        <f t="shared" si="107"/>
        <v>0</v>
      </c>
      <c r="P208" s="52">
        <f t="shared" si="107"/>
        <v>0</v>
      </c>
      <c r="Q208" s="52">
        <f t="shared" si="107"/>
        <v>0</v>
      </c>
      <c r="R208" s="52">
        <f t="shared" si="107"/>
        <v>0</v>
      </c>
      <c r="S208" s="52">
        <f t="shared" si="84"/>
        <v>0</v>
      </c>
      <c r="T208" s="52">
        <f t="shared" si="84"/>
        <v>0</v>
      </c>
      <c r="U208" s="52">
        <f t="shared" ref="U208" si="109">(U43/U$87)*100</f>
        <v>0</v>
      </c>
    </row>
    <row r="209" spans="1:21" x14ac:dyDescent="0.35">
      <c r="A209" s="19" t="s">
        <v>139</v>
      </c>
      <c r="B209" s="393" t="s">
        <v>9</v>
      </c>
      <c r="C209" s="28" t="s">
        <v>59</v>
      </c>
      <c r="D209" s="53">
        <f t="shared" si="107"/>
        <v>1.1691760994663969</v>
      </c>
      <c r="E209" s="53">
        <f t="shared" si="107"/>
        <v>1.2658207199284084</v>
      </c>
      <c r="F209" s="53">
        <f t="shared" si="107"/>
        <v>0.94607615248103061</v>
      </c>
      <c r="G209" s="53">
        <f t="shared" si="107"/>
        <v>0.79695012425280409</v>
      </c>
      <c r="H209" s="53">
        <f t="shared" si="107"/>
        <v>0.88851400920512502</v>
      </c>
      <c r="I209" s="53">
        <f t="shared" si="107"/>
        <v>1.2238801631229488</v>
      </c>
      <c r="J209" s="53">
        <f t="shared" si="107"/>
        <v>1.4977985913761971</v>
      </c>
      <c r="K209" s="53">
        <f t="shared" si="107"/>
        <v>1.57503662885609</v>
      </c>
      <c r="L209" s="53">
        <f t="shared" si="107"/>
        <v>1.4268053800657174</v>
      </c>
      <c r="M209" s="53">
        <f t="shared" si="107"/>
        <v>1.4076333993511623</v>
      </c>
      <c r="N209" s="53">
        <f t="shared" si="107"/>
        <v>1.8538506650236091</v>
      </c>
      <c r="O209" s="53">
        <f t="shared" si="107"/>
        <v>1.5721870411059966</v>
      </c>
      <c r="P209" s="53">
        <f t="shared" si="107"/>
        <v>1.5228599237163636</v>
      </c>
      <c r="Q209" s="53">
        <f t="shared" si="107"/>
        <v>1.6401418094792615</v>
      </c>
      <c r="R209" s="53">
        <f t="shared" si="107"/>
        <v>1.6741712742606711</v>
      </c>
      <c r="S209" s="53">
        <f t="shared" si="84"/>
        <v>1.6571588512433406</v>
      </c>
      <c r="T209" s="53">
        <f t="shared" si="84"/>
        <v>1.9677560194898449</v>
      </c>
      <c r="U209" s="53">
        <f t="shared" ref="U209" si="110">(U44/U$87)*100</f>
        <v>2.1023786780259917</v>
      </c>
    </row>
    <row r="210" spans="1:21" x14ac:dyDescent="0.35">
      <c r="A210" s="19" t="s">
        <v>139</v>
      </c>
      <c r="B210" s="390"/>
      <c r="C210" s="20" t="s">
        <v>60</v>
      </c>
      <c r="D210" s="51">
        <f t="shared" si="107"/>
        <v>0.61816844941233906</v>
      </c>
      <c r="E210" s="51">
        <f t="shared" si="107"/>
        <v>0.6269032308831699</v>
      </c>
      <c r="F210" s="51">
        <f t="shared" si="107"/>
        <v>0.47314266450540088</v>
      </c>
      <c r="G210" s="51">
        <f t="shared" si="107"/>
        <v>0.32627796628383371</v>
      </c>
      <c r="H210" s="51">
        <f t="shared" si="107"/>
        <v>0.53465979723846246</v>
      </c>
      <c r="I210" s="51">
        <f t="shared" si="107"/>
        <v>0.79306278500482008</v>
      </c>
      <c r="J210" s="51">
        <f t="shared" si="107"/>
        <v>1.1371913336547643</v>
      </c>
      <c r="K210" s="51">
        <f t="shared" si="107"/>
        <v>1.0448539852572409</v>
      </c>
      <c r="L210" s="51">
        <f t="shared" si="107"/>
        <v>0.89429706754289906</v>
      </c>
      <c r="M210" s="51">
        <f t="shared" si="107"/>
        <v>0.99961756722275541</v>
      </c>
      <c r="N210" s="51">
        <f t="shared" si="107"/>
        <v>1.1622414986581038</v>
      </c>
      <c r="O210" s="51">
        <f t="shared" si="107"/>
        <v>1.2743782441340157</v>
      </c>
      <c r="P210" s="51">
        <f t="shared" si="107"/>
        <v>1.2722481576954312</v>
      </c>
      <c r="Q210" s="51">
        <f t="shared" si="107"/>
        <v>1.4587097441873593</v>
      </c>
      <c r="R210" s="51">
        <f t="shared" si="107"/>
        <v>1.4374363528891834</v>
      </c>
      <c r="S210" s="51">
        <f t="shared" si="84"/>
        <v>1.4607101276576429</v>
      </c>
      <c r="T210" s="51">
        <f t="shared" si="84"/>
        <v>1.7639299341224819</v>
      </c>
      <c r="U210" s="51">
        <f t="shared" ref="U210" si="111">(U45/U$87)*100</f>
        <v>1.6014458589609175</v>
      </c>
    </row>
    <row r="211" spans="1:21" x14ac:dyDescent="0.35">
      <c r="A211" s="19" t="s">
        <v>139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</row>
    <row r="212" spans="1:21" x14ac:dyDescent="0.35">
      <c r="A212" s="19" t="s">
        <v>139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1" x14ac:dyDescent="0.35">
      <c r="A213" s="19" t="s">
        <v>139</v>
      </c>
      <c r="B213" s="391"/>
      <c r="C213" s="27" t="s">
        <v>63</v>
      </c>
      <c r="D213" s="52">
        <f t="shared" si="107"/>
        <v>0.55100765005405783</v>
      </c>
      <c r="E213" s="52">
        <f t="shared" si="107"/>
        <v>0.6389174890452386</v>
      </c>
      <c r="F213" s="52">
        <f t="shared" si="107"/>
        <v>0.4729334879756299</v>
      </c>
      <c r="G213" s="52">
        <f t="shared" si="107"/>
        <v>0.47067215796897038</v>
      </c>
      <c r="H213" s="52">
        <f t="shared" si="107"/>
        <v>0.3538542119666625</v>
      </c>
      <c r="I213" s="52">
        <f t="shared" si="107"/>
        <v>0.43081737811812876</v>
      </c>
      <c r="J213" s="52">
        <f t="shared" si="107"/>
        <v>0.36060725772143282</v>
      </c>
      <c r="K213" s="52">
        <f t="shared" si="107"/>
        <v>0.53018264359884881</v>
      </c>
      <c r="L213" s="52">
        <f t="shared" si="107"/>
        <v>0.53250831252281861</v>
      </c>
      <c r="M213" s="52">
        <f t="shared" si="107"/>
        <v>0.40801583212840675</v>
      </c>
      <c r="N213" s="52">
        <f t="shared" si="107"/>
        <v>0.69160916636550529</v>
      </c>
      <c r="O213" s="52">
        <f t="shared" si="107"/>
        <v>0.2978087969719812</v>
      </c>
      <c r="P213" s="52">
        <f t="shared" si="107"/>
        <v>0.25061176602093238</v>
      </c>
      <c r="Q213" s="52">
        <f t="shared" si="107"/>
        <v>0.1814320652919022</v>
      </c>
      <c r="R213" s="52">
        <f t="shared" si="107"/>
        <v>0.23673492137148752</v>
      </c>
      <c r="S213" s="52">
        <f t="shared" si="84"/>
        <v>0.19644872358569793</v>
      </c>
      <c r="T213" s="52">
        <f t="shared" si="84"/>
        <v>0.20382608536736285</v>
      </c>
      <c r="U213" s="52">
        <f t="shared" ref="U213" si="112">(U48/U$87)*100</f>
        <v>0.50093281906507403</v>
      </c>
    </row>
    <row r="214" spans="1:21" x14ac:dyDescent="0.35">
      <c r="A214" s="19" t="s">
        <v>139</v>
      </c>
      <c r="B214" s="393" t="s">
        <v>1</v>
      </c>
      <c r="C214" s="28" t="s">
        <v>59</v>
      </c>
      <c r="D214" s="53">
        <f t="shared" si="107"/>
        <v>0.56505918459875148</v>
      </c>
      <c r="E214" s="53">
        <f t="shared" si="107"/>
        <v>0.78667395235450222</v>
      </c>
      <c r="F214" s="53">
        <f t="shared" si="107"/>
        <v>0.61163446333999416</v>
      </c>
      <c r="G214" s="53">
        <f t="shared" si="107"/>
        <v>0.57082485996373167</v>
      </c>
      <c r="H214" s="53">
        <f t="shared" si="107"/>
        <v>0.70354707177509634</v>
      </c>
      <c r="I214" s="53">
        <f t="shared" si="107"/>
        <v>0.75164178698699136</v>
      </c>
      <c r="J214" s="53">
        <f t="shared" si="107"/>
        <v>0.57923184246102644</v>
      </c>
      <c r="K214" s="53">
        <f t="shared" si="107"/>
        <v>0.46572119776502469</v>
      </c>
      <c r="L214" s="53">
        <f t="shared" si="107"/>
        <v>0.54811139466958747</v>
      </c>
      <c r="M214" s="53">
        <f t="shared" si="107"/>
        <v>0.29589735300907644</v>
      </c>
      <c r="N214" s="53">
        <f t="shared" si="107"/>
        <v>0.26679749334976388</v>
      </c>
      <c r="O214" s="53">
        <f t="shared" si="107"/>
        <v>0.13478469310837035</v>
      </c>
      <c r="P214" s="53">
        <f t="shared" si="107"/>
        <v>8.2897242474290769E-2</v>
      </c>
      <c r="Q214" s="53">
        <f t="shared" si="107"/>
        <v>0.27973968725049797</v>
      </c>
      <c r="R214" s="53">
        <f t="shared" si="107"/>
        <v>0.32464968806393402</v>
      </c>
      <c r="S214" s="53">
        <f t="shared" si="84"/>
        <v>0.43918669208794991</v>
      </c>
      <c r="T214" s="53">
        <f t="shared" si="84"/>
        <v>0.47404867165712611</v>
      </c>
      <c r="U214" s="53">
        <f t="shared" ref="U214" si="113">(U49/U$87)*100</f>
        <v>0.37661562664230008</v>
      </c>
    </row>
    <row r="215" spans="1:21" x14ac:dyDescent="0.35">
      <c r="A215" s="19" t="s">
        <v>139</v>
      </c>
      <c r="B215" s="390"/>
      <c r="C215" s="20" t="s">
        <v>60</v>
      </c>
      <c r="D215" s="51">
        <f t="shared" si="107"/>
        <v>0.56505918459875148</v>
      </c>
      <c r="E215" s="51">
        <f t="shared" si="107"/>
        <v>0.78667395235450222</v>
      </c>
      <c r="F215" s="51">
        <f t="shared" si="107"/>
        <v>0.61163446333999416</v>
      </c>
      <c r="G215" s="51">
        <f t="shared" si="107"/>
        <v>0.57082485996373167</v>
      </c>
      <c r="H215" s="51">
        <f t="shared" si="107"/>
        <v>0.70354707177509634</v>
      </c>
      <c r="I215" s="51">
        <f t="shared" si="107"/>
        <v>0.75164178698699136</v>
      </c>
      <c r="J215" s="51">
        <f t="shared" si="107"/>
        <v>0.57923184246102644</v>
      </c>
      <c r="K215" s="51">
        <f t="shared" si="107"/>
        <v>0.46572119776502469</v>
      </c>
      <c r="L215" s="51">
        <f t="shared" si="107"/>
        <v>0.54811139466958747</v>
      </c>
      <c r="M215" s="51">
        <f t="shared" si="107"/>
        <v>0.29589735300907644</v>
      </c>
      <c r="N215" s="51">
        <f t="shared" si="107"/>
        <v>0.26679749334976388</v>
      </c>
      <c r="O215" s="51">
        <f t="shared" si="107"/>
        <v>0.13478469310837035</v>
      </c>
      <c r="P215" s="51">
        <f t="shared" si="107"/>
        <v>8.2897242474290769E-2</v>
      </c>
      <c r="Q215" s="51">
        <f t="shared" si="107"/>
        <v>0.27973968725049797</v>
      </c>
      <c r="R215" s="51">
        <f t="shared" si="107"/>
        <v>0.32464968806393402</v>
      </c>
      <c r="S215" s="51">
        <f t="shared" si="84"/>
        <v>0.43918669208794991</v>
      </c>
      <c r="T215" s="51">
        <f t="shared" si="84"/>
        <v>0.47404867165712611</v>
      </c>
      <c r="U215" s="51">
        <f t="shared" ref="U215" si="114">(U50/U$87)*100</f>
        <v>0.37661562664230008</v>
      </c>
    </row>
    <row r="216" spans="1:21" x14ac:dyDescent="0.35">
      <c r="A216" s="19" t="s">
        <v>139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</row>
    <row r="217" spans="1:21" x14ac:dyDescent="0.35">
      <c r="A217" s="19" t="s">
        <v>139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1" x14ac:dyDescent="0.35">
      <c r="A218" s="19" t="s">
        <v>139</v>
      </c>
      <c r="B218" s="391"/>
      <c r="C218" s="27" t="s">
        <v>63</v>
      </c>
      <c r="D218" s="52">
        <f t="shared" si="107"/>
        <v>0</v>
      </c>
      <c r="E218" s="52">
        <f t="shared" si="107"/>
        <v>0</v>
      </c>
      <c r="F218" s="52">
        <f t="shared" si="107"/>
        <v>0</v>
      </c>
      <c r="G218" s="52">
        <f t="shared" si="107"/>
        <v>0</v>
      </c>
      <c r="H218" s="52">
        <f t="shared" si="107"/>
        <v>0</v>
      </c>
      <c r="I218" s="52">
        <f t="shared" si="107"/>
        <v>0</v>
      </c>
      <c r="J218" s="52">
        <f t="shared" si="107"/>
        <v>0</v>
      </c>
      <c r="K218" s="52">
        <f t="shared" si="107"/>
        <v>0</v>
      </c>
      <c r="L218" s="52">
        <f t="shared" si="107"/>
        <v>0</v>
      </c>
      <c r="M218" s="52">
        <f t="shared" si="107"/>
        <v>0</v>
      </c>
      <c r="N218" s="52">
        <f t="shared" si="107"/>
        <v>0</v>
      </c>
      <c r="O218" s="52">
        <f t="shared" si="107"/>
        <v>0</v>
      </c>
      <c r="P218" s="52">
        <f t="shared" si="107"/>
        <v>0</v>
      </c>
      <c r="Q218" s="52">
        <f t="shared" si="107"/>
        <v>0</v>
      </c>
      <c r="R218" s="52">
        <f t="shared" si="107"/>
        <v>0</v>
      </c>
      <c r="S218" s="52">
        <f t="shared" si="84"/>
        <v>0</v>
      </c>
      <c r="T218" s="52">
        <f t="shared" si="84"/>
        <v>0</v>
      </c>
      <c r="U218" s="52">
        <f t="shared" ref="U218" si="115">(U53/U$87)*100</f>
        <v>0</v>
      </c>
    </row>
    <row r="219" spans="1:21" x14ac:dyDescent="0.35">
      <c r="A219" s="19" t="s">
        <v>139</v>
      </c>
      <c r="B219" s="393" t="s">
        <v>166</v>
      </c>
      <c r="C219" s="28" t="s">
        <v>59</v>
      </c>
      <c r="D219" s="53">
        <f t="shared" si="107"/>
        <v>7.9452218114602596E-2</v>
      </c>
      <c r="E219" s="53">
        <f t="shared" si="107"/>
        <v>3.0663137999135965E-2</v>
      </c>
      <c r="F219" s="53">
        <f t="shared" si="107"/>
        <v>2.2221499937118343E-2</v>
      </c>
      <c r="G219" s="53">
        <f t="shared" si="107"/>
        <v>1.2968348445160855E-2</v>
      </c>
      <c r="H219" s="53">
        <f t="shared" si="107"/>
        <v>3.4283568851847246E-2</v>
      </c>
      <c r="I219" s="53">
        <f t="shared" si="107"/>
        <v>4.5173636038690249E-2</v>
      </c>
      <c r="J219" s="53">
        <f t="shared" si="107"/>
        <v>1.9400135190069678E-2</v>
      </c>
      <c r="K219" s="53">
        <f t="shared" si="107"/>
        <v>3.1954281458792644E-2</v>
      </c>
      <c r="L219" s="53">
        <f t="shared" si="107"/>
        <v>2.8272985761226728E-2</v>
      </c>
      <c r="M219" s="53">
        <f t="shared" si="107"/>
        <v>3.0132893889503166E-2</v>
      </c>
      <c r="N219" s="53">
        <f t="shared" si="107"/>
        <v>3.5378116724232925E-2</v>
      </c>
      <c r="O219" s="53">
        <f t="shared" si="107"/>
        <v>3.3283748990927703E-2</v>
      </c>
      <c r="P219" s="53">
        <f t="shared" si="107"/>
        <v>3.170418966885967E-2</v>
      </c>
      <c r="Q219" s="53">
        <f t="shared" si="107"/>
        <v>3.506151156882828E-2</v>
      </c>
      <c r="R219" s="53">
        <f t="shared" si="107"/>
        <v>4.2519030309726369E-2</v>
      </c>
      <c r="S219" s="53">
        <f t="shared" si="84"/>
        <v>3.0999711416555609E-2</v>
      </c>
      <c r="T219" s="53">
        <f t="shared" si="84"/>
        <v>7.7552552645893238E-2</v>
      </c>
      <c r="U219" s="53">
        <f t="shared" ref="U219" si="116">(U54/U$87)*100</f>
        <v>7.0276632132699177E-2</v>
      </c>
    </row>
    <row r="220" spans="1:21" x14ac:dyDescent="0.35">
      <c r="A220" s="19" t="s">
        <v>139</v>
      </c>
      <c r="B220" s="390"/>
      <c r="C220" s="20" t="s">
        <v>60</v>
      </c>
      <c r="D220" s="51">
        <f t="shared" si="107"/>
        <v>7.9452218114602596E-2</v>
      </c>
      <c r="E220" s="51">
        <f t="shared" si="107"/>
        <v>3.0663137999135965E-2</v>
      </c>
      <c r="F220" s="51">
        <f t="shared" si="107"/>
        <v>2.2221499937118343E-2</v>
      </c>
      <c r="G220" s="51">
        <f t="shared" si="107"/>
        <v>1.2968348445160855E-2</v>
      </c>
      <c r="H220" s="51">
        <f t="shared" si="107"/>
        <v>3.4283568851847246E-2</v>
      </c>
      <c r="I220" s="51">
        <f t="shared" si="107"/>
        <v>4.5173636038690249E-2</v>
      </c>
      <c r="J220" s="51">
        <f t="shared" si="107"/>
        <v>1.9400135190069678E-2</v>
      </c>
      <c r="K220" s="51">
        <f t="shared" si="107"/>
        <v>3.1954281458792644E-2</v>
      </c>
      <c r="L220" s="51">
        <f t="shared" si="107"/>
        <v>2.8272985761226728E-2</v>
      </c>
      <c r="M220" s="51">
        <f t="shared" si="107"/>
        <v>3.0132893889503166E-2</v>
      </c>
      <c r="N220" s="51">
        <f t="shared" si="107"/>
        <v>3.5378116724232925E-2</v>
      </c>
      <c r="O220" s="51">
        <f t="shared" si="107"/>
        <v>3.3283748990927703E-2</v>
      </c>
      <c r="P220" s="51">
        <f t="shared" si="107"/>
        <v>3.170418966885967E-2</v>
      </c>
      <c r="Q220" s="51">
        <f t="shared" si="107"/>
        <v>3.4945109559102239E-2</v>
      </c>
      <c r="R220" s="51">
        <f t="shared" si="107"/>
        <v>3.6519281110742832E-2</v>
      </c>
      <c r="S220" s="51">
        <f t="shared" si="84"/>
        <v>2.9622473841045646E-2</v>
      </c>
      <c r="T220" s="51">
        <f t="shared" si="84"/>
        <v>7.7552552645893238E-2</v>
      </c>
      <c r="U220" s="51">
        <f t="shared" ref="U220" si="117">(U55/U$87)*100</f>
        <v>6.9792103226896884E-2</v>
      </c>
    </row>
    <row r="221" spans="1:21" x14ac:dyDescent="0.35">
      <c r="A221" s="19" t="s">
        <v>139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</row>
    <row r="222" spans="1:21" x14ac:dyDescent="0.35">
      <c r="A222" s="19" t="s">
        <v>139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1" x14ac:dyDescent="0.35">
      <c r="A223" s="19" t="s">
        <v>139</v>
      </c>
      <c r="B223" s="391"/>
      <c r="C223" s="27" t="s">
        <v>63</v>
      </c>
      <c r="D223" s="52">
        <f t="shared" ref="D223:R235" si="118">(D58/D$87)*100</f>
        <v>0</v>
      </c>
      <c r="E223" s="52">
        <f t="shared" si="118"/>
        <v>0</v>
      </c>
      <c r="F223" s="52">
        <f t="shared" si="118"/>
        <v>0</v>
      </c>
      <c r="G223" s="52">
        <f t="shared" si="118"/>
        <v>0</v>
      </c>
      <c r="H223" s="52">
        <f t="shared" si="118"/>
        <v>0</v>
      </c>
      <c r="I223" s="52">
        <f t="shared" si="118"/>
        <v>0</v>
      </c>
      <c r="J223" s="52">
        <f t="shared" si="118"/>
        <v>0</v>
      </c>
      <c r="K223" s="52">
        <f t="shared" si="118"/>
        <v>0</v>
      </c>
      <c r="L223" s="52">
        <f t="shared" si="118"/>
        <v>0</v>
      </c>
      <c r="M223" s="52">
        <f t="shared" si="118"/>
        <v>0</v>
      </c>
      <c r="N223" s="52">
        <f t="shared" si="118"/>
        <v>0</v>
      </c>
      <c r="O223" s="52">
        <f t="shared" si="118"/>
        <v>0</v>
      </c>
      <c r="P223" s="52">
        <f t="shared" si="118"/>
        <v>0</v>
      </c>
      <c r="Q223" s="52">
        <f t="shared" si="118"/>
        <v>1.1640200972604176E-4</v>
      </c>
      <c r="R223" s="52">
        <f t="shared" si="118"/>
        <v>5.9997491989835375E-3</v>
      </c>
      <c r="S223" s="52">
        <f t="shared" si="84"/>
        <v>1.377237575509966E-3</v>
      </c>
      <c r="T223" s="52">
        <f t="shared" si="84"/>
        <v>0</v>
      </c>
      <c r="U223" s="52">
        <f t="shared" ref="U223" si="119">(U58/U$87)*100</f>
        <v>4.8452890580228758E-4</v>
      </c>
    </row>
    <row r="224" spans="1:21" x14ac:dyDescent="0.35">
      <c r="A224" s="19" t="s">
        <v>139</v>
      </c>
      <c r="B224" s="393" t="s">
        <v>11</v>
      </c>
      <c r="C224" s="28" t="s">
        <v>59</v>
      </c>
      <c r="D224" s="53">
        <f t="shared" si="118"/>
        <v>1.0742630767621106</v>
      </c>
      <c r="E224" s="53">
        <f t="shared" si="118"/>
        <v>1.1936812843300624</v>
      </c>
      <c r="F224" s="53">
        <f t="shared" si="118"/>
        <v>0.9652254167656471</v>
      </c>
      <c r="G224" s="53">
        <f t="shared" si="118"/>
        <v>0.87716474444220571</v>
      </c>
      <c r="H224" s="53">
        <f t="shared" si="118"/>
        <v>1.0744274984450801</v>
      </c>
      <c r="I224" s="53">
        <f t="shared" si="118"/>
        <v>0.93145307669811417</v>
      </c>
      <c r="J224" s="53">
        <f t="shared" si="118"/>
        <v>1.1178032606332191</v>
      </c>
      <c r="K224" s="53">
        <f t="shared" si="118"/>
        <v>0.63441404769518162</v>
      </c>
      <c r="L224" s="53">
        <f t="shared" si="118"/>
        <v>0.42456545746622865</v>
      </c>
      <c r="M224" s="53">
        <f t="shared" si="118"/>
        <v>0.28019790342766188</v>
      </c>
      <c r="N224" s="53">
        <f t="shared" si="118"/>
        <v>0.39753566422380338</v>
      </c>
      <c r="O224" s="53">
        <f t="shared" si="118"/>
        <v>0.2792019956910608</v>
      </c>
      <c r="P224" s="53">
        <f t="shared" si="118"/>
        <v>0.15825610360339809</v>
      </c>
      <c r="Q224" s="53">
        <f t="shared" si="118"/>
        <v>0.12638066404832377</v>
      </c>
      <c r="R224" s="53">
        <f t="shared" si="118"/>
        <v>0.17330535852392001</v>
      </c>
      <c r="S224" s="53">
        <f t="shared" si="84"/>
        <v>0.22529948703482131</v>
      </c>
      <c r="T224" s="53">
        <f t="shared" si="84"/>
        <v>0.15681926766303175</v>
      </c>
      <c r="U224" s="53">
        <f t="shared" ref="U224" si="120">(U59/U$87)*100</f>
        <v>0.23195895008992212</v>
      </c>
    </row>
    <row r="225" spans="1:21" x14ac:dyDescent="0.35">
      <c r="A225" s="19" t="s">
        <v>139</v>
      </c>
      <c r="B225" s="390"/>
      <c r="C225" s="20" t="s">
        <v>60</v>
      </c>
      <c r="D225" s="51">
        <f t="shared" si="118"/>
        <v>1.0742630767621106</v>
      </c>
      <c r="E225" s="51">
        <f t="shared" si="118"/>
        <v>1.1936812843300624</v>
      </c>
      <c r="F225" s="51">
        <f t="shared" si="118"/>
        <v>0.9652254167656471</v>
      </c>
      <c r="G225" s="51">
        <f t="shared" si="118"/>
        <v>0.87716474444220571</v>
      </c>
      <c r="H225" s="51">
        <f t="shared" si="118"/>
        <v>1.0744274984450801</v>
      </c>
      <c r="I225" s="51">
        <f t="shared" si="118"/>
        <v>0.93145307669811417</v>
      </c>
      <c r="J225" s="51">
        <f t="shared" si="118"/>
        <v>1.1178032606332191</v>
      </c>
      <c r="K225" s="51">
        <f t="shared" si="118"/>
        <v>0.63441404769518162</v>
      </c>
      <c r="L225" s="51">
        <f t="shared" si="118"/>
        <v>0.42456545746622865</v>
      </c>
      <c r="M225" s="51">
        <f t="shared" si="118"/>
        <v>0.28019790342766188</v>
      </c>
      <c r="N225" s="51">
        <f t="shared" si="118"/>
        <v>0.39753566422380338</v>
      </c>
      <c r="O225" s="51">
        <f t="shared" si="118"/>
        <v>0.2792019956910608</v>
      </c>
      <c r="P225" s="51">
        <f t="shared" si="118"/>
        <v>0.15825610360339809</v>
      </c>
      <c r="Q225" s="51">
        <f t="shared" si="118"/>
        <v>0.12638066404832377</v>
      </c>
      <c r="R225" s="51">
        <f t="shared" si="118"/>
        <v>0.17330535852392001</v>
      </c>
      <c r="S225" s="51">
        <f t="shared" si="84"/>
        <v>0.22529948703482131</v>
      </c>
      <c r="T225" s="51">
        <f t="shared" si="84"/>
        <v>0.15681926766303175</v>
      </c>
      <c r="U225" s="51">
        <f t="shared" ref="U225" si="121">(U60/U$87)*100</f>
        <v>0.21763820990278901</v>
      </c>
    </row>
    <row r="226" spans="1:21" x14ac:dyDescent="0.35">
      <c r="A226" s="19" t="s">
        <v>139</v>
      </c>
      <c r="B226" s="390"/>
      <c r="C226" s="20" t="s">
        <v>61</v>
      </c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</row>
    <row r="227" spans="1:21" x14ac:dyDescent="0.35">
      <c r="A227" s="19" t="s">
        <v>139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1" x14ac:dyDescent="0.35">
      <c r="A228" s="19" t="s">
        <v>139</v>
      </c>
      <c r="B228" s="391"/>
      <c r="C228" s="27" t="s">
        <v>63</v>
      </c>
      <c r="D228" s="52">
        <f t="shared" si="118"/>
        <v>0</v>
      </c>
      <c r="E228" s="52">
        <f t="shared" si="118"/>
        <v>0</v>
      </c>
      <c r="F228" s="52">
        <f t="shared" si="118"/>
        <v>0</v>
      </c>
      <c r="G228" s="52">
        <f t="shared" si="118"/>
        <v>0</v>
      </c>
      <c r="H228" s="52">
        <f t="shared" si="118"/>
        <v>0</v>
      </c>
      <c r="I228" s="52">
        <f t="shared" si="118"/>
        <v>0</v>
      </c>
      <c r="J228" s="52">
        <f t="shared" si="118"/>
        <v>0</v>
      </c>
      <c r="K228" s="52">
        <f t="shared" si="118"/>
        <v>0</v>
      </c>
      <c r="L228" s="52">
        <f t="shared" si="118"/>
        <v>0</v>
      </c>
      <c r="M228" s="52">
        <f t="shared" si="118"/>
        <v>0</v>
      </c>
      <c r="N228" s="52">
        <f t="shared" si="118"/>
        <v>0</v>
      </c>
      <c r="O228" s="52">
        <f t="shared" si="118"/>
        <v>0</v>
      </c>
      <c r="P228" s="52">
        <f t="shared" si="118"/>
        <v>0</v>
      </c>
      <c r="Q228" s="52">
        <f t="shared" si="118"/>
        <v>0</v>
      </c>
      <c r="R228" s="52">
        <f t="shared" si="118"/>
        <v>0</v>
      </c>
      <c r="S228" s="52">
        <f t="shared" si="84"/>
        <v>0</v>
      </c>
      <c r="T228" s="52">
        <f t="shared" si="84"/>
        <v>0</v>
      </c>
      <c r="U228" s="52">
        <f t="shared" ref="U228" si="122">(U63/U$87)*100</f>
        <v>1.4320740187133082E-2</v>
      </c>
    </row>
    <row r="229" spans="1:21" x14ac:dyDescent="0.35">
      <c r="A229" s="19" t="s">
        <v>139</v>
      </c>
      <c r="B229" s="393" t="s">
        <v>12</v>
      </c>
      <c r="C229" s="28" t="s">
        <v>59</v>
      </c>
      <c r="D229" s="88">
        <f t="shared" si="118"/>
        <v>0.21055585917064834</v>
      </c>
      <c r="E229" s="88">
        <f t="shared" si="118"/>
        <v>0.20729545145960626</v>
      </c>
      <c r="F229" s="88">
        <f t="shared" si="118"/>
        <v>0.31343706105110181</v>
      </c>
      <c r="G229" s="88">
        <f t="shared" si="118"/>
        <v>0.20631348780979245</v>
      </c>
      <c r="H229" s="88">
        <f t="shared" si="118"/>
        <v>0.32284415474561512</v>
      </c>
      <c r="I229" s="88">
        <f t="shared" si="118"/>
        <v>0.40403259859406648</v>
      </c>
      <c r="J229" s="88">
        <f t="shared" si="118"/>
        <v>0.34528951567921196</v>
      </c>
      <c r="K229" s="88">
        <f t="shared" si="118"/>
        <v>0.21951815412578471</v>
      </c>
      <c r="L229" s="88">
        <f t="shared" si="118"/>
        <v>0.1114093012048193</v>
      </c>
      <c r="M229" s="88">
        <f t="shared" si="118"/>
        <v>7.8795213909916048E-2</v>
      </c>
      <c r="N229" s="88">
        <f t="shared" si="118"/>
        <v>1.6432992280394097E-2</v>
      </c>
      <c r="O229" s="88">
        <f t="shared" si="118"/>
        <v>1.9507432118169719E-2</v>
      </c>
      <c r="P229" s="88">
        <f t="shared" si="118"/>
        <v>2.2667406082616276E-2</v>
      </c>
      <c r="Q229" s="88">
        <f t="shared" si="118"/>
        <v>9.3682496350718167E-3</v>
      </c>
      <c r="R229" s="88">
        <f t="shared" si="118"/>
        <v>3.1474993555039965E-2</v>
      </c>
      <c r="S229" s="88">
        <f t="shared" si="84"/>
        <v>3.0397786986507913E-2</v>
      </c>
      <c r="T229" s="88">
        <f t="shared" si="84"/>
        <v>7.5069926869911329E-3</v>
      </c>
      <c r="U229" s="88">
        <f t="shared" ref="U229" si="123">(U64/U$87)*100</f>
        <v>1.7413279952252806E-4</v>
      </c>
    </row>
    <row r="230" spans="1:21" x14ac:dyDescent="0.35">
      <c r="A230" s="19" t="s">
        <v>139</v>
      </c>
      <c r="B230" s="390"/>
      <c r="C230" s="20" t="s">
        <v>60</v>
      </c>
      <c r="D230" s="79">
        <f t="shared" si="118"/>
        <v>0.21055585917064834</v>
      </c>
      <c r="E230" s="79">
        <f t="shared" si="118"/>
        <v>0.20729545145960626</v>
      </c>
      <c r="F230" s="79">
        <f t="shared" si="118"/>
        <v>0.31343706105110181</v>
      </c>
      <c r="G230" s="79">
        <f t="shared" si="118"/>
        <v>0.20631348780979245</v>
      </c>
      <c r="H230" s="79">
        <f t="shared" si="118"/>
        <v>0.32284415474561512</v>
      </c>
      <c r="I230" s="79">
        <f t="shared" si="118"/>
        <v>0.40403259859406648</v>
      </c>
      <c r="J230" s="79">
        <f t="shared" si="118"/>
        <v>0.34528951567921196</v>
      </c>
      <c r="K230" s="79">
        <f t="shared" si="118"/>
        <v>0.21951815412578471</v>
      </c>
      <c r="L230" s="79">
        <f t="shared" si="118"/>
        <v>0.1114093012048193</v>
      </c>
      <c r="M230" s="79">
        <f t="shared" si="118"/>
        <v>7.8795213909916048E-2</v>
      </c>
      <c r="N230" s="79">
        <f t="shared" si="118"/>
        <v>1.6432992280394097E-2</v>
      </c>
      <c r="O230" s="79">
        <f t="shared" si="118"/>
        <v>1.9507432118169719E-2</v>
      </c>
      <c r="P230" s="79">
        <f t="shared" si="118"/>
        <v>2.2667406082616276E-2</v>
      </c>
      <c r="Q230" s="79">
        <f t="shared" si="118"/>
        <v>9.3682496350718167E-3</v>
      </c>
      <c r="R230" s="79">
        <f t="shared" si="118"/>
        <v>3.1474993555039965E-2</v>
      </c>
      <c r="S230" s="79">
        <f t="shared" si="84"/>
        <v>3.0397786986507913E-2</v>
      </c>
      <c r="T230" s="79">
        <f t="shared" si="84"/>
        <v>7.5069926869911329E-3</v>
      </c>
      <c r="U230" s="79">
        <f t="shared" ref="U230" si="124">(U65/U$87)*100</f>
        <v>1.7413279952252806E-4</v>
      </c>
    </row>
    <row r="231" spans="1:21" x14ac:dyDescent="0.35">
      <c r="A231" s="19" t="s">
        <v>139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</row>
    <row r="232" spans="1:21" x14ac:dyDescent="0.35">
      <c r="A232" s="19" t="s">
        <v>139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</row>
    <row r="233" spans="1:21" ht="15" thickBot="1" x14ac:dyDescent="0.4">
      <c r="A233" s="19" t="s">
        <v>139</v>
      </c>
      <c r="B233" s="394"/>
      <c r="C233" s="69" t="s">
        <v>63</v>
      </c>
      <c r="D233" s="80">
        <f t="shared" si="118"/>
        <v>0</v>
      </c>
      <c r="E233" s="80">
        <f t="shared" si="118"/>
        <v>0</v>
      </c>
      <c r="F233" s="80">
        <f t="shared" si="118"/>
        <v>0</v>
      </c>
      <c r="G233" s="80">
        <f t="shared" si="118"/>
        <v>0</v>
      </c>
      <c r="H233" s="80">
        <f t="shared" si="118"/>
        <v>0</v>
      </c>
      <c r="I233" s="80">
        <f t="shared" si="118"/>
        <v>0</v>
      </c>
      <c r="J233" s="80">
        <f t="shared" si="118"/>
        <v>0</v>
      </c>
      <c r="K233" s="80">
        <f t="shared" si="118"/>
        <v>0</v>
      </c>
      <c r="L233" s="80">
        <f t="shared" si="118"/>
        <v>0</v>
      </c>
      <c r="M233" s="80">
        <f t="shared" si="118"/>
        <v>0</v>
      </c>
      <c r="N233" s="80">
        <f t="shared" si="118"/>
        <v>0</v>
      </c>
      <c r="O233" s="80">
        <f t="shared" si="118"/>
        <v>0</v>
      </c>
      <c r="P233" s="80">
        <f t="shared" si="118"/>
        <v>0</v>
      </c>
      <c r="Q233" s="80">
        <f t="shared" si="118"/>
        <v>0</v>
      </c>
      <c r="R233" s="80">
        <f t="shared" si="118"/>
        <v>0</v>
      </c>
      <c r="S233" s="80">
        <f t="shared" si="84"/>
        <v>0</v>
      </c>
      <c r="T233" s="80">
        <f t="shared" si="84"/>
        <v>0</v>
      </c>
      <c r="U233" s="80">
        <f t="shared" ref="U233" si="125">(U68/U$87)*100</f>
        <v>0</v>
      </c>
    </row>
    <row r="234" spans="1:21" x14ac:dyDescent="0.35">
      <c r="A234" s="19" t="s">
        <v>139</v>
      </c>
      <c r="B234" s="425" t="s">
        <v>64</v>
      </c>
      <c r="C234" s="17" t="s">
        <v>59</v>
      </c>
      <c r="D234" s="79">
        <f t="shared" si="118"/>
        <v>2.8309721166253969</v>
      </c>
      <c r="E234" s="79">
        <f t="shared" si="118"/>
        <v>2.6306540578905144</v>
      </c>
      <c r="F234" s="79">
        <f t="shared" si="118"/>
        <v>2.0598237203582856</v>
      </c>
      <c r="G234" s="79">
        <f t="shared" si="118"/>
        <v>1.4530788891127677</v>
      </c>
      <c r="H234" s="79">
        <f t="shared" si="118"/>
        <v>1.1093964299042169</v>
      </c>
      <c r="I234" s="79">
        <f t="shared" si="118"/>
        <v>1.6186661362823997</v>
      </c>
      <c r="J234" s="79">
        <f t="shared" si="118"/>
        <v>1.7333573177533868</v>
      </c>
      <c r="K234" s="79">
        <f t="shared" si="118"/>
        <v>0.82176191453912051</v>
      </c>
      <c r="L234" s="79">
        <f t="shared" si="118"/>
        <v>1.1442600102227092</v>
      </c>
      <c r="M234" s="79">
        <f t="shared" si="118"/>
        <v>1.0404812371660126</v>
      </c>
      <c r="N234" s="79">
        <f t="shared" si="118"/>
        <v>0.22253602857972282</v>
      </c>
      <c r="O234" s="79">
        <f t="shared" si="118"/>
        <v>1.3682319642026592</v>
      </c>
      <c r="P234" s="79">
        <f t="shared" si="118"/>
        <v>1.3894770104296885</v>
      </c>
      <c r="Q234" s="79">
        <f t="shared" si="118"/>
        <v>1.304071319870642</v>
      </c>
      <c r="R234" s="79">
        <f t="shared" si="118"/>
        <v>1.234238347880529</v>
      </c>
      <c r="S234" s="79">
        <f t="shared" si="84"/>
        <v>1.2948158195607695</v>
      </c>
      <c r="T234" s="79">
        <f t="shared" si="84"/>
        <v>1.3218007111548569</v>
      </c>
      <c r="U234" s="79">
        <f t="shared" ref="U234" si="126">(U69/U$87)*100</f>
        <v>1.5959853655380405</v>
      </c>
    </row>
    <row r="235" spans="1:21" x14ac:dyDescent="0.35">
      <c r="A235" s="19" t="s">
        <v>139</v>
      </c>
      <c r="B235" s="426"/>
      <c r="C235" s="20" t="s">
        <v>60</v>
      </c>
      <c r="D235" s="79">
        <f t="shared" si="118"/>
        <v>2.7310917814668856</v>
      </c>
      <c r="E235" s="79">
        <f t="shared" si="118"/>
        <v>2.4843245124359687</v>
      </c>
      <c r="F235" s="79">
        <f t="shared" si="118"/>
        <v>2.0253930019702922</v>
      </c>
      <c r="G235" s="79">
        <f t="shared" si="118"/>
        <v>1.4485839666868159</v>
      </c>
      <c r="H235" s="79">
        <f t="shared" si="118"/>
        <v>1.1093964299042169</v>
      </c>
      <c r="I235" s="79">
        <f t="shared" si="118"/>
        <v>1.6186661362823997</v>
      </c>
      <c r="J235" s="79">
        <f t="shared" si="118"/>
        <v>1.6799351815612089</v>
      </c>
      <c r="K235" s="79">
        <f t="shared" si="118"/>
        <v>0.57642725895757252</v>
      </c>
      <c r="L235" s="79">
        <f t="shared" si="118"/>
        <v>1.1269732800292078</v>
      </c>
      <c r="M235" s="79">
        <f t="shared" si="118"/>
        <v>0.99689968590904121</v>
      </c>
      <c r="N235" s="79">
        <f t="shared" si="118"/>
        <v>0.17284181384078534</v>
      </c>
      <c r="O235" s="79">
        <f t="shared" si="118"/>
        <v>1.3682319642026592</v>
      </c>
      <c r="P235" s="79">
        <f t="shared" si="118"/>
        <v>1.3894770104296885</v>
      </c>
      <c r="Q235" s="79">
        <f t="shared" si="118"/>
        <v>1.2864669818624643</v>
      </c>
      <c r="R235" s="79">
        <f t="shared" si="118"/>
        <v>1.2252091809376497</v>
      </c>
      <c r="S235" s="79">
        <f t="shared" si="84"/>
        <v>1.294491012409088</v>
      </c>
      <c r="T235" s="79">
        <f t="shared" si="84"/>
        <v>1.3218007111548569</v>
      </c>
      <c r="U235" s="79">
        <f t="shared" ref="U235" si="127">(U70/U$87)*100</f>
        <v>1.5959853655380405</v>
      </c>
    </row>
    <row r="236" spans="1:21" x14ac:dyDescent="0.35">
      <c r="A236" s="19" t="s">
        <v>139</v>
      </c>
      <c r="B236" s="426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</row>
    <row r="237" spans="1:21" x14ac:dyDescent="0.35">
      <c r="A237" s="19" t="s">
        <v>139</v>
      </c>
      <c r="B237" s="426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</row>
    <row r="238" spans="1:21" x14ac:dyDescent="0.35">
      <c r="A238" s="19" t="s">
        <v>139</v>
      </c>
      <c r="B238" s="427"/>
      <c r="C238" s="26" t="s">
        <v>63</v>
      </c>
      <c r="D238" s="89">
        <f t="shared" ref="D238:R238" si="128">(D73/D$87)*100</f>
        <v>9.9880335158511496E-2</v>
      </c>
      <c r="E238" s="89">
        <f t="shared" si="128"/>
        <v>0.14632954545454546</v>
      </c>
      <c r="F238" s="89">
        <f t="shared" si="128"/>
        <v>3.4430718387993796E-2</v>
      </c>
      <c r="G238" s="89">
        <f t="shared" si="128"/>
        <v>4.4949224259520455E-3</v>
      </c>
      <c r="H238" s="89">
        <f t="shared" si="128"/>
        <v>0</v>
      </c>
      <c r="I238" s="89">
        <f t="shared" si="128"/>
        <v>0</v>
      </c>
      <c r="J238" s="89">
        <f t="shared" si="128"/>
        <v>5.3422136192177887E-2</v>
      </c>
      <c r="K238" s="89">
        <f t="shared" si="128"/>
        <v>0.24533465558154799</v>
      </c>
      <c r="L238" s="89">
        <f t="shared" si="128"/>
        <v>1.7286730193501281E-2</v>
      </c>
      <c r="M238" s="89">
        <f t="shared" si="128"/>
        <v>4.3581551256971357E-2</v>
      </c>
      <c r="N238" s="89">
        <f t="shared" si="128"/>
        <v>4.9694214738937502E-2</v>
      </c>
      <c r="O238" s="89">
        <f t="shared" si="128"/>
        <v>0</v>
      </c>
      <c r="P238" s="89">
        <f t="shared" si="128"/>
        <v>0</v>
      </c>
      <c r="Q238" s="89">
        <f t="shared" si="128"/>
        <v>1.7604338008177615E-2</v>
      </c>
      <c r="R238" s="89">
        <f t="shared" si="128"/>
        <v>9.0291669428792416E-3</v>
      </c>
      <c r="S238" s="89">
        <f t="shared" ref="S238:T248" si="129">(S73/S$87)*100</f>
        <v>3.2480715168140386E-4</v>
      </c>
      <c r="T238" s="89">
        <f t="shared" si="129"/>
        <v>0</v>
      </c>
      <c r="U238" s="89">
        <f t="shared" ref="U238" si="130">(U73/U$87)*100</f>
        <v>0</v>
      </c>
    </row>
    <row r="239" spans="1:21" x14ac:dyDescent="0.35">
      <c r="A239" s="19" t="s">
        <v>139</v>
      </c>
      <c r="B239" s="393" t="s">
        <v>93</v>
      </c>
      <c r="C239" s="28" t="s">
        <v>59</v>
      </c>
      <c r="D239" s="88">
        <f t="shared" ref="D239:R239" si="131">(D74/D$87)*100</f>
        <v>0.45051499668677852</v>
      </c>
      <c r="E239" s="88">
        <f t="shared" si="131"/>
        <v>0.31212815065111399</v>
      </c>
      <c r="F239" s="88">
        <f t="shared" si="131"/>
        <v>0.34585643419085282</v>
      </c>
      <c r="G239" s="88">
        <f t="shared" si="131"/>
        <v>0.42621637181812072</v>
      </c>
      <c r="H239" s="88">
        <f t="shared" si="131"/>
        <v>0.24819172285110089</v>
      </c>
      <c r="I239" s="88">
        <f t="shared" si="131"/>
        <v>0.501188838101015</v>
      </c>
      <c r="J239" s="88">
        <f t="shared" si="131"/>
        <v>0.32710533102659367</v>
      </c>
      <c r="K239" s="88">
        <f t="shared" si="131"/>
        <v>0.29011009946313465</v>
      </c>
      <c r="L239" s="88">
        <f t="shared" si="131"/>
        <v>0.28210354216867473</v>
      </c>
      <c r="M239" s="88">
        <f t="shared" si="131"/>
        <v>0.21634839613127424</v>
      </c>
      <c r="N239" s="88">
        <f t="shared" si="131"/>
        <v>0.14821448596192927</v>
      </c>
      <c r="O239" s="88">
        <f t="shared" si="131"/>
        <v>0.43709315381202124</v>
      </c>
      <c r="P239" s="88">
        <f t="shared" si="131"/>
        <v>0.88327459554160459</v>
      </c>
      <c r="Q239" s="88">
        <f t="shared" si="131"/>
        <v>0.60968448631821737</v>
      </c>
      <c r="R239" s="88">
        <f t="shared" si="131"/>
        <v>0.8689872419253859</v>
      </c>
      <c r="S239" s="88">
        <f t="shared" si="129"/>
        <v>0.754882485578934</v>
      </c>
      <c r="T239" s="88">
        <f t="shared" si="129"/>
        <v>0.37085307039886262</v>
      </c>
      <c r="U239" s="88">
        <f t="shared" ref="U239" si="132">(U74/U$87)*100</f>
        <v>0.30964849165876607</v>
      </c>
    </row>
    <row r="240" spans="1:21" x14ac:dyDescent="0.35">
      <c r="A240" s="19" t="s">
        <v>139</v>
      </c>
      <c r="B240" s="390"/>
      <c r="C240" s="20" t="s">
        <v>60</v>
      </c>
      <c r="D240" s="79">
        <f t="shared" ref="D240:R240" si="133">(D75/D$87)*100</f>
        <v>8.6766086562271114E-3</v>
      </c>
      <c r="E240" s="79">
        <f t="shared" si="133"/>
        <v>3.7934026106276615E-2</v>
      </c>
      <c r="F240" s="79">
        <f t="shared" si="133"/>
        <v>8.2222677920154266E-2</v>
      </c>
      <c r="G240" s="79">
        <f t="shared" si="133"/>
        <v>8.3324270266639799E-2</v>
      </c>
      <c r="H240" s="79">
        <f t="shared" si="133"/>
        <v>0.10610001990297301</v>
      </c>
      <c r="I240" s="79">
        <f t="shared" si="133"/>
        <v>0.21419766147113936</v>
      </c>
      <c r="J240" s="79">
        <f t="shared" si="133"/>
        <v>0.19756702118608016</v>
      </c>
      <c r="K240" s="79">
        <f t="shared" si="133"/>
        <v>0.156285441525438</v>
      </c>
      <c r="L240" s="79">
        <f t="shared" si="133"/>
        <v>0.15781516173786056</v>
      </c>
      <c r="M240" s="79">
        <f t="shared" si="133"/>
        <v>0.14284530382376884</v>
      </c>
      <c r="N240" s="79">
        <f t="shared" si="133"/>
        <v>2.2992209300258899E-3</v>
      </c>
      <c r="O240" s="79">
        <f t="shared" si="133"/>
        <v>0.2048774165610816</v>
      </c>
      <c r="P240" s="79">
        <f t="shared" si="133"/>
        <v>0.24393418392021238</v>
      </c>
      <c r="Q240" s="79">
        <f t="shared" si="133"/>
        <v>0.23913605530778972</v>
      </c>
      <c r="R240" s="79">
        <f t="shared" si="133"/>
        <v>0.34368117703384526</v>
      </c>
      <c r="S240" s="79">
        <f t="shared" si="129"/>
        <v>0.34156474061536374</v>
      </c>
      <c r="T240" s="79">
        <f t="shared" si="129"/>
        <v>0.37085307039886262</v>
      </c>
      <c r="U240" s="79">
        <f t="shared" ref="U240" si="134">(U75/U$87)*100</f>
        <v>0.30964849165876607</v>
      </c>
    </row>
    <row r="241" spans="1:21" x14ac:dyDescent="0.35">
      <c r="A241" s="19" t="s">
        <v>139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</row>
    <row r="242" spans="1:21" x14ac:dyDescent="0.35">
      <c r="A242" s="19" t="s">
        <v>139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</row>
    <row r="243" spans="1:21" x14ac:dyDescent="0.35">
      <c r="A243" s="19" t="s">
        <v>139</v>
      </c>
      <c r="B243" s="391"/>
      <c r="C243" s="27" t="s">
        <v>63</v>
      </c>
      <c r="D243" s="81">
        <f t="shared" ref="D243:R243" si="135">(D78/D$87)*100</f>
        <v>0.44183838803055142</v>
      </c>
      <c r="E243" s="81">
        <f t="shared" si="135"/>
        <v>0.27419412454483738</v>
      </c>
      <c r="F243" s="81">
        <f t="shared" si="135"/>
        <v>0.26363375627069857</v>
      </c>
      <c r="G243" s="81">
        <f t="shared" si="135"/>
        <v>0.34289210155148098</v>
      </c>
      <c r="H243" s="81">
        <f t="shared" si="135"/>
        <v>0.14209170294812787</v>
      </c>
      <c r="I243" s="81">
        <f t="shared" si="135"/>
        <v>0.28699117662987556</v>
      </c>
      <c r="J243" s="81">
        <f t="shared" si="135"/>
        <v>0.12953830984051354</v>
      </c>
      <c r="K243" s="81">
        <f t="shared" si="135"/>
        <v>0.13382465793769668</v>
      </c>
      <c r="L243" s="81">
        <f t="shared" si="135"/>
        <v>0.12428838043081418</v>
      </c>
      <c r="M243" s="81">
        <f t="shared" si="135"/>
        <v>7.3503092307505374E-2</v>
      </c>
      <c r="N243" s="81">
        <f t="shared" si="135"/>
        <v>0.14591526503190336</v>
      </c>
      <c r="O243" s="81">
        <f t="shared" si="135"/>
        <v>0.23221573725093958</v>
      </c>
      <c r="P243" s="81">
        <f t="shared" si="135"/>
        <v>0.63934041162139221</v>
      </c>
      <c r="Q243" s="81">
        <f t="shared" si="135"/>
        <v>0.37054843101042767</v>
      </c>
      <c r="R243" s="81">
        <f t="shared" si="135"/>
        <v>0.52530606489154064</v>
      </c>
      <c r="S243" s="81">
        <f t="shared" si="129"/>
        <v>0.41331774496357038</v>
      </c>
      <c r="T243" s="81">
        <f t="shared" si="129"/>
        <v>0</v>
      </c>
      <c r="U243" s="81">
        <f t="shared" ref="U243" si="136">(U78/U$87)*100</f>
        <v>0</v>
      </c>
    </row>
    <row r="244" spans="1:21" x14ac:dyDescent="0.35">
      <c r="A244" s="19" t="s">
        <v>139</v>
      </c>
      <c r="B244" s="428" t="s">
        <v>94</v>
      </c>
      <c r="C244" s="28" t="s">
        <v>59</v>
      </c>
      <c r="D244" s="51">
        <f t="shared" ref="D244:R244" si="137">(D79/D$87)*100</f>
        <v>0.6305519670072891</v>
      </c>
      <c r="E244" s="51">
        <f t="shared" si="137"/>
        <v>0.49199181787323332</v>
      </c>
      <c r="F244" s="51">
        <f t="shared" si="137"/>
        <v>0.58554349035115916</v>
      </c>
      <c r="G244" s="51">
        <f t="shared" si="137"/>
        <v>0.41918145207871582</v>
      </c>
      <c r="H244" s="51">
        <f t="shared" si="137"/>
        <v>0.52679083716880204</v>
      </c>
      <c r="I244" s="51">
        <f t="shared" si="137"/>
        <v>0.64840790160631689</v>
      </c>
      <c r="J244" s="51">
        <f t="shared" si="137"/>
        <v>0.70696595762783931</v>
      </c>
      <c r="K244" s="51">
        <f t="shared" si="137"/>
        <v>0.82144748986014604</v>
      </c>
      <c r="L244" s="51">
        <f t="shared" si="137"/>
        <v>0.75740532018985074</v>
      </c>
      <c r="M244" s="51">
        <f t="shared" si="137"/>
        <v>0.69707291041421149</v>
      </c>
      <c r="N244" s="51">
        <f t="shared" si="137"/>
        <v>1.3827001830666328</v>
      </c>
      <c r="O244" s="51">
        <f t="shared" si="137"/>
        <v>2.3559070958498393E-2</v>
      </c>
      <c r="P244" s="51">
        <f t="shared" si="137"/>
        <v>3.9418307160259757E-2</v>
      </c>
      <c r="Q244" s="51">
        <f t="shared" si="137"/>
        <v>2.2374530028952264E-2</v>
      </c>
      <c r="R244" s="51">
        <f t="shared" si="137"/>
        <v>3.6183235738223796E-2</v>
      </c>
      <c r="S244" s="51">
        <f t="shared" si="129"/>
        <v>3.7000518153195612E-2</v>
      </c>
      <c r="T244" s="51">
        <f t="shared" si="129"/>
        <v>0.48128710625303989</v>
      </c>
      <c r="U244" s="51">
        <f t="shared" ref="U244" si="138">(U79/U$87)*100</f>
        <v>0.37749458222526222</v>
      </c>
    </row>
    <row r="245" spans="1:21" x14ac:dyDescent="0.35">
      <c r="A245" s="19" t="s">
        <v>139</v>
      </c>
      <c r="B245" s="429"/>
      <c r="C245" s="20" t="s">
        <v>60</v>
      </c>
      <c r="D245" s="79">
        <f t="shared" ref="D245:R245" si="139">(D80/D$87)*100</f>
        <v>0.6305519670072891</v>
      </c>
      <c r="E245" s="79">
        <f t="shared" si="139"/>
        <v>0.49199181787323332</v>
      </c>
      <c r="F245" s="79">
        <f t="shared" si="139"/>
        <v>0.58554349035115916</v>
      </c>
      <c r="G245" s="79">
        <f t="shared" si="139"/>
        <v>0.41918145207871582</v>
      </c>
      <c r="H245" s="79">
        <f t="shared" si="139"/>
        <v>0.52679083716880204</v>
      </c>
      <c r="I245" s="79">
        <f t="shared" si="139"/>
        <v>0.64840790160631689</v>
      </c>
      <c r="J245" s="79">
        <f t="shared" si="139"/>
        <v>0.70696595762783931</v>
      </c>
      <c r="K245" s="79">
        <f t="shared" si="139"/>
        <v>0.82144748986014604</v>
      </c>
      <c r="L245" s="79">
        <f t="shared" si="139"/>
        <v>0.75373207520993113</v>
      </c>
      <c r="M245" s="79">
        <f t="shared" si="139"/>
        <v>0.67466424709298822</v>
      </c>
      <c r="N245" s="79">
        <f t="shared" si="139"/>
        <v>1.377464309708456</v>
      </c>
      <c r="O245" s="79">
        <f t="shared" si="139"/>
        <v>1.4280391119094588E-2</v>
      </c>
      <c r="P245" s="79">
        <f t="shared" si="139"/>
        <v>1.1570528601801487E-2</v>
      </c>
      <c r="Q245" s="79">
        <f t="shared" si="139"/>
        <v>6.6943813156769916E-3</v>
      </c>
      <c r="R245" s="79">
        <f t="shared" si="139"/>
        <v>3.2958922770964183E-2</v>
      </c>
      <c r="S245" s="79">
        <f t="shared" si="129"/>
        <v>3.3637561567170189E-2</v>
      </c>
      <c r="T245" s="79">
        <f t="shared" si="129"/>
        <v>2.707480220915608E-2</v>
      </c>
      <c r="U245" s="79">
        <f t="shared" ref="U245" si="140">(U80/U$87)*100</f>
        <v>5.5115523911889529E-2</v>
      </c>
    </row>
    <row r="246" spans="1:21" x14ac:dyDescent="0.35">
      <c r="A246" s="19" t="s">
        <v>139</v>
      </c>
      <c r="B246" s="429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35">
      <c r="A247" s="19" t="s">
        <v>139</v>
      </c>
      <c r="B247" s="429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8" spans="1:21" x14ac:dyDescent="0.35">
      <c r="A248" s="19" t="s">
        <v>139</v>
      </c>
      <c r="B248" s="430"/>
      <c r="C248" s="25" t="s">
        <v>63</v>
      </c>
      <c r="D248" s="82">
        <f t="shared" ref="D248:R248" si="141">(D83/D$87)*100</f>
        <v>0</v>
      </c>
      <c r="E248" s="82">
        <f t="shared" si="141"/>
        <v>0</v>
      </c>
      <c r="F248" s="82">
        <f t="shared" si="141"/>
        <v>0</v>
      </c>
      <c r="G248" s="82">
        <f t="shared" si="141"/>
        <v>4.003267162025027E-17</v>
      </c>
      <c r="H248" s="82">
        <f t="shared" si="141"/>
        <v>0</v>
      </c>
      <c r="I248" s="82">
        <f t="shared" si="141"/>
        <v>0</v>
      </c>
      <c r="J248" s="82">
        <f t="shared" si="141"/>
        <v>0</v>
      </c>
      <c r="K248" s="82">
        <f t="shared" si="141"/>
        <v>-5.0156216677654138E-17</v>
      </c>
      <c r="L248" s="82">
        <f t="shared" si="141"/>
        <v>3.6732449799196792E-3</v>
      </c>
      <c r="M248" s="82">
        <f t="shared" si="141"/>
        <v>2.2408663321223314E-2</v>
      </c>
      <c r="N248" s="82">
        <f t="shared" si="141"/>
        <v>5.2358733581767151E-3</v>
      </c>
      <c r="O248" s="82">
        <f t="shared" si="141"/>
        <v>9.2786798394038066E-3</v>
      </c>
      <c r="P248" s="82">
        <f t="shared" si="141"/>
        <v>2.7847778558458269E-2</v>
      </c>
      <c r="Q248" s="82">
        <f t="shared" si="141"/>
        <v>1.5680148713275274E-2</v>
      </c>
      <c r="R248" s="82">
        <f t="shared" si="141"/>
        <v>3.2243129672596036E-3</v>
      </c>
      <c r="S248" s="82">
        <f t="shared" si="129"/>
        <v>3.3629565860254277E-3</v>
      </c>
      <c r="T248" s="82">
        <f t="shared" si="129"/>
        <v>0.45421230404388385</v>
      </c>
      <c r="U248" s="82">
        <f t="shared" ref="U248" si="142">(U83/U$87)*100</f>
        <v>0.32237905831337266</v>
      </c>
    </row>
    <row r="249" spans="1:21" x14ac:dyDescent="0.35">
      <c r="A249" s="19" t="s">
        <v>139</v>
      </c>
    </row>
    <row r="250" spans="1:21" x14ac:dyDescent="0.35">
      <c r="A250" s="19" t="s">
        <v>139</v>
      </c>
    </row>
    <row r="251" spans="1:21" ht="15" customHeight="1" x14ac:dyDescent="0.35">
      <c r="A251" s="19" t="s">
        <v>139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</row>
    <row r="252" spans="1:21" ht="15" customHeight="1" x14ac:dyDescent="0.35">
      <c r="A252" s="19" t="s">
        <v>139</v>
      </c>
      <c r="B252" s="376" t="s">
        <v>0</v>
      </c>
      <c r="C252" s="260" t="s">
        <v>125</v>
      </c>
      <c r="D252" s="64">
        <f t="shared" ref="D252:R254" si="143">(D8/D$88)/D$89</f>
        <v>55.309397298770755</v>
      </c>
      <c r="E252" s="64">
        <f t="shared" si="143"/>
        <v>74.211261945966172</v>
      </c>
      <c r="F252" s="64">
        <f t="shared" si="143"/>
        <v>61.475427943705974</v>
      </c>
      <c r="G252" s="64">
        <f t="shared" si="143"/>
        <v>58.982253984390468</v>
      </c>
      <c r="H252" s="64">
        <f t="shared" si="143"/>
        <v>71.061445045152823</v>
      </c>
      <c r="I252" s="64">
        <f t="shared" si="143"/>
        <v>90.386129148685299</v>
      </c>
      <c r="J252" s="64">
        <f t="shared" si="143"/>
        <v>93.449209417497656</v>
      </c>
      <c r="K252" s="64">
        <f t="shared" si="143"/>
        <v>82.517989168071935</v>
      </c>
      <c r="L252" s="64">
        <f t="shared" si="143"/>
        <v>85.675227851976871</v>
      </c>
      <c r="M252" s="64">
        <f t="shared" si="143"/>
        <v>80.022926122246574</v>
      </c>
      <c r="N252" s="64">
        <f t="shared" si="143"/>
        <v>80.677095116618688</v>
      </c>
      <c r="O252" s="64">
        <f t="shared" si="143"/>
        <v>74.237283690843327</v>
      </c>
      <c r="P252" s="64">
        <f t="shared" si="143"/>
        <v>85.328330647891761</v>
      </c>
      <c r="Q252" s="64">
        <f t="shared" si="143"/>
        <v>88.360226937037012</v>
      </c>
      <c r="R252" s="64">
        <f t="shared" si="143"/>
        <v>100.32351508125055</v>
      </c>
      <c r="S252" s="64">
        <f t="shared" ref="S252:T252" si="144">(S8/S$88)/S$89</f>
        <v>111.8765259224669</v>
      </c>
      <c r="T252" s="64">
        <f t="shared" si="144"/>
        <v>132.46203492750533</v>
      </c>
      <c r="U252" s="64">
        <f t="shared" ref="U252" si="145">(U8/U$88)/U$89</f>
        <v>141.71162246292408</v>
      </c>
    </row>
    <row r="253" spans="1:21" ht="15" customHeight="1" x14ac:dyDescent="0.35">
      <c r="A253" s="19" t="s">
        <v>139</v>
      </c>
      <c r="B253" s="377"/>
      <c r="C253" s="260" t="s">
        <v>124</v>
      </c>
      <c r="D253" s="64">
        <f t="shared" si="143"/>
        <v>40.413368232074369</v>
      </c>
      <c r="E253" s="64">
        <f t="shared" si="143"/>
        <v>74.312461959322206</v>
      </c>
      <c r="F253" s="64">
        <f t="shared" si="143"/>
        <v>59.859018912452051</v>
      </c>
      <c r="G253" s="64">
        <f t="shared" si="143"/>
        <v>51.21562949062826</v>
      </c>
      <c r="H253" s="64">
        <f t="shared" si="143"/>
        <v>67.238401685347711</v>
      </c>
      <c r="I253" s="64">
        <f t="shared" si="143"/>
        <v>81.112428841980503</v>
      </c>
      <c r="J253" s="64">
        <f t="shared" si="143"/>
        <v>86.096542062256788</v>
      </c>
      <c r="K253" s="64">
        <f t="shared" si="143"/>
        <v>70.825876412201282</v>
      </c>
      <c r="L253" s="64">
        <f t="shared" si="143"/>
        <v>75.64004672526616</v>
      </c>
      <c r="M253" s="64">
        <f t="shared" si="143"/>
        <v>69.368557364854894</v>
      </c>
      <c r="N253" s="64">
        <f t="shared" si="143"/>
        <v>60.907382910339926</v>
      </c>
      <c r="O253" s="64">
        <f t="shared" si="143"/>
        <v>61.731363765526233</v>
      </c>
      <c r="P253" s="64">
        <f t="shared" si="143"/>
        <v>63.516169952050753</v>
      </c>
      <c r="Q253" s="64">
        <f t="shared" si="143"/>
        <v>73.370710316267747</v>
      </c>
      <c r="R253" s="64">
        <f t="shared" si="143"/>
        <v>95.83013486747403</v>
      </c>
      <c r="S253" s="64">
        <f t="shared" ref="S253:T254" si="146">(S9/S$88)/S$89</f>
        <v>106.13905441489236</v>
      </c>
      <c r="T253" s="64">
        <f t="shared" si="146"/>
        <v>143.20826488134736</v>
      </c>
      <c r="U253" s="64">
        <f t="shared" ref="U253" si="147">(U9/U$88)/U$89</f>
        <v>158.98432072117581</v>
      </c>
    </row>
    <row r="254" spans="1:21" ht="15" customHeight="1" x14ac:dyDescent="0.35">
      <c r="A254" s="19" t="s">
        <v>139</v>
      </c>
      <c r="B254" s="377"/>
      <c r="C254" s="95" t="s">
        <v>126</v>
      </c>
      <c r="D254" s="64">
        <f t="shared" si="143"/>
        <v>88.197604560043956</v>
      </c>
      <c r="E254" s="64">
        <f t="shared" si="143"/>
        <v>86.351474041286593</v>
      </c>
      <c r="F254" s="64">
        <f t="shared" si="143"/>
        <v>78.554218311913559</v>
      </c>
      <c r="G254" s="64">
        <f t="shared" si="143"/>
        <v>60.429018104808094</v>
      </c>
      <c r="H254" s="64">
        <f t="shared" si="143"/>
        <v>62.72064307965541</v>
      </c>
      <c r="I254" s="64">
        <f t="shared" si="143"/>
        <v>81.561253221090737</v>
      </c>
      <c r="J254" s="64">
        <f t="shared" si="143"/>
        <v>90.95670451524883</v>
      </c>
      <c r="K254" s="64">
        <f t="shared" si="143"/>
        <v>74.549369886034427</v>
      </c>
      <c r="L254" s="64">
        <f t="shared" si="143"/>
        <v>77.476436374511096</v>
      </c>
      <c r="M254" s="64">
        <f t="shared" si="143"/>
        <v>68.146536567002329</v>
      </c>
      <c r="N254" s="64">
        <f t="shared" si="143"/>
        <v>65.148401507769179</v>
      </c>
      <c r="O254" s="64">
        <f t="shared" si="143"/>
        <v>60.620395770004215</v>
      </c>
      <c r="P254" s="64">
        <f t="shared" si="143"/>
        <v>71.214701114168633</v>
      </c>
      <c r="Q254" s="64">
        <f t="shared" si="143"/>
        <v>74.588813074592508</v>
      </c>
      <c r="R254" s="64">
        <f t="shared" si="143"/>
        <v>82.837005791766458</v>
      </c>
      <c r="S254" s="64">
        <f t="shared" si="146"/>
        <v>90.871902440535123</v>
      </c>
      <c r="T254" s="64">
        <f t="shared" si="146"/>
        <v>105.15244813039092</v>
      </c>
      <c r="U254" s="64">
        <f t="shared" ref="U254" si="148">(U10/U$88)/U$89</f>
        <v>114.56836611657276</v>
      </c>
    </row>
    <row r="255" spans="1:21" ht="15" customHeight="1" x14ac:dyDescent="0.35">
      <c r="A255" s="19" t="s">
        <v>139</v>
      </c>
      <c r="B255" s="377"/>
      <c r="C255" s="260" t="s">
        <v>123</v>
      </c>
      <c r="D255" s="64">
        <f t="shared" ref="D255:R255" si="149">(D11/D$88)/D$89</f>
        <v>40.413368232074369</v>
      </c>
      <c r="E255" s="64">
        <f t="shared" si="149"/>
        <v>62.587582453847823</v>
      </c>
      <c r="F255" s="64">
        <f t="shared" si="149"/>
        <v>51.98005428926411</v>
      </c>
      <c r="G255" s="64">
        <f t="shared" si="149"/>
        <v>50.23332272599928</v>
      </c>
      <c r="H255" s="64">
        <f t="shared" si="149"/>
        <v>65.385230639216886</v>
      </c>
      <c r="I255" s="64">
        <f t="shared" si="149"/>
        <v>79.927158571019291</v>
      </c>
      <c r="J255" s="64">
        <f t="shared" si="149"/>
        <v>84.895618670093029</v>
      </c>
      <c r="K255" s="64">
        <f t="shared" si="149"/>
        <v>68.124336488010883</v>
      </c>
      <c r="L255" s="64">
        <f t="shared" si="149"/>
        <v>72.745311619335425</v>
      </c>
      <c r="M255" s="64">
        <f t="shared" si="149"/>
        <v>65.446109109916705</v>
      </c>
      <c r="N255" s="64">
        <f t="shared" si="149"/>
        <v>59.93128915153806</v>
      </c>
      <c r="O255" s="64">
        <f t="shared" si="149"/>
        <v>60.224884765061404</v>
      </c>
      <c r="P255" s="64">
        <f t="shared" si="149"/>
        <v>61.322462216977328</v>
      </c>
      <c r="Q255" s="64">
        <f t="shared" si="149"/>
        <v>70.064024243413641</v>
      </c>
      <c r="R255" s="64">
        <f t="shared" si="149"/>
        <v>76.335049766597905</v>
      </c>
      <c r="S255" s="64">
        <f t="shared" ref="S255:T255" si="150">(S11/S$88)/S$89</f>
        <v>86.162550853314571</v>
      </c>
      <c r="T255" s="64">
        <f t="shared" si="150"/>
        <v>99.04655215946444</v>
      </c>
      <c r="U255" s="64">
        <f t="shared" ref="U255" si="151">(U11/U$88)/U$89</f>
        <v>107.99261403914539</v>
      </c>
    </row>
    <row r="256" spans="1:21" ht="15" customHeight="1" x14ac:dyDescent="0.35">
      <c r="A256" s="19" t="s">
        <v>139</v>
      </c>
      <c r="B256" s="377"/>
      <c r="C256" s="20" t="s">
        <v>117</v>
      </c>
      <c r="D256" s="64">
        <f t="shared" ref="D256:R256" si="152">(D12/D$88)/D$89</f>
        <v>40.413368232074369</v>
      </c>
      <c r="E256" s="64">
        <f t="shared" si="152"/>
        <v>41.532672426962634</v>
      </c>
      <c r="F256" s="64">
        <f t="shared" si="152"/>
        <v>31.40883124721908</v>
      </c>
      <c r="G256" s="64">
        <f t="shared" si="152"/>
        <v>32.612855941142087</v>
      </c>
      <c r="H256" s="64">
        <f t="shared" si="152"/>
        <v>43.284871094527951</v>
      </c>
      <c r="I256" s="64">
        <f t="shared" si="152"/>
        <v>50.070874028810969</v>
      </c>
      <c r="J256" s="64">
        <f t="shared" si="152"/>
        <v>49.047888773385942</v>
      </c>
      <c r="K256" s="64">
        <f t="shared" si="152"/>
        <v>33.659078019522461</v>
      </c>
      <c r="L256" s="64">
        <f t="shared" si="152"/>
        <v>38.553277728224892</v>
      </c>
      <c r="M256" s="64">
        <f t="shared" si="152"/>
        <v>31.832637578713861</v>
      </c>
      <c r="N256" s="64">
        <f t="shared" si="152"/>
        <v>31.556894312340251</v>
      </c>
      <c r="O256" s="64">
        <f t="shared" si="152"/>
        <v>30.317277826255879</v>
      </c>
      <c r="P256" s="64">
        <f t="shared" si="152"/>
        <v>29.722935395412104</v>
      </c>
      <c r="Q256" s="64">
        <f t="shared" si="152"/>
        <v>34.10959412083308</v>
      </c>
      <c r="R256" s="64">
        <f t="shared" si="152"/>
        <v>37.799167503318493</v>
      </c>
      <c r="S256" s="64">
        <f t="shared" ref="S256:T256" si="153">(S12/S$88)/S$89</f>
        <v>44.232281592958145</v>
      </c>
      <c r="T256" s="64">
        <f t="shared" si="153"/>
        <v>45.705955100902486</v>
      </c>
      <c r="U256" s="64">
        <f t="shared" ref="U256" si="154">(U12/U$88)/U$89</f>
        <v>59.447714907350097</v>
      </c>
    </row>
    <row r="257" spans="1:21" ht="15" customHeight="1" x14ac:dyDescent="0.35">
      <c r="A257" s="19" t="s">
        <v>139</v>
      </c>
      <c r="B257" s="377"/>
      <c r="C257" s="254" t="s">
        <v>118</v>
      </c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</row>
    <row r="258" spans="1:21" ht="15" customHeight="1" x14ac:dyDescent="0.35">
      <c r="A258" s="19" t="s">
        <v>139</v>
      </c>
      <c r="B258" s="377"/>
      <c r="C258" s="254" t="s">
        <v>119</v>
      </c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</row>
    <row r="259" spans="1:21" ht="15" customHeight="1" x14ac:dyDescent="0.35">
      <c r="A259" s="19" t="s">
        <v>139</v>
      </c>
      <c r="B259" s="377"/>
      <c r="C259" s="254" t="s">
        <v>120</v>
      </c>
      <c r="D259" s="64">
        <f t="shared" ref="D259:R262" si="155">(D15/D$88)/D$89</f>
        <v>0</v>
      </c>
      <c r="E259" s="64">
        <f t="shared" si="155"/>
        <v>21.054910026885185</v>
      </c>
      <c r="F259" s="64">
        <f t="shared" si="155"/>
        <v>20.571223042045037</v>
      </c>
      <c r="G259" s="64">
        <f t="shared" si="155"/>
        <v>17.620466784857189</v>
      </c>
      <c r="H259" s="64">
        <f t="shared" si="155"/>
        <v>22.100359544688938</v>
      </c>
      <c r="I259" s="64">
        <f t="shared" si="155"/>
        <v>29.856284542208325</v>
      </c>
      <c r="J259" s="64">
        <f t="shared" si="155"/>
        <v>35.847729896707079</v>
      </c>
      <c r="K259" s="64">
        <f t="shared" si="155"/>
        <v>34.465258468488436</v>
      </c>
      <c r="L259" s="64">
        <f t="shared" si="155"/>
        <v>34.192033891110547</v>
      </c>
      <c r="M259" s="64">
        <f t="shared" si="155"/>
        <v>33.613471531202848</v>
      </c>
      <c r="N259" s="64">
        <f t="shared" si="155"/>
        <v>28.374394839197798</v>
      </c>
      <c r="O259" s="64">
        <f t="shared" si="155"/>
        <v>29.907606938805525</v>
      </c>
      <c r="P259" s="64">
        <f t="shared" si="155"/>
        <v>31.59952682156522</v>
      </c>
      <c r="Q259" s="64">
        <f t="shared" si="155"/>
        <v>35.954430122580568</v>
      </c>
      <c r="R259" s="64">
        <f t="shared" si="155"/>
        <v>38.535882263279419</v>
      </c>
      <c r="S259" s="64">
        <f t="shared" ref="S259:T259" si="156">(S15/S$88)/S$89</f>
        <v>41.930269260356432</v>
      </c>
      <c r="T259" s="64">
        <f t="shared" si="156"/>
        <v>53.340597058561954</v>
      </c>
      <c r="U259" s="64">
        <f t="shared" ref="U259" si="157">(U15/U$88)/U$89</f>
        <v>48.544899131795312</v>
      </c>
    </row>
    <row r="260" spans="1:21" ht="15" customHeight="1" x14ac:dyDescent="0.35">
      <c r="A260" s="19" t="s">
        <v>139</v>
      </c>
      <c r="B260" s="377"/>
      <c r="C260" s="260" t="s">
        <v>121</v>
      </c>
      <c r="D260" s="64">
        <f t="shared" si="155"/>
        <v>0</v>
      </c>
      <c r="E260" s="64">
        <f t="shared" si="155"/>
        <v>11.724879505474386</v>
      </c>
      <c r="F260" s="64">
        <f t="shared" si="155"/>
        <v>7.8789646231879429</v>
      </c>
      <c r="G260" s="64">
        <f t="shared" si="155"/>
        <v>0.98230676462898325</v>
      </c>
      <c r="H260" s="64">
        <f t="shared" si="155"/>
        <v>1.8531710461308186</v>
      </c>
      <c r="I260" s="64">
        <f t="shared" si="155"/>
        <v>1.1852702709612093</v>
      </c>
      <c r="J260" s="64">
        <f t="shared" si="155"/>
        <v>0.9787359005515972</v>
      </c>
      <c r="K260" s="64">
        <f t="shared" si="155"/>
        <v>2.7015399241903881</v>
      </c>
      <c r="L260" s="64">
        <f t="shared" si="155"/>
        <v>2.4854083717248554</v>
      </c>
      <c r="M260" s="64">
        <f t="shared" si="155"/>
        <v>3.0172678884139925</v>
      </c>
      <c r="N260" s="64">
        <f t="shared" si="155"/>
        <v>0.65940556150170715</v>
      </c>
      <c r="O260" s="64">
        <f t="shared" si="155"/>
        <v>1.5064790004648279</v>
      </c>
      <c r="P260" s="64">
        <f t="shared" si="155"/>
        <v>2.1937077350734278</v>
      </c>
      <c r="Q260" s="64">
        <f t="shared" si="155"/>
        <v>3.3066860728541019</v>
      </c>
      <c r="R260" s="64">
        <f t="shared" si="155"/>
        <v>19.495085100876125</v>
      </c>
      <c r="S260" s="64">
        <f t="shared" ref="S260:T260" si="158">(S16/S$88)/S$89</f>
        <v>19.976503561577772</v>
      </c>
      <c r="T260" s="64">
        <f t="shared" si="158"/>
        <v>44.161712721882942</v>
      </c>
      <c r="U260" s="64">
        <f t="shared" ref="U260" si="159">(U16/U$88)/U$89</f>
        <v>50.991706682030433</v>
      </c>
    </row>
    <row r="261" spans="1:21" ht="15" customHeight="1" x14ac:dyDescent="0.35">
      <c r="A261" s="19" t="s">
        <v>139</v>
      </c>
      <c r="B261" s="377"/>
      <c r="C261" s="260" t="s">
        <v>122</v>
      </c>
      <c r="D261" s="64">
        <f t="shared" si="155"/>
        <v>0</v>
      </c>
      <c r="E261" s="64">
        <f t="shared" si="155"/>
        <v>0</v>
      </c>
      <c r="F261" s="64">
        <f t="shared" si="155"/>
        <v>0</v>
      </c>
      <c r="G261" s="64">
        <f t="shared" si="155"/>
        <v>0</v>
      </c>
      <c r="H261" s="64">
        <f t="shared" si="155"/>
        <v>0</v>
      </c>
      <c r="I261" s="64">
        <f t="shared" si="155"/>
        <v>0</v>
      </c>
      <c r="J261" s="64">
        <f t="shared" si="155"/>
        <v>0.22218749161216733</v>
      </c>
      <c r="K261" s="64">
        <f t="shared" si="155"/>
        <v>0</v>
      </c>
      <c r="L261" s="64">
        <f t="shared" si="155"/>
        <v>0.40932673420587073</v>
      </c>
      <c r="M261" s="64">
        <f t="shared" si="155"/>
        <v>0.90518036652419764</v>
      </c>
      <c r="N261" s="64">
        <f t="shared" si="155"/>
        <v>0.31668819730016201</v>
      </c>
      <c r="O261" s="64">
        <f t="shared" si="155"/>
        <v>0</v>
      </c>
      <c r="P261" s="64">
        <f t="shared" si="155"/>
        <v>0</v>
      </c>
      <c r="Q261" s="64">
        <f t="shared" si="155"/>
        <v>0</v>
      </c>
      <c r="R261" s="64">
        <f t="shared" si="155"/>
        <v>0</v>
      </c>
      <c r="S261" s="64">
        <f t="shared" ref="S261:T261" si="160">(S17/S$88)/S$89</f>
        <v>0</v>
      </c>
      <c r="T261" s="64">
        <f t="shared" si="160"/>
        <v>0</v>
      </c>
      <c r="U261" s="64">
        <f t="shared" ref="U261" si="161">(U17/U$88)/U$89</f>
        <v>0</v>
      </c>
    </row>
    <row r="262" spans="1:21" ht="15" customHeight="1" x14ac:dyDescent="0.35">
      <c r="A262" s="19" t="s">
        <v>139</v>
      </c>
      <c r="B262" s="378"/>
      <c r="C262" s="261" t="s">
        <v>116</v>
      </c>
      <c r="D262" s="33">
        <f t="shared" si="155"/>
        <v>14.89602906669638</v>
      </c>
      <c r="E262" s="33">
        <f t="shared" si="155"/>
        <v>11.623679492118345</v>
      </c>
      <c r="F262" s="33">
        <f t="shared" si="155"/>
        <v>9.495373654441865</v>
      </c>
      <c r="G262" s="33">
        <f t="shared" si="155"/>
        <v>8.7489312583911865</v>
      </c>
      <c r="H262" s="33">
        <f t="shared" si="155"/>
        <v>5.6762144059359345</v>
      </c>
      <c r="I262" s="33">
        <f t="shared" si="155"/>
        <v>10.458970577666006</v>
      </c>
      <c r="J262" s="33">
        <f t="shared" si="155"/>
        <v>8.5535907474046375</v>
      </c>
      <c r="K262" s="33">
        <f t="shared" si="155"/>
        <v>14.393652680061047</v>
      </c>
      <c r="L262" s="33">
        <f t="shared" si="155"/>
        <v>12.929916232641435</v>
      </c>
      <c r="M262" s="33">
        <f t="shared" si="155"/>
        <v>14.576817012329871</v>
      </c>
      <c r="N262" s="33">
        <f t="shared" si="155"/>
        <v>20.745805965080638</v>
      </c>
      <c r="O262" s="33">
        <f t="shared" si="155"/>
        <v>14.012398925781913</v>
      </c>
      <c r="P262" s="33">
        <f t="shared" si="155"/>
        <v>24.005868430914429</v>
      </c>
      <c r="Q262" s="33">
        <f t="shared" si="155"/>
        <v>18.296202693623353</v>
      </c>
      <c r="R262" s="33">
        <f t="shared" si="155"/>
        <v>23.98846531465264</v>
      </c>
      <c r="S262" s="33">
        <f t="shared" ref="S262:T262" si="162">(S18/S$88)/S$89</f>
        <v>25.71397506915233</v>
      </c>
      <c r="T262" s="33">
        <f t="shared" si="162"/>
        <v>33.415482768040881</v>
      </c>
      <c r="U262" s="33">
        <f t="shared" ref="U262" si="163">(U18/U$88)/U$89</f>
        <v>33.719008423778689</v>
      </c>
    </row>
    <row r="263" spans="1:21" x14ac:dyDescent="0.35">
      <c r="A263" s="19" t="s">
        <v>139</v>
      </c>
      <c r="B263" s="393" t="s">
        <v>4</v>
      </c>
      <c r="C263" s="260" t="s">
        <v>59</v>
      </c>
      <c r="D263" s="32">
        <f t="shared" ref="D263:R263" si="164">(D19/D$88)/D$89</f>
        <v>16.445579941730752</v>
      </c>
      <c r="E263" s="32">
        <f t="shared" si="164"/>
        <v>12.604077703489203</v>
      </c>
      <c r="F263" s="32">
        <f t="shared" si="164"/>
        <v>14.116033025434872</v>
      </c>
      <c r="G263" s="32">
        <f t="shared" si="164"/>
        <v>9.5731945570013561</v>
      </c>
      <c r="H263" s="32">
        <f t="shared" si="164"/>
        <v>9.8593617694729971</v>
      </c>
      <c r="I263" s="32">
        <f t="shared" si="164"/>
        <v>10.709074398455277</v>
      </c>
      <c r="J263" s="32">
        <f t="shared" si="164"/>
        <v>13.403517655892459</v>
      </c>
      <c r="K263" s="32">
        <f t="shared" si="164"/>
        <v>11.071466811185488</v>
      </c>
      <c r="L263" s="32">
        <f t="shared" si="164"/>
        <v>12.365051356638487</v>
      </c>
      <c r="M263" s="32">
        <f t="shared" si="164"/>
        <v>6.0598244217126744</v>
      </c>
      <c r="N263" s="32">
        <f t="shared" si="164"/>
        <v>1.7831257793361783</v>
      </c>
      <c r="O263" s="32">
        <f t="shared" si="164"/>
        <v>1.5430156699383548</v>
      </c>
      <c r="P263" s="32">
        <f t="shared" si="164"/>
        <v>1.6991775973914489</v>
      </c>
      <c r="Q263" s="32">
        <f t="shared" si="164"/>
        <v>2.3963432426136819</v>
      </c>
      <c r="R263" s="32">
        <f t="shared" si="164"/>
        <v>1.6838013155900384</v>
      </c>
      <c r="S263" s="32">
        <f t="shared" ref="S263:T263" si="165">(S19/S$88)/S$89</f>
        <v>2.5700378771194137</v>
      </c>
      <c r="T263" s="32">
        <f t="shared" si="165"/>
        <v>3.3000704727803218</v>
      </c>
      <c r="U263" s="32">
        <f t="shared" ref="U263" si="166">(U19/U$88)/U$89</f>
        <v>5.56382196283875</v>
      </c>
    </row>
    <row r="264" spans="1:21" x14ac:dyDescent="0.35">
      <c r="A264" s="19" t="s">
        <v>139</v>
      </c>
      <c r="B264" s="390"/>
      <c r="C264" s="254" t="s">
        <v>60</v>
      </c>
      <c r="D264" s="32">
        <f t="shared" ref="D264:R264" si="167">(D20/D$88)/D$89</f>
        <v>16.445579941730752</v>
      </c>
      <c r="E264" s="32">
        <f t="shared" si="167"/>
        <v>12.604077703489203</v>
      </c>
      <c r="F264" s="32">
        <f t="shared" si="167"/>
        <v>14.116033025434872</v>
      </c>
      <c r="G264" s="32">
        <f t="shared" si="167"/>
        <v>9.5731945570013561</v>
      </c>
      <c r="H264" s="32">
        <f t="shared" si="167"/>
        <v>9.8593617694729971</v>
      </c>
      <c r="I264" s="32">
        <f t="shared" si="167"/>
        <v>10.709074398455277</v>
      </c>
      <c r="J264" s="32">
        <f t="shared" si="167"/>
        <v>13.403517655892459</v>
      </c>
      <c r="K264" s="32">
        <f t="shared" si="167"/>
        <v>11.071466811185488</v>
      </c>
      <c r="L264" s="32">
        <f t="shared" si="167"/>
        <v>12.365051356638487</v>
      </c>
      <c r="M264" s="32">
        <f t="shared" si="167"/>
        <v>6.0598244217126744</v>
      </c>
      <c r="N264" s="32">
        <f t="shared" si="167"/>
        <v>1.7831257793361783</v>
      </c>
      <c r="O264" s="32">
        <f t="shared" si="167"/>
        <v>1.5430156699383548</v>
      </c>
      <c r="P264" s="32">
        <f t="shared" si="167"/>
        <v>1.6991775973914489</v>
      </c>
      <c r="Q264" s="32">
        <f t="shared" si="167"/>
        <v>2.3963432426136819</v>
      </c>
      <c r="R264" s="32">
        <f t="shared" si="167"/>
        <v>1.6838013155900384</v>
      </c>
      <c r="S264" s="32">
        <f t="shared" ref="S264:T264" si="168">(S20/S$88)/S$89</f>
        <v>2.5700378771194137</v>
      </c>
      <c r="T264" s="32">
        <f t="shared" si="168"/>
        <v>3.3000704727803218</v>
      </c>
      <c r="U264" s="32">
        <f t="shared" ref="U264" si="169">(U20/U$88)/U$89</f>
        <v>5.56382196283875</v>
      </c>
    </row>
    <row r="265" spans="1:21" x14ac:dyDescent="0.35">
      <c r="A265" s="19" t="s">
        <v>139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</row>
    <row r="266" spans="1:21" x14ac:dyDescent="0.35">
      <c r="A266" s="19" t="s">
        <v>139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35">
      <c r="A267" s="19" t="s">
        <v>139</v>
      </c>
      <c r="B267" s="391"/>
      <c r="C267" s="255" t="s">
        <v>63</v>
      </c>
      <c r="D267" s="33">
        <f t="shared" ref="D267:R267" si="170">(D23/D$88)/D$89</f>
        <v>0</v>
      </c>
      <c r="E267" s="33">
        <f t="shared" si="170"/>
        <v>0</v>
      </c>
      <c r="F267" s="33">
        <f t="shared" si="170"/>
        <v>0</v>
      </c>
      <c r="G267" s="33">
        <f t="shared" si="170"/>
        <v>0</v>
      </c>
      <c r="H267" s="33">
        <f t="shared" si="170"/>
        <v>0</v>
      </c>
      <c r="I267" s="33">
        <f t="shared" si="170"/>
        <v>0</v>
      </c>
      <c r="J267" s="33">
        <f t="shared" si="170"/>
        <v>0</v>
      </c>
      <c r="K267" s="33">
        <f t="shared" si="170"/>
        <v>0</v>
      </c>
      <c r="L267" s="33">
        <f t="shared" si="170"/>
        <v>0</v>
      </c>
      <c r="M267" s="33">
        <f t="shared" si="170"/>
        <v>0</v>
      </c>
      <c r="N267" s="33">
        <f t="shared" si="170"/>
        <v>0</v>
      </c>
      <c r="O267" s="33">
        <f t="shared" si="170"/>
        <v>0</v>
      </c>
      <c r="P267" s="33">
        <f t="shared" si="170"/>
        <v>0</v>
      </c>
      <c r="Q267" s="33">
        <f t="shared" si="170"/>
        <v>0</v>
      </c>
      <c r="R267" s="33">
        <f t="shared" si="170"/>
        <v>0</v>
      </c>
      <c r="S267" s="33">
        <f t="shared" ref="S267:T267" si="171">(S23/S$88)/S$89</f>
        <v>0</v>
      </c>
      <c r="T267" s="33">
        <f t="shared" si="171"/>
        <v>0</v>
      </c>
      <c r="U267" s="33">
        <f t="shared" ref="U267" si="172">(U23/U$88)/U$89</f>
        <v>0</v>
      </c>
    </row>
    <row r="268" spans="1:21" x14ac:dyDescent="0.35">
      <c r="A268" s="19" t="s">
        <v>139</v>
      </c>
      <c r="B268" s="393" t="s">
        <v>5</v>
      </c>
      <c r="C268" s="17" t="s">
        <v>59</v>
      </c>
      <c r="D268" s="32">
        <f t="shared" ref="D268:R268" si="173">(D24/D$88)/D$89</f>
        <v>0</v>
      </c>
      <c r="E268" s="32">
        <f t="shared" si="173"/>
        <v>0</v>
      </c>
      <c r="F268" s="32">
        <f t="shared" si="173"/>
        <v>0</v>
      </c>
      <c r="G268" s="32">
        <f t="shared" si="173"/>
        <v>0</v>
      </c>
      <c r="H268" s="32">
        <f t="shared" si="173"/>
        <v>0</v>
      </c>
      <c r="I268" s="32">
        <f t="shared" si="173"/>
        <v>0</v>
      </c>
      <c r="J268" s="32">
        <f t="shared" si="173"/>
        <v>0</v>
      </c>
      <c r="K268" s="32">
        <f t="shared" si="173"/>
        <v>0</v>
      </c>
      <c r="L268" s="32">
        <f t="shared" si="173"/>
        <v>0</v>
      </c>
      <c r="M268" s="32">
        <f t="shared" si="173"/>
        <v>0</v>
      </c>
      <c r="N268" s="32">
        <f t="shared" si="173"/>
        <v>0</v>
      </c>
      <c r="O268" s="32">
        <f t="shared" si="173"/>
        <v>0</v>
      </c>
      <c r="P268" s="32">
        <f t="shared" si="173"/>
        <v>0</v>
      </c>
      <c r="Q268" s="32">
        <f t="shared" si="173"/>
        <v>0</v>
      </c>
      <c r="R268" s="32">
        <f t="shared" si="173"/>
        <v>0</v>
      </c>
      <c r="S268" s="32">
        <f t="shared" ref="S268:T268" si="174">(S24/S$88)/S$89</f>
        <v>0</v>
      </c>
      <c r="T268" s="32">
        <f t="shared" si="174"/>
        <v>0</v>
      </c>
      <c r="U268" s="32">
        <f t="shared" ref="U268" si="175">(U24/U$88)/U$89</f>
        <v>0</v>
      </c>
    </row>
    <row r="269" spans="1:21" x14ac:dyDescent="0.35">
      <c r="A269" s="19" t="s">
        <v>139</v>
      </c>
      <c r="B269" s="390"/>
      <c r="C269" s="20" t="s">
        <v>60</v>
      </c>
      <c r="D269" s="32">
        <f t="shared" ref="D269:R269" si="176">(D25/D$88)/D$89</f>
        <v>0</v>
      </c>
      <c r="E269" s="32">
        <f t="shared" si="176"/>
        <v>0</v>
      </c>
      <c r="F269" s="32">
        <f t="shared" si="176"/>
        <v>0</v>
      </c>
      <c r="G269" s="32">
        <f t="shared" si="176"/>
        <v>0</v>
      </c>
      <c r="H269" s="32">
        <f t="shared" si="176"/>
        <v>0</v>
      </c>
      <c r="I269" s="32">
        <f t="shared" si="176"/>
        <v>0</v>
      </c>
      <c r="J269" s="32">
        <f t="shared" si="176"/>
        <v>0</v>
      </c>
      <c r="K269" s="32">
        <f t="shared" si="176"/>
        <v>0</v>
      </c>
      <c r="L269" s="32">
        <f t="shared" si="176"/>
        <v>0</v>
      </c>
      <c r="M269" s="32">
        <f t="shared" si="176"/>
        <v>0</v>
      </c>
      <c r="N269" s="32">
        <f t="shared" si="176"/>
        <v>0</v>
      </c>
      <c r="O269" s="32">
        <f t="shared" si="176"/>
        <v>0</v>
      </c>
      <c r="P269" s="32">
        <f t="shared" si="176"/>
        <v>0</v>
      </c>
      <c r="Q269" s="32">
        <f t="shared" si="176"/>
        <v>0</v>
      </c>
      <c r="R269" s="32">
        <f t="shared" si="176"/>
        <v>0</v>
      </c>
      <c r="S269" s="32">
        <f t="shared" ref="S269:T269" si="177">(S25/S$88)/S$89</f>
        <v>0</v>
      </c>
      <c r="T269" s="32">
        <f t="shared" si="177"/>
        <v>0</v>
      </c>
      <c r="U269" s="32">
        <f t="shared" ref="U269" si="178">(U25/U$88)/U$89</f>
        <v>0</v>
      </c>
    </row>
    <row r="270" spans="1:21" x14ac:dyDescent="0.35">
      <c r="A270" s="19" t="s">
        <v>139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</row>
    <row r="271" spans="1:21" x14ac:dyDescent="0.35">
      <c r="A271" s="19" t="s">
        <v>139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35">
      <c r="A272" s="19" t="s">
        <v>139</v>
      </c>
      <c r="B272" s="391"/>
      <c r="C272" s="27" t="s">
        <v>63</v>
      </c>
      <c r="D272" s="33">
        <f t="shared" ref="D272:R272" si="179">(D28/D$88)/D$89</f>
        <v>0</v>
      </c>
      <c r="E272" s="33">
        <f t="shared" si="179"/>
        <v>0</v>
      </c>
      <c r="F272" s="33">
        <f t="shared" si="179"/>
        <v>0</v>
      </c>
      <c r="G272" s="33">
        <f t="shared" si="179"/>
        <v>0</v>
      </c>
      <c r="H272" s="33">
        <f t="shared" si="179"/>
        <v>0</v>
      </c>
      <c r="I272" s="33">
        <f t="shared" si="179"/>
        <v>0</v>
      </c>
      <c r="J272" s="33">
        <f t="shared" si="179"/>
        <v>0</v>
      </c>
      <c r="K272" s="33">
        <f t="shared" si="179"/>
        <v>0</v>
      </c>
      <c r="L272" s="33">
        <f t="shared" si="179"/>
        <v>0</v>
      </c>
      <c r="M272" s="33">
        <f t="shared" si="179"/>
        <v>0</v>
      </c>
      <c r="N272" s="33">
        <f t="shared" si="179"/>
        <v>0</v>
      </c>
      <c r="O272" s="33">
        <f t="shared" si="179"/>
        <v>0</v>
      </c>
      <c r="P272" s="33">
        <f t="shared" si="179"/>
        <v>0</v>
      </c>
      <c r="Q272" s="33">
        <f t="shared" si="179"/>
        <v>0</v>
      </c>
      <c r="R272" s="33">
        <f t="shared" si="179"/>
        <v>0</v>
      </c>
      <c r="S272" s="33">
        <f t="shared" ref="S272:T272" si="180">(S28/S$88)/S$89</f>
        <v>0</v>
      </c>
      <c r="T272" s="33">
        <f t="shared" si="180"/>
        <v>0</v>
      </c>
      <c r="U272" s="33">
        <f t="shared" ref="U272" si="181">(U28/U$88)/U$89</f>
        <v>0</v>
      </c>
    </row>
    <row r="273" spans="1:21" x14ac:dyDescent="0.35">
      <c r="A273" s="19" t="s">
        <v>139</v>
      </c>
      <c r="B273" s="393" t="s">
        <v>6</v>
      </c>
      <c r="C273" s="17" t="s">
        <v>59</v>
      </c>
      <c r="D273" s="32">
        <f t="shared" ref="D273:R273" si="182">(D29/D$88)/D$89</f>
        <v>0</v>
      </c>
      <c r="E273" s="32">
        <f t="shared" si="182"/>
        <v>0</v>
      </c>
      <c r="F273" s="32">
        <f t="shared" si="182"/>
        <v>0</v>
      </c>
      <c r="G273" s="32">
        <f t="shared" si="182"/>
        <v>0</v>
      </c>
      <c r="H273" s="32">
        <f t="shared" si="182"/>
        <v>0</v>
      </c>
      <c r="I273" s="32">
        <f t="shared" si="182"/>
        <v>0</v>
      </c>
      <c r="J273" s="32">
        <f t="shared" si="182"/>
        <v>0</v>
      </c>
      <c r="K273" s="32">
        <f t="shared" si="182"/>
        <v>0</v>
      </c>
      <c r="L273" s="32">
        <f t="shared" si="182"/>
        <v>0</v>
      </c>
      <c r="M273" s="32">
        <f t="shared" si="182"/>
        <v>0</v>
      </c>
      <c r="N273" s="32">
        <f t="shared" si="182"/>
        <v>0</v>
      </c>
      <c r="O273" s="32">
        <f t="shared" si="182"/>
        <v>0</v>
      </c>
      <c r="P273" s="32">
        <f t="shared" si="182"/>
        <v>0</v>
      </c>
      <c r="Q273" s="32">
        <f t="shared" si="182"/>
        <v>0</v>
      </c>
      <c r="R273" s="32">
        <f t="shared" si="182"/>
        <v>0</v>
      </c>
      <c r="S273" s="32">
        <f t="shared" ref="S273:T273" si="183">(S29/S$88)/S$89</f>
        <v>0</v>
      </c>
      <c r="T273" s="32">
        <f t="shared" si="183"/>
        <v>0</v>
      </c>
      <c r="U273" s="32">
        <f t="shared" ref="U273" si="184">(U29/U$88)/U$89</f>
        <v>0</v>
      </c>
    </row>
    <row r="274" spans="1:21" x14ac:dyDescent="0.35">
      <c r="A274" s="19" t="s">
        <v>139</v>
      </c>
      <c r="B274" s="390"/>
      <c r="C274" s="20" t="s">
        <v>60</v>
      </c>
      <c r="D274" s="32">
        <f t="shared" ref="D274:R274" si="185">(D30/D$88)/D$89</f>
        <v>0</v>
      </c>
      <c r="E274" s="32">
        <f t="shared" si="185"/>
        <v>0</v>
      </c>
      <c r="F274" s="32">
        <f t="shared" si="185"/>
        <v>0</v>
      </c>
      <c r="G274" s="32">
        <f t="shared" si="185"/>
        <v>0</v>
      </c>
      <c r="H274" s="32">
        <f t="shared" si="185"/>
        <v>0</v>
      </c>
      <c r="I274" s="32">
        <f t="shared" si="185"/>
        <v>0</v>
      </c>
      <c r="J274" s="32">
        <f t="shared" si="185"/>
        <v>0</v>
      </c>
      <c r="K274" s="32">
        <f t="shared" si="185"/>
        <v>0</v>
      </c>
      <c r="L274" s="32">
        <f t="shared" si="185"/>
        <v>0</v>
      </c>
      <c r="M274" s="32">
        <f t="shared" si="185"/>
        <v>0</v>
      </c>
      <c r="N274" s="32">
        <f t="shared" si="185"/>
        <v>0</v>
      </c>
      <c r="O274" s="32">
        <f t="shared" si="185"/>
        <v>0</v>
      </c>
      <c r="P274" s="32">
        <f t="shared" si="185"/>
        <v>0</v>
      </c>
      <c r="Q274" s="32">
        <f t="shared" si="185"/>
        <v>0</v>
      </c>
      <c r="R274" s="32">
        <f t="shared" si="185"/>
        <v>0</v>
      </c>
      <c r="S274" s="32">
        <f t="shared" ref="S274:T274" si="186">(S30/S$88)/S$89</f>
        <v>0</v>
      </c>
      <c r="T274" s="32">
        <f t="shared" si="186"/>
        <v>0</v>
      </c>
      <c r="U274" s="32">
        <f t="shared" ref="U274" si="187">(U30/U$88)/U$89</f>
        <v>0</v>
      </c>
    </row>
    <row r="275" spans="1:21" x14ac:dyDescent="0.35">
      <c r="A275" s="19" t="s">
        <v>139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</row>
    <row r="276" spans="1:21" x14ac:dyDescent="0.35">
      <c r="A276" s="19" t="s">
        <v>139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35">
      <c r="A277" s="19" t="s">
        <v>139</v>
      </c>
      <c r="B277" s="391"/>
      <c r="C277" s="27" t="s">
        <v>63</v>
      </c>
      <c r="D277" s="33">
        <f t="shared" ref="D277:R277" si="188">(D33/D$88)/D$89</f>
        <v>0</v>
      </c>
      <c r="E277" s="33">
        <f t="shared" si="188"/>
        <v>0</v>
      </c>
      <c r="F277" s="33">
        <f t="shared" si="188"/>
        <v>0</v>
      </c>
      <c r="G277" s="33">
        <f t="shared" si="188"/>
        <v>0</v>
      </c>
      <c r="H277" s="33">
        <f t="shared" si="188"/>
        <v>0</v>
      </c>
      <c r="I277" s="33">
        <f t="shared" si="188"/>
        <v>0</v>
      </c>
      <c r="J277" s="33">
        <f t="shared" si="188"/>
        <v>0</v>
      </c>
      <c r="K277" s="33">
        <f t="shared" si="188"/>
        <v>0</v>
      </c>
      <c r="L277" s="33">
        <f t="shared" si="188"/>
        <v>0</v>
      </c>
      <c r="M277" s="33">
        <f t="shared" si="188"/>
        <v>0</v>
      </c>
      <c r="N277" s="33">
        <f t="shared" si="188"/>
        <v>0</v>
      </c>
      <c r="O277" s="33">
        <f t="shared" si="188"/>
        <v>0</v>
      </c>
      <c r="P277" s="33">
        <f t="shared" si="188"/>
        <v>0</v>
      </c>
      <c r="Q277" s="33">
        <f t="shared" si="188"/>
        <v>0</v>
      </c>
      <c r="R277" s="33">
        <f t="shared" si="188"/>
        <v>0</v>
      </c>
      <c r="S277" s="33">
        <f t="shared" ref="S277:T277" si="189">(S33/S$88)/S$89</f>
        <v>0</v>
      </c>
      <c r="T277" s="33">
        <f t="shared" si="189"/>
        <v>0</v>
      </c>
      <c r="U277" s="33">
        <f t="shared" ref="U277" si="190">(U33/U$88)/U$89</f>
        <v>0</v>
      </c>
    </row>
    <row r="278" spans="1:21" x14ac:dyDescent="0.35">
      <c r="A278" s="19" t="s">
        <v>139</v>
      </c>
      <c r="B278" s="393" t="s">
        <v>7</v>
      </c>
      <c r="C278" s="28" t="s">
        <v>59</v>
      </c>
      <c r="D278" s="56">
        <f t="shared" ref="D278:R278" si="191">(D34/D$88)/D$89</f>
        <v>38.380323480612098</v>
      </c>
      <c r="E278" s="56">
        <f t="shared" si="191"/>
        <v>34.913443802267082</v>
      </c>
      <c r="F278" s="56">
        <f t="shared" si="191"/>
        <v>31.384044572845895</v>
      </c>
      <c r="G278" s="56">
        <f t="shared" si="191"/>
        <v>23.215829785332094</v>
      </c>
      <c r="H278" s="56">
        <f t="shared" si="191"/>
        <v>19.136198813425668</v>
      </c>
      <c r="I278" s="56">
        <f t="shared" si="191"/>
        <v>30.201860370715401</v>
      </c>
      <c r="J278" s="56">
        <f t="shared" si="191"/>
        <v>32.520505060235507</v>
      </c>
      <c r="K278" s="56">
        <f t="shared" si="191"/>
        <v>23.992412950534654</v>
      </c>
      <c r="L278" s="56">
        <f t="shared" si="191"/>
        <v>29.356397753167812</v>
      </c>
      <c r="M278" s="56">
        <f t="shared" si="191"/>
        <v>29.675915391499906</v>
      </c>
      <c r="N278" s="56">
        <f t="shared" si="191"/>
        <v>25.679221818851182</v>
      </c>
      <c r="O278" s="56">
        <f t="shared" si="191"/>
        <v>27.917869240387787</v>
      </c>
      <c r="P278" s="56">
        <f t="shared" si="191"/>
        <v>38.912860519564312</v>
      </c>
      <c r="Q278" s="56">
        <f t="shared" si="191"/>
        <v>34.696264008154074</v>
      </c>
      <c r="R278" s="56">
        <f t="shared" si="191"/>
        <v>39.519200609777165</v>
      </c>
      <c r="S278" s="56">
        <f t="shared" ref="S278:T278" si="192">(S34/S$88)/S$89</f>
        <v>41.221981729398664</v>
      </c>
      <c r="T278" s="56">
        <f t="shared" si="192"/>
        <v>45.565044353125622</v>
      </c>
      <c r="U278" s="56">
        <f t="shared" ref="U278" si="193">(U34/U$88)/U$89</f>
        <v>49.116414601838038</v>
      </c>
    </row>
    <row r="279" spans="1:21" x14ac:dyDescent="0.35">
      <c r="A279" s="19" t="s">
        <v>139</v>
      </c>
      <c r="B279" s="390"/>
      <c r="C279" s="20" t="s">
        <v>60</v>
      </c>
      <c r="D279" s="32">
        <f t="shared" ref="D279:R279" si="194">(D35/D$88)/D$89</f>
        <v>33.065616903140352</v>
      </c>
      <c r="E279" s="32">
        <f t="shared" si="194"/>
        <v>30.63894731221087</v>
      </c>
      <c r="F279" s="32">
        <f t="shared" si="194"/>
        <v>28.25673954026546</v>
      </c>
      <c r="G279" s="32">
        <f t="shared" si="194"/>
        <v>19.707037212997051</v>
      </c>
      <c r="H279" s="32">
        <f t="shared" si="194"/>
        <v>17.693232673443873</v>
      </c>
      <c r="I279" s="32">
        <f t="shared" si="194"/>
        <v>27.070774981614164</v>
      </c>
      <c r="J279" s="32">
        <f t="shared" si="194"/>
        <v>30.370507008884768</v>
      </c>
      <c r="K279" s="32">
        <f t="shared" si="194"/>
        <v>19.28706196958143</v>
      </c>
      <c r="L279" s="32">
        <f t="shared" si="194"/>
        <v>27.403824587734128</v>
      </c>
      <c r="M279" s="32">
        <f t="shared" si="194"/>
        <v>27.557287936848414</v>
      </c>
      <c r="N279" s="32">
        <f t="shared" si="194"/>
        <v>22.737848912660851</v>
      </c>
      <c r="O279" s="32">
        <f t="shared" si="194"/>
        <v>24.231463289009774</v>
      </c>
      <c r="P279" s="32">
        <f t="shared" si="194"/>
        <v>27.684360037259179</v>
      </c>
      <c r="Q279" s="32">
        <f t="shared" si="194"/>
        <v>27.459409511994668</v>
      </c>
      <c r="R279" s="32">
        <f t="shared" si="194"/>
        <v>29.589390450508112</v>
      </c>
      <c r="S279" s="32">
        <f t="shared" ref="S279:T279" si="195">(S35/S$88)/S$89</f>
        <v>32.984188489252773</v>
      </c>
      <c r="T279" s="32">
        <f t="shared" si="195"/>
        <v>36.04491255212946</v>
      </c>
      <c r="U279" s="32">
        <f t="shared" ref="U279" si="196">(U35/U$88)/U$89</f>
        <v>42.18114840582944</v>
      </c>
    </row>
    <row r="280" spans="1:21" x14ac:dyDescent="0.35">
      <c r="A280" s="19" t="s">
        <v>139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</row>
    <row r="281" spans="1:21" x14ac:dyDescent="0.35">
      <c r="A281" s="19" t="s">
        <v>139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35">
      <c r="A282" s="19" t="s">
        <v>139</v>
      </c>
      <c r="B282" s="391"/>
      <c r="C282" s="27" t="s">
        <v>63</v>
      </c>
      <c r="D282" s="33">
        <f t="shared" ref="D282:R282" si="197">(D38/D$88)/D$89</f>
        <v>5.3147065774717515</v>
      </c>
      <c r="E282" s="33">
        <f t="shared" si="197"/>
        <v>4.2744964900562099</v>
      </c>
      <c r="F282" s="33">
        <f t="shared" si="197"/>
        <v>3.1273050325804359</v>
      </c>
      <c r="G282" s="33">
        <f t="shared" si="197"/>
        <v>3.5087925723350422</v>
      </c>
      <c r="H282" s="33">
        <f t="shared" si="197"/>
        <v>1.4429661399817928</v>
      </c>
      <c r="I282" s="33">
        <f t="shared" si="197"/>
        <v>3.1310853891012385</v>
      </c>
      <c r="J282" s="33">
        <f t="shared" si="197"/>
        <v>2.1499980513507326</v>
      </c>
      <c r="K282" s="33">
        <f t="shared" si="197"/>
        <v>4.7053509809532272</v>
      </c>
      <c r="L282" s="33">
        <f t="shared" si="197"/>
        <v>1.9525731654336835</v>
      </c>
      <c r="M282" s="33">
        <f t="shared" si="197"/>
        <v>2.1186274546514912</v>
      </c>
      <c r="N282" s="33">
        <f t="shared" si="197"/>
        <v>2.9413729061903275</v>
      </c>
      <c r="O282" s="33">
        <f t="shared" si="197"/>
        <v>3.6864059513780125</v>
      </c>
      <c r="P282" s="33">
        <f t="shared" si="197"/>
        <v>11.22850048230514</v>
      </c>
      <c r="Q282" s="33">
        <f t="shared" si="197"/>
        <v>7.2368544961594052</v>
      </c>
      <c r="R282" s="33">
        <f t="shared" si="197"/>
        <v>9.9298101592690546</v>
      </c>
      <c r="S282" s="33">
        <f t="shared" ref="S282:T282" si="198">(S38/S$88)/S$89</f>
        <v>8.2377932401458978</v>
      </c>
      <c r="T282" s="33">
        <f t="shared" si="198"/>
        <v>9.5201318009961557</v>
      </c>
      <c r="U282" s="33">
        <f t="shared" ref="U282" si="199">(U38/U$88)/U$89</f>
        <v>6.9352661960085964</v>
      </c>
    </row>
    <row r="283" spans="1:21" x14ac:dyDescent="0.35">
      <c r="A283" s="19" t="s">
        <v>139</v>
      </c>
      <c r="B283" s="393" t="s">
        <v>8</v>
      </c>
      <c r="C283" s="28" t="s">
        <v>59</v>
      </c>
      <c r="D283" s="56">
        <f t="shared" ref="D283:R283" si="200">(D39/D$88)/D$89</f>
        <v>2.9728025173412207</v>
      </c>
      <c r="E283" s="56">
        <f t="shared" si="200"/>
        <v>3.4187739129120298</v>
      </c>
      <c r="F283" s="56">
        <f t="shared" si="200"/>
        <v>3.0616457380720385</v>
      </c>
      <c r="G283" s="56">
        <f t="shared" si="200"/>
        <v>2.7500533595230996</v>
      </c>
      <c r="H283" s="56">
        <f t="shared" si="200"/>
        <v>3.0197291577829044</v>
      </c>
      <c r="I283" s="56">
        <f t="shared" si="200"/>
        <v>4.0342446259808273</v>
      </c>
      <c r="J283" s="56">
        <f t="shared" si="200"/>
        <v>3.2041422313368311</v>
      </c>
      <c r="K283" s="56">
        <f t="shared" si="200"/>
        <v>3.1659585092896272</v>
      </c>
      <c r="L283" s="56">
        <f t="shared" si="200"/>
        <v>1.6210070063880195</v>
      </c>
      <c r="M283" s="56">
        <f t="shared" si="200"/>
        <v>0.62747917762058436</v>
      </c>
      <c r="N283" s="56">
        <f t="shared" si="200"/>
        <v>4.8571423222712233E-2</v>
      </c>
      <c r="O283" s="56">
        <f t="shared" si="200"/>
        <v>3.4764900010726796E-2</v>
      </c>
      <c r="P283" s="56">
        <f t="shared" si="200"/>
        <v>0</v>
      </c>
      <c r="Q283" s="56">
        <f t="shared" si="200"/>
        <v>3.0133665425707761E-2</v>
      </c>
      <c r="R283" s="56">
        <f t="shared" si="200"/>
        <v>0.1436260402491206</v>
      </c>
      <c r="S283" s="56">
        <f t="shared" ref="S283:T283" si="201">(S39/S$88)/S$89</f>
        <v>3.7382151755274407E-3</v>
      </c>
      <c r="T283" s="56">
        <f t="shared" si="201"/>
        <v>3.8261132430665326E-2</v>
      </c>
      <c r="U283" s="56">
        <f t="shared" ref="U283" si="202">(U39/U$88)/U$89</f>
        <v>5.242751801686002E-2</v>
      </c>
    </row>
    <row r="284" spans="1:21" x14ac:dyDescent="0.35">
      <c r="A284" s="19" t="s">
        <v>139</v>
      </c>
      <c r="B284" s="390"/>
      <c r="C284" s="20" t="s">
        <v>60</v>
      </c>
      <c r="D284" s="32">
        <f t="shared" ref="D284:R284" si="203">(D40/D$88)/D$89</f>
        <v>2.9728025173412207</v>
      </c>
      <c r="E284" s="32">
        <f t="shared" si="203"/>
        <v>3.4187739129120298</v>
      </c>
      <c r="F284" s="32">
        <f t="shared" si="203"/>
        <v>3.0616457380720385</v>
      </c>
      <c r="G284" s="32">
        <f t="shared" si="203"/>
        <v>2.7500533595230996</v>
      </c>
      <c r="H284" s="32">
        <f t="shared" si="203"/>
        <v>3.0197291577829044</v>
      </c>
      <c r="I284" s="32">
        <f t="shared" si="203"/>
        <v>4.0342446259808273</v>
      </c>
      <c r="J284" s="32">
        <f t="shared" si="203"/>
        <v>3.2041422313368311</v>
      </c>
      <c r="K284" s="32">
        <f t="shared" si="203"/>
        <v>3.1659585092896272</v>
      </c>
      <c r="L284" s="32">
        <f t="shared" si="203"/>
        <v>1.6210070063880195</v>
      </c>
      <c r="M284" s="32">
        <f t="shared" si="203"/>
        <v>0.62747917762058436</v>
      </c>
      <c r="N284" s="32">
        <f t="shared" si="203"/>
        <v>4.8571423222712233E-2</v>
      </c>
      <c r="O284" s="32">
        <f t="shared" si="203"/>
        <v>3.4764900010726796E-2</v>
      </c>
      <c r="P284" s="32">
        <f t="shared" si="203"/>
        <v>0</v>
      </c>
      <c r="Q284" s="32">
        <f t="shared" si="203"/>
        <v>3.0133665425707761E-2</v>
      </c>
      <c r="R284" s="32">
        <f t="shared" si="203"/>
        <v>0.1436260402491206</v>
      </c>
      <c r="S284" s="32">
        <f t="shared" ref="S284:T284" si="204">(S40/S$88)/S$89</f>
        <v>3.7382151755274407E-3</v>
      </c>
      <c r="T284" s="32">
        <f t="shared" si="204"/>
        <v>3.8261132430665326E-2</v>
      </c>
      <c r="U284" s="32">
        <f t="shared" ref="U284" si="205">(U40/U$88)/U$89</f>
        <v>5.242751801686002E-2</v>
      </c>
    </row>
    <row r="285" spans="1:21" x14ac:dyDescent="0.35">
      <c r="A285" s="19" t="s">
        <v>139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</row>
    <row r="286" spans="1:21" x14ac:dyDescent="0.35">
      <c r="A286" s="19" t="s">
        <v>139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35">
      <c r="A287" s="19" t="s">
        <v>139</v>
      </c>
      <c r="B287" s="391"/>
      <c r="C287" s="27" t="s">
        <v>63</v>
      </c>
      <c r="D287" s="33">
        <f t="shared" ref="D287:R287" si="206">(D43/D$88)/D$89</f>
        <v>0</v>
      </c>
      <c r="E287" s="33">
        <f t="shared" si="206"/>
        <v>0</v>
      </c>
      <c r="F287" s="33">
        <f t="shared" si="206"/>
        <v>0</v>
      </c>
      <c r="G287" s="33">
        <f t="shared" si="206"/>
        <v>0</v>
      </c>
      <c r="H287" s="33">
        <f t="shared" si="206"/>
        <v>0</v>
      </c>
      <c r="I287" s="33">
        <f t="shared" si="206"/>
        <v>0</v>
      </c>
      <c r="J287" s="33">
        <f t="shared" si="206"/>
        <v>0</v>
      </c>
      <c r="K287" s="33">
        <f t="shared" si="206"/>
        <v>0</v>
      </c>
      <c r="L287" s="33">
        <f t="shared" si="206"/>
        <v>0</v>
      </c>
      <c r="M287" s="33">
        <f t="shared" si="206"/>
        <v>0</v>
      </c>
      <c r="N287" s="33">
        <f t="shared" si="206"/>
        <v>0</v>
      </c>
      <c r="O287" s="33">
        <f t="shared" si="206"/>
        <v>0</v>
      </c>
      <c r="P287" s="33">
        <f t="shared" si="206"/>
        <v>0</v>
      </c>
      <c r="Q287" s="33">
        <f t="shared" si="206"/>
        <v>0</v>
      </c>
      <c r="R287" s="33">
        <f t="shared" si="206"/>
        <v>0</v>
      </c>
      <c r="S287" s="33">
        <f t="shared" ref="S287:U289" si="207">(S43/S$88)/S$89</f>
        <v>0</v>
      </c>
      <c r="T287" s="33">
        <f t="shared" si="207"/>
        <v>0</v>
      </c>
      <c r="U287" s="33">
        <f t="shared" si="207"/>
        <v>0</v>
      </c>
    </row>
    <row r="288" spans="1:21" x14ac:dyDescent="0.35">
      <c r="A288" s="19" t="s">
        <v>139</v>
      </c>
      <c r="B288" s="393" t="s">
        <v>9</v>
      </c>
      <c r="C288" s="28" t="s">
        <v>59</v>
      </c>
      <c r="D288" s="56">
        <f t="shared" ref="D288:R288" si="208">(D44/D$88)/D$89</f>
        <v>11.470579915489031</v>
      </c>
      <c r="E288" s="56">
        <f t="shared" si="208"/>
        <v>12.866686492064398</v>
      </c>
      <c r="F288" s="56">
        <f t="shared" si="208"/>
        <v>9.9262708722539834</v>
      </c>
      <c r="G288" s="56">
        <f t="shared" si="208"/>
        <v>8.049617525959702</v>
      </c>
      <c r="H288" s="56">
        <f t="shared" si="208"/>
        <v>9.0230154441213877</v>
      </c>
      <c r="I288" s="56">
        <f t="shared" si="208"/>
        <v>13.352582270176278</v>
      </c>
      <c r="J288" s="56">
        <f t="shared" si="208"/>
        <v>17.600875613296758</v>
      </c>
      <c r="K288" s="56">
        <f t="shared" si="208"/>
        <v>19.546137685073923</v>
      </c>
      <c r="L288" s="56">
        <f t="shared" si="208"/>
        <v>19.180540019356307</v>
      </c>
      <c r="M288" s="56">
        <f t="shared" si="208"/>
        <v>21.3791674491839</v>
      </c>
      <c r="N288" s="56">
        <f t="shared" si="208"/>
        <v>27.149575697280842</v>
      </c>
      <c r="O288" s="56">
        <f t="shared" si="208"/>
        <v>23.999394001909156</v>
      </c>
      <c r="P288" s="56">
        <f t="shared" si="208"/>
        <v>25.629100813854258</v>
      </c>
      <c r="Q288" s="56">
        <f t="shared" si="208"/>
        <v>29.392026026341892</v>
      </c>
      <c r="R288" s="56">
        <f t="shared" si="208"/>
        <v>30.925323693476898</v>
      </c>
      <c r="S288" s="56">
        <f t="shared" si="207"/>
        <v>32.736574692109151</v>
      </c>
      <c r="T288" s="56">
        <f t="shared" si="207"/>
        <v>41.243481277286058</v>
      </c>
      <c r="U288" s="56">
        <f t="shared" si="207"/>
        <v>45.227986747047588</v>
      </c>
    </row>
    <row r="289" spans="1:21" x14ac:dyDescent="0.35">
      <c r="A289" s="19" t="s">
        <v>139</v>
      </c>
      <c r="B289" s="390"/>
      <c r="C289" s="20" t="s">
        <v>60</v>
      </c>
      <c r="D289" s="32">
        <f t="shared" ref="D289:R289" si="209">(D45/D$88)/D$89</f>
        <v>6.0647413195106683</v>
      </c>
      <c r="E289" s="32">
        <f t="shared" si="209"/>
        <v>6.3722825876102052</v>
      </c>
      <c r="F289" s="32">
        <f t="shared" si="209"/>
        <v>4.9642327806109323</v>
      </c>
      <c r="G289" s="32">
        <f t="shared" si="209"/>
        <v>3.2955799312978091</v>
      </c>
      <c r="H289" s="32">
        <f t="shared" si="209"/>
        <v>5.4295639211691009</v>
      </c>
      <c r="I289" s="32">
        <f t="shared" si="209"/>
        <v>8.6523471833803942</v>
      </c>
      <c r="J289" s="32">
        <f t="shared" si="209"/>
        <v>13.363320894691185</v>
      </c>
      <c r="K289" s="32">
        <f t="shared" si="209"/>
        <v>12.966593590568653</v>
      </c>
      <c r="L289" s="32">
        <f t="shared" si="209"/>
        <v>12.022032530049408</v>
      </c>
      <c r="M289" s="32">
        <f t="shared" si="209"/>
        <v>15.182213895075186</v>
      </c>
      <c r="N289" s="32">
        <f t="shared" si="209"/>
        <v>17.02098456023019</v>
      </c>
      <c r="O289" s="32">
        <f t="shared" si="209"/>
        <v>19.453350516690477</v>
      </c>
      <c r="P289" s="32">
        <f t="shared" si="209"/>
        <v>21.411408748773148</v>
      </c>
      <c r="Q289" s="32">
        <f t="shared" si="209"/>
        <v>26.140687663858678</v>
      </c>
      <c r="R289" s="32">
        <f t="shared" si="209"/>
        <v>26.552351712939171</v>
      </c>
      <c r="S289" s="32">
        <f t="shared" si="207"/>
        <v>28.85580109698423</v>
      </c>
      <c r="T289" s="32">
        <f t="shared" si="207"/>
        <v>36.971357471078221</v>
      </c>
      <c r="U289" s="32">
        <f t="shared" si="207"/>
        <v>34.451534750726367</v>
      </c>
    </row>
    <row r="290" spans="1:21" x14ac:dyDescent="0.35">
      <c r="A290" s="19" t="s">
        <v>139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</row>
    <row r="291" spans="1:21" x14ac:dyDescent="0.35">
      <c r="A291" s="19" t="s">
        <v>139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35">
      <c r="A292" s="19" t="s">
        <v>139</v>
      </c>
      <c r="B292" s="391"/>
      <c r="C292" s="27" t="s">
        <v>63</v>
      </c>
      <c r="D292" s="33">
        <f t="shared" ref="D292:R292" si="210">(D48/D$88)/D$89</f>
        <v>5.405838595978361</v>
      </c>
      <c r="E292" s="33">
        <f t="shared" si="210"/>
        <v>6.4944039044541935</v>
      </c>
      <c r="F292" s="33">
        <f t="shared" si="210"/>
        <v>4.9620380916430511</v>
      </c>
      <c r="G292" s="33">
        <f t="shared" si="210"/>
        <v>4.7540375946618934</v>
      </c>
      <c r="H292" s="33">
        <f t="shared" si="210"/>
        <v>3.5934515229522876</v>
      </c>
      <c r="I292" s="33">
        <f t="shared" si="210"/>
        <v>4.7002350867958853</v>
      </c>
      <c r="J292" s="33">
        <f t="shared" si="210"/>
        <v>4.2375547186055744</v>
      </c>
      <c r="K292" s="33">
        <f t="shared" si="210"/>
        <v>6.5795440945052714</v>
      </c>
      <c r="L292" s="33">
        <f t="shared" si="210"/>
        <v>7.1585074893069001</v>
      </c>
      <c r="M292" s="33">
        <f t="shared" si="210"/>
        <v>6.1969535541087142</v>
      </c>
      <c r="N292" s="33">
        <f t="shared" si="210"/>
        <v>10.128591137050654</v>
      </c>
      <c r="O292" s="33">
        <f t="shared" si="210"/>
        <v>4.5460434852186786</v>
      </c>
      <c r="P292" s="33">
        <f t="shared" si="210"/>
        <v>4.2176920650811098</v>
      </c>
      <c r="Q292" s="33">
        <f t="shared" si="210"/>
        <v>3.2513383624832097</v>
      </c>
      <c r="R292" s="33">
        <f t="shared" si="210"/>
        <v>4.3729719805377245</v>
      </c>
      <c r="S292" s="33">
        <f t="shared" ref="S292:U294" si="211">(S48/S$88)/S$89</f>
        <v>3.8807735951249223</v>
      </c>
      <c r="T292" s="33">
        <f t="shared" si="211"/>
        <v>4.272123806207837</v>
      </c>
      <c r="U292" s="33">
        <f t="shared" si="211"/>
        <v>10.776451996321216</v>
      </c>
    </row>
    <row r="293" spans="1:21" x14ac:dyDescent="0.35">
      <c r="A293" s="19" t="s">
        <v>139</v>
      </c>
      <c r="B293" s="393" t="s">
        <v>1</v>
      </c>
      <c r="C293" s="28" t="s">
        <v>59</v>
      </c>
      <c r="D293" s="56">
        <f t="shared" ref="D293:R293" si="212">(D49/D$88)/D$89</f>
        <v>5.5436957160509701</v>
      </c>
      <c r="E293" s="56">
        <f t="shared" si="212"/>
        <v>7.9963038659937995</v>
      </c>
      <c r="F293" s="56">
        <f t="shared" si="212"/>
        <v>6.4172945718978065</v>
      </c>
      <c r="G293" s="56">
        <f t="shared" si="212"/>
        <v>5.7656328259257181</v>
      </c>
      <c r="H293" s="56">
        <f t="shared" si="212"/>
        <v>7.1446437856080314</v>
      </c>
      <c r="I293" s="56">
        <f t="shared" si="212"/>
        <v>8.2004424132805234</v>
      </c>
      <c r="J293" s="56">
        <f t="shared" si="212"/>
        <v>6.806647882509985</v>
      </c>
      <c r="K293" s="56">
        <f t="shared" si="212"/>
        <v>5.7795802888622561</v>
      </c>
      <c r="L293" s="56">
        <f t="shared" si="212"/>
        <v>7.3682596711550099</v>
      </c>
      <c r="M293" s="56">
        <f t="shared" si="212"/>
        <v>4.4940955938295186</v>
      </c>
      <c r="N293" s="56">
        <f t="shared" si="212"/>
        <v>3.9072396057596963</v>
      </c>
      <c r="O293" s="56">
        <f t="shared" si="212"/>
        <v>2.0574848098599121</v>
      </c>
      <c r="P293" s="56">
        <f t="shared" si="212"/>
        <v>1.3951262039776602</v>
      </c>
      <c r="Q293" s="56">
        <f t="shared" si="212"/>
        <v>5.0130519938869593</v>
      </c>
      <c r="R293" s="56">
        <f t="shared" si="212"/>
        <v>5.9969352268316571</v>
      </c>
      <c r="S293" s="56">
        <f t="shared" si="211"/>
        <v>8.6759745081350061</v>
      </c>
      <c r="T293" s="56">
        <f t="shared" si="211"/>
        <v>9.9358951619834723</v>
      </c>
      <c r="U293" s="56">
        <f t="shared" si="211"/>
        <v>8.1020449591424111</v>
      </c>
    </row>
    <row r="294" spans="1:21" x14ac:dyDescent="0.35">
      <c r="A294" s="19" t="s">
        <v>139</v>
      </c>
      <c r="B294" s="390"/>
      <c r="C294" s="20" t="s">
        <v>60</v>
      </c>
      <c r="D294" s="32">
        <f t="shared" ref="D294:R294" si="213">(D50/D$88)/D$89</f>
        <v>5.5436957160509701</v>
      </c>
      <c r="E294" s="32">
        <f t="shared" si="213"/>
        <v>7.9963038659937995</v>
      </c>
      <c r="F294" s="32">
        <f t="shared" si="213"/>
        <v>6.4172945718978065</v>
      </c>
      <c r="G294" s="32">
        <f t="shared" si="213"/>
        <v>5.7656328259257181</v>
      </c>
      <c r="H294" s="32">
        <f t="shared" si="213"/>
        <v>7.1446437856080314</v>
      </c>
      <c r="I294" s="32">
        <f t="shared" si="213"/>
        <v>8.2004424132805234</v>
      </c>
      <c r="J294" s="32">
        <f t="shared" si="213"/>
        <v>6.806647882509985</v>
      </c>
      <c r="K294" s="32">
        <f t="shared" si="213"/>
        <v>5.7795802888622561</v>
      </c>
      <c r="L294" s="32">
        <f t="shared" si="213"/>
        <v>7.3682596711550099</v>
      </c>
      <c r="M294" s="32">
        <f t="shared" si="213"/>
        <v>4.4940955938295186</v>
      </c>
      <c r="N294" s="32">
        <f t="shared" si="213"/>
        <v>3.9072396057596963</v>
      </c>
      <c r="O294" s="32">
        <f t="shared" si="213"/>
        <v>2.0574848098599121</v>
      </c>
      <c r="P294" s="32">
        <f t="shared" si="213"/>
        <v>1.3951262039776602</v>
      </c>
      <c r="Q294" s="32">
        <f t="shared" si="213"/>
        <v>5.0130519938869593</v>
      </c>
      <c r="R294" s="32">
        <f t="shared" si="213"/>
        <v>5.9969352268316571</v>
      </c>
      <c r="S294" s="32">
        <f t="shared" si="211"/>
        <v>8.6759745081350061</v>
      </c>
      <c r="T294" s="32">
        <f t="shared" si="211"/>
        <v>9.9358951619834723</v>
      </c>
      <c r="U294" s="32">
        <f t="shared" si="211"/>
        <v>8.1020449591424111</v>
      </c>
    </row>
    <row r="295" spans="1:21" x14ac:dyDescent="0.35">
      <c r="A295" s="19" t="s">
        <v>139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</row>
    <row r="296" spans="1:21" x14ac:dyDescent="0.35">
      <c r="A296" s="19" t="s">
        <v>139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35">
      <c r="A297" s="19" t="s">
        <v>139</v>
      </c>
      <c r="B297" s="391"/>
      <c r="C297" s="27" t="s">
        <v>63</v>
      </c>
      <c r="D297" s="33">
        <f t="shared" ref="D297:R297" si="214">(D53/D$88)/D$89</f>
        <v>0</v>
      </c>
      <c r="E297" s="33">
        <f t="shared" si="214"/>
        <v>0</v>
      </c>
      <c r="F297" s="33">
        <f t="shared" si="214"/>
        <v>0</v>
      </c>
      <c r="G297" s="33">
        <f t="shared" si="214"/>
        <v>0</v>
      </c>
      <c r="H297" s="33">
        <f t="shared" si="214"/>
        <v>0</v>
      </c>
      <c r="I297" s="33">
        <f t="shared" si="214"/>
        <v>0</v>
      </c>
      <c r="J297" s="33">
        <f t="shared" si="214"/>
        <v>0</v>
      </c>
      <c r="K297" s="33">
        <f t="shared" si="214"/>
        <v>0</v>
      </c>
      <c r="L297" s="33">
        <f t="shared" si="214"/>
        <v>0</v>
      </c>
      <c r="M297" s="33">
        <f t="shared" si="214"/>
        <v>0</v>
      </c>
      <c r="N297" s="33">
        <f t="shared" si="214"/>
        <v>0</v>
      </c>
      <c r="O297" s="33">
        <f t="shared" si="214"/>
        <v>0</v>
      </c>
      <c r="P297" s="33">
        <f t="shared" si="214"/>
        <v>0</v>
      </c>
      <c r="Q297" s="33">
        <f t="shared" si="214"/>
        <v>0</v>
      </c>
      <c r="R297" s="33">
        <f t="shared" si="214"/>
        <v>0</v>
      </c>
      <c r="S297" s="33">
        <f t="shared" ref="S297:U299" si="215">(S53/S$88)/S$89</f>
        <v>0</v>
      </c>
      <c r="T297" s="33">
        <f t="shared" si="215"/>
        <v>0</v>
      </c>
      <c r="U297" s="33">
        <f t="shared" si="215"/>
        <v>0</v>
      </c>
    </row>
    <row r="298" spans="1:21" x14ac:dyDescent="0.35">
      <c r="A298" s="19" t="s">
        <v>139</v>
      </c>
      <c r="B298" s="393" t="s">
        <v>166</v>
      </c>
      <c r="C298" s="28" t="s">
        <v>59</v>
      </c>
      <c r="D298" s="56">
        <f t="shared" ref="D298:R298" si="216">(D54/D$88)/D$89</f>
        <v>0.77949165892319672</v>
      </c>
      <c r="E298" s="56">
        <f t="shared" si="216"/>
        <v>0.31168156539585085</v>
      </c>
      <c r="F298" s="56">
        <f t="shared" si="216"/>
        <v>0.23314891405428825</v>
      </c>
      <c r="G298" s="56">
        <f t="shared" si="216"/>
        <v>0.1309871744167079</v>
      </c>
      <c r="H298" s="56">
        <f t="shared" si="216"/>
        <v>0.34815564867295323</v>
      </c>
      <c r="I298" s="56">
        <f t="shared" si="216"/>
        <v>0.49284620326754713</v>
      </c>
      <c r="J298" s="56">
        <f t="shared" si="216"/>
        <v>0.22797415375308924</v>
      </c>
      <c r="K298" s="56">
        <f t="shared" si="216"/>
        <v>0.39655127606447149</v>
      </c>
      <c r="L298" s="56">
        <f t="shared" si="216"/>
        <v>0.38007365435846813</v>
      </c>
      <c r="M298" s="56">
        <f t="shared" si="216"/>
        <v>0.45765906413496937</v>
      </c>
      <c r="N298" s="56">
        <f t="shared" si="216"/>
        <v>0.51811123525398262</v>
      </c>
      <c r="O298" s="56">
        <f t="shared" si="216"/>
        <v>0.50807555653937364</v>
      </c>
      <c r="P298" s="56">
        <f t="shared" si="216"/>
        <v>0.53356836081274439</v>
      </c>
      <c r="Q298" s="56">
        <f t="shared" si="216"/>
        <v>0.62831692637667524</v>
      </c>
      <c r="R298" s="56">
        <f t="shared" si="216"/>
        <v>0.78541233843695069</v>
      </c>
      <c r="S298" s="56">
        <f t="shared" si="215"/>
        <v>0.6123881047737183</v>
      </c>
      <c r="T298" s="56">
        <f t="shared" si="215"/>
        <v>1.6254745107505162</v>
      </c>
      <c r="U298" s="56">
        <f t="shared" si="215"/>
        <v>1.5118449496972883</v>
      </c>
    </row>
    <row r="299" spans="1:21" x14ac:dyDescent="0.35">
      <c r="A299" s="19" t="s">
        <v>139</v>
      </c>
      <c r="B299" s="390"/>
      <c r="C299" s="20" t="s">
        <v>60</v>
      </c>
      <c r="D299" s="32">
        <f t="shared" ref="D299:R299" si="217">(D55/D$88)/D$89</f>
        <v>0.77949165892319672</v>
      </c>
      <c r="E299" s="32">
        <f t="shared" si="217"/>
        <v>0.31168156539585085</v>
      </c>
      <c r="F299" s="32">
        <f t="shared" si="217"/>
        <v>0.23314891405428825</v>
      </c>
      <c r="G299" s="32">
        <f t="shared" si="217"/>
        <v>0.1309871744167079</v>
      </c>
      <c r="H299" s="32">
        <f t="shared" si="217"/>
        <v>0.34815564867295323</v>
      </c>
      <c r="I299" s="32">
        <f t="shared" si="217"/>
        <v>0.49284620326754713</v>
      </c>
      <c r="J299" s="32">
        <f t="shared" si="217"/>
        <v>0.22797415375308924</v>
      </c>
      <c r="K299" s="32">
        <f t="shared" si="217"/>
        <v>0.39655127606447149</v>
      </c>
      <c r="L299" s="32">
        <f t="shared" si="217"/>
        <v>0.38007365435846813</v>
      </c>
      <c r="M299" s="32">
        <f t="shared" si="217"/>
        <v>0.45765906413496937</v>
      </c>
      <c r="N299" s="32">
        <f t="shared" si="217"/>
        <v>0.51811123525398262</v>
      </c>
      <c r="O299" s="32">
        <f t="shared" si="217"/>
        <v>0.50807555653937364</v>
      </c>
      <c r="P299" s="32">
        <f t="shared" si="217"/>
        <v>0.53356836081274439</v>
      </c>
      <c r="Q299" s="32">
        <f t="shared" si="217"/>
        <v>0.62623095376161664</v>
      </c>
      <c r="R299" s="32">
        <f t="shared" si="217"/>
        <v>0.67458485685793323</v>
      </c>
      <c r="S299" s="32">
        <f t="shared" si="215"/>
        <v>0.58518127380176044</v>
      </c>
      <c r="T299" s="32">
        <f t="shared" si="215"/>
        <v>1.6254745107505162</v>
      </c>
      <c r="U299" s="32">
        <f t="shared" si="215"/>
        <v>1.5014213912968752</v>
      </c>
    </row>
    <row r="300" spans="1:21" x14ac:dyDescent="0.35">
      <c r="A300" s="19" t="s">
        <v>139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</row>
    <row r="301" spans="1:21" x14ac:dyDescent="0.35">
      <c r="A301" s="19" t="s">
        <v>139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35">
      <c r="A302" s="19" t="s">
        <v>139</v>
      </c>
      <c r="B302" s="391"/>
      <c r="C302" s="27" t="s">
        <v>63</v>
      </c>
      <c r="D302" s="33">
        <f t="shared" ref="D302:R302" si="218">(D58/D$88)/D$89</f>
        <v>0</v>
      </c>
      <c r="E302" s="33">
        <f t="shared" si="218"/>
        <v>0</v>
      </c>
      <c r="F302" s="33">
        <f t="shared" si="218"/>
        <v>0</v>
      </c>
      <c r="G302" s="33">
        <f t="shared" si="218"/>
        <v>0</v>
      </c>
      <c r="H302" s="33">
        <f t="shared" si="218"/>
        <v>0</v>
      </c>
      <c r="I302" s="33">
        <f t="shared" si="218"/>
        <v>0</v>
      </c>
      <c r="J302" s="33">
        <f t="shared" si="218"/>
        <v>0</v>
      </c>
      <c r="K302" s="33">
        <f t="shared" si="218"/>
        <v>0</v>
      </c>
      <c r="L302" s="33">
        <f t="shared" si="218"/>
        <v>0</v>
      </c>
      <c r="M302" s="33">
        <f t="shared" si="218"/>
        <v>0</v>
      </c>
      <c r="N302" s="33">
        <f t="shared" si="218"/>
        <v>0</v>
      </c>
      <c r="O302" s="33">
        <f t="shared" si="218"/>
        <v>0</v>
      </c>
      <c r="P302" s="33">
        <f t="shared" si="218"/>
        <v>0</v>
      </c>
      <c r="Q302" s="33">
        <f t="shared" si="218"/>
        <v>2.0859726150585524E-3</v>
      </c>
      <c r="R302" s="33">
        <f t="shared" si="218"/>
        <v>0.11082748157901741</v>
      </c>
      <c r="S302" s="33">
        <f t="shared" ref="S302:U304" si="219">(S58/S$88)/S$89</f>
        <v>2.720683097195779E-2</v>
      </c>
      <c r="T302" s="33">
        <f t="shared" si="219"/>
        <v>0</v>
      </c>
      <c r="U302" s="33">
        <f t="shared" si="219"/>
        <v>1.0423558400413155E-2</v>
      </c>
    </row>
    <row r="303" spans="1:21" x14ac:dyDescent="0.35">
      <c r="A303" s="19" t="s">
        <v>139</v>
      </c>
      <c r="B303" s="393" t="s">
        <v>11</v>
      </c>
      <c r="C303" s="28" t="s">
        <v>59</v>
      </c>
      <c r="D303" s="56">
        <f t="shared" ref="D303:R303" si="220">(D59/D$88)/D$89</f>
        <v>10.539405037344483</v>
      </c>
      <c r="E303" s="56">
        <f t="shared" si="220"/>
        <v>12.13341084967257</v>
      </c>
      <c r="F303" s="56">
        <f t="shared" si="220"/>
        <v>10.127185760336729</v>
      </c>
      <c r="G303" s="56">
        <f t="shared" si="220"/>
        <v>8.8598275916400269</v>
      </c>
      <c r="H303" s="56">
        <f t="shared" si="220"/>
        <v>10.910999502114263</v>
      </c>
      <c r="I303" s="56">
        <f t="shared" si="220"/>
        <v>10.162190884509791</v>
      </c>
      <c r="J303" s="56">
        <f t="shared" si="220"/>
        <v>13.13548848544837</v>
      </c>
      <c r="K303" s="56">
        <f t="shared" si="220"/>
        <v>7.8730513934784732</v>
      </c>
      <c r="L303" s="56">
        <f t="shared" si="220"/>
        <v>5.7074320447209397</v>
      </c>
      <c r="M303" s="56">
        <f t="shared" si="220"/>
        <v>4.2556520036051078</v>
      </c>
      <c r="N303" s="56">
        <f t="shared" si="220"/>
        <v>5.821895372611106</v>
      </c>
      <c r="O303" s="56">
        <f t="shared" si="220"/>
        <v>4.2620111510366741</v>
      </c>
      <c r="P303" s="56">
        <f t="shared" si="220"/>
        <v>2.6633845769354467</v>
      </c>
      <c r="Q303" s="56">
        <f t="shared" si="220"/>
        <v>2.2647942668531007</v>
      </c>
      <c r="R303" s="56">
        <f t="shared" si="220"/>
        <v>3.2012998864367121</v>
      </c>
      <c r="S303" s="56">
        <f t="shared" si="219"/>
        <v>4.4507100088054665</v>
      </c>
      <c r="T303" s="56">
        <f t="shared" si="219"/>
        <v>3.2868772681761524</v>
      </c>
      <c r="U303" s="56">
        <f t="shared" si="219"/>
        <v>4.9900792993089755</v>
      </c>
    </row>
    <row r="304" spans="1:21" x14ac:dyDescent="0.35">
      <c r="A304" s="19" t="s">
        <v>139</v>
      </c>
      <c r="B304" s="390"/>
      <c r="C304" s="20" t="s">
        <v>60</v>
      </c>
      <c r="D304" s="32">
        <f t="shared" ref="D304:R304" si="221">(D60/D$88)/D$89</f>
        <v>10.539405037344483</v>
      </c>
      <c r="E304" s="32">
        <f t="shared" si="221"/>
        <v>12.13341084967257</v>
      </c>
      <c r="F304" s="32">
        <f t="shared" si="221"/>
        <v>10.127185760336729</v>
      </c>
      <c r="G304" s="32">
        <f t="shared" si="221"/>
        <v>8.8598275916400269</v>
      </c>
      <c r="H304" s="32">
        <f t="shared" si="221"/>
        <v>10.910999502114263</v>
      </c>
      <c r="I304" s="32">
        <f t="shared" si="221"/>
        <v>10.162190884509791</v>
      </c>
      <c r="J304" s="32">
        <f t="shared" si="221"/>
        <v>13.13548848544837</v>
      </c>
      <c r="K304" s="32">
        <f t="shared" si="221"/>
        <v>7.8730513934784732</v>
      </c>
      <c r="L304" s="32">
        <f t="shared" si="221"/>
        <v>5.7074320447209397</v>
      </c>
      <c r="M304" s="32">
        <f t="shared" si="221"/>
        <v>4.2556520036051078</v>
      </c>
      <c r="N304" s="32">
        <f t="shared" si="221"/>
        <v>5.821895372611106</v>
      </c>
      <c r="O304" s="32">
        <f t="shared" si="221"/>
        <v>4.2620111510366741</v>
      </c>
      <c r="P304" s="32">
        <f t="shared" si="221"/>
        <v>2.6633845769354467</v>
      </c>
      <c r="Q304" s="32">
        <f t="shared" si="221"/>
        <v>2.2647942668531007</v>
      </c>
      <c r="R304" s="32">
        <f t="shared" si="221"/>
        <v>3.2012998864367121</v>
      </c>
      <c r="S304" s="32">
        <f t="shared" si="219"/>
        <v>4.4507100088054665</v>
      </c>
      <c r="T304" s="32">
        <f t="shared" si="219"/>
        <v>3.2868772681761524</v>
      </c>
      <c r="U304" s="32">
        <f t="shared" si="219"/>
        <v>4.6820005244615643</v>
      </c>
    </row>
    <row r="305" spans="1:21" x14ac:dyDescent="0.35">
      <c r="A305" s="19" t="s">
        <v>139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</row>
    <row r="306" spans="1:21" x14ac:dyDescent="0.35">
      <c r="A306" s="19" t="s">
        <v>139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35">
      <c r="A307" s="19" t="s">
        <v>139</v>
      </c>
      <c r="B307" s="391"/>
      <c r="C307" s="27" t="s">
        <v>63</v>
      </c>
      <c r="D307" s="33">
        <f t="shared" ref="D307:R307" si="222">(D63/D$88)/D$89</f>
        <v>0</v>
      </c>
      <c r="E307" s="33">
        <f t="shared" si="222"/>
        <v>0</v>
      </c>
      <c r="F307" s="33">
        <f t="shared" si="222"/>
        <v>0</v>
      </c>
      <c r="G307" s="33">
        <f t="shared" si="222"/>
        <v>0</v>
      </c>
      <c r="H307" s="33">
        <f t="shared" si="222"/>
        <v>0</v>
      </c>
      <c r="I307" s="33">
        <f t="shared" si="222"/>
        <v>0</v>
      </c>
      <c r="J307" s="33">
        <f t="shared" si="222"/>
        <v>0</v>
      </c>
      <c r="K307" s="33">
        <f t="shared" si="222"/>
        <v>0</v>
      </c>
      <c r="L307" s="33">
        <f t="shared" si="222"/>
        <v>0</v>
      </c>
      <c r="M307" s="33">
        <f t="shared" si="222"/>
        <v>0</v>
      </c>
      <c r="N307" s="33">
        <f t="shared" si="222"/>
        <v>0</v>
      </c>
      <c r="O307" s="33">
        <f t="shared" si="222"/>
        <v>0</v>
      </c>
      <c r="P307" s="33">
        <f t="shared" si="222"/>
        <v>0</v>
      </c>
      <c r="Q307" s="33">
        <f t="shared" si="222"/>
        <v>0</v>
      </c>
      <c r="R307" s="33">
        <f t="shared" si="222"/>
        <v>0</v>
      </c>
      <c r="S307" s="33">
        <f t="shared" ref="S307:U309" si="223">(S63/S$88)/S$89</f>
        <v>0</v>
      </c>
      <c r="T307" s="33">
        <f t="shared" si="223"/>
        <v>0</v>
      </c>
      <c r="U307" s="33">
        <f t="shared" si="223"/>
        <v>0.30807877484741086</v>
      </c>
    </row>
    <row r="308" spans="1:21" x14ac:dyDescent="0.35">
      <c r="A308" s="19" t="s">
        <v>139</v>
      </c>
      <c r="B308" s="393" t="s">
        <v>12</v>
      </c>
      <c r="C308" s="28" t="s">
        <v>59</v>
      </c>
      <c r="D308" s="56">
        <f t="shared" ref="D308:R308" si="224">(D64/D$88)/D$89</f>
        <v>2.0657262925522115</v>
      </c>
      <c r="E308" s="56">
        <f t="shared" si="224"/>
        <v>2.1070958494916701</v>
      </c>
      <c r="F308" s="103">
        <f t="shared" si="224"/>
        <v>3.288594857017948</v>
      </c>
      <c r="G308" s="103">
        <f t="shared" si="224"/>
        <v>2.0838752850093871</v>
      </c>
      <c r="H308" s="56">
        <f t="shared" si="224"/>
        <v>3.2785389584571991</v>
      </c>
      <c r="I308" s="56">
        <f t="shared" si="224"/>
        <v>4.4080120547050825</v>
      </c>
      <c r="J308" s="56">
        <f t="shared" si="224"/>
        <v>4.0575534327758289</v>
      </c>
      <c r="K308" s="56">
        <f t="shared" si="224"/>
        <v>2.7242109715455434</v>
      </c>
      <c r="L308" s="56">
        <f t="shared" si="224"/>
        <v>1.4976748687260584</v>
      </c>
      <c r="M308" s="56">
        <f t="shared" si="224"/>
        <v>1.196743465415677</v>
      </c>
      <c r="N308" s="56">
        <f t="shared" si="224"/>
        <v>0.24066057545347619</v>
      </c>
      <c r="O308" s="56">
        <f t="shared" si="224"/>
        <v>0.29778044032223294</v>
      </c>
      <c r="P308" s="56">
        <f t="shared" si="224"/>
        <v>0.38148304163275631</v>
      </c>
      <c r="Q308" s="56">
        <f t="shared" si="224"/>
        <v>0.16788294494042674</v>
      </c>
      <c r="R308" s="56">
        <f t="shared" si="224"/>
        <v>0.58140668096790793</v>
      </c>
      <c r="S308" s="56">
        <f t="shared" si="223"/>
        <v>0.60049730501817444</v>
      </c>
      <c r="T308" s="56">
        <f t="shared" si="223"/>
        <v>0.157343953858117</v>
      </c>
      <c r="U308" s="56">
        <f t="shared" si="223"/>
        <v>3.7460786828498395E-3</v>
      </c>
    </row>
    <row r="309" spans="1:21" x14ac:dyDescent="0.35">
      <c r="A309" s="19" t="s">
        <v>139</v>
      </c>
      <c r="B309" s="390"/>
      <c r="C309" s="20" t="s">
        <v>60</v>
      </c>
      <c r="D309" s="32">
        <f t="shared" ref="D309:R309" si="225">(D65/D$88)/D$89</f>
        <v>2.0657262925522115</v>
      </c>
      <c r="E309" s="32">
        <f t="shared" si="225"/>
        <v>2.1070958494916701</v>
      </c>
      <c r="F309" s="32">
        <f t="shared" si="225"/>
        <v>3.288594857017948</v>
      </c>
      <c r="G309" s="32">
        <f t="shared" si="225"/>
        <v>2.0838752850093871</v>
      </c>
      <c r="H309" s="32">
        <f t="shared" si="225"/>
        <v>3.2785389584571991</v>
      </c>
      <c r="I309" s="32">
        <f t="shared" si="225"/>
        <v>4.4080120547050825</v>
      </c>
      <c r="J309" s="32">
        <f t="shared" si="225"/>
        <v>4.0575534327758289</v>
      </c>
      <c r="K309" s="32">
        <f t="shared" si="225"/>
        <v>2.7242109715455434</v>
      </c>
      <c r="L309" s="32">
        <f t="shared" si="225"/>
        <v>1.4976748687260584</v>
      </c>
      <c r="M309" s="32">
        <f t="shared" si="225"/>
        <v>1.196743465415677</v>
      </c>
      <c r="N309" s="32">
        <f t="shared" si="225"/>
        <v>0.24066057545347619</v>
      </c>
      <c r="O309" s="32">
        <f t="shared" si="225"/>
        <v>0.29778044032223294</v>
      </c>
      <c r="P309" s="32">
        <f t="shared" si="225"/>
        <v>0.38148304163275631</v>
      </c>
      <c r="Q309" s="32">
        <f t="shared" si="225"/>
        <v>0.16788294494042674</v>
      </c>
      <c r="R309" s="32">
        <f t="shared" si="225"/>
        <v>0.58140668096790793</v>
      </c>
      <c r="S309" s="32">
        <f t="shared" si="223"/>
        <v>0.60049730501817444</v>
      </c>
      <c r="T309" s="32">
        <f t="shared" si="223"/>
        <v>0.157343953858117</v>
      </c>
      <c r="U309" s="32">
        <f t="shared" si="223"/>
        <v>3.7460786828498395E-3</v>
      </c>
    </row>
    <row r="310" spans="1:21" x14ac:dyDescent="0.35">
      <c r="A310" s="19" t="s">
        <v>139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</row>
    <row r="311" spans="1:21" x14ac:dyDescent="0.35">
      <c r="A311" s="19" t="s">
        <v>139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</row>
    <row r="312" spans="1:21" ht="15" thickBot="1" x14ac:dyDescent="0.4">
      <c r="A312" s="19" t="s">
        <v>139</v>
      </c>
      <c r="B312" s="394"/>
      <c r="C312" s="69" t="s">
        <v>63</v>
      </c>
      <c r="D312" s="78">
        <f t="shared" ref="D312:R312" si="226">(D68/D$88)/D$89</f>
        <v>0</v>
      </c>
      <c r="E312" s="78">
        <f t="shared" si="226"/>
        <v>0</v>
      </c>
      <c r="F312" s="78">
        <f t="shared" si="226"/>
        <v>0</v>
      </c>
      <c r="G312" s="78">
        <f t="shared" si="226"/>
        <v>0</v>
      </c>
      <c r="H312" s="78">
        <f t="shared" si="226"/>
        <v>0</v>
      </c>
      <c r="I312" s="78">
        <f t="shared" si="226"/>
        <v>0</v>
      </c>
      <c r="J312" s="78">
        <f t="shared" si="226"/>
        <v>0</v>
      </c>
      <c r="K312" s="78">
        <f t="shared" si="226"/>
        <v>0</v>
      </c>
      <c r="L312" s="78">
        <f t="shared" si="226"/>
        <v>0</v>
      </c>
      <c r="M312" s="78">
        <f t="shared" si="226"/>
        <v>0</v>
      </c>
      <c r="N312" s="78">
        <f t="shared" si="226"/>
        <v>0</v>
      </c>
      <c r="O312" s="78">
        <f t="shared" si="226"/>
        <v>0</v>
      </c>
      <c r="P312" s="78">
        <f t="shared" si="226"/>
        <v>0</v>
      </c>
      <c r="Q312" s="78">
        <f t="shared" si="226"/>
        <v>0</v>
      </c>
      <c r="R312" s="78">
        <f t="shared" si="226"/>
        <v>0</v>
      </c>
      <c r="S312" s="78">
        <f t="shared" ref="S312:U314" si="227">(S68/S$88)/S$89</f>
        <v>0</v>
      </c>
      <c r="T312" s="78">
        <f t="shared" si="227"/>
        <v>0</v>
      </c>
      <c r="U312" s="78">
        <f t="shared" si="227"/>
        <v>0</v>
      </c>
    </row>
    <row r="313" spans="1:21" x14ac:dyDescent="0.35">
      <c r="A313" s="19" t="s">
        <v>139</v>
      </c>
      <c r="B313" s="425" t="s">
        <v>64</v>
      </c>
      <c r="C313" s="17" t="s">
        <v>59</v>
      </c>
      <c r="D313" s="32">
        <f t="shared" ref="D313:R313" si="228">(D69/D$88)/D$89</f>
        <v>27.77416671200611</v>
      </c>
      <c r="E313" s="32">
        <f t="shared" si="228"/>
        <v>26.739806434728465</v>
      </c>
      <c r="F313" s="32">
        <f t="shared" si="228"/>
        <v>21.6117573027825</v>
      </c>
      <c r="G313" s="32">
        <f t="shared" si="228"/>
        <v>14.676864883320876</v>
      </c>
      <c r="H313" s="32">
        <f t="shared" si="228"/>
        <v>11.26611512814979</v>
      </c>
      <c r="I313" s="32">
        <f t="shared" si="228"/>
        <v>17.659713265969383</v>
      </c>
      <c r="J313" s="32">
        <f t="shared" si="228"/>
        <v>20.368964638391972</v>
      </c>
      <c r="K313" s="32">
        <f t="shared" si="228"/>
        <v>10.19803046586747</v>
      </c>
      <c r="L313" s="32">
        <f t="shared" si="228"/>
        <v>15.382283544245428</v>
      </c>
      <c r="M313" s="32">
        <f t="shared" si="228"/>
        <v>15.802852225131698</v>
      </c>
      <c r="N313" s="32">
        <f t="shared" si="228"/>
        <v>3.2590320608270225</v>
      </c>
      <c r="O313" s="32">
        <f t="shared" si="228"/>
        <v>20.886025095211195</v>
      </c>
      <c r="P313" s="32">
        <f t="shared" si="228"/>
        <v>23.384321712223322</v>
      </c>
      <c r="Q313" s="32">
        <f t="shared" si="228"/>
        <v>23.369502534670051</v>
      </c>
      <c r="R313" s="32">
        <f t="shared" si="228"/>
        <v>22.798874290782088</v>
      </c>
      <c r="S313" s="32">
        <f t="shared" si="227"/>
        <v>25.578618946380864</v>
      </c>
      <c r="T313" s="32">
        <f t="shared" si="227"/>
        <v>27.704482843839713</v>
      </c>
      <c r="U313" s="32">
        <f t="shared" si="227"/>
        <v>34.334064417363727</v>
      </c>
    </row>
    <row r="314" spans="1:21" x14ac:dyDescent="0.35">
      <c r="A314" s="19" t="s">
        <v>139</v>
      </c>
      <c r="B314" s="426"/>
      <c r="C314" s="20" t="s">
        <v>60</v>
      </c>
      <c r="D314" s="32">
        <f t="shared" ref="D314:R314" si="229">(D70/D$88)/D$89</f>
        <v>26.79425840995955</v>
      </c>
      <c r="E314" s="32">
        <f t="shared" si="229"/>
        <v>25.25241066355132</v>
      </c>
      <c r="F314" s="32">
        <f t="shared" si="229"/>
        <v>21.250508754080311</v>
      </c>
      <c r="G314" s="32">
        <f t="shared" si="229"/>
        <v>14.631463790784883</v>
      </c>
      <c r="H314" s="32">
        <f t="shared" si="229"/>
        <v>11.26611512814979</v>
      </c>
      <c r="I314" s="32">
        <f t="shared" si="229"/>
        <v>17.659713265969383</v>
      </c>
      <c r="J314" s="32">
        <f t="shared" si="229"/>
        <v>19.741192400169219</v>
      </c>
      <c r="K314" s="32">
        <f t="shared" si="229"/>
        <v>7.1534378074733178</v>
      </c>
      <c r="L314" s="32">
        <f t="shared" si="229"/>
        <v>15.149898087256897</v>
      </c>
      <c r="M314" s="32">
        <f t="shared" si="229"/>
        <v>15.140934653093796</v>
      </c>
      <c r="N314" s="32">
        <f t="shared" si="229"/>
        <v>2.5312620898005096</v>
      </c>
      <c r="O314" s="32">
        <f t="shared" si="229"/>
        <v>20.886025095211195</v>
      </c>
      <c r="P314" s="32">
        <f t="shared" si="229"/>
        <v>23.384321712223322</v>
      </c>
      <c r="Q314" s="32">
        <f t="shared" si="229"/>
        <v>23.054025447309446</v>
      </c>
      <c r="R314" s="32">
        <f t="shared" si="229"/>
        <v>22.632087346886937</v>
      </c>
      <c r="S314" s="32">
        <f t="shared" si="227"/>
        <v>25.57220249839003</v>
      </c>
      <c r="T314" s="32">
        <f t="shared" si="227"/>
        <v>27.704482843839713</v>
      </c>
      <c r="U314" s="32">
        <f t="shared" si="227"/>
        <v>34.334064417363727</v>
      </c>
    </row>
    <row r="315" spans="1:21" x14ac:dyDescent="0.35">
      <c r="A315" s="19" t="s">
        <v>139</v>
      </c>
      <c r="B315" s="426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</row>
    <row r="316" spans="1:21" x14ac:dyDescent="0.35">
      <c r="A316" s="19" t="s">
        <v>139</v>
      </c>
      <c r="B316" s="426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35">
      <c r="A317" s="19" t="s">
        <v>139</v>
      </c>
      <c r="B317" s="427"/>
      <c r="C317" s="26" t="s">
        <v>63</v>
      </c>
      <c r="D317" s="57">
        <f t="shared" ref="D317:R317" si="230">(D73/D$88)/D$89</f>
        <v>0.9799083020465581</v>
      </c>
      <c r="E317" s="57">
        <f t="shared" si="230"/>
        <v>1.4873957711771446</v>
      </c>
      <c r="F317" s="57">
        <f t="shared" si="230"/>
        <v>0.3612485487021882</v>
      </c>
      <c r="G317" s="57">
        <f t="shared" si="230"/>
        <v>4.5401092535993261E-2</v>
      </c>
      <c r="H317" s="57">
        <f t="shared" si="230"/>
        <v>0</v>
      </c>
      <c r="I317" s="57">
        <f t="shared" si="230"/>
        <v>0</v>
      </c>
      <c r="J317" s="57">
        <f t="shared" si="230"/>
        <v>0.62777223822275297</v>
      </c>
      <c r="K317" s="57">
        <f t="shared" si="230"/>
        <v>3.0445926583941523</v>
      </c>
      <c r="L317" s="57">
        <f t="shared" si="230"/>
        <v>0.23238545698853091</v>
      </c>
      <c r="M317" s="57">
        <f t="shared" si="230"/>
        <v>0.66191757203790347</v>
      </c>
      <c r="N317" s="57">
        <f t="shared" si="230"/>
        <v>0.72776997102651264</v>
      </c>
      <c r="O317" s="57">
        <f t="shared" si="230"/>
        <v>0</v>
      </c>
      <c r="P317" s="57">
        <f t="shared" si="230"/>
        <v>0</v>
      </c>
      <c r="Q317" s="57">
        <f t="shared" si="230"/>
        <v>0.31547708736060898</v>
      </c>
      <c r="R317" s="57">
        <f t="shared" si="230"/>
        <v>0.16678694389514725</v>
      </c>
      <c r="S317" s="57">
        <f t="shared" ref="S317:U319" si="231">(S73/S$88)/S$89</f>
        <v>6.4164479908318224E-3</v>
      </c>
      <c r="T317" s="57">
        <f t="shared" si="231"/>
        <v>0</v>
      </c>
      <c r="U317" s="57">
        <f t="shared" si="231"/>
        <v>0</v>
      </c>
    </row>
    <row r="318" spans="1:21" x14ac:dyDescent="0.35">
      <c r="A318" s="19" t="s">
        <v>139</v>
      </c>
      <c r="B318" s="393" t="s">
        <v>93</v>
      </c>
      <c r="C318" s="28" t="s">
        <v>59</v>
      </c>
      <c r="D318" s="56">
        <f t="shared" ref="D318:R318" si="232">(D74/D$88)/D$89</f>
        <v>4.4199229482885025</v>
      </c>
      <c r="E318" s="56">
        <f t="shared" si="232"/>
        <v>3.1726886726920287</v>
      </c>
      <c r="F318" s="56">
        <f t="shared" si="232"/>
        <v>3.6287402865903267</v>
      </c>
      <c r="G318" s="56">
        <f t="shared" si="232"/>
        <v>4.3050106550328833</v>
      </c>
      <c r="H318" s="56">
        <f t="shared" si="232"/>
        <v>2.5204304323710165</v>
      </c>
      <c r="I318" s="56">
        <f t="shared" si="232"/>
        <v>5.4679905723462392</v>
      </c>
      <c r="J318" s="56">
        <f t="shared" si="232"/>
        <v>3.8438681121708198</v>
      </c>
      <c r="K318" s="56">
        <f t="shared" si="232"/>
        <v>3.6002540157147256</v>
      </c>
      <c r="L318" s="56">
        <f t="shared" si="232"/>
        <v>3.7923169871417319</v>
      </c>
      <c r="M318" s="56">
        <f t="shared" si="232"/>
        <v>3.2859042634146798</v>
      </c>
      <c r="N318" s="56">
        <f t="shared" si="232"/>
        <v>2.170595766949611</v>
      </c>
      <c r="O318" s="56">
        <f t="shared" si="232"/>
        <v>6.6722155440820385</v>
      </c>
      <c r="P318" s="56">
        <f t="shared" si="232"/>
        <v>14.865145049065216</v>
      </c>
      <c r="Q318" s="56">
        <f t="shared" si="232"/>
        <v>10.925800553435934</v>
      </c>
      <c r="R318" s="56">
        <f t="shared" si="232"/>
        <v>16.05194889866447</v>
      </c>
      <c r="S318" s="56">
        <f t="shared" si="231"/>
        <v>14.912430908104286</v>
      </c>
      <c r="T318" s="56">
        <f t="shared" si="231"/>
        <v>7.7729512775597813</v>
      </c>
      <c r="U318" s="56">
        <f t="shared" si="231"/>
        <v>6.6613964569577915</v>
      </c>
    </row>
    <row r="319" spans="1:21" x14ac:dyDescent="0.35">
      <c r="A319" s="19" t="s">
        <v>139</v>
      </c>
      <c r="B319" s="390"/>
      <c r="C319" s="20" t="s">
        <v>60</v>
      </c>
      <c r="D319" s="32">
        <f t="shared" ref="D319:R319" si="233">(D75/D$88)/D$89</f>
        <v>8.512467286330927E-2</v>
      </c>
      <c r="E319" s="32">
        <f t="shared" si="233"/>
        <v>0.38558795381296368</v>
      </c>
      <c r="F319" s="32">
        <f t="shared" si="233"/>
        <v>0.86268380271207878</v>
      </c>
      <c r="G319" s="32">
        <f t="shared" si="233"/>
        <v>0.84161917523383412</v>
      </c>
      <c r="H319" s="32">
        <f t="shared" si="233"/>
        <v>1.0774642923892237</v>
      </c>
      <c r="I319" s="32">
        <f t="shared" si="233"/>
        <v>2.3369051832450012</v>
      </c>
      <c r="J319" s="32">
        <f t="shared" si="233"/>
        <v>2.3216422990428405</v>
      </c>
      <c r="K319" s="32">
        <f t="shared" si="233"/>
        <v>1.9394956931556504</v>
      </c>
      <c r="L319" s="32">
        <f t="shared" si="233"/>
        <v>2.1215086988491745</v>
      </c>
      <c r="M319" s="32">
        <f t="shared" si="233"/>
        <v>2.169537658871679</v>
      </c>
      <c r="N319" s="32">
        <f t="shared" si="233"/>
        <v>3.3672007061968712E-2</v>
      </c>
      <c r="O319" s="32">
        <f t="shared" si="233"/>
        <v>3.127448397414418</v>
      </c>
      <c r="P319" s="32">
        <f t="shared" si="233"/>
        <v>4.1053111282747272</v>
      </c>
      <c r="Q319" s="32">
        <f t="shared" si="233"/>
        <v>4.2854179564356514</v>
      </c>
      <c r="R319" s="32">
        <f t="shared" si="233"/>
        <v>6.348485253888029</v>
      </c>
      <c r="S319" s="32">
        <f t="shared" si="231"/>
        <v>6.7474881089138288</v>
      </c>
      <c r="T319" s="32">
        <f t="shared" si="231"/>
        <v>7.7729512775597813</v>
      </c>
      <c r="U319" s="32">
        <f t="shared" si="231"/>
        <v>6.6613964569577915</v>
      </c>
    </row>
    <row r="320" spans="1:21" x14ac:dyDescent="0.35">
      <c r="A320" s="19" t="s">
        <v>139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</row>
    <row r="321" spans="1:21" x14ac:dyDescent="0.35">
      <c r="A321" s="19" t="s">
        <v>139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1" x14ac:dyDescent="0.35">
      <c r="A322" s="19" t="s">
        <v>139</v>
      </c>
      <c r="B322" s="391"/>
      <c r="C322" s="27" t="s">
        <v>63</v>
      </c>
      <c r="D322" s="33">
        <f t="shared" ref="D322:R322" si="234">(D78/D$88)/D$89</f>
        <v>4.334798275425193</v>
      </c>
      <c r="E322" s="33">
        <f t="shared" si="234"/>
        <v>2.7871007188790649</v>
      </c>
      <c r="F322" s="33">
        <f t="shared" si="234"/>
        <v>2.7660564838782475</v>
      </c>
      <c r="G322" s="33">
        <f t="shared" si="234"/>
        <v>3.463391479799049</v>
      </c>
      <c r="H322" s="33">
        <f t="shared" si="234"/>
        <v>1.4429661399817928</v>
      </c>
      <c r="I322" s="33">
        <f t="shared" si="234"/>
        <v>3.1310853891012385</v>
      </c>
      <c r="J322" s="33">
        <f t="shared" si="234"/>
        <v>1.5222258131279796</v>
      </c>
      <c r="K322" s="33">
        <f t="shared" si="234"/>
        <v>1.6607583225590752</v>
      </c>
      <c r="L322" s="33">
        <f t="shared" si="234"/>
        <v>1.6708082882925568</v>
      </c>
      <c r="M322" s="33">
        <f t="shared" si="234"/>
        <v>1.1163666045430005</v>
      </c>
      <c r="N322" s="33">
        <f t="shared" si="234"/>
        <v>2.136923759887642</v>
      </c>
      <c r="O322" s="33">
        <f t="shared" si="234"/>
        <v>3.5447671466676196</v>
      </c>
      <c r="P322" s="33">
        <f t="shared" si="234"/>
        <v>10.759833920790486</v>
      </c>
      <c r="Q322" s="33">
        <f t="shared" si="234"/>
        <v>6.6403825970002828</v>
      </c>
      <c r="R322" s="33">
        <f t="shared" si="234"/>
        <v>9.7034636447764413</v>
      </c>
      <c r="S322" s="33">
        <f t="shared" ref="S322:U324" si="235">(S78/S$88)/S$89</f>
        <v>8.164942799190456</v>
      </c>
      <c r="T322" s="33">
        <f t="shared" si="235"/>
        <v>0</v>
      </c>
      <c r="U322" s="33">
        <f t="shared" si="235"/>
        <v>0</v>
      </c>
    </row>
    <row r="323" spans="1:21" x14ac:dyDescent="0.35">
      <c r="A323" s="19" t="s">
        <v>139</v>
      </c>
      <c r="B323" s="428" t="s">
        <v>94</v>
      </c>
      <c r="C323" s="28" t="s">
        <v>59</v>
      </c>
      <c r="D323" s="32">
        <f t="shared" ref="D323:R323" si="236">(D79/D$88)/D$89</f>
        <v>6.1862338203174918</v>
      </c>
      <c r="E323" s="32">
        <f t="shared" si="236"/>
        <v>5.0009486948465849</v>
      </c>
      <c r="F323" s="32">
        <f t="shared" si="236"/>
        <v>6.1435469834730672</v>
      </c>
      <c r="G323" s="32">
        <f t="shared" si="236"/>
        <v>4.23395424697833</v>
      </c>
      <c r="H323" s="32">
        <f t="shared" si="236"/>
        <v>5.3496532529048606</v>
      </c>
      <c r="I323" s="32">
        <f t="shared" si="236"/>
        <v>7.074156532399777</v>
      </c>
      <c r="J323" s="32">
        <f t="shared" si="236"/>
        <v>8.3076723096727108</v>
      </c>
      <c r="K323" s="32">
        <f t="shared" si="236"/>
        <v>10.194128468952462</v>
      </c>
      <c r="L323" s="32">
        <f t="shared" si="236"/>
        <v>10.181797221780652</v>
      </c>
      <c r="M323" s="32">
        <f t="shared" si="236"/>
        <v>10.587158902953528</v>
      </c>
      <c r="N323" s="32">
        <f t="shared" si="236"/>
        <v>20.249593991074544</v>
      </c>
      <c r="O323" s="32">
        <f t="shared" si="236"/>
        <v>0.35962860109455586</v>
      </c>
      <c r="P323" s="32">
        <f t="shared" si="236"/>
        <v>0.66339375827578284</v>
      </c>
      <c r="Q323" s="32">
        <f t="shared" si="236"/>
        <v>0.40096092004808348</v>
      </c>
      <c r="R323" s="32">
        <f t="shared" si="236"/>
        <v>0.66837742033060676</v>
      </c>
      <c r="S323" s="32">
        <f t="shared" si="235"/>
        <v>0.7309318749135193</v>
      </c>
      <c r="T323" s="32">
        <f t="shared" si="235"/>
        <v>10.087610231726128</v>
      </c>
      <c r="U323" s="32">
        <f t="shared" si="235"/>
        <v>8.1209537275165165</v>
      </c>
    </row>
    <row r="324" spans="1:21" x14ac:dyDescent="0.35">
      <c r="A324" s="19" t="s">
        <v>139</v>
      </c>
      <c r="B324" s="429"/>
      <c r="C324" s="20" t="s">
        <v>60</v>
      </c>
      <c r="D324" s="32">
        <f t="shared" ref="D324:R324" si="237">(D80/D$88)/D$89</f>
        <v>6.1862338203174918</v>
      </c>
      <c r="E324" s="32">
        <f t="shared" si="237"/>
        <v>5.0009486948465849</v>
      </c>
      <c r="F324" s="32">
        <f t="shared" si="237"/>
        <v>6.1435469834730672</v>
      </c>
      <c r="G324" s="32">
        <f t="shared" si="237"/>
        <v>4.23395424697833</v>
      </c>
      <c r="H324" s="32">
        <f t="shared" si="237"/>
        <v>5.3496532529048606</v>
      </c>
      <c r="I324" s="32">
        <f t="shared" si="237"/>
        <v>7.074156532399777</v>
      </c>
      <c r="J324" s="32">
        <f t="shared" si="237"/>
        <v>8.3076723096727108</v>
      </c>
      <c r="K324" s="32">
        <f t="shared" si="237"/>
        <v>10.194128468952462</v>
      </c>
      <c r="L324" s="32">
        <f t="shared" si="237"/>
        <v>10.132417801628057</v>
      </c>
      <c r="M324" s="32">
        <f t="shared" si="237"/>
        <v>10.246815624882942</v>
      </c>
      <c r="N324" s="32">
        <f t="shared" si="237"/>
        <v>20.172914815798372</v>
      </c>
      <c r="O324" s="32">
        <f t="shared" si="237"/>
        <v>0.21798979638416269</v>
      </c>
      <c r="P324" s="32">
        <f t="shared" si="237"/>
        <v>0.19472719676112918</v>
      </c>
      <c r="Q324" s="32">
        <f t="shared" si="237"/>
        <v>0.1199661082495702</v>
      </c>
      <c r="R324" s="32">
        <f t="shared" si="237"/>
        <v>0.60881784973314068</v>
      </c>
      <c r="S324" s="32">
        <f t="shared" si="235"/>
        <v>0.66449788194890902</v>
      </c>
      <c r="T324" s="32">
        <f t="shared" si="235"/>
        <v>0.56747843072997128</v>
      </c>
      <c r="U324" s="32">
        <f t="shared" si="235"/>
        <v>1.1856875315079207</v>
      </c>
    </row>
    <row r="325" spans="1:21" x14ac:dyDescent="0.35">
      <c r="A325" s="19" t="s">
        <v>139</v>
      </c>
      <c r="B325" s="429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</row>
    <row r="326" spans="1:21" x14ac:dyDescent="0.35">
      <c r="A326" s="19" t="s">
        <v>139</v>
      </c>
      <c r="B326" s="429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1" x14ac:dyDescent="0.35">
      <c r="A327" s="19" t="s">
        <v>139</v>
      </c>
      <c r="B327" s="430"/>
      <c r="C327" s="25" t="s">
        <v>63</v>
      </c>
      <c r="D327" s="58">
        <f t="shared" ref="D327:R327" si="238">(D83/D$88)/D$89</f>
        <v>0</v>
      </c>
      <c r="E327" s="58">
        <f t="shared" si="238"/>
        <v>0</v>
      </c>
      <c r="F327" s="58">
        <f t="shared" si="238"/>
        <v>0</v>
      </c>
      <c r="G327" s="58">
        <f t="shared" si="238"/>
        <v>4.0435114479401791E-16</v>
      </c>
      <c r="H327" s="58">
        <f t="shared" si="238"/>
        <v>0</v>
      </c>
      <c r="I327" s="58">
        <f t="shared" si="238"/>
        <v>0</v>
      </c>
      <c r="J327" s="58">
        <f t="shared" si="238"/>
        <v>0</v>
      </c>
      <c r="K327" s="58">
        <f t="shared" si="238"/>
        <v>-6.2243651924199396E-16</v>
      </c>
      <c r="L327" s="58">
        <f t="shared" si="238"/>
        <v>4.93794201525957E-2</v>
      </c>
      <c r="M327" s="58">
        <f t="shared" si="238"/>
        <v>0.34034327807058729</v>
      </c>
      <c r="N327" s="58">
        <f t="shared" si="238"/>
        <v>7.6679175276172781E-2</v>
      </c>
      <c r="O327" s="58">
        <f t="shared" si="238"/>
        <v>0.14163880471039314</v>
      </c>
      <c r="P327" s="58">
        <f t="shared" si="238"/>
        <v>0.46866656151465369</v>
      </c>
      <c r="Q327" s="58">
        <f t="shared" si="238"/>
        <v>0.28099481179851327</v>
      </c>
      <c r="R327" s="58">
        <f t="shared" si="238"/>
        <v>5.955957059746609E-2</v>
      </c>
      <c r="S327" s="58">
        <f>(S83/S$88)/S$89</f>
        <v>6.6433992964610319E-2</v>
      </c>
      <c r="T327" s="58">
        <f>(T83/T$88)/T$89</f>
        <v>9.5201318009961557</v>
      </c>
      <c r="U327" s="58">
        <f>(U83/U$88)/U$89</f>
        <v>6.9352661960085964</v>
      </c>
    </row>
    <row r="328" spans="1:21" x14ac:dyDescent="0.35">
      <c r="A328" s="19" t="s">
        <v>139</v>
      </c>
    </row>
    <row r="329" spans="1:21" x14ac:dyDescent="0.35">
      <c r="A329" s="19" t="s">
        <v>139</v>
      </c>
    </row>
    <row r="330" spans="1:21" x14ac:dyDescent="0.35">
      <c r="A330" s="19" t="s">
        <v>139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</row>
    <row r="331" spans="1:21" x14ac:dyDescent="0.35">
      <c r="A331" s="19" t="s">
        <v>139</v>
      </c>
      <c r="B331" s="376" t="s">
        <v>0</v>
      </c>
      <c r="C331" s="260" t="s">
        <v>125</v>
      </c>
      <c r="D331" s="87"/>
      <c r="E331" s="87">
        <f>(E8/E$90)*100</f>
        <v>28.800044430919051</v>
      </c>
      <c r="F331" s="87">
        <f t="shared" ref="E331:R346" si="239">(F8/F$90)*100</f>
        <v>24.720258813819125</v>
      </c>
      <c r="G331" s="87">
        <f t="shared" si="239"/>
        <v>25.29372074026881</v>
      </c>
      <c r="H331" s="87">
        <f t="shared" si="239"/>
        <v>29.376668546660401</v>
      </c>
      <c r="I331" s="87">
        <f t="shared" si="239"/>
        <v>35.067899362706889</v>
      </c>
      <c r="J331" s="87">
        <f t="shared" si="239"/>
        <v>33.39451149311207</v>
      </c>
      <c r="K331" s="87">
        <f t="shared" si="239"/>
        <v>31.223087723249566</v>
      </c>
      <c r="L331" s="87">
        <f t="shared" si="239"/>
        <v>29.876532241391114</v>
      </c>
      <c r="M331" s="87">
        <f t="shared" si="239"/>
        <v>24.307920567296375</v>
      </c>
      <c r="N331" s="87">
        <f t="shared" si="239"/>
        <v>24.517387904350372</v>
      </c>
      <c r="O331" s="87">
        <f t="shared" si="239"/>
        <v>21.754454628119209</v>
      </c>
      <c r="P331" s="87">
        <f t="shared" si="239"/>
        <v>21.737439779790986</v>
      </c>
      <c r="Q331" s="87">
        <f t="shared" si="239"/>
        <v>20.511353708421876</v>
      </c>
      <c r="R331" s="87">
        <f t="shared" si="239"/>
        <v>22.488883391952484</v>
      </c>
      <c r="S331" s="87">
        <f t="shared" ref="S331:T393" si="240">(S8/S$90)*100</f>
        <v>23.079402603796005</v>
      </c>
      <c r="T331" s="87">
        <f t="shared" si="240"/>
        <v>24.98710772687059</v>
      </c>
      <c r="U331" s="87">
        <f t="shared" ref="U331" si="241">(U8/U$90)*100</f>
        <v>24.600458152813729</v>
      </c>
    </row>
    <row r="332" spans="1:21" ht="15" customHeight="1" x14ac:dyDescent="0.35">
      <c r="A332" s="19" t="s">
        <v>139</v>
      </c>
      <c r="B332" s="377"/>
      <c r="C332" s="260" t="s">
        <v>124</v>
      </c>
      <c r="D332" s="87"/>
      <c r="E332" s="87">
        <f>(E9/E$90)*100</f>
        <v>28.839318320146074</v>
      </c>
      <c r="F332" s="87">
        <f t="shared" si="239"/>
        <v>24.070274731753329</v>
      </c>
      <c r="G332" s="87">
        <f t="shared" si="239"/>
        <v>21.96311165415721</v>
      </c>
      <c r="H332" s="87">
        <f t="shared" si="239"/>
        <v>27.79622956812366</v>
      </c>
      <c r="I332" s="87">
        <f t="shared" si="239"/>
        <v>31.469900508917519</v>
      </c>
      <c r="J332" s="87">
        <f t="shared" si="239"/>
        <v>30.767001468895156</v>
      </c>
      <c r="K332" s="87">
        <f t="shared" si="239"/>
        <v>26.799035877983247</v>
      </c>
      <c r="L332" s="87">
        <f t="shared" si="239"/>
        <v>26.377079482439925</v>
      </c>
      <c r="M332" s="87">
        <f t="shared" si="239"/>
        <v>21.071528673131901</v>
      </c>
      <c r="N332" s="87">
        <f t="shared" si="239"/>
        <v>18.509465801824607</v>
      </c>
      <c r="O332" s="87">
        <f t="shared" si="239"/>
        <v>18.089726420508896</v>
      </c>
      <c r="P332" s="87">
        <f t="shared" si="239"/>
        <v>16.180779688202961</v>
      </c>
      <c r="Q332" s="87">
        <f t="shared" si="239"/>
        <v>17.031787301853559</v>
      </c>
      <c r="R332" s="87">
        <f t="shared" si="239"/>
        <v>21.481630968814333</v>
      </c>
      <c r="S332" s="87">
        <f t="shared" si="240"/>
        <v>21.895799396963408</v>
      </c>
      <c r="T332" s="87">
        <f t="shared" si="240"/>
        <v>27.014233504164668</v>
      </c>
      <c r="U332" s="87">
        <f t="shared" ref="U332" si="242">(U9/U$90)*100</f>
        <v>27.598915747916564</v>
      </c>
    </row>
    <row r="333" spans="1:21" ht="15" customHeight="1" x14ac:dyDescent="0.35">
      <c r="A333" s="19" t="s">
        <v>139</v>
      </c>
      <c r="B333" s="377"/>
      <c r="C333" s="95" t="s">
        <v>126</v>
      </c>
      <c r="D333" s="87"/>
      <c r="E333" s="87">
        <f>(E10/E$90)*100</f>
        <v>33.511440499087037</v>
      </c>
      <c r="F333" s="87">
        <f t="shared" si="239"/>
        <v>31.58791524584365</v>
      </c>
      <c r="G333" s="87">
        <f t="shared" si="239"/>
        <v>25.914145447140278</v>
      </c>
      <c r="H333" s="87">
        <f t="shared" si="239"/>
        <v>25.928596605566874</v>
      </c>
      <c r="I333" s="87">
        <f t="shared" si="239"/>
        <v>31.644034840218239</v>
      </c>
      <c r="J333" s="87">
        <f t="shared" si="239"/>
        <v>32.503803223629362</v>
      </c>
      <c r="K333" s="87">
        <f t="shared" si="239"/>
        <v>28.207928224276905</v>
      </c>
      <c r="L333" s="87">
        <f t="shared" si="239"/>
        <v>27.017462425549393</v>
      </c>
      <c r="M333" s="87">
        <f t="shared" si="239"/>
        <v>20.700325245249175</v>
      </c>
      <c r="N333" s="87">
        <f t="shared" si="239"/>
        <v>19.798291309391974</v>
      </c>
      <c r="O333" s="87">
        <f t="shared" si="239"/>
        <v>17.764168942510043</v>
      </c>
      <c r="P333" s="87">
        <f t="shared" si="239"/>
        <v>18.141984791581088</v>
      </c>
      <c r="Q333" s="87">
        <f t="shared" si="239"/>
        <v>17.314549551287428</v>
      </c>
      <c r="R333" s="87">
        <f t="shared" si="239"/>
        <v>18.569043980175369</v>
      </c>
      <c r="S333" s="87">
        <f t="shared" si="240"/>
        <v>18.746284839515308</v>
      </c>
      <c r="T333" s="87">
        <f t="shared" si="240"/>
        <v>19.835536654832616</v>
      </c>
      <c r="U333" s="87">
        <f t="shared" ref="U333" si="243">(U10/U$90)*100</f>
        <v>19.888519002909412</v>
      </c>
    </row>
    <row r="334" spans="1:21" ht="15" customHeight="1" x14ac:dyDescent="0.35">
      <c r="A334" s="19" t="s">
        <v>139</v>
      </c>
      <c r="B334" s="377"/>
      <c r="C334" s="260" t="s">
        <v>123</v>
      </c>
      <c r="D334" s="87"/>
      <c r="E334" s="87">
        <f t="shared" si="239"/>
        <v>24.289105295191725</v>
      </c>
      <c r="F334" s="87">
        <f t="shared" si="239"/>
        <v>20.902016271666078</v>
      </c>
      <c r="G334" s="87">
        <f t="shared" si="239"/>
        <v>21.541863036015592</v>
      </c>
      <c r="H334" s="87">
        <f t="shared" si="239"/>
        <v>27.030132121781815</v>
      </c>
      <c r="I334" s="87">
        <f t="shared" si="239"/>
        <v>31.010040805098342</v>
      </c>
      <c r="J334" s="87">
        <f t="shared" si="239"/>
        <v>30.337845885108578</v>
      </c>
      <c r="K334" s="87">
        <f t="shared" si="239"/>
        <v>25.776829461039984</v>
      </c>
      <c r="L334" s="87">
        <f t="shared" si="239"/>
        <v>25.367631957280757</v>
      </c>
      <c r="M334" s="87">
        <f t="shared" si="239"/>
        <v>19.880038118728631</v>
      </c>
      <c r="N334" s="87">
        <f t="shared" si="239"/>
        <v>18.212835521805619</v>
      </c>
      <c r="O334" s="87">
        <f t="shared" si="239"/>
        <v>17.648268605318538</v>
      </c>
      <c r="P334" s="87">
        <f t="shared" si="239"/>
        <v>15.621931420300061</v>
      </c>
      <c r="Q334" s="87">
        <f t="shared" si="239"/>
        <v>16.2641952528726</v>
      </c>
      <c r="R334" s="87">
        <f t="shared" si="239"/>
        <v>17.111541910484178</v>
      </c>
      <c r="S334" s="87">
        <f t="shared" si="240"/>
        <v>17.77477611247803</v>
      </c>
      <c r="T334" s="87">
        <f t="shared" si="240"/>
        <v>18.683744894437996</v>
      </c>
      <c r="U334" s="87">
        <f t="shared" ref="U334" si="244">(U11/U$90)*100</f>
        <v>18.746999972976969</v>
      </c>
    </row>
    <row r="335" spans="1:21" ht="15" customHeight="1" x14ac:dyDescent="0.35">
      <c r="A335" s="19" t="s">
        <v>139</v>
      </c>
      <c r="B335" s="377"/>
      <c r="C335" s="20" t="s">
        <v>117</v>
      </c>
      <c r="D335" s="87"/>
      <c r="E335" s="87">
        <f t="shared" si="239"/>
        <v>16.118076688983564</v>
      </c>
      <c r="F335" s="87">
        <f t="shared" si="239"/>
        <v>12.629996462681289</v>
      </c>
      <c r="G335" s="87">
        <f t="shared" si="239"/>
        <v>13.985570489323326</v>
      </c>
      <c r="H335" s="87">
        <f t="shared" si="239"/>
        <v>17.893884798161782</v>
      </c>
      <c r="I335" s="87">
        <f t="shared" si="239"/>
        <v>19.426436201916466</v>
      </c>
      <c r="J335" s="87">
        <f t="shared" si="239"/>
        <v>17.527492159275873</v>
      </c>
      <c r="K335" s="87">
        <f t="shared" si="239"/>
        <v>12.735893788525368</v>
      </c>
      <c r="L335" s="87">
        <f t="shared" si="239"/>
        <v>13.444239063462723</v>
      </c>
      <c r="M335" s="87">
        <f t="shared" si="239"/>
        <v>9.6695442569650769</v>
      </c>
      <c r="N335" s="87">
        <f t="shared" si="239"/>
        <v>9.5899910351737585</v>
      </c>
      <c r="O335" s="87">
        <f t="shared" si="239"/>
        <v>8.8841591735220966</v>
      </c>
      <c r="P335" s="87">
        <f t="shared" si="239"/>
        <v>7.5719343544001729</v>
      </c>
      <c r="Q335" s="87">
        <f t="shared" si="239"/>
        <v>7.9179736643462215</v>
      </c>
      <c r="R335" s="87">
        <f t="shared" si="239"/>
        <v>8.4731986275257345</v>
      </c>
      <c r="S335" s="87">
        <f t="shared" si="240"/>
        <v>9.1248331725623366</v>
      </c>
      <c r="T335" s="87">
        <f t="shared" si="240"/>
        <v>8.621788307048087</v>
      </c>
      <c r="U335" s="87">
        <f t="shared" ref="U335" si="245">(U12/U$90)*100</f>
        <v>10.319838256324276</v>
      </c>
    </row>
    <row r="336" spans="1:21" ht="15" customHeight="1" x14ac:dyDescent="0.35">
      <c r="A336" s="19" t="s">
        <v>139</v>
      </c>
      <c r="B336" s="377"/>
      <c r="C336" s="254" t="s">
        <v>118</v>
      </c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</row>
    <row r="337" spans="1:21" ht="15" customHeight="1" x14ac:dyDescent="0.35">
      <c r="A337" s="19" t="s">
        <v>139</v>
      </c>
      <c r="B337" s="377"/>
      <c r="C337" s="254" t="s">
        <v>119</v>
      </c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</row>
    <row r="338" spans="1:21" ht="15" customHeight="1" x14ac:dyDescent="0.35">
      <c r="A338" s="19" t="s">
        <v>139</v>
      </c>
      <c r="B338" s="377"/>
      <c r="C338" s="254" t="s">
        <v>120</v>
      </c>
      <c r="D338" s="87"/>
      <c r="E338" s="87">
        <f t="shared" si="239"/>
        <v>8.1710286062081554</v>
      </c>
      <c r="F338" s="87">
        <f t="shared" si="239"/>
        <v>8.2720198089847905</v>
      </c>
      <c r="G338" s="87">
        <f t="shared" si="239"/>
        <v>7.5562925466922675</v>
      </c>
      <c r="H338" s="87">
        <f t="shared" si="239"/>
        <v>9.136247323620033</v>
      </c>
      <c r="I338" s="87">
        <f t="shared" si="239"/>
        <v>11.583604603181881</v>
      </c>
      <c r="J338" s="87">
        <f t="shared" si="239"/>
        <v>12.810353725832705</v>
      </c>
      <c r="K338" s="87">
        <f t="shared" si="239"/>
        <v>13.040935672514619</v>
      </c>
      <c r="L338" s="87">
        <f t="shared" si="239"/>
        <v>11.923392893818033</v>
      </c>
      <c r="M338" s="87">
        <f t="shared" si="239"/>
        <v>10.210493861763553</v>
      </c>
      <c r="N338" s="87">
        <f t="shared" si="239"/>
        <v>8.6228444866318608</v>
      </c>
      <c r="O338" s="87">
        <f t="shared" si="239"/>
        <v>8.7641094317964416</v>
      </c>
      <c r="P338" s="87">
        <f t="shared" si="239"/>
        <v>8.0499970658998876</v>
      </c>
      <c r="Q338" s="87">
        <f t="shared" si="239"/>
        <v>8.3462215885263777</v>
      </c>
      <c r="R338" s="87">
        <f t="shared" si="239"/>
        <v>8.638343282958445</v>
      </c>
      <c r="S338" s="87">
        <f t="shared" si="240"/>
        <v>8.6499429399156949</v>
      </c>
      <c r="T338" s="87">
        <f t="shared" si="240"/>
        <v>10.061956587389908</v>
      </c>
      <c r="U338" s="87">
        <f t="shared" ref="U338" si="246">(U15/U$90)*100</f>
        <v>8.4271617166526944</v>
      </c>
    </row>
    <row r="339" spans="1:21" ht="15" customHeight="1" x14ac:dyDescent="0.35">
      <c r="A339" s="19" t="s">
        <v>139</v>
      </c>
      <c r="B339" s="377"/>
      <c r="C339" s="260" t="s">
        <v>121</v>
      </c>
      <c r="D339" s="87"/>
      <c r="E339" s="87">
        <f t="shared" si="239"/>
        <v>4.5502130249543518</v>
      </c>
      <c r="F339" s="87">
        <f t="shared" si="239"/>
        <v>3.1682584600872539</v>
      </c>
      <c r="G339" s="87">
        <f t="shared" si="239"/>
        <v>0.42124861814161862</v>
      </c>
      <c r="H339" s="87">
        <f t="shared" si="239"/>
        <v>0.76609744634184551</v>
      </c>
      <c r="I339" s="87">
        <f t="shared" si="239"/>
        <v>0.45985970381917385</v>
      </c>
      <c r="J339" s="87">
        <f t="shared" si="239"/>
        <v>0.34975584580570884</v>
      </c>
      <c r="K339" s="87">
        <f t="shared" si="239"/>
        <v>1.022206416943259</v>
      </c>
      <c r="L339" s="87">
        <f t="shared" si="239"/>
        <v>0.86670774286301089</v>
      </c>
      <c r="M339" s="87">
        <f t="shared" si="239"/>
        <v>0.91653119569482588</v>
      </c>
      <c r="N339" s="87">
        <f t="shared" si="239"/>
        <v>0.20039023361282499</v>
      </c>
      <c r="O339" s="87">
        <f t="shared" si="239"/>
        <v>0.44145781519035782</v>
      </c>
      <c r="P339" s="87">
        <f t="shared" si="239"/>
        <v>0.55884826790290087</v>
      </c>
      <c r="Q339" s="87">
        <f t="shared" si="239"/>
        <v>0.76759204898096112</v>
      </c>
      <c r="R339" s="87">
        <f t="shared" si="239"/>
        <v>4.3700890583301568</v>
      </c>
      <c r="S339" s="87">
        <f t="shared" si="240"/>
        <v>4.1210232844853785</v>
      </c>
      <c r="T339" s="87">
        <f t="shared" si="240"/>
        <v>8.3304886097266788</v>
      </c>
      <c r="U339" s="87">
        <f t="shared" ref="U339" si="247">(U16/U$90)*100</f>
        <v>8.8519157749395916</v>
      </c>
    </row>
    <row r="340" spans="1:21" ht="15" customHeight="1" x14ac:dyDescent="0.35">
      <c r="A340" s="19" t="s">
        <v>139</v>
      </c>
      <c r="B340" s="377"/>
      <c r="C340" s="260" t="s">
        <v>122</v>
      </c>
      <c r="D340" s="87"/>
      <c r="E340" s="87">
        <f t="shared" si="239"/>
        <v>0</v>
      </c>
      <c r="F340" s="87">
        <f t="shared" si="239"/>
        <v>0</v>
      </c>
      <c r="G340" s="87">
        <f t="shared" si="239"/>
        <v>0</v>
      </c>
      <c r="H340" s="87">
        <f t="shared" si="239"/>
        <v>0</v>
      </c>
      <c r="I340" s="87">
        <f t="shared" si="239"/>
        <v>0</v>
      </c>
      <c r="J340" s="87">
        <f t="shared" si="239"/>
        <v>7.9399737980864665E-2</v>
      </c>
      <c r="K340" s="87">
        <f t="shared" si="239"/>
        <v>0</v>
      </c>
      <c r="L340" s="87">
        <f t="shared" si="239"/>
        <v>0.14273978229615938</v>
      </c>
      <c r="M340" s="87">
        <f t="shared" si="239"/>
        <v>0.27495935870844779</v>
      </c>
      <c r="N340" s="87">
        <f t="shared" si="239"/>
        <v>9.6240046406159366E-2</v>
      </c>
      <c r="O340" s="87">
        <f t="shared" si="239"/>
        <v>0</v>
      </c>
      <c r="P340" s="87">
        <f t="shared" si="239"/>
        <v>0</v>
      </c>
      <c r="Q340" s="87">
        <f t="shared" si="239"/>
        <v>0</v>
      </c>
      <c r="R340" s="87">
        <f t="shared" si="239"/>
        <v>0</v>
      </c>
      <c r="S340" s="87">
        <f t="shared" si="240"/>
        <v>0</v>
      </c>
      <c r="T340" s="87">
        <f t="shared" si="240"/>
        <v>0</v>
      </c>
      <c r="U340" s="87">
        <f t="shared" ref="U340" si="248">(U17/U$90)*100</f>
        <v>0</v>
      </c>
    </row>
    <row r="341" spans="1:21" ht="15" customHeight="1" x14ac:dyDescent="0.35">
      <c r="A341" s="19" t="s">
        <v>139</v>
      </c>
      <c r="B341" s="378"/>
      <c r="C341" s="261" t="s">
        <v>116</v>
      </c>
      <c r="D341" s="52"/>
      <c r="E341" s="52">
        <f t="shared" si="239"/>
        <v>4.5109391357273276</v>
      </c>
      <c r="F341" s="52">
        <f t="shared" si="239"/>
        <v>3.8182425421530484</v>
      </c>
      <c r="G341" s="52">
        <f t="shared" si="239"/>
        <v>3.7518577042532151</v>
      </c>
      <c r="H341" s="52">
        <f t="shared" si="239"/>
        <v>2.3465364248785829</v>
      </c>
      <c r="I341" s="52">
        <f t="shared" si="239"/>
        <v>4.0578585576085464</v>
      </c>
      <c r="J341" s="52">
        <f t="shared" si="239"/>
        <v>3.0566656080034931</v>
      </c>
      <c r="K341" s="52">
        <f t="shared" si="239"/>
        <v>5.4462582622095788</v>
      </c>
      <c r="L341" s="52">
        <f t="shared" si="239"/>
        <v>4.508900284110358</v>
      </c>
      <c r="M341" s="52">
        <f t="shared" si="239"/>
        <v>4.427882448567745</v>
      </c>
      <c r="N341" s="52">
        <f t="shared" si="239"/>
        <v>6.3045523825447507</v>
      </c>
      <c r="O341" s="52">
        <f t="shared" si="239"/>
        <v>4.1061860228006699</v>
      </c>
      <c r="P341" s="52">
        <f t="shared" si="239"/>
        <v>6.1155083594909279</v>
      </c>
      <c r="Q341" s="52">
        <f t="shared" si="239"/>
        <v>4.2471584555492772</v>
      </c>
      <c r="R341" s="52">
        <f t="shared" si="239"/>
        <v>5.3773414814683091</v>
      </c>
      <c r="S341" s="52">
        <f t="shared" si="240"/>
        <v>5.3046264913179719</v>
      </c>
      <c r="T341" s="52">
        <f t="shared" si="240"/>
        <v>6.3033628324325948</v>
      </c>
      <c r="U341" s="52">
        <f t="shared" ref="U341" si="249">(U18/U$90)*100</f>
        <v>5.8534581798367569</v>
      </c>
    </row>
    <row r="342" spans="1:21" x14ac:dyDescent="0.35">
      <c r="A342" s="19" t="s">
        <v>139</v>
      </c>
      <c r="B342" s="393" t="s">
        <v>4</v>
      </c>
      <c r="C342" s="260" t="s">
        <v>59</v>
      </c>
      <c r="D342" s="51"/>
      <c r="E342" s="51">
        <f t="shared" si="239"/>
        <v>4.8914138953134501</v>
      </c>
      <c r="F342" s="51">
        <f t="shared" si="239"/>
        <v>5.6762840290060135</v>
      </c>
      <c r="G342" s="51">
        <f t="shared" si="239"/>
        <v>4.1053315761913067</v>
      </c>
      <c r="H342" s="51">
        <f t="shared" si="239"/>
        <v>4.0758417254164705</v>
      </c>
      <c r="I342" s="51">
        <f t="shared" si="239"/>
        <v>4.1548935307872172</v>
      </c>
      <c r="J342" s="51">
        <f t="shared" si="239"/>
        <v>4.7898096430981782</v>
      </c>
      <c r="K342" s="51">
        <f t="shared" si="239"/>
        <v>4.1892123518255096</v>
      </c>
      <c r="L342" s="51">
        <f t="shared" si="239"/>
        <v>4.3119214828506873</v>
      </c>
      <c r="M342" s="51">
        <f t="shared" si="239"/>
        <v>1.8407441196255394</v>
      </c>
      <c r="N342" s="51">
        <f t="shared" si="239"/>
        <v>0.54188349680957659</v>
      </c>
      <c r="O342" s="51">
        <f t="shared" si="239"/>
        <v>0.45216450162617178</v>
      </c>
      <c r="P342" s="51">
        <f t="shared" si="239"/>
        <v>0.43286643976292477</v>
      </c>
      <c r="Q342" s="51">
        <f t="shared" si="239"/>
        <v>0.55627113645894488</v>
      </c>
      <c r="R342" s="51">
        <f t="shared" si="239"/>
        <v>0.37744701639344264</v>
      </c>
      <c r="S342" s="51">
        <f t="shared" si="240"/>
        <v>0.53018216631208948</v>
      </c>
      <c r="T342" s="51">
        <f t="shared" si="240"/>
        <v>0.62251207642065498</v>
      </c>
      <c r="U342" s="51">
        <f t="shared" ref="U342" si="250">(U19/U$90)*100</f>
        <v>0.9658528142413334</v>
      </c>
    </row>
    <row r="343" spans="1:21" x14ac:dyDescent="0.35">
      <c r="A343" s="19" t="s">
        <v>139</v>
      </c>
      <c r="B343" s="390"/>
      <c r="C343" s="254" t="s">
        <v>60</v>
      </c>
      <c r="D343" s="51"/>
      <c r="E343" s="51">
        <f t="shared" si="239"/>
        <v>4.8914138953134501</v>
      </c>
      <c r="F343" s="51">
        <f t="shared" si="239"/>
        <v>5.6762840290060135</v>
      </c>
      <c r="G343" s="51">
        <f t="shared" si="239"/>
        <v>4.1053315761913067</v>
      </c>
      <c r="H343" s="51">
        <f t="shared" si="239"/>
        <v>4.0758417254164705</v>
      </c>
      <c r="I343" s="51">
        <f t="shared" si="239"/>
        <v>4.1548935307872172</v>
      </c>
      <c r="J343" s="51">
        <f t="shared" si="239"/>
        <v>4.7898096430981782</v>
      </c>
      <c r="K343" s="51">
        <f t="shared" si="239"/>
        <v>4.1892123518255096</v>
      </c>
      <c r="L343" s="51">
        <f t="shared" si="239"/>
        <v>4.3119214828506873</v>
      </c>
      <c r="M343" s="51">
        <f t="shared" si="239"/>
        <v>1.8407441196255394</v>
      </c>
      <c r="N343" s="51">
        <f t="shared" si="239"/>
        <v>0.54188349680957659</v>
      </c>
      <c r="O343" s="51">
        <f t="shared" si="239"/>
        <v>0.45216450162617178</v>
      </c>
      <c r="P343" s="51">
        <f t="shared" si="239"/>
        <v>0.43286643976292477</v>
      </c>
      <c r="Q343" s="51">
        <f t="shared" si="239"/>
        <v>0.55627113645894488</v>
      </c>
      <c r="R343" s="51">
        <f t="shared" si="239"/>
        <v>0.37744701639344264</v>
      </c>
      <c r="S343" s="51">
        <f t="shared" si="240"/>
        <v>0.53018216631208948</v>
      </c>
      <c r="T343" s="51">
        <f t="shared" si="240"/>
        <v>0.62251207642065498</v>
      </c>
      <c r="U343" s="51">
        <f t="shared" ref="U343" si="251">(U20/U$90)*100</f>
        <v>0.9658528142413334</v>
      </c>
    </row>
    <row r="344" spans="1:21" x14ac:dyDescent="0.35">
      <c r="A344" s="19" t="s">
        <v>139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</row>
    <row r="345" spans="1:21" x14ac:dyDescent="0.35">
      <c r="A345" s="19" t="s">
        <v>139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</row>
    <row r="346" spans="1:21" x14ac:dyDescent="0.35">
      <c r="A346" s="19" t="s">
        <v>139</v>
      </c>
      <c r="B346" s="391"/>
      <c r="C346" s="255" t="s">
        <v>63</v>
      </c>
      <c r="D346" s="52"/>
      <c r="E346" s="52">
        <f t="shared" si="239"/>
        <v>0</v>
      </c>
      <c r="F346" s="52">
        <f t="shared" si="239"/>
        <v>0</v>
      </c>
      <c r="G346" s="52">
        <f t="shared" si="239"/>
        <v>0</v>
      </c>
      <c r="H346" s="52">
        <f t="shared" si="239"/>
        <v>0</v>
      </c>
      <c r="I346" s="52">
        <f t="shared" si="239"/>
        <v>0</v>
      </c>
      <c r="J346" s="52">
        <f t="shared" si="239"/>
        <v>0</v>
      </c>
      <c r="K346" s="52">
        <f t="shared" si="239"/>
        <v>0</v>
      </c>
      <c r="L346" s="52">
        <f t="shared" si="239"/>
        <v>0</v>
      </c>
      <c r="M346" s="52">
        <f t="shared" si="239"/>
        <v>0</v>
      </c>
      <c r="N346" s="52">
        <f t="shared" si="239"/>
        <v>0</v>
      </c>
      <c r="O346" s="52">
        <f t="shared" si="239"/>
        <v>0</v>
      </c>
      <c r="P346" s="52">
        <f t="shared" si="239"/>
        <v>0</v>
      </c>
      <c r="Q346" s="52">
        <f t="shared" si="239"/>
        <v>0</v>
      </c>
      <c r="R346" s="52">
        <f t="shared" si="239"/>
        <v>0</v>
      </c>
      <c r="S346" s="52">
        <f t="shared" si="240"/>
        <v>0</v>
      </c>
      <c r="T346" s="52">
        <f t="shared" si="240"/>
        <v>0</v>
      </c>
      <c r="U346" s="52">
        <f t="shared" ref="U346" si="252">(U23/U$90)*100</f>
        <v>0</v>
      </c>
    </row>
    <row r="347" spans="1:21" x14ac:dyDescent="0.35">
      <c r="A347" s="19" t="s">
        <v>139</v>
      </c>
      <c r="B347" s="393" t="s">
        <v>5</v>
      </c>
      <c r="C347" s="17" t="s">
        <v>59</v>
      </c>
      <c r="D347" s="51"/>
      <c r="E347" s="51">
        <f t="shared" ref="E347:R362" si="253">(E24/E$90)*100</f>
        <v>0</v>
      </c>
      <c r="F347" s="51">
        <f t="shared" si="253"/>
        <v>0</v>
      </c>
      <c r="G347" s="51">
        <f t="shared" si="253"/>
        <v>0</v>
      </c>
      <c r="H347" s="51">
        <f t="shared" si="253"/>
        <v>0</v>
      </c>
      <c r="I347" s="51">
        <f t="shared" si="253"/>
        <v>0</v>
      </c>
      <c r="J347" s="51">
        <f t="shared" si="253"/>
        <v>0</v>
      </c>
      <c r="K347" s="51">
        <f t="shared" si="253"/>
        <v>0</v>
      </c>
      <c r="L347" s="51">
        <f t="shared" si="253"/>
        <v>0</v>
      </c>
      <c r="M347" s="51">
        <f t="shared" si="253"/>
        <v>0</v>
      </c>
      <c r="N347" s="51">
        <f t="shared" si="253"/>
        <v>0</v>
      </c>
      <c r="O347" s="51">
        <f t="shared" si="253"/>
        <v>0</v>
      </c>
      <c r="P347" s="51">
        <f t="shared" si="253"/>
        <v>0</v>
      </c>
      <c r="Q347" s="51">
        <f t="shared" si="253"/>
        <v>0</v>
      </c>
      <c r="R347" s="51">
        <f t="shared" si="253"/>
        <v>0</v>
      </c>
      <c r="S347" s="51">
        <f t="shared" si="240"/>
        <v>0</v>
      </c>
      <c r="T347" s="51">
        <f t="shared" si="240"/>
        <v>0</v>
      </c>
      <c r="U347" s="51">
        <f t="shared" ref="U347" si="254">(U24/U$90)*100</f>
        <v>0</v>
      </c>
    </row>
    <row r="348" spans="1:21" x14ac:dyDescent="0.35">
      <c r="A348" s="19" t="s">
        <v>139</v>
      </c>
      <c r="B348" s="390"/>
      <c r="C348" s="20" t="s">
        <v>60</v>
      </c>
      <c r="D348" s="51"/>
      <c r="E348" s="51">
        <f t="shared" si="253"/>
        <v>0</v>
      </c>
      <c r="F348" s="51">
        <f t="shared" si="253"/>
        <v>0</v>
      </c>
      <c r="G348" s="51">
        <f t="shared" si="253"/>
        <v>0</v>
      </c>
      <c r="H348" s="51">
        <f t="shared" si="253"/>
        <v>0</v>
      </c>
      <c r="I348" s="51">
        <f t="shared" si="253"/>
        <v>0</v>
      </c>
      <c r="J348" s="51">
        <f t="shared" si="253"/>
        <v>0</v>
      </c>
      <c r="K348" s="51">
        <f t="shared" si="253"/>
        <v>0</v>
      </c>
      <c r="L348" s="51">
        <f t="shared" si="253"/>
        <v>0</v>
      </c>
      <c r="M348" s="51">
        <f t="shared" si="253"/>
        <v>0</v>
      </c>
      <c r="N348" s="51">
        <f t="shared" si="253"/>
        <v>0</v>
      </c>
      <c r="O348" s="51">
        <f t="shared" si="253"/>
        <v>0</v>
      </c>
      <c r="P348" s="51">
        <f t="shared" si="253"/>
        <v>0</v>
      </c>
      <c r="Q348" s="51">
        <f t="shared" si="253"/>
        <v>0</v>
      </c>
      <c r="R348" s="51">
        <f t="shared" si="253"/>
        <v>0</v>
      </c>
      <c r="S348" s="51">
        <f t="shared" si="240"/>
        <v>0</v>
      </c>
      <c r="T348" s="51">
        <f t="shared" si="240"/>
        <v>0</v>
      </c>
      <c r="U348" s="51">
        <f t="shared" ref="U348" si="255">(U25/U$90)*100</f>
        <v>0</v>
      </c>
    </row>
    <row r="349" spans="1:21" x14ac:dyDescent="0.35">
      <c r="A349" s="19" t="s">
        <v>139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</row>
    <row r="350" spans="1:21" x14ac:dyDescent="0.35">
      <c r="A350" s="19" t="s">
        <v>139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</row>
    <row r="351" spans="1:21" x14ac:dyDescent="0.35">
      <c r="A351" s="19" t="s">
        <v>139</v>
      </c>
      <c r="B351" s="391"/>
      <c r="C351" s="27" t="s">
        <v>63</v>
      </c>
      <c r="D351" s="52"/>
      <c r="E351" s="52">
        <f t="shared" si="253"/>
        <v>0</v>
      </c>
      <c r="F351" s="52">
        <f t="shared" si="253"/>
        <v>0</v>
      </c>
      <c r="G351" s="52">
        <f t="shared" si="253"/>
        <v>0</v>
      </c>
      <c r="H351" s="52">
        <f t="shared" si="253"/>
        <v>0</v>
      </c>
      <c r="I351" s="52">
        <f t="shared" si="253"/>
        <v>0</v>
      </c>
      <c r="J351" s="52">
        <f t="shared" si="253"/>
        <v>0</v>
      </c>
      <c r="K351" s="52">
        <f t="shared" si="253"/>
        <v>0</v>
      </c>
      <c r="L351" s="52">
        <f t="shared" si="253"/>
        <v>0</v>
      </c>
      <c r="M351" s="52">
        <f t="shared" si="253"/>
        <v>0</v>
      </c>
      <c r="N351" s="52">
        <f t="shared" si="253"/>
        <v>0</v>
      </c>
      <c r="O351" s="52">
        <f t="shared" si="253"/>
        <v>0</v>
      </c>
      <c r="P351" s="52">
        <f t="shared" si="253"/>
        <v>0</v>
      </c>
      <c r="Q351" s="52">
        <f t="shared" si="253"/>
        <v>0</v>
      </c>
      <c r="R351" s="52">
        <f t="shared" si="253"/>
        <v>0</v>
      </c>
      <c r="S351" s="52">
        <f t="shared" si="240"/>
        <v>0</v>
      </c>
      <c r="T351" s="52">
        <f t="shared" si="240"/>
        <v>0</v>
      </c>
      <c r="U351" s="52">
        <f t="shared" ref="U351" si="256">(U28/U$90)*100</f>
        <v>0</v>
      </c>
    </row>
    <row r="352" spans="1:21" x14ac:dyDescent="0.35">
      <c r="A352" s="19" t="s">
        <v>139</v>
      </c>
      <c r="B352" s="393" t="s">
        <v>6</v>
      </c>
      <c r="C352" s="17" t="s">
        <v>59</v>
      </c>
      <c r="D352" s="51"/>
      <c r="E352" s="51">
        <f t="shared" si="253"/>
        <v>0</v>
      </c>
      <c r="F352" s="51">
        <f t="shared" si="253"/>
        <v>0</v>
      </c>
      <c r="G352" s="51">
        <f t="shared" si="253"/>
        <v>0</v>
      </c>
      <c r="H352" s="51">
        <f t="shared" si="253"/>
        <v>0</v>
      </c>
      <c r="I352" s="51">
        <f t="shared" si="253"/>
        <v>0</v>
      </c>
      <c r="J352" s="51">
        <f t="shared" si="253"/>
        <v>0</v>
      </c>
      <c r="K352" s="51">
        <f t="shared" si="253"/>
        <v>0</v>
      </c>
      <c r="L352" s="51">
        <f t="shared" si="253"/>
        <v>0</v>
      </c>
      <c r="M352" s="51">
        <f t="shared" si="253"/>
        <v>0</v>
      </c>
      <c r="N352" s="51">
        <f t="shared" si="253"/>
        <v>0</v>
      </c>
      <c r="O352" s="51">
        <f t="shared" si="253"/>
        <v>0</v>
      </c>
      <c r="P352" s="51">
        <f t="shared" si="253"/>
        <v>0</v>
      </c>
      <c r="Q352" s="51">
        <f t="shared" si="253"/>
        <v>0</v>
      </c>
      <c r="R352" s="51">
        <f t="shared" si="253"/>
        <v>0</v>
      </c>
      <c r="S352" s="51">
        <f t="shared" si="240"/>
        <v>0</v>
      </c>
      <c r="T352" s="51">
        <f t="shared" si="240"/>
        <v>0</v>
      </c>
      <c r="U352" s="51">
        <f t="shared" ref="U352" si="257">(U29/U$90)*100</f>
        <v>0</v>
      </c>
    </row>
    <row r="353" spans="1:21" x14ac:dyDescent="0.35">
      <c r="A353" s="19" t="s">
        <v>139</v>
      </c>
      <c r="B353" s="390"/>
      <c r="C353" s="20" t="s">
        <v>60</v>
      </c>
      <c r="D353" s="51"/>
      <c r="E353" s="51">
        <f t="shared" si="253"/>
        <v>0</v>
      </c>
      <c r="F353" s="51">
        <f t="shared" si="253"/>
        <v>0</v>
      </c>
      <c r="G353" s="51">
        <f t="shared" si="253"/>
        <v>0</v>
      </c>
      <c r="H353" s="51">
        <f t="shared" si="253"/>
        <v>0</v>
      </c>
      <c r="I353" s="51">
        <f t="shared" si="253"/>
        <v>0</v>
      </c>
      <c r="J353" s="51">
        <f t="shared" si="253"/>
        <v>0</v>
      </c>
      <c r="K353" s="51">
        <f t="shared" si="253"/>
        <v>0</v>
      </c>
      <c r="L353" s="51">
        <f t="shared" si="253"/>
        <v>0</v>
      </c>
      <c r="M353" s="51">
        <f t="shared" si="253"/>
        <v>0</v>
      </c>
      <c r="N353" s="51">
        <f t="shared" si="253"/>
        <v>0</v>
      </c>
      <c r="O353" s="51">
        <f t="shared" si="253"/>
        <v>0</v>
      </c>
      <c r="P353" s="51">
        <f t="shared" si="253"/>
        <v>0</v>
      </c>
      <c r="Q353" s="51">
        <f t="shared" si="253"/>
        <v>0</v>
      </c>
      <c r="R353" s="51">
        <f t="shared" si="253"/>
        <v>0</v>
      </c>
      <c r="S353" s="51">
        <f t="shared" si="240"/>
        <v>0</v>
      </c>
      <c r="T353" s="51">
        <f t="shared" si="240"/>
        <v>0</v>
      </c>
      <c r="U353" s="51">
        <f t="shared" ref="U353" si="258">(U30/U$90)*100</f>
        <v>0</v>
      </c>
    </row>
    <row r="354" spans="1:21" x14ac:dyDescent="0.35">
      <c r="A354" s="19" t="s">
        <v>139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</row>
    <row r="355" spans="1:21" x14ac:dyDescent="0.35">
      <c r="A355" s="19" t="s">
        <v>139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</row>
    <row r="356" spans="1:21" x14ac:dyDescent="0.35">
      <c r="A356" s="19" t="s">
        <v>139</v>
      </c>
      <c r="B356" s="391"/>
      <c r="C356" s="27" t="s">
        <v>63</v>
      </c>
      <c r="D356" s="52"/>
      <c r="E356" s="52">
        <f t="shared" si="253"/>
        <v>0</v>
      </c>
      <c r="F356" s="52">
        <f t="shared" si="253"/>
        <v>0</v>
      </c>
      <c r="G356" s="52">
        <f t="shared" si="253"/>
        <v>0</v>
      </c>
      <c r="H356" s="52">
        <f t="shared" si="253"/>
        <v>0</v>
      </c>
      <c r="I356" s="52">
        <f t="shared" si="253"/>
        <v>0</v>
      </c>
      <c r="J356" s="52">
        <f t="shared" si="253"/>
        <v>0</v>
      </c>
      <c r="K356" s="52">
        <f t="shared" si="253"/>
        <v>0</v>
      </c>
      <c r="L356" s="52">
        <f t="shared" si="253"/>
        <v>0</v>
      </c>
      <c r="M356" s="52">
        <f t="shared" si="253"/>
        <v>0</v>
      </c>
      <c r="N356" s="52">
        <f t="shared" si="253"/>
        <v>0</v>
      </c>
      <c r="O356" s="52">
        <f t="shared" si="253"/>
        <v>0</v>
      </c>
      <c r="P356" s="52">
        <f t="shared" si="253"/>
        <v>0</v>
      </c>
      <c r="Q356" s="52">
        <f t="shared" si="253"/>
        <v>0</v>
      </c>
      <c r="R356" s="52">
        <f t="shared" si="253"/>
        <v>0</v>
      </c>
      <c r="S356" s="52">
        <f t="shared" si="240"/>
        <v>0</v>
      </c>
      <c r="T356" s="52">
        <f t="shared" si="240"/>
        <v>0</v>
      </c>
      <c r="U356" s="52">
        <f t="shared" ref="U356" si="259">(U33/U$90)*100</f>
        <v>0</v>
      </c>
    </row>
    <row r="357" spans="1:21" x14ac:dyDescent="0.35">
      <c r="A357" s="19" t="s">
        <v>139</v>
      </c>
      <c r="B357" s="393" t="s">
        <v>7</v>
      </c>
      <c r="C357" s="28" t="s">
        <v>59</v>
      </c>
      <c r="D357" s="51"/>
      <c r="E357" s="51">
        <f t="shared" si="253"/>
        <v>13.549274144856968</v>
      </c>
      <c r="F357" s="51">
        <f t="shared" si="253"/>
        <v>12.62002934205872</v>
      </c>
      <c r="G357" s="51">
        <f t="shared" si="253"/>
        <v>9.9557862861465054</v>
      </c>
      <c r="H357" s="51">
        <f t="shared" si="253"/>
        <v>7.9108688182150502</v>
      </c>
      <c r="I357" s="51">
        <f t="shared" si="253"/>
        <v>11.717680688643345</v>
      </c>
      <c r="J357" s="51">
        <f t="shared" si="253"/>
        <v>11.621354388820516</v>
      </c>
      <c r="K357" s="51">
        <f t="shared" si="253"/>
        <v>9.0782291449344079</v>
      </c>
      <c r="L357" s="51">
        <f t="shared" si="253"/>
        <v>10.237117378654071</v>
      </c>
      <c r="M357" s="51">
        <f t="shared" si="253"/>
        <v>9.0144141067324419</v>
      </c>
      <c r="N357" s="51">
        <f t="shared" si="253"/>
        <v>7.8037941438590943</v>
      </c>
      <c r="O357" s="51">
        <f t="shared" si="253"/>
        <v>8.1810377415343414</v>
      </c>
      <c r="P357" s="51">
        <f t="shared" si="253"/>
        <v>9.91307290065137</v>
      </c>
      <c r="Q357" s="51">
        <f t="shared" si="253"/>
        <v>8.0541592988341861</v>
      </c>
      <c r="R357" s="51">
        <f t="shared" si="253"/>
        <v>8.8587674937094913</v>
      </c>
      <c r="S357" s="51">
        <f t="shared" si="240"/>
        <v>8.5038278102990343</v>
      </c>
      <c r="T357" s="51">
        <f t="shared" si="240"/>
        <v>8.595207467968411</v>
      </c>
      <c r="U357" s="51">
        <f t="shared" ref="U357" si="260">(U34/U$90)*100</f>
        <v>8.5263740618373696</v>
      </c>
    </row>
    <row r="358" spans="1:21" x14ac:dyDescent="0.35">
      <c r="A358" s="19" t="s">
        <v>139</v>
      </c>
      <c r="B358" s="390"/>
      <c r="C358" s="20" t="s">
        <v>60</v>
      </c>
      <c r="D358" s="51"/>
      <c r="E358" s="51">
        <f t="shared" si="253"/>
        <v>11.890419604382227</v>
      </c>
      <c r="F358" s="51">
        <f t="shared" si="253"/>
        <v>11.362489665133829</v>
      </c>
      <c r="G358" s="51">
        <f t="shared" si="253"/>
        <v>8.4510893058707168</v>
      </c>
      <c r="H358" s="51">
        <f t="shared" si="253"/>
        <v>7.3143493132800668</v>
      </c>
      <c r="I358" s="51">
        <f t="shared" si="253"/>
        <v>10.502886025400029</v>
      </c>
      <c r="J358" s="51">
        <f t="shared" si="253"/>
        <v>10.853042542379608</v>
      </c>
      <c r="K358" s="51">
        <f t="shared" si="253"/>
        <v>7.2978223763236922</v>
      </c>
      <c r="L358" s="51">
        <f t="shared" si="253"/>
        <v>9.5562191004313011</v>
      </c>
      <c r="M358" s="51">
        <f t="shared" si="253"/>
        <v>8.3708556869779702</v>
      </c>
      <c r="N358" s="51">
        <f t="shared" si="253"/>
        <v>6.909924819385119</v>
      </c>
      <c r="O358" s="51">
        <f t="shared" si="253"/>
        <v>7.100775277405778</v>
      </c>
      <c r="P358" s="51">
        <f t="shared" si="253"/>
        <v>7.0526061459617013</v>
      </c>
      <c r="Q358" s="51">
        <f t="shared" si="253"/>
        <v>6.3742441667365588</v>
      </c>
      <c r="R358" s="51">
        <f t="shared" si="253"/>
        <v>6.6328651955775806</v>
      </c>
      <c r="S358" s="51">
        <f t="shared" si="240"/>
        <v>6.8044244261796853</v>
      </c>
      <c r="T358" s="51">
        <f t="shared" si="240"/>
        <v>6.7993679354133949</v>
      </c>
      <c r="U358" s="51">
        <f t="shared" ref="U358" si="261">(U35/U$90)*100</f>
        <v>7.322445104788204</v>
      </c>
    </row>
    <row r="359" spans="1:21" x14ac:dyDescent="0.35">
      <c r="A359" s="19" t="s">
        <v>139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</row>
    <row r="360" spans="1:21" x14ac:dyDescent="0.35">
      <c r="A360" s="19" t="s">
        <v>139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</row>
    <row r="361" spans="1:21" x14ac:dyDescent="0.35">
      <c r="A361" s="19" t="s">
        <v>139</v>
      </c>
      <c r="B361" s="391"/>
      <c r="C361" s="27" t="s">
        <v>63</v>
      </c>
      <c r="D361" s="52"/>
      <c r="E361" s="52">
        <f t="shared" si="253"/>
        <v>1.6588545404747412</v>
      </c>
      <c r="F361" s="52">
        <f t="shared" si="253"/>
        <v>1.2575396769248908</v>
      </c>
      <c r="G361" s="52">
        <f t="shared" si="253"/>
        <v>1.5046969802757901</v>
      </c>
      <c r="H361" s="52">
        <f t="shared" si="253"/>
        <v>0.59651950493498351</v>
      </c>
      <c r="I361" s="52">
        <f t="shared" si="253"/>
        <v>1.2147946632433178</v>
      </c>
      <c r="J361" s="52">
        <f t="shared" si="253"/>
        <v>0.76831184644090678</v>
      </c>
      <c r="K361" s="52">
        <f t="shared" si="253"/>
        <v>1.7804067686107157</v>
      </c>
      <c r="L361" s="52">
        <f t="shared" si="253"/>
        <v>0.68089827822276994</v>
      </c>
      <c r="M361" s="52">
        <f t="shared" si="253"/>
        <v>0.64355841975447059</v>
      </c>
      <c r="N361" s="52">
        <f t="shared" si="253"/>
        <v>0.89386932447397571</v>
      </c>
      <c r="O361" s="52">
        <f t="shared" si="253"/>
        <v>1.0802624641285632</v>
      </c>
      <c r="P361" s="52">
        <f t="shared" si="253"/>
        <v>2.86046675468967</v>
      </c>
      <c r="Q361" s="52">
        <f t="shared" si="253"/>
        <v>1.6799151320976262</v>
      </c>
      <c r="R361" s="52">
        <f t="shared" si="253"/>
        <v>2.2259022981319099</v>
      </c>
      <c r="S361" s="52">
        <f t="shared" si="240"/>
        <v>1.6994033841193492</v>
      </c>
      <c r="T361" s="52">
        <f t="shared" si="240"/>
        <v>1.7958395325550169</v>
      </c>
      <c r="U361" s="52">
        <f t="shared" ref="U361" si="262">(U38/U$90)*100</f>
        <v>1.2039289570491643</v>
      </c>
    </row>
    <row r="362" spans="1:21" x14ac:dyDescent="0.35">
      <c r="A362" s="19" t="s">
        <v>139</v>
      </c>
      <c r="B362" s="393" t="s">
        <v>8</v>
      </c>
      <c r="C362" s="28" t="s">
        <v>59</v>
      </c>
      <c r="D362" s="51"/>
      <c r="E362" s="51">
        <f t="shared" si="253"/>
        <v>1.3267641326841144</v>
      </c>
      <c r="F362" s="51">
        <f t="shared" si="253"/>
        <v>1.2311370180403256</v>
      </c>
      <c r="G362" s="51">
        <f t="shared" si="253"/>
        <v>1.1793222028277186</v>
      </c>
      <c r="H362" s="51">
        <f t="shared" si="253"/>
        <v>1.2483503890542587</v>
      </c>
      <c r="I362" s="51">
        <f t="shared" si="253"/>
        <v>1.565201274586218</v>
      </c>
      <c r="J362" s="51">
        <f t="shared" si="253"/>
        <v>1.1450151931398629</v>
      </c>
      <c r="K362" s="51">
        <f t="shared" si="253"/>
        <v>1.1979327327327327</v>
      </c>
      <c r="L362" s="51">
        <f t="shared" si="253"/>
        <v>0.56527504278770457</v>
      </c>
      <c r="M362" s="51">
        <f t="shared" si="253"/>
        <v>0.19060430237120915</v>
      </c>
      <c r="N362" s="51">
        <f t="shared" si="253"/>
        <v>1.476062595580868E-2</v>
      </c>
      <c r="O362" s="51">
        <f t="shared" si="253"/>
        <v>1.0187488042854409E-2</v>
      </c>
      <c r="P362" s="51">
        <f t="shared" si="253"/>
        <v>0</v>
      </c>
      <c r="Q362" s="51">
        <f t="shared" si="253"/>
        <v>6.9950280969554648E-3</v>
      </c>
      <c r="R362" s="51">
        <f t="shared" si="253"/>
        <v>3.2195734654975224E-2</v>
      </c>
      <c r="S362" s="51">
        <f t="shared" si="240"/>
        <v>7.7116957596099216E-4</v>
      </c>
      <c r="T362" s="51">
        <f t="shared" si="240"/>
        <v>7.2174267768143653E-3</v>
      </c>
      <c r="U362" s="51">
        <f t="shared" ref="U362" si="263">(U39/U$90)*100</f>
        <v>9.1011657379555209E-3</v>
      </c>
    </row>
    <row r="363" spans="1:21" x14ac:dyDescent="0.35">
      <c r="A363" s="19" t="s">
        <v>139</v>
      </c>
      <c r="B363" s="390"/>
      <c r="C363" s="20" t="s">
        <v>60</v>
      </c>
      <c r="D363" s="51"/>
      <c r="E363" s="51">
        <f t="shared" ref="E363:R378" si="264">(E40/E$90)*100</f>
        <v>1.3267641326841144</v>
      </c>
      <c r="F363" s="51">
        <f t="shared" si="264"/>
        <v>1.2311370180403256</v>
      </c>
      <c r="G363" s="51">
        <f t="shared" si="264"/>
        <v>1.1793222028277186</v>
      </c>
      <c r="H363" s="51">
        <f t="shared" si="264"/>
        <v>1.2483503890542587</v>
      </c>
      <c r="I363" s="51">
        <f t="shared" si="264"/>
        <v>1.565201274586218</v>
      </c>
      <c r="J363" s="51">
        <f t="shared" si="264"/>
        <v>1.1450151931398629</v>
      </c>
      <c r="K363" s="51">
        <f t="shared" si="264"/>
        <v>1.1979327327327327</v>
      </c>
      <c r="L363" s="51">
        <f t="shared" si="264"/>
        <v>0.56527504278770457</v>
      </c>
      <c r="M363" s="51">
        <f t="shared" si="264"/>
        <v>0.19060430237120915</v>
      </c>
      <c r="N363" s="51">
        <f t="shared" si="264"/>
        <v>1.476062595580868E-2</v>
      </c>
      <c r="O363" s="51">
        <f t="shared" si="264"/>
        <v>1.0187488042854409E-2</v>
      </c>
      <c r="P363" s="51">
        <f t="shared" si="264"/>
        <v>0</v>
      </c>
      <c r="Q363" s="51">
        <f t="shared" si="264"/>
        <v>6.9950280969554648E-3</v>
      </c>
      <c r="R363" s="51">
        <f t="shared" si="264"/>
        <v>3.2195734654975224E-2</v>
      </c>
      <c r="S363" s="51">
        <f t="shared" si="240"/>
        <v>7.7116957596099216E-4</v>
      </c>
      <c r="T363" s="51">
        <f t="shared" si="240"/>
        <v>7.2174267768143653E-3</v>
      </c>
      <c r="U363" s="51">
        <f t="shared" ref="U363" si="265">(U40/U$90)*100</f>
        <v>9.1011657379555209E-3</v>
      </c>
    </row>
    <row r="364" spans="1:21" x14ac:dyDescent="0.35">
      <c r="A364" s="19" t="s">
        <v>139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</row>
    <row r="365" spans="1:21" x14ac:dyDescent="0.35">
      <c r="A365" s="19" t="s">
        <v>139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</row>
    <row r="366" spans="1:21" x14ac:dyDescent="0.35">
      <c r="A366" s="19" t="s">
        <v>139</v>
      </c>
      <c r="B366" s="391"/>
      <c r="C366" s="27" t="s">
        <v>63</v>
      </c>
      <c r="D366" s="52"/>
      <c r="E366" s="52">
        <f t="shared" si="264"/>
        <v>0</v>
      </c>
      <c r="F366" s="52">
        <f t="shared" si="264"/>
        <v>0</v>
      </c>
      <c r="G366" s="52">
        <f t="shared" si="264"/>
        <v>0</v>
      </c>
      <c r="H366" s="52">
        <f t="shared" si="264"/>
        <v>0</v>
      </c>
      <c r="I366" s="52">
        <f t="shared" si="264"/>
        <v>0</v>
      </c>
      <c r="J366" s="52">
        <f t="shared" si="264"/>
        <v>0</v>
      </c>
      <c r="K366" s="52">
        <f t="shared" si="264"/>
        <v>0</v>
      </c>
      <c r="L366" s="52">
        <f t="shared" si="264"/>
        <v>0</v>
      </c>
      <c r="M366" s="52">
        <f t="shared" si="264"/>
        <v>0</v>
      </c>
      <c r="N366" s="52">
        <f t="shared" si="264"/>
        <v>0</v>
      </c>
      <c r="O366" s="52">
        <f t="shared" si="264"/>
        <v>0</v>
      </c>
      <c r="P366" s="52">
        <f t="shared" si="264"/>
        <v>0</v>
      </c>
      <c r="Q366" s="52">
        <f t="shared" si="264"/>
        <v>0</v>
      </c>
      <c r="R366" s="52">
        <f t="shared" si="264"/>
        <v>0</v>
      </c>
      <c r="S366" s="52">
        <f t="shared" si="240"/>
        <v>0</v>
      </c>
      <c r="T366" s="52">
        <f t="shared" si="240"/>
        <v>0</v>
      </c>
      <c r="U366" s="52">
        <f t="shared" ref="U366" si="266">(U43/U$90)*100</f>
        <v>0</v>
      </c>
    </row>
    <row r="367" spans="1:21" x14ac:dyDescent="0.35">
      <c r="A367" s="19" t="s">
        <v>139</v>
      </c>
      <c r="B367" s="393" t="s">
        <v>9</v>
      </c>
      <c r="C367" s="28" t="s">
        <v>59</v>
      </c>
      <c r="D367" s="51"/>
      <c r="E367" s="51">
        <f t="shared" si="264"/>
        <v>4.9933276019476569</v>
      </c>
      <c r="F367" s="51">
        <f t="shared" si="264"/>
        <v>3.9915132472585784</v>
      </c>
      <c r="G367" s="51">
        <f t="shared" si="264"/>
        <v>3.4519667190318266</v>
      </c>
      <c r="H367" s="51">
        <f t="shared" si="264"/>
        <v>3.7300977178964958</v>
      </c>
      <c r="I367" s="51">
        <f t="shared" si="264"/>
        <v>5.1805184677456335</v>
      </c>
      <c r="J367" s="51">
        <f t="shared" si="264"/>
        <v>6.289755115328119</v>
      </c>
      <c r="K367" s="51">
        <f t="shared" si="264"/>
        <v>7.3958512288604394</v>
      </c>
      <c r="L367" s="51">
        <f t="shared" si="264"/>
        <v>6.6886080920106794</v>
      </c>
      <c r="M367" s="51">
        <f t="shared" si="264"/>
        <v>6.4941777229665334</v>
      </c>
      <c r="N367" s="51">
        <f t="shared" si="264"/>
        <v>8.2506277382270738</v>
      </c>
      <c r="O367" s="51">
        <f t="shared" si="264"/>
        <v>7.0327698153816716</v>
      </c>
      <c r="P367" s="51">
        <f t="shared" si="264"/>
        <v>6.529027713553587</v>
      </c>
      <c r="Q367" s="51">
        <f t="shared" si="264"/>
        <v>6.8228688736056364</v>
      </c>
      <c r="R367" s="51">
        <f t="shared" si="264"/>
        <v>6.9323328417842163</v>
      </c>
      <c r="S367" s="51">
        <f t="shared" si="240"/>
        <v>6.753343303777898</v>
      </c>
      <c r="T367" s="51">
        <f t="shared" si="240"/>
        <v>7.7800051182267129</v>
      </c>
      <c r="U367" s="51">
        <f t="shared" ref="U367" si="267">(U44/U$90)*100</f>
        <v>7.8513616312441439</v>
      </c>
    </row>
    <row r="368" spans="1:21" x14ac:dyDescent="0.35">
      <c r="A368" s="19" t="s">
        <v>139</v>
      </c>
      <c r="B368" s="390"/>
      <c r="C368" s="20" t="s">
        <v>60</v>
      </c>
      <c r="D368" s="51"/>
      <c r="E368" s="51">
        <f t="shared" si="264"/>
        <v>2.4729672671941572</v>
      </c>
      <c r="F368" s="51">
        <f t="shared" si="264"/>
        <v>1.9961978835043039</v>
      </c>
      <c r="G368" s="51">
        <f t="shared" si="264"/>
        <v>1.4132636993076162</v>
      </c>
      <c r="H368" s="51">
        <f t="shared" si="264"/>
        <v>2.2445715755391928</v>
      </c>
      <c r="I368" s="51">
        <f t="shared" si="264"/>
        <v>3.3569270322314431</v>
      </c>
      <c r="J368" s="51">
        <f t="shared" si="264"/>
        <v>4.7754451427210292</v>
      </c>
      <c r="K368" s="51">
        <f t="shared" si="264"/>
        <v>4.9062888375217319</v>
      </c>
      <c r="L368" s="51">
        <f t="shared" si="264"/>
        <v>4.1923044909974667</v>
      </c>
      <c r="M368" s="51">
        <f t="shared" si="264"/>
        <v>4.6117789898536907</v>
      </c>
      <c r="N368" s="51">
        <f t="shared" si="264"/>
        <v>5.172596762115699</v>
      </c>
      <c r="O368" s="51">
        <f t="shared" si="264"/>
        <v>5.7005996197627704</v>
      </c>
      <c r="P368" s="51">
        <f t="shared" si="264"/>
        <v>5.4545683097627293</v>
      </c>
      <c r="Q368" s="51">
        <f t="shared" si="264"/>
        <v>6.0681248729346642</v>
      </c>
      <c r="R368" s="51">
        <f t="shared" si="264"/>
        <v>5.9520715653831484</v>
      </c>
      <c r="S368" s="51">
        <f t="shared" si="240"/>
        <v>5.9527648492937093</v>
      </c>
      <c r="T368" s="51">
        <f t="shared" si="240"/>
        <v>6.974128794292346</v>
      </c>
      <c r="U368" s="51">
        <f t="shared" ref="U368" si="268">(U45/U$90)*100</f>
        <v>5.9806212377336161</v>
      </c>
    </row>
    <row r="369" spans="1:21" x14ac:dyDescent="0.35">
      <c r="A369" s="19" t="s">
        <v>139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</row>
    <row r="370" spans="1:21" x14ac:dyDescent="0.35">
      <c r="A370" s="19" t="s">
        <v>139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</row>
    <row r="371" spans="1:21" x14ac:dyDescent="0.35">
      <c r="A371" s="19" t="s">
        <v>139</v>
      </c>
      <c r="B371" s="391"/>
      <c r="C371" s="27" t="s">
        <v>63</v>
      </c>
      <c r="D371" s="52"/>
      <c r="E371" s="52">
        <f t="shared" si="264"/>
        <v>2.5203603347534997</v>
      </c>
      <c r="F371" s="52">
        <f t="shared" si="264"/>
        <v>1.9953153637542742</v>
      </c>
      <c r="G371" s="52">
        <f t="shared" si="264"/>
        <v>2.0387030197242102</v>
      </c>
      <c r="H371" s="52">
        <f t="shared" si="264"/>
        <v>1.4855261423573032</v>
      </c>
      <c r="I371" s="52">
        <f t="shared" si="264"/>
        <v>1.82359143551419</v>
      </c>
      <c r="J371" s="52">
        <f t="shared" si="264"/>
        <v>1.5143099726070903</v>
      </c>
      <c r="K371" s="52">
        <f t="shared" si="264"/>
        <v>2.4895623913387075</v>
      </c>
      <c r="L371" s="52">
        <f t="shared" si="264"/>
        <v>2.4963036010132127</v>
      </c>
      <c r="M371" s="52">
        <f t="shared" si="264"/>
        <v>1.8823987331128427</v>
      </c>
      <c r="N371" s="52">
        <f t="shared" si="264"/>
        <v>3.0780309761113749</v>
      </c>
      <c r="O371" s="52">
        <f t="shared" si="264"/>
        <v>1.3321701956189018</v>
      </c>
      <c r="P371" s="52">
        <f t="shared" si="264"/>
        <v>1.0744594037908572</v>
      </c>
      <c r="Q371" s="52">
        <f t="shared" si="264"/>
        <v>0.75474400067097203</v>
      </c>
      <c r="R371" s="52">
        <f t="shared" si="264"/>
        <v>0.98026127640106742</v>
      </c>
      <c r="S371" s="52">
        <f t="shared" si="240"/>
        <v>0.80057845448418941</v>
      </c>
      <c r="T371" s="52">
        <f t="shared" si="240"/>
        <v>0.80587632393436648</v>
      </c>
      <c r="U371" s="52">
        <f t="shared" ref="U371" si="269">(U48/U$90)*100</f>
        <v>1.8707403935105282</v>
      </c>
    </row>
    <row r="372" spans="1:21" x14ac:dyDescent="0.35">
      <c r="A372" s="19" t="s">
        <v>139</v>
      </c>
      <c r="B372" s="393" t="s">
        <v>1</v>
      </c>
      <c r="C372" s="28" t="s">
        <v>59</v>
      </c>
      <c r="D372" s="51"/>
      <c r="E372" s="51">
        <f t="shared" si="264"/>
        <v>3.1032204625684723</v>
      </c>
      <c r="F372" s="51">
        <f t="shared" si="264"/>
        <v>2.5804974118618089</v>
      </c>
      <c r="G372" s="51">
        <f t="shared" si="264"/>
        <v>2.4725115901553503</v>
      </c>
      <c r="H372" s="51">
        <f t="shared" si="264"/>
        <v>2.9535823855031595</v>
      </c>
      <c r="I372" s="51">
        <f t="shared" si="264"/>
        <v>3.1815975746183121</v>
      </c>
      <c r="J372" s="51">
        <f t="shared" si="264"/>
        <v>2.4323874151415299</v>
      </c>
      <c r="K372" s="51">
        <f t="shared" si="264"/>
        <v>2.1868727556503873</v>
      </c>
      <c r="L372" s="51">
        <f t="shared" si="264"/>
        <v>2.5694480557267063</v>
      </c>
      <c r="M372" s="51">
        <f t="shared" si="264"/>
        <v>1.3651352682325242</v>
      </c>
      <c r="N372" s="51">
        <f t="shared" si="264"/>
        <v>1.1873916495280281</v>
      </c>
      <c r="O372" s="51">
        <f t="shared" si="264"/>
        <v>0.60292426822268985</v>
      </c>
      <c r="P372" s="51">
        <f t="shared" si="264"/>
        <v>0.35540917786514875</v>
      </c>
      <c r="Q372" s="51">
        <f t="shared" si="264"/>
        <v>1.1636964522351756</v>
      </c>
      <c r="R372" s="51">
        <f t="shared" si="264"/>
        <v>1.3442947739229889</v>
      </c>
      <c r="S372" s="51">
        <f t="shared" si="240"/>
        <v>1.7897973413322408</v>
      </c>
      <c r="T372" s="51">
        <f t="shared" si="240"/>
        <v>1.8742674677408342</v>
      </c>
      <c r="U372" s="51">
        <f t="shared" ref="U372" si="270">(U49/U$90)*100</f>
        <v>1.4064761556289758</v>
      </c>
    </row>
    <row r="373" spans="1:21" x14ac:dyDescent="0.35">
      <c r="A373" s="19" t="s">
        <v>139</v>
      </c>
      <c r="B373" s="390"/>
      <c r="C373" s="20" t="s">
        <v>60</v>
      </c>
      <c r="D373" s="51"/>
      <c r="E373" s="51">
        <f t="shared" si="264"/>
        <v>3.1032204625684723</v>
      </c>
      <c r="F373" s="51">
        <f t="shared" si="264"/>
        <v>2.5804974118618089</v>
      </c>
      <c r="G373" s="51">
        <f t="shared" si="264"/>
        <v>2.4725115901553503</v>
      </c>
      <c r="H373" s="51">
        <f t="shared" si="264"/>
        <v>2.9535823855031595</v>
      </c>
      <c r="I373" s="51">
        <f t="shared" si="264"/>
        <v>3.1815975746183121</v>
      </c>
      <c r="J373" s="51">
        <f t="shared" si="264"/>
        <v>2.4323874151415299</v>
      </c>
      <c r="K373" s="51">
        <f t="shared" si="264"/>
        <v>2.1868727556503873</v>
      </c>
      <c r="L373" s="51">
        <f t="shared" si="264"/>
        <v>2.5694480557267063</v>
      </c>
      <c r="M373" s="51">
        <f t="shared" si="264"/>
        <v>1.3651352682325242</v>
      </c>
      <c r="N373" s="51">
        <f t="shared" si="264"/>
        <v>1.1873916495280281</v>
      </c>
      <c r="O373" s="51">
        <f t="shared" si="264"/>
        <v>0.60292426822268985</v>
      </c>
      <c r="P373" s="51">
        <f t="shared" si="264"/>
        <v>0.35540917786514875</v>
      </c>
      <c r="Q373" s="51">
        <f t="shared" si="264"/>
        <v>1.1636964522351756</v>
      </c>
      <c r="R373" s="51">
        <f t="shared" si="264"/>
        <v>1.3442947739229889</v>
      </c>
      <c r="S373" s="51">
        <f t="shared" si="240"/>
        <v>1.7897973413322408</v>
      </c>
      <c r="T373" s="51">
        <f t="shared" si="240"/>
        <v>1.8742674677408342</v>
      </c>
      <c r="U373" s="51">
        <f t="shared" ref="U373" si="271">(U50/U$90)*100</f>
        <v>1.4064761556289758</v>
      </c>
    </row>
    <row r="374" spans="1:21" x14ac:dyDescent="0.35">
      <c r="A374" s="19" t="s">
        <v>139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</row>
    <row r="375" spans="1:21" x14ac:dyDescent="0.35">
      <c r="A375" s="19" t="s">
        <v>139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</row>
    <row r="376" spans="1:21" x14ac:dyDescent="0.35">
      <c r="A376" s="19" t="s">
        <v>139</v>
      </c>
      <c r="B376" s="391"/>
      <c r="C376" s="27" t="s">
        <v>63</v>
      </c>
      <c r="D376" s="52"/>
      <c r="E376" s="52">
        <f t="shared" si="264"/>
        <v>0</v>
      </c>
      <c r="F376" s="52">
        <f t="shared" si="264"/>
        <v>0</v>
      </c>
      <c r="G376" s="52">
        <f t="shared" si="264"/>
        <v>0</v>
      </c>
      <c r="H376" s="52">
        <f t="shared" si="264"/>
        <v>0</v>
      </c>
      <c r="I376" s="52">
        <f t="shared" si="264"/>
        <v>0</v>
      </c>
      <c r="J376" s="52">
        <f t="shared" si="264"/>
        <v>0</v>
      </c>
      <c r="K376" s="52">
        <f t="shared" si="264"/>
        <v>0</v>
      </c>
      <c r="L376" s="52">
        <f t="shared" si="264"/>
        <v>0</v>
      </c>
      <c r="M376" s="52">
        <f t="shared" si="264"/>
        <v>0</v>
      </c>
      <c r="N376" s="52">
        <f t="shared" si="264"/>
        <v>0</v>
      </c>
      <c r="O376" s="52">
        <f t="shared" si="264"/>
        <v>0</v>
      </c>
      <c r="P376" s="52">
        <f t="shared" si="264"/>
        <v>0</v>
      </c>
      <c r="Q376" s="52">
        <f t="shared" si="264"/>
        <v>0</v>
      </c>
      <c r="R376" s="52">
        <f t="shared" si="264"/>
        <v>0</v>
      </c>
      <c r="S376" s="52">
        <f t="shared" si="240"/>
        <v>0</v>
      </c>
      <c r="T376" s="52">
        <f t="shared" si="240"/>
        <v>0</v>
      </c>
      <c r="U376" s="52">
        <f t="shared" ref="U376" si="272">(U53/U$90)*100</f>
        <v>0</v>
      </c>
    </row>
    <row r="377" spans="1:21" x14ac:dyDescent="0.35">
      <c r="A377" s="19" t="s">
        <v>139</v>
      </c>
      <c r="B377" s="393" t="s">
        <v>166</v>
      </c>
      <c r="C377" s="28" t="s">
        <v>59</v>
      </c>
      <c r="D377" s="51"/>
      <c r="E377" s="51">
        <f t="shared" si="264"/>
        <v>0.12095796104686549</v>
      </c>
      <c r="F377" s="51">
        <f t="shared" si="264"/>
        <v>9.3752930079000124E-2</v>
      </c>
      <c r="G377" s="51">
        <f t="shared" si="264"/>
        <v>5.6172031186361784E-2</v>
      </c>
      <c r="H377" s="51">
        <f t="shared" si="264"/>
        <v>0.14392689435479661</v>
      </c>
      <c r="I377" s="51">
        <f t="shared" si="264"/>
        <v>0.19121386456375222</v>
      </c>
      <c r="J377" s="51">
        <f t="shared" si="264"/>
        <v>8.1467628726825211E-2</v>
      </c>
      <c r="K377" s="51">
        <f t="shared" si="264"/>
        <v>0.15004674016121383</v>
      </c>
      <c r="L377" s="51">
        <f t="shared" si="264"/>
        <v>0.13253869377695626</v>
      </c>
      <c r="M377" s="51">
        <f t="shared" si="264"/>
        <v>0.1390194125231235</v>
      </c>
      <c r="N377" s="51">
        <f t="shared" si="264"/>
        <v>0.15745155566102412</v>
      </c>
      <c r="O377" s="51">
        <f t="shared" si="264"/>
        <v>0.14888619427970157</v>
      </c>
      <c r="P377" s="51">
        <f t="shared" si="264"/>
        <v>0.13592683723568649</v>
      </c>
      <c r="Q377" s="51">
        <f t="shared" si="264"/>
        <v>0.1458533003438732</v>
      </c>
      <c r="R377" s="51">
        <f t="shared" si="264"/>
        <v>0.17606088143347312</v>
      </c>
      <c r="S377" s="51">
        <f t="shared" si="240"/>
        <v>0.1263316991952641</v>
      </c>
      <c r="T377" s="51">
        <f t="shared" si="240"/>
        <v>0.30662300129719394</v>
      </c>
      <c r="U377" s="51">
        <f t="shared" ref="U377" si="273">(U54/U$90)*100</f>
        <v>0.26244903397603436</v>
      </c>
    </row>
    <row r="378" spans="1:21" x14ac:dyDescent="0.35">
      <c r="A378" s="19" t="s">
        <v>139</v>
      </c>
      <c r="B378" s="390"/>
      <c r="C378" s="20" t="s">
        <v>60</v>
      </c>
      <c r="D378" s="51"/>
      <c r="E378" s="51">
        <f t="shared" si="264"/>
        <v>0.12095796104686549</v>
      </c>
      <c r="F378" s="51">
        <f t="shared" si="264"/>
        <v>9.3752930079000124E-2</v>
      </c>
      <c r="G378" s="51">
        <f t="shared" si="264"/>
        <v>5.6172031186361784E-2</v>
      </c>
      <c r="H378" s="51">
        <f t="shared" si="264"/>
        <v>0.14392689435479661</v>
      </c>
      <c r="I378" s="51">
        <f t="shared" si="264"/>
        <v>0.19121386456375222</v>
      </c>
      <c r="J378" s="51">
        <f t="shared" si="264"/>
        <v>8.1467628726825211E-2</v>
      </c>
      <c r="K378" s="51">
        <f t="shared" si="264"/>
        <v>0.15004674016121383</v>
      </c>
      <c r="L378" s="51">
        <f t="shared" si="264"/>
        <v>0.13253869377695626</v>
      </c>
      <c r="M378" s="51">
        <f t="shared" si="264"/>
        <v>0.1390194125231235</v>
      </c>
      <c r="N378" s="51">
        <f t="shared" si="264"/>
        <v>0.15745155566102412</v>
      </c>
      <c r="O378" s="51">
        <f t="shared" si="264"/>
        <v>0.14888619427970157</v>
      </c>
      <c r="P378" s="51">
        <f t="shared" si="264"/>
        <v>0.13592683723568649</v>
      </c>
      <c r="Q378" s="51">
        <f t="shared" si="264"/>
        <v>0.14536907657468756</v>
      </c>
      <c r="R378" s="51">
        <f t="shared" si="264"/>
        <v>0.15121739077392299</v>
      </c>
      <c r="S378" s="51">
        <f t="shared" si="240"/>
        <v>0.12071910620135576</v>
      </c>
      <c r="T378" s="51">
        <f t="shared" si="240"/>
        <v>0.30662300129719394</v>
      </c>
      <c r="U378" s="51">
        <f t="shared" ref="U378" si="274">(U55/U$90)*100</f>
        <v>0.26063955421864987</v>
      </c>
    </row>
    <row r="379" spans="1:21" x14ac:dyDescent="0.35">
      <c r="A379" s="19" t="s">
        <v>139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</row>
    <row r="380" spans="1:21" x14ac:dyDescent="0.35">
      <c r="A380" s="19" t="s">
        <v>139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</row>
    <row r="381" spans="1:21" x14ac:dyDescent="0.35">
      <c r="A381" s="19" t="s">
        <v>139</v>
      </c>
      <c r="B381" s="391"/>
      <c r="C381" s="27" t="s">
        <v>63</v>
      </c>
      <c r="D381" s="52"/>
      <c r="E381" s="52">
        <f t="shared" ref="E381:R393" si="275">(E58/E$90)*100</f>
        <v>0</v>
      </c>
      <c r="F381" s="52">
        <f t="shared" si="275"/>
        <v>0</v>
      </c>
      <c r="G381" s="52">
        <f t="shared" si="275"/>
        <v>0</v>
      </c>
      <c r="H381" s="52">
        <f t="shared" si="275"/>
        <v>0</v>
      </c>
      <c r="I381" s="52">
        <f t="shared" si="275"/>
        <v>0</v>
      </c>
      <c r="J381" s="52">
        <f t="shared" si="275"/>
        <v>0</v>
      </c>
      <c r="K381" s="52">
        <f t="shared" si="275"/>
        <v>0</v>
      </c>
      <c r="L381" s="52">
        <f t="shared" si="275"/>
        <v>0</v>
      </c>
      <c r="M381" s="52">
        <f t="shared" si="275"/>
        <v>0</v>
      </c>
      <c r="N381" s="52">
        <f t="shared" si="275"/>
        <v>0</v>
      </c>
      <c r="O381" s="52">
        <f t="shared" si="275"/>
        <v>0</v>
      </c>
      <c r="P381" s="52">
        <f t="shared" si="275"/>
        <v>0</v>
      </c>
      <c r="Q381" s="52">
        <f t="shared" si="275"/>
        <v>4.8422376918560761E-4</v>
      </c>
      <c r="R381" s="52">
        <f t="shared" si="275"/>
        <v>2.4843490659550133E-2</v>
      </c>
      <c r="S381" s="52">
        <f t="shared" si="240"/>
        <v>5.6125929939083207E-3</v>
      </c>
      <c r="T381" s="52">
        <f t="shared" si="240"/>
        <v>0</v>
      </c>
      <c r="U381" s="52">
        <f t="shared" ref="U381" si="276">(U58/U$90)*100</f>
        <v>1.8094797573844866E-3</v>
      </c>
    </row>
    <row r="382" spans="1:21" x14ac:dyDescent="0.35">
      <c r="A382" s="19" t="s">
        <v>139</v>
      </c>
      <c r="B382" s="393" t="s">
        <v>11</v>
      </c>
      <c r="C382" s="28" t="s">
        <v>59</v>
      </c>
      <c r="D382" s="51"/>
      <c r="E382" s="51">
        <f t="shared" si="275"/>
        <v>4.7087566281192945</v>
      </c>
      <c r="F382" s="51">
        <f t="shared" si="275"/>
        <v>4.072304356797547</v>
      </c>
      <c r="G382" s="51">
        <f t="shared" si="275"/>
        <v>3.7994140571362078</v>
      </c>
      <c r="H382" s="51">
        <f t="shared" si="275"/>
        <v>4.5105867982662282</v>
      </c>
      <c r="I382" s="51">
        <f t="shared" si="275"/>
        <v>3.9427143368025308</v>
      </c>
      <c r="J382" s="51">
        <f t="shared" si="275"/>
        <v>4.6940281670570485</v>
      </c>
      <c r="K382" s="51">
        <f t="shared" si="275"/>
        <v>2.9789986012328118</v>
      </c>
      <c r="L382" s="51">
        <f t="shared" si="275"/>
        <v>1.9902868282330388</v>
      </c>
      <c r="M382" s="51">
        <f t="shared" si="275"/>
        <v>1.2927051768596896</v>
      </c>
      <c r="N382" s="51">
        <f t="shared" si="275"/>
        <v>1.7692464878974845</v>
      </c>
      <c r="O382" s="51">
        <f t="shared" si="275"/>
        <v>1.2489375095657165</v>
      </c>
      <c r="P382" s="51">
        <f t="shared" si="275"/>
        <v>0.67849870508381749</v>
      </c>
      <c r="Q382" s="51">
        <f t="shared" si="275"/>
        <v>0.5257342346724817</v>
      </c>
      <c r="R382" s="51">
        <f t="shared" si="275"/>
        <v>0.71761500571864278</v>
      </c>
      <c r="S382" s="51">
        <f t="shared" si="240"/>
        <v>0.91815264479300185</v>
      </c>
      <c r="T382" s="51">
        <f t="shared" si="240"/>
        <v>0.62002336314603668</v>
      </c>
      <c r="U382" s="51">
        <f t="shared" ref="U382" si="277">(U59/U$90)*100</f>
        <v>0.86625383894669372</v>
      </c>
    </row>
    <row r="383" spans="1:21" x14ac:dyDescent="0.35">
      <c r="A383" s="19" t="s">
        <v>139</v>
      </c>
      <c r="B383" s="390"/>
      <c r="C383" s="20" t="s">
        <v>60</v>
      </c>
      <c r="D383" s="51"/>
      <c r="E383" s="51">
        <f t="shared" si="275"/>
        <v>4.7087566281192945</v>
      </c>
      <c r="F383" s="51">
        <f t="shared" si="275"/>
        <v>4.072304356797547</v>
      </c>
      <c r="G383" s="51">
        <f t="shared" si="275"/>
        <v>3.7994140571362078</v>
      </c>
      <c r="H383" s="51">
        <f t="shared" si="275"/>
        <v>4.5105867982662282</v>
      </c>
      <c r="I383" s="51">
        <f t="shared" si="275"/>
        <v>3.9427143368025308</v>
      </c>
      <c r="J383" s="51">
        <f t="shared" si="275"/>
        <v>4.6940281670570485</v>
      </c>
      <c r="K383" s="51">
        <f t="shared" si="275"/>
        <v>2.9789986012328118</v>
      </c>
      <c r="L383" s="51">
        <f t="shared" si="275"/>
        <v>1.9902868282330388</v>
      </c>
      <c r="M383" s="51">
        <f t="shared" si="275"/>
        <v>1.2927051768596896</v>
      </c>
      <c r="N383" s="51">
        <f t="shared" si="275"/>
        <v>1.7692464878974845</v>
      </c>
      <c r="O383" s="51">
        <f t="shared" si="275"/>
        <v>1.2489375095657165</v>
      </c>
      <c r="P383" s="51">
        <f t="shared" si="275"/>
        <v>0.67849870508381749</v>
      </c>
      <c r="Q383" s="51">
        <f t="shared" si="275"/>
        <v>0.5257342346724817</v>
      </c>
      <c r="R383" s="51">
        <f t="shared" si="275"/>
        <v>0.71761500571864278</v>
      </c>
      <c r="S383" s="51">
        <f t="shared" si="240"/>
        <v>0.91815264479300185</v>
      </c>
      <c r="T383" s="51">
        <f t="shared" si="240"/>
        <v>0.62002336314603668</v>
      </c>
      <c r="U383" s="51">
        <f t="shared" ref="U383" si="278">(U60/U$90)*100</f>
        <v>0.81277284086986534</v>
      </c>
    </row>
    <row r="384" spans="1:21" x14ac:dyDescent="0.35">
      <c r="A384" s="19" t="s">
        <v>139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</row>
    <row r="385" spans="1:21" x14ac:dyDescent="0.35">
      <c r="A385" s="19" t="s">
        <v>139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</row>
    <row r="386" spans="1:21" x14ac:dyDescent="0.35">
      <c r="A386" s="19" t="s">
        <v>139</v>
      </c>
      <c r="B386" s="391"/>
      <c r="C386" s="27" t="s">
        <v>63</v>
      </c>
      <c r="D386" s="52"/>
      <c r="E386" s="52">
        <f t="shared" si="275"/>
        <v>0</v>
      </c>
      <c r="F386" s="52">
        <f t="shared" si="275"/>
        <v>0</v>
      </c>
      <c r="G386" s="52">
        <f t="shared" si="275"/>
        <v>0</v>
      </c>
      <c r="H386" s="52">
        <f t="shared" si="275"/>
        <v>0</v>
      </c>
      <c r="I386" s="52">
        <f t="shared" si="275"/>
        <v>0</v>
      </c>
      <c r="J386" s="52">
        <f t="shared" si="275"/>
        <v>0</v>
      </c>
      <c r="K386" s="52">
        <f t="shared" si="275"/>
        <v>0</v>
      </c>
      <c r="L386" s="52">
        <f t="shared" si="275"/>
        <v>0</v>
      </c>
      <c r="M386" s="52">
        <f t="shared" si="275"/>
        <v>0</v>
      </c>
      <c r="N386" s="52">
        <f t="shared" si="275"/>
        <v>0</v>
      </c>
      <c r="O386" s="52">
        <f t="shared" si="275"/>
        <v>0</v>
      </c>
      <c r="P386" s="52">
        <f t="shared" si="275"/>
        <v>0</v>
      </c>
      <c r="Q386" s="52">
        <f t="shared" si="275"/>
        <v>0</v>
      </c>
      <c r="R386" s="52">
        <f t="shared" si="275"/>
        <v>0</v>
      </c>
      <c r="S386" s="52">
        <f t="shared" si="240"/>
        <v>0</v>
      </c>
      <c r="T386" s="52">
        <f t="shared" si="240"/>
        <v>0</v>
      </c>
      <c r="U386" s="52">
        <f t="shared" ref="U386" si="279">(U63/U$90)*100</f>
        <v>5.3480998076828247E-2</v>
      </c>
    </row>
    <row r="387" spans="1:21" x14ac:dyDescent="0.35">
      <c r="A387" s="19" t="s">
        <v>139</v>
      </c>
      <c r="B387" s="393" t="s">
        <v>12</v>
      </c>
      <c r="C387" s="28" t="s">
        <v>59</v>
      </c>
      <c r="D387" s="53"/>
      <c r="E387" s="53">
        <f t="shared" si="275"/>
        <v>0.817725672550213</v>
      </c>
      <c r="F387" s="53">
        <f t="shared" si="275"/>
        <v>1.3223969107416578</v>
      </c>
      <c r="G387" s="53">
        <f t="shared" si="275"/>
        <v>0.89364098446500262</v>
      </c>
      <c r="H387" s="53">
        <f t="shared" si="275"/>
        <v>1.3553418768604106</v>
      </c>
      <c r="I387" s="53">
        <f t="shared" si="275"/>
        <v>1.7102151024712302</v>
      </c>
      <c r="J387" s="53">
        <f t="shared" si="275"/>
        <v>1.4499856723172813</v>
      </c>
      <c r="K387" s="53">
        <f t="shared" si="275"/>
        <v>1.0307846688794058</v>
      </c>
      <c r="L387" s="53">
        <f t="shared" si="275"/>
        <v>0.52226685150955021</v>
      </c>
      <c r="M387" s="53">
        <f t="shared" si="275"/>
        <v>0.36352513593811309</v>
      </c>
      <c r="N387" s="53">
        <f t="shared" si="275"/>
        <v>7.3135611453883878E-2</v>
      </c>
      <c r="O387" s="53">
        <f t="shared" si="275"/>
        <v>8.7261423856896878E-2</v>
      </c>
      <c r="P387" s="53">
        <f t="shared" si="275"/>
        <v>9.7183017428554661E-2</v>
      </c>
      <c r="Q387" s="53">
        <f t="shared" si="275"/>
        <v>3.8971227040174451E-2</v>
      </c>
      <c r="R387" s="53">
        <f t="shared" si="275"/>
        <v>0.13033023255813952</v>
      </c>
      <c r="S387" s="53">
        <f t="shared" si="240"/>
        <v>0.12387870422981882</v>
      </c>
      <c r="T387" s="53">
        <f t="shared" si="240"/>
        <v>2.9680733255956847E-2</v>
      </c>
      <c r="U387" s="53">
        <f t="shared" ref="U387" si="280">(U64/U$90)*100</f>
        <v>6.5030129690813148E-4</v>
      </c>
    </row>
    <row r="388" spans="1:21" x14ac:dyDescent="0.35">
      <c r="A388" s="19" t="s">
        <v>139</v>
      </c>
      <c r="B388" s="390"/>
      <c r="C388" s="20" t="s">
        <v>60</v>
      </c>
      <c r="D388" s="79"/>
      <c r="E388" s="79">
        <f t="shared" si="275"/>
        <v>0.817725672550213</v>
      </c>
      <c r="F388" s="79">
        <f t="shared" si="275"/>
        <v>1.3223969107416578</v>
      </c>
      <c r="G388" s="79">
        <f t="shared" si="275"/>
        <v>0.89364098446500262</v>
      </c>
      <c r="H388" s="79">
        <f t="shared" si="275"/>
        <v>1.3553418768604106</v>
      </c>
      <c r="I388" s="79">
        <f t="shared" si="275"/>
        <v>1.7102151024712302</v>
      </c>
      <c r="J388" s="79">
        <f t="shared" si="275"/>
        <v>1.4499856723172813</v>
      </c>
      <c r="K388" s="79">
        <f t="shared" si="275"/>
        <v>1.0307846688794058</v>
      </c>
      <c r="L388" s="79">
        <f t="shared" si="275"/>
        <v>0.52226685150955021</v>
      </c>
      <c r="M388" s="79">
        <f t="shared" si="275"/>
        <v>0.36352513593811309</v>
      </c>
      <c r="N388" s="79">
        <f t="shared" si="275"/>
        <v>7.3135611453883878E-2</v>
      </c>
      <c r="O388" s="79">
        <f t="shared" si="275"/>
        <v>8.7261423856896878E-2</v>
      </c>
      <c r="P388" s="79">
        <f t="shared" si="275"/>
        <v>9.7183017428554661E-2</v>
      </c>
      <c r="Q388" s="79">
        <f t="shared" si="275"/>
        <v>3.8971227040174451E-2</v>
      </c>
      <c r="R388" s="79">
        <f t="shared" si="275"/>
        <v>0.13033023255813952</v>
      </c>
      <c r="S388" s="79">
        <f t="shared" si="240"/>
        <v>0.12387870422981882</v>
      </c>
      <c r="T388" s="79">
        <f t="shared" si="240"/>
        <v>2.9680733255956847E-2</v>
      </c>
      <c r="U388" s="79">
        <f t="shared" ref="U388" si="281">(U65/U$90)*100</f>
        <v>6.5030129690813148E-4</v>
      </c>
    </row>
    <row r="389" spans="1:21" x14ac:dyDescent="0.35">
      <c r="A389" s="19" t="s">
        <v>139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</row>
    <row r="390" spans="1:21" x14ac:dyDescent="0.35">
      <c r="A390" s="19" t="s">
        <v>139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</row>
    <row r="391" spans="1:21" ht="15" thickBot="1" x14ac:dyDescent="0.4">
      <c r="A391" s="19" t="s">
        <v>139</v>
      </c>
      <c r="B391" s="394"/>
      <c r="C391" s="69" t="s">
        <v>63</v>
      </c>
      <c r="D391" s="80"/>
      <c r="E391" s="80">
        <f t="shared" si="275"/>
        <v>0</v>
      </c>
      <c r="F391" s="80">
        <f t="shared" si="275"/>
        <v>0</v>
      </c>
      <c r="G391" s="80">
        <f t="shared" si="275"/>
        <v>0</v>
      </c>
      <c r="H391" s="80">
        <f t="shared" si="275"/>
        <v>0</v>
      </c>
      <c r="I391" s="80">
        <f t="shared" si="275"/>
        <v>0</v>
      </c>
      <c r="J391" s="80">
        <f t="shared" si="275"/>
        <v>0</v>
      </c>
      <c r="K391" s="80">
        <f t="shared" si="275"/>
        <v>0</v>
      </c>
      <c r="L391" s="80">
        <f t="shared" si="275"/>
        <v>0</v>
      </c>
      <c r="M391" s="80">
        <f t="shared" si="275"/>
        <v>0</v>
      </c>
      <c r="N391" s="80">
        <f t="shared" si="275"/>
        <v>0</v>
      </c>
      <c r="O391" s="80">
        <f t="shared" si="275"/>
        <v>0</v>
      </c>
      <c r="P391" s="80">
        <f t="shared" si="275"/>
        <v>0</v>
      </c>
      <c r="Q391" s="80">
        <f t="shared" si="275"/>
        <v>0</v>
      </c>
      <c r="R391" s="80">
        <f t="shared" si="275"/>
        <v>0</v>
      </c>
      <c r="S391" s="80">
        <f t="shared" si="240"/>
        <v>0</v>
      </c>
      <c r="T391" s="80">
        <f t="shared" si="240"/>
        <v>0</v>
      </c>
      <c r="U391" s="80">
        <f t="shared" ref="U391" si="282">(U68/U$90)*100</f>
        <v>0</v>
      </c>
    </row>
    <row r="392" spans="1:21" x14ac:dyDescent="0.35">
      <c r="A392" s="19" t="s">
        <v>139</v>
      </c>
      <c r="B392" s="425" t="s">
        <v>64</v>
      </c>
      <c r="C392" s="17" t="s">
        <v>59</v>
      </c>
      <c r="D392" s="51"/>
      <c r="E392" s="51">
        <f t="shared" si="275"/>
        <v>10.377233767498478</v>
      </c>
      <c r="F392" s="51">
        <f t="shared" si="275"/>
        <v>8.6904353790826541</v>
      </c>
      <c r="G392" s="51">
        <f t="shared" si="275"/>
        <v>6.2939697387560365</v>
      </c>
      <c r="H392" s="51">
        <f t="shared" si="275"/>
        <v>4.6573909342524411</v>
      </c>
      <c r="I392" s="51">
        <f t="shared" si="275"/>
        <v>6.8515938608958784</v>
      </c>
      <c r="J392" s="51">
        <f t="shared" si="275"/>
        <v>7.2789446583826276</v>
      </c>
      <c r="K392" s="51">
        <f t="shared" si="275"/>
        <v>3.858722238027501</v>
      </c>
      <c r="L392" s="51">
        <f t="shared" si="275"/>
        <v>5.3640859998630797</v>
      </c>
      <c r="M392" s="51">
        <f t="shared" si="275"/>
        <v>4.8003053029878355</v>
      </c>
      <c r="N392" s="51">
        <f t="shared" si="275"/>
        <v>0.99040444022570273</v>
      </c>
      <c r="O392" s="51">
        <f t="shared" si="275"/>
        <v>6.12042982590396</v>
      </c>
      <c r="P392" s="51">
        <f t="shared" si="275"/>
        <v>5.9571689865618209</v>
      </c>
      <c r="Q392" s="51">
        <f t="shared" si="275"/>
        <v>5.4248404411641369</v>
      </c>
      <c r="R392" s="51">
        <f t="shared" si="275"/>
        <v>5.1106784384292796</v>
      </c>
      <c r="S392" s="51">
        <f t="shared" si="240"/>
        <v>5.2767033999762143</v>
      </c>
      <c r="T392" s="51">
        <f t="shared" si="240"/>
        <v>5.2260626806399495</v>
      </c>
      <c r="U392" s="51">
        <f t="shared" ref="U392" si="283">(U69/U$90)*100</f>
        <v>5.9602289511317119</v>
      </c>
    </row>
    <row r="393" spans="1:21" x14ac:dyDescent="0.35">
      <c r="A393" s="19" t="s">
        <v>139</v>
      </c>
      <c r="B393" s="426"/>
      <c r="C393" s="20" t="s">
        <v>60</v>
      </c>
      <c r="D393" s="79"/>
      <c r="E393" s="79">
        <f t="shared" si="275"/>
        <v>9.8000024528301886</v>
      </c>
      <c r="F393" s="79">
        <f t="shared" si="275"/>
        <v>8.5451715245843651</v>
      </c>
      <c r="G393" s="79">
        <f t="shared" si="275"/>
        <v>6.2745001105486713</v>
      </c>
      <c r="H393" s="79">
        <f t="shared" si="275"/>
        <v>4.6573909342524411</v>
      </c>
      <c r="I393" s="79">
        <f t="shared" si="275"/>
        <v>6.8515938608958784</v>
      </c>
      <c r="J393" s="79">
        <f t="shared" si="275"/>
        <v>7.0546073166858552</v>
      </c>
      <c r="K393" s="79">
        <f t="shared" si="275"/>
        <v>2.7067118144460252</v>
      </c>
      <c r="L393" s="79">
        <f t="shared" si="275"/>
        <v>5.2830489046347644</v>
      </c>
      <c r="M393" s="79">
        <f t="shared" si="275"/>
        <v>4.5992399265653905</v>
      </c>
      <c r="N393" s="79">
        <f t="shared" si="275"/>
        <v>0.7692385856668249</v>
      </c>
      <c r="O393" s="79">
        <f t="shared" si="275"/>
        <v>6.12042982590396</v>
      </c>
      <c r="P393" s="79">
        <f t="shared" si="275"/>
        <v>5.9571689865618209</v>
      </c>
      <c r="Q393" s="79">
        <f t="shared" si="275"/>
        <v>5.3516076943722215</v>
      </c>
      <c r="R393" s="79">
        <f t="shared" si="275"/>
        <v>5.0732908715211593</v>
      </c>
      <c r="S393" s="79">
        <f t="shared" si="240"/>
        <v>5.2753797283190398</v>
      </c>
      <c r="T393" s="79">
        <f t="shared" si="240"/>
        <v>5.2260626806399495</v>
      </c>
      <c r="U393" s="79">
        <f t="shared" ref="U393" si="284">(U70/U$90)*100</f>
        <v>5.9602289511317119</v>
      </c>
    </row>
    <row r="394" spans="1:21" x14ac:dyDescent="0.35">
      <c r="A394" s="19" t="s">
        <v>139</v>
      </c>
      <c r="B394" s="426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</row>
    <row r="395" spans="1:21" x14ac:dyDescent="0.35">
      <c r="A395" s="19" t="s">
        <v>139</v>
      </c>
      <c r="B395" s="426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</row>
    <row r="396" spans="1:21" x14ac:dyDescent="0.35">
      <c r="A396" s="19" t="s">
        <v>139</v>
      </c>
      <c r="B396" s="427"/>
      <c r="C396" s="26" t="s">
        <v>63</v>
      </c>
      <c r="D396" s="81"/>
      <c r="E396" s="81">
        <f t="shared" ref="E396:R396" si="285">(E73/E$90)*100</f>
        <v>0.5772313146682897</v>
      </c>
      <c r="F396" s="81">
        <f t="shared" si="285"/>
        <v>0.1452638544982903</v>
      </c>
      <c r="G396" s="81">
        <f t="shared" si="285"/>
        <v>1.9469628207366033E-2</v>
      </c>
      <c r="H396" s="81">
        <f t="shared" si="285"/>
        <v>0</v>
      </c>
      <c r="I396" s="81">
        <f t="shared" si="285"/>
        <v>0</v>
      </c>
      <c r="J396" s="81">
        <f t="shared" si="285"/>
        <v>0.22433734169677241</v>
      </c>
      <c r="K396" s="81">
        <f t="shared" si="285"/>
        <v>1.1520104235814761</v>
      </c>
      <c r="L396" s="81">
        <f t="shared" si="285"/>
        <v>8.103709522831519E-2</v>
      </c>
      <c r="M396" s="81">
        <f t="shared" si="285"/>
        <v>0.20106537642244521</v>
      </c>
      <c r="N396" s="81">
        <f t="shared" si="285"/>
        <v>0.22116585455887783</v>
      </c>
      <c r="O396" s="81">
        <f t="shared" si="285"/>
        <v>0</v>
      </c>
      <c r="P396" s="81">
        <f t="shared" si="285"/>
        <v>0</v>
      </c>
      <c r="Q396" s="81">
        <f t="shared" si="285"/>
        <v>7.3232746791914785E-2</v>
      </c>
      <c r="R396" s="81">
        <f t="shared" si="285"/>
        <v>3.7387566908120472E-2</v>
      </c>
      <c r="S396" s="81">
        <f t="shared" ref="S396:T406" si="286">(S73/S$90)*100</f>
        <v>1.3236716571745706E-3</v>
      </c>
      <c r="T396" s="81">
        <f t="shared" si="286"/>
        <v>0</v>
      </c>
      <c r="U396" s="81">
        <f t="shared" ref="U396" si="287">(U73/U$90)*100</f>
        <v>0</v>
      </c>
    </row>
    <row r="397" spans="1:21" x14ac:dyDescent="0.35">
      <c r="A397" s="19" t="s">
        <v>139</v>
      </c>
      <c r="B397" s="393" t="s">
        <v>93</v>
      </c>
      <c r="C397" s="28" t="s">
        <v>59</v>
      </c>
      <c r="D397" s="51"/>
      <c r="E397" s="51">
        <f t="shared" ref="E397:R397" si="288">(E74/E$90)*100</f>
        <v>1.231262915398661</v>
      </c>
      <c r="F397" s="51">
        <f t="shared" si="288"/>
        <v>1.4591748614550171</v>
      </c>
      <c r="G397" s="51">
        <f t="shared" si="288"/>
        <v>1.8461440507360216</v>
      </c>
      <c r="H397" s="51">
        <f t="shared" si="288"/>
        <v>1.0419412293070134</v>
      </c>
      <c r="I397" s="51">
        <f t="shared" si="288"/>
        <v>2.121464265737472</v>
      </c>
      <c r="J397" s="51">
        <f t="shared" si="288"/>
        <v>1.3736242248600581</v>
      </c>
      <c r="K397" s="51">
        <f t="shared" si="288"/>
        <v>1.3622611032084717</v>
      </c>
      <c r="L397" s="51">
        <f t="shared" si="288"/>
        <v>1.3224508831382213</v>
      </c>
      <c r="M397" s="51">
        <f t="shared" si="288"/>
        <v>0.99813270642973262</v>
      </c>
      <c r="N397" s="51">
        <f t="shared" si="288"/>
        <v>0.65963379475821338</v>
      </c>
      <c r="O397" s="51">
        <f t="shared" si="288"/>
        <v>1.9552225392194373</v>
      </c>
      <c r="P397" s="51">
        <f t="shared" si="288"/>
        <v>3.7869039845079513</v>
      </c>
      <c r="Q397" s="51">
        <f t="shared" si="288"/>
        <v>2.5362424641449302</v>
      </c>
      <c r="R397" s="51">
        <f t="shared" si="288"/>
        <v>3.5982631460160119</v>
      </c>
      <c r="S397" s="51">
        <f t="shared" si="286"/>
        <v>3.0763378992296206</v>
      </c>
      <c r="T397" s="51">
        <f t="shared" si="286"/>
        <v>1.4662583964861973</v>
      </c>
      <c r="U397" s="51">
        <f t="shared" ref="U397" si="289">(U74/U$90)*100</f>
        <v>1.1563864835544158</v>
      </c>
    </row>
    <row r="398" spans="1:21" x14ac:dyDescent="0.35">
      <c r="A398" s="19" t="s">
        <v>139</v>
      </c>
      <c r="B398" s="390"/>
      <c r="C398" s="20" t="s">
        <v>60</v>
      </c>
      <c r="D398" s="79"/>
      <c r="E398" s="79">
        <f t="shared" ref="E398:R398" si="290">(E75/E$90)*100</f>
        <v>0.14963968959220939</v>
      </c>
      <c r="F398" s="79">
        <f t="shared" si="290"/>
        <v>0.34689903902841646</v>
      </c>
      <c r="G398" s="79">
        <f t="shared" si="290"/>
        <v>0.36091669866759762</v>
      </c>
      <c r="H398" s="79">
        <f t="shared" si="290"/>
        <v>0.44542172437202993</v>
      </c>
      <c r="I398" s="79">
        <f t="shared" si="290"/>
        <v>0.90666960249415429</v>
      </c>
      <c r="J398" s="79">
        <f t="shared" si="290"/>
        <v>0.82964972011592364</v>
      </c>
      <c r="K398" s="79">
        <f t="shared" si="290"/>
        <v>0.7338647581792318</v>
      </c>
      <c r="L398" s="79">
        <f t="shared" si="290"/>
        <v>0.73980921476004657</v>
      </c>
      <c r="M398" s="79">
        <f t="shared" si="290"/>
        <v>0.65902300297101857</v>
      </c>
      <c r="N398" s="79">
        <f t="shared" si="290"/>
        <v>1.0232763803195696E-2</v>
      </c>
      <c r="O398" s="79">
        <f t="shared" si="290"/>
        <v>0.91646583604361975</v>
      </c>
      <c r="P398" s="79">
        <f t="shared" si="290"/>
        <v>1.0458302975177514</v>
      </c>
      <c r="Q398" s="79">
        <f t="shared" si="290"/>
        <v>0.99478834018283979</v>
      </c>
      <c r="R398" s="79">
        <f t="shared" si="290"/>
        <v>1.4230995043842927</v>
      </c>
      <c r="S398" s="79">
        <f t="shared" si="286"/>
        <v>1.3919630891816537</v>
      </c>
      <c r="T398" s="79">
        <f t="shared" si="286"/>
        <v>1.4662583964861973</v>
      </c>
      <c r="U398" s="79">
        <f t="shared" ref="U398" si="291">(U75/U$90)*100</f>
        <v>1.1563864835544158</v>
      </c>
    </row>
    <row r="399" spans="1:21" x14ac:dyDescent="0.35">
      <c r="A399" s="19" t="s">
        <v>139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</row>
    <row r="400" spans="1:21" x14ac:dyDescent="0.35">
      <c r="A400" s="19" t="s">
        <v>139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</row>
    <row r="401" spans="1:21" x14ac:dyDescent="0.35">
      <c r="A401" s="19" t="s">
        <v>139</v>
      </c>
      <c r="B401" s="391"/>
      <c r="C401" s="27" t="s">
        <v>63</v>
      </c>
      <c r="D401" s="81"/>
      <c r="E401" s="81">
        <f t="shared" ref="E401:R401" si="292">(E78/E$90)*100</f>
        <v>1.0816232258064515</v>
      </c>
      <c r="F401" s="81">
        <f t="shared" si="292"/>
        <v>1.1122758224266007</v>
      </c>
      <c r="G401" s="81">
        <f t="shared" si="292"/>
        <v>1.4852273520684238</v>
      </c>
      <c r="H401" s="81">
        <f t="shared" si="292"/>
        <v>0.59651950493498351</v>
      </c>
      <c r="I401" s="81">
        <f t="shared" si="292"/>
        <v>1.2147946632433178</v>
      </c>
      <c r="J401" s="81">
        <f t="shared" si="292"/>
        <v>0.54397450474413434</v>
      </c>
      <c r="K401" s="81">
        <f t="shared" si="292"/>
        <v>0.6283963450292398</v>
      </c>
      <c r="L401" s="81">
        <f t="shared" si="292"/>
        <v>0.58264166837817488</v>
      </c>
      <c r="M401" s="81">
        <f t="shared" si="292"/>
        <v>0.33910970345871405</v>
      </c>
      <c r="N401" s="81">
        <f t="shared" si="292"/>
        <v>0.64940103095501767</v>
      </c>
      <c r="O401" s="81">
        <f t="shared" si="292"/>
        <v>1.0387567031758178</v>
      </c>
      <c r="P401" s="81">
        <f t="shared" si="292"/>
        <v>2.7410736869902004</v>
      </c>
      <c r="Q401" s="81">
        <f t="shared" si="292"/>
        <v>1.5414541239620903</v>
      </c>
      <c r="R401" s="81">
        <f t="shared" si="292"/>
        <v>2.1751636416317193</v>
      </c>
      <c r="S401" s="81">
        <f t="shared" si="286"/>
        <v>1.6843748100479672</v>
      </c>
      <c r="T401" s="81">
        <f t="shared" si="286"/>
        <v>0</v>
      </c>
      <c r="U401" s="81">
        <f t="shared" ref="U401" si="293">(U78/U$90)*100</f>
        <v>0</v>
      </c>
    </row>
    <row r="402" spans="1:21" x14ac:dyDescent="0.35">
      <c r="A402" s="19" t="s">
        <v>139</v>
      </c>
      <c r="B402" s="428" t="s">
        <v>94</v>
      </c>
      <c r="C402" s="28" t="s">
        <v>59</v>
      </c>
      <c r="D402" s="51"/>
      <c r="E402" s="51">
        <f t="shared" ref="E402:R402" si="294">(E79/E$90)*100</f>
        <v>1.9407774619598295</v>
      </c>
      <c r="F402" s="51">
        <f t="shared" si="294"/>
        <v>2.4704191015210473</v>
      </c>
      <c r="G402" s="51">
        <f t="shared" si="294"/>
        <v>1.8156724966544482</v>
      </c>
      <c r="H402" s="51">
        <f t="shared" si="294"/>
        <v>2.2115366546555957</v>
      </c>
      <c r="I402" s="51">
        <f t="shared" si="294"/>
        <v>2.7446225620099947</v>
      </c>
      <c r="J402" s="51">
        <f t="shared" si="294"/>
        <v>2.9687855055778298</v>
      </c>
      <c r="K402" s="51">
        <f t="shared" si="294"/>
        <v>3.8572458036984365</v>
      </c>
      <c r="L402" s="51">
        <f t="shared" si="294"/>
        <v>3.5505804956527705</v>
      </c>
      <c r="M402" s="51">
        <f t="shared" si="294"/>
        <v>3.215976097314873</v>
      </c>
      <c r="N402" s="51">
        <f t="shared" si="294"/>
        <v>6.1537559088751781</v>
      </c>
      <c r="O402" s="51">
        <f t="shared" si="294"/>
        <v>0.10538537641094317</v>
      </c>
      <c r="P402" s="51">
        <f t="shared" si="294"/>
        <v>0.16899992958159837</v>
      </c>
      <c r="Q402" s="51">
        <f t="shared" si="294"/>
        <v>9.3076393525119316E-2</v>
      </c>
      <c r="R402" s="51">
        <f t="shared" si="294"/>
        <v>0.14982590926419986</v>
      </c>
      <c r="S402" s="51">
        <f t="shared" si="286"/>
        <v>0.15078651109319857</v>
      </c>
      <c r="T402" s="51">
        <f t="shared" si="286"/>
        <v>1.9028863908422657</v>
      </c>
      <c r="U402" s="51">
        <f t="shared" ref="U402" si="295">(U79/U$90)*100</f>
        <v>1.4097586271512401</v>
      </c>
    </row>
    <row r="403" spans="1:21" x14ac:dyDescent="0.35">
      <c r="A403" s="19" t="s">
        <v>139</v>
      </c>
      <c r="B403" s="429"/>
      <c r="C403" s="20" t="s">
        <v>60</v>
      </c>
      <c r="D403" s="79"/>
      <c r="E403" s="79">
        <f t="shared" ref="E403:R403" si="296">(E80/E$90)*100</f>
        <v>1.9407774619598295</v>
      </c>
      <c r="F403" s="79">
        <f t="shared" si="296"/>
        <v>2.4704191015210473</v>
      </c>
      <c r="G403" s="79">
        <f t="shared" si="296"/>
        <v>1.8156724966544482</v>
      </c>
      <c r="H403" s="79">
        <f t="shared" si="296"/>
        <v>2.2115366546555957</v>
      </c>
      <c r="I403" s="79">
        <f t="shared" si="296"/>
        <v>2.7446225620099947</v>
      </c>
      <c r="J403" s="79">
        <f t="shared" si="296"/>
        <v>2.9687855055778298</v>
      </c>
      <c r="K403" s="79">
        <f t="shared" si="296"/>
        <v>3.8572458036984365</v>
      </c>
      <c r="L403" s="79">
        <f t="shared" si="296"/>
        <v>3.5333609810364908</v>
      </c>
      <c r="M403" s="79">
        <f t="shared" si="296"/>
        <v>3.1125927574415622</v>
      </c>
      <c r="N403" s="79">
        <f t="shared" si="296"/>
        <v>6.1304534699150981</v>
      </c>
      <c r="O403" s="79">
        <f t="shared" si="296"/>
        <v>6.3879615458197814E-2</v>
      </c>
      <c r="P403" s="79">
        <f t="shared" si="296"/>
        <v>4.960686188212847E-2</v>
      </c>
      <c r="Q403" s="79">
        <f t="shared" si="296"/>
        <v>2.7848132181497946E-2</v>
      </c>
      <c r="R403" s="79">
        <f t="shared" si="296"/>
        <v>0.13647481967212968</v>
      </c>
      <c r="S403" s="79">
        <f t="shared" si="286"/>
        <v>0.1370816086789908</v>
      </c>
      <c r="T403" s="79">
        <f t="shared" si="286"/>
        <v>0.10704685828724882</v>
      </c>
      <c r="U403" s="79">
        <f t="shared" ref="U403" si="297">(U80/U$90)*100</f>
        <v>0.20582967010207603</v>
      </c>
    </row>
    <row r="404" spans="1:21" x14ac:dyDescent="0.35">
      <c r="A404" s="19" t="s">
        <v>139</v>
      </c>
      <c r="B404" s="429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</row>
    <row r="405" spans="1:21" x14ac:dyDescent="0.35">
      <c r="A405" s="19" t="s">
        <v>139</v>
      </c>
      <c r="B405" s="429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</row>
    <row r="406" spans="1:21" x14ac:dyDescent="0.35">
      <c r="A406" s="19" t="s">
        <v>139</v>
      </c>
      <c r="B406" s="430"/>
      <c r="C406" s="25" t="s">
        <v>63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>
        <f t="shared" si="286"/>
        <v>1.3704902414207751E-2</v>
      </c>
      <c r="T406" s="82">
        <f t="shared" si="286"/>
        <v>1.7958395325550169</v>
      </c>
      <c r="U406" s="82">
        <f t="shared" ref="U406" si="298">(U83/U$90)*100</f>
        <v>1.2039289570491643</v>
      </c>
    </row>
    <row r="407" spans="1:21" x14ac:dyDescent="0.35">
      <c r="A407" s="19" t="s">
        <v>139</v>
      </c>
    </row>
    <row r="408" spans="1:21" x14ac:dyDescent="0.35">
      <c r="A408" s="19" t="s">
        <v>139</v>
      </c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30" t="s">
        <v>165</v>
      </c>
    </row>
    <row r="410" spans="1:21" x14ac:dyDescent="0.35">
      <c r="A410" s="19" t="s">
        <v>139</v>
      </c>
      <c r="B410" s="376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</row>
    <row r="411" spans="1:21" ht="15" customHeight="1" x14ac:dyDescent="0.35">
      <c r="A411" s="19" t="s">
        <v>139</v>
      </c>
      <c r="B411" s="377"/>
      <c r="C411" s="260" t="s">
        <v>124</v>
      </c>
    </row>
    <row r="412" spans="1:21" ht="15" customHeight="1" x14ac:dyDescent="0.35">
      <c r="A412" s="19" t="s">
        <v>139</v>
      </c>
      <c r="B412" s="377"/>
      <c r="C412" s="95" t="s">
        <v>126</v>
      </c>
      <c r="D412" s="86">
        <v>4701000000</v>
      </c>
      <c r="E412" s="86">
        <v>5520900000</v>
      </c>
    </row>
    <row r="413" spans="1:21" ht="15" customHeight="1" x14ac:dyDescent="0.35">
      <c r="A413" s="19" t="s">
        <v>139</v>
      </c>
      <c r="B413" s="377"/>
      <c r="C413" s="260" t="s">
        <v>123</v>
      </c>
    </row>
    <row r="414" spans="1:21" ht="15" customHeight="1" x14ac:dyDescent="0.35">
      <c r="A414" s="19" t="s">
        <v>139</v>
      </c>
      <c r="B414" s="377"/>
      <c r="C414" s="20" t="s">
        <v>117</v>
      </c>
      <c r="D414" s="32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86">
        <f>Q422+Q427+Q432+Q437+Q442+Q447+Q452+Q457+Q462+Q467</f>
        <v>9177975414.4799995</v>
      </c>
      <c r="R414" s="86">
        <f>R422+R427+R432+R437+R442+R447+R452+R457+R462+R467</f>
        <v>10705794268.020002</v>
      </c>
      <c r="S414" s="86">
        <f>S422+S427+S432+S437+S442+S447+S452+S457+S462+S467</f>
        <v>12871583195</v>
      </c>
      <c r="T414" s="86">
        <f t="shared" ref="T414:U414" si="299">T422+T427+T432+T437+T442+T447+T452+T457+T462+T467</f>
        <v>13959769959</v>
      </c>
      <c r="U414" s="86">
        <f t="shared" si="299"/>
        <v>16749576253</v>
      </c>
    </row>
    <row r="415" spans="1:21" ht="15" customHeight="1" x14ac:dyDescent="0.35">
      <c r="A415" s="19" t="s">
        <v>139</v>
      </c>
      <c r="B415" s="377"/>
      <c r="C415" s="254" t="s">
        <v>118</v>
      </c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86"/>
      <c r="R415" s="86"/>
      <c r="S415" s="86"/>
      <c r="T415" s="86"/>
      <c r="U415" s="86"/>
    </row>
    <row r="416" spans="1:21" ht="15" customHeight="1" x14ac:dyDescent="0.35">
      <c r="A416" s="19" t="s">
        <v>139</v>
      </c>
      <c r="B416" s="377"/>
      <c r="C416" s="254" t="s">
        <v>119</v>
      </c>
      <c r="D416" s="32"/>
      <c r="Q416" s="86"/>
      <c r="R416" s="86"/>
      <c r="S416" s="86"/>
      <c r="T416" s="86"/>
      <c r="U416" s="86"/>
    </row>
    <row r="417" spans="1:21" ht="15" customHeight="1" x14ac:dyDescent="0.35">
      <c r="A417" s="19" t="s">
        <v>139</v>
      </c>
      <c r="B417" s="377"/>
      <c r="C417" s="254" t="s">
        <v>120</v>
      </c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86"/>
      <c r="R417" s="86"/>
      <c r="S417" s="86"/>
      <c r="T417" s="86"/>
      <c r="U417" s="86"/>
    </row>
    <row r="418" spans="1:21" ht="15" customHeight="1" x14ac:dyDescent="0.35">
      <c r="A418" s="19" t="s">
        <v>139</v>
      </c>
      <c r="B418" s="377"/>
      <c r="C418" s="260" t="s">
        <v>121</v>
      </c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86"/>
      <c r="R418" s="86"/>
      <c r="S418" s="86"/>
      <c r="T418" s="86"/>
      <c r="U418" s="86"/>
    </row>
    <row r="419" spans="1:21" ht="15" customHeight="1" x14ac:dyDescent="0.35">
      <c r="A419" s="19" t="s">
        <v>139</v>
      </c>
      <c r="B419" s="377"/>
      <c r="C419" s="260" t="s">
        <v>122</v>
      </c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86"/>
      <c r="R419" s="86"/>
      <c r="S419" s="86"/>
      <c r="T419" s="86"/>
      <c r="U419" s="86"/>
    </row>
    <row r="420" spans="1:21" ht="15" customHeight="1" x14ac:dyDescent="0.35">
      <c r="A420" s="19" t="s">
        <v>139</v>
      </c>
      <c r="B420" s="378"/>
      <c r="C420" s="261" t="s">
        <v>116</v>
      </c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>
        <f>+Q425+Q430+Q435+Q440+Q445+Q450+Q455+Q460+Q465+Q470</f>
        <v>1706961967.0999999</v>
      </c>
      <c r="R420" s="33">
        <f>+R425+R430+R435+R440+R445+R450+R455+R460+R465+R470</f>
        <v>2971497135.0699997</v>
      </c>
      <c r="S420" s="33">
        <f>+S425+S430+S435+S440+S445+S450+S455+S460+S465+S470</f>
        <v>2206710707</v>
      </c>
      <c r="T420" s="33">
        <f>+T425+T430+T435+T440+T445+T450+T455+T460+T465+T470</f>
        <v>3053867663</v>
      </c>
      <c r="U420" s="33">
        <f t="shared" ref="U420" si="300">+U425+U430+U435+U440+U445+U450+U455+U460+U465+U470</f>
        <v>3330493332</v>
      </c>
    </row>
    <row r="421" spans="1:21" x14ac:dyDescent="0.35">
      <c r="A421" s="19" t="s">
        <v>139</v>
      </c>
      <c r="B421" s="393" t="s">
        <v>4</v>
      </c>
      <c r="C421" s="260" t="s">
        <v>59</v>
      </c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86">
        <f>SUM(Q422:Q425)</f>
        <v>351343320.50999999</v>
      </c>
      <c r="R421" s="86">
        <f>SUM(R422:R425)</f>
        <v>264189825.70999998</v>
      </c>
      <c r="S421" s="86">
        <f>SUM(S422:S425)</f>
        <v>412122135</v>
      </c>
      <c r="T421" s="86">
        <f t="shared" ref="T421:U421" si="301">SUM(T422:T425)</f>
        <v>494519282</v>
      </c>
      <c r="U421" s="86">
        <f t="shared" si="301"/>
        <v>888273159</v>
      </c>
    </row>
    <row r="422" spans="1:21" x14ac:dyDescent="0.35">
      <c r="A422" s="19" t="s">
        <v>139</v>
      </c>
      <c r="B422" s="390"/>
      <c r="C422" s="254" t="s">
        <v>60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86">
        <v>351343320.50999999</v>
      </c>
      <c r="R422" s="86">
        <v>264189825.70999998</v>
      </c>
      <c r="S422" s="86">
        <v>412122135</v>
      </c>
      <c r="T422" s="43">
        <v>494519282</v>
      </c>
      <c r="U422" s="43">
        <v>888273159</v>
      </c>
    </row>
    <row r="423" spans="1:21" x14ac:dyDescent="0.35">
      <c r="A423" s="19" t="s">
        <v>139</v>
      </c>
      <c r="B423" s="390"/>
      <c r="C423" s="254" t="s">
        <v>61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86"/>
      <c r="R423" s="86"/>
      <c r="S423" s="86"/>
      <c r="T423" s="86"/>
      <c r="U423" s="86"/>
    </row>
    <row r="424" spans="1:21" x14ac:dyDescent="0.35">
      <c r="A424" s="19" t="s">
        <v>139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86"/>
      <c r="R424" s="86"/>
      <c r="S424" s="86"/>
      <c r="T424" s="86"/>
      <c r="U424" s="86"/>
    </row>
    <row r="425" spans="1:21" x14ac:dyDescent="0.35">
      <c r="A425" s="19" t="s">
        <v>139</v>
      </c>
      <c r="B425" s="391"/>
      <c r="C425" s="255" t="s">
        <v>63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35">
      <c r="A426" s="19" t="s">
        <v>139</v>
      </c>
      <c r="B426" s="393" t="s">
        <v>5</v>
      </c>
      <c r="C426" s="17" t="s">
        <v>59</v>
      </c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>
        <f>SUM(Q427:Q430)</f>
        <v>0</v>
      </c>
      <c r="R426" s="32">
        <f>SUM(R427:R430)</f>
        <v>0</v>
      </c>
      <c r="S426" s="32">
        <f>SUM(S427:S430)</f>
        <v>0</v>
      </c>
      <c r="T426" s="32">
        <f t="shared" ref="T426:U426" si="302">SUM(T427:T430)</f>
        <v>0</v>
      </c>
      <c r="U426" s="32">
        <f t="shared" si="302"/>
        <v>0</v>
      </c>
    </row>
    <row r="427" spans="1:21" x14ac:dyDescent="0.35">
      <c r="A427" s="19" t="s">
        <v>139</v>
      </c>
      <c r="B427" s="390"/>
      <c r="C427" s="20" t="s">
        <v>60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</row>
    <row r="428" spans="1:21" x14ac:dyDescent="0.35">
      <c r="A428" s="19" t="s">
        <v>139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35">
      <c r="A429" s="19" t="s">
        <v>139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35">
      <c r="A430" s="19" t="s">
        <v>139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x14ac:dyDescent="0.35">
      <c r="A431" s="19" t="s">
        <v>139</v>
      </c>
      <c r="B431" s="393" t="s">
        <v>6</v>
      </c>
      <c r="C431" s="17" t="s">
        <v>59</v>
      </c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>
        <f>SUM(Q432:Q435)</f>
        <v>0</v>
      </c>
      <c r="R431" s="32">
        <f>SUM(R432:R435)</f>
        <v>0</v>
      </c>
      <c r="S431" s="32">
        <f>SUM(S432:S435)</f>
        <v>0</v>
      </c>
      <c r="T431" s="32">
        <f t="shared" ref="T431:U431" si="303">SUM(T432:T435)</f>
        <v>0</v>
      </c>
      <c r="U431" s="32">
        <f t="shared" si="303"/>
        <v>0</v>
      </c>
    </row>
    <row r="432" spans="1:21" x14ac:dyDescent="0.35">
      <c r="A432" s="19" t="s">
        <v>139</v>
      </c>
      <c r="B432" s="390"/>
      <c r="C432" s="20" t="s">
        <v>60</v>
      </c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</row>
    <row r="433" spans="1:21" x14ac:dyDescent="0.35">
      <c r="A433" s="19" t="s">
        <v>139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35">
      <c r="A434" s="19" t="s">
        <v>139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35">
      <c r="A435" s="19" t="s">
        <v>139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</row>
    <row r="436" spans="1:21" x14ac:dyDescent="0.35">
      <c r="A436" s="19" t="s">
        <v>139</v>
      </c>
      <c r="B436" s="393" t="s">
        <v>7</v>
      </c>
      <c r="C436" s="28" t="s">
        <v>59</v>
      </c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>
        <f>SUM(Q437:Q440)</f>
        <v>5089900896.7199993</v>
      </c>
      <c r="R436" s="32">
        <f>SUM(R437:R440)</f>
        <v>6788481292.4100008</v>
      </c>
      <c r="S436" s="32">
        <f>SUM(S437:S440)</f>
        <v>6752975963</v>
      </c>
      <c r="T436" s="32">
        <f t="shared" ref="T436:U436" si="304">SUM(T437:T440)</f>
        <v>7403829017</v>
      </c>
      <c r="U436" s="32">
        <f t="shared" si="304"/>
        <v>8368645281</v>
      </c>
    </row>
    <row r="437" spans="1:21" x14ac:dyDescent="0.35">
      <c r="A437" s="19" t="s">
        <v>139</v>
      </c>
      <c r="B437" s="390"/>
      <c r="C437" s="20" t="s">
        <v>60</v>
      </c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>
        <v>3961867838.4899998</v>
      </c>
      <c r="R437" s="34">
        <v>4507353611.1600008</v>
      </c>
      <c r="S437" s="34">
        <v>5245719907</v>
      </c>
      <c r="T437" s="43">
        <v>5699159349</v>
      </c>
      <c r="U437" s="43">
        <v>6847528919</v>
      </c>
    </row>
    <row r="438" spans="1:21" x14ac:dyDescent="0.35">
      <c r="A438" s="19" t="s">
        <v>139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>
        <v>0</v>
      </c>
      <c r="R438" s="35">
        <v>0</v>
      </c>
      <c r="S438" s="35">
        <v>0</v>
      </c>
      <c r="T438" s="35"/>
      <c r="U438" s="35"/>
    </row>
    <row r="439" spans="1:21" x14ac:dyDescent="0.35">
      <c r="A439" s="19" t="s">
        <v>139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>
        <v>0</v>
      </c>
      <c r="R439" s="35">
        <v>0</v>
      </c>
      <c r="S439" s="35">
        <v>0</v>
      </c>
      <c r="T439" s="35"/>
      <c r="U439" s="35"/>
    </row>
    <row r="440" spans="1:21" x14ac:dyDescent="0.35">
      <c r="A440" s="19" t="s">
        <v>139</v>
      </c>
      <c r="B440" s="391"/>
      <c r="C440" s="27" t="s">
        <v>63</v>
      </c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>
        <v>1128033058.23</v>
      </c>
      <c r="R440" s="38">
        <v>2281127681.25</v>
      </c>
      <c r="S440" s="38">
        <v>1507256056</v>
      </c>
      <c r="T440" s="44">
        <v>1704669668</v>
      </c>
      <c r="U440" s="44">
        <v>1521116361.9999998</v>
      </c>
    </row>
    <row r="441" spans="1:21" x14ac:dyDescent="0.35">
      <c r="A441" s="19" t="s">
        <v>139</v>
      </c>
      <c r="B441" s="393" t="s">
        <v>8</v>
      </c>
      <c r="C441" s="28" t="s">
        <v>59</v>
      </c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>
        <f>SUM(Q442:Q445)</f>
        <v>4170130.5599999996</v>
      </c>
      <c r="R441" s="32">
        <f>SUM(R442:R445)</f>
        <v>23866744.52</v>
      </c>
      <c r="S441" s="32">
        <f>SUM(S442:S445)</f>
        <v>5727017</v>
      </c>
      <c r="T441" s="32">
        <f t="shared" ref="T441:U441" si="305">SUM(T442:T445)</f>
        <v>12418920</v>
      </c>
      <c r="U441" s="32">
        <f t="shared" si="305"/>
        <v>11795562</v>
      </c>
    </row>
    <row r="442" spans="1:21" x14ac:dyDescent="0.35">
      <c r="A442" s="19" t="s">
        <v>139</v>
      </c>
      <c r="B442" s="390"/>
      <c r="C442" s="20" t="s">
        <v>60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>
        <v>4170130.5599999996</v>
      </c>
      <c r="R442" s="34">
        <v>23866744.52</v>
      </c>
      <c r="S442" s="34">
        <v>5727017</v>
      </c>
      <c r="T442" s="43">
        <v>12418920</v>
      </c>
      <c r="U442" s="43">
        <v>11795562</v>
      </c>
    </row>
    <row r="443" spans="1:21" x14ac:dyDescent="0.35">
      <c r="A443" s="19" t="s">
        <v>139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35">
      <c r="A444" s="19" t="s">
        <v>139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35">
      <c r="A445" s="19" t="s">
        <v>139</v>
      </c>
      <c r="B445" s="391"/>
      <c r="C445" s="27" t="s">
        <v>63</v>
      </c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</row>
    <row r="446" spans="1:21" x14ac:dyDescent="0.35">
      <c r="A446" s="19" t="s">
        <v>139</v>
      </c>
      <c r="B446" s="393" t="s">
        <v>9</v>
      </c>
      <c r="C446" s="28" t="s">
        <v>59</v>
      </c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>
        <f>SUM(Q447:Q450)</f>
        <v>4231849292.0999999</v>
      </c>
      <c r="R446" s="32">
        <f>SUM(R447:R450)</f>
        <v>4706873664.8699999</v>
      </c>
      <c r="S446" s="32">
        <f>SUM(S447:S450)</f>
        <v>5338927266</v>
      </c>
      <c r="T446" s="32">
        <f t="shared" ref="T446:U446" si="306">SUM(T447:T450)</f>
        <v>6600900419.999999</v>
      </c>
      <c r="U446" s="32">
        <f t="shared" si="306"/>
        <v>7915308707</v>
      </c>
    </row>
    <row r="447" spans="1:21" x14ac:dyDescent="0.35">
      <c r="A447" s="19" t="s">
        <v>139</v>
      </c>
      <c r="B447" s="390"/>
      <c r="C447" s="20" t="s">
        <v>60</v>
      </c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>
        <v>3657293508.23</v>
      </c>
      <c r="R447" s="34">
        <v>4036919277.6700001</v>
      </c>
      <c r="S447" s="34">
        <v>4681357592</v>
      </c>
      <c r="T447" s="43">
        <v>5251702424.999999</v>
      </c>
      <c r="U447" s="43">
        <v>6148000737</v>
      </c>
    </row>
    <row r="448" spans="1:21" x14ac:dyDescent="0.35">
      <c r="A448" s="19" t="s">
        <v>139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35">
      <c r="A449" s="19" t="s">
        <v>139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35">
      <c r="A450" s="19" t="s">
        <v>139</v>
      </c>
      <c r="B450" s="391"/>
      <c r="C450" s="27" t="s">
        <v>63</v>
      </c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>
        <v>574555783.87</v>
      </c>
      <c r="R450" s="38">
        <v>669954387.20000005</v>
      </c>
      <c r="S450" s="38">
        <v>657569674</v>
      </c>
      <c r="T450" s="44">
        <v>1349197995</v>
      </c>
      <c r="U450" s="44">
        <v>1767307970</v>
      </c>
    </row>
    <row r="451" spans="1:21" x14ac:dyDescent="0.35">
      <c r="A451" s="19" t="s">
        <v>139</v>
      </c>
      <c r="B451" s="393" t="s">
        <v>1</v>
      </c>
      <c r="C451" s="28" t="s">
        <v>59</v>
      </c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>
        <f>SUM(Q452:Q455)</f>
        <v>761482542.32000005</v>
      </c>
      <c r="R451" s="32">
        <f>SUM(R452:R455)</f>
        <v>1058823811.34</v>
      </c>
      <c r="S451" s="32">
        <f>SUM(S452:S455)</f>
        <v>1437158287</v>
      </c>
      <c r="T451" s="32">
        <f t="shared" ref="T451:U451" si="307">SUM(T452:T455)</f>
        <v>1545716615</v>
      </c>
      <c r="U451" s="32">
        <f t="shared" si="307"/>
        <v>1444501860</v>
      </c>
    </row>
    <row r="452" spans="1:21" x14ac:dyDescent="0.35">
      <c r="A452" s="19" t="s">
        <v>139</v>
      </c>
      <c r="B452" s="390"/>
      <c r="C452" s="20" t="s">
        <v>60</v>
      </c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>
        <v>761482542.32000005</v>
      </c>
      <c r="R452" s="34">
        <v>1058823811.34</v>
      </c>
      <c r="S452" s="34">
        <v>1437158287</v>
      </c>
      <c r="T452" s="43">
        <v>1545716615</v>
      </c>
      <c r="U452" s="43">
        <v>1444501860</v>
      </c>
    </row>
    <row r="453" spans="1:21" x14ac:dyDescent="0.35">
      <c r="A453" s="19" t="s">
        <v>139</v>
      </c>
      <c r="B453" s="390"/>
      <c r="C453" s="20" t="s">
        <v>61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 x14ac:dyDescent="0.35">
      <c r="A454" s="19" t="s">
        <v>139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35">
      <c r="A455" s="19" t="s">
        <v>139</v>
      </c>
      <c r="B455" s="391"/>
      <c r="C455" s="27" t="s">
        <v>63</v>
      </c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</row>
    <row r="456" spans="1:21" x14ac:dyDescent="0.35">
      <c r="A456" s="19" t="s">
        <v>139</v>
      </c>
      <c r="B456" s="393" t="s">
        <v>166</v>
      </c>
      <c r="C456" s="28" t="s">
        <v>59</v>
      </c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>
        <f>SUM(Q457:Q460)</f>
        <v>91369733.799999997</v>
      </c>
      <c r="R456" s="32">
        <f>SUM(R457:R460)</f>
        <v>119987219.06</v>
      </c>
      <c r="S456" s="32">
        <f>SUM(S457:S460)</f>
        <v>134668303</v>
      </c>
      <c r="T456" s="32">
        <f t="shared" ref="T456:U456" si="308">SUM(T457:T460)</f>
        <v>99606120</v>
      </c>
      <c r="U456" s="32">
        <f t="shared" si="308"/>
        <v>264278476</v>
      </c>
    </row>
    <row r="457" spans="1:21" x14ac:dyDescent="0.35">
      <c r="A457" s="19" t="s">
        <v>139</v>
      </c>
      <c r="B457" s="390"/>
      <c r="C457" s="20" t="s">
        <v>60</v>
      </c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>
        <v>86996608.799999997</v>
      </c>
      <c r="R457" s="34">
        <v>99572152.439999998</v>
      </c>
      <c r="S457" s="34">
        <v>92783326</v>
      </c>
      <c r="T457" s="43">
        <v>99606120</v>
      </c>
      <c r="U457" s="43">
        <v>264278476</v>
      </c>
    </row>
    <row r="458" spans="1:21" x14ac:dyDescent="0.35">
      <c r="A458" s="19" t="s">
        <v>139</v>
      </c>
      <c r="B458" s="390"/>
      <c r="C458" s="20" t="s">
        <v>61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>
        <v>0</v>
      </c>
      <c r="R458" s="35">
        <v>0</v>
      </c>
      <c r="S458" s="35">
        <v>0</v>
      </c>
      <c r="T458" s="35"/>
      <c r="U458" s="35"/>
    </row>
    <row r="459" spans="1:21" x14ac:dyDescent="0.35">
      <c r="A459" s="19" t="s">
        <v>139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>
        <v>0</v>
      </c>
      <c r="R459" s="35">
        <v>0</v>
      </c>
      <c r="S459" s="35">
        <v>0</v>
      </c>
      <c r="T459" s="35"/>
      <c r="U459" s="35"/>
    </row>
    <row r="460" spans="1:21" x14ac:dyDescent="0.35">
      <c r="A460" s="19" t="s">
        <v>139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>
        <v>4373125</v>
      </c>
      <c r="R460" s="38">
        <v>20415066.620000001</v>
      </c>
      <c r="S460" s="38">
        <v>41884977</v>
      </c>
      <c r="T460" s="38"/>
      <c r="U460" s="38"/>
    </row>
    <row r="461" spans="1:21" x14ac:dyDescent="0.35">
      <c r="A461" s="19" t="s">
        <v>139</v>
      </c>
      <c r="B461" s="393" t="s">
        <v>11</v>
      </c>
      <c r="C461" s="28" t="s">
        <v>59</v>
      </c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>
        <f>SUM(Q462:Q465)</f>
        <v>331395035.56999999</v>
      </c>
      <c r="R461" s="32">
        <f>SUM(R462:R465)</f>
        <v>622022954.18000007</v>
      </c>
      <c r="S461" s="32">
        <f>SUM(S462:S465)</f>
        <v>893237316</v>
      </c>
      <c r="T461" s="32">
        <f t="shared" ref="T461:U461" si="309">SUM(T462:T465)</f>
        <v>828906772</v>
      </c>
      <c r="U461" s="32">
        <f t="shared" si="309"/>
        <v>1186566540</v>
      </c>
    </row>
    <row r="462" spans="1:21" x14ac:dyDescent="0.35">
      <c r="A462" s="19" t="s">
        <v>139</v>
      </c>
      <c r="B462" s="390"/>
      <c r="C462" s="20" t="s">
        <v>60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>
        <v>331395035.56999999</v>
      </c>
      <c r="R462" s="34">
        <v>622022954.18000007</v>
      </c>
      <c r="S462" s="34">
        <v>893237316</v>
      </c>
      <c r="T462" s="43">
        <v>828906772</v>
      </c>
      <c r="U462" s="43">
        <v>1144497540</v>
      </c>
    </row>
    <row r="463" spans="1:21" x14ac:dyDescent="0.35">
      <c r="A463" s="19" t="s">
        <v>139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35">
      <c r="A464" s="19" t="s">
        <v>139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 x14ac:dyDescent="0.35">
      <c r="A465" s="19" t="s">
        <v>139</v>
      </c>
      <c r="B465" s="391"/>
      <c r="C465" s="27" t="s">
        <v>63</v>
      </c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43">
        <v>0</v>
      </c>
      <c r="U465" s="43">
        <v>42069000</v>
      </c>
    </row>
    <row r="466" spans="1:21" x14ac:dyDescent="0.35">
      <c r="A466" s="19" t="s">
        <v>139</v>
      </c>
      <c r="B466" s="393" t="s">
        <v>12</v>
      </c>
      <c r="C466" s="28" t="s">
        <v>59</v>
      </c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>
        <f>SUM(Q467:Q470)</f>
        <v>23426430</v>
      </c>
      <c r="R466" s="36">
        <f>SUM(R467:R470)</f>
        <v>93045891</v>
      </c>
      <c r="S466" s="36">
        <f>SUM(S467:S470)</f>
        <v>103477615</v>
      </c>
      <c r="T466" s="36">
        <f t="shared" ref="T466:U466" si="310">SUM(T467:T470)</f>
        <v>27740476</v>
      </c>
      <c r="U466" s="36">
        <f t="shared" si="310"/>
        <v>700000</v>
      </c>
    </row>
    <row r="467" spans="1:21" x14ac:dyDescent="0.35">
      <c r="A467" s="19" t="s">
        <v>139</v>
      </c>
      <c r="B467" s="390"/>
      <c r="C467" s="20" t="s">
        <v>60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>
        <v>23426430</v>
      </c>
      <c r="R467" s="35">
        <v>93045891</v>
      </c>
      <c r="S467" s="35">
        <v>103477615</v>
      </c>
      <c r="T467" s="43">
        <v>27740476</v>
      </c>
      <c r="U467" s="43">
        <v>700000</v>
      </c>
    </row>
    <row r="468" spans="1:21" x14ac:dyDescent="0.35">
      <c r="A468" s="19" t="s">
        <v>139</v>
      </c>
      <c r="B468" s="390"/>
      <c r="C468" s="20" t="s">
        <v>61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1" x14ac:dyDescent="0.35">
      <c r="A469" s="19" t="s">
        <v>139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 ht="15" thickBot="1" x14ac:dyDescent="0.4">
      <c r="A470" s="19" t="s">
        <v>139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>
        <v>0</v>
      </c>
      <c r="R470" s="70">
        <v>0</v>
      </c>
      <c r="S470" s="70">
        <v>0</v>
      </c>
      <c r="T470" s="70">
        <v>0</v>
      </c>
      <c r="U470" s="70">
        <v>0</v>
      </c>
    </row>
    <row r="471" spans="1:21" x14ac:dyDescent="0.35">
      <c r="A471" s="19" t="s">
        <v>139</v>
      </c>
      <c r="B471" s="425" t="s">
        <v>64</v>
      </c>
      <c r="C471" s="17" t="s">
        <v>59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>
        <f>SUM(Q472:Q475)</f>
        <v>3316283290.1099997</v>
      </c>
      <c r="R471" s="35">
        <f>SUM(R472:R475)</f>
        <v>3370279468.2800002</v>
      </c>
      <c r="S471" s="35">
        <f>SUM(S472:S475)</f>
        <v>4050166205</v>
      </c>
      <c r="T471" s="35">
        <f t="shared" ref="T471:U471" si="311">SUM(T472:T475)</f>
        <v>4298436799</v>
      </c>
      <c r="U471" s="35">
        <f t="shared" si="311"/>
        <v>5371189394</v>
      </c>
    </row>
    <row r="472" spans="1:21" x14ac:dyDescent="0.35">
      <c r="A472" s="19" t="s">
        <v>139</v>
      </c>
      <c r="B472" s="426"/>
      <c r="C472" s="20" t="s">
        <v>60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>
        <v>3306373848.4899998</v>
      </c>
      <c r="R472" s="35">
        <v>3344637721.6100001</v>
      </c>
      <c r="S472" s="35">
        <v>4049164490</v>
      </c>
      <c r="T472" s="43">
        <v>4298436799</v>
      </c>
      <c r="U472" s="43">
        <v>5368793561</v>
      </c>
    </row>
    <row r="473" spans="1:21" x14ac:dyDescent="0.35">
      <c r="A473" s="19" t="s">
        <v>139</v>
      </c>
      <c r="B473" s="426"/>
      <c r="C473" s="20" t="s">
        <v>61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>
        <v>0</v>
      </c>
      <c r="R473" s="35">
        <v>0</v>
      </c>
      <c r="S473" s="35">
        <v>0</v>
      </c>
      <c r="T473" s="35"/>
      <c r="U473" s="35"/>
    </row>
    <row r="474" spans="1:21" x14ac:dyDescent="0.35">
      <c r="A474" s="19" t="s">
        <v>139</v>
      </c>
      <c r="B474" s="426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>
        <v>0</v>
      </c>
      <c r="R474" s="35">
        <v>0</v>
      </c>
      <c r="S474" s="35">
        <v>0</v>
      </c>
      <c r="T474" s="35"/>
      <c r="U474" s="35"/>
    </row>
    <row r="475" spans="1:21" x14ac:dyDescent="0.35">
      <c r="A475" s="19" t="s">
        <v>139</v>
      </c>
      <c r="B475" s="427"/>
      <c r="C475" s="26" t="s">
        <v>63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>
        <v>9909441.620000001</v>
      </c>
      <c r="R475" s="37">
        <v>25641746.669999998</v>
      </c>
      <c r="S475" s="37">
        <v>1001714.9999999999</v>
      </c>
      <c r="T475" s="43">
        <v>0</v>
      </c>
      <c r="U475" s="43">
        <v>2395833</v>
      </c>
    </row>
    <row r="476" spans="1:21" x14ac:dyDescent="0.35">
      <c r="A476" s="19" t="s">
        <v>139</v>
      </c>
      <c r="B476" s="393" t="s">
        <v>93</v>
      </c>
      <c r="C476" s="28" t="s">
        <v>59</v>
      </c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>
        <f>SUM(Q477:Q480)</f>
        <v>1712764404.3700001</v>
      </c>
      <c r="R476" s="36">
        <f>SUM(R477:R480)</f>
        <v>3292462335.77</v>
      </c>
      <c r="S476" s="36">
        <f>SUM(S477:S480)</f>
        <v>2475719445</v>
      </c>
      <c r="T476" s="36">
        <f t="shared" ref="T476:U476" si="312">SUM(T477:T480)</f>
        <v>1314610790</v>
      </c>
      <c r="U476" s="36">
        <f t="shared" si="312"/>
        <v>2657571815</v>
      </c>
    </row>
    <row r="477" spans="1:21" x14ac:dyDescent="0.35">
      <c r="A477" s="19" t="s">
        <v>139</v>
      </c>
      <c r="B477" s="390"/>
      <c r="C477" s="20" t="s">
        <v>60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>
        <v>634436102</v>
      </c>
      <c r="R477" s="35">
        <v>1057608792</v>
      </c>
      <c r="S477" s="35">
        <v>1077513201</v>
      </c>
      <c r="T477" s="43">
        <v>1314610790</v>
      </c>
      <c r="U477" s="43">
        <v>1215416112</v>
      </c>
    </row>
    <row r="478" spans="1:21" x14ac:dyDescent="0.35">
      <c r="A478" s="19" t="s">
        <v>139</v>
      </c>
      <c r="B478" s="390"/>
      <c r="C478" s="20" t="s">
        <v>61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>
        <v>0</v>
      </c>
      <c r="R478" s="35">
        <v>0</v>
      </c>
      <c r="S478" s="35">
        <v>0</v>
      </c>
      <c r="T478" s="35"/>
      <c r="U478" s="35"/>
    </row>
    <row r="479" spans="1:21" x14ac:dyDescent="0.35">
      <c r="A479" s="19" t="s">
        <v>139</v>
      </c>
      <c r="B479" s="390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>
        <v>0</v>
      </c>
      <c r="R479" s="35">
        <v>0</v>
      </c>
      <c r="S479" s="35">
        <v>0</v>
      </c>
      <c r="T479" s="35"/>
      <c r="U479" s="35"/>
    </row>
    <row r="480" spans="1:21" x14ac:dyDescent="0.35">
      <c r="A480" s="19" t="s">
        <v>139</v>
      </c>
      <c r="B480" s="391"/>
      <c r="C480" s="27" t="s">
        <v>63</v>
      </c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>
        <v>1078328302.3700001</v>
      </c>
      <c r="R480" s="38">
        <v>2234853543.77</v>
      </c>
      <c r="S480" s="38">
        <v>1398206244</v>
      </c>
      <c r="T480" s="44">
        <v>0</v>
      </c>
      <c r="U480" s="44">
        <v>1442155703</v>
      </c>
    </row>
    <row r="481" spans="1:21" x14ac:dyDescent="0.35">
      <c r="A481" s="19" t="s">
        <v>139</v>
      </c>
      <c r="B481" s="428" t="s">
        <v>94</v>
      </c>
      <c r="C481" s="28" t="s">
        <v>59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>
        <f>SUM(Q482:Q485)</f>
        <v>60853202.24000001</v>
      </c>
      <c r="R481" s="35">
        <f>SUM(R482:R485)</f>
        <v>125739488.36000061</v>
      </c>
      <c r="S481" s="35">
        <f>SUM(S482:S485)</f>
        <v>227090313</v>
      </c>
      <c r="T481" s="35">
        <f t="shared" ref="T481:U481" si="313">SUM(T482:T485)</f>
        <v>1790781428</v>
      </c>
      <c r="U481" s="35">
        <f t="shared" si="313"/>
        <v>339884071.99999976</v>
      </c>
    </row>
    <row r="482" spans="1:21" x14ac:dyDescent="0.35">
      <c r="A482" s="19" t="s">
        <v>139</v>
      </c>
      <c r="B482" s="429"/>
      <c r="C482" s="20" t="s">
        <v>60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>
        <f>Q437-Q472-Q477</f>
        <v>21057888</v>
      </c>
      <c r="R482" s="35">
        <f>R437-R472-R477</f>
        <v>105107097.55000067</v>
      </c>
      <c r="S482" s="35">
        <f>S437-S472-S477</f>
        <v>119042216</v>
      </c>
      <c r="T482" s="35">
        <f t="shared" ref="T482:U482" si="314">T437-T472-T477</f>
        <v>86111760</v>
      </c>
      <c r="U482" s="35">
        <f t="shared" si="314"/>
        <v>263319246</v>
      </c>
    </row>
    <row r="483" spans="1:21" x14ac:dyDescent="0.35">
      <c r="A483" s="19" t="s">
        <v>139</v>
      </c>
      <c r="B483" s="429"/>
      <c r="C483" s="20" t="s">
        <v>61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>
        <f t="shared" ref="Q483:U485" si="315">Q438-Q473-Q478</f>
        <v>0</v>
      </c>
      <c r="R483" s="35">
        <f t="shared" si="315"/>
        <v>0</v>
      </c>
      <c r="S483" s="35">
        <f t="shared" si="315"/>
        <v>0</v>
      </c>
      <c r="T483" s="35"/>
      <c r="U483" s="35"/>
    </row>
    <row r="484" spans="1:21" x14ac:dyDescent="0.35">
      <c r="A484" s="19" t="s">
        <v>139</v>
      </c>
      <c r="B484" s="429"/>
      <c r="C484" s="20" t="s">
        <v>62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>
        <f t="shared" si="315"/>
        <v>0</v>
      </c>
      <c r="R484" s="35">
        <f t="shared" si="315"/>
        <v>0</v>
      </c>
      <c r="S484" s="35">
        <f t="shared" si="315"/>
        <v>0</v>
      </c>
      <c r="T484" s="35"/>
      <c r="U484" s="35"/>
    </row>
    <row r="485" spans="1:21" x14ac:dyDescent="0.35">
      <c r="A485" s="19" t="s">
        <v>139</v>
      </c>
      <c r="B485" s="430"/>
      <c r="C485" s="25" t="s">
        <v>63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>
        <f t="shared" si="315"/>
        <v>39795314.24000001</v>
      </c>
      <c r="R485" s="40">
        <f t="shared" si="315"/>
        <v>20632390.809999943</v>
      </c>
      <c r="S485" s="40">
        <f t="shared" si="315"/>
        <v>108048097</v>
      </c>
      <c r="T485" s="40">
        <f t="shared" si="315"/>
        <v>1704669668</v>
      </c>
      <c r="U485" s="40">
        <f t="shared" si="315"/>
        <v>76564825.999999762</v>
      </c>
    </row>
    <row r="486" spans="1:21" x14ac:dyDescent="0.35">
      <c r="A486" s="19" t="s">
        <v>139</v>
      </c>
    </row>
    <row r="487" spans="1:21" x14ac:dyDescent="0.35">
      <c r="A487" s="19" t="s">
        <v>139</v>
      </c>
    </row>
    <row r="488" spans="1:21" x14ac:dyDescent="0.35">
      <c r="A488" s="19" t="s">
        <v>139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</row>
    <row r="489" spans="1:21" x14ac:dyDescent="0.35">
      <c r="A489" s="19" t="s">
        <v>139</v>
      </c>
      <c r="B489" s="376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</row>
    <row r="490" spans="1:21" ht="15" customHeight="1" x14ac:dyDescent="0.35">
      <c r="A490" s="19" t="s">
        <v>139</v>
      </c>
      <c r="B490" s="377"/>
      <c r="C490" s="260" t="s">
        <v>124</v>
      </c>
    </row>
    <row r="491" spans="1:21" ht="15" customHeight="1" x14ac:dyDescent="0.35">
      <c r="A491" s="19" t="s">
        <v>139</v>
      </c>
      <c r="B491" s="377"/>
      <c r="C491" s="95" t="s">
        <v>126</v>
      </c>
      <c r="D491" s="86">
        <f>(D11/D412)*100</f>
        <v>50.249585194639437</v>
      </c>
      <c r="E491" s="86">
        <f>(E11/E412)*100</f>
        <v>72.283504501077715</v>
      </c>
    </row>
    <row r="492" spans="1:21" ht="15" customHeight="1" x14ac:dyDescent="0.35">
      <c r="A492" s="19" t="s">
        <v>139</v>
      </c>
      <c r="B492" s="377"/>
      <c r="C492" s="260" t="s">
        <v>123</v>
      </c>
    </row>
    <row r="493" spans="1:21" ht="15" customHeight="1" x14ac:dyDescent="0.35">
      <c r="A493" s="19" t="s">
        <v>139</v>
      </c>
      <c r="B493" s="377"/>
      <c r="C493" s="20" t="s">
        <v>117</v>
      </c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>
        <f t="shared" ref="Q493:R493" si="316">(Q10/Q414)*100</f>
        <v>112.46563919440203</v>
      </c>
      <c r="R493" s="86">
        <f t="shared" si="316"/>
        <v>113.73888088223114</v>
      </c>
      <c r="S493" s="86">
        <f>(S10/S414)*100</f>
        <v>110.21663584873407</v>
      </c>
      <c r="T493" s="86">
        <f>(T10/T414)*100</f>
        <v>124.8721603163776</v>
      </c>
      <c r="U493" s="86">
        <f>(U10/U414)*100</f>
        <v>120.39685982735291</v>
      </c>
    </row>
    <row r="494" spans="1:21" ht="15" customHeight="1" x14ac:dyDescent="0.35">
      <c r="A494" s="19" t="s">
        <v>139</v>
      </c>
      <c r="B494" s="377"/>
      <c r="C494" s="254" t="s">
        <v>118</v>
      </c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</row>
    <row r="495" spans="1:21" ht="15" customHeight="1" x14ac:dyDescent="0.35">
      <c r="A495" s="19" t="s">
        <v>139</v>
      </c>
      <c r="B495" s="377"/>
      <c r="C495" s="254" t="s">
        <v>119</v>
      </c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</row>
    <row r="496" spans="1:21" ht="15" customHeight="1" x14ac:dyDescent="0.35">
      <c r="A496" s="19" t="s">
        <v>139</v>
      </c>
      <c r="B496" s="377"/>
      <c r="C496" s="254" t="s">
        <v>120</v>
      </c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</row>
    <row r="497" spans="1:21" ht="15" customHeight="1" x14ac:dyDescent="0.35">
      <c r="A497" s="19" t="s">
        <v>139</v>
      </c>
      <c r="B497" s="377"/>
      <c r="C497" s="260" t="s">
        <v>121</v>
      </c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</row>
    <row r="498" spans="1:21" ht="15" customHeight="1" x14ac:dyDescent="0.35">
      <c r="A498" s="19" t="s">
        <v>139</v>
      </c>
      <c r="B498" s="377"/>
      <c r="C498" s="260" t="s">
        <v>122</v>
      </c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</row>
    <row r="499" spans="1:21" ht="15" customHeight="1" x14ac:dyDescent="0.35">
      <c r="A499" s="19" t="s">
        <v>139</v>
      </c>
      <c r="B499" s="378"/>
      <c r="C499" s="261" t="s">
        <v>116</v>
      </c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>
        <f t="shared" ref="Q499:R499" si="317">(Q18/Q420)*100</f>
        <v>148.33039997823053</v>
      </c>
      <c r="R499" s="33">
        <f t="shared" si="317"/>
        <v>118.66717402673103</v>
      </c>
      <c r="S499" s="33">
        <f t="shared" ref="S499:T499" si="318">(S18/S420)*100</f>
        <v>181.91701237051649</v>
      </c>
      <c r="T499" s="33">
        <f t="shared" si="318"/>
        <v>181.3936272194783</v>
      </c>
      <c r="U499" s="33">
        <f t="shared" ref="U499" si="319">(U18/U420)*100</f>
        <v>178.20524858644214</v>
      </c>
    </row>
    <row r="500" spans="1:21" x14ac:dyDescent="0.35">
      <c r="A500" s="19" t="s">
        <v>139</v>
      </c>
      <c r="B500" s="393" t="s">
        <v>4</v>
      </c>
      <c r="C500" s="260" t="s">
        <v>59</v>
      </c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>
        <f t="shared" ref="Q500:S501" si="320">(Q19/Q421)*100</f>
        <v>94.386606672535649</v>
      </c>
      <c r="R500" s="34">
        <f t="shared" si="320"/>
        <v>93.686757366535232</v>
      </c>
      <c r="S500" s="34">
        <f t="shared" si="320"/>
        <v>97.356080619159172</v>
      </c>
      <c r="T500" s="34">
        <f t="shared" ref="T500:U500" si="321">(T19/T421)*100</f>
        <v>110.62785272748981</v>
      </c>
      <c r="U500" s="34">
        <f t="shared" si="321"/>
        <v>110.25059702383734</v>
      </c>
    </row>
    <row r="501" spans="1:21" x14ac:dyDescent="0.35">
      <c r="A501" s="19" t="s">
        <v>139</v>
      </c>
      <c r="B501" s="390"/>
      <c r="C501" s="254" t="s">
        <v>60</v>
      </c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>
        <f t="shared" si="320"/>
        <v>94.386606672535649</v>
      </c>
      <c r="R501" s="34">
        <f t="shared" si="320"/>
        <v>93.686757366535232</v>
      </c>
      <c r="S501" s="34">
        <f t="shared" si="320"/>
        <v>97.356080619159172</v>
      </c>
      <c r="T501" s="34">
        <f t="shared" ref="T501:U501" si="322">(T20/T422)*100</f>
        <v>110.62785272748981</v>
      </c>
      <c r="U501" s="34">
        <f t="shared" si="322"/>
        <v>110.25059702383734</v>
      </c>
    </row>
    <row r="502" spans="1:21" x14ac:dyDescent="0.35">
      <c r="A502" s="19" t="s">
        <v>139</v>
      </c>
      <c r="B502" s="390"/>
      <c r="C502" s="254" t="s">
        <v>61</v>
      </c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</row>
    <row r="503" spans="1:21" x14ac:dyDescent="0.35">
      <c r="A503" s="19" t="s">
        <v>139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</row>
    <row r="504" spans="1:21" x14ac:dyDescent="0.35">
      <c r="A504" s="19" t="s">
        <v>139</v>
      </c>
      <c r="B504" s="391"/>
      <c r="C504" s="255" t="s">
        <v>63</v>
      </c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</row>
    <row r="505" spans="1:21" x14ac:dyDescent="0.35">
      <c r="A505" s="19" t="s">
        <v>139</v>
      </c>
      <c r="B505" s="393" t="s">
        <v>5</v>
      </c>
      <c r="C505" s="17" t="s">
        <v>59</v>
      </c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</row>
    <row r="506" spans="1:21" x14ac:dyDescent="0.35">
      <c r="A506" s="19" t="s">
        <v>139</v>
      </c>
      <c r="B506" s="390"/>
      <c r="C506" s="20" t="s">
        <v>60</v>
      </c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</row>
    <row r="507" spans="1:21" x14ac:dyDescent="0.35">
      <c r="A507" s="19" t="s">
        <v>139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</row>
    <row r="508" spans="1:21" x14ac:dyDescent="0.35">
      <c r="A508" s="19" t="s">
        <v>139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</row>
    <row r="509" spans="1:21" x14ac:dyDescent="0.35">
      <c r="A509" s="19" t="s">
        <v>139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</row>
    <row r="510" spans="1:21" x14ac:dyDescent="0.35">
      <c r="A510" s="19" t="s">
        <v>139</v>
      </c>
      <c r="B510" s="393" t="s">
        <v>6</v>
      </c>
      <c r="C510" s="17" t="s">
        <v>59</v>
      </c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</row>
    <row r="511" spans="1:21" x14ac:dyDescent="0.35">
      <c r="A511" s="19" t="s">
        <v>139</v>
      </c>
      <c r="B511" s="390"/>
      <c r="C511" s="20" t="s">
        <v>60</v>
      </c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</row>
    <row r="512" spans="1:21" x14ac:dyDescent="0.35">
      <c r="A512" s="19" t="s">
        <v>139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</row>
    <row r="513" spans="1:21" x14ac:dyDescent="0.35">
      <c r="A513" s="19" t="s">
        <v>139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</row>
    <row r="514" spans="1:21" x14ac:dyDescent="0.35">
      <c r="A514" s="19" t="s">
        <v>139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</row>
    <row r="515" spans="1:21" x14ac:dyDescent="0.35">
      <c r="A515" s="19" t="s">
        <v>139</v>
      </c>
      <c r="B515" s="393" t="s">
        <v>7</v>
      </c>
      <c r="C515" s="28" t="s">
        <v>59</v>
      </c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>
        <f t="shared" ref="Q515:S516" si="323">(Q34/Q436)*100</f>
        <v>94.333606163022594</v>
      </c>
      <c r="R515" s="34">
        <f t="shared" si="323"/>
        <v>85.573437323824137</v>
      </c>
      <c r="S515" s="34">
        <f t="shared" si="323"/>
        <v>95.297862857208571</v>
      </c>
      <c r="T515" s="34">
        <f t="shared" ref="T515:U515" si="324">(T34/T436)*100</f>
        <v>102.023428818467</v>
      </c>
      <c r="U515" s="34">
        <f t="shared" si="324"/>
        <v>103.30605121510108</v>
      </c>
    </row>
    <row r="516" spans="1:21" x14ac:dyDescent="0.35">
      <c r="A516" s="19" t="s">
        <v>139</v>
      </c>
      <c r="B516" s="390"/>
      <c r="C516" s="20" t="s">
        <v>60</v>
      </c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>
        <f t="shared" si="323"/>
        <v>95.914498284937977</v>
      </c>
      <c r="R516" s="34">
        <f t="shared" si="323"/>
        <v>96.497894933977065</v>
      </c>
      <c r="S516" s="34">
        <f t="shared" si="323"/>
        <v>98.163538356833584</v>
      </c>
      <c r="T516" s="34">
        <f t="shared" ref="T516:U516" si="325">(T35/T437)*100</f>
        <v>104.84740227606504</v>
      </c>
      <c r="U516" s="34">
        <f t="shared" si="325"/>
        <v>108.42733636945741</v>
      </c>
    </row>
    <row r="517" spans="1:21" x14ac:dyDescent="0.35">
      <c r="A517" s="19" t="s">
        <v>139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</row>
    <row r="518" spans="1:21" x14ac:dyDescent="0.35">
      <c r="A518" s="19" t="s">
        <v>139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</row>
    <row r="519" spans="1:21" x14ac:dyDescent="0.35">
      <c r="A519" s="19" t="s">
        <v>139</v>
      </c>
      <c r="B519" s="391"/>
      <c r="C519" s="27" t="s">
        <v>63</v>
      </c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>
        <f t="shared" ref="Q519:S521" si="326">(Q38/Q440)*100</f>
        <v>88.781210682905638</v>
      </c>
      <c r="R519" s="38">
        <f t="shared" si="326"/>
        <v>63.987449891457061</v>
      </c>
      <c r="S519" s="38">
        <f t="shared" si="326"/>
        <v>85.32442074991404</v>
      </c>
      <c r="T519" s="38">
        <f t="shared" ref="T519:U519" si="327">(T38/T440)*100</f>
        <v>92.582142313334103</v>
      </c>
      <c r="U519" s="38">
        <f t="shared" si="327"/>
        <v>80.251833225629326</v>
      </c>
    </row>
    <row r="520" spans="1:21" x14ac:dyDescent="0.35">
      <c r="A520" s="19" t="s">
        <v>139</v>
      </c>
      <c r="B520" s="393" t="s">
        <v>8</v>
      </c>
      <c r="C520" s="28" t="s">
        <v>59</v>
      </c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>
        <f t="shared" si="326"/>
        <v>99.998931448323788</v>
      </c>
      <c r="R520" s="34">
        <f t="shared" si="326"/>
        <v>88.45929105374276</v>
      </c>
      <c r="S520" s="34">
        <f t="shared" si="326"/>
        <v>10.190261352463246</v>
      </c>
      <c r="T520" s="34">
        <f t="shared" ref="T520:U520" si="328">(T39/T441)*100</f>
        <v>51.073837338512526</v>
      </c>
      <c r="U520" s="34">
        <f t="shared" si="328"/>
        <v>78.233890000323854</v>
      </c>
    </row>
    <row r="521" spans="1:21" x14ac:dyDescent="0.35">
      <c r="A521" s="19" t="s">
        <v>139</v>
      </c>
      <c r="B521" s="390"/>
      <c r="C521" s="20" t="s">
        <v>60</v>
      </c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>
        <f t="shared" si="326"/>
        <v>99.998931448323788</v>
      </c>
      <c r="R521" s="34">
        <f t="shared" si="326"/>
        <v>88.45929105374276</v>
      </c>
      <c r="S521" s="34">
        <f t="shared" si="326"/>
        <v>10.190261352463246</v>
      </c>
      <c r="T521" s="34">
        <f t="shared" ref="T521:U521" si="329">(T40/T442)*100</f>
        <v>51.073837338512526</v>
      </c>
      <c r="U521" s="34">
        <f t="shared" si="329"/>
        <v>78.233890000323854</v>
      </c>
    </row>
    <row r="522" spans="1:21" x14ac:dyDescent="0.35">
      <c r="A522" s="19" t="s">
        <v>139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</row>
    <row r="523" spans="1:21" x14ac:dyDescent="0.35">
      <c r="A523" s="19" t="s">
        <v>139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</row>
    <row r="524" spans="1:21" x14ac:dyDescent="0.35">
      <c r="A524" s="19" t="s">
        <v>139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</row>
    <row r="525" spans="1:21" x14ac:dyDescent="0.35">
      <c r="A525" s="19" t="s">
        <v>139</v>
      </c>
      <c r="B525" s="393" t="s">
        <v>9</v>
      </c>
      <c r="C525" s="28" t="s">
        <v>59</v>
      </c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>
        <f t="shared" ref="Q525:S526" si="330">(Q44/Q446)*100</f>
        <v>96.115267776503913</v>
      </c>
      <c r="R525" s="34">
        <f t="shared" si="330"/>
        <v>96.579546949143662</v>
      </c>
      <c r="S525" s="34">
        <f t="shared" si="330"/>
        <v>95.725739598416169</v>
      </c>
      <c r="T525" s="34">
        <f t="shared" ref="T525:U525" si="331">(T44/T446)*100</f>
        <v>103.58017335459215</v>
      </c>
      <c r="U525" s="34">
        <f t="shared" si="331"/>
        <v>100.57583880410996</v>
      </c>
    </row>
    <row r="526" spans="1:21" x14ac:dyDescent="0.35">
      <c r="A526" s="19" t="s">
        <v>139</v>
      </c>
      <c r="B526" s="390"/>
      <c r="C526" s="20" t="s">
        <v>60</v>
      </c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>
        <f t="shared" si="330"/>
        <v>98.912286773252376</v>
      </c>
      <c r="R526" s="34">
        <f t="shared" si="330"/>
        <v>96.684393730378133</v>
      </c>
      <c r="S526" s="34">
        <f t="shared" si="330"/>
        <v>96.230073573067912</v>
      </c>
      <c r="T526" s="34">
        <f t="shared" ref="T526:U526" si="332">(T45/T447)*100</f>
        <v>116.70508667482243</v>
      </c>
      <c r="U526" s="34">
        <f t="shared" si="332"/>
        <v>98.634518169544577</v>
      </c>
    </row>
    <row r="527" spans="1:21" x14ac:dyDescent="0.35">
      <c r="A527" s="19" t="s">
        <v>139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</row>
    <row r="528" spans="1:21" x14ac:dyDescent="0.35">
      <c r="A528" s="19" t="s">
        <v>139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</row>
    <row r="529" spans="1:21" x14ac:dyDescent="0.35">
      <c r="A529" s="19" t="s">
        <v>139</v>
      </c>
      <c r="B529" s="391"/>
      <c r="C529" s="27" t="s">
        <v>63</v>
      </c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>
        <f t="shared" ref="Q529:S531" si="333">(Q48/Q450)*100</f>
        <v>78.311044572445624</v>
      </c>
      <c r="R529" s="38">
        <f t="shared" si="333"/>
        <v>95.947775592087353</v>
      </c>
      <c r="S529" s="38">
        <f t="shared" si="333"/>
        <v>92.135294700345312</v>
      </c>
      <c r="T529" s="38">
        <f t="shared" ref="T529:U529" si="334">(T48/T450)*100</f>
        <v>52.491942148194489</v>
      </c>
      <c r="U529" s="38">
        <f t="shared" si="334"/>
        <v>107.32918394522942</v>
      </c>
    </row>
    <row r="530" spans="1:21" x14ac:dyDescent="0.35">
      <c r="A530" s="19" t="s">
        <v>139</v>
      </c>
      <c r="B530" s="393" t="s">
        <v>1</v>
      </c>
      <c r="C530" s="28" t="s">
        <v>59</v>
      </c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>
        <f t="shared" si="333"/>
        <v>91.103551486078402</v>
      </c>
      <c r="R530" s="34">
        <f t="shared" si="333"/>
        <v>83.254767087678744</v>
      </c>
      <c r="S530" s="34">
        <f t="shared" si="333"/>
        <v>94.246051131040105</v>
      </c>
      <c r="T530" s="34">
        <f t="shared" ref="T530:U530" si="335">(T49/T451)*100</f>
        <v>106.56181864228715</v>
      </c>
      <c r="U530" s="34">
        <f t="shared" si="335"/>
        <v>98.725833277916308</v>
      </c>
    </row>
    <row r="531" spans="1:21" x14ac:dyDescent="0.35">
      <c r="A531" s="19" t="s">
        <v>139</v>
      </c>
      <c r="B531" s="390"/>
      <c r="C531" s="20" t="s">
        <v>60</v>
      </c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>
        <f t="shared" si="333"/>
        <v>91.103551486078402</v>
      </c>
      <c r="R531" s="34">
        <f t="shared" si="333"/>
        <v>83.254767087678744</v>
      </c>
      <c r="S531" s="34">
        <f t="shared" si="333"/>
        <v>94.246051131040105</v>
      </c>
      <c r="T531" s="34">
        <f t="shared" ref="T531:U531" si="336">(T50/T452)*100</f>
        <v>106.56181864228715</v>
      </c>
      <c r="U531" s="34">
        <f t="shared" si="336"/>
        <v>98.725833277916308</v>
      </c>
    </row>
    <row r="532" spans="1:21" x14ac:dyDescent="0.35">
      <c r="A532" s="19" t="s">
        <v>139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</row>
    <row r="533" spans="1:21" x14ac:dyDescent="0.35">
      <c r="A533" s="19" t="s">
        <v>139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</row>
    <row r="534" spans="1:21" x14ac:dyDescent="0.35">
      <c r="A534" s="19" t="s">
        <v>139</v>
      </c>
      <c r="B534" s="391"/>
      <c r="C534" s="27" t="s">
        <v>63</v>
      </c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</row>
    <row r="535" spans="1:21" x14ac:dyDescent="0.35">
      <c r="A535" s="19" t="s">
        <v>139</v>
      </c>
      <c r="B535" s="393" t="s">
        <v>166</v>
      </c>
      <c r="C535" s="28" t="s">
        <v>59</v>
      </c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>
        <f t="shared" ref="Q535:S536" si="337">(Q54/Q456)*100</f>
        <v>95.163290275450052</v>
      </c>
      <c r="R535" s="34">
        <f t="shared" si="337"/>
        <v>96.220184036658011</v>
      </c>
      <c r="S535" s="34">
        <f t="shared" si="337"/>
        <v>70.992236383939584</v>
      </c>
      <c r="T535" s="34">
        <f t="shared" ref="T535:U535" si="338">(T54/T456)*100</f>
        <v>270.53199743148315</v>
      </c>
      <c r="U535" s="34">
        <f t="shared" si="338"/>
        <v>100.69310298277942</v>
      </c>
    </row>
    <row r="536" spans="1:21" x14ac:dyDescent="0.35">
      <c r="A536" s="19" t="s">
        <v>139</v>
      </c>
      <c r="B536" s="390"/>
      <c r="C536" s="20" t="s">
        <v>60</v>
      </c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>
        <f t="shared" si="337"/>
        <v>99.615118560805328</v>
      </c>
      <c r="R536" s="34">
        <f t="shared" si="337"/>
        <v>99.586884053502942</v>
      </c>
      <c r="S536" s="34">
        <f t="shared" si="337"/>
        <v>98.46230129754133</v>
      </c>
      <c r="T536" s="34">
        <f t="shared" ref="T536:U536" si="339">(T55/T457)*100</f>
        <v>270.53199743148315</v>
      </c>
      <c r="U536" s="34">
        <f t="shared" si="339"/>
        <v>99.998864833774832</v>
      </c>
    </row>
    <row r="537" spans="1:21" x14ac:dyDescent="0.35">
      <c r="A537" s="19" t="s">
        <v>139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</row>
    <row r="538" spans="1:21" x14ac:dyDescent="0.35">
      <c r="A538" s="19" t="s">
        <v>139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</row>
    <row r="539" spans="1:21" x14ac:dyDescent="0.35">
      <c r="A539" s="19" t="s">
        <v>139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>
        <f t="shared" ref="Q539:S541" si="340">(Q58/Q460)*100</f>
        <v>6.6010004287551816</v>
      </c>
      <c r="R539" s="38">
        <f t="shared" si="340"/>
        <v>79.799489775066917</v>
      </c>
      <c r="S539" s="38">
        <f t="shared" si="340"/>
        <v>10.140728977838522</v>
      </c>
      <c r="T539" s="38"/>
      <c r="U539" s="38"/>
    </row>
    <row r="540" spans="1:21" x14ac:dyDescent="0.35">
      <c r="A540" s="19" t="s">
        <v>139</v>
      </c>
      <c r="B540" s="393" t="s">
        <v>11</v>
      </c>
      <c r="C540" s="28" t="s">
        <v>59</v>
      </c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>
        <f t="shared" si="340"/>
        <v>94.574882047017752</v>
      </c>
      <c r="R540" s="34">
        <f t="shared" si="340"/>
        <v>75.65252002964273</v>
      </c>
      <c r="S540" s="34">
        <f t="shared" si="340"/>
        <v>77.787880617383436</v>
      </c>
      <c r="T540" s="34">
        <f t="shared" ref="T540:U540" si="341">(T59/T461)*100</f>
        <v>65.735852378824575</v>
      </c>
      <c r="U540" s="34">
        <f t="shared" si="341"/>
        <v>74.023499769342891</v>
      </c>
    </row>
    <row r="541" spans="1:21" x14ac:dyDescent="0.35">
      <c r="A541" s="19" t="s">
        <v>139</v>
      </c>
      <c r="B541" s="390"/>
      <c r="C541" s="20" t="s">
        <v>60</v>
      </c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>
        <f t="shared" si="340"/>
        <v>94.574882047017752</v>
      </c>
      <c r="R541" s="34">
        <f t="shared" si="340"/>
        <v>75.65252002964273</v>
      </c>
      <c r="S541" s="34">
        <f t="shared" si="340"/>
        <v>77.787880617383436</v>
      </c>
      <c r="T541" s="34">
        <f t="shared" ref="T541:U541" si="342">(T60/T462)*100</f>
        <v>65.735852378824575</v>
      </c>
      <c r="U541" s="34">
        <f t="shared" si="342"/>
        <v>72.006360275794037</v>
      </c>
    </row>
    <row r="542" spans="1:21" x14ac:dyDescent="0.35">
      <c r="A542" s="19" t="s">
        <v>139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</row>
    <row r="543" spans="1:21" x14ac:dyDescent="0.35">
      <c r="A543" s="19" t="s">
        <v>139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</row>
    <row r="544" spans="1:21" x14ac:dyDescent="0.35">
      <c r="A544" s="19" t="s">
        <v>139</v>
      </c>
      <c r="B544" s="391"/>
      <c r="C544" s="27" t="s">
        <v>63</v>
      </c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</row>
    <row r="545" spans="1:21" x14ac:dyDescent="0.35">
      <c r="A545" s="19" t="s">
        <v>139</v>
      </c>
      <c r="B545" s="393" t="s">
        <v>12</v>
      </c>
      <c r="C545" s="28" t="s">
        <v>59</v>
      </c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>
        <f t="shared" ref="Q545:S546" si="343">(Q64/Q466)*100</f>
        <v>99.173015265236742</v>
      </c>
      <c r="R545" s="34">
        <f t="shared" si="343"/>
        <v>91.851503684348629</v>
      </c>
      <c r="S545" s="34">
        <f t="shared" si="343"/>
        <v>90.597069714063281</v>
      </c>
      <c r="T545" s="34">
        <f t="shared" ref="T545:U545" si="344">(T64/T466)*100</f>
        <v>94.028747019337374</v>
      </c>
      <c r="U545" s="34">
        <f t="shared" si="344"/>
        <v>94.19614285714286</v>
      </c>
    </row>
    <row r="546" spans="1:21" x14ac:dyDescent="0.35">
      <c r="A546" s="19" t="s">
        <v>139</v>
      </c>
      <c r="B546" s="390"/>
      <c r="C546" s="20" t="s">
        <v>60</v>
      </c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>
        <f t="shared" si="343"/>
        <v>99.173015265236742</v>
      </c>
      <c r="R546" s="34">
        <f t="shared" si="343"/>
        <v>91.851503684348629</v>
      </c>
      <c r="S546" s="34">
        <f t="shared" si="343"/>
        <v>90.597069714063281</v>
      </c>
      <c r="T546" s="34">
        <f t="shared" ref="T546:U546" si="345">(T65/T467)*100</f>
        <v>94.028747019337374</v>
      </c>
      <c r="U546" s="34">
        <f t="shared" si="345"/>
        <v>94.19614285714286</v>
      </c>
    </row>
    <row r="547" spans="1:21" x14ac:dyDescent="0.35">
      <c r="A547" s="19" t="s">
        <v>139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</row>
    <row r="548" spans="1:21" x14ac:dyDescent="0.35">
      <c r="A548" s="19" t="s">
        <v>139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</row>
    <row r="549" spans="1:21" ht="15" thickBot="1" x14ac:dyDescent="0.4">
      <c r="A549" s="19" t="s">
        <v>139</v>
      </c>
      <c r="B549" s="394"/>
      <c r="C549" s="69" t="s">
        <v>63</v>
      </c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</row>
    <row r="550" spans="1:21" x14ac:dyDescent="0.35">
      <c r="A550" s="19" t="s">
        <v>139</v>
      </c>
      <c r="B550" s="425" t="s">
        <v>64</v>
      </c>
      <c r="C550" s="17" t="s">
        <v>59</v>
      </c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>
        <f t="shared" ref="Q550:S551" si="346">(Q69/Q471)*100</f>
        <v>97.519371720886042</v>
      </c>
      <c r="R550" s="34">
        <f t="shared" si="346"/>
        <v>99.437670304247135</v>
      </c>
      <c r="S550" s="34">
        <f t="shared" si="346"/>
        <v>98.594739817597187</v>
      </c>
      <c r="T550" s="34">
        <f t="shared" ref="T550:U550" si="347">(T69/T471)*100</f>
        <v>106.84741034388301</v>
      </c>
      <c r="U550" s="34">
        <f t="shared" si="347"/>
        <v>112.51463505924551</v>
      </c>
    </row>
    <row r="551" spans="1:21" x14ac:dyDescent="0.35">
      <c r="A551" s="19" t="s">
        <v>139</v>
      </c>
      <c r="B551" s="426"/>
      <c r="C551" s="20" t="s">
        <v>60</v>
      </c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>
        <f t="shared" si="346"/>
        <v>96.491233998146271</v>
      </c>
      <c r="R551" s="34">
        <f t="shared" si="346"/>
        <v>99.466990625178425</v>
      </c>
      <c r="S551" s="34">
        <f t="shared" si="346"/>
        <v>98.594392172988748</v>
      </c>
      <c r="T551" s="34">
        <f t="shared" ref="T551:U551" si="348">(T70/T472)*100</f>
        <v>106.84741034388301</v>
      </c>
      <c r="U551" s="34">
        <f t="shared" si="348"/>
        <v>112.56484490110199</v>
      </c>
    </row>
    <row r="552" spans="1:21" x14ac:dyDescent="0.35">
      <c r="A552" s="19" t="s">
        <v>139</v>
      </c>
      <c r="B552" s="426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</row>
    <row r="553" spans="1:21" x14ac:dyDescent="0.35">
      <c r="A553" s="19" t="s">
        <v>139</v>
      </c>
      <c r="B553" s="426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</row>
    <row r="554" spans="1:21" x14ac:dyDescent="0.35">
      <c r="A554" s="19" t="s">
        <v>139</v>
      </c>
      <c r="B554" s="427"/>
      <c r="C554" s="26" t="s">
        <v>63</v>
      </c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>
        <f t="shared" ref="Q554:S556" si="349">(Q73/Q475)*100</f>
        <v>440.56672085222897</v>
      </c>
      <c r="R554" s="38">
        <f t="shared" si="349"/>
        <v>95.613209644115088</v>
      </c>
      <c r="S554" s="38">
        <f t="shared" si="349"/>
        <v>100</v>
      </c>
      <c r="T554" s="38"/>
      <c r="U554" s="38">
        <f t="shared" ref="U554" si="350">(U73/U475)*100</f>
        <v>0</v>
      </c>
    </row>
    <row r="555" spans="1:21" x14ac:dyDescent="0.35">
      <c r="A555" s="19" t="s">
        <v>139</v>
      </c>
      <c r="B555" s="393" t="s">
        <v>93</v>
      </c>
      <c r="C555" s="28" t="s">
        <v>59</v>
      </c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>
        <f t="shared" si="349"/>
        <v>88.277228388346046</v>
      </c>
      <c r="R555" s="34">
        <f t="shared" si="349"/>
        <v>71.665544427501416</v>
      </c>
      <c r="S555" s="34">
        <f t="shared" si="349"/>
        <v>94.036512768109716</v>
      </c>
      <c r="T555" s="34">
        <f t="shared" ref="T555:U555" si="351">(T74/T476)*100</f>
        <v>98.019673488302956</v>
      </c>
      <c r="U555" s="34">
        <f t="shared" si="351"/>
        <v>44.119901798401635</v>
      </c>
    </row>
    <row r="556" spans="1:21" x14ac:dyDescent="0.35">
      <c r="A556" s="19" t="s">
        <v>139</v>
      </c>
      <c r="B556" s="390"/>
      <c r="C556" s="20" t="s">
        <v>60</v>
      </c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>
        <f t="shared" si="349"/>
        <v>93.475618290082735</v>
      </c>
      <c r="R556" s="34">
        <f t="shared" si="349"/>
        <v>88.236549001759812</v>
      </c>
      <c r="S556" s="34">
        <f t="shared" si="349"/>
        <v>97.761763477457393</v>
      </c>
      <c r="T556" s="34">
        <f t="shared" ref="T556:U556" si="352">(T75/T477)*100</f>
        <v>98.019673488302956</v>
      </c>
      <c r="U556" s="34">
        <f t="shared" si="352"/>
        <v>96.470506143825091</v>
      </c>
    </row>
    <row r="557" spans="1:21" x14ac:dyDescent="0.35">
      <c r="A557" s="19" t="s">
        <v>139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</row>
    <row r="558" spans="1:21" x14ac:dyDescent="0.35">
      <c r="A558" s="19" t="s">
        <v>139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</row>
    <row r="559" spans="1:21" x14ac:dyDescent="0.35">
      <c r="A559" s="19" t="s">
        <v>139</v>
      </c>
      <c r="B559" s="391"/>
      <c r="C559" s="27" t="s">
        <v>63</v>
      </c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>
        <f t="shared" ref="Q559:S561" si="353">(Q78/Q480)*100</f>
        <v>85.218747758017258</v>
      </c>
      <c r="R559" s="38">
        <f t="shared" si="353"/>
        <v>63.823580832677337</v>
      </c>
      <c r="S559" s="38">
        <f t="shared" si="353"/>
        <v>91.165686784044993</v>
      </c>
      <c r="T559" s="38"/>
      <c r="U559" s="38">
        <f t="shared" ref="U559" si="354">(U78/U480)*100</f>
        <v>0</v>
      </c>
    </row>
    <row r="560" spans="1:21" x14ac:dyDescent="0.35">
      <c r="A560" s="19" t="s">
        <v>139</v>
      </c>
      <c r="B560" s="428" t="s">
        <v>94</v>
      </c>
      <c r="C560" s="28" t="s">
        <v>59</v>
      </c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>
        <f t="shared" si="353"/>
        <v>91.182534291559207</v>
      </c>
      <c r="R560" s="34">
        <f t="shared" si="353"/>
        <v>78.136424190551381</v>
      </c>
      <c r="S560" s="34">
        <f t="shared" si="353"/>
        <v>50.249042547226516</v>
      </c>
      <c r="T560" s="34">
        <f t="shared" ref="T560:U560" si="355">(T79/T481)*100</f>
        <v>93.383513579748836</v>
      </c>
      <c r="U560" s="34">
        <f t="shared" si="355"/>
        <v>420.56244400885043</v>
      </c>
    </row>
    <row r="561" spans="1:21" x14ac:dyDescent="0.35">
      <c r="A561" s="19" t="s">
        <v>139</v>
      </c>
      <c r="B561" s="429"/>
      <c r="C561" s="20" t="s">
        <v>60</v>
      </c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>
        <f t="shared" si="353"/>
        <v>78.838219673311968</v>
      </c>
      <c r="R561" s="34">
        <f t="shared" si="353"/>
        <v>85.144928445413512</v>
      </c>
      <c r="S561" s="34">
        <f t="shared" si="353"/>
        <v>87.144924284675511</v>
      </c>
      <c r="T561" s="34">
        <f t="shared" ref="T561:U561" si="356">(T80/T482)*100</f>
        <v>109.24747096099301</v>
      </c>
      <c r="U561" s="34">
        <f t="shared" si="356"/>
        <v>79.257782015675375</v>
      </c>
    </row>
    <row r="562" spans="1:21" x14ac:dyDescent="0.35">
      <c r="A562" s="19" t="s">
        <v>139</v>
      </c>
      <c r="B562" s="429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</row>
    <row r="563" spans="1:21" x14ac:dyDescent="0.35">
      <c r="A563" s="19" t="s">
        <v>139</v>
      </c>
      <c r="B563" s="429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</row>
    <row r="564" spans="1:21" x14ac:dyDescent="0.35">
      <c r="A564" s="19" t="s">
        <v>139</v>
      </c>
      <c r="B564" s="430"/>
      <c r="C564" s="25" t="s">
        <v>63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>
        <f>(Q83/Q485)*100</f>
        <v>97.714589626016917</v>
      </c>
      <c r="R564" s="40">
        <f>(R83/R485)*100</f>
        <v>42.433167734282677</v>
      </c>
      <c r="S564" s="40">
        <f>(S83/S485)*100</f>
        <v>9.59892796631115</v>
      </c>
      <c r="T564" s="40">
        <f>(T83/T485)*100</f>
        <v>92.582142313334103</v>
      </c>
      <c r="U564" s="40">
        <f>(U83/U485)*100</f>
        <v>1594.3662772772498</v>
      </c>
    </row>
  </sheetData>
  <mergeCells count="91">
    <mergeCell ref="B110:B114"/>
    <mergeCell ref="B115:B119"/>
    <mergeCell ref="B120:B124"/>
    <mergeCell ref="B79:B83"/>
    <mergeCell ref="B19:B23"/>
    <mergeCell ref="B24:B28"/>
    <mergeCell ref="B29:B33"/>
    <mergeCell ref="B34:B38"/>
    <mergeCell ref="B39:B43"/>
    <mergeCell ref="B44:B48"/>
    <mergeCell ref="B54:B58"/>
    <mergeCell ref="B49:B53"/>
    <mergeCell ref="B59:B63"/>
    <mergeCell ref="B64:B68"/>
    <mergeCell ref="B69:B73"/>
    <mergeCell ref="B74:B78"/>
    <mergeCell ref="B199:B203"/>
    <mergeCell ref="B125:B129"/>
    <mergeCell ref="B130:B134"/>
    <mergeCell ref="B135:B139"/>
    <mergeCell ref="B145:B149"/>
    <mergeCell ref="B150:B154"/>
    <mergeCell ref="B155:B159"/>
    <mergeCell ref="B140:B144"/>
    <mergeCell ref="B160:B164"/>
    <mergeCell ref="B165:B169"/>
    <mergeCell ref="B184:B188"/>
    <mergeCell ref="B189:B193"/>
    <mergeCell ref="B194:B198"/>
    <mergeCell ref="B105:B109"/>
    <mergeCell ref="B239:B243"/>
    <mergeCell ref="B244:B248"/>
    <mergeCell ref="B204:B208"/>
    <mergeCell ref="B209:B213"/>
    <mergeCell ref="B214:B218"/>
    <mergeCell ref="B224:B228"/>
    <mergeCell ref="B229:B233"/>
    <mergeCell ref="B234:B238"/>
    <mergeCell ref="B219:B223"/>
    <mergeCell ref="B288:B292"/>
    <mergeCell ref="B293:B297"/>
    <mergeCell ref="B303:B307"/>
    <mergeCell ref="B308:B312"/>
    <mergeCell ref="B313:B317"/>
    <mergeCell ref="B298:B302"/>
    <mergeCell ref="B263:B267"/>
    <mergeCell ref="B268:B272"/>
    <mergeCell ref="B273:B277"/>
    <mergeCell ref="B278:B282"/>
    <mergeCell ref="B283:B287"/>
    <mergeCell ref="B387:B391"/>
    <mergeCell ref="B318:B322"/>
    <mergeCell ref="B323:B327"/>
    <mergeCell ref="B342:B346"/>
    <mergeCell ref="B347:B351"/>
    <mergeCell ref="B352:B356"/>
    <mergeCell ref="B357:B361"/>
    <mergeCell ref="B362:B366"/>
    <mergeCell ref="B367:B371"/>
    <mergeCell ref="B372:B376"/>
    <mergeCell ref="B377:B381"/>
    <mergeCell ref="B382:B386"/>
    <mergeCell ref="B461:B465"/>
    <mergeCell ref="B392:B396"/>
    <mergeCell ref="B397:B401"/>
    <mergeCell ref="B402:B406"/>
    <mergeCell ref="B421:B425"/>
    <mergeCell ref="B426:B430"/>
    <mergeCell ref="B431:B435"/>
    <mergeCell ref="B436:B440"/>
    <mergeCell ref="B441:B445"/>
    <mergeCell ref="B446:B450"/>
    <mergeCell ref="B451:B455"/>
    <mergeCell ref="B456:B460"/>
    <mergeCell ref="B535:B539"/>
    <mergeCell ref="B466:B470"/>
    <mergeCell ref="B471:B475"/>
    <mergeCell ref="B476:B480"/>
    <mergeCell ref="B481:B485"/>
    <mergeCell ref="B500:B504"/>
    <mergeCell ref="B505:B509"/>
    <mergeCell ref="B510:B514"/>
    <mergeCell ref="B515:B519"/>
    <mergeCell ref="B520:B524"/>
    <mergeCell ref="B525:B529"/>
    <mergeCell ref="B530:B534"/>
    <mergeCell ref="B540:B544"/>
    <mergeCell ref="B545:B549"/>
    <mergeCell ref="B550:B554"/>
    <mergeCell ref="B555:B559"/>
    <mergeCell ref="B560:B56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1" tint="0.499984740745262"/>
  </sheetPr>
  <dimension ref="A2:V564"/>
  <sheetViews>
    <sheetView zoomScale="75" zoomScaleNormal="75" zoomScalePageLayoutView="70" workbookViewId="0">
      <pane xSplit="3" ySplit="7" topLeftCell="D533" activePane="bottomRight" state="frozen"/>
      <selection activeCell="S2" sqref="S2"/>
      <selection pane="topRight" activeCell="S2" sqref="S2"/>
      <selection pane="bottomLeft" activeCell="S2" sqref="S2"/>
      <selection pane="bottomRight" activeCell="B535" sqref="B535:B539"/>
    </sheetView>
  </sheetViews>
  <sheetFormatPr defaultColWidth="8.81640625" defaultRowHeight="14.5" x14ac:dyDescent="0.35"/>
  <cols>
    <col min="1" max="1" width="16.26953125" style="19" customWidth="1"/>
    <col min="2" max="2" width="50.81640625" style="19" customWidth="1"/>
    <col min="3" max="3" width="50.453125" style="19" bestFit="1" customWidth="1"/>
    <col min="4" max="21" width="27.81640625" style="19" customWidth="1"/>
    <col min="22" max="22" width="41.54296875" style="19" customWidth="1"/>
    <col min="23" max="23" width="8.81640625" style="19"/>
    <col min="24" max="24" width="2.1796875" style="19" bestFit="1" customWidth="1"/>
    <col min="25" max="16384" width="8.81640625" style="19"/>
  </cols>
  <sheetData>
    <row r="2" spans="1:22" ht="18.5" x14ac:dyDescent="0.35">
      <c r="B2" s="315" t="s">
        <v>192</v>
      </c>
      <c r="C2" s="98"/>
      <c r="D2" s="20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</row>
    <row r="3" spans="1:22" x14ac:dyDescent="0.35">
      <c r="B3" s="20" t="s">
        <v>109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2" x14ac:dyDescent="0.35">
      <c r="B4" s="20" t="s">
        <v>86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</row>
    <row r="5" spans="1:22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</row>
    <row r="6" spans="1:22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</row>
    <row r="7" spans="1:22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186</v>
      </c>
    </row>
    <row r="8" spans="1:22" ht="15" customHeight="1" x14ac:dyDescent="0.35">
      <c r="A8" s="19" t="s">
        <v>140</v>
      </c>
      <c r="B8" s="385" t="s">
        <v>0</v>
      </c>
      <c r="C8" s="260" t="s">
        <v>125</v>
      </c>
      <c r="D8" s="77"/>
      <c r="E8" s="76">
        <f t="shared" ref="E8:R8" si="0">E11+E18</f>
        <v>231946000</v>
      </c>
      <c r="F8" s="76">
        <f t="shared" si="0"/>
        <v>291062000</v>
      </c>
      <c r="G8" s="76">
        <f t="shared" si="0"/>
        <v>256160000</v>
      </c>
      <c r="H8" s="76">
        <f t="shared" si="0"/>
        <v>196424000</v>
      </c>
      <c r="I8" s="76">
        <f t="shared" si="0"/>
        <v>264285000</v>
      </c>
      <c r="J8" s="76">
        <f t="shared" si="0"/>
        <v>252565000</v>
      </c>
      <c r="K8" s="76">
        <f t="shared" si="0"/>
        <v>558885000</v>
      </c>
      <c r="L8" s="76">
        <f t="shared" si="0"/>
        <v>606799000</v>
      </c>
      <c r="M8" s="76">
        <f t="shared" si="0"/>
        <v>856127000</v>
      </c>
      <c r="N8" s="76">
        <f t="shared" si="0"/>
        <v>1005269000</v>
      </c>
      <c r="O8" s="76">
        <f t="shared" si="0"/>
        <v>1380186608.9200001</v>
      </c>
      <c r="P8" s="76">
        <f t="shared" si="0"/>
        <v>1735360757.72</v>
      </c>
      <c r="Q8" s="76">
        <f t="shared" si="0"/>
        <v>2332198408.4526997</v>
      </c>
      <c r="R8" s="76">
        <f t="shared" si="0"/>
        <v>3205487081.0199995</v>
      </c>
      <c r="S8" s="76">
        <f>S11+S18</f>
        <v>3378330949.9399996</v>
      </c>
      <c r="T8" s="76">
        <f>T11+T18</f>
        <v>2426890000</v>
      </c>
      <c r="U8" s="76">
        <f>U11+U18</f>
        <v>2765603000</v>
      </c>
    </row>
    <row r="9" spans="1:22" ht="15" customHeight="1" x14ac:dyDescent="0.35">
      <c r="A9" s="19" t="s">
        <v>140</v>
      </c>
      <c r="B9" s="386"/>
      <c r="C9" s="260" t="s">
        <v>124</v>
      </c>
      <c r="D9" s="86"/>
      <c r="E9" s="76">
        <f>E11+E16+E17</f>
        <v>339520000</v>
      </c>
      <c r="F9" s="76">
        <f t="shared" ref="F9:R9" si="1">F11+F16+F17</f>
        <v>339096000</v>
      </c>
      <c r="G9" s="76">
        <f t="shared" si="1"/>
        <v>238749000</v>
      </c>
      <c r="H9" s="76">
        <f t="shared" si="1"/>
        <v>193607000</v>
      </c>
      <c r="I9" s="76">
        <f t="shared" si="1"/>
        <v>360494000</v>
      </c>
      <c r="J9" s="76">
        <f t="shared" si="1"/>
        <v>291290000</v>
      </c>
      <c r="K9" s="76">
        <f t="shared" si="1"/>
        <v>637032000</v>
      </c>
      <c r="L9" s="76">
        <f t="shared" si="1"/>
        <v>763977000</v>
      </c>
      <c r="M9" s="76">
        <f t="shared" si="1"/>
        <v>1104416000</v>
      </c>
      <c r="N9" s="76">
        <f t="shared" si="1"/>
        <v>1373309000</v>
      </c>
      <c r="O9" s="76">
        <f t="shared" si="1"/>
        <v>1816682631.1600001</v>
      </c>
      <c r="P9" s="76">
        <f t="shared" si="1"/>
        <v>2242516121.48</v>
      </c>
      <c r="Q9" s="76">
        <f t="shared" si="1"/>
        <v>3032256789.8027</v>
      </c>
      <c r="R9" s="76">
        <f t="shared" si="1"/>
        <v>3869243244.9499998</v>
      </c>
      <c r="S9" s="76">
        <f>S11+S16+S17</f>
        <v>3365295733.1499996</v>
      </c>
      <c r="T9" s="76">
        <f>T11+T16+T17</f>
        <v>3334515000</v>
      </c>
      <c r="U9" s="76">
        <f>U11+U16+U17</f>
        <v>3213501000</v>
      </c>
    </row>
    <row r="10" spans="1:22" ht="15" customHeight="1" x14ac:dyDescent="0.35">
      <c r="A10" s="19" t="s">
        <v>140</v>
      </c>
      <c r="B10" s="386"/>
      <c r="C10" s="95" t="s">
        <v>126</v>
      </c>
      <c r="D10" s="86"/>
      <c r="E10" s="76">
        <f t="shared" ref="E10:R10" si="2">E19+E24+E29+E34+E39+E44+E49+E54+E59+E64</f>
        <v>227880000</v>
      </c>
      <c r="F10" s="76">
        <f t="shared" si="2"/>
        <v>231219000</v>
      </c>
      <c r="G10" s="76">
        <f t="shared" si="2"/>
        <v>144703000</v>
      </c>
      <c r="H10" s="76">
        <f t="shared" si="2"/>
        <v>129916000</v>
      </c>
      <c r="I10" s="76">
        <f t="shared" si="2"/>
        <v>193623000</v>
      </c>
      <c r="J10" s="76">
        <f t="shared" si="2"/>
        <v>164142000</v>
      </c>
      <c r="K10" s="76">
        <f t="shared" si="2"/>
        <v>424044000</v>
      </c>
      <c r="L10" s="76">
        <f t="shared" si="2"/>
        <v>479898000</v>
      </c>
      <c r="M10" s="76">
        <f t="shared" si="2"/>
        <v>601649000</v>
      </c>
      <c r="N10" s="76">
        <f t="shared" si="2"/>
        <v>825187000</v>
      </c>
      <c r="O10" s="76">
        <f t="shared" si="2"/>
        <v>1114668673.6600001</v>
      </c>
      <c r="P10" s="76">
        <f t="shared" si="2"/>
        <v>1451270465.9200001</v>
      </c>
      <c r="Q10" s="76">
        <f t="shared" si="2"/>
        <v>2029885385.3299997</v>
      </c>
      <c r="R10" s="76">
        <f t="shared" si="2"/>
        <v>2867182404.9899993</v>
      </c>
      <c r="S10" s="76">
        <f>S19+S24+S29+S34+S39+S44+S49+S54+S59+S64</f>
        <v>2438943995.4999995</v>
      </c>
      <c r="T10" s="76">
        <f>T19+T24+T29+T34+T39+T44+T49+T54+T59+T64</f>
        <v>1719764000</v>
      </c>
      <c r="U10" s="76">
        <f>U19+U24+U29+U34+U39+U44+U49+U54+U59+U64</f>
        <v>1566537000</v>
      </c>
      <c r="V10" s="19" t="s">
        <v>209</v>
      </c>
    </row>
    <row r="11" spans="1:22" ht="15" customHeight="1" x14ac:dyDescent="0.35">
      <c r="A11" s="19" t="s">
        <v>140</v>
      </c>
      <c r="B11" s="386"/>
      <c r="C11" s="260" t="s">
        <v>123</v>
      </c>
      <c r="D11" s="76"/>
      <c r="E11" s="86">
        <f>E12+E14</f>
        <v>231946000</v>
      </c>
      <c r="F11" s="86">
        <f t="shared" ref="F11:R11" si="3">F12+F14</f>
        <v>236162000</v>
      </c>
      <c r="G11" s="86">
        <f t="shared" si="3"/>
        <v>148160000</v>
      </c>
      <c r="H11" s="86">
        <f t="shared" si="3"/>
        <v>132724000</v>
      </c>
      <c r="I11" s="86">
        <f t="shared" si="3"/>
        <v>197485000</v>
      </c>
      <c r="J11" s="86">
        <f t="shared" si="3"/>
        <v>168665000</v>
      </c>
      <c r="K11" s="86">
        <f t="shared" si="3"/>
        <v>432085000</v>
      </c>
      <c r="L11" s="86">
        <f t="shared" si="3"/>
        <v>487399000</v>
      </c>
      <c r="M11" s="86">
        <f t="shared" si="3"/>
        <v>612527000</v>
      </c>
      <c r="N11" s="86">
        <f t="shared" si="3"/>
        <v>837369000</v>
      </c>
      <c r="O11" s="86">
        <f t="shared" si="3"/>
        <v>1129963608.9200001</v>
      </c>
      <c r="P11" s="86">
        <f t="shared" si="3"/>
        <v>1457996357.72</v>
      </c>
      <c r="Q11" s="86">
        <f t="shared" si="3"/>
        <v>2036822008.4526997</v>
      </c>
      <c r="R11" s="86">
        <f t="shared" si="3"/>
        <v>2879187781.0199995</v>
      </c>
      <c r="S11" s="86">
        <f>S12+S14</f>
        <v>2449883444.9399996</v>
      </c>
      <c r="T11" s="86">
        <f>T12+T14</f>
        <v>1732190000</v>
      </c>
      <c r="U11" s="86">
        <f>U12+U14</f>
        <v>1595503000</v>
      </c>
    </row>
    <row r="12" spans="1:22" ht="15" customHeight="1" x14ac:dyDescent="0.35">
      <c r="A12" s="19" t="s">
        <v>140</v>
      </c>
      <c r="B12" s="386"/>
      <c r="C12" s="20" t="s">
        <v>117</v>
      </c>
      <c r="D12" s="32"/>
      <c r="E12" s="76">
        <f t="shared" ref="E12:R12" si="4">+E20+E25+E30+E35+E40+E45+E50+E55+E60+E65</f>
        <v>227880000</v>
      </c>
      <c r="F12" s="76">
        <f t="shared" si="4"/>
        <v>231219000</v>
      </c>
      <c r="G12" s="76">
        <f t="shared" si="4"/>
        <v>144703000</v>
      </c>
      <c r="H12" s="76">
        <f t="shared" si="4"/>
        <v>129916000</v>
      </c>
      <c r="I12" s="76">
        <f t="shared" si="4"/>
        <v>193623000</v>
      </c>
      <c r="J12" s="76">
        <f t="shared" si="4"/>
        <v>164142000</v>
      </c>
      <c r="K12" s="76">
        <f t="shared" si="4"/>
        <v>424044000</v>
      </c>
      <c r="L12" s="76">
        <f t="shared" si="4"/>
        <v>479898000</v>
      </c>
      <c r="M12" s="76">
        <f t="shared" si="4"/>
        <v>601649000</v>
      </c>
      <c r="N12" s="76">
        <f t="shared" si="4"/>
        <v>825187000</v>
      </c>
      <c r="O12" s="76">
        <f t="shared" si="4"/>
        <v>1114668673.6600001</v>
      </c>
      <c r="P12" s="76">
        <f t="shared" si="4"/>
        <v>1451270465.9200001</v>
      </c>
      <c r="Q12" s="76">
        <f t="shared" si="4"/>
        <v>2029885385.3299997</v>
      </c>
      <c r="R12" s="76">
        <f t="shared" si="4"/>
        <v>2867182404.9899993</v>
      </c>
      <c r="S12" s="76">
        <f>+S20+S25+S30+S35+S40+S45+S50+S55+S60+S65</f>
        <v>2438943995.4999995</v>
      </c>
      <c r="T12" s="76">
        <f>+T20+T25+T30+T35+T40+T45+T50+T55+T60+T65</f>
        <v>1719764000</v>
      </c>
      <c r="U12" s="76">
        <f>+U20+U25+U30+U35+U40+U45+U50+U55+U60+U65</f>
        <v>1566537000</v>
      </c>
    </row>
    <row r="13" spans="1:22" ht="15" customHeight="1" x14ac:dyDescent="0.35">
      <c r="A13" s="19" t="s">
        <v>140</v>
      </c>
      <c r="B13" s="386"/>
      <c r="C13" s="254" t="s">
        <v>118</v>
      </c>
      <c r="D13" s="32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35">
      <c r="A14" s="19" t="s">
        <v>140</v>
      </c>
      <c r="B14" s="386"/>
      <c r="C14" s="254" t="s">
        <v>119</v>
      </c>
      <c r="D14" s="32"/>
      <c r="E14" s="86">
        <v>4066000</v>
      </c>
      <c r="F14" s="86">
        <v>4943000</v>
      </c>
      <c r="G14" s="86">
        <v>3457000</v>
      </c>
      <c r="H14" s="86">
        <v>2808000</v>
      </c>
      <c r="I14" s="86">
        <v>3862000</v>
      </c>
      <c r="J14" s="86">
        <v>4523000</v>
      </c>
      <c r="K14" s="86">
        <v>8041000</v>
      </c>
      <c r="L14" s="86">
        <v>7501000</v>
      </c>
      <c r="M14" s="86">
        <v>10878000</v>
      </c>
      <c r="N14" s="86">
        <v>12182000</v>
      </c>
      <c r="O14" s="86">
        <v>15294935.259999998</v>
      </c>
      <c r="P14" s="86">
        <v>6725891.7999999998</v>
      </c>
      <c r="Q14" s="86">
        <v>6936623.1227000011</v>
      </c>
      <c r="R14" s="86">
        <v>12005376.029999999</v>
      </c>
      <c r="S14" s="86">
        <v>10939449.439999998</v>
      </c>
      <c r="T14" s="86">
        <v>12426000</v>
      </c>
      <c r="U14" s="86">
        <v>28966000</v>
      </c>
    </row>
    <row r="15" spans="1:22" ht="15" customHeight="1" x14ac:dyDescent="0.35">
      <c r="A15" s="19" t="s">
        <v>140</v>
      </c>
      <c r="B15" s="386"/>
      <c r="C15" s="254" t="s">
        <v>120</v>
      </c>
      <c r="D15" s="34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35">
      <c r="A16" s="19" t="s">
        <v>140</v>
      </c>
      <c r="B16" s="386"/>
      <c r="C16" s="260" t="s">
        <v>121</v>
      </c>
      <c r="D16" s="32"/>
      <c r="E16" s="32">
        <v>83274000</v>
      </c>
      <c r="F16" s="32">
        <v>84515000</v>
      </c>
      <c r="G16" s="32">
        <v>86417000</v>
      </c>
      <c r="H16" s="32">
        <v>54076000</v>
      </c>
      <c r="I16" s="32">
        <v>161556000</v>
      </c>
      <c r="J16" s="32">
        <v>104150000</v>
      </c>
      <c r="K16" s="32">
        <v>200961000</v>
      </c>
      <c r="L16" s="32">
        <v>265673000</v>
      </c>
      <c r="M16" s="32">
        <v>447867000</v>
      </c>
      <c r="N16" s="32">
        <v>436559000</v>
      </c>
      <c r="O16" s="32">
        <v>512347485.51999992</v>
      </c>
      <c r="P16" s="32">
        <v>639740700.48000002</v>
      </c>
      <c r="Q16" s="32">
        <v>813177123.70000029</v>
      </c>
      <c r="R16" s="32">
        <v>812852826.76000011</v>
      </c>
      <c r="S16" s="32">
        <v>746402665.46000004</v>
      </c>
      <c r="T16" s="32">
        <v>1436727000</v>
      </c>
      <c r="U16" s="32">
        <v>1464718000</v>
      </c>
    </row>
    <row r="17" spans="1:22" ht="15" customHeight="1" x14ac:dyDescent="0.35">
      <c r="A17" s="19" t="s">
        <v>140</v>
      </c>
      <c r="B17" s="386"/>
      <c r="C17" s="260" t="s">
        <v>122</v>
      </c>
      <c r="D17" s="32"/>
      <c r="E17" s="32">
        <v>24300000</v>
      </c>
      <c r="F17" s="32">
        <v>18419000</v>
      </c>
      <c r="G17" s="32">
        <v>4172000</v>
      </c>
      <c r="H17" s="32">
        <v>6807000</v>
      </c>
      <c r="I17" s="32">
        <v>1453000</v>
      </c>
      <c r="J17" s="32">
        <v>18475000</v>
      </c>
      <c r="K17" s="32">
        <v>3986000</v>
      </c>
      <c r="L17" s="32">
        <v>10905000</v>
      </c>
      <c r="M17" s="32">
        <v>44022000</v>
      </c>
      <c r="N17" s="32">
        <v>99381000</v>
      </c>
      <c r="O17" s="32">
        <v>174371536.71999997</v>
      </c>
      <c r="P17" s="32">
        <v>144779063.28</v>
      </c>
      <c r="Q17" s="32">
        <v>182257657.65000004</v>
      </c>
      <c r="R17" s="32">
        <v>177202637.17000002</v>
      </c>
      <c r="S17" s="32">
        <v>169009622.74999997</v>
      </c>
      <c r="T17" s="32">
        <v>165598000</v>
      </c>
      <c r="U17" s="32">
        <v>153280000</v>
      </c>
    </row>
    <row r="18" spans="1:22" ht="15" customHeight="1" x14ac:dyDescent="0.35">
      <c r="A18" s="19" t="s">
        <v>140</v>
      </c>
      <c r="B18" s="387"/>
      <c r="C18" s="261" t="s">
        <v>116</v>
      </c>
      <c r="D18" s="33"/>
      <c r="E18" s="33"/>
      <c r="F18" s="33">
        <v>54900000</v>
      </c>
      <c r="G18" s="33">
        <v>108000000</v>
      </c>
      <c r="H18" s="33">
        <v>63700000</v>
      </c>
      <c r="I18" s="33">
        <v>66800000</v>
      </c>
      <c r="J18" s="33">
        <v>83900000</v>
      </c>
      <c r="K18" s="33">
        <v>126800000</v>
      </c>
      <c r="L18" s="33">
        <v>119400000</v>
      </c>
      <c r="M18" s="33">
        <v>243600000</v>
      </c>
      <c r="N18" s="33">
        <v>167900000</v>
      </c>
      <c r="O18" s="33">
        <v>250223000</v>
      </c>
      <c r="P18" s="33">
        <v>277364400</v>
      </c>
      <c r="Q18" s="33">
        <v>295376400</v>
      </c>
      <c r="R18" s="33">
        <v>326299300</v>
      </c>
      <c r="S18" s="33">
        <v>928447505</v>
      </c>
      <c r="T18" s="33">
        <v>694700000</v>
      </c>
      <c r="U18" s="33">
        <v>1170100000</v>
      </c>
      <c r="V18" s="19" t="s">
        <v>210</v>
      </c>
    </row>
    <row r="19" spans="1:22" ht="15" customHeight="1" x14ac:dyDescent="0.35">
      <c r="A19" s="19" t="s">
        <v>140</v>
      </c>
      <c r="B19" s="390" t="s">
        <v>4</v>
      </c>
      <c r="C19" s="260" t="s">
        <v>59</v>
      </c>
      <c r="D19" s="34"/>
      <c r="E19" s="34">
        <f>SUM(E20:E23)</f>
        <v>26396000</v>
      </c>
      <c r="F19" s="34">
        <f t="shared" ref="F19:U19" si="5">SUM(F20:F23)</f>
        <v>34110000</v>
      </c>
      <c r="G19" s="34">
        <f t="shared" si="5"/>
        <v>13542000</v>
      </c>
      <c r="H19" s="34">
        <f t="shared" si="5"/>
        <v>7701000</v>
      </c>
      <c r="I19" s="34">
        <f t="shared" si="5"/>
        <v>11501000</v>
      </c>
      <c r="J19" s="34">
        <f t="shared" si="5"/>
        <v>14513000</v>
      </c>
      <c r="K19" s="34">
        <f t="shared" si="5"/>
        <v>17206000</v>
      </c>
      <c r="L19" s="34">
        <f t="shared" si="5"/>
        <v>42622000</v>
      </c>
      <c r="M19" s="34">
        <f t="shared" si="5"/>
        <v>39330000</v>
      </c>
      <c r="N19" s="34">
        <f t="shared" si="5"/>
        <v>31418000</v>
      </c>
      <c r="O19" s="34">
        <f t="shared" si="5"/>
        <v>130647516.93000001</v>
      </c>
      <c r="P19" s="34">
        <f t="shared" si="5"/>
        <v>43680269.959999979</v>
      </c>
      <c r="Q19" s="34">
        <f t="shared" si="5"/>
        <v>99823190.669999987</v>
      </c>
      <c r="R19" s="34">
        <f t="shared" si="5"/>
        <v>148456588.69</v>
      </c>
      <c r="S19" s="34">
        <f t="shared" si="5"/>
        <v>36032473.080000006</v>
      </c>
      <c r="T19" s="34">
        <f t="shared" si="5"/>
        <v>36942000</v>
      </c>
      <c r="U19" s="34">
        <f t="shared" si="5"/>
        <v>63758000</v>
      </c>
    </row>
    <row r="20" spans="1:22" x14ac:dyDescent="0.35">
      <c r="A20" s="19" t="s">
        <v>140</v>
      </c>
      <c r="B20" s="390"/>
      <c r="C20" s="20" t="s">
        <v>60</v>
      </c>
      <c r="D20" s="34"/>
      <c r="E20" s="34">
        <v>26396000</v>
      </c>
      <c r="F20" s="34">
        <v>34110000</v>
      </c>
      <c r="G20" s="34">
        <v>13542000</v>
      </c>
      <c r="H20" s="34">
        <v>7701000</v>
      </c>
      <c r="I20" s="34">
        <v>11501000</v>
      </c>
      <c r="J20" s="34">
        <v>14513000</v>
      </c>
      <c r="K20" s="34">
        <v>17206000</v>
      </c>
      <c r="L20" s="34">
        <v>42622000</v>
      </c>
      <c r="M20" s="34">
        <v>39330000</v>
      </c>
      <c r="N20" s="34">
        <v>31418000</v>
      </c>
      <c r="O20" s="34">
        <v>130647516.93000001</v>
      </c>
      <c r="P20" s="34">
        <v>43680269.959999979</v>
      </c>
      <c r="Q20" s="34">
        <v>99823190.669999987</v>
      </c>
      <c r="R20" s="34">
        <v>148456588.69</v>
      </c>
      <c r="S20" s="34">
        <v>36032473.080000006</v>
      </c>
      <c r="T20" s="34">
        <v>36942000</v>
      </c>
      <c r="U20" s="34">
        <v>63758000</v>
      </c>
    </row>
    <row r="21" spans="1:22" x14ac:dyDescent="0.35">
      <c r="A21" s="19" t="s">
        <v>140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</row>
    <row r="22" spans="1:22" x14ac:dyDescent="0.35">
      <c r="A22" s="19" t="s">
        <v>140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</row>
    <row r="23" spans="1:22" x14ac:dyDescent="0.35">
      <c r="A23" s="19" t="s">
        <v>140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2" ht="15" customHeight="1" x14ac:dyDescent="0.35">
      <c r="A24" s="19" t="s">
        <v>140</v>
      </c>
      <c r="B24" s="390" t="s">
        <v>5</v>
      </c>
      <c r="C24" s="17" t="s">
        <v>59</v>
      </c>
      <c r="D24" s="34"/>
      <c r="E24" s="34"/>
      <c r="F24" s="34"/>
      <c r="G24" s="34"/>
      <c r="H24" s="34"/>
      <c r="I24" s="34">
        <f t="shared" ref="I24:U24" si="6">SUM(I25:I28)</f>
        <v>1164000</v>
      </c>
      <c r="J24" s="34">
        <f t="shared" si="6"/>
        <v>3337000</v>
      </c>
      <c r="K24" s="34">
        <f t="shared" si="6"/>
        <v>3530000</v>
      </c>
      <c r="L24" s="34">
        <f t="shared" si="6"/>
        <v>6341000</v>
      </c>
      <c r="M24" s="34">
        <f t="shared" si="6"/>
        <v>39251000</v>
      </c>
      <c r="N24" s="34">
        <f t="shared" si="6"/>
        <v>16615000</v>
      </c>
      <c r="O24" s="34">
        <f t="shared" si="6"/>
        <v>59247941.929999977</v>
      </c>
      <c r="P24" s="34">
        <f t="shared" si="6"/>
        <v>75713824.629999965</v>
      </c>
      <c r="Q24" s="34">
        <f t="shared" si="6"/>
        <v>71174342.559999987</v>
      </c>
      <c r="R24" s="34">
        <f t="shared" si="6"/>
        <v>133414216.60999997</v>
      </c>
      <c r="S24" s="34">
        <f t="shared" si="6"/>
        <v>127761375.83999999</v>
      </c>
      <c r="T24" s="34">
        <f t="shared" si="6"/>
        <v>25907000</v>
      </c>
      <c r="U24" s="34">
        <f t="shared" si="6"/>
        <v>29533000</v>
      </c>
    </row>
    <row r="25" spans="1:22" x14ac:dyDescent="0.35">
      <c r="A25" s="19" t="s">
        <v>140</v>
      </c>
      <c r="B25" s="390"/>
      <c r="C25" s="20" t="s">
        <v>60</v>
      </c>
      <c r="D25" s="35"/>
      <c r="E25" s="34"/>
      <c r="F25" s="34"/>
      <c r="G25" s="34"/>
      <c r="H25" s="34"/>
      <c r="I25" s="34">
        <v>1164000</v>
      </c>
      <c r="J25" s="34">
        <v>3337000</v>
      </c>
      <c r="K25" s="34">
        <v>3530000</v>
      </c>
      <c r="L25" s="34">
        <v>6341000</v>
      </c>
      <c r="M25" s="34">
        <v>39251000</v>
      </c>
      <c r="N25" s="34">
        <v>16615000</v>
      </c>
      <c r="O25" s="34">
        <v>59247941.929999977</v>
      </c>
      <c r="P25" s="34">
        <v>75713824.629999965</v>
      </c>
      <c r="Q25" s="34">
        <v>71174342.559999987</v>
      </c>
      <c r="R25" s="34">
        <v>133414216.60999997</v>
      </c>
      <c r="S25" s="34">
        <v>127761375.83999999</v>
      </c>
      <c r="T25" s="34">
        <v>25907000</v>
      </c>
      <c r="U25" s="34">
        <v>29533000</v>
      </c>
    </row>
    <row r="26" spans="1:22" x14ac:dyDescent="0.35">
      <c r="A26" s="19" t="s">
        <v>140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2" x14ac:dyDescent="0.35">
      <c r="A27" s="19" t="s">
        <v>140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2" x14ac:dyDescent="0.35">
      <c r="A28" s="19" t="s">
        <v>140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</row>
    <row r="29" spans="1:22" ht="15" customHeight="1" x14ac:dyDescent="0.35">
      <c r="A29" s="19" t="s">
        <v>140</v>
      </c>
      <c r="B29" s="390" t="s">
        <v>6</v>
      </c>
      <c r="C29" s="17" t="s">
        <v>59</v>
      </c>
      <c r="D29" s="34"/>
      <c r="E29" s="34">
        <f>SUM(E30:E33)</f>
        <v>934000</v>
      </c>
      <c r="F29" s="34">
        <f>SUM(F30:F33)</f>
        <v>7614000</v>
      </c>
      <c r="G29" s="34">
        <f t="shared" ref="G29:U29" si="7">SUM(G30:G33)</f>
        <v>4321000</v>
      </c>
      <c r="H29" s="34">
        <f t="shared" si="7"/>
        <v>1991000</v>
      </c>
      <c r="I29" s="34">
        <f t="shared" si="7"/>
        <v>6254000</v>
      </c>
      <c r="J29" s="34">
        <f t="shared" si="7"/>
        <v>1748000</v>
      </c>
      <c r="K29" s="34">
        <f t="shared" si="7"/>
        <v>5689000</v>
      </c>
      <c r="L29" s="34">
        <f t="shared" si="7"/>
        <v>11440000</v>
      </c>
      <c r="M29" s="34">
        <f t="shared" si="7"/>
        <v>19347000</v>
      </c>
      <c r="N29" s="34">
        <f t="shared" si="7"/>
        <v>15362000</v>
      </c>
      <c r="O29" s="34">
        <f t="shared" si="7"/>
        <v>38242885.240000002</v>
      </c>
      <c r="P29" s="34">
        <f t="shared" si="7"/>
        <v>53552550.32</v>
      </c>
      <c r="Q29" s="34">
        <f t="shared" si="7"/>
        <v>86378189.979999989</v>
      </c>
      <c r="R29" s="34">
        <f t="shared" si="7"/>
        <v>66993424.150000006</v>
      </c>
      <c r="S29" s="34">
        <f t="shared" si="7"/>
        <v>59438886.470000006</v>
      </c>
      <c r="T29" s="34">
        <f t="shared" si="7"/>
        <v>49584000</v>
      </c>
      <c r="U29" s="34">
        <f t="shared" si="7"/>
        <v>58721000</v>
      </c>
    </row>
    <row r="30" spans="1:22" x14ac:dyDescent="0.35">
      <c r="A30" s="19" t="s">
        <v>140</v>
      </c>
      <c r="B30" s="390"/>
      <c r="C30" s="20" t="s">
        <v>60</v>
      </c>
      <c r="D30" s="35"/>
      <c r="E30" s="34">
        <v>934000</v>
      </c>
      <c r="F30" s="34">
        <v>7614000</v>
      </c>
      <c r="G30" s="34">
        <v>4321000</v>
      </c>
      <c r="H30" s="34">
        <v>1991000</v>
      </c>
      <c r="I30" s="34">
        <v>6254000</v>
      </c>
      <c r="J30" s="34">
        <v>1748000</v>
      </c>
      <c r="K30" s="34">
        <v>5689000</v>
      </c>
      <c r="L30" s="34">
        <v>11440000</v>
      </c>
      <c r="M30" s="34">
        <v>19347000</v>
      </c>
      <c r="N30" s="34">
        <v>15362000</v>
      </c>
      <c r="O30" s="34">
        <v>38242885.240000002</v>
      </c>
      <c r="P30" s="34">
        <v>53552550.32</v>
      </c>
      <c r="Q30" s="34">
        <v>86378189.979999989</v>
      </c>
      <c r="R30" s="34">
        <v>66993424.150000006</v>
      </c>
      <c r="S30" s="34">
        <v>59438886.470000006</v>
      </c>
      <c r="T30" s="34">
        <v>49584000</v>
      </c>
      <c r="U30" s="34">
        <v>58721000</v>
      </c>
    </row>
    <row r="31" spans="1:22" x14ac:dyDescent="0.35">
      <c r="A31" s="19" t="s">
        <v>140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2" x14ac:dyDescent="0.35">
      <c r="A32" s="19" t="s">
        <v>140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 x14ac:dyDescent="0.35">
      <c r="A33" s="19" t="s">
        <v>140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15" customHeight="1" x14ac:dyDescent="0.35">
      <c r="A34" s="19" t="s">
        <v>140</v>
      </c>
      <c r="B34" s="393" t="s">
        <v>7</v>
      </c>
      <c r="C34" s="28" t="s">
        <v>59</v>
      </c>
      <c r="D34" s="34"/>
      <c r="E34" s="34">
        <f>SUM(E35:E38)</f>
        <v>102347000</v>
      </c>
      <c r="F34" s="34">
        <f>SUM(F35:F38)</f>
        <v>38872000</v>
      </c>
      <c r="G34" s="34">
        <f t="shared" ref="G34:U34" si="8">SUM(G35:G38)</f>
        <v>60892000</v>
      </c>
      <c r="H34" s="34">
        <f t="shared" si="8"/>
        <v>91557000</v>
      </c>
      <c r="I34" s="34">
        <f t="shared" si="8"/>
        <v>130571000</v>
      </c>
      <c r="J34" s="34">
        <f t="shared" si="8"/>
        <v>119754000</v>
      </c>
      <c r="K34" s="34">
        <f t="shared" si="8"/>
        <v>214846000</v>
      </c>
      <c r="L34" s="34">
        <f t="shared" si="8"/>
        <v>279219000</v>
      </c>
      <c r="M34" s="34">
        <f t="shared" si="8"/>
        <v>321742000</v>
      </c>
      <c r="N34" s="34">
        <f t="shared" si="8"/>
        <v>367800000</v>
      </c>
      <c r="O34" s="34">
        <f t="shared" si="8"/>
        <v>502713097.98000008</v>
      </c>
      <c r="P34" s="34">
        <f t="shared" si="8"/>
        <v>847299698.78999996</v>
      </c>
      <c r="Q34" s="34">
        <f t="shared" si="8"/>
        <v>1214852436.8199999</v>
      </c>
      <c r="R34" s="34">
        <f t="shared" si="8"/>
        <v>1840041006.6299996</v>
      </c>
      <c r="S34" s="34">
        <f t="shared" si="8"/>
        <v>1563753311.73</v>
      </c>
      <c r="T34" s="34">
        <f t="shared" si="8"/>
        <v>922007000</v>
      </c>
      <c r="U34" s="34">
        <f t="shared" si="8"/>
        <v>829451000</v>
      </c>
    </row>
    <row r="35" spans="1:21" x14ac:dyDescent="0.35">
      <c r="A35" s="19" t="s">
        <v>140</v>
      </c>
      <c r="B35" s="390"/>
      <c r="C35" s="20" t="s">
        <v>60</v>
      </c>
      <c r="D35" s="35"/>
      <c r="E35" s="34">
        <v>102347000</v>
      </c>
      <c r="F35" s="34">
        <v>38872000</v>
      </c>
      <c r="G35" s="34">
        <v>60892000</v>
      </c>
      <c r="H35" s="34">
        <v>91557000</v>
      </c>
      <c r="I35" s="34">
        <v>130571000</v>
      </c>
      <c r="J35" s="34">
        <v>119754000</v>
      </c>
      <c r="K35" s="34">
        <v>214846000</v>
      </c>
      <c r="L35" s="34">
        <v>279219000</v>
      </c>
      <c r="M35" s="34">
        <v>321742000</v>
      </c>
      <c r="N35" s="34">
        <v>367800000</v>
      </c>
      <c r="O35" s="34">
        <v>502713097.98000008</v>
      </c>
      <c r="P35" s="34">
        <v>847299698.78999996</v>
      </c>
      <c r="Q35" s="34">
        <v>1214852436.8199999</v>
      </c>
      <c r="R35" s="34">
        <v>1840041006.6299996</v>
      </c>
      <c r="S35" s="34">
        <v>1563753311.73</v>
      </c>
      <c r="T35" s="34">
        <v>922007000</v>
      </c>
      <c r="U35" s="34">
        <v>829451000</v>
      </c>
    </row>
    <row r="36" spans="1:21" x14ac:dyDescent="0.35">
      <c r="A36" s="19" t="s">
        <v>140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 x14ac:dyDescent="0.35">
      <c r="A37" s="19" t="s">
        <v>140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 x14ac:dyDescent="0.35">
      <c r="A38" s="19" t="s">
        <v>140</v>
      </c>
      <c r="B38" s="391"/>
      <c r="C38" s="27" t="s">
        <v>63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</row>
    <row r="39" spans="1:21" ht="15" customHeight="1" x14ac:dyDescent="0.35">
      <c r="A39" s="19" t="s">
        <v>140</v>
      </c>
      <c r="B39" s="393" t="s">
        <v>8</v>
      </c>
      <c r="C39" s="28" t="s">
        <v>59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>
        <f>SUM(Q40:Q43)</f>
        <v>159251266.36000001</v>
      </c>
      <c r="R39" s="34">
        <f>SUM(R40:R43)</f>
        <v>157986043.50000003</v>
      </c>
      <c r="S39" s="34">
        <f t="shared" ref="S39:U39" si="9">SUM(S40:S43)</f>
        <v>75007740.620000005</v>
      </c>
      <c r="T39" s="34">
        <f t="shared" si="9"/>
        <v>169362000</v>
      </c>
      <c r="U39" s="34">
        <f t="shared" si="9"/>
        <v>109047000</v>
      </c>
    </row>
    <row r="40" spans="1:21" x14ac:dyDescent="0.35">
      <c r="A40" s="19" t="s">
        <v>140</v>
      </c>
      <c r="B40" s="390"/>
      <c r="C40" s="20" t="s">
        <v>60</v>
      </c>
      <c r="D40" s="3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>
        <v>159251266.36000001</v>
      </c>
      <c r="R40" s="34">
        <v>157986043.50000003</v>
      </c>
      <c r="S40" s="34">
        <v>75007740.620000005</v>
      </c>
      <c r="T40" s="34">
        <v>169362000</v>
      </c>
      <c r="U40" s="34">
        <v>109047000</v>
      </c>
    </row>
    <row r="41" spans="1:21" x14ac:dyDescent="0.35">
      <c r="A41" s="19" t="s">
        <v>140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</row>
    <row r="42" spans="1:21" x14ac:dyDescent="0.35">
      <c r="A42" s="19" t="s">
        <v>140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 x14ac:dyDescent="0.35">
      <c r="A43" s="19" t="s">
        <v>140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</row>
    <row r="44" spans="1:21" ht="15" customHeight="1" x14ac:dyDescent="0.35">
      <c r="A44" s="19" t="s">
        <v>140</v>
      </c>
      <c r="B44" s="393" t="s">
        <v>9</v>
      </c>
      <c r="C44" s="28" t="s">
        <v>59</v>
      </c>
      <c r="D44" s="34"/>
      <c r="E44" s="34">
        <f>SUM(E45:E48)</f>
        <v>5970000</v>
      </c>
      <c r="F44" s="34">
        <f>SUM(F45:F48)</f>
        <v>9711000</v>
      </c>
      <c r="G44" s="34">
        <f t="shared" ref="G44:U44" si="10">SUM(G45:G48)</f>
        <v>15126000</v>
      </c>
      <c r="H44" s="34">
        <f t="shared" si="10"/>
        <v>6034000</v>
      </c>
      <c r="I44" s="34">
        <f t="shared" si="10"/>
        <v>16816000</v>
      </c>
      <c r="J44" s="34">
        <f t="shared" si="10"/>
        <v>11617000</v>
      </c>
      <c r="K44" s="34">
        <f t="shared" si="10"/>
        <v>65549000</v>
      </c>
      <c r="L44" s="34">
        <f t="shared" si="10"/>
        <v>69114000</v>
      </c>
      <c r="M44" s="34">
        <f t="shared" si="10"/>
        <v>57590000</v>
      </c>
      <c r="N44" s="34">
        <f t="shared" si="10"/>
        <v>245449000</v>
      </c>
      <c r="O44" s="34">
        <f t="shared" si="10"/>
        <v>255660974.26999998</v>
      </c>
      <c r="P44" s="34">
        <f t="shared" si="10"/>
        <v>285148381.02000004</v>
      </c>
      <c r="Q44" s="34">
        <f t="shared" si="10"/>
        <v>184738486.10999998</v>
      </c>
      <c r="R44" s="34">
        <f t="shared" si="10"/>
        <v>235947356.48999998</v>
      </c>
      <c r="S44" s="34">
        <f t="shared" si="10"/>
        <v>293115446.04000008</v>
      </c>
      <c r="T44" s="34">
        <f t="shared" si="10"/>
        <v>188467000</v>
      </c>
      <c r="U44" s="34">
        <f t="shared" si="10"/>
        <v>342077000</v>
      </c>
    </row>
    <row r="45" spans="1:21" x14ac:dyDescent="0.35">
      <c r="A45" s="19" t="s">
        <v>140</v>
      </c>
      <c r="B45" s="390"/>
      <c r="C45" s="20" t="s">
        <v>60</v>
      </c>
      <c r="D45" s="35"/>
      <c r="E45" s="34">
        <v>5970000</v>
      </c>
      <c r="F45" s="34">
        <v>9711000</v>
      </c>
      <c r="G45" s="34">
        <v>15126000</v>
      </c>
      <c r="H45" s="34">
        <v>6034000</v>
      </c>
      <c r="I45" s="34">
        <v>16816000</v>
      </c>
      <c r="J45" s="34">
        <v>11617000</v>
      </c>
      <c r="K45" s="34">
        <v>65549000</v>
      </c>
      <c r="L45" s="34">
        <v>69114000</v>
      </c>
      <c r="M45" s="34">
        <v>57590000</v>
      </c>
      <c r="N45" s="34">
        <v>245449000</v>
      </c>
      <c r="O45" s="34">
        <v>255660974.26999998</v>
      </c>
      <c r="P45" s="34">
        <v>285148381.02000004</v>
      </c>
      <c r="Q45" s="34">
        <v>184738486.10999998</v>
      </c>
      <c r="R45" s="34">
        <v>235947356.48999998</v>
      </c>
      <c r="S45" s="34">
        <v>293115446.04000008</v>
      </c>
      <c r="T45" s="34">
        <v>188467000</v>
      </c>
      <c r="U45" s="34">
        <v>342077000</v>
      </c>
    </row>
    <row r="46" spans="1:21" x14ac:dyDescent="0.35">
      <c r="A46" s="19" t="s">
        <v>140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1" x14ac:dyDescent="0.35">
      <c r="A47" s="19" t="s">
        <v>140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1" x14ac:dyDescent="0.35">
      <c r="A48" s="19" t="s">
        <v>140</v>
      </c>
      <c r="B48" s="391"/>
      <c r="C48" s="27" t="s">
        <v>63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</row>
    <row r="49" spans="1:21" x14ac:dyDescent="0.35">
      <c r="A49" s="19" t="s">
        <v>140</v>
      </c>
      <c r="B49" s="393" t="s">
        <v>1</v>
      </c>
      <c r="C49" s="28" t="s">
        <v>59</v>
      </c>
      <c r="D49" s="34"/>
      <c r="E49" s="34">
        <f>SUM(E50:E53)</f>
        <v>48585000</v>
      </c>
      <c r="F49" s="34">
        <f>SUM(F50:F53)</f>
        <v>76344000</v>
      </c>
      <c r="G49" s="34">
        <f t="shared" ref="G49:U49" si="11">SUM(G50:G53)</f>
        <v>27900000</v>
      </c>
      <c r="H49" s="34">
        <f t="shared" si="11"/>
        <v>19735000</v>
      </c>
      <c r="I49" s="34">
        <f t="shared" si="11"/>
        <v>15748000</v>
      </c>
      <c r="J49" s="34">
        <f t="shared" si="11"/>
        <v>3637000</v>
      </c>
      <c r="K49" s="34">
        <f t="shared" si="11"/>
        <v>66766000</v>
      </c>
      <c r="L49" s="34">
        <f t="shared" si="11"/>
        <v>22321000</v>
      </c>
      <c r="M49" s="34">
        <f t="shared" si="11"/>
        <v>50856000</v>
      </c>
      <c r="N49" s="34">
        <f t="shared" si="11"/>
        <v>74598000</v>
      </c>
      <c r="O49" s="34">
        <f t="shared" si="11"/>
        <v>49096496.740000002</v>
      </c>
      <c r="P49" s="34">
        <f t="shared" si="11"/>
        <v>66951373.019999996</v>
      </c>
      <c r="Q49" s="34">
        <f t="shared" si="11"/>
        <v>70122565.040000007</v>
      </c>
      <c r="R49" s="34">
        <f t="shared" si="11"/>
        <v>134082298.96000001</v>
      </c>
      <c r="S49" s="34">
        <f t="shared" si="11"/>
        <v>163007008.15999997</v>
      </c>
      <c r="T49" s="34">
        <f t="shared" si="11"/>
        <v>243608000</v>
      </c>
      <c r="U49" s="34">
        <f t="shared" si="11"/>
        <v>19963000</v>
      </c>
    </row>
    <row r="50" spans="1:21" x14ac:dyDescent="0.35">
      <c r="A50" s="19" t="s">
        <v>140</v>
      </c>
      <c r="B50" s="390"/>
      <c r="C50" s="20" t="s">
        <v>60</v>
      </c>
      <c r="D50" s="35"/>
      <c r="E50" s="34">
        <v>48585000</v>
      </c>
      <c r="F50" s="34">
        <v>76344000</v>
      </c>
      <c r="G50" s="34">
        <v>27900000</v>
      </c>
      <c r="H50" s="34">
        <v>19735000</v>
      </c>
      <c r="I50" s="34">
        <v>15748000</v>
      </c>
      <c r="J50" s="34">
        <v>3637000</v>
      </c>
      <c r="K50" s="34">
        <v>66766000</v>
      </c>
      <c r="L50" s="34">
        <v>22321000</v>
      </c>
      <c r="M50" s="34">
        <v>50856000</v>
      </c>
      <c r="N50" s="34">
        <v>74598000</v>
      </c>
      <c r="O50" s="34">
        <v>49096496.740000002</v>
      </c>
      <c r="P50" s="34">
        <v>66951373.019999996</v>
      </c>
      <c r="Q50" s="34">
        <v>70122565.040000007</v>
      </c>
      <c r="R50" s="34">
        <v>134082298.96000001</v>
      </c>
      <c r="S50" s="34">
        <v>163007008.15999997</v>
      </c>
      <c r="T50" s="34">
        <v>243608000</v>
      </c>
      <c r="U50" s="34">
        <v>19963000</v>
      </c>
    </row>
    <row r="51" spans="1:21" x14ac:dyDescent="0.35">
      <c r="A51" s="19" t="s">
        <v>140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 x14ac:dyDescent="0.35">
      <c r="A52" s="19" t="s">
        <v>140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  <row r="53" spans="1:21" x14ac:dyDescent="0.35">
      <c r="A53" s="19" t="s">
        <v>140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</row>
    <row r="54" spans="1:21" x14ac:dyDescent="0.35">
      <c r="A54" s="19" t="s">
        <v>140</v>
      </c>
      <c r="B54" s="393" t="s">
        <v>166</v>
      </c>
      <c r="C54" s="28" t="s">
        <v>59</v>
      </c>
      <c r="D54" s="34"/>
      <c r="E54" s="34">
        <f>SUM(E55:E58)</f>
        <v>20877000</v>
      </c>
      <c r="F54" s="34">
        <f>SUM(F55:F58)</f>
        <v>10645000</v>
      </c>
      <c r="G54" s="34">
        <f t="shared" ref="G54:U54" si="12">SUM(G55:G58)</f>
        <v>2344000</v>
      </c>
      <c r="H54" s="34">
        <f t="shared" si="12"/>
        <v>1353000</v>
      </c>
      <c r="I54" s="34">
        <f t="shared" si="12"/>
        <v>7448000</v>
      </c>
      <c r="J54" s="34">
        <f t="shared" si="12"/>
        <v>1010000</v>
      </c>
      <c r="K54" s="34">
        <f t="shared" si="12"/>
        <v>4398000</v>
      </c>
      <c r="L54" s="34">
        <f t="shared" si="12"/>
        <v>5067000</v>
      </c>
      <c r="M54" s="34">
        <f t="shared" si="12"/>
        <v>21323000</v>
      </c>
      <c r="N54" s="34">
        <f t="shared" si="12"/>
        <v>24184000</v>
      </c>
      <c r="O54" s="34">
        <f t="shared" si="12"/>
        <v>23487104.249999996</v>
      </c>
      <c r="P54" s="34">
        <f t="shared" si="12"/>
        <v>16417226.439999998</v>
      </c>
      <c r="Q54" s="34">
        <f t="shared" si="12"/>
        <v>23855517.300000001</v>
      </c>
      <c r="R54" s="34">
        <f t="shared" si="12"/>
        <v>31366475.129999999</v>
      </c>
      <c r="S54" s="34">
        <f t="shared" si="12"/>
        <v>9281320.9100000001</v>
      </c>
      <c r="T54" s="34">
        <f t="shared" si="12"/>
        <v>17667000</v>
      </c>
      <c r="U54" s="34">
        <f t="shared" si="12"/>
        <v>19342000</v>
      </c>
    </row>
    <row r="55" spans="1:21" x14ac:dyDescent="0.35">
      <c r="A55" s="19" t="s">
        <v>140</v>
      </c>
      <c r="B55" s="390"/>
      <c r="C55" s="20" t="s">
        <v>60</v>
      </c>
      <c r="D55" s="35"/>
      <c r="E55" s="34">
        <v>20877000</v>
      </c>
      <c r="F55" s="34">
        <v>10645000</v>
      </c>
      <c r="G55" s="34">
        <v>2344000</v>
      </c>
      <c r="H55" s="34">
        <v>1353000</v>
      </c>
      <c r="I55" s="34">
        <v>7448000</v>
      </c>
      <c r="J55" s="34">
        <v>1010000</v>
      </c>
      <c r="K55" s="34">
        <v>4398000</v>
      </c>
      <c r="L55" s="34">
        <v>5067000</v>
      </c>
      <c r="M55" s="34">
        <v>21323000</v>
      </c>
      <c r="N55" s="34">
        <v>24184000</v>
      </c>
      <c r="O55" s="34">
        <v>23487104.249999996</v>
      </c>
      <c r="P55" s="34">
        <v>16417226.439999998</v>
      </c>
      <c r="Q55" s="34">
        <v>23855517.300000001</v>
      </c>
      <c r="R55" s="34">
        <v>31366475.129999999</v>
      </c>
      <c r="S55" s="34">
        <v>9281320.9100000001</v>
      </c>
      <c r="T55" s="34">
        <v>17667000</v>
      </c>
      <c r="U55" s="34">
        <v>19342000</v>
      </c>
    </row>
    <row r="56" spans="1:21" x14ac:dyDescent="0.35">
      <c r="A56" s="19" t="s">
        <v>140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1" x14ac:dyDescent="0.35">
      <c r="A57" s="19" t="s">
        <v>140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1" x14ac:dyDescent="0.35">
      <c r="A58" s="19" t="s">
        <v>140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1" x14ac:dyDescent="0.35">
      <c r="A59" s="19" t="s">
        <v>140</v>
      </c>
      <c r="B59" s="393" t="s">
        <v>11</v>
      </c>
      <c r="C59" s="28" t="s">
        <v>59</v>
      </c>
      <c r="D59" s="34"/>
      <c r="E59" s="34">
        <f>SUM(E60:E63)</f>
        <v>21822000</v>
      </c>
      <c r="F59" s="34">
        <f>SUM(F60:F63)</f>
        <v>36983000</v>
      </c>
      <c r="G59" s="34">
        <f t="shared" ref="G59:U59" si="13">SUM(G60:G63)</f>
        <v>19470000</v>
      </c>
      <c r="H59" s="34">
        <f t="shared" si="13"/>
        <v>1367000</v>
      </c>
      <c r="I59" s="34">
        <f t="shared" si="13"/>
        <v>3802000</v>
      </c>
      <c r="J59" s="34">
        <f t="shared" si="13"/>
        <v>7846000</v>
      </c>
      <c r="K59" s="34">
        <f t="shared" si="13"/>
        <v>45385000</v>
      </c>
      <c r="L59" s="34">
        <f t="shared" si="13"/>
        <v>40945000</v>
      </c>
      <c r="M59" s="34">
        <f t="shared" si="13"/>
        <v>50789000</v>
      </c>
      <c r="N59" s="34">
        <f t="shared" si="13"/>
        <v>49104000</v>
      </c>
      <c r="O59" s="34">
        <f t="shared" si="13"/>
        <v>54565607.090000004</v>
      </c>
      <c r="P59" s="34">
        <f t="shared" si="13"/>
        <v>61992738.599999994</v>
      </c>
      <c r="Q59" s="34">
        <f t="shared" si="13"/>
        <v>118848146.17999999</v>
      </c>
      <c r="R59" s="34">
        <f t="shared" si="13"/>
        <v>116537838.70000002</v>
      </c>
      <c r="S59" s="34">
        <f t="shared" si="13"/>
        <v>110310193.59999999</v>
      </c>
      <c r="T59" s="34">
        <f t="shared" si="13"/>
        <v>63960000</v>
      </c>
      <c r="U59" s="34">
        <f t="shared" si="13"/>
        <v>93381000</v>
      </c>
    </row>
    <row r="60" spans="1:21" x14ac:dyDescent="0.35">
      <c r="A60" s="19" t="s">
        <v>140</v>
      </c>
      <c r="B60" s="390"/>
      <c r="C60" s="20" t="s">
        <v>60</v>
      </c>
      <c r="D60" s="35"/>
      <c r="E60" s="34">
        <v>21822000</v>
      </c>
      <c r="F60" s="34">
        <v>36983000</v>
      </c>
      <c r="G60" s="34">
        <v>19470000</v>
      </c>
      <c r="H60" s="34">
        <v>1367000</v>
      </c>
      <c r="I60" s="34">
        <v>3802000</v>
      </c>
      <c r="J60" s="34">
        <v>7846000</v>
      </c>
      <c r="K60" s="34">
        <v>45385000</v>
      </c>
      <c r="L60" s="34">
        <v>40945000</v>
      </c>
      <c r="M60" s="34">
        <v>50789000</v>
      </c>
      <c r="N60" s="34">
        <v>49104000</v>
      </c>
      <c r="O60" s="34">
        <v>54565607.090000004</v>
      </c>
      <c r="P60" s="34">
        <v>61992738.599999994</v>
      </c>
      <c r="Q60" s="34">
        <v>118848146.17999999</v>
      </c>
      <c r="R60" s="34">
        <v>116537838.70000002</v>
      </c>
      <c r="S60" s="34">
        <v>110310193.59999999</v>
      </c>
      <c r="T60" s="34">
        <v>63960000</v>
      </c>
      <c r="U60" s="34">
        <v>93381000</v>
      </c>
    </row>
    <row r="61" spans="1:21" x14ac:dyDescent="0.35">
      <c r="A61" s="19" t="s">
        <v>140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1" x14ac:dyDescent="0.35">
      <c r="A62" s="19" t="s">
        <v>140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1" x14ac:dyDescent="0.35">
      <c r="A63" s="19" t="s">
        <v>140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</row>
    <row r="64" spans="1:21" x14ac:dyDescent="0.35">
      <c r="A64" s="19" t="s">
        <v>140</v>
      </c>
      <c r="B64" s="393" t="s">
        <v>12</v>
      </c>
      <c r="C64" s="28" t="s">
        <v>59</v>
      </c>
      <c r="D64" s="34"/>
      <c r="E64" s="34">
        <f>SUM(E65:E68)</f>
        <v>949000</v>
      </c>
      <c r="F64" s="34">
        <f>SUM(F65:F68)</f>
        <v>16940000</v>
      </c>
      <c r="G64" s="34">
        <f t="shared" ref="G64:U64" si="14">SUM(G65:G68)</f>
        <v>1108000</v>
      </c>
      <c r="H64" s="34">
        <f t="shared" si="14"/>
        <v>178000</v>
      </c>
      <c r="I64" s="34">
        <f t="shared" si="14"/>
        <v>319000</v>
      </c>
      <c r="J64" s="34">
        <f t="shared" si="14"/>
        <v>680000</v>
      </c>
      <c r="K64" s="34">
        <f t="shared" si="14"/>
        <v>675000</v>
      </c>
      <c r="L64" s="34">
        <f t="shared" si="14"/>
        <v>2829000</v>
      </c>
      <c r="M64" s="34">
        <f t="shared" si="14"/>
        <v>1421000</v>
      </c>
      <c r="N64" s="34">
        <f t="shared" si="14"/>
        <v>657000</v>
      </c>
      <c r="O64" s="34">
        <f t="shared" si="14"/>
        <v>1007049.2300000002</v>
      </c>
      <c r="P64" s="34">
        <f t="shared" si="14"/>
        <v>514403.14</v>
      </c>
      <c r="Q64" s="34">
        <f t="shared" si="14"/>
        <v>841244.30999999994</v>
      </c>
      <c r="R64" s="34">
        <f t="shared" si="14"/>
        <v>2357156.1300000004</v>
      </c>
      <c r="S64" s="34">
        <f t="shared" si="14"/>
        <v>1236239.0499999998</v>
      </c>
      <c r="T64" s="34">
        <f t="shared" si="14"/>
        <v>2260000</v>
      </c>
      <c r="U64" s="34">
        <f t="shared" si="14"/>
        <v>1264000</v>
      </c>
    </row>
    <row r="65" spans="1:21" x14ac:dyDescent="0.35">
      <c r="A65" s="19" t="s">
        <v>140</v>
      </c>
      <c r="B65" s="390"/>
      <c r="C65" s="20" t="s">
        <v>60</v>
      </c>
      <c r="D65" s="35"/>
      <c r="E65" s="34">
        <v>949000</v>
      </c>
      <c r="F65" s="34">
        <v>16940000</v>
      </c>
      <c r="G65" s="34">
        <v>1108000</v>
      </c>
      <c r="H65" s="34">
        <v>178000</v>
      </c>
      <c r="I65" s="34">
        <v>319000</v>
      </c>
      <c r="J65" s="34">
        <v>680000</v>
      </c>
      <c r="K65" s="34">
        <v>675000</v>
      </c>
      <c r="L65" s="34">
        <v>2829000</v>
      </c>
      <c r="M65" s="34">
        <v>1421000</v>
      </c>
      <c r="N65" s="34">
        <v>657000</v>
      </c>
      <c r="O65" s="34">
        <v>1007049.2300000002</v>
      </c>
      <c r="P65" s="34">
        <v>514403.14</v>
      </c>
      <c r="Q65" s="34">
        <v>841244.30999999994</v>
      </c>
      <c r="R65" s="34">
        <v>2357156.1300000004</v>
      </c>
      <c r="S65" s="34">
        <v>1236239.0499999998</v>
      </c>
      <c r="T65" s="34">
        <v>2260000</v>
      </c>
      <c r="U65" s="34">
        <v>1264000</v>
      </c>
    </row>
    <row r="66" spans="1:21" x14ac:dyDescent="0.35">
      <c r="A66" s="19" t="s">
        <v>140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 x14ac:dyDescent="0.35">
      <c r="A67" s="19" t="s">
        <v>140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 ht="15" thickBot="1" x14ac:dyDescent="0.4">
      <c r="A68" s="19" t="s">
        <v>140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</row>
    <row r="69" spans="1:21" x14ac:dyDescent="0.35">
      <c r="A69" s="19" t="s">
        <v>140</v>
      </c>
      <c r="B69" s="388" t="s">
        <v>92</v>
      </c>
      <c r="C69" s="17" t="s">
        <v>59</v>
      </c>
      <c r="D69" s="34"/>
      <c r="E69" s="34">
        <f>SUM(E70:E73)</f>
        <v>75951000</v>
      </c>
      <c r="F69" s="34">
        <f>SUM(F70:F73)</f>
        <v>28640000</v>
      </c>
      <c r="G69" s="34">
        <f t="shared" ref="G69:U69" si="15">SUM(G70:G73)</f>
        <v>31755000</v>
      </c>
      <c r="H69" s="34">
        <f t="shared" si="15"/>
        <v>80078000</v>
      </c>
      <c r="I69" s="34">
        <f t="shared" si="15"/>
        <v>108408000</v>
      </c>
      <c r="J69" s="34">
        <f t="shared" si="15"/>
        <v>89051000</v>
      </c>
      <c r="K69" s="34">
        <f t="shared" si="15"/>
        <v>133906000</v>
      </c>
      <c r="L69" s="34">
        <f t="shared" si="15"/>
        <v>178096000</v>
      </c>
      <c r="M69" s="34">
        <f t="shared" si="15"/>
        <v>239470000</v>
      </c>
      <c r="N69" s="34">
        <f t="shared" si="15"/>
        <v>288126000</v>
      </c>
      <c r="O69" s="34">
        <f t="shared" si="15"/>
        <v>4075635.1700000004</v>
      </c>
      <c r="P69" s="34">
        <f t="shared" si="15"/>
        <v>773224714.68999994</v>
      </c>
      <c r="Q69" s="34">
        <f t="shared" si="15"/>
        <v>20328853.129999999</v>
      </c>
      <c r="R69" s="34">
        <f t="shared" si="15"/>
        <v>1458742857.3899999</v>
      </c>
      <c r="S69" s="34">
        <f t="shared" si="15"/>
        <v>1406962379.29</v>
      </c>
      <c r="T69" s="34">
        <f t="shared" si="15"/>
        <v>869512000</v>
      </c>
      <c r="U69" s="34">
        <f t="shared" si="15"/>
        <v>767923000</v>
      </c>
    </row>
    <row r="70" spans="1:21" x14ac:dyDescent="0.35">
      <c r="A70" s="19" t="s">
        <v>140</v>
      </c>
      <c r="B70" s="388"/>
      <c r="C70" s="20" t="s">
        <v>60</v>
      </c>
      <c r="D70" s="35"/>
      <c r="E70" s="34">
        <v>75951000</v>
      </c>
      <c r="F70" s="34">
        <v>28640000</v>
      </c>
      <c r="G70" s="34">
        <v>31755000</v>
      </c>
      <c r="H70" s="34">
        <v>80078000</v>
      </c>
      <c r="I70" s="34">
        <v>108408000</v>
      </c>
      <c r="J70" s="34">
        <v>89051000</v>
      </c>
      <c r="K70" s="34">
        <v>133906000</v>
      </c>
      <c r="L70" s="34">
        <v>178096000</v>
      </c>
      <c r="M70" s="34">
        <v>239470000</v>
      </c>
      <c r="N70" s="34">
        <v>288126000</v>
      </c>
      <c r="O70" s="34">
        <v>4075635.1700000004</v>
      </c>
      <c r="P70" s="34">
        <v>773224714.68999994</v>
      </c>
      <c r="Q70" s="34">
        <v>20328853.129999999</v>
      </c>
      <c r="R70" s="34">
        <v>1458742857.3899999</v>
      </c>
      <c r="S70" s="34">
        <v>1406962379.29</v>
      </c>
      <c r="T70" s="34">
        <v>869512000</v>
      </c>
      <c r="U70" s="34">
        <v>767923000</v>
      </c>
    </row>
    <row r="71" spans="1:21" x14ac:dyDescent="0.35">
      <c r="A71" s="19" t="s">
        <v>140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 x14ac:dyDescent="0.35">
      <c r="A72" s="19" t="s">
        <v>140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 x14ac:dyDescent="0.35">
      <c r="A73" s="19" t="s">
        <v>140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</row>
    <row r="74" spans="1:21" x14ac:dyDescent="0.35">
      <c r="A74" s="19" t="s">
        <v>140</v>
      </c>
      <c r="B74" s="393" t="s">
        <v>93</v>
      </c>
      <c r="C74" s="28" t="s">
        <v>59</v>
      </c>
      <c r="D74" s="34"/>
      <c r="E74" s="34">
        <f>SUM(E75:E78)</f>
        <v>41000</v>
      </c>
      <c r="F74" s="34">
        <f>SUM(F75:F78)</f>
        <v>7000</v>
      </c>
      <c r="G74" s="34">
        <f t="shared" ref="G74:U74" si="16">SUM(G75:G78)</f>
        <v>4308000</v>
      </c>
      <c r="H74" s="34">
        <f t="shared" si="16"/>
        <v>131000</v>
      </c>
      <c r="I74" s="34">
        <f t="shared" si="16"/>
        <v>3432000</v>
      </c>
      <c r="J74" s="34">
        <f t="shared" si="16"/>
        <v>2483000</v>
      </c>
      <c r="K74" s="34">
        <f t="shared" si="16"/>
        <v>10324000</v>
      </c>
      <c r="L74" s="34">
        <f t="shared" si="16"/>
        <v>3232000</v>
      </c>
      <c r="M74" s="34">
        <f t="shared" si="16"/>
        <v>1055000</v>
      </c>
      <c r="N74" s="34">
        <f t="shared" si="16"/>
        <v>268000</v>
      </c>
      <c r="O74" s="34">
        <f t="shared" si="16"/>
        <v>731847.01</v>
      </c>
      <c r="P74" s="34">
        <f t="shared" si="16"/>
        <v>1915698.61</v>
      </c>
      <c r="Q74" s="34">
        <f t="shared" si="16"/>
        <v>470176.65</v>
      </c>
      <c r="R74" s="34">
        <f t="shared" si="16"/>
        <v>18376581.419999998</v>
      </c>
      <c r="S74" s="34">
        <f t="shared" si="16"/>
        <v>15731999.170000002</v>
      </c>
      <c r="T74" s="34">
        <f t="shared" si="16"/>
        <v>7440000</v>
      </c>
      <c r="U74" s="34">
        <f t="shared" si="16"/>
        <v>10576000</v>
      </c>
    </row>
    <row r="75" spans="1:21" x14ac:dyDescent="0.35">
      <c r="A75" s="19" t="s">
        <v>140</v>
      </c>
      <c r="B75" s="390"/>
      <c r="C75" s="20" t="s">
        <v>60</v>
      </c>
      <c r="D75" s="35"/>
      <c r="E75" s="34">
        <v>41000</v>
      </c>
      <c r="F75" s="34">
        <v>7000</v>
      </c>
      <c r="G75" s="34">
        <v>4308000</v>
      </c>
      <c r="H75" s="34">
        <v>131000</v>
      </c>
      <c r="I75" s="34">
        <v>3432000</v>
      </c>
      <c r="J75" s="34">
        <v>2483000</v>
      </c>
      <c r="K75" s="34">
        <v>10324000</v>
      </c>
      <c r="L75" s="34">
        <v>3232000</v>
      </c>
      <c r="M75" s="34">
        <v>1055000</v>
      </c>
      <c r="N75" s="34">
        <v>268000</v>
      </c>
      <c r="O75" s="34">
        <v>731847.01</v>
      </c>
      <c r="P75" s="34">
        <v>1915698.61</v>
      </c>
      <c r="Q75" s="34">
        <v>470176.65</v>
      </c>
      <c r="R75" s="34">
        <v>18376581.419999998</v>
      </c>
      <c r="S75" s="34">
        <v>15731999.170000002</v>
      </c>
      <c r="T75" s="34">
        <v>7440000</v>
      </c>
      <c r="U75" s="34">
        <v>10576000</v>
      </c>
    </row>
    <row r="76" spans="1:21" x14ac:dyDescent="0.35">
      <c r="A76" s="19" t="s">
        <v>140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 x14ac:dyDescent="0.35">
      <c r="A77" s="19" t="s">
        <v>140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 x14ac:dyDescent="0.35">
      <c r="A78" s="19" t="s">
        <v>140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21" x14ac:dyDescent="0.35">
      <c r="A79" s="19" t="s">
        <v>140</v>
      </c>
      <c r="B79" s="388" t="s">
        <v>94</v>
      </c>
      <c r="C79" s="17" t="s">
        <v>59</v>
      </c>
      <c r="D79" s="35"/>
      <c r="E79" s="34">
        <f t="shared" ref="E79:R79" si="17">SUM(E80:E83)</f>
        <v>26355000</v>
      </c>
      <c r="F79" s="34">
        <f t="shared" si="17"/>
        <v>10225000</v>
      </c>
      <c r="G79" s="34">
        <f t="shared" si="17"/>
        <v>24829000</v>
      </c>
      <c r="H79" s="34">
        <f t="shared" si="17"/>
        <v>11348000</v>
      </c>
      <c r="I79" s="34">
        <f t="shared" si="17"/>
        <v>18731000</v>
      </c>
      <c r="J79" s="34">
        <f t="shared" si="17"/>
        <v>28220000</v>
      </c>
      <c r="K79" s="34">
        <f t="shared" si="17"/>
        <v>70616000</v>
      </c>
      <c r="L79" s="34">
        <f t="shared" si="17"/>
        <v>97891000</v>
      </c>
      <c r="M79" s="34">
        <f t="shared" si="17"/>
        <v>81217000</v>
      </c>
      <c r="N79" s="34">
        <f t="shared" si="17"/>
        <v>79406000</v>
      </c>
      <c r="O79" s="34">
        <f t="shared" si="17"/>
        <v>497905615.80000007</v>
      </c>
      <c r="P79" s="34">
        <f t="shared" si="17"/>
        <v>72159285.490000024</v>
      </c>
      <c r="Q79" s="34">
        <f t="shared" si="17"/>
        <v>1194053407.0399997</v>
      </c>
      <c r="R79" s="34">
        <f t="shared" si="17"/>
        <v>362921567.81999975</v>
      </c>
      <c r="S79" s="34">
        <f t="shared" ref="S79:U79" si="18">SUM(S80:S83)</f>
        <v>141058933.27000004</v>
      </c>
      <c r="T79" s="34">
        <f t="shared" si="18"/>
        <v>45055000</v>
      </c>
      <c r="U79" s="34">
        <f t="shared" si="18"/>
        <v>50952000</v>
      </c>
    </row>
    <row r="80" spans="1:21" x14ac:dyDescent="0.35">
      <c r="A80" s="19" t="s">
        <v>140</v>
      </c>
      <c r="B80" s="388"/>
      <c r="C80" s="20" t="s">
        <v>60</v>
      </c>
      <c r="D80" s="35"/>
      <c r="E80" s="35">
        <f t="shared" ref="E80:J80" si="19">E35-E70-E75</f>
        <v>26355000</v>
      </c>
      <c r="F80" s="35">
        <f t="shared" si="19"/>
        <v>10225000</v>
      </c>
      <c r="G80" s="35">
        <f t="shared" si="19"/>
        <v>24829000</v>
      </c>
      <c r="H80" s="35">
        <f t="shared" si="19"/>
        <v>11348000</v>
      </c>
      <c r="I80" s="35">
        <f t="shared" si="19"/>
        <v>18731000</v>
      </c>
      <c r="J80" s="35">
        <f t="shared" si="19"/>
        <v>28220000</v>
      </c>
      <c r="K80" s="35">
        <f t="shared" ref="K80:R80" si="20">K35-K70-K75</f>
        <v>70616000</v>
      </c>
      <c r="L80" s="35">
        <f t="shared" si="20"/>
        <v>97891000</v>
      </c>
      <c r="M80" s="35">
        <f t="shared" si="20"/>
        <v>81217000</v>
      </c>
      <c r="N80" s="35">
        <f t="shared" si="20"/>
        <v>79406000</v>
      </c>
      <c r="O80" s="35">
        <f t="shared" si="20"/>
        <v>497905615.80000007</v>
      </c>
      <c r="P80" s="35">
        <f t="shared" si="20"/>
        <v>72159285.490000024</v>
      </c>
      <c r="Q80" s="35">
        <f t="shared" si="20"/>
        <v>1194053407.0399997</v>
      </c>
      <c r="R80" s="35">
        <f t="shared" si="20"/>
        <v>362921567.81999975</v>
      </c>
      <c r="S80" s="35">
        <f t="shared" ref="S80:U80" si="21">S35-S70-S75</f>
        <v>141058933.27000004</v>
      </c>
      <c r="T80" s="35">
        <f t="shared" si="21"/>
        <v>45055000</v>
      </c>
      <c r="U80" s="35">
        <f t="shared" si="21"/>
        <v>50952000</v>
      </c>
    </row>
    <row r="81" spans="1:21" x14ac:dyDescent="0.35">
      <c r="A81" s="19" t="s">
        <v>140</v>
      </c>
      <c r="B81" s="388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1" x14ac:dyDescent="0.35">
      <c r="A82" s="19" t="s">
        <v>140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</row>
    <row r="83" spans="1:21" x14ac:dyDescent="0.35">
      <c r="A83" s="19" t="s">
        <v>140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</row>
    <row r="84" spans="1:21" x14ac:dyDescent="0.35">
      <c r="A84" s="19" t="s">
        <v>140</v>
      </c>
    </row>
    <row r="85" spans="1:21" x14ac:dyDescent="0.35">
      <c r="A85" s="19" t="s">
        <v>140</v>
      </c>
      <c r="B85" s="64"/>
    </row>
    <row r="86" spans="1:21" x14ac:dyDescent="0.35">
      <c r="A86" s="19" t="s">
        <v>104</v>
      </c>
      <c r="B86" s="22" t="s">
        <v>172</v>
      </c>
      <c r="C86" s="22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</row>
    <row r="87" spans="1:21" s="42" customFormat="1" x14ac:dyDescent="0.35">
      <c r="A87" s="19" t="s">
        <v>140</v>
      </c>
      <c r="B87" s="41" t="s">
        <v>168</v>
      </c>
      <c r="C87" s="41" t="s">
        <v>167</v>
      </c>
      <c r="D87" s="72">
        <v>12130000000</v>
      </c>
      <c r="E87" s="72">
        <v>12304000000</v>
      </c>
      <c r="F87" s="72">
        <v>12502000000</v>
      </c>
      <c r="G87" s="72">
        <v>12994000000</v>
      </c>
      <c r="H87" s="72">
        <v>13694000000</v>
      </c>
      <c r="I87" s="72">
        <v>15013000000</v>
      </c>
      <c r="J87" s="72">
        <v>16373999999.999998</v>
      </c>
      <c r="K87" s="72">
        <v>18145000000</v>
      </c>
      <c r="L87" s="72">
        <v>20958000000</v>
      </c>
      <c r="M87" s="72">
        <v>24522000000</v>
      </c>
      <c r="N87" s="72">
        <v>26594000000</v>
      </c>
      <c r="O87" s="72">
        <v>28917000000</v>
      </c>
      <c r="P87" s="72">
        <v>34374000000</v>
      </c>
      <c r="Q87" s="72">
        <v>39955000000</v>
      </c>
      <c r="R87" s="72">
        <v>44856000000</v>
      </c>
      <c r="S87" s="72">
        <v>49166000000</v>
      </c>
      <c r="T87" s="72">
        <v>52132000000</v>
      </c>
      <c r="U87" s="72">
        <v>55188000000</v>
      </c>
    </row>
    <row r="88" spans="1:21" s="42" customFormat="1" x14ac:dyDescent="0.35">
      <c r="A88" s="19" t="s">
        <v>140</v>
      </c>
      <c r="B88" s="74" t="s">
        <v>171</v>
      </c>
      <c r="C88" s="74" t="s">
        <v>173</v>
      </c>
      <c r="D88" s="44">
        <v>1</v>
      </c>
      <c r="E88" s="44">
        <v>1</v>
      </c>
      <c r="F88" s="44">
        <v>1</v>
      </c>
      <c r="G88" s="44">
        <v>1</v>
      </c>
      <c r="H88" s="44">
        <v>1</v>
      </c>
      <c r="I88" s="44">
        <v>1</v>
      </c>
      <c r="J88" s="44">
        <v>1</v>
      </c>
      <c r="K88" s="44">
        <v>1</v>
      </c>
      <c r="L88" s="44">
        <v>1</v>
      </c>
      <c r="M88" s="44">
        <v>1</v>
      </c>
      <c r="N88" s="44">
        <v>1</v>
      </c>
      <c r="O88" s="44">
        <v>1</v>
      </c>
      <c r="P88" s="44">
        <v>1</v>
      </c>
      <c r="Q88" s="44">
        <v>1</v>
      </c>
      <c r="R88" s="44">
        <v>1</v>
      </c>
      <c r="S88" s="44">
        <v>1</v>
      </c>
      <c r="T88" s="353">
        <v>1</v>
      </c>
      <c r="U88" s="353">
        <v>1</v>
      </c>
    </row>
    <row r="89" spans="1:21" s="42" customFormat="1" x14ac:dyDescent="0.35">
      <c r="A89" s="19" t="s">
        <v>140</v>
      </c>
      <c r="B89" s="71" t="s">
        <v>69</v>
      </c>
      <c r="C89" s="71" t="s">
        <v>173</v>
      </c>
      <c r="D89" s="43">
        <v>2971197</v>
      </c>
      <c r="E89" s="43">
        <v>3030347</v>
      </c>
      <c r="F89" s="43">
        <v>3089684</v>
      </c>
      <c r="G89" s="43">
        <v>3149265</v>
      </c>
      <c r="H89" s="43">
        <v>3209174</v>
      </c>
      <c r="I89" s="43">
        <v>3269541</v>
      </c>
      <c r="J89" s="43">
        <v>3330465</v>
      </c>
      <c r="K89" s="43">
        <v>3391905</v>
      </c>
      <c r="L89" s="43">
        <v>3453807</v>
      </c>
      <c r="M89" s="43">
        <v>3516268</v>
      </c>
      <c r="N89" s="43">
        <v>3579385</v>
      </c>
      <c r="O89" s="43">
        <v>3643222</v>
      </c>
      <c r="P89" s="43">
        <v>3707782</v>
      </c>
      <c r="Q89" s="43">
        <v>3772938</v>
      </c>
      <c r="R89" s="43">
        <v>3838462</v>
      </c>
      <c r="S89" s="43">
        <v>3903986</v>
      </c>
      <c r="T89" s="353">
        <v>3969249</v>
      </c>
      <c r="U89" s="353">
        <v>4034119</v>
      </c>
    </row>
    <row r="90" spans="1:21" x14ac:dyDescent="0.35">
      <c r="A90" s="19" t="s">
        <v>140</v>
      </c>
      <c r="B90" s="29" t="s">
        <v>169</v>
      </c>
      <c r="C90" s="30" t="s">
        <v>167</v>
      </c>
      <c r="D90" s="73">
        <v>2920000000</v>
      </c>
      <c r="E90" s="73">
        <v>2953000000</v>
      </c>
      <c r="F90" s="73">
        <v>3085000000</v>
      </c>
      <c r="G90" s="73">
        <v>3212000000</v>
      </c>
      <c r="H90" s="73">
        <v>3493000000</v>
      </c>
      <c r="I90" s="73">
        <v>3688000000</v>
      </c>
      <c r="J90" s="73">
        <v>3856000000</v>
      </c>
      <c r="K90" s="73">
        <v>4186000000</v>
      </c>
      <c r="L90" s="73">
        <v>4818000000</v>
      </c>
      <c r="M90" s="73">
        <v>5917000000</v>
      </c>
      <c r="N90" s="73">
        <v>6370000000</v>
      </c>
      <c r="O90" s="73">
        <v>7322000000</v>
      </c>
      <c r="P90" s="73">
        <v>8416000000</v>
      </c>
      <c r="Q90" s="73">
        <v>9533000000</v>
      </c>
      <c r="R90" s="73">
        <v>10962000000</v>
      </c>
      <c r="S90" s="73">
        <v>11614000000</v>
      </c>
      <c r="T90" s="73">
        <v>11874000000</v>
      </c>
      <c r="U90" s="73">
        <v>12537000000</v>
      </c>
    </row>
    <row r="91" spans="1:21" x14ac:dyDescent="0.35">
      <c r="A91" s="19" t="s">
        <v>140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</row>
    <row r="92" spans="1:21" x14ac:dyDescent="0.35">
      <c r="A92" s="19" t="s">
        <v>140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</row>
    <row r="93" spans="1:21" ht="15" customHeight="1" x14ac:dyDescent="0.35">
      <c r="A93" s="19" t="s">
        <v>140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</row>
    <row r="94" spans="1:21" ht="15" customHeight="1" x14ac:dyDescent="0.35">
      <c r="A94" s="19" t="s">
        <v>140</v>
      </c>
      <c r="B94" s="385" t="s">
        <v>0</v>
      </c>
      <c r="C94" s="260" t="s">
        <v>125</v>
      </c>
      <c r="D94" s="77"/>
      <c r="E94" s="64">
        <f t="shared" ref="E94:R104" si="22">(E8/E$8)*100</f>
        <v>100</v>
      </c>
      <c r="F94" s="64">
        <f t="shared" si="22"/>
        <v>100</v>
      </c>
      <c r="G94" s="64">
        <f t="shared" si="22"/>
        <v>100</v>
      </c>
      <c r="H94" s="64">
        <f t="shared" si="22"/>
        <v>100</v>
      </c>
      <c r="I94" s="64">
        <f t="shared" si="22"/>
        <v>100</v>
      </c>
      <c r="J94" s="64">
        <f t="shared" si="22"/>
        <v>100</v>
      </c>
      <c r="K94" s="64">
        <f t="shared" si="22"/>
        <v>100</v>
      </c>
      <c r="L94" s="64">
        <f t="shared" si="22"/>
        <v>100</v>
      </c>
      <c r="M94" s="64">
        <f t="shared" si="22"/>
        <v>100</v>
      </c>
      <c r="N94" s="64">
        <f t="shared" si="22"/>
        <v>100</v>
      </c>
      <c r="O94" s="64">
        <f t="shared" si="22"/>
        <v>100</v>
      </c>
      <c r="P94" s="64">
        <f t="shared" si="22"/>
        <v>100</v>
      </c>
      <c r="Q94" s="64">
        <f t="shared" si="22"/>
        <v>100</v>
      </c>
      <c r="R94" s="64">
        <f t="shared" si="22"/>
        <v>100</v>
      </c>
      <c r="S94" s="64">
        <f>(S8/S$8)*100</f>
        <v>100</v>
      </c>
      <c r="T94" s="64">
        <f>(T8/T$8)*100</f>
        <v>100</v>
      </c>
      <c r="U94" s="64">
        <f>(U8/U$8)*100</f>
        <v>100</v>
      </c>
    </row>
    <row r="95" spans="1:21" ht="15" customHeight="1" x14ac:dyDescent="0.35">
      <c r="A95" s="19" t="s">
        <v>140</v>
      </c>
      <c r="B95" s="386"/>
      <c r="C95" s="260" t="s">
        <v>124</v>
      </c>
      <c r="D95" s="64"/>
      <c r="E95" s="64">
        <f t="shared" si="22"/>
        <v>146.3788985367284</v>
      </c>
      <c r="F95" s="64">
        <f t="shared" si="22"/>
        <v>116.50301310373735</v>
      </c>
      <c r="G95" s="64">
        <f t="shared" si="22"/>
        <v>93.203076202373509</v>
      </c>
      <c r="H95" s="64">
        <f t="shared" si="22"/>
        <v>98.565857532684404</v>
      </c>
      <c r="I95" s="64">
        <f t="shared" si="22"/>
        <v>136.40350379325349</v>
      </c>
      <c r="J95" s="64">
        <f t="shared" si="22"/>
        <v>115.33268663512364</v>
      </c>
      <c r="K95" s="64">
        <f t="shared" si="22"/>
        <v>113.98266190719022</v>
      </c>
      <c r="L95" s="64">
        <f t="shared" si="22"/>
        <v>125.90281130984064</v>
      </c>
      <c r="M95" s="64">
        <f t="shared" si="22"/>
        <v>129.00142151806918</v>
      </c>
      <c r="N95" s="64">
        <f t="shared" si="22"/>
        <v>136.61109613446749</v>
      </c>
      <c r="O95" s="64">
        <f t="shared" si="22"/>
        <v>131.62586996707347</v>
      </c>
      <c r="P95" s="64">
        <f t="shared" si="22"/>
        <v>129.22478000633856</v>
      </c>
      <c r="Q95" s="64">
        <f t="shared" si="22"/>
        <v>130.01710226766065</v>
      </c>
      <c r="R95" s="64">
        <f t="shared" si="22"/>
        <v>120.70687378090416</v>
      </c>
      <c r="S95" s="64">
        <f t="shared" ref="S95:T96" si="23">(S9/S$8)*100</f>
        <v>99.61415216616858</v>
      </c>
      <c r="T95" s="64">
        <f t="shared" si="23"/>
        <v>137.39868720873216</v>
      </c>
      <c r="U95" s="64">
        <f t="shared" ref="U95" si="24">(U9/U$8)*100</f>
        <v>116.19531075139852</v>
      </c>
    </row>
    <row r="96" spans="1:21" ht="15" customHeight="1" x14ac:dyDescent="0.35">
      <c r="A96" s="19" t="s">
        <v>140</v>
      </c>
      <c r="B96" s="386"/>
      <c r="C96" s="95" t="s">
        <v>126</v>
      </c>
      <c r="D96" s="64"/>
      <c r="E96" s="64">
        <f t="shared" si="22"/>
        <v>98.247005768584074</v>
      </c>
      <c r="F96" s="64">
        <f t="shared" si="22"/>
        <v>79.439775717888281</v>
      </c>
      <c r="G96" s="64">
        <f t="shared" si="22"/>
        <v>56.489303560274827</v>
      </c>
      <c r="H96" s="64">
        <f t="shared" si="22"/>
        <v>66.140593817456121</v>
      </c>
      <c r="I96" s="64">
        <f t="shared" si="22"/>
        <v>73.262954764742602</v>
      </c>
      <c r="J96" s="64">
        <f t="shared" si="22"/>
        <v>64.990002573594921</v>
      </c>
      <c r="K96" s="64">
        <f t="shared" si="22"/>
        <v>75.873211841434284</v>
      </c>
      <c r="L96" s="64">
        <f t="shared" si="22"/>
        <v>79.086814579457126</v>
      </c>
      <c r="M96" s="64">
        <f t="shared" si="22"/>
        <v>70.27567171692985</v>
      </c>
      <c r="N96" s="64">
        <f t="shared" si="22"/>
        <v>82.086187876080928</v>
      </c>
      <c r="O96" s="64">
        <f t="shared" si="22"/>
        <v>80.762171322052708</v>
      </c>
      <c r="P96" s="64">
        <f t="shared" si="22"/>
        <v>83.629323727865597</v>
      </c>
      <c r="Q96" s="64">
        <f t="shared" si="22"/>
        <v>87.037422629780892</v>
      </c>
      <c r="R96" s="64">
        <f t="shared" si="22"/>
        <v>89.446075823136667</v>
      </c>
      <c r="S96" s="64">
        <f t="shared" si="23"/>
        <v>72.193755781780823</v>
      </c>
      <c r="T96" s="64">
        <f t="shared" si="23"/>
        <v>70.862873883859592</v>
      </c>
      <c r="U96" s="64">
        <f t="shared" ref="U96" si="25">(U10/U$8)*100</f>
        <v>56.643596351320127</v>
      </c>
    </row>
    <row r="97" spans="1:21" ht="15" customHeight="1" x14ac:dyDescent="0.35">
      <c r="A97" s="19" t="s">
        <v>140</v>
      </c>
      <c r="B97" s="386"/>
      <c r="C97" s="260" t="s">
        <v>123</v>
      </c>
      <c r="D97" s="64"/>
      <c r="E97" s="64">
        <f t="shared" si="22"/>
        <v>100</v>
      </c>
      <c r="F97" s="64">
        <f t="shared" si="22"/>
        <v>81.138039318083429</v>
      </c>
      <c r="G97" s="64">
        <f t="shared" si="22"/>
        <v>57.83885071830106</v>
      </c>
      <c r="H97" s="64">
        <f t="shared" si="22"/>
        <v>67.570154359956007</v>
      </c>
      <c r="I97" s="64">
        <f t="shared" si="22"/>
        <v>74.724256011502732</v>
      </c>
      <c r="J97" s="64">
        <f t="shared" si="22"/>
        <v>66.780828697562995</v>
      </c>
      <c r="K97" s="64">
        <f t="shared" si="22"/>
        <v>77.31196936758009</v>
      </c>
      <c r="L97" s="64">
        <f t="shared" si="22"/>
        <v>80.322973505229896</v>
      </c>
      <c r="M97" s="64">
        <f t="shared" si="22"/>
        <v>71.546277596664979</v>
      </c>
      <c r="N97" s="64">
        <f t="shared" si="22"/>
        <v>83.298002823124946</v>
      </c>
      <c r="O97" s="64">
        <f t="shared" si="22"/>
        <v>81.87035011187362</v>
      </c>
      <c r="P97" s="64">
        <f t="shared" si="22"/>
        <v>84.016902608514982</v>
      </c>
      <c r="Q97" s="64">
        <f t="shared" si="22"/>
        <v>87.334851146049459</v>
      </c>
      <c r="R97" s="64">
        <f t="shared" si="22"/>
        <v>89.820601619889544</v>
      </c>
      <c r="S97" s="64">
        <f t="shared" ref="S97:T97" si="26">(S11/S$8)*100</f>
        <v>72.517568031145984</v>
      </c>
      <c r="T97" s="64">
        <f t="shared" si="26"/>
        <v>71.374887201315261</v>
      </c>
      <c r="U97" s="64">
        <f t="shared" ref="U97" si="27">(U11/U$8)*100</f>
        <v>57.690962875004118</v>
      </c>
    </row>
    <row r="98" spans="1:21" ht="15" customHeight="1" x14ac:dyDescent="0.35">
      <c r="A98" s="19" t="s">
        <v>140</v>
      </c>
      <c r="B98" s="386"/>
      <c r="C98" s="20" t="s">
        <v>117</v>
      </c>
      <c r="D98" s="64"/>
      <c r="E98" s="64">
        <f t="shared" si="22"/>
        <v>98.247005768584074</v>
      </c>
      <c r="F98" s="64">
        <f t="shared" si="22"/>
        <v>79.439775717888281</v>
      </c>
      <c r="G98" s="64">
        <f t="shared" si="22"/>
        <v>56.489303560274827</v>
      </c>
      <c r="H98" s="64">
        <f t="shared" si="22"/>
        <v>66.140593817456121</v>
      </c>
      <c r="I98" s="64">
        <f t="shared" si="22"/>
        <v>73.262954764742602</v>
      </c>
      <c r="J98" s="64">
        <f t="shared" si="22"/>
        <v>64.990002573594921</v>
      </c>
      <c r="K98" s="64">
        <f t="shared" si="22"/>
        <v>75.873211841434284</v>
      </c>
      <c r="L98" s="64">
        <f t="shared" si="22"/>
        <v>79.086814579457126</v>
      </c>
      <c r="M98" s="64">
        <f t="shared" si="22"/>
        <v>70.27567171692985</v>
      </c>
      <c r="N98" s="64">
        <f t="shared" si="22"/>
        <v>82.086187876080928</v>
      </c>
      <c r="O98" s="64">
        <f t="shared" si="22"/>
        <v>80.762171322052708</v>
      </c>
      <c r="P98" s="64">
        <f t="shared" si="22"/>
        <v>83.629323727865597</v>
      </c>
      <c r="Q98" s="64">
        <f t="shared" si="22"/>
        <v>87.037422629780892</v>
      </c>
      <c r="R98" s="64">
        <f t="shared" si="22"/>
        <v>89.446075823136667</v>
      </c>
      <c r="S98" s="64">
        <f t="shared" ref="S98:T98" si="28">(S12/S$8)*100</f>
        <v>72.193755781780823</v>
      </c>
      <c r="T98" s="64">
        <f t="shared" si="28"/>
        <v>70.862873883859592</v>
      </c>
      <c r="U98" s="64">
        <f t="shared" ref="U98" si="29">(U12/U$8)*100</f>
        <v>56.643596351320127</v>
      </c>
    </row>
    <row r="99" spans="1:21" ht="15" customHeight="1" x14ac:dyDescent="0.35">
      <c r="A99" s="19" t="s">
        <v>140</v>
      </c>
      <c r="B99" s="386"/>
      <c r="C99" s="254" t="s">
        <v>118</v>
      </c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</row>
    <row r="100" spans="1:21" ht="15" customHeight="1" x14ac:dyDescent="0.35">
      <c r="A100" s="19" t="s">
        <v>140</v>
      </c>
      <c r="B100" s="386"/>
      <c r="C100" s="254" t="s">
        <v>119</v>
      </c>
      <c r="D100" s="64"/>
      <c r="E100" s="64">
        <f t="shared" si="22"/>
        <v>1.752994231415933</v>
      </c>
      <c r="F100" s="64">
        <f t="shared" si="22"/>
        <v>1.6982636001951472</v>
      </c>
      <c r="G100" s="64">
        <f t="shared" si="22"/>
        <v>1.3495471580262337</v>
      </c>
      <c r="H100" s="64">
        <f t="shared" si="22"/>
        <v>1.4295605424998981</v>
      </c>
      <c r="I100" s="64">
        <f t="shared" si="22"/>
        <v>1.4613012467601263</v>
      </c>
      <c r="J100" s="64">
        <f t="shared" si="22"/>
        <v>1.7908261239680874</v>
      </c>
      <c r="K100" s="64">
        <f t="shared" si="22"/>
        <v>1.4387575261458083</v>
      </c>
      <c r="L100" s="64">
        <f t="shared" si="22"/>
        <v>1.2361589257727847</v>
      </c>
      <c r="M100" s="64">
        <f t="shared" si="22"/>
        <v>1.2706058797351327</v>
      </c>
      <c r="N100" s="64">
        <f t="shared" si="22"/>
        <v>1.2118149470440251</v>
      </c>
      <c r="O100" s="64">
        <f t="shared" si="22"/>
        <v>1.1081787898209163</v>
      </c>
      <c r="P100" s="64">
        <f t="shared" si="22"/>
        <v>0.38757888064939294</v>
      </c>
      <c r="Q100" s="64">
        <f t="shared" si="22"/>
        <v>0.29742851626856709</v>
      </c>
      <c r="R100" s="64">
        <f t="shared" si="22"/>
        <v>0.37452579675285536</v>
      </c>
      <c r="S100" s="64">
        <f t="shared" ref="S100:T100" si="30">(S14/S$8)*100</f>
        <v>0.32381224936515729</v>
      </c>
      <c r="T100" s="64">
        <f t="shared" si="30"/>
        <v>0.51201331745567369</v>
      </c>
      <c r="U100" s="64">
        <f t="shared" ref="U100" si="31">(U14/U$8)*100</f>
        <v>1.0473665236839851</v>
      </c>
    </row>
    <row r="101" spans="1:21" ht="15" customHeight="1" x14ac:dyDescent="0.35">
      <c r="A101" s="19" t="s">
        <v>140</v>
      </c>
      <c r="B101" s="386"/>
      <c r="C101" s="254" t="s">
        <v>120</v>
      </c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</row>
    <row r="102" spans="1:21" ht="15" customHeight="1" x14ac:dyDescent="0.35">
      <c r="A102" s="19" t="s">
        <v>140</v>
      </c>
      <c r="B102" s="386"/>
      <c r="C102" s="260" t="s">
        <v>121</v>
      </c>
      <c r="D102" s="64"/>
      <c r="E102" s="64">
        <f t="shared" si="22"/>
        <v>35.902322092211122</v>
      </c>
      <c r="F102" s="64">
        <f t="shared" si="22"/>
        <v>29.036768798400342</v>
      </c>
      <c r="G102" s="64">
        <f t="shared" si="22"/>
        <v>33.735555902560897</v>
      </c>
      <c r="H102" s="64">
        <f t="shared" si="22"/>
        <v>27.530240703783655</v>
      </c>
      <c r="I102" s="64">
        <f t="shared" si="22"/>
        <v>61.12946251206084</v>
      </c>
      <c r="J102" s="64">
        <f t="shared" si="22"/>
        <v>41.23690931047453</v>
      </c>
      <c r="K102" s="64">
        <f t="shared" si="22"/>
        <v>35.957486781717165</v>
      </c>
      <c r="L102" s="64">
        <f t="shared" si="22"/>
        <v>43.782702344598455</v>
      </c>
      <c r="M102" s="64">
        <f t="shared" si="22"/>
        <v>52.31314980137293</v>
      </c>
      <c r="N102" s="64">
        <f t="shared" si="22"/>
        <v>43.42708270124713</v>
      </c>
      <c r="O102" s="64">
        <f t="shared" si="22"/>
        <v>37.121609658342742</v>
      </c>
      <c r="P102" s="64">
        <f t="shared" si="22"/>
        <v>36.864997530572374</v>
      </c>
      <c r="Q102" s="64">
        <f t="shared" si="22"/>
        <v>34.867407539288379</v>
      </c>
      <c r="R102" s="64">
        <f t="shared" si="22"/>
        <v>25.358168859047371</v>
      </c>
      <c r="S102" s="64">
        <f t="shared" ref="S102:T102" si="32">(S16/S$8)*100</f>
        <v>22.093829068855921</v>
      </c>
      <c r="T102" s="64">
        <f t="shared" si="32"/>
        <v>59.200334584591808</v>
      </c>
      <c r="U102" s="64">
        <f t="shared" ref="U102" si="33">(U16/U$8)*100</f>
        <v>52.961976104307084</v>
      </c>
    </row>
    <row r="103" spans="1:21" ht="15" customHeight="1" x14ac:dyDescent="0.35">
      <c r="A103" s="19" t="s">
        <v>140</v>
      </c>
      <c r="B103" s="386"/>
      <c r="C103" s="260" t="s">
        <v>122</v>
      </c>
      <c r="D103" s="64"/>
      <c r="E103" s="64">
        <f t="shared" si="22"/>
        <v>10.476576444517258</v>
      </c>
      <c r="F103" s="64">
        <f t="shared" si="22"/>
        <v>6.3282049872535744</v>
      </c>
      <c r="G103" s="64">
        <f t="shared" si="22"/>
        <v>1.6286695815115553</v>
      </c>
      <c r="H103" s="64">
        <f t="shared" si="22"/>
        <v>3.465462468944732</v>
      </c>
      <c r="I103" s="64">
        <f t="shared" si="22"/>
        <v>0.54978526968991803</v>
      </c>
      <c r="J103" s="64">
        <f t="shared" si="22"/>
        <v>7.3149486270860971</v>
      </c>
      <c r="K103" s="64">
        <f t="shared" si="22"/>
        <v>0.71320575789294749</v>
      </c>
      <c r="L103" s="64">
        <f t="shared" si="22"/>
        <v>1.797135460012294</v>
      </c>
      <c r="M103" s="64">
        <f t="shared" si="22"/>
        <v>5.1419941200312564</v>
      </c>
      <c r="N103" s="64">
        <f t="shared" si="22"/>
        <v>9.8860106100954059</v>
      </c>
      <c r="O103" s="64">
        <f t="shared" si="22"/>
        <v>12.633910196857091</v>
      </c>
      <c r="P103" s="64">
        <f t="shared" si="22"/>
        <v>8.3428798672512148</v>
      </c>
      <c r="Q103" s="64">
        <f t="shared" si="22"/>
        <v>7.8148435823227889</v>
      </c>
      <c r="R103" s="64">
        <f t="shared" si="22"/>
        <v>5.5281033019672439</v>
      </c>
      <c r="S103" s="64">
        <f t="shared" ref="S103:T103" si="34">(S17/S$8)*100</f>
        <v>5.0027550661666718</v>
      </c>
      <c r="T103" s="64">
        <f t="shared" si="34"/>
        <v>6.8234654228250964</v>
      </c>
      <c r="U103" s="64">
        <f t="shared" ref="U103" si="35">(U17/U$8)*100</f>
        <v>5.5423717720873169</v>
      </c>
    </row>
    <row r="104" spans="1:21" ht="15" customHeight="1" x14ac:dyDescent="0.35">
      <c r="A104" s="19" t="s">
        <v>140</v>
      </c>
      <c r="B104" s="387"/>
      <c r="C104" s="261" t="s">
        <v>116</v>
      </c>
      <c r="D104" s="85"/>
      <c r="E104" s="85">
        <f t="shared" si="22"/>
        <v>0</v>
      </c>
      <c r="F104" s="85">
        <f t="shared" si="22"/>
        <v>18.861960681916567</v>
      </c>
      <c r="G104" s="85">
        <f t="shared" si="22"/>
        <v>42.16114928169894</v>
      </c>
      <c r="H104" s="85">
        <f t="shared" si="22"/>
        <v>32.429845640043986</v>
      </c>
      <c r="I104" s="85">
        <f t="shared" si="22"/>
        <v>25.275743988497268</v>
      </c>
      <c r="J104" s="85">
        <f t="shared" si="22"/>
        <v>33.219171302436997</v>
      </c>
      <c r="K104" s="85">
        <f t="shared" si="22"/>
        <v>22.68803063241991</v>
      </c>
      <c r="L104" s="85">
        <f t="shared" si="22"/>
        <v>19.677026494770097</v>
      </c>
      <c r="M104" s="85">
        <f t="shared" si="22"/>
        <v>28.453722403335018</v>
      </c>
      <c r="N104" s="85">
        <f t="shared" si="22"/>
        <v>16.701997176875043</v>
      </c>
      <c r="O104" s="85">
        <f t="shared" si="22"/>
        <v>18.129649888126377</v>
      </c>
      <c r="P104" s="85">
        <f t="shared" si="22"/>
        <v>15.983097391485021</v>
      </c>
      <c r="Q104" s="85">
        <f t="shared" si="22"/>
        <v>12.665148853950548</v>
      </c>
      <c r="R104" s="85">
        <f t="shared" si="22"/>
        <v>10.179398380110463</v>
      </c>
      <c r="S104" s="85">
        <f t="shared" ref="S104:T104" si="36">(S18/S$8)*100</f>
        <v>27.482431968854016</v>
      </c>
      <c r="T104" s="85">
        <f t="shared" si="36"/>
        <v>28.625112798684739</v>
      </c>
      <c r="U104" s="85">
        <f t="shared" ref="U104" si="37">(U18/U$8)*100</f>
        <v>42.309037124995882</v>
      </c>
    </row>
    <row r="105" spans="1:21" x14ac:dyDescent="0.35">
      <c r="A105" s="19" t="s">
        <v>140</v>
      </c>
      <c r="B105" s="254" t="s">
        <v>4</v>
      </c>
      <c r="C105" s="260" t="s">
        <v>59</v>
      </c>
      <c r="D105" s="32"/>
      <c r="E105" s="32">
        <f t="shared" ref="E105:R120" si="38">(E19/E$10)*100</f>
        <v>11.583289450588028</v>
      </c>
      <c r="F105" s="32">
        <f t="shared" si="38"/>
        <v>14.752247868903506</v>
      </c>
      <c r="G105" s="32">
        <f t="shared" si="38"/>
        <v>9.3584790916567027</v>
      </c>
      <c r="H105" s="32">
        <f t="shared" si="38"/>
        <v>5.9276763447150467</v>
      </c>
      <c r="I105" s="32">
        <f t="shared" si="38"/>
        <v>5.9398935043873919</v>
      </c>
      <c r="J105" s="32">
        <f t="shared" si="38"/>
        <v>8.841734595654982</v>
      </c>
      <c r="K105" s="32">
        <f t="shared" si="38"/>
        <v>4.0575977964550844</v>
      </c>
      <c r="L105" s="32">
        <f t="shared" si="38"/>
        <v>8.8814706458455746</v>
      </c>
      <c r="M105" s="32">
        <f t="shared" si="38"/>
        <v>6.5370340514153611</v>
      </c>
      <c r="N105" s="32">
        <f t="shared" si="38"/>
        <v>3.8073794182409562</v>
      </c>
      <c r="O105" s="32">
        <f t="shared" si="38"/>
        <v>11.720748955922533</v>
      </c>
      <c r="P105" s="32">
        <f t="shared" si="38"/>
        <v>3.0097952783949102</v>
      </c>
      <c r="Q105" s="32">
        <f t="shared" si="38"/>
        <v>4.9176762092787651</v>
      </c>
      <c r="R105" s="32">
        <f t="shared" si="38"/>
        <v>5.1777866811552862</v>
      </c>
      <c r="S105" s="32">
        <f>(S19/S$10)*100</f>
        <v>1.4773800934536472</v>
      </c>
      <c r="T105" s="32">
        <f>(T19/T$10)*100</f>
        <v>2.1480854349782876</v>
      </c>
      <c r="U105" s="32">
        <f>(U19/U$10)*100</f>
        <v>4.0699964316195532</v>
      </c>
    </row>
    <row r="106" spans="1:21" x14ac:dyDescent="0.35">
      <c r="A106" s="19" t="s">
        <v>140</v>
      </c>
      <c r="B106" s="254"/>
      <c r="C106" s="254" t="s">
        <v>60</v>
      </c>
      <c r="D106" s="32"/>
      <c r="E106" s="32">
        <f t="shared" si="38"/>
        <v>11.583289450588028</v>
      </c>
      <c r="F106" s="32">
        <f t="shared" si="38"/>
        <v>14.752247868903506</v>
      </c>
      <c r="G106" s="32">
        <f t="shared" si="38"/>
        <v>9.3584790916567027</v>
      </c>
      <c r="H106" s="32">
        <f t="shared" si="38"/>
        <v>5.9276763447150467</v>
      </c>
      <c r="I106" s="32">
        <f t="shared" si="38"/>
        <v>5.9398935043873919</v>
      </c>
      <c r="J106" s="32">
        <f t="shared" si="38"/>
        <v>8.841734595654982</v>
      </c>
      <c r="K106" s="32">
        <f t="shared" si="38"/>
        <v>4.0575977964550844</v>
      </c>
      <c r="L106" s="32">
        <f t="shared" si="38"/>
        <v>8.8814706458455746</v>
      </c>
      <c r="M106" s="32">
        <f t="shared" si="38"/>
        <v>6.5370340514153611</v>
      </c>
      <c r="N106" s="32">
        <f t="shared" si="38"/>
        <v>3.8073794182409562</v>
      </c>
      <c r="O106" s="32">
        <f t="shared" si="38"/>
        <v>11.720748955922533</v>
      </c>
      <c r="P106" s="32">
        <f t="shared" si="38"/>
        <v>3.0097952783949102</v>
      </c>
      <c r="Q106" s="32">
        <f t="shared" si="38"/>
        <v>4.9176762092787651</v>
      </c>
      <c r="R106" s="32">
        <f t="shared" si="38"/>
        <v>5.1777866811552862</v>
      </c>
      <c r="S106" s="32">
        <f t="shared" ref="S106:T166" si="39">(S20/S$10)*100</f>
        <v>1.4773800934536472</v>
      </c>
      <c r="T106" s="32">
        <f t="shared" si="39"/>
        <v>2.1480854349782876</v>
      </c>
      <c r="U106" s="32">
        <f t="shared" ref="U106" si="40">(U20/U$10)*100</f>
        <v>4.0699964316195532</v>
      </c>
    </row>
    <row r="107" spans="1:21" x14ac:dyDescent="0.35">
      <c r="A107" s="19" t="s">
        <v>140</v>
      </c>
      <c r="B107" s="254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35">
      <c r="A108" s="19" t="s">
        <v>140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35">
      <c r="A109" s="19" t="s">
        <v>140</v>
      </c>
      <c r="B109" s="255"/>
      <c r="C109" s="255" t="s">
        <v>63</v>
      </c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x14ac:dyDescent="0.35">
      <c r="A110" s="19" t="s">
        <v>140</v>
      </c>
      <c r="B110" s="390" t="s">
        <v>5</v>
      </c>
      <c r="C110" s="17" t="s">
        <v>59</v>
      </c>
      <c r="D110" s="32"/>
      <c r="E110" s="32">
        <f t="shared" si="38"/>
        <v>0</v>
      </c>
      <c r="F110" s="32">
        <f t="shared" si="38"/>
        <v>0</v>
      </c>
      <c r="G110" s="32">
        <f t="shared" si="38"/>
        <v>0</v>
      </c>
      <c r="H110" s="32">
        <f t="shared" si="38"/>
        <v>0</v>
      </c>
      <c r="I110" s="32">
        <f t="shared" si="38"/>
        <v>0.6011682496397639</v>
      </c>
      <c r="J110" s="32">
        <f t="shared" si="38"/>
        <v>2.0329958206918399</v>
      </c>
      <c r="K110" s="32">
        <f t="shared" si="38"/>
        <v>0.83246078237164067</v>
      </c>
      <c r="L110" s="32">
        <f t="shared" si="38"/>
        <v>1.3213224476868002</v>
      </c>
      <c r="M110" s="32">
        <f t="shared" si="38"/>
        <v>6.5239034719579019</v>
      </c>
      <c r="N110" s="32">
        <f t="shared" si="38"/>
        <v>2.0134830044583834</v>
      </c>
      <c r="O110" s="32">
        <f t="shared" si="38"/>
        <v>5.3152962247929807</v>
      </c>
      <c r="P110" s="32">
        <f t="shared" si="38"/>
        <v>5.2170719661136973</v>
      </c>
      <c r="Q110" s="32">
        <f t="shared" si="38"/>
        <v>3.5063232177726689</v>
      </c>
      <c r="R110" s="32">
        <f t="shared" si="38"/>
        <v>4.6531471586114632</v>
      </c>
      <c r="S110" s="32">
        <f t="shared" si="39"/>
        <v>5.2383890764087875</v>
      </c>
      <c r="T110" s="32">
        <f t="shared" si="39"/>
        <v>1.5064276261161416</v>
      </c>
      <c r="U110" s="32">
        <f t="shared" ref="U110" si="41">(U24/U$10)*100</f>
        <v>1.885241140170963</v>
      </c>
    </row>
    <row r="111" spans="1:21" x14ac:dyDescent="0.35">
      <c r="A111" s="19" t="s">
        <v>140</v>
      </c>
      <c r="B111" s="390"/>
      <c r="C111" s="20" t="s">
        <v>60</v>
      </c>
      <c r="D111" s="32"/>
      <c r="E111" s="32">
        <f t="shared" si="38"/>
        <v>0</v>
      </c>
      <c r="F111" s="32">
        <f t="shared" si="38"/>
        <v>0</v>
      </c>
      <c r="G111" s="32">
        <f t="shared" si="38"/>
        <v>0</v>
      </c>
      <c r="H111" s="32">
        <f t="shared" si="38"/>
        <v>0</v>
      </c>
      <c r="I111" s="32">
        <f t="shared" si="38"/>
        <v>0.6011682496397639</v>
      </c>
      <c r="J111" s="32">
        <f t="shared" si="38"/>
        <v>2.0329958206918399</v>
      </c>
      <c r="K111" s="32">
        <f t="shared" si="38"/>
        <v>0.83246078237164067</v>
      </c>
      <c r="L111" s="32">
        <f t="shared" si="38"/>
        <v>1.3213224476868002</v>
      </c>
      <c r="M111" s="32">
        <f t="shared" si="38"/>
        <v>6.5239034719579019</v>
      </c>
      <c r="N111" s="32">
        <f t="shared" si="38"/>
        <v>2.0134830044583834</v>
      </c>
      <c r="O111" s="32">
        <f t="shared" si="38"/>
        <v>5.3152962247929807</v>
      </c>
      <c r="P111" s="32">
        <f t="shared" si="38"/>
        <v>5.2170719661136973</v>
      </c>
      <c r="Q111" s="32">
        <f t="shared" si="38"/>
        <v>3.5063232177726689</v>
      </c>
      <c r="R111" s="32">
        <f t="shared" si="38"/>
        <v>4.6531471586114632</v>
      </c>
      <c r="S111" s="32">
        <f t="shared" si="39"/>
        <v>5.2383890764087875</v>
      </c>
      <c r="T111" s="32">
        <f t="shared" si="39"/>
        <v>1.5064276261161416</v>
      </c>
      <c r="U111" s="32">
        <f t="shared" ref="U111" si="42">(U25/U$10)*100</f>
        <v>1.885241140170963</v>
      </c>
    </row>
    <row r="112" spans="1:21" x14ac:dyDescent="0.35">
      <c r="A112" s="19" t="s">
        <v>140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pans="1:21" x14ac:dyDescent="0.35">
      <c r="A113" s="19" t="s">
        <v>140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</row>
    <row r="114" spans="1:21" x14ac:dyDescent="0.35">
      <c r="A114" s="19" t="s">
        <v>140</v>
      </c>
      <c r="B114" s="391"/>
      <c r="C114" s="27" t="s">
        <v>63</v>
      </c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x14ac:dyDescent="0.35">
      <c r="A115" s="19" t="s">
        <v>140</v>
      </c>
      <c r="B115" s="390" t="s">
        <v>6</v>
      </c>
      <c r="C115" s="17" t="s">
        <v>59</v>
      </c>
      <c r="D115" s="32"/>
      <c r="E115" s="32">
        <f t="shared" si="38"/>
        <v>0.40986484114446198</v>
      </c>
      <c r="F115" s="32">
        <f t="shared" si="38"/>
        <v>3.2929819781246352</v>
      </c>
      <c r="G115" s="32">
        <f t="shared" si="38"/>
        <v>2.9861163901232177</v>
      </c>
      <c r="H115" s="32">
        <f t="shared" si="38"/>
        <v>1.5325287108593246</v>
      </c>
      <c r="I115" s="32">
        <f t="shared" si="38"/>
        <v>3.2299881728926829</v>
      </c>
      <c r="J115" s="32">
        <f t="shared" si="38"/>
        <v>1.0649315836288091</v>
      </c>
      <c r="K115" s="32">
        <f t="shared" si="38"/>
        <v>1.3416060597485167</v>
      </c>
      <c r="L115" s="32">
        <f t="shared" si="38"/>
        <v>2.383839899311937</v>
      </c>
      <c r="M115" s="32">
        <f t="shared" si="38"/>
        <v>3.2156622881447485</v>
      </c>
      <c r="N115" s="32">
        <f t="shared" si="38"/>
        <v>1.8616386346367551</v>
      </c>
      <c r="O115" s="32">
        <f t="shared" si="38"/>
        <v>3.4308746754701547</v>
      </c>
      <c r="P115" s="32">
        <f t="shared" si="38"/>
        <v>3.6900461752352669</v>
      </c>
      <c r="Q115" s="32">
        <f t="shared" si="38"/>
        <v>4.2553235076352562</v>
      </c>
      <c r="R115" s="32">
        <f t="shared" si="38"/>
        <v>2.3365595447783756</v>
      </c>
      <c r="S115" s="32">
        <f t="shared" si="39"/>
        <v>2.4370746757477164</v>
      </c>
      <c r="T115" s="32">
        <f t="shared" si="39"/>
        <v>2.8831862976547948</v>
      </c>
      <c r="U115" s="32">
        <f t="shared" ref="U115" si="43">(U29/U$10)*100</f>
        <v>3.7484591809832768</v>
      </c>
    </row>
    <row r="116" spans="1:21" x14ac:dyDescent="0.35">
      <c r="A116" s="19" t="s">
        <v>140</v>
      </c>
      <c r="B116" s="390"/>
      <c r="C116" s="20" t="s">
        <v>60</v>
      </c>
      <c r="D116" s="32"/>
      <c r="E116" s="32">
        <f t="shared" si="38"/>
        <v>0.40986484114446198</v>
      </c>
      <c r="F116" s="32">
        <f t="shared" si="38"/>
        <v>3.2929819781246352</v>
      </c>
      <c r="G116" s="32">
        <f t="shared" si="38"/>
        <v>2.9861163901232177</v>
      </c>
      <c r="H116" s="32">
        <f t="shared" si="38"/>
        <v>1.5325287108593246</v>
      </c>
      <c r="I116" s="32">
        <f t="shared" si="38"/>
        <v>3.2299881728926829</v>
      </c>
      <c r="J116" s="32">
        <f t="shared" si="38"/>
        <v>1.0649315836288091</v>
      </c>
      <c r="K116" s="32">
        <f t="shared" si="38"/>
        <v>1.3416060597485167</v>
      </c>
      <c r="L116" s="32">
        <f t="shared" si="38"/>
        <v>2.383839899311937</v>
      </c>
      <c r="M116" s="32">
        <f t="shared" si="38"/>
        <v>3.2156622881447485</v>
      </c>
      <c r="N116" s="32">
        <f t="shared" si="38"/>
        <v>1.8616386346367551</v>
      </c>
      <c r="O116" s="32">
        <f t="shared" si="38"/>
        <v>3.4308746754701547</v>
      </c>
      <c r="P116" s="32">
        <f t="shared" si="38"/>
        <v>3.6900461752352669</v>
      </c>
      <c r="Q116" s="32">
        <f t="shared" si="38"/>
        <v>4.2553235076352562</v>
      </c>
      <c r="R116" s="32">
        <f t="shared" si="38"/>
        <v>2.3365595447783756</v>
      </c>
      <c r="S116" s="32">
        <f t="shared" si="39"/>
        <v>2.4370746757477164</v>
      </c>
      <c r="T116" s="32">
        <f t="shared" si="39"/>
        <v>2.8831862976547948</v>
      </c>
      <c r="U116" s="32">
        <f t="shared" ref="U116" si="44">(U30/U$10)*100</f>
        <v>3.7484591809832768</v>
      </c>
    </row>
    <row r="117" spans="1:21" x14ac:dyDescent="0.35">
      <c r="A117" s="19" t="s">
        <v>140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x14ac:dyDescent="0.35">
      <c r="A118" s="19" t="s">
        <v>140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35">
      <c r="A119" s="19" t="s">
        <v>140</v>
      </c>
      <c r="B119" s="391"/>
      <c r="C119" s="27" t="s">
        <v>63</v>
      </c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 x14ac:dyDescent="0.35">
      <c r="A120" s="19" t="s">
        <v>140</v>
      </c>
      <c r="B120" s="393" t="s">
        <v>7</v>
      </c>
      <c r="C120" s="28" t="s">
        <v>59</v>
      </c>
      <c r="D120" s="56"/>
      <c r="E120" s="56">
        <f t="shared" si="38"/>
        <v>44.912673336843959</v>
      </c>
      <c r="F120" s="56">
        <f t="shared" si="38"/>
        <v>16.811767199062359</v>
      </c>
      <c r="G120" s="56">
        <f t="shared" si="38"/>
        <v>42.080675590692664</v>
      </c>
      <c r="H120" s="56">
        <f t="shared" si="38"/>
        <v>70.473998583700237</v>
      </c>
      <c r="I120" s="56">
        <f t="shared" si="38"/>
        <v>67.435686876042624</v>
      </c>
      <c r="J120" s="56">
        <f t="shared" si="38"/>
        <v>72.957561136089481</v>
      </c>
      <c r="K120" s="56">
        <f t="shared" si="38"/>
        <v>50.665968625897321</v>
      </c>
      <c r="L120" s="56">
        <f t="shared" si="38"/>
        <v>58.182988885138087</v>
      </c>
      <c r="M120" s="56">
        <f t="shared" si="38"/>
        <v>53.476694883561684</v>
      </c>
      <c r="N120" s="56">
        <f t="shared" si="38"/>
        <v>44.571715259692652</v>
      </c>
      <c r="O120" s="56">
        <f t="shared" si="38"/>
        <v>45.099778064933695</v>
      </c>
      <c r="P120" s="56">
        <f t="shared" si="38"/>
        <v>58.383307501050361</v>
      </c>
      <c r="Q120" s="56">
        <f t="shared" si="38"/>
        <v>59.848326688775124</v>
      </c>
      <c r="R120" s="56">
        <f t="shared" si="38"/>
        <v>64.175931165998406</v>
      </c>
      <c r="S120" s="56">
        <f t="shared" si="39"/>
        <v>64.11599916255642</v>
      </c>
      <c r="T120" s="56">
        <f t="shared" si="39"/>
        <v>53.612414261491693</v>
      </c>
      <c r="U120" s="56">
        <f t="shared" ref="U120" si="45">(U34/U$10)*100</f>
        <v>52.94806314820525</v>
      </c>
    </row>
    <row r="121" spans="1:21" x14ac:dyDescent="0.35">
      <c r="A121" s="19" t="s">
        <v>140</v>
      </c>
      <c r="B121" s="390"/>
      <c r="C121" s="20" t="s">
        <v>60</v>
      </c>
      <c r="D121" s="32"/>
      <c r="E121" s="32">
        <f t="shared" ref="E121:R136" si="46">(E35/E$10)*100</f>
        <v>44.912673336843959</v>
      </c>
      <c r="F121" s="32">
        <f t="shared" si="46"/>
        <v>16.811767199062359</v>
      </c>
      <c r="G121" s="32">
        <f t="shared" si="46"/>
        <v>42.080675590692664</v>
      </c>
      <c r="H121" s="32">
        <f t="shared" si="46"/>
        <v>70.473998583700237</v>
      </c>
      <c r="I121" s="32">
        <f t="shared" si="46"/>
        <v>67.435686876042624</v>
      </c>
      <c r="J121" s="32">
        <f t="shared" si="46"/>
        <v>72.957561136089481</v>
      </c>
      <c r="K121" s="32">
        <f t="shared" si="46"/>
        <v>50.665968625897321</v>
      </c>
      <c r="L121" s="32">
        <f t="shared" si="46"/>
        <v>58.182988885138087</v>
      </c>
      <c r="M121" s="32">
        <f t="shared" si="46"/>
        <v>53.476694883561684</v>
      </c>
      <c r="N121" s="32">
        <f t="shared" si="46"/>
        <v>44.571715259692652</v>
      </c>
      <c r="O121" s="32">
        <f t="shared" si="46"/>
        <v>45.099778064933695</v>
      </c>
      <c r="P121" s="32">
        <f t="shared" si="46"/>
        <v>58.383307501050361</v>
      </c>
      <c r="Q121" s="32">
        <f t="shared" si="46"/>
        <v>59.848326688775124</v>
      </c>
      <c r="R121" s="32">
        <f t="shared" si="46"/>
        <v>64.175931165998406</v>
      </c>
      <c r="S121" s="32">
        <f t="shared" si="39"/>
        <v>64.11599916255642</v>
      </c>
      <c r="T121" s="32">
        <f t="shared" si="39"/>
        <v>53.612414261491693</v>
      </c>
      <c r="U121" s="32">
        <f t="shared" ref="U121" si="47">(U35/U$10)*100</f>
        <v>52.94806314820525</v>
      </c>
    </row>
    <row r="122" spans="1:21" x14ac:dyDescent="0.35">
      <c r="A122" s="19" t="s">
        <v>140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</row>
    <row r="123" spans="1:21" x14ac:dyDescent="0.35">
      <c r="A123" s="19" t="s">
        <v>140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35">
      <c r="A124" s="19" t="s">
        <v>140</v>
      </c>
      <c r="B124" s="391"/>
      <c r="C124" s="27" t="s">
        <v>63</v>
      </c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 x14ac:dyDescent="0.35">
      <c r="A125" s="19" t="s">
        <v>140</v>
      </c>
      <c r="B125" s="393" t="s">
        <v>8</v>
      </c>
      <c r="C125" s="28" t="s">
        <v>59</v>
      </c>
      <c r="D125" s="56"/>
      <c r="E125" s="56">
        <f t="shared" si="46"/>
        <v>0</v>
      </c>
      <c r="F125" s="56">
        <f t="shared" si="46"/>
        <v>0</v>
      </c>
      <c r="G125" s="56">
        <f t="shared" si="46"/>
        <v>0</v>
      </c>
      <c r="H125" s="56">
        <f t="shared" si="46"/>
        <v>0</v>
      </c>
      <c r="I125" s="56">
        <f t="shared" si="46"/>
        <v>0</v>
      </c>
      <c r="J125" s="56">
        <f t="shared" si="46"/>
        <v>0</v>
      </c>
      <c r="K125" s="56">
        <f t="shared" si="46"/>
        <v>0</v>
      </c>
      <c r="L125" s="56">
        <f t="shared" si="46"/>
        <v>0</v>
      </c>
      <c r="M125" s="56">
        <f t="shared" si="46"/>
        <v>0</v>
      </c>
      <c r="N125" s="56">
        <f t="shared" si="46"/>
        <v>0</v>
      </c>
      <c r="O125" s="56">
        <f t="shared" si="46"/>
        <v>0</v>
      </c>
      <c r="P125" s="56">
        <f t="shared" si="46"/>
        <v>0</v>
      </c>
      <c r="Q125" s="56">
        <f t="shared" si="46"/>
        <v>7.8453329193318195</v>
      </c>
      <c r="R125" s="56">
        <f t="shared" si="46"/>
        <v>5.5101497283550422</v>
      </c>
      <c r="S125" s="56">
        <f t="shared" si="39"/>
        <v>3.0754187368957164</v>
      </c>
      <c r="T125" s="56">
        <f t="shared" si="39"/>
        <v>9.8479791413240427</v>
      </c>
      <c r="U125" s="56">
        <f t="shared" ref="U125" si="48">(U39/U$10)*100</f>
        <v>6.9610229442394269</v>
      </c>
    </row>
    <row r="126" spans="1:21" x14ac:dyDescent="0.35">
      <c r="A126" s="19" t="s">
        <v>140</v>
      </c>
      <c r="B126" s="390"/>
      <c r="C126" s="20" t="s">
        <v>60</v>
      </c>
      <c r="D126" s="32"/>
      <c r="E126" s="32">
        <f t="shared" si="46"/>
        <v>0</v>
      </c>
      <c r="F126" s="32">
        <f t="shared" si="46"/>
        <v>0</v>
      </c>
      <c r="G126" s="32">
        <f t="shared" si="46"/>
        <v>0</v>
      </c>
      <c r="H126" s="32">
        <f t="shared" si="46"/>
        <v>0</v>
      </c>
      <c r="I126" s="32">
        <f t="shared" si="46"/>
        <v>0</v>
      </c>
      <c r="J126" s="32">
        <f t="shared" si="46"/>
        <v>0</v>
      </c>
      <c r="K126" s="32">
        <f t="shared" si="46"/>
        <v>0</v>
      </c>
      <c r="L126" s="32">
        <f t="shared" si="46"/>
        <v>0</v>
      </c>
      <c r="M126" s="32">
        <f t="shared" si="46"/>
        <v>0</v>
      </c>
      <c r="N126" s="32">
        <f t="shared" si="46"/>
        <v>0</v>
      </c>
      <c r="O126" s="32">
        <f t="shared" si="46"/>
        <v>0</v>
      </c>
      <c r="P126" s="32">
        <f t="shared" si="46"/>
        <v>0</v>
      </c>
      <c r="Q126" s="32">
        <f t="shared" si="46"/>
        <v>7.8453329193318195</v>
      </c>
      <c r="R126" s="32">
        <f t="shared" si="46"/>
        <v>5.5101497283550422</v>
      </c>
      <c r="S126" s="32">
        <f t="shared" si="39"/>
        <v>3.0754187368957164</v>
      </c>
      <c r="T126" s="32">
        <f t="shared" si="39"/>
        <v>9.8479791413240427</v>
      </c>
      <c r="U126" s="32">
        <f t="shared" ref="U126" si="49">(U40/U$10)*100</f>
        <v>6.9610229442394269</v>
      </c>
    </row>
    <row r="127" spans="1:21" x14ac:dyDescent="0.35">
      <c r="A127" s="19" t="s">
        <v>140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</row>
    <row r="128" spans="1:21" x14ac:dyDescent="0.35">
      <c r="A128" s="19" t="s">
        <v>140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35">
      <c r="A129" s="19" t="s">
        <v>140</v>
      </c>
      <c r="B129" s="391"/>
      <c r="C129" s="27" t="s">
        <v>63</v>
      </c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 x14ac:dyDescent="0.35">
      <c r="A130" s="19" t="s">
        <v>140</v>
      </c>
      <c r="B130" s="393" t="s">
        <v>9</v>
      </c>
      <c r="C130" s="28" t="s">
        <v>59</v>
      </c>
      <c r="D130" s="56"/>
      <c r="E130" s="56">
        <f t="shared" si="46"/>
        <v>2.6197998946814112</v>
      </c>
      <c r="F130" s="56">
        <f t="shared" si="46"/>
        <v>4.1999143668989136</v>
      </c>
      <c r="G130" s="56">
        <f t="shared" si="46"/>
        <v>10.453135042120758</v>
      </c>
      <c r="H130" s="56">
        <f t="shared" si="46"/>
        <v>4.6445395486314229</v>
      </c>
      <c r="I130" s="56">
        <f t="shared" si="46"/>
        <v>8.6849186305345949</v>
      </c>
      <c r="J130" s="56">
        <f t="shared" si="46"/>
        <v>7.0774085852493576</v>
      </c>
      <c r="K130" s="56">
        <f t="shared" si="46"/>
        <v>15.458065672430218</v>
      </c>
      <c r="L130" s="56">
        <f t="shared" si="46"/>
        <v>14.401810384706751</v>
      </c>
      <c r="M130" s="56">
        <f t="shared" si="46"/>
        <v>9.572026214620152</v>
      </c>
      <c r="N130" s="56">
        <f t="shared" si="46"/>
        <v>29.74465181831512</v>
      </c>
      <c r="O130" s="56">
        <f t="shared" si="46"/>
        <v>22.936050892193865</v>
      </c>
      <c r="P130" s="56">
        <f t="shared" si="46"/>
        <v>19.64819016965502</v>
      </c>
      <c r="Q130" s="56">
        <f t="shared" si="46"/>
        <v>9.1009318774895718</v>
      </c>
      <c r="R130" s="56">
        <f t="shared" si="46"/>
        <v>8.2292412257888046</v>
      </c>
      <c r="S130" s="56">
        <f t="shared" si="39"/>
        <v>12.01812942735938</v>
      </c>
      <c r="T130" s="56">
        <f t="shared" si="39"/>
        <v>10.958887382222212</v>
      </c>
      <c r="U130" s="56">
        <f t="shared" ref="U130" si="50">(U44/U$10)*100</f>
        <v>21.836509447271276</v>
      </c>
    </row>
    <row r="131" spans="1:21" x14ac:dyDescent="0.35">
      <c r="A131" s="19" t="s">
        <v>140</v>
      </c>
      <c r="B131" s="390"/>
      <c r="C131" s="20" t="s">
        <v>60</v>
      </c>
      <c r="D131" s="32"/>
      <c r="E131" s="32">
        <f t="shared" si="46"/>
        <v>2.6197998946814112</v>
      </c>
      <c r="F131" s="32">
        <f t="shared" si="46"/>
        <v>4.1999143668989136</v>
      </c>
      <c r="G131" s="32">
        <f t="shared" si="46"/>
        <v>10.453135042120758</v>
      </c>
      <c r="H131" s="32">
        <f t="shared" si="46"/>
        <v>4.6445395486314229</v>
      </c>
      <c r="I131" s="32">
        <f t="shared" si="46"/>
        <v>8.6849186305345949</v>
      </c>
      <c r="J131" s="32">
        <f t="shared" si="46"/>
        <v>7.0774085852493576</v>
      </c>
      <c r="K131" s="32">
        <f t="shared" si="46"/>
        <v>15.458065672430218</v>
      </c>
      <c r="L131" s="32">
        <f t="shared" si="46"/>
        <v>14.401810384706751</v>
      </c>
      <c r="M131" s="32">
        <f t="shared" si="46"/>
        <v>9.572026214620152</v>
      </c>
      <c r="N131" s="32">
        <f t="shared" si="46"/>
        <v>29.74465181831512</v>
      </c>
      <c r="O131" s="32">
        <f t="shared" si="46"/>
        <v>22.936050892193865</v>
      </c>
      <c r="P131" s="32">
        <f t="shared" si="46"/>
        <v>19.64819016965502</v>
      </c>
      <c r="Q131" s="32">
        <f t="shared" si="46"/>
        <v>9.1009318774895718</v>
      </c>
      <c r="R131" s="32">
        <f t="shared" si="46"/>
        <v>8.2292412257888046</v>
      </c>
      <c r="S131" s="32">
        <f t="shared" si="39"/>
        <v>12.01812942735938</v>
      </c>
      <c r="T131" s="32">
        <f t="shared" si="39"/>
        <v>10.958887382222212</v>
      </c>
      <c r="U131" s="32">
        <f t="shared" ref="U131" si="51">(U45/U$10)*100</f>
        <v>21.836509447271276</v>
      </c>
    </row>
    <row r="132" spans="1:21" x14ac:dyDescent="0.35">
      <c r="A132" s="19" t="s">
        <v>140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</row>
    <row r="133" spans="1:21" x14ac:dyDescent="0.35">
      <c r="A133" s="19" t="s">
        <v>140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35">
      <c r="A134" s="19" t="s">
        <v>140</v>
      </c>
      <c r="B134" s="391"/>
      <c r="C134" s="27" t="s">
        <v>63</v>
      </c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 x14ac:dyDescent="0.35">
      <c r="A135" s="19" t="s">
        <v>140</v>
      </c>
      <c r="B135" s="393" t="s">
        <v>1</v>
      </c>
      <c r="C135" s="28" t="s">
        <v>59</v>
      </c>
      <c r="D135" s="56"/>
      <c r="E135" s="56">
        <f t="shared" si="46"/>
        <v>21.320431806213797</v>
      </c>
      <c r="F135" s="56">
        <f t="shared" si="46"/>
        <v>33.018047824789484</v>
      </c>
      <c r="G135" s="56">
        <f t="shared" si="46"/>
        <v>19.280871854764587</v>
      </c>
      <c r="H135" s="56">
        <f t="shared" si="46"/>
        <v>15.190584685489087</v>
      </c>
      <c r="I135" s="56">
        <f t="shared" si="46"/>
        <v>8.1333312674630598</v>
      </c>
      <c r="J135" s="56">
        <f t="shared" si="46"/>
        <v>2.2157643991178371</v>
      </c>
      <c r="K135" s="56">
        <f t="shared" si="46"/>
        <v>15.74506419145183</v>
      </c>
      <c r="L135" s="56">
        <f t="shared" si="46"/>
        <v>4.6511967126347686</v>
      </c>
      <c r="M135" s="56">
        <f t="shared" si="46"/>
        <v>8.452768973271791</v>
      </c>
      <c r="N135" s="56">
        <f t="shared" si="46"/>
        <v>9.0401327214316272</v>
      </c>
      <c r="O135" s="56">
        <f t="shared" si="46"/>
        <v>4.4045820879483673</v>
      </c>
      <c r="P135" s="56">
        <f t="shared" si="46"/>
        <v>4.6132939787731218</v>
      </c>
      <c r="Q135" s="56">
        <f t="shared" si="46"/>
        <v>3.4545085918040708</v>
      </c>
      <c r="R135" s="56">
        <f t="shared" si="46"/>
        <v>4.676448164813138</v>
      </c>
      <c r="S135" s="56">
        <f t="shared" si="39"/>
        <v>6.683507635302731</v>
      </c>
      <c r="T135" s="56">
        <f t="shared" si="39"/>
        <v>14.165199411081986</v>
      </c>
      <c r="U135" s="56">
        <f t="shared" ref="U135" si="52">(U49/U$10)*100</f>
        <v>1.2743395144832199</v>
      </c>
    </row>
    <row r="136" spans="1:21" x14ac:dyDescent="0.35">
      <c r="A136" s="19" t="s">
        <v>140</v>
      </c>
      <c r="B136" s="390"/>
      <c r="C136" s="20" t="s">
        <v>60</v>
      </c>
      <c r="D136" s="32"/>
      <c r="E136" s="32">
        <f t="shared" si="46"/>
        <v>21.320431806213797</v>
      </c>
      <c r="F136" s="32">
        <f t="shared" si="46"/>
        <v>33.018047824789484</v>
      </c>
      <c r="G136" s="32">
        <f t="shared" si="46"/>
        <v>19.280871854764587</v>
      </c>
      <c r="H136" s="32">
        <f t="shared" si="46"/>
        <v>15.190584685489087</v>
      </c>
      <c r="I136" s="32">
        <f t="shared" si="46"/>
        <v>8.1333312674630598</v>
      </c>
      <c r="J136" s="32">
        <f t="shared" si="46"/>
        <v>2.2157643991178371</v>
      </c>
      <c r="K136" s="32">
        <f t="shared" si="46"/>
        <v>15.74506419145183</v>
      </c>
      <c r="L136" s="32">
        <f t="shared" si="46"/>
        <v>4.6511967126347686</v>
      </c>
      <c r="M136" s="32">
        <f t="shared" si="46"/>
        <v>8.452768973271791</v>
      </c>
      <c r="N136" s="32">
        <f t="shared" si="46"/>
        <v>9.0401327214316272</v>
      </c>
      <c r="O136" s="32">
        <f t="shared" si="46"/>
        <v>4.4045820879483673</v>
      </c>
      <c r="P136" s="32">
        <f t="shared" si="46"/>
        <v>4.6132939787731218</v>
      </c>
      <c r="Q136" s="32">
        <f t="shared" si="46"/>
        <v>3.4545085918040708</v>
      </c>
      <c r="R136" s="32">
        <f t="shared" si="46"/>
        <v>4.676448164813138</v>
      </c>
      <c r="S136" s="32">
        <f t="shared" si="39"/>
        <v>6.683507635302731</v>
      </c>
      <c r="T136" s="32">
        <f t="shared" si="39"/>
        <v>14.165199411081986</v>
      </c>
      <c r="U136" s="32">
        <f t="shared" ref="U136" si="53">(U50/U$10)*100</f>
        <v>1.2743395144832199</v>
      </c>
    </row>
    <row r="137" spans="1:21" x14ac:dyDescent="0.35">
      <c r="A137" s="19" t="s">
        <v>140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x14ac:dyDescent="0.35">
      <c r="A138" s="19" t="s">
        <v>140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35">
      <c r="A139" s="19" t="s">
        <v>140</v>
      </c>
      <c r="B139" s="391"/>
      <c r="C139" s="27" t="s">
        <v>63</v>
      </c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x14ac:dyDescent="0.35">
      <c r="A140" s="19" t="s">
        <v>140</v>
      </c>
      <c r="B140" s="393" t="s">
        <v>166</v>
      </c>
      <c r="C140" s="28" t="s">
        <v>59</v>
      </c>
      <c r="D140" s="56"/>
      <c r="E140" s="56">
        <f t="shared" ref="E140:R155" si="54">(E54/E$10)*100</f>
        <v>9.1614007372301209</v>
      </c>
      <c r="F140" s="56">
        <f t="shared" si="54"/>
        <v>4.6038604093954216</v>
      </c>
      <c r="G140" s="56">
        <f t="shared" si="54"/>
        <v>1.6198696640705446</v>
      </c>
      <c r="H140" s="56">
        <f t="shared" si="54"/>
        <v>1.0414421626281598</v>
      </c>
      <c r="I140" s="56">
        <f t="shared" si="54"/>
        <v>3.8466504495850184</v>
      </c>
      <c r="J140" s="56">
        <f t="shared" si="54"/>
        <v>0.61532088070085666</v>
      </c>
      <c r="K140" s="56">
        <f t="shared" si="54"/>
        <v>1.0371565214930525</v>
      </c>
      <c r="L140" s="56">
        <f t="shared" si="54"/>
        <v>1.055849367990698</v>
      </c>
      <c r="M140" s="56">
        <f t="shared" si="54"/>
        <v>3.5440929844477429</v>
      </c>
      <c r="N140" s="56">
        <f t="shared" si="54"/>
        <v>2.9307296406753864</v>
      </c>
      <c r="O140" s="56">
        <f t="shared" si="54"/>
        <v>2.1070928792571513</v>
      </c>
      <c r="P140" s="56">
        <f t="shared" si="54"/>
        <v>1.1312313469834629</v>
      </c>
      <c r="Q140" s="56">
        <f t="shared" si="54"/>
        <v>1.175214988609901</v>
      </c>
      <c r="R140" s="56">
        <f t="shared" si="54"/>
        <v>1.0939825480028853</v>
      </c>
      <c r="S140" s="56">
        <f t="shared" si="39"/>
        <v>0.38054670083136816</v>
      </c>
      <c r="T140" s="56">
        <f t="shared" si="39"/>
        <v>1.0272921168253317</v>
      </c>
      <c r="U140" s="56">
        <f t="shared" ref="U140" si="55">(U54/U$10)*100</f>
        <v>1.2346979356376517</v>
      </c>
    </row>
    <row r="141" spans="1:21" x14ac:dyDescent="0.35">
      <c r="A141" s="19" t="s">
        <v>140</v>
      </c>
      <c r="B141" s="390"/>
      <c r="C141" s="20" t="s">
        <v>60</v>
      </c>
      <c r="D141" s="32"/>
      <c r="E141" s="32">
        <f t="shared" si="54"/>
        <v>9.1614007372301209</v>
      </c>
      <c r="F141" s="32">
        <f t="shared" si="54"/>
        <v>4.6038604093954216</v>
      </c>
      <c r="G141" s="32">
        <f t="shared" si="54"/>
        <v>1.6198696640705446</v>
      </c>
      <c r="H141" s="32">
        <f t="shared" si="54"/>
        <v>1.0414421626281598</v>
      </c>
      <c r="I141" s="32">
        <f t="shared" si="54"/>
        <v>3.8466504495850184</v>
      </c>
      <c r="J141" s="32">
        <f t="shared" si="54"/>
        <v>0.61532088070085666</v>
      </c>
      <c r="K141" s="32">
        <f t="shared" si="54"/>
        <v>1.0371565214930525</v>
      </c>
      <c r="L141" s="32">
        <f t="shared" si="54"/>
        <v>1.055849367990698</v>
      </c>
      <c r="M141" s="32">
        <f t="shared" si="54"/>
        <v>3.5440929844477429</v>
      </c>
      <c r="N141" s="32">
        <f t="shared" si="54"/>
        <v>2.9307296406753864</v>
      </c>
      <c r="O141" s="32">
        <f t="shared" si="54"/>
        <v>2.1070928792571513</v>
      </c>
      <c r="P141" s="32">
        <f t="shared" si="54"/>
        <v>1.1312313469834629</v>
      </c>
      <c r="Q141" s="32">
        <f t="shared" si="54"/>
        <v>1.175214988609901</v>
      </c>
      <c r="R141" s="32">
        <f t="shared" si="54"/>
        <v>1.0939825480028853</v>
      </c>
      <c r="S141" s="32">
        <f t="shared" si="39"/>
        <v>0.38054670083136816</v>
      </c>
      <c r="T141" s="32">
        <f t="shared" si="39"/>
        <v>1.0272921168253317</v>
      </c>
      <c r="U141" s="32">
        <f t="shared" ref="U141" si="56">(U55/U$10)*100</f>
        <v>1.2346979356376517</v>
      </c>
    </row>
    <row r="142" spans="1:21" x14ac:dyDescent="0.35">
      <c r="A142" s="19" t="s">
        <v>140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</row>
    <row r="143" spans="1:21" x14ac:dyDescent="0.35">
      <c r="A143" s="19" t="s">
        <v>140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35">
      <c r="A144" s="19" t="s">
        <v>140</v>
      </c>
      <c r="B144" s="391"/>
      <c r="C144" s="27" t="s">
        <v>63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 x14ac:dyDescent="0.35">
      <c r="A145" s="19" t="s">
        <v>140</v>
      </c>
      <c r="B145" s="393" t="s">
        <v>11</v>
      </c>
      <c r="C145" s="28" t="s">
        <v>59</v>
      </c>
      <c r="D145" s="56"/>
      <c r="E145" s="56">
        <f t="shared" si="54"/>
        <v>9.5760926803580837</v>
      </c>
      <c r="F145" s="56">
        <f t="shared" si="54"/>
        <v>15.994792815469317</v>
      </c>
      <c r="G145" s="56">
        <f t="shared" si="54"/>
        <v>13.45514605778733</v>
      </c>
      <c r="H145" s="56">
        <f t="shared" si="54"/>
        <v>1.0522183564764924</v>
      </c>
      <c r="I145" s="56">
        <f t="shared" si="54"/>
        <v>1.9636096951291944</v>
      </c>
      <c r="J145" s="56">
        <f t="shared" si="54"/>
        <v>4.780007554434575</v>
      </c>
      <c r="K145" s="56">
        <f t="shared" si="54"/>
        <v>10.702898755789493</v>
      </c>
      <c r="L145" s="56">
        <f t="shared" si="54"/>
        <v>8.5320213878782578</v>
      </c>
      <c r="M145" s="56">
        <f t="shared" si="54"/>
        <v>8.4416329122129348</v>
      </c>
      <c r="N145" s="56">
        <f t="shared" si="54"/>
        <v>5.9506511857312345</v>
      </c>
      <c r="O145" s="56">
        <f t="shared" si="54"/>
        <v>4.8952310564927375</v>
      </c>
      <c r="P145" s="56">
        <f t="shared" si="54"/>
        <v>4.2716185615133497</v>
      </c>
      <c r="Q145" s="56">
        <f t="shared" si="54"/>
        <v>5.8549190530123836</v>
      </c>
      <c r="R145" s="56">
        <f t="shared" si="54"/>
        <v>4.0645421964497057</v>
      </c>
      <c r="S145" s="56">
        <f t="shared" si="39"/>
        <v>4.5228670196416578</v>
      </c>
      <c r="T145" s="56">
        <f t="shared" si="39"/>
        <v>3.7191149483301196</v>
      </c>
      <c r="U145" s="56">
        <f t="shared" ref="U145" si="57">(U59/U$10)*100</f>
        <v>5.9609827281449466</v>
      </c>
    </row>
    <row r="146" spans="1:21" x14ac:dyDescent="0.35">
      <c r="A146" s="19" t="s">
        <v>140</v>
      </c>
      <c r="B146" s="390"/>
      <c r="C146" s="20" t="s">
        <v>60</v>
      </c>
      <c r="D146" s="32"/>
      <c r="E146" s="32">
        <f t="shared" si="54"/>
        <v>9.5760926803580837</v>
      </c>
      <c r="F146" s="32">
        <f t="shared" si="54"/>
        <v>15.994792815469317</v>
      </c>
      <c r="G146" s="32">
        <f t="shared" si="54"/>
        <v>13.45514605778733</v>
      </c>
      <c r="H146" s="32">
        <f t="shared" si="54"/>
        <v>1.0522183564764924</v>
      </c>
      <c r="I146" s="32">
        <f t="shared" si="54"/>
        <v>1.9636096951291944</v>
      </c>
      <c r="J146" s="32">
        <f t="shared" si="54"/>
        <v>4.780007554434575</v>
      </c>
      <c r="K146" s="32">
        <f t="shared" si="54"/>
        <v>10.702898755789493</v>
      </c>
      <c r="L146" s="32">
        <f t="shared" si="54"/>
        <v>8.5320213878782578</v>
      </c>
      <c r="M146" s="32">
        <f t="shared" si="54"/>
        <v>8.4416329122129348</v>
      </c>
      <c r="N146" s="32">
        <f t="shared" si="54"/>
        <v>5.9506511857312345</v>
      </c>
      <c r="O146" s="32">
        <f t="shared" si="54"/>
        <v>4.8952310564927375</v>
      </c>
      <c r="P146" s="32">
        <f t="shared" si="54"/>
        <v>4.2716185615133497</v>
      </c>
      <c r="Q146" s="32">
        <f t="shared" si="54"/>
        <v>5.8549190530123836</v>
      </c>
      <c r="R146" s="32">
        <f t="shared" si="54"/>
        <v>4.0645421964497057</v>
      </c>
      <c r="S146" s="32">
        <f t="shared" si="39"/>
        <v>4.5228670196416578</v>
      </c>
      <c r="T146" s="32">
        <f t="shared" si="39"/>
        <v>3.7191149483301196</v>
      </c>
      <c r="U146" s="32">
        <f t="shared" ref="U146" si="58">(U60/U$10)*100</f>
        <v>5.9609827281449466</v>
      </c>
    </row>
    <row r="147" spans="1:21" x14ac:dyDescent="0.35">
      <c r="A147" s="19" t="s">
        <v>140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</row>
    <row r="148" spans="1:21" x14ac:dyDescent="0.35">
      <c r="A148" s="19" t="s">
        <v>140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35">
      <c r="A149" s="19" t="s">
        <v>140</v>
      </c>
      <c r="B149" s="391"/>
      <c r="C149" s="27" t="s">
        <v>63</v>
      </c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 x14ac:dyDescent="0.35">
      <c r="A150" s="19" t="s">
        <v>140</v>
      </c>
      <c r="B150" s="393" t="s">
        <v>12</v>
      </c>
      <c r="C150" s="28" t="s">
        <v>59</v>
      </c>
      <c r="D150" s="36"/>
      <c r="E150" s="36">
        <f t="shared" si="54"/>
        <v>0.4164472529401439</v>
      </c>
      <c r="F150" s="36">
        <f t="shared" si="54"/>
        <v>7.3263875373563589</v>
      </c>
      <c r="G150" s="36">
        <f t="shared" si="54"/>
        <v>0.76570630878419932</v>
      </c>
      <c r="H150" s="36">
        <f t="shared" si="54"/>
        <v>0.13701160750023092</v>
      </c>
      <c r="I150" s="36">
        <f t="shared" si="54"/>
        <v>0.16475315432567414</v>
      </c>
      <c r="J150" s="36">
        <f t="shared" si="54"/>
        <v>0.41427544443225989</v>
      </c>
      <c r="K150" s="36">
        <f t="shared" si="54"/>
        <v>0.15918159436284915</v>
      </c>
      <c r="L150" s="36">
        <f t="shared" si="54"/>
        <v>0.58950026880712159</v>
      </c>
      <c r="M150" s="36">
        <f t="shared" si="54"/>
        <v>0.23618422036768946</v>
      </c>
      <c r="N150" s="36">
        <f t="shared" si="54"/>
        <v>7.9618316817884907E-2</v>
      </c>
      <c r="O150" s="36">
        <f t="shared" si="54"/>
        <v>9.0345162988510946E-2</v>
      </c>
      <c r="P150" s="36">
        <f t="shared" si="54"/>
        <v>3.5445022280799036E-2</v>
      </c>
      <c r="Q150" s="36">
        <f t="shared" si="54"/>
        <v>4.1442946290449714E-2</v>
      </c>
      <c r="R150" s="36">
        <f t="shared" si="54"/>
        <v>8.2211586046902443E-2</v>
      </c>
      <c r="S150" s="36">
        <f t="shared" si="39"/>
        <v>5.0687471802589E-2</v>
      </c>
      <c r="T150" s="36">
        <f t="shared" si="39"/>
        <v>0.13141337997539196</v>
      </c>
      <c r="U150" s="36">
        <f t="shared" ref="U150" si="59">(U64/U$10)*100</f>
        <v>8.0687529244441725E-2</v>
      </c>
    </row>
    <row r="151" spans="1:21" x14ac:dyDescent="0.35">
      <c r="A151" s="19" t="s">
        <v>140</v>
      </c>
      <c r="B151" s="390"/>
      <c r="C151" s="20" t="s">
        <v>60</v>
      </c>
      <c r="D151" s="35"/>
      <c r="E151" s="35">
        <f t="shared" si="54"/>
        <v>0.4164472529401439</v>
      </c>
      <c r="F151" s="35">
        <f t="shared" si="54"/>
        <v>7.3263875373563589</v>
      </c>
      <c r="G151" s="35">
        <f t="shared" si="54"/>
        <v>0.76570630878419932</v>
      </c>
      <c r="H151" s="35">
        <f t="shared" si="54"/>
        <v>0.13701160750023092</v>
      </c>
      <c r="I151" s="35">
        <f t="shared" si="54"/>
        <v>0.16475315432567414</v>
      </c>
      <c r="J151" s="35">
        <f t="shared" si="54"/>
        <v>0.41427544443225989</v>
      </c>
      <c r="K151" s="35">
        <f t="shared" si="54"/>
        <v>0.15918159436284915</v>
      </c>
      <c r="L151" s="35">
        <f t="shared" si="54"/>
        <v>0.58950026880712159</v>
      </c>
      <c r="M151" s="35">
        <f t="shared" si="54"/>
        <v>0.23618422036768946</v>
      </c>
      <c r="N151" s="35">
        <f t="shared" si="54"/>
        <v>7.9618316817884907E-2</v>
      </c>
      <c r="O151" s="35">
        <f t="shared" si="54"/>
        <v>9.0345162988510946E-2</v>
      </c>
      <c r="P151" s="35">
        <f t="shared" si="54"/>
        <v>3.5445022280799036E-2</v>
      </c>
      <c r="Q151" s="35">
        <f t="shared" si="54"/>
        <v>4.1442946290449714E-2</v>
      </c>
      <c r="R151" s="35">
        <f t="shared" si="54"/>
        <v>8.2211586046902443E-2</v>
      </c>
      <c r="S151" s="35">
        <f t="shared" si="39"/>
        <v>5.0687471802589E-2</v>
      </c>
      <c r="T151" s="35">
        <f t="shared" si="39"/>
        <v>0.13141337997539196</v>
      </c>
      <c r="U151" s="35">
        <f t="shared" ref="U151" si="60">(U65/U$10)*100</f>
        <v>8.0687529244441725E-2</v>
      </c>
    </row>
    <row r="152" spans="1:21" x14ac:dyDescent="0.35">
      <c r="A152" s="19" t="s">
        <v>140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35">
      <c r="A153" s="19" t="s">
        <v>140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ht="15" thickBot="1" x14ac:dyDescent="0.4">
      <c r="A154" s="19" t="s">
        <v>140</v>
      </c>
      <c r="B154" s="394"/>
      <c r="C154" s="69" t="s">
        <v>63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</row>
    <row r="155" spans="1:21" x14ac:dyDescent="0.35">
      <c r="A155" s="19" t="s">
        <v>140</v>
      </c>
      <c r="B155" s="388" t="s">
        <v>92</v>
      </c>
      <c r="C155" s="17" t="s">
        <v>59</v>
      </c>
      <c r="D155" s="35"/>
      <c r="E155" s="35">
        <f t="shared" si="54"/>
        <v>33.329383886255926</v>
      </c>
      <c r="F155" s="35">
        <f t="shared" si="54"/>
        <v>12.386525328800833</v>
      </c>
      <c r="G155" s="35">
        <f t="shared" si="54"/>
        <v>21.944949309965931</v>
      </c>
      <c r="H155" s="35">
        <f t="shared" si="54"/>
        <v>61.638289356199394</v>
      </c>
      <c r="I155" s="35">
        <f t="shared" si="54"/>
        <v>55.989216157171406</v>
      </c>
      <c r="J155" s="35">
        <f t="shared" si="54"/>
        <v>54.252415591378202</v>
      </c>
      <c r="K155" s="35">
        <f t="shared" si="54"/>
        <v>31.578326777409892</v>
      </c>
      <c r="L155" s="35">
        <f t="shared" si="54"/>
        <v>37.111219467470171</v>
      </c>
      <c r="M155" s="35">
        <f t="shared" si="54"/>
        <v>39.802276742751999</v>
      </c>
      <c r="N155" s="35">
        <f t="shared" si="54"/>
        <v>34.916449241202294</v>
      </c>
      <c r="O155" s="35">
        <f t="shared" si="54"/>
        <v>0.3656364681549456</v>
      </c>
      <c r="P155" s="35">
        <f t="shared" si="54"/>
        <v>53.279160077155687</v>
      </c>
      <c r="Q155" s="35">
        <f t="shared" si="54"/>
        <v>1.00147788032353</v>
      </c>
      <c r="R155" s="35">
        <f t="shared" si="54"/>
        <v>50.877225489777935</v>
      </c>
      <c r="S155" s="35">
        <f t="shared" si="39"/>
        <v>57.687359032676902</v>
      </c>
      <c r="T155" s="35">
        <f t="shared" si="39"/>
        <v>50.559960552726999</v>
      </c>
      <c r="U155" s="35">
        <f t="shared" ref="U155" si="61">(U69/U$10)*100</f>
        <v>49.020418924034352</v>
      </c>
    </row>
    <row r="156" spans="1:21" x14ac:dyDescent="0.35">
      <c r="A156" s="19" t="s">
        <v>140</v>
      </c>
      <c r="B156" s="388"/>
      <c r="C156" s="20" t="s">
        <v>60</v>
      </c>
      <c r="D156" s="35"/>
      <c r="E156" s="35">
        <f t="shared" ref="E156:R166" si="62">(E70/E$10)*100</f>
        <v>33.329383886255926</v>
      </c>
      <c r="F156" s="35">
        <f t="shared" si="62"/>
        <v>12.386525328800833</v>
      </c>
      <c r="G156" s="35">
        <f t="shared" si="62"/>
        <v>21.944949309965931</v>
      </c>
      <c r="H156" s="35">
        <f t="shared" si="62"/>
        <v>61.638289356199394</v>
      </c>
      <c r="I156" s="35">
        <f t="shared" si="62"/>
        <v>55.989216157171406</v>
      </c>
      <c r="J156" s="35">
        <f t="shared" si="62"/>
        <v>54.252415591378202</v>
      </c>
      <c r="K156" s="35">
        <f t="shared" si="62"/>
        <v>31.578326777409892</v>
      </c>
      <c r="L156" s="35">
        <f t="shared" si="62"/>
        <v>37.111219467470171</v>
      </c>
      <c r="M156" s="35">
        <f t="shared" si="62"/>
        <v>39.802276742751999</v>
      </c>
      <c r="N156" s="35">
        <f t="shared" si="62"/>
        <v>34.916449241202294</v>
      </c>
      <c r="O156" s="35">
        <f t="shared" si="62"/>
        <v>0.3656364681549456</v>
      </c>
      <c r="P156" s="35">
        <f t="shared" si="62"/>
        <v>53.279160077155687</v>
      </c>
      <c r="Q156" s="35">
        <f t="shared" si="62"/>
        <v>1.00147788032353</v>
      </c>
      <c r="R156" s="35">
        <f t="shared" si="62"/>
        <v>50.877225489777935</v>
      </c>
      <c r="S156" s="35">
        <f t="shared" si="39"/>
        <v>57.687359032676902</v>
      </c>
      <c r="T156" s="35">
        <f t="shared" si="39"/>
        <v>50.559960552726999</v>
      </c>
      <c r="U156" s="35">
        <f t="shared" ref="U156" si="63">(U70/U$10)*100</f>
        <v>49.020418924034352</v>
      </c>
    </row>
    <row r="157" spans="1:21" x14ac:dyDescent="0.35">
      <c r="A157" s="19" t="s">
        <v>140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35">
      <c r="A158" s="19" t="s">
        <v>140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35">
      <c r="A159" s="19" t="s">
        <v>140</v>
      </c>
      <c r="B159" s="392"/>
      <c r="C159" s="26" t="s">
        <v>63</v>
      </c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</row>
    <row r="160" spans="1:21" x14ac:dyDescent="0.35">
      <c r="A160" s="19" t="s">
        <v>140</v>
      </c>
      <c r="B160" s="393" t="s">
        <v>93</v>
      </c>
      <c r="C160" s="28" t="s">
        <v>59</v>
      </c>
      <c r="D160" s="36"/>
      <c r="E160" s="36">
        <f t="shared" si="62"/>
        <v>1.7991925574863964E-2</v>
      </c>
      <c r="F160" s="36">
        <f t="shared" si="62"/>
        <v>3.0274328666761814E-3</v>
      </c>
      <c r="G160" s="36">
        <f t="shared" si="62"/>
        <v>2.977132471337844</v>
      </c>
      <c r="H160" s="36">
        <f t="shared" si="62"/>
        <v>0.10083438529511378</v>
      </c>
      <c r="I160" s="36">
        <f t="shared" si="62"/>
        <v>1.7725166948141493</v>
      </c>
      <c r="J160" s="36">
        <f t="shared" si="62"/>
        <v>1.5127146007725019</v>
      </c>
      <c r="K160" s="36">
        <f t="shared" si="62"/>
        <v>2.4346530077067476</v>
      </c>
      <c r="L160" s="36">
        <f t="shared" si="62"/>
        <v>0.67347644707833743</v>
      </c>
      <c r="M160" s="36">
        <f t="shared" si="62"/>
        <v>0.17535140921035353</v>
      </c>
      <c r="N160" s="36">
        <f t="shared" si="62"/>
        <v>3.247748692114636E-2</v>
      </c>
      <c r="O160" s="36">
        <f t="shared" si="62"/>
        <v>6.565601306413231E-2</v>
      </c>
      <c r="P160" s="36">
        <f t="shared" si="62"/>
        <v>0.13200148800558592</v>
      </c>
      <c r="Q160" s="36">
        <f t="shared" si="62"/>
        <v>2.3162719107096934E-2</v>
      </c>
      <c r="R160" s="36">
        <f t="shared" si="62"/>
        <v>0.64092822933126559</v>
      </c>
      <c r="S160" s="36">
        <f t="shared" si="39"/>
        <v>0.64503322745526348</v>
      </c>
      <c r="T160" s="36">
        <f t="shared" si="39"/>
        <v>0.4326174986800515</v>
      </c>
      <c r="U160" s="36">
        <f t="shared" ref="U160" si="64">(U74/U$10)*100</f>
        <v>0.67511970671615162</v>
      </c>
    </row>
    <row r="161" spans="1:21" x14ac:dyDescent="0.35">
      <c r="A161" s="19" t="s">
        <v>140</v>
      </c>
      <c r="B161" s="390"/>
      <c r="C161" s="20" t="s">
        <v>60</v>
      </c>
      <c r="D161" s="35"/>
      <c r="E161" s="35">
        <f t="shared" si="62"/>
        <v>1.7991925574863964E-2</v>
      </c>
      <c r="F161" s="35">
        <f t="shared" si="62"/>
        <v>3.0274328666761814E-3</v>
      </c>
      <c r="G161" s="35">
        <f t="shared" si="62"/>
        <v>2.977132471337844</v>
      </c>
      <c r="H161" s="35">
        <f t="shared" si="62"/>
        <v>0.10083438529511378</v>
      </c>
      <c r="I161" s="35">
        <f t="shared" si="62"/>
        <v>1.7725166948141493</v>
      </c>
      <c r="J161" s="35">
        <f t="shared" si="62"/>
        <v>1.5127146007725019</v>
      </c>
      <c r="K161" s="35">
        <f t="shared" si="62"/>
        <v>2.4346530077067476</v>
      </c>
      <c r="L161" s="35">
        <f t="shared" si="62"/>
        <v>0.67347644707833743</v>
      </c>
      <c r="M161" s="35">
        <f t="shared" si="62"/>
        <v>0.17535140921035353</v>
      </c>
      <c r="N161" s="35">
        <f t="shared" si="62"/>
        <v>3.247748692114636E-2</v>
      </c>
      <c r="O161" s="35">
        <f t="shared" si="62"/>
        <v>6.565601306413231E-2</v>
      </c>
      <c r="P161" s="35">
        <f t="shared" si="62"/>
        <v>0.13200148800558592</v>
      </c>
      <c r="Q161" s="35">
        <f t="shared" si="62"/>
        <v>2.3162719107096934E-2</v>
      </c>
      <c r="R161" s="35">
        <f t="shared" si="62"/>
        <v>0.64092822933126559</v>
      </c>
      <c r="S161" s="35">
        <f t="shared" si="39"/>
        <v>0.64503322745526348</v>
      </c>
      <c r="T161" s="35">
        <f t="shared" si="39"/>
        <v>0.4326174986800515</v>
      </c>
      <c r="U161" s="35">
        <f t="shared" ref="U161" si="65">(U75/U$10)*100</f>
        <v>0.67511970671615162</v>
      </c>
    </row>
    <row r="162" spans="1:21" x14ac:dyDescent="0.35">
      <c r="A162" s="19" t="s">
        <v>140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35">
      <c r="A163" s="19" t="s">
        <v>140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35">
      <c r="A164" s="19" t="s">
        <v>140</v>
      </c>
      <c r="B164" s="391"/>
      <c r="C164" s="27" t="s">
        <v>63</v>
      </c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x14ac:dyDescent="0.35">
      <c r="A165" s="19" t="s">
        <v>140</v>
      </c>
      <c r="B165" s="388" t="s">
        <v>94</v>
      </c>
      <c r="C165" s="28" t="s">
        <v>59</v>
      </c>
      <c r="D165" s="32"/>
      <c r="E165" s="32">
        <f t="shared" si="62"/>
        <v>11.565297525013165</v>
      </c>
      <c r="F165" s="32">
        <f t="shared" si="62"/>
        <v>4.4222144373948513</v>
      </c>
      <c r="G165" s="32">
        <f t="shared" si="62"/>
        <v>17.158593809388886</v>
      </c>
      <c r="H165" s="32">
        <f t="shared" si="62"/>
        <v>8.7348748422057323</v>
      </c>
      <c r="I165" s="32">
        <f t="shared" si="62"/>
        <v>9.6739540240570587</v>
      </c>
      <c r="J165" s="32">
        <f t="shared" si="62"/>
        <v>17.192430943938785</v>
      </c>
      <c r="K165" s="32">
        <f t="shared" si="62"/>
        <v>16.652988840780676</v>
      </c>
      <c r="L165" s="32">
        <f t="shared" si="62"/>
        <v>20.398292970589583</v>
      </c>
      <c r="M165" s="32">
        <f t="shared" si="62"/>
        <v>13.499066731599321</v>
      </c>
      <c r="N165" s="32">
        <f t="shared" si="62"/>
        <v>9.6227885315692081</v>
      </c>
      <c r="O165" s="32">
        <f t="shared" si="62"/>
        <v>44.66848558371462</v>
      </c>
      <c r="P165" s="32">
        <f t="shared" si="62"/>
        <v>4.9721459358890954</v>
      </c>
      <c r="Q165" s="32">
        <f t="shared" si="62"/>
        <v>58.823686089344484</v>
      </c>
      <c r="R165" s="32">
        <f t="shared" si="62"/>
        <v>12.657777446889209</v>
      </c>
      <c r="S165" s="32">
        <f t="shared" si="39"/>
        <v>5.7836069024242613</v>
      </c>
      <c r="T165" s="32">
        <f t="shared" si="39"/>
        <v>2.6198362100846397</v>
      </c>
      <c r="U165" s="32">
        <f t="shared" ref="U165" si="66">(U79/U$10)*100</f>
        <v>3.2525245174547428</v>
      </c>
    </row>
    <row r="166" spans="1:21" x14ac:dyDescent="0.35">
      <c r="A166" s="19" t="s">
        <v>140</v>
      </c>
      <c r="B166" s="388"/>
      <c r="C166" s="20" t="s">
        <v>60</v>
      </c>
      <c r="D166" s="35"/>
      <c r="E166" s="35">
        <f t="shared" si="62"/>
        <v>11.565297525013165</v>
      </c>
      <c r="F166" s="35">
        <f t="shared" si="62"/>
        <v>4.4222144373948513</v>
      </c>
      <c r="G166" s="35">
        <f t="shared" si="62"/>
        <v>17.158593809388886</v>
      </c>
      <c r="H166" s="35">
        <f t="shared" si="62"/>
        <v>8.7348748422057323</v>
      </c>
      <c r="I166" s="35">
        <f t="shared" si="62"/>
        <v>9.6739540240570587</v>
      </c>
      <c r="J166" s="35">
        <f t="shared" si="62"/>
        <v>17.192430943938785</v>
      </c>
      <c r="K166" s="35">
        <f t="shared" si="62"/>
        <v>16.652988840780676</v>
      </c>
      <c r="L166" s="35">
        <f t="shared" si="62"/>
        <v>20.398292970589583</v>
      </c>
      <c r="M166" s="35">
        <f t="shared" si="62"/>
        <v>13.499066731599321</v>
      </c>
      <c r="N166" s="35">
        <f t="shared" si="62"/>
        <v>9.6227885315692081</v>
      </c>
      <c r="O166" s="35">
        <f t="shared" si="62"/>
        <v>44.66848558371462</v>
      </c>
      <c r="P166" s="35">
        <f t="shared" si="62"/>
        <v>4.9721459358890954</v>
      </c>
      <c r="Q166" s="35">
        <f t="shared" si="62"/>
        <v>58.823686089344484</v>
      </c>
      <c r="R166" s="35">
        <f t="shared" si="62"/>
        <v>12.657777446889209</v>
      </c>
      <c r="S166" s="35">
        <f t="shared" si="39"/>
        <v>5.7836069024242613</v>
      </c>
      <c r="T166" s="35">
        <f t="shared" si="39"/>
        <v>2.6198362100846397</v>
      </c>
      <c r="U166" s="35">
        <f t="shared" ref="U166" si="67">(U80/U$10)*100</f>
        <v>3.2525245174547428</v>
      </c>
    </row>
    <row r="167" spans="1:21" x14ac:dyDescent="0.35">
      <c r="A167" s="19" t="s">
        <v>140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35">
      <c r="A168" s="19" t="s">
        <v>140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35">
      <c r="A169" s="19" t="s">
        <v>140</v>
      </c>
      <c r="B169" s="389"/>
      <c r="C169" s="25" t="s">
        <v>63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</row>
    <row r="170" spans="1:21" x14ac:dyDescent="0.35">
      <c r="A170" s="19" t="s">
        <v>140</v>
      </c>
    </row>
    <row r="171" spans="1:21" x14ac:dyDescent="0.35">
      <c r="A171" s="19" t="s">
        <v>140</v>
      </c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1" ht="15" customHeight="1" x14ac:dyDescent="0.35">
      <c r="A172" s="19" t="s">
        <v>140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</row>
    <row r="173" spans="1:21" ht="15" customHeight="1" x14ac:dyDescent="0.35">
      <c r="A173" s="19" t="s">
        <v>140</v>
      </c>
      <c r="B173" s="385" t="s">
        <v>0</v>
      </c>
      <c r="C173" s="260" t="s">
        <v>125</v>
      </c>
      <c r="D173" s="87"/>
      <c r="E173" s="87">
        <f t="shared" ref="E173:R173" si="68">(E8/E$87)*100</f>
        <v>1.8851267880364109</v>
      </c>
      <c r="F173" s="87">
        <f t="shared" si="68"/>
        <v>2.3281235002399616</v>
      </c>
      <c r="G173" s="87">
        <f t="shared" si="68"/>
        <v>1.9713714021856243</v>
      </c>
      <c r="H173" s="87">
        <f t="shared" si="68"/>
        <v>1.434380020446911</v>
      </c>
      <c r="I173" s="87">
        <f t="shared" si="68"/>
        <v>1.7603743422367282</v>
      </c>
      <c r="J173" s="87">
        <f t="shared" si="68"/>
        <v>1.542475876389398</v>
      </c>
      <c r="K173" s="87">
        <f t="shared" si="68"/>
        <v>3.0801047120418845</v>
      </c>
      <c r="L173" s="87">
        <f t="shared" si="68"/>
        <v>2.8953096669529534</v>
      </c>
      <c r="M173" s="87">
        <f t="shared" si="68"/>
        <v>3.4912609085718942</v>
      </c>
      <c r="N173" s="87">
        <f t="shared" si="68"/>
        <v>3.7800594118974207</v>
      </c>
      <c r="O173" s="87">
        <f t="shared" si="68"/>
        <v>4.7729246080852095</v>
      </c>
      <c r="P173" s="87">
        <f t="shared" si="68"/>
        <v>5.0484690688310936</v>
      </c>
      <c r="Q173" s="87">
        <f t="shared" si="68"/>
        <v>5.8370627166880231</v>
      </c>
      <c r="R173" s="87">
        <f t="shared" si="68"/>
        <v>7.146172376092383</v>
      </c>
      <c r="S173" s="87">
        <f>(S8/S$87)*100</f>
        <v>6.8712747629255988</v>
      </c>
      <c r="T173" s="87">
        <f>(T8/T$87)*100</f>
        <v>4.6552789073889356</v>
      </c>
      <c r="U173" s="87">
        <f>(U8/U$87)*100</f>
        <v>5.0112397622671594</v>
      </c>
    </row>
    <row r="174" spans="1:21" ht="15" customHeight="1" x14ac:dyDescent="0.35">
      <c r="A174" s="19" t="s">
        <v>140</v>
      </c>
      <c r="B174" s="386"/>
      <c r="C174" s="260" t="s">
        <v>124</v>
      </c>
      <c r="D174" s="87"/>
      <c r="E174" s="87">
        <f t="shared" ref="E174:R175" si="69">(E9/E$87)*100</f>
        <v>2.7594278283485045</v>
      </c>
      <c r="F174" s="87">
        <f t="shared" si="69"/>
        <v>2.7123340265557507</v>
      </c>
      <c r="G174" s="87">
        <f t="shared" si="69"/>
        <v>1.8373787902108665</v>
      </c>
      <c r="H174" s="87">
        <f t="shared" si="69"/>
        <v>1.4138089674309917</v>
      </c>
      <c r="I174" s="87">
        <f t="shared" si="69"/>
        <v>2.4012122826883369</v>
      </c>
      <c r="J174" s="87">
        <f t="shared" si="69"/>
        <v>1.7789788689385613</v>
      </c>
      <c r="K174" s="87">
        <f t="shared" si="69"/>
        <v>3.5107853403141362</v>
      </c>
      <c r="L174" s="87">
        <f t="shared" si="69"/>
        <v>3.6452762668193528</v>
      </c>
      <c r="M174" s="87">
        <f t="shared" si="69"/>
        <v>4.5037762009624016</v>
      </c>
      <c r="N174" s="87">
        <f t="shared" si="69"/>
        <v>5.1639805971271713</v>
      </c>
      <c r="O174" s="87">
        <f t="shared" si="69"/>
        <v>6.2824035382646883</v>
      </c>
      <c r="P174" s="87">
        <f t="shared" si="69"/>
        <v>6.5238730478850284</v>
      </c>
      <c r="Q174" s="87">
        <f t="shared" si="69"/>
        <v>7.5891798017837573</v>
      </c>
      <c r="R174" s="87">
        <f t="shared" si="69"/>
        <v>8.625921270175672</v>
      </c>
      <c r="S174" s="87">
        <f t="shared" ref="S174:T174" si="70">(S9/S$87)*100</f>
        <v>6.8447620980962451</v>
      </c>
      <c r="T174" s="87">
        <f t="shared" si="70"/>
        <v>6.3962921046574088</v>
      </c>
      <c r="U174" s="87">
        <f t="shared" ref="U174" si="71">(U9/U$87)*100</f>
        <v>5.8228256142639703</v>
      </c>
    </row>
    <row r="175" spans="1:21" ht="15" customHeight="1" x14ac:dyDescent="0.35">
      <c r="A175" s="19" t="s">
        <v>140</v>
      </c>
      <c r="B175" s="386"/>
      <c r="C175" s="95" t="s">
        <v>126</v>
      </c>
      <c r="D175" s="87"/>
      <c r="E175" s="87">
        <f t="shared" si="69"/>
        <v>1.8520806241872561</v>
      </c>
      <c r="F175" s="87">
        <f t="shared" si="69"/>
        <v>1.8494560870260759</v>
      </c>
      <c r="G175" s="87">
        <f t="shared" si="69"/>
        <v>1.1136139756810837</v>
      </c>
      <c r="H175" s="87">
        <f t="shared" si="69"/>
        <v>0.94870746312253551</v>
      </c>
      <c r="I175" s="87">
        <f t="shared" si="69"/>
        <v>1.2897022580430293</v>
      </c>
      <c r="J175" s="87">
        <f t="shared" si="69"/>
        <v>1.0024551117625504</v>
      </c>
      <c r="K175" s="87">
        <f t="shared" si="69"/>
        <v>2.336974373105539</v>
      </c>
      <c r="L175" s="87">
        <f t="shared" si="69"/>
        <v>2.2898081878041796</v>
      </c>
      <c r="M175" s="87">
        <f t="shared" si="69"/>
        <v>2.4535070548894868</v>
      </c>
      <c r="N175" s="87">
        <f t="shared" si="69"/>
        <v>3.1029066706775965</v>
      </c>
      <c r="O175" s="87">
        <f t="shared" si="69"/>
        <v>3.8547175490541901</v>
      </c>
      <c r="P175" s="87">
        <f t="shared" si="69"/>
        <v>4.2220005408739167</v>
      </c>
      <c r="Q175" s="87">
        <f t="shared" si="69"/>
        <v>5.0804289458891247</v>
      </c>
      <c r="R175" s="87">
        <f t="shared" si="69"/>
        <v>6.391970761971641</v>
      </c>
      <c r="S175" s="87">
        <f t="shared" ref="S175:T175" si="72">(S10/S$87)*100</f>
        <v>4.960631321441646</v>
      </c>
      <c r="T175" s="87">
        <f t="shared" si="72"/>
        <v>3.2988644210849385</v>
      </c>
      <c r="U175" s="87">
        <f t="shared" ref="U175" si="73">(U10/U$87)*100</f>
        <v>2.8385464231354645</v>
      </c>
    </row>
    <row r="176" spans="1:21" ht="15" customHeight="1" x14ac:dyDescent="0.35">
      <c r="A176" s="19" t="s">
        <v>140</v>
      </c>
      <c r="B176" s="386"/>
      <c r="C176" s="260" t="s">
        <v>123</v>
      </c>
      <c r="D176" s="87"/>
      <c r="E176" s="87">
        <f t="shared" ref="E176:R176" si="74">(E11/E$87)*100</f>
        <v>1.8851267880364109</v>
      </c>
      <c r="F176" s="87">
        <f t="shared" si="74"/>
        <v>1.8889937609982403</v>
      </c>
      <c r="G176" s="87">
        <f t="shared" si="74"/>
        <v>1.1402185624134216</v>
      </c>
      <c r="H176" s="87">
        <f t="shared" si="74"/>
        <v>0.96921279392434645</v>
      </c>
      <c r="I176" s="87">
        <f t="shared" si="74"/>
        <v>1.31542663025378</v>
      </c>
      <c r="J176" s="87">
        <f t="shared" si="74"/>
        <v>1.0300781727128374</v>
      </c>
      <c r="K176" s="87">
        <f t="shared" si="74"/>
        <v>2.3812896114632132</v>
      </c>
      <c r="L176" s="87">
        <f t="shared" si="74"/>
        <v>2.3255988166809809</v>
      </c>
      <c r="M176" s="87">
        <f t="shared" si="74"/>
        <v>2.4978672212706958</v>
      </c>
      <c r="N176" s="87">
        <f t="shared" si="74"/>
        <v>3.148713995638114</v>
      </c>
      <c r="O176" s="87">
        <f t="shared" si="74"/>
        <v>3.9076100872151334</v>
      </c>
      <c r="P176" s="87">
        <f t="shared" si="74"/>
        <v>4.241567340780823</v>
      </c>
      <c r="Q176" s="87">
        <f t="shared" si="74"/>
        <v>5.0977900349210357</v>
      </c>
      <c r="R176" s="87">
        <f t="shared" si="74"/>
        <v>6.4187350210005336</v>
      </c>
      <c r="S176" s="87">
        <f t="shared" ref="S176:T176" si="75">(S11/S$87)*100</f>
        <v>4.9828813508115353</v>
      </c>
      <c r="T176" s="87">
        <f t="shared" si="75"/>
        <v>3.3227000690554744</v>
      </c>
      <c r="U176" s="87">
        <f t="shared" ref="U176" si="76">(U11/U$87)*100</f>
        <v>2.8910324708269912</v>
      </c>
    </row>
    <row r="177" spans="1:21" ht="15" customHeight="1" x14ac:dyDescent="0.35">
      <c r="A177" s="19" t="s">
        <v>140</v>
      </c>
      <c r="B177" s="386"/>
      <c r="C177" s="20" t="s">
        <v>117</v>
      </c>
      <c r="D177" s="87"/>
      <c r="E177" s="87">
        <f t="shared" ref="E177:R177" si="77">(E12/E$87)*100</f>
        <v>1.8520806241872561</v>
      </c>
      <c r="F177" s="87">
        <f t="shared" si="77"/>
        <v>1.8494560870260759</v>
      </c>
      <c r="G177" s="87">
        <f t="shared" si="77"/>
        <v>1.1136139756810837</v>
      </c>
      <c r="H177" s="87">
        <f t="shared" si="77"/>
        <v>0.94870746312253551</v>
      </c>
      <c r="I177" s="87">
        <f t="shared" si="77"/>
        <v>1.2897022580430293</v>
      </c>
      <c r="J177" s="87">
        <f t="shared" si="77"/>
        <v>1.0024551117625504</v>
      </c>
      <c r="K177" s="87">
        <f t="shared" si="77"/>
        <v>2.336974373105539</v>
      </c>
      <c r="L177" s="87">
        <f t="shared" si="77"/>
        <v>2.2898081878041796</v>
      </c>
      <c r="M177" s="87">
        <f t="shared" si="77"/>
        <v>2.4535070548894868</v>
      </c>
      <c r="N177" s="87">
        <f t="shared" si="77"/>
        <v>3.1029066706775965</v>
      </c>
      <c r="O177" s="87">
        <f t="shared" si="77"/>
        <v>3.8547175490541901</v>
      </c>
      <c r="P177" s="87">
        <f t="shared" si="77"/>
        <v>4.2220005408739167</v>
      </c>
      <c r="Q177" s="87">
        <f t="shared" si="77"/>
        <v>5.0804289458891247</v>
      </c>
      <c r="R177" s="87">
        <f t="shared" si="77"/>
        <v>6.391970761971641</v>
      </c>
      <c r="S177" s="87">
        <f t="shared" ref="S177:T177" si="78">(S12/S$87)*100</f>
        <v>4.960631321441646</v>
      </c>
      <c r="T177" s="87">
        <f t="shared" si="78"/>
        <v>3.2988644210849385</v>
      </c>
      <c r="U177" s="87">
        <f t="shared" ref="U177" si="79">(U12/U$87)*100</f>
        <v>2.8385464231354645</v>
      </c>
    </row>
    <row r="178" spans="1:21" ht="15" customHeight="1" x14ac:dyDescent="0.35">
      <c r="A178" s="19" t="s">
        <v>140</v>
      </c>
      <c r="B178" s="386"/>
      <c r="C178" s="254" t="s">
        <v>118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</row>
    <row r="179" spans="1:21" ht="15" customHeight="1" x14ac:dyDescent="0.35">
      <c r="A179" s="19" t="s">
        <v>140</v>
      </c>
      <c r="B179" s="386"/>
      <c r="C179" s="254" t="s">
        <v>119</v>
      </c>
      <c r="D179" s="87"/>
      <c r="E179" s="87">
        <f t="shared" ref="E179:R179" si="80">(E14/E$87)*100</f>
        <v>3.3046163849154743E-2</v>
      </c>
      <c r="F179" s="87">
        <f t="shared" si="80"/>
        <v>3.9537673972164455E-2</v>
      </c>
      <c r="G179" s="87">
        <f t="shared" si="80"/>
        <v>2.6604586732338002E-2</v>
      </c>
      <c r="H179" s="87">
        <f t="shared" si="80"/>
        <v>2.0505330801811012E-2</v>
      </c>
      <c r="I179" s="87">
        <f t="shared" si="80"/>
        <v>2.572437221075068E-2</v>
      </c>
      <c r="J179" s="87">
        <f t="shared" si="80"/>
        <v>2.7623060950287045E-2</v>
      </c>
      <c r="K179" s="87">
        <f t="shared" si="80"/>
        <v>4.4315238357674286E-2</v>
      </c>
      <c r="L179" s="87">
        <f t="shared" si="80"/>
        <v>3.579062887680122E-2</v>
      </c>
      <c r="M179" s="87">
        <f t="shared" si="80"/>
        <v>4.436016638120871E-2</v>
      </c>
      <c r="N179" s="87">
        <f t="shared" si="80"/>
        <v>4.5807324960517412E-2</v>
      </c>
      <c r="O179" s="87">
        <f t="shared" si="80"/>
        <v>5.289253816094338E-2</v>
      </c>
      <c r="P179" s="87">
        <f t="shared" si="80"/>
        <v>1.9566799906906383E-2</v>
      </c>
      <c r="Q179" s="87">
        <f t="shared" si="80"/>
        <v>1.7361089031910904E-2</v>
      </c>
      <c r="R179" s="87">
        <f t="shared" si="80"/>
        <v>2.6764259028892453E-2</v>
      </c>
      <c r="S179" s="87">
        <f t="shared" ref="S179:T179" si="81">(S14/S$87)*100</f>
        <v>2.2250029369889759E-2</v>
      </c>
      <c r="T179" s="87">
        <f t="shared" si="81"/>
        <v>2.383564797053633E-2</v>
      </c>
      <c r="U179" s="87">
        <f t="shared" ref="U179" si="82">(U14/U$87)*100</f>
        <v>5.2486047691527142E-2</v>
      </c>
    </row>
    <row r="180" spans="1:21" ht="15" customHeight="1" x14ac:dyDescent="0.35">
      <c r="A180" s="19" t="s">
        <v>140</v>
      </c>
      <c r="B180" s="386"/>
      <c r="C180" s="254" t="s">
        <v>120</v>
      </c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</row>
    <row r="181" spans="1:21" ht="15" customHeight="1" x14ac:dyDescent="0.35">
      <c r="A181" s="19" t="s">
        <v>140</v>
      </c>
      <c r="B181" s="386"/>
      <c r="C181" s="260" t="s">
        <v>121</v>
      </c>
      <c r="D181" s="87"/>
      <c r="E181" s="87">
        <f t="shared" ref="E181:R181" si="83">(E16/E$87)*100</f>
        <v>0.67680429128738617</v>
      </c>
      <c r="F181" s="87">
        <f t="shared" si="83"/>
        <v>0.67601183810590304</v>
      </c>
      <c r="G181" s="87">
        <f t="shared" si="83"/>
        <v>0.66505310143142993</v>
      </c>
      <c r="H181" s="87">
        <f t="shared" si="83"/>
        <v>0.39488827223601575</v>
      </c>
      <c r="I181" s="87">
        <f t="shared" si="83"/>
        <v>1.0761073736095383</v>
      </c>
      <c r="J181" s="87">
        <f t="shared" si="83"/>
        <v>0.63606937828264332</v>
      </c>
      <c r="K181" s="87">
        <f t="shared" si="83"/>
        <v>1.1075282446955084</v>
      </c>
      <c r="L181" s="87">
        <f t="shared" si="83"/>
        <v>1.2676448134363967</v>
      </c>
      <c r="M181" s="87">
        <f t="shared" si="83"/>
        <v>1.8263885490579885</v>
      </c>
      <c r="N181" s="87">
        <f t="shared" si="83"/>
        <v>1.6415695269609687</v>
      </c>
      <c r="O181" s="87">
        <f t="shared" si="83"/>
        <v>1.7717864423003766</v>
      </c>
      <c r="P181" s="87">
        <f t="shared" si="83"/>
        <v>1.8611179975562928</v>
      </c>
      <c r="Q181" s="87">
        <f t="shared" si="83"/>
        <v>2.035232445751471</v>
      </c>
      <c r="R181" s="87">
        <f t="shared" si="83"/>
        <v>1.8121384580881046</v>
      </c>
      <c r="S181" s="87">
        <f t="shared" ref="S181:T181" si="84">(S16/S$87)*100</f>
        <v>1.5181277009722165</v>
      </c>
      <c r="T181" s="87">
        <f t="shared" si="84"/>
        <v>2.7559406890201794</v>
      </c>
      <c r="U181" s="87">
        <f t="shared" ref="U181" si="85">(U16/U$87)*100</f>
        <v>2.6540516054214685</v>
      </c>
    </row>
    <row r="182" spans="1:21" ht="15" customHeight="1" x14ac:dyDescent="0.35">
      <c r="A182" s="19" t="s">
        <v>140</v>
      </c>
      <c r="B182" s="386"/>
      <c r="C182" s="260" t="s">
        <v>122</v>
      </c>
      <c r="D182" s="87"/>
      <c r="E182" s="87">
        <f t="shared" ref="E182:R182" si="86">(E17/E$87)*100</f>
        <v>0.1974967490247074</v>
      </c>
      <c r="F182" s="87">
        <f t="shared" si="86"/>
        <v>0.14732842745160774</v>
      </c>
      <c r="G182" s="87">
        <f t="shared" si="86"/>
        <v>3.2107126366015079E-2</v>
      </c>
      <c r="H182" s="87">
        <f t="shared" si="86"/>
        <v>4.9707901270629476E-2</v>
      </c>
      <c r="I182" s="87">
        <f t="shared" si="86"/>
        <v>9.6782788250183178E-3</v>
      </c>
      <c r="J182" s="87">
        <f t="shared" si="86"/>
        <v>0.1128313179430805</v>
      </c>
      <c r="K182" s="87">
        <f t="shared" si="86"/>
        <v>2.1967484155414715E-2</v>
      </c>
      <c r="L182" s="87">
        <f t="shared" si="86"/>
        <v>5.2032636701975374E-2</v>
      </c>
      <c r="M182" s="87">
        <f t="shared" si="86"/>
        <v>0.17952043063371667</v>
      </c>
      <c r="N182" s="87">
        <f t="shared" si="86"/>
        <v>0.37369707452808903</v>
      </c>
      <c r="O182" s="87">
        <f t="shared" si="86"/>
        <v>0.60300700874917856</v>
      </c>
      <c r="P182" s="87">
        <f t="shared" si="86"/>
        <v>0.42118770954791412</v>
      </c>
      <c r="Q182" s="87">
        <f t="shared" si="86"/>
        <v>0.45615732111125029</v>
      </c>
      <c r="R182" s="87">
        <f t="shared" si="86"/>
        <v>0.39504779108703408</v>
      </c>
      <c r="S182" s="87">
        <f t="shared" ref="S182:T182" si="87">(S17/S$87)*100</f>
        <v>0.34375304631249232</v>
      </c>
      <c r="T182" s="87">
        <f t="shared" si="87"/>
        <v>0.31765134658175403</v>
      </c>
      <c r="U182" s="87">
        <f t="shared" ref="U182" si="88">(U17/U$87)*100</f>
        <v>0.2777415380155106</v>
      </c>
    </row>
    <row r="183" spans="1:21" ht="15" customHeight="1" x14ac:dyDescent="0.35">
      <c r="A183" s="19" t="s">
        <v>140</v>
      </c>
      <c r="B183" s="387"/>
      <c r="C183" s="261" t="s">
        <v>116</v>
      </c>
      <c r="D183" s="52"/>
      <c r="E183" s="52">
        <f t="shared" ref="E183:R183" si="89">(E18/E$87)*100</f>
        <v>0</v>
      </c>
      <c r="F183" s="52">
        <f t="shared" si="89"/>
        <v>0.43912973924172133</v>
      </c>
      <c r="G183" s="52">
        <f t="shared" si="89"/>
        <v>0.83115283977220256</v>
      </c>
      <c r="H183" s="52">
        <f t="shared" si="89"/>
        <v>0.46516722652256459</v>
      </c>
      <c r="I183" s="52">
        <f t="shared" si="89"/>
        <v>0.44494771198294808</v>
      </c>
      <c r="J183" s="52">
        <f t="shared" si="89"/>
        <v>0.51239770367656046</v>
      </c>
      <c r="K183" s="52">
        <f t="shared" si="89"/>
        <v>0.6988151005786718</v>
      </c>
      <c r="L183" s="52">
        <f t="shared" si="89"/>
        <v>0.56971085027197255</v>
      </c>
      <c r="M183" s="52">
        <f t="shared" si="89"/>
        <v>0.99339368730119904</v>
      </c>
      <c r="N183" s="52">
        <f t="shared" si="89"/>
        <v>0.63134541625930662</v>
      </c>
      <c r="O183" s="52">
        <f t="shared" si="89"/>
        <v>0.86531452087007643</v>
      </c>
      <c r="P183" s="52">
        <f t="shared" si="89"/>
        <v>0.80690172805027061</v>
      </c>
      <c r="Q183" s="52">
        <f t="shared" si="89"/>
        <v>0.7392726817669879</v>
      </c>
      <c r="R183" s="52">
        <f t="shared" si="89"/>
        <v>0.72743735509184948</v>
      </c>
      <c r="S183" s="52">
        <f t="shared" ref="S183:T183" si="90">(S18/S$87)*100</f>
        <v>1.8883934121140626</v>
      </c>
      <c r="T183" s="52">
        <f t="shared" si="90"/>
        <v>1.3325788383334611</v>
      </c>
      <c r="U183" s="52">
        <f t="shared" ref="U183" si="91">(U18/U$87)*100</f>
        <v>2.1202072914401682</v>
      </c>
    </row>
    <row r="184" spans="1:21" x14ac:dyDescent="0.35">
      <c r="A184" s="19" t="s">
        <v>140</v>
      </c>
      <c r="B184" s="390" t="s">
        <v>4</v>
      </c>
      <c r="C184" s="254" t="s">
        <v>59</v>
      </c>
      <c r="D184" s="51"/>
      <c r="E184" s="51">
        <f t="shared" ref="E184:R184" si="92">(E19/E$87)*100</f>
        <v>0.21453185955786735</v>
      </c>
      <c r="F184" s="51">
        <f t="shared" si="92"/>
        <v>0.27283634618461045</v>
      </c>
      <c r="G184" s="51">
        <f t="shared" si="92"/>
        <v>0.10421733107588117</v>
      </c>
      <c r="H184" s="51">
        <f t="shared" si="92"/>
        <v>5.6236307872060756E-2</v>
      </c>
      <c r="I184" s="51">
        <f t="shared" si="92"/>
        <v>7.6606940651435432E-2</v>
      </c>
      <c r="J184" s="51">
        <f t="shared" si="92"/>
        <v>8.8634420422621235E-2</v>
      </c>
      <c r="K184" s="51">
        <f t="shared" si="92"/>
        <v>9.4825020666850363E-2</v>
      </c>
      <c r="L184" s="51">
        <f t="shared" si="92"/>
        <v>0.20336864204599675</v>
      </c>
      <c r="M184" s="51">
        <f t="shared" si="92"/>
        <v>0.16038659163200392</v>
      </c>
      <c r="N184" s="51">
        <f t="shared" si="92"/>
        <v>0.11813942994660449</v>
      </c>
      <c r="O184" s="51">
        <f t="shared" si="92"/>
        <v>0.45180176688453161</v>
      </c>
      <c r="P184" s="51">
        <f t="shared" si="92"/>
        <v>0.1270735729330307</v>
      </c>
      <c r="Q184" s="51">
        <f t="shared" si="92"/>
        <v>0.24983904560130143</v>
      </c>
      <c r="R184" s="51">
        <f t="shared" si="92"/>
        <v>0.33096261077670769</v>
      </c>
      <c r="S184" s="51">
        <f t="shared" ref="S184:T184" si="93">(S19/S$87)*100</f>
        <v>7.3287379652605469E-2</v>
      </c>
      <c r="T184" s="51">
        <f t="shared" si="93"/>
        <v>7.0862426149006369E-2</v>
      </c>
      <c r="U184" s="51">
        <f t="shared" ref="U184" si="94">(U19/U$87)*100</f>
        <v>0.11552873813147786</v>
      </c>
    </row>
    <row r="185" spans="1:21" x14ac:dyDescent="0.35">
      <c r="A185" s="19" t="s">
        <v>140</v>
      </c>
      <c r="B185" s="390"/>
      <c r="C185" s="254" t="s">
        <v>60</v>
      </c>
      <c r="D185" s="51"/>
      <c r="E185" s="51">
        <f t="shared" ref="E185:R185" si="95">(E20/E$87)*100</f>
        <v>0.21453185955786735</v>
      </c>
      <c r="F185" s="51">
        <f t="shared" si="95"/>
        <v>0.27283634618461045</v>
      </c>
      <c r="G185" s="51">
        <f t="shared" si="95"/>
        <v>0.10421733107588117</v>
      </c>
      <c r="H185" s="51">
        <f t="shared" si="95"/>
        <v>5.6236307872060756E-2</v>
      </c>
      <c r="I185" s="51">
        <f t="shared" si="95"/>
        <v>7.6606940651435432E-2</v>
      </c>
      <c r="J185" s="51">
        <f t="shared" si="95"/>
        <v>8.8634420422621235E-2</v>
      </c>
      <c r="K185" s="51">
        <f t="shared" si="95"/>
        <v>9.4825020666850363E-2</v>
      </c>
      <c r="L185" s="51">
        <f t="shared" si="95"/>
        <v>0.20336864204599675</v>
      </c>
      <c r="M185" s="51">
        <f t="shared" si="95"/>
        <v>0.16038659163200392</v>
      </c>
      <c r="N185" s="51">
        <f t="shared" si="95"/>
        <v>0.11813942994660449</v>
      </c>
      <c r="O185" s="51">
        <f t="shared" si="95"/>
        <v>0.45180176688453161</v>
      </c>
      <c r="P185" s="51">
        <f t="shared" si="95"/>
        <v>0.1270735729330307</v>
      </c>
      <c r="Q185" s="51">
        <f t="shared" si="95"/>
        <v>0.24983904560130143</v>
      </c>
      <c r="R185" s="51">
        <f t="shared" si="95"/>
        <v>0.33096261077670769</v>
      </c>
      <c r="S185" s="51">
        <f t="shared" ref="S185:T185" si="96">(S20/S$87)*100</f>
        <v>7.3287379652605469E-2</v>
      </c>
      <c r="T185" s="51">
        <f t="shared" si="96"/>
        <v>7.0862426149006369E-2</v>
      </c>
      <c r="U185" s="51">
        <f t="shared" ref="U185" si="97">(U20/U$87)*100</f>
        <v>0.11552873813147786</v>
      </c>
    </row>
    <row r="186" spans="1:21" x14ac:dyDescent="0.35">
      <c r="A186" s="19" t="s">
        <v>140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x14ac:dyDescent="0.35">
      <c r="A187" s="19" t="s">
        <v>140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35">
      <c r="A188" s="19" t="s">
        <v>140</v>
      </c>
      <c r="B188" s="391"/>
      <c r="C188" s="255" t="s">
        <v>63</v>
      </c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</row>
    <row r="189" spans="1:21" x14ac:dyDescent="0.35">
      <c r="A189" s="19" t="s">
        <v>140</v>
      </c>
      <c r="B189" s="390" t="s">
        <v>5</v>
      </c>
      <c r="C189" s="17" t="s">
        <v>59</v>
      </c>
      <c r="D189" s="51"/>
      <c r="E189" s="51">
        <f t="shared" ref="E189:R189" si="98">(E24/E$87)*100</f>
        <v>0</v>
      </c>
      <c r="F189" s="51">
        <f t="shared" si="98"/>
        <v>0</v>
      </c>
      <c r="G189" s="51">
        <f t="shared" si="98"/>
        <v>0</v>
      </c>
      <c r="H189" s="51">
        <f t="shared" si="98"/>
        <v>0</v>
      </c>
      <c r="I189" s="51">
        <f t="shared" si="98"/>
        <v>7.7532804902417903E-3</v>
      </c>
      <c r="J189" s="51">
        <f t="shared" si="98"/>
        <v>2.0379870526444365E-2</v>
      </c>
      <c r="K189" s="51">
        <f t="shared" si="98"/>
        <v>1.9454395150179112E-2</v>
      </c>
      <c r="L189" s="51">
        <f t="shared" si="98"/>
        <v>3.0255749594426951E-2</v>
      </c>
      <c r="M189" s="51">
        <f t="shared" si="98"/>
        <v>0.16006443193866732</v>
      </c>
      <c r="N189" s="51">
        <f t="shared" si="98"/>
        <v>6.2476498458298869E-2</v>
      </c>
      <c r="O189" s="51">
        <f t="shared" si="98"/>
        <v>0.20488965636130985</v>
      </c>
      <c r="P189" s="51">
        <f t="shared" si="98"/>
        <v>0.22026480662710179</v>
      </c>
      <c r="Q189" s="51">
        <f t="shared" si="98"/>
        <v>0.17813625969215363</v>
      </c>
      <c r="R189" s="51">
        <f t="shared" si="98"/>
        <v>0.29742780588995893</v>
      </c>
      <c r="S189" s="51">
        <f t="shared" ref="S189:T189" si="99">(S24/S$87)*100</f>
        <v>0.25985716926331204</v>
      </c>
      <c r="T189" s="51">
        <f t="shared" si="99"/>
        <v>4.9695004987339829E-2</v>
      </c>
      <c r="U189" s="51">
        <f t="shared" ref="U189" si="100">(U24/U$87)*100</f>
        <v>5.3513444951801117E-2</v>
      </c>
    </row>
    <row r="190" spans="1:21" x14ac:dyDescent="0.35">
      <c r="A190" s="19" t="s">
        <v>140</v>
      </c>
      <c r="B190" s="390"/>
      <c r="C190" s="20" t="s">
        <v>60</v>
      </c>
      <c r="D190" s="51"/>
      <c r="E190" s="51">
        <f t="shared" ref="E190:R190" si="101">(E25/E$87)*100</f>
        <v>0</v>
      </c>
      <c r="F190" s="51">
        <f t="shared" si="101"/>
        <v>0</v>
      </c>
      <c r="G190" s="51">
        <f t="shared" si="101"/>
        <v>0</v>
      </c>
      <c r="H190" s="51">
        <f t="shared" si="101"/>
        <v>0</v>
      </c>
      <c r="I190" s="51">
        <f t="shared" si="101"/>
        <v>7.7532804902417903E-3</v>
      </c>
      <c r="J190" s="51">
        <f t="shared" si="101"/>
        <v>2.0379870526444365E-2</v>
      </c>
      <c r="K190" s="51">
        <f t="shared" si="101"/>
        <v>1.9454395150179112E-2</v>
      </c>
      <c r="L190" s="51">
        <f t="shared" si="101"/>
        <v>3.0255749594426951E-2</v>
      </c>
      <c r="M190" s="51">
        <f t="shared" si="101"/>
        <v>0.16006443193866732</v>
      </c>
      <c r="N190" s="51">
        <f t="shared" si="101"/>
        <v>6.2476498458298869E-2</v>
      </c>
      <c r="O190" s="51">
        <f t="shared" si="101"/>
        <v>0.20488965636130985</v>
      </c>
      <c r="P190" s="51">
        <f t="shared" si="101"/>
        <v>0.22026480662710179</v>
      </c>
      <c r="Q190" s="51">
        <f t="shared" si="101"/>
        <v>0.17813625969215363</v>
      </c>
      <c r="R190" s="51">
        <f t="shared" si="101"/>
        <v>0.29742780588995893</v>
      </c>
      <c r="S190" s="51">
        <f t="shared" ref="S190:T190" si="102">(S25/S$87)*100</f>
        <v>0.25985716926331204</v>
      </c>
      <c r="T190" s="51">
        <f t="shared" si="102"/>
        <v>4.9695004987339829E-2</v>
      </c>
      <c r="U190" s="51">
        <f t="shared" ref="U190" si="103">(U25/U$87)*100</f>
        <v>5.3513444951801117E-2</v>
      </c>
    </row>
    <row r="191" spans="1:21" x14ac:dyDescent="0.35">
      <c r="A191" s="19" t="s">
        <v>140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x14ac:dyDescent="0.35">
      <c r="A192" s="19" t="s">
        <v>140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35">
      <c r="A193" s="19" t="s">
        <v>140</v>
      </c>
      <c r="B193" s="391"/>
      <c r="C193" s="27" t="s">
        <v>63</v>
      </c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</row>
    <row r="194" spans="1:21" x14ac:dyDescent="0.35">
      <c r="A194" s="19" t="s">
        <v>140</v>
      </c>
      <c r="B194" s="390" t="s">
        <v>6</v>
      </c>
      <c r="C194" s="17" t="s">
        <v>59</v>
      </c>
      <c r="D194" s="51"/>
      <c r="E194" s="51">
        <f t="shared" ref="E194:R194" si="104">(E29/E$87)*100</f>
        <v>7.5910273081924579E-3</v>
      </c>
      <c r="F194" s="51">
        <f t="shared" si="104"/>
        <v>6.0902255639097742E-2</v>
      </c>
      <c r="G194" s="51">
        <f t="shared" si="104"/>
        <v>3.325380945051562E-2</v>
      </c>
      <c r="H194" s="51">
        <f t="shared" si="104"/>
        <v>1.4539214254417994E-2</v>
      </c>
      <c r="I194" s="51">
        <f t="shared" si="104"/>
        <v>4.1657230400319725E-2</v>
      </c>
      <c r="J194" s="51">
        <f t="shared" si="104"/>
        <v>1.0675461096860878E-2</v>
      </c>
      <c r="K194" s="51">
        <f t="shared" si="104"/>
        <v>3.1352989804353817E-2</v>
      </c>
      <c r="L194" s="51">
        <f t="shared" si="104"/>
        <v>5.4585361198587645E-2</v>
      </c>
      <c r="M194" s="51">
        <f t="shared" si="104"/>
        <v>7.8896501101052119E-2</v>
      </c>
      <c r="N194" s="51">
        <f t="shared" si="104"/>
        <v>5.7764909378055194E-2</v>
      </c>
      <c r="O194" s="51">
        <f t="shared" si="104"/>
        <v>0.13225052820140401</v>
      </c>
      <c r="P194" s="51">
        <f t="shared" si="104"/>
        <v>0.15579376947693024</v>
      </c>
      <c r="Q194" s="51">
        <f t="shared" si="104"/>
        <v>0.21618868722312598</v>
      </c>
      <c r="R194" s="51">
        <f t="shared" si="104"/>
        <v>0.14935220293829143</v>
      </c>
      <c r="S194" s="51">
        <f t="shared" ref="S194:U195" si="105">(S29/S$87)*100</f>
        <v>0.12089428969206363</v>
      </c>
      <c r="T194" s="51">
        <f t="shared" si="105"/>
        <v>9.5112406966930102E-2</v>
      </c>
      <c r="U194" s="51">
        <f t="shared" si="105"/>
        <v>0.10640175400449374</v>
      </c>
    </row>
    <row r="195" spans="1:21" x14ac:dyDescent="0.35">
      <c r="A195" s="19" t="s">
        <v>140</v>
      </c>
      <c r="B195" s="390"/>
      <c r="C195" s="20" t="s">
        <v>60</v>
      </c>
      <c r="D195" s="51"/>
      <c r="E195" s="51">
        <f t="shared" ref="E195:R195" si="106">(E30/E$87)*100</f>
        <v>7.5910273081924579E-3</v>
      </c>
      <c r="F195" s="51">
        <f t="shared" si="106"/>
        <v>6.0902255639097742E-2</v>
      </c>
      <c r="G195" s="51">
        <f t="shared" si="106"/>
        <v>3.325380945051562E-2</v>
      </c>
      <c r="H195" s="51">
        <f t="shared" si="106"/>
        <v>1.4539214254417994E-2</v>
      </c>
      <c r="I195" s="51">
        <f t="shared" si="106"/>
        <v>4.1657230400319725E-2</v>
      </c>
      <c r="J195" s="51">
        <f t="shared" si="106"/>
        <v>1.0675461096860878E-2</v>
      </c>
      <c r="K195" s="51">
        <f t="shared" si="106"/>
        <v>3.1352989804353817E-2</v>
      </c>
      <c r="L195" s="51">
        <f t="shared" si="106"/>
        <v>5.4585361198587645E-2</v>
      </c>
      <c r="M195" s="51">
        <f t="shared" si="106"/>
        <v>7.8896501101052119E-2</v>
      </c>
      <c r="N195" s="51">
        <f t="shared" si="106"/>
        <v>5.7764909378055194E-2</v>
      </c>
      <c r="O195" s="51">
        <f t="shared" si="106"/>
        <v>0.13225052820140401</v>
      </c>
      <c r="P195" s="51">
        <f t="shared" si="106"/>
        <v>0.15579376947693024</v>
      </c>
      <c r="Q195" s="51">
        <f t="shared" si="106"/>
        <v>0.21618868722312598</v>
      </c>
      <c r="R195" s="51">
        <f t="shared" si="106"/>
        <v>0.14935220293829143</v>
      </c>
      <c r="S195" s="51">
        <f t="shared" si="105"/>
        <v>0.12089428969206363</v>
      </c>
      <c r="T195" s="51">
        <f t="shared" si="105"/>
        <v>9.5112406966930102E-2</v>
      </c>
      <c r="U195" s="51">
        <f t="shared" si="105"/>
        <v>0.10640175400449374</v>
      </c>
    </row>
    <row r="196" spans="1:21" x14ac:dyDescent="0.35">
      <c r="A196" s="19" t="s">
        <v>140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21" x14ac:dyDescent="0.35">
      <c r="A197" s="19" t="s">
        <v>140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35">
      <c r="A198" s="19" t="s">
        <v>140</v>
      </c>
      <c r="B198" s="391"/>
      <c r="C198" s="27" t="s">
        <v>63</v>
      </c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</row>
    <row r="199" spans="1:21" x14ac:dyDescent="0.35">
      <c r="A199" s="19" t="s">
        <v>140</v>
      </c>
      <c r="B199" s="393" t="s">
        <v>7</v>
      </c>
      <c r="C199" s="28" t="s">
        <v>59</v>
      </c>
      <c r="D199" s="53"/>
      <c r="E199" s="53">
        <f t="shared" ref="E199:R199" si="107">(E34/E$87)*100</f>
        <v>0.83181892067620278</v>
      </c>
      <c r="F199" s="53">
        <f t="shared" si="107"/>
        <v>0.31092625179971201</v>
      </c>
      <c r="G199" s="53">
        <f t="shared" si="107"/>
        <v>0.46861628443897185</v>
      </c>
      <c r="H199" s="53">
        <f t="shared" si="107"/>
        <v>0.66859208412443405</v>
      </c>
      <c r="I199" s="53">
        <f t="shared" si="107"/>
        <v>0.86971957636714847</v>
      </c>
      <c r="J199" s="53">
        <f t="shared" si="107"/>
        <v>0.73136680102601692</v>
      </c>
      <c r="K199" s="53">
        <f t="shared" si="107"/>
        <v>1.1840507026729126</v>
      </c>
      <c r="L199" s="53">
        <f t="shared" si="107"/>
        <v>1.3322788434010879</v>
      </c>
      <c r="M199" s="53">
        <f t="shared" si="107"/>
        <v>1.3120544816899111</v>
      </c>
      <c r="N199" s="53">
        <f t="shared" si="107"/>
        <v>1.3830187260284275</v>
      </c>
      <c r="O199" s="53">
        <f t="shared" si="107"/>
        <v>1.7384690596534913</v>
      </c>
      <c r="P199" s="53">
        <f t="shared" si="107"/>
        <v>2.4649435584744284</v>
      </c>
      <c r="Q199" s="53">
        <f t="shared" si="107"/>
        <v>3.0405517127268173</v>
      </c>
      <c r="R199" s="53">
        <f t="shared" si="107"/>
        <v>4.1021067563536642</v>
      </c>
      <c r="S199" s="53">
        <f t="shared" ref="S199:U200" si="108">(S34/S$87)*100</f>
        <v>3.1805583365130374</v>
      </c>
      <c r="T199" s="53">
        <f t="shared" si="108"/>
        <v>1.7686008593570168</v>
      </c>
      <c r="U199" s="53">
        <f t="shared" si="108"/>
        <v>1.5029553526128869</v>
      </c>
    </row>
    <row r="200" spans="1:21" x14ac:dyDescent="0.35">
      <c r="A200" s="19" t="s">
        <v>140</v>
      </c>
      <c r="B200" s="390"/>
      <c r="C200" s="20" t="s">
        <v>60</v>
      </c>
      <c r="D200" s="51"/>
      <c r="E200" s="51">
        <f t="shared" ref="E200:R200" si="109">(E35/E$87)*100</f>
        <v>0.83181892067620278</v>
      </c>
      <c r="F200" s="51">
        <f t="shared" si="109"/>
        <v>0.31092625179971201</v>
      </c>
      <c r="G200" s="51">
        <f t="shared" si="109"/>
        <v>0.46861628443897185</v>
      </c>
      <c r="H200" s="51">
        <f t="shared" si="109"/>
        <v>0.66859208412443405</v>
      </c>
      <c r="I200" s="51">
        <f t="shared" si="109"/>
        <v>0.86971957636714847</v>
      </c>
      <c r="J200" s="51">
        <f t="shared" si="109"/>
        <v>0.73136680102601692</v>
      </c>
      <c r="K200" s="51">
        <f t="shared" si="109"/>
        <v>1.1840507026729126</v>
      </c>
      <c r="L200" s="51">
        <f t="shared" si="109"/>
        <v>1.3322788434010879</v>
      </c>
      <c r="M200" s="51">
        <f t="shared" si="109"/>
        <v>1.3120544816899111</v>
      </c>
      <c r="N200" s="51">
        <f t="shared" si="109"/>
        <v>1.3830187260284275</v>
      </c>
      <c r="O200" s="51">
        <f t="shared" si="109"/>
        <v>1.7384690596534913</v>
      </c>
      <c r="P200" s="51">
        <f t="shared" si="109"/>
        <v>2.4649435584744284</v>
      </c>
      <c r="Q200" s="51">
        <f t="shared" si="109"/>
        <v>3.0405517127268173</v>
      </c>
      <c r="R200" s="51">
        <f t="shared" si="109"/>
        <v>4.1021067563536642</v>
      </c>
      <c r="S200" s="51">
        <f t="shared" si="108"/>
        <v>3.1805583365130374</v>
      </c>
      <c r="T200" s="51">
        <f t="shared" si="108"/>
        <v>1.7686008593570168</v>
      </c>
      <c r="U200" s="51">
        <f t="shared" si="108"/>
        <v>1.5029553526128869</v>
      </c>
    </row>
    <row r="201" spans="1:21" x14ac:dyDescent="0.35">
      <c r="A201" s="19" t="s">
        <v>140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</row>
    <row r="202" spans="1:21" x14ac:dyDescent="0.35">
      <c r="A202" s="19" t="s">
        <v>140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35">
      <c r="A203" s="19" t="s">
        <v>140</v>
      </c>
      <c r="B203" s="391"/>
      <c r="C203" s="27" t="s">
        <v>63</v>
      </c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</row>
    <row r="204" spans="1:21" x14ac:dyDescent="0.35">
      <c r="A204" s="19" t="s">
        <v>140</v>
      </c>
      <c r="B204" s="393" t="s">
        <v>8</v>
      </c>
      <c r="C204" s="28" t="s">
        <v>59</v>
      </c>
      <c r="D204" s="53"/>
      <c r="E204" s="53">
        <f t="shared" ref="E204:R204" si="110">(E39/E$87)*100</f>
        <v>0</v>
      </c>
      <c r="F204" s="53">
        <f t="shared" si="110"/>
        <v>0</v>
      </c>
      <c r="G204" s="53">
        <f t="shared" si="110"/>
        <v>0</v>
      </c>
      <c r="H204" s="53">
        <f t="shared" si="110"/>
        <v>0</v>
      </c>
      <c r="I204" s="53">
        <f t="shared" si="110"/>
        <v>0</v>
      </c>
      <c r="J204" s="53">
        <f t="shared" si="110"/>
        <v>0</v>
      </c>
      <c r="K204" s="53">
        <f t="shared" si="110"/>
        <v>0</v>
      </c>
      <c r="L204" s="53">
        <f t="shared" si="110"/>
        <v>0</v>
      </c>
      <c r="M204" s="53">
        <f t="shared" si="110"/>
        <v>0</v>
      </c>
      <c r="N204" s="53">
        <f t="shared" si="110"/>
        <v>0</v>
      </c>
      <c r="O204" s="53">
        <f t="shared" si="110"/>
        <v>0</v>
      </c>
      <c r="P204" s="53">
        <f t="shared" si="110"/>
        <v>0</v>
      </c>
      <c r="Q204" s="53">
        <f t="shared" si="110"/>
        <v>0.39857656453510204</v>
      </c>
      <c r="R204" s="53">
        <f t="shared" si="110"/>
        <v>0.35220715957731413</v>
      </c>
      <c r="S204" s="53">
        <f t="shared" ref="S204:U205" si="111">(S39/S$87)*100</f>
        <v>0.15256018512793396</v>
      </c>
      <c r="T204" s="53">
        <f t="shared" si="111"/>
        <v>0.32487148008900485</v>
      </c>
      <c r="U204" s="53">
        <f t="shared" si="111"/>
        <v>0.19759186779734728</v>
      </c>
    </row>
    <row r="205" spans="1:21" x14ac:dyDescent="0.35">
      <c r="A205" s="19" t="s">
        <v>140</v>
      </c>
      <c r="B205" s="390"/>
      <c r="C205" s="20" t="s">
        <v>60</v>
      </c>
      <c r="D205" s="51"/>
      <c r="E205" s="51">
        <f t="shared" ref="E205:R205" si="112">(E40/E$87)*100</f>
        <v>0</v>
      </c>
      <c r="F205" s="51">
        <f t="shared" si="112"/>
        <v>0</v>
      </c>
      <c r="G205" s="51">
        <f t="shared" si="112"/>
        <v>0</v>
      </c>
      <c r="H205" s="51">
        <f t="shared" si="112"/>
        <v>0</v>
      </c>
      <c r="I205" s="51">
        <f t="shared" si="112"/>
        <v>0</v>
      </c>
      <c r="J205" s="51">
        <f t="shared" si="112"/>
        <v>0</v>
      </c>
      <c r="K205" s="51">
        <f t="shared" si="112"/>
        <v>0</v>
      </c>
      <c r="L205" s="51">
        <f t="shared" si="112"/>
        <v>0</v>
      </c>
      <c r="M205" s="51">
        <f t="shared" si="112"/>
        <v>0</v>
      </c>
      <c r="N205" s="51">
        <f t="shared" si="112"/>
        <v>0</v>
      </c>
      <c r="O205" s="51">
        <f t="shared" si="112"/>
        <v>0</v>
      </c>
      <c r="P205" s="51">
        <f t="shared" si="112"/>
        <v>0</v>
      </c>
      <c r="Q205" s="51">
        <f t="shared" si="112"/>
        <v>0.39857656453510204</v>
      </c>
      <c r="R205" s="51">
        <f t="shared" si="112"/>
        <v>0.35220715957731413</v>
      </c>
      <c r="S205" s="51">
        <f t="shared" si="111"/>
        <v>0.15256018512793396</v>
      </c>
      <c r="T205" s="51">
        <f t="shared" si="111"/>
        <v>0.32487148008900485</v>
      </c>
      <c r="U205" s="51">
        <f t="shared" si="111"/>
        <v>0.19759186779734728</v>
      </c>
    </row>
    <row r="206" spans="1:21" x14ac:dyDescent="0.35">
      <c r="A206" s="19" t="s">
        <v>140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</row>
    <row r="207" spans="1:21" x14ac:dyDescent="0.35">
      <c r="A207" s="19" t="s">
        <v>140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35">
      <c r="A208" s="19" t="s">
        <v>140</v>
      </c>
      <c r="B208" s="391"/>
      <c r="C208" s="27" t="s">
        <v>63</v>
      </c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</row>
    <row r="209" spans="1:21" x14ac:dyDescent="0.35">
      <c r="A209" s="19" t="s">
        <v>140</v>
      </c>
      <c r="B209" s="393" t="s">
        <v>9</v>
      </c>
      <c r="C209" s="28" t="s">
        <v>59</v>
      </c>
      <c r="D209" s="53"/>
      <c r="E209" s="53">
        <f t="shared" ref="E209:R209" si="113">(E44/E$87)*100</f>
        <v>4.8520806241872563E-2</v>
      </c>
      <c r="F209" s="53">
        <f t="shared" si="113"/>
        <v>7.7675571908494639E-2</v>
      </c>
      <c r="G209" s="53">
        <f t="shared" si="113"/>
        <v>0.11640757272587349</v>
      </c>
      <c r="H209" s="53">
        <f t="shared" si="113"/>
        <v>4.4063093325544034E-2</v>
      </c>
      <c r="I209" s="53">
        <f t="shared" si="113"/>
        <v>0.11200959168720442</v>
      </c>
      <c r="J209" s="53">
        <f t="shared" si="113"/>
        <v>7.094784414315379E-2</v>
      </c>
      <c r="K209" s="53">
        <f t="shared" si="113"/>
        <v>0.36125103334251862</v>
      </c>
      <c r="L209" s="53">
        <f t="shared" si="113"/>
        <v>0.32977383338104782</v>
      </c>
      <c r="M209" s="53">
        <f t="shared" si="113"/>
        <v>0.23485033847157655</v>
      </c>
      <c r="N209" s="53">
        <f t="shared" si="113"/>
        <v>0.92294878544032488</v>
      </c>
      <c r="O209" s="53">
        <f t="shared" si="113"/>
        <v>0.88411997880139714</v>
      </c>
      <c r="P209" s="53">
        <f t="shared" si="113"/>
        <v>0.82954669523477054</v>
      </c>
      <c r="Q209" s="53">
        <f t="shared" si="113"/>
        <v>0.46236637744963083</v>
      </c>
      <c r="R209" s="53">
        <f t="shared" si="113"/>
        <v>0.52601069308453718</v>
      </c>
      <c r="S209" s="53">
        <f t="shared" ref="S209:U210" si="114">(S44/S$87)*100</f>
        <v>0.59617509262498491</v>
      </c>
      <c r="T209" s="53">
        <f t="shared" si="114"/>
        <v>0.36151883679889513</v>
      </c>
      <c r="U209" s="53">
        <f t="shared" si="114"/>
        <v>0.61983945785315653</v>
      </c>
    </row>
    <row r="210" spans="1:21" x14ac:dyDescent="0.35">
      <c r="A210" s="19" t="s">
        <v>140</v>
      </c>
      <c r="B210" s="390"/>
      <c r="C210" s="20" t="s">
        <v>60</v>
      </c>
      <c r="D210" s="51"/>
      <c r="E210" s="51">
        <f t="shared" ref="E210:R210" si="115">(E45/E$87)*100</f>
        <v>4.8520806241872563E-2</v>
      </c>
      <c r="F210" s="51">
        <f t="shared" si="115"/>
        <v>7.7675571908494639E-2</v>
      </c>
      <c r="G210" s="51">
        <f t="shared" si="115"/>
        <v>0.11640757272587349</v>
      </c>
      <c r="H210" s="51">
        <f t="shared" si="115"/>
        <v>4.4063093325544034E-2</v>
      </c>
      <c r="I210" s="51">
        <f t="shared" si="115"/>
        <v>0.11200959168720442</v>
      </c>
      <c r="J210" s="51">
        <f t="shared" si="115"/>
        <v>7.094784414315379E-2</v>
      </c>
      <c r="K210" s="51">
        <f t="shared" si="115"/>
        <v>0.36125103334251862</v>
      </c>
      <c r="L210" s="51">
        <f t="shared" si="115"/>
        <v>0.32977383338104782</v>
      </c>
      <c r="M210" s="51">
        <f t="shared" si="115"/>
        <v>0.23485033847157655</v>
      </c>
      <c r="N210" s="51">
        <f t="shared" si="115"/>
        <v>0.92294878544032488</v>
      </c>
      <c r="O210" s="51">
        <f t="shared" si="115"/>
        <v>0.88411997880139714</v>
      </c>
      <c r="P210" s="51">
        <f t="shared" si="115"/>
        <v>0.82954669523477054</v>
      </c>
      <c r="Q210" s="51">
        <f t="shared" si="115"/>
        <v>0.46236637744963083</v>
      </c>
      <c r="R210" s="51">
        <f t="shared" si="115"/>
        <v>0.52601069308453718</v>
      </c>
      <c r="S210" s="51">
        <f t="shared" si="114"/>
        <v>0.59617509262498491</v>
      </c>
      <c r="T210" s="51">
        <f t="shared" si="114"/>
        <v>0.36151883679889513</v>
      </c>
      <c r="U210" s="51">
        <f t="shared" si="114"/>
        <v>0.61983945785315653</v>
      </c>
    </row>
    <row r="211" spans="1:21" x14ac:dyDescent="0.35">
      <c r="A211" s="19" t="s">
        <v>140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</row>
    <row r="212" spans="1:21" x14ac:dyDescent="0.35">
      <c r="A212" s="19" t="s">
        <v>140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1" x14ac:dyDescent="0.35">
      <c r="A213" s="19" t="s">
        <v>140</v>
      </c>
      <c r="B213" s="391"/>
      <c r="C213" s="27" t="s">
        <v>63</v>
      </c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</row>
    <row r="214" spans="1:21" x14ac:dyDescent="0.35">
      <c r="A214" s="19" t="s">
        <v>140</v>
      </c>
      <c r="B214" s="393" t="s">
        <v>1</v>
      </c>
      <c r="C214" s="28" t="s">
        <v>59</v>
      </c>
      <c r="D214" s="53"/>
      <c r="E214" s="53">
        <f t="shared" ref="E214:R214" si="116">(E49/E$87)*100</f>
        <v>0.39487158647594273</v>
      </c>
      <c r="F214" s="53">
        <f t="shared" si="116"/>
        <v>0.61065429531274995</v>
      </c>
      <c r="G214" s="53">
        <f t="shared" si="116"/>
        <v>0.214714483607819</v>
      </c>
      <c r="H214" s="53">
        <f t="shared" si="116"/>
        <v>0.14411421060318388</v>
      </c>
      <c r="I214" s="53">
        <f t="shared" si="116"/>
        <v>0.10489575701059081</v>
      </c>
      <c r="J214" s="53">
        <f t="shared" si="116"/>
        <v>2.2212043483571517E-2</v>
      </c>
      <c r="K214" s="53">
        <f t="shared" si="116"/>
        <v>0.36795811518324606</v>
      </c>
      <c r="L214" s="53">
        <f t="shared" si="116"/>
        <v>0.10650348315678977</v>
      </c>
      <c r="M214" s="53">
        <f t="shared" si="116"/>
        <v>0.20738928309273308</v>
      </c>
      <c r="N214" s="53">
        <f t="shared" si="116"/>
        <v>0.2805068812514101</v>
      </c>
      <c r="O214" s="53">
        <f t="shared" si="116"/>
        <v>0.16978419870664316</v>
      </c>
      <c r="P214" s="53">
        <f t="shared" si="116"/>
        <v>0.19477329673590502</v>
      </c>
      <c r="Q214" s="53">
        <f t="shared" si="116"/>
        <v>0.17550385443624078</v>
      </c>
      <c r="R214" s="53">
        <f t="shared" si="116"/>
        <v>0.29891719939361516</v>
      </c>
      <c r="S214" s="53">
        <f t="shared" ref="S214:U215" si="117">(S49/S$87)*100</f>
        <v>0.33154417312777118</v>
      </c>
      <c r="T214" s="53">
        <f t="shared" si="117"/>
        <v>0.46729072354791679</v>
      </c>
      <c r="U214" s="53">
        <f t="shared" si="117"/>
        <v>3.6172718706965284E-2</v>
      </c>
    </row>
    <row r="215" spans="1:21" x14ac:dyDescent="0.35">
      <c r="A215" s="19" t="s">
        <v>140</v>
      </c>
      <c r="B215" s="390"/>
      <c r="C215" s="20" t="s">
        <v>60</v>
      </c>
      <c r="D215" s="51"/>
      <c r="E215" s="51">
        <f t="shared" ref="E215:R215" si="118">(E50/E$87)*100</f>
        <v>0.39487158647594273</v>
      </c>
      <c r="F215" s="51">
        <f t="shared" si="118"/>
        <v>0.61065429531274995</v>
      </c>
      <c r="G215" s="51">
        <f t="shared" si="118"/>
        <v>0.214714483607819</v>
      </c>
      <c r="H215" s="51">
        <f t="shared" si="118"/>
        <v>0.14411421060318388</v>
      </c>
      <c r="I215" s="51">
        <f t="shared" si="118"/>
        <v>0.10489575701059081</v>
      </c>
      <c r="J215" s="51">
        <f t="shared" si="118"/>
        <v>2.2212043483571517E-2</v>
      </c>
      <c r="K215" s="51">
        <f t="shared" si="118"/>
        <v>0.36795811518324606</v>
      </c>
      <c r="L215" s="51">
        <f t="shared" si="118"/>
        <v>0.10650348315678977</v>
      </c>
      <c r="M215" s="51">
        <f t="shared" si="118"/>
        <v>0.20738928309273308</v>
      </c>
      <c r="N215" s="51">
        <f t="shared" si="118"/>
        <v>0.2805068812514101</v>
      </c>
      <c r="O215" s="51">
        <f t="shared" si="118"/>
        <v>0.16978419870664316</v>
      </c>
      <c r="P215" s="51">
        <f t="shared" si="118"/>
        <v>0.19477329673590502</v>
      </c>
      <c r="Q215" s="51">
        <f t="shared" si="118"/>
        <v>0.17550385443624078</v>
      </c>
      <c r="R215" s="51">
        <f t="shared" si="118"/>
        <v>0.29891719939361516</v>
      </c>
      <c r="S215" s="51">
        <f t="shared" si="117"/>
        <v>0.33154417312777118</v>
      </c>
      <c r="T215" s="51">
        <f t="shared" si="117"/>
        <v>0.46729072354791679</v>
      </c>
      <c r="U215" s="51">
        <f t="shared" si="117"/>
        <v>3.6172718706965284E-2</v>
      </c>
    </row>
    <row r="216" spans="1:21" x14ac:dyDescent="0.35">
      <c r="A216" s="19" t="s">
        <v>140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</row>
    <row r="217" spans="1:21" x14ac:dyDescent="0.35">
      <c r="A217" s="19" t="s">
        <v>140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1" x14ac:dyDescent="0.35">
      <c r="A218" s="19" t="s">
        <v>140</v>
      </c>
      <c r="B218" s="391"/>
      <c r="C218" s="27" t="s">
        <v>63</v>
      </c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</row>
    <row r="219" spans="1:21" x14ac:dyDescent="0.35">
      <c r="A219" s="19" t="s">
        <v>140</v>
      </c>
      <c r="B219" s="393" t="s">
        <v>166</v>
      </c>
      <c r="C219" s="28" t="s">
        <v>59</v>
      </c>
      <c r="D219" s="53"/>
      <c r="E219" s="53">
        <f t="shared" ref="E219:R219" si="119">(E54/E$87)*100</f>
        <v>0.16967652795838753</v>
      </c>
      <c r="F219" s="53">
        <f t="shared" si="119"/>
        <v>8.5146376579747246E-2</v>
      </c>
      <c r="G219" s="53">
        <f t="shared" si="119"/>
        <v>1.8039094966907806E-2</v>
      </c>
      <c r="H219" s="53">
        <f t="shared" si="119"/>
        <v>9.880239520958083E-3</v>
      </c>
      <c r="I219" s="53">
        <f t="shared" si="119"/>
        <v>4.9610337707320318E-2</v>
      </c>
      <c r="J219" s="53">
        <f t="shared" si="119"/>
        <v>6.168315622328082E-3</v>
      </c>
      <c r="K219" s="53">
        <f t="shared" si="119"/>
        <v>2.4238082116285479E-2</v>
      </c>
      <c r="L219" s="53">
        <f t="shared" si="119"/>
        <v>2.4176925279129687E-2</v>
      </c>
      <c r="M219" s="53">
        <f t="shared" si="119"/>
        <v>8.6954571405268744E-2</v>
      </c>
      <c r="N219" s="53">
        <f t="shared" si="119"/>
        <v>9.0937805520042117E-2</v>
      </c>
      <c r="O219" s="53">
        <f t="shared" si="119"/>
        <v>8.1222478991596625E-2</v>
      </c>
      <c r="P219" s="53">
        <f t="shared" si="119"/>
        <v>4.7760593588177101E-2</v>
      </c>
      <c r="Q219" s="53">
        <f t="shared" si="119"/>
        <v>5.9705962457764987E-2</v>
      </c>
      <c r="R219" s="53">
        <f t="shared" si="119"/>
        <v>6.9927044609416802E-2</v>
      </c>
      <c r="S219" s="53">
        <f t="shared" ref="S219:U220" si="120">(S54/S$87)*100</f>
        <v>1.8877518834153683E-2</v>
      </c>
      <c r="T219" s="53">
        <f t="shared" si="120"/>
        <v>3.3888974142561194E-2</v>
      </c>
      <c r="U219" s="53">
        <f t="shared" si="120"/>
        <v>3.504747408856998E-2</v>
      </c>
    </row>
    <row r="220" spans="1:21" x14ac:dyDescent="0.35">
      <c r="A220" s="19" t="s">
        <v>140</v>
      </c>
      <c r="B220" s="390"/>
      <c r="C220" s="20" t="s">
        <v>60</v>
      </c>
      <c r="D220" s="51"/>
      <c r="E220" s="51">
        <f t="shared" ref="E220:R220" si="121">(E55/E$87)*100</f>
        <v>0.16967652795838753</v>
      </c>
      <c r="F220" s="51">
        <f t="shared" si="121"/>
        <v>8.5146376579747246E-2</v>
      </c>
      <c r="G220" s="51">
        <f t="shared" si="121"/>
        <v>1.8039094966907806E-2</v>
      </c>
      <c r="H220" s="51">
        <f t="shared" si="121"/>
        <v>9.880239520958083E-3</v>
      </c>
      <c r="I220" s="51">
        <f t="shared" si="121"/>
        <v>4.9610337707320318E-2</v>
      </c>
      <c r="J220" s="51">
        <f t="shared" si="121"/>
        <v>6.168315622328082E-3</v>
      </c>
      <c r="K220" s="51">
        <f t="shared" si="121"/>
        <v>2.4238082116285479E-2</v>
      </c>
      <c r="L220" s="51">
        <f t="shared" si="121"/>
        <v>2.4176925279129687E-2</v>
      </c>
      <c r="M220" s="51">
        <f t="shared" si="121"/>
        <v>8.6954571405268744E-2</v>
      </c>
      <c r="N220" s="51">
        <f t="shared" si="121"/>
        <v>9.0937805520042117E-2</v>
      </c>
      <c r="O220" s="51">
        <f t="shared" si="121"/>
        <v>8.1222478991596625E-2</v>
      </c>
      <c r="P220" s="51">
        <f t="shared" si="121"/>
        <v>4.7760593588177101E-2</v>
      </c>
      <c r="Q220" s="51">
        <f t="shared" si="121"/>
        <v>5.9705962457764987E-2</v>
      </c>
      <c r="R220" s="51">
        <f t="shared" si="121"/>
        <v>6.9927044609416802E-2</v>
      </c>
      <c r="S220" s="51">
        <f t="shared" si="120"/>
        <v>1.8877518834153683E-2</v>
      </c>
      <c r="T220" s="51">
        <f t="shared" si="120"/>
        <v>3.3888974142561194E-2</v>
      </c>
      <c r="U220" s="51">
        <f t="shared" si="120"/>
        <v>3.504747408856998E-2</v>
      </c>
    </row>
    <row r="221" spans="1:21" x14ac:dyDescent="0.35">
      <c r="A221" s="19" t="s">
        <v>140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</row>
    <row r="222" spans="1:21" x14ac:dyDescent="0.35">
      <c r="A222" s="19" t="s">
        <v>140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1" x14ac:dyDescent="0.35">
      <c r="A223" s="19" t="s">
        <v>140</v>
      </c>
      <c r="B223" s="391"/>
      <c r="C223" s="27" t="s">
        <v>63</v>
      </c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</row>
    <row r="224" spans="1:21" x14ac:dyDescent="0.35">
      <c r="A224" s="19" t="s">
        <v>140</v>
      </c>
      <c r="B224" s="393" t="s">
        <v>11</v>
      </c>
      <c r="C224" s="28" t="s">
        <v>59</v>
      </c>
      <c r="D224" s="53"/>
      <c r="E224" s="53">
        <f t="shared" ref="E224:R224" si="122">(E59/E$87)*100</f>
        <v>0.17735695708712612</v>
      </c>
      <c r="F224" s="53">
        <f t="shared" si="122"/>
        <v>0.29581666933290673</v>
      </c>
      <c r="G224" s="53">
        <f t="shared" si="122"/>
        <v>0.14983838694782209</v>
      </c>
      <c r="H224" s="53">
        <f t="shared" si="122"/>
        <v>9.9824740762377677E-3</v>
      </c>
      <c r="I224" s="53">
        <f t="shared" si="122"/>
        <v>2.5324718577233063E-2</v>
      </c>
      <c r="J224" s="53">
        <f t="shared" si="122"/>
        <v>4.7917430072065476E-2</v>
      </c>
      <c r="K224" s="53">
        <f t="shared" si="122"/>
        <v>0.25012400110223204</v>
      </c>
      <c r="L224" s="53">
        <f t="shared" si="122"/>
        <v>0.19536692432484018</v>
      </c>
      <c r="M224" s="53">
        <f t="shared" si="122"/>
        <v>0.20711605904901723</v>
      </c>
      <c r="N224" s="53">
        <f t="shared" si="122"/>
        <v>0.18464315259080996</v>
      </c>
      <c r="O224" s="53">
        <f t="shared" si="122"/>
        <v>0.18869733060137636</v>
      </c>
      <c r="P224" s="53">
        <f t="shared" si="122"/>
        <v>0.18034775877116424</v>
      </c>
      <c r="Q224" s="53">
        <f t="shared" si="122"/>
        <v>0.29745500232761857</v>
      </c>
      <c r="R224" s="53">
        <f t="shared" si="122"/>
        <v>0.25980434880506514</v>
      </c>
      <c r="S224" s="53">
        <f t="shared" ref="S224:U225" si="123">(S59/S$87)*100</f>
        <v>0.22436275800349834</v>
      </c>
      <c r="T224" s="53">
        <f t="shared" si="123"/>
        <v>0.1226885598097138</v>
      </c>
      <c r="U224" s="53">
        <f t="shared" si="123"/>
        <v>0.16920526201348118</v>
      </c>
    </row>
    <row r="225" spans="1:21" x14ac:dyDescent="0.35">
      <c r="A225" s="19" t="s">
        <v>140</v>
      </c>
      <c r="B225" s="390"/>
      <c r="C225" s="20" t="s">
        <v>60</v>
      </c>
      <c r="D225" s="51"/>
      <c r="E225" s="51">
        <f t="shared" ref="E225:R225" si="124">(E60/E$87)*100</f>
        <v>0.17735695708712612</v>
      </c>
      <c r="F225" s="51">
        <f t="shared" si="124"/>
        <v>0.29581666933290673</v>
      </c>
      <c r="G225" s="51">
        <f t="shared" si="124"/>
        <v>0.14983838694782209</v>
      </c>
      <c r="H225" s="51">
        <f t="shared" si="124"/>
        <v>9.9824740762377677E-3</v>
      </c>
      <c r="I225" s="51">
        <f t="shared" si="124"/>
        <v>2.5324718577233063E-2</v>
      </c>
      <c r="J225" s="51">
        <f t="shared" si="124"/>
        <v>4.7917430072065476E-2</v>
      </c>
      <c r="K225" s="51">
        <f t="shared" si="124"/>
        <v>0.25012400110223204</v>
      </c>
      <c r="L225" s="51">
        <f t="shared" si="124"/>
        <v>0.19536692432484018</v>
      </c>
      <c r="M225" s="51">
        <f t="shared" si="124"/>
        <v>0.20711605904901723</v>
      </c>
      <c r="N225" s="51">
        <f t="shared" si="124"/>
        <v>0.18464315259080996</v>
      </c>
      <c r="O225" s="51">
        <f t="shared" si="124"/>
        <v>0.18869733060137636</v>
      </c>
      <c r="P225" s="51">
        <f t="shared" si="124"/>
        <v>0.18034775877116424</v>
      </c>
      <c r="Q225" s="51">
        <f t="shared" si="124"/>
        <v>0.29745500232761857</v>
      </c>
      <c r="R225" s="51">
        <f t="shared" si="124"/>
        <v>0.25980434880506514</v>
      </c>
      <c r="S225" s="51">
        <f t="shared" si="123"/>
        <v>0.22436275800349834</v>
      </c>
      <c r="T225" s="51">
        <f t="shared" si="123"/>
        <v>0.1226885598097138</v>
      </c>
      <c r="U225" s="51">
        <f t="shared" si="123"/>
        <v>0.16920526201348118</v>
      </c>
    </row>
    <row r="226" spans="1:21" x14ac:dyDescent="0.35">
      <c r="A226" s="19" t="s">
        <v>140</v>
      </c>
      <c r="B226" s="390"/>
      <c r="C226" s="20" t="s">
        <v>61</v>
      </c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</row>
    <row r="227" spans="1:21" x14ac:dyDescent="0.35">
      <c r="A227" s="19" t="s">
        <v>140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1" x14ac:dyDescent="0.35">
      <c r="A228" s="19" t="s">
        <v>140</v>
      </c>
      <c r="B228" s="391"/>
      <c r="C228" s="27" t="s">
        <v>63</v>
      </c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</row>
    <row r="229" spans="1:21" x14ac:dyDescent="0.35">
      <c r="A229" s="19" t="s">
        <v>140</v>
      </c>
      <c r="B229" s="393" t="s">
        <v>12</v>
      </c>
      <c r="C229" s="28" t="s">
        <v>59</v>
      </c>
      <c r="D229" s="88"/>
      <c r="E229" s="88">
        <f t="shared" ref="E229:R229" si="125">(E64/E$87)*100</f>
        <v>7.7129388816644991E-3</v>
      </c>
      <c r="F229" s="88">
        <f t="shared" si="125"/>
        <v>0.13549832026875699</v>
      </c>
      <c r="G229" s="88">
        <f t="shared" si="125"/>
        <v>8.5270124672925975E-3</v>
      </c>
      <c r="H229" s="88">
        <f t="shared" si="125"/>
        <v>1.2998393456988462E-3</v>
      </c>
      <c r="I229" s="88">
        <f t="shared" si="125"/>
        <v>2.1248251515353363E-3</v>
      </c>
      <c r="J229" s="88">
        <f t="shared" si="125"/>
        <v>4.1529253694882135E-3</v>
      </c>
      <c r="K229" s="88">
        <f t="shared" si="125"/>
        <v>3.7200330669605952E-3</v>
      </c>
      <c r="L229" s="88">
        <f t="shared" si="125"/>
        <v>1.3498425422273119E-2</v>
      </c>
      <c r="M229" s="88">
        <f t="shared" si="125"/>
        <v>5.7947965092569938E-3</v>
      </c>
      <c r="N229" s="88">
        <f t="shared" si="125"/>
        <v>2.4704820636233739E-3</v>
      </c>
      <c r="O229" s="88">
        <f t="shared" si="125"/>
        <v>3.4825508524397421E-3</v>
      </c>
      <c r="P229" s="88">
        <f t="shared" si="125"/>
        <v>1.4964890324082156E-3</v>
      </c>
      <c r="Q229" s="88">
        <f t="shared" si="125"/>
        <v>2.10547943936929E-3</v>
      </c>
      <c r="R229" s="88">
        <f t="shared" si="125"/>
        <v>5.2549405430711623E-3</v>
      </c>
      <c r="S229" s="88">
        <f t="shared" ref="S229:U230" si="126">(S64/S$87)*100</f>
        <v>2.514418602286132E-3</v>
      </c>
      <c r="T229" s="88">
        <f t="shared" si="126"/>
        <v>4.3351492365533645E-3</v>
      </c>
      <c r="U229" s="88">
        <f t="shared" si="126"/>
        <v>2.2903529752844824E-3</v>
      </c>
    </row>
    <row r="230" spans="1:21" x14ac:dyDescent="0.35">
      <c r="A230" s="19" t="s">
        <v>140</v>
      </c>
      <c r="B230" s="390"/>
      <c r="C230" s="20" t="s">
        <v>60</v>
      </c>
      <c r="D230" s="79"/>
      <c r="E230" s="79">
        <f t="shared" ref="E230:R230" si="127">(E65/E$87)*100</f>
        <v>7.7129388816644991E-3</v>
      </c>
      <c r="F230" s="79">
        <f t="shared" si="127"/>
        <v>0.13549832026875699</v>
      </c>
      <c r="G230" s="79">
        <f t="shared" si="127"/>
        <v>8.5270124672925975E-3</v>
      </c>
      <c r="H230" s="79">
        <f t="shared" si="127"/>
        <v>1.2998393456988462E-3</v>
      </c>
      <c r="I230" s="79">
        <f t="shared" si="127"/>
        <v>2.1248251515353363E-3</v>
      </c>
      <c r="J230" s="79">
        <f t="shared" si="127"/>
        <v>4.1529253694882135E-3</v>
      </c>
      <c r="K230" s="79">
        <f t="shared" si="127"/>
        <v>3.7200330669605952E-3</v>
      </c>
      <c r="L230" s="79">
        <f t="shared" si="127"/>
        <v>1.3498425422273119E-2</v>
      </c>
      <c r="M230" s="79">
        <f t="shared" si="127"/>
        <v>5.7947965092569938E-3</v>
      </c>
      <c r="N230" s="79">
        <f t="shared" si="127"/>
        <v>2.4704820636233739E-3</v>
      </c>
      <c r="O230" s="79">
        <f t="shared" si="127"/>
        <v>3.4825508524397421E-3</v>
      </c>
      <c r="P230" s="79">
        <f t="shared" si="127"/>
        <v>1.4964890324082156E-3</v>
      </c>
      <c r="Q230" s="79">
        <f t="shared" si="127"/>
        <v>2.10547943936929E-3</v>
      </c>
      <c r="R230" s="79">
        <f t="shared" si="127"/>
        <v>5.2549405430711623E-3</v>
      </c>
      <c r="S230" s="79">
        <f t="shared" si="126"/>
        <v>2.514418602286132E-3</v>
      </c>
      <c r="T230" s="79">
        <f t="shared" si="126"/>
        <v>4.3351492365533645E-3</v>
      </c>
      <c r="U230" s="79">
        <f t="shared" si="126"/>
        <v>2.2903529752844824E-3</v>
      </c>
    </row>
    <row r="231" spans="1:21" x14ac:dyDescent="0.35">
      <c r="A231" s="19" t="s">
        <v>140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</row>
    <row r="232" spans="1:21" x14ac:dyDescent="0.35">
      <c r="A232" s="19" t="s">
        <v>140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</row>
    <row r="233" spans="1:21" ht="15" thickBot="1" x14ac:dyDescent="0.4">
      <c r="A233" s="19" t="s">
        <v>140</v>
      </c>
      <c r="B233" s="394"/>
      <c r="C233" s="69" t="s">
        <v>63</v>
      </c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</row>
    <row r="234" spans="1:21" x14ac:dyDescent="0.35">
      <c r="A234" s="19" t="s">
        <v>140</v>
      </c>
      <c r="B234" s="388" t="s">
        <v>92</v>
      </c>
      <c r="C234" s="17" t="s">
        <v>59</v>
      </c>
      <c r="D234" s="79"/>
      <c r="E234" s="79">
        <f t="shared" ref="E234:R235" si="128">(E69/E$87)*100</f>
        <v>0.61728706111833553</v>
      </c>
      <c r="F234" s="79">
        <f t="shared" si="128"/>
        <v>0.2290833466645337</v>
      </c>
      <c r="G234" s="79">
        <f t="shared" si="128"/>
        <v>0.24438202247191013</v>
      </c>
      <c r="H234" s="79">
        <f t="shared" si="128"/>
        <v>0.58476705126332706</v>
      </c>
      <c r="I234" s="79">
        <f t="shared" si="128"/>
        <v>0.7220941850396323</v>
      </c>
      <c r="J234" s="79">
        <f t="shared" si="128"/>
        <v>0.54385611335043371</v>
      </c>
      <c r="K234" s="79">
        <f t="shared" si="128"/>
        <v>0.73797740424359326</v>
      </c>
      <c r="L234" s="79">
        <f t="shared" si="128"/>
        <v>0.84977574196011074</v>
      </c>
      <c r="M234" s="79">
        <f t="shared" si="128"/>
        <v>0.97655166789005787</v>
      </c>
      <c r="N234" s="79">
        <f t="shared" si="128"/>
        <v>1.0834248326690232</v>
      </c>
      <c r="O234" s="79">
        <f t="shared" si="128"/>
        <v>1.4094253103710621E-2</v>
      </c>
      <c r="P234" s="79">
        <f t="shared" si="128"/>
        <v>2.2494464266305929</v>
      </c>
      <c r="Q234" s="79">
        <f t="shared" si="128"/>
        <v>5.0879372118633463E-2</v>
      </c>
      <c r="R234" s="79">
        <f t="shared" si="128"/>
        <v>3.2520573778089883</v>
      </c>
      <c r="S234" s="79">
        <f t="shared" ref="S234:U235" si="129">(S69/S$87)*100</f>
        <v>2.8616572006874668</v>
      </c>
      <c r="T234" s="79">
        <f t="shared" si="129"/>
        <v>1.6679045499884908</v>
      </c>
      <c r="U234" s="79">
        <f t="shared" si="129"/>
        <v>1.3914673479741972</v>
      </c>
    </row>
    <row r="235" spans="1:21" x14ac:dyDescent="0.35">
      <c r="A235" s="19" t="s">
        <v>140</v>
      </c>
      <c r="B235" s="388"/>
      <c r="C235" s="20" t="s">
        <v>60</v>
      </c>
      <c r="D235" s="79"/>
      <c r="E235" s="79">
        <f t="shared" si="128"/>
        <v>0.61728706111833553</v>
      </c>
      <c r="F235" s="79">
        <f t="shared" si="128"/>
        <v>0.2290833466645337</v>
      </c>
      <c r="G235" s="79">
        <f t="shared" si="128"/>
        <v>0.24438202247191013</v>
      </c>
      <c r="H235" s="79">
        <f t="shared" si="128"/>
        <v>0.58476705126332706</v>
      </c>
      <c r="I235" s="79">
        <f t="shared" si="128"/>
        <v>0.7220941850396323</v>
      </c>
      <c r="J235" s="79">
        <f t="shared" si="128"/>
        <v>0.54385611335043371</v>
      </c>
      <c r="K235" s="79">
        <f t="shared" si="128"/>
        <v>0.73797740424359326</v>
      </c>
      <c r="L235" s="79">
        <f t="shared" si="128"/>
        <v>0.84977574196011074</v>
      </c>
      <c r="M235" s="79">
        <f t="shared" si="128"/>
        <v>0.97655166789005787</v>
      </c>
      <c r="N235" s="79">
        <f t="shared" si="128"/>
        <v>1.0834248326690232</v>
      </c>
      <c r="O235" s="79">
        <f t="shared" si="128"/>
        <v>1.4094253103710621E-2</v>
      </c>
      <c r="P235" s="79">
        <f t="shared" si="128"/>
        <v>2.2494464266305929</v>
      </c>
      <c r="Q235" s="79">
        <f t="shared" si="128"/>
        <v>5.0879372118633463E-2</v>
      </c>
      <c r="R235" s="79">
        <f t="shared" si="128"/>
        <v>3.2520573778089883</v>
      </c>
      <c r="S235" s="79">
        <f t="shared" si="129"/>
        <v>2.8616572006874668</v>
      </c>
      <c r="T235" s="79">
        <f t="shared" si="129"/>
        <v>1.6679045499884908</v>
      </c>
      <c r="U235" s="79">
        <f t="shared" si="129"/>
        <v>1.3914673479741972</v>
      </c>
    </row>
    <row r="236" spans="1:21" x14ac:dyDescent="0.35">
      <c r="A236" s="19" t="s">
        <v>140</v>
      </c>
      <c r="B236" s="388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</row>
    <row r="237" spans="1:21" x14ac:dyDescent="0.35">
      <c r="A237" s="19" t="s">
        <v>140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</row>
    <row r="238" spans="1:21" x14ac:dyDescent="0.35">
      <c r="A238" s="19" t="s">
        <v>140</v>
      </c>
      <c r="B238" s="392"/>
      <c r="C238" s="26" t="s">
        <v>63</v>
      </c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</row>
    <row r="239" spans="1:21" x14ac:dyDescent="0.35">
      <c r="A239" s="19" t="s">
        <v>140</v>
      </c>
      <c r="B239" s="393" t="s">
        <v>93</v>
      </c>
      <c r="C239" s="28" t="s">
        <v>59</v>
      </c>
      <c r="D239" s="88"/>
      <c r="E239" s="88">
        <f t="shared" ref="E239:R239" si="130">(E74/E$87)*100</f>
        <v>3.3322496749024706E-4</v>
      </c>
      <c r="F239" s="88">
        <f t="shared" si="130"/>
        <v>5.5991041433370664E-5</v>
      </c>
      <c r="G239" s="88">
        <f t="shared" si="130"/>
        <v>3.3153763275357857E-2</v>
      </c>
      <c r="H239" s="88">
        <f t="shared" si="130"/>
        <v>9.5662333868847677E-4</v>
      </c>
      <c r="I239" s="88">
        <f t="shared" si="130"/>
        <v>2.2860187837207755E-2</v>
      </c>
      <c r="J239" s="88">
        <f t="shared" si="130"/>
        <v>1.5164284841822404E-2</v>
      </c>
      <c r="K239" s="88">
        <f t="shared" si="130"/>
        <v>5.6897216864149905E-2</v>
      </c>
      <c r="L239" s="88">
        <f t="shared" si="130"/>
        <v>1.5421318828132455E-2</v>
      </c>
      <c r="M239" s="88">
        <f t="shared" si="130"/>
        <v>4.3022591958241574E-3</v>
      </c>
      <c r="N239" s="88">
        <f t="shared" si="130"/>
        <v>1.0077461081446943E-3</v>
      </c>
      <c r="O239" s="88">
        <f t="shared" si="130"/>
        <v>2.5308538575924198E-3</v>
      </c>
      <c r="P239" s="88">
        <f t="shared" si="130"/>
        <v>5.5731035375574563E-3</v>
      </c>
      <c r="Q239" s="88">
        <f t="shared" si="130"/>
        <v>1.1767654861719434E-3</v>
      </c>
      <c r="R239" s="88">
        <f t="shared" si="130"/>
        <v>4.0967945024077045E-2</v>
      </c>
      <c r="S239" s="88">
        <f t="shared" ref="S239:U240" si="131">(S74/S$87)*100</f>
        <v>3.1997720314851728E-2</v>
      </c>
      <c r="T239" s="88">
        <f t="shared" si="131"/>
        <v>1.4271464743343818E-2</v>
      </c>
      <c r="U239" s="88">
        <f t="shared" si="131"/>
        <v>1.9163586286873958E-2</v>
      </c>
    </row>
    <row r="240" spans="1:21" x14ac:dyDescent="0.35">
      <c r="A240" s="19" t="s">
        <v>140</v>
      </c>
      <c r="B240" s="390"/>
      <c r="C240" s="20" t="s">
        <v>60</v>
      </c>
      <c r="D240" s="79"/>
      <c r="E240" s="79">
        <f t="shared" ref="E240:R240" si="132">(E75/E$87)*100</f>
        <v>3.3322496749024706E-4</v>
      </c>
      <c r="F240" s="79">
        <f t="shared" si="132"/>
        <v>5.5991041433370664E-5</v>
      </c>
      <c r="G240" s="79">
        <f t="shared" si="132"/>
        <v>3.3153763275357857E-2</v>
      </c>
      <c r="H240" s="79">
        <f t="shared" si="132"/>
        <v>9.5662333868847677E-4</v>
      </c>
      <c r="I240" s="79">
        <f t="shared" si="132"/>
        <v>2.2860187837207755E-2</v>
      </c>
      <c r="J240" s="79">
        <f t="shared" si="132"/>
        <v>1.5164284841822404E-2</v>
      </c>
      <c r="K240" s="79">
        <f t="shared" si="132"/>
        <v>5.6897216864149905E-2</v>
      </c>
      <c r="L240" s="79">
        <f t="shared" si="132"/>
        <v>1.5421318828132455E-2</v>
      </c>
      <c r="M240" s="79">
        <f t="shared" si="132"/>
        <v>4.3022591958241574E-3</v>
      </c>
      <c r="N240" s="79">
        <f t="shared" si="132"/>
        <v>1.0077461081446943E-3</v>
      </c>
      <c r="O240" s="79">
        <f t="shared" si="132"/>
        <v>2.5308538575924198E-3</v>
      </c>
      <c r="P240" s="79">
        <f t="shared" si="132"/>
        <v>5.5731035375574563E-3</v>
      </c>
      <c r="Q240" s="79">
        <f t="shared" si="132"/>
        <v>1.1767654861719434E-3</v>
      </c>
      <c r="R240" s="79">
        <f t="shared" si="132"/>
        <v>4.0967945024077045E-2</v>
      </c>
      <c r="S240" s="79">
        <f t="shared" si="131"/>
        <v>3.1997720314851728E-2</v>
      </c>
      <c r="T240" s="79">
        <f t="shared" si="131"/>
        <v>1.4271464743343818E-2</v>
      </c>
      <c r="U240" s="79">
        <f t="shared" si="131"/>
        <v>1.9163586286873958E-2</v>
      </c>
    </row>
    <row r="241" spans="1:21" x14ac:dyDescent="0.35">
      <c r="A241" s="19" t="s">
        <v>140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</row>
    <row r="242" spans="1:21" x14ac:dyDescent="0.35">
      <c r="A242" s="19" t="s">
        <v>140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</row>
    <row r="243" spans="1:21" x14ac:dyDescent="0.35">
      <c r="A243" s="19" t="s">
        <v>140</v>
      </c>
      <c r="B243" s="391"/>
      <c r="C243" s="27" t="s">
        <v>63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</row>
    <row r="244" spans="1:21" x14ac:dyDescent="0.35">
      <c r="A244" s="19" t="s">
        <v>140</v>
      </c>
      <c r="B244" s="388" t="s">
        <v>94</v>
      </c>
      <c r="C244" s="28" t="s">
        <v>59</v>
      </c>
      <c r="D244" s="51"/>
      <c r="E244" s="51">
        <f t="shared" ref="E244:R244" si="133">(E79/E$87)*100</f>
        <v>0.21419863459037711</v>
      </c>
      <c r="F244" s="51">
        <f t="shared" si="133"/>
        <v>8.1786914093745E-2</v>
      </c>
      <c r="G244" s="51">
        <f t="shared" si="133"/>
        <v>0.19108049869170388</v>
      </c>
      <c r="H244" s="51">
        <f t="shared" si="133"/>
        <v>8.2868409522418571E-2</v>
      </c>
      <c r="I244" s="51">
        <f t="shared" si="133"/>
        <v>0.1247652034903084</v>
      </c>
      <c r="J244" s="51">
        <f t="shared" si="133"/>
        <v>0.17234640283376085</v>
      </c>
      <c r="K244" s="51">
        <f t="shared" si="133"/>
        <v>0.38917608156516947</v>
      </c>
      <c r="L244" s="51">
        <f t="shared" si="133"/>
        <v>0.46708178261284478</v>
      </c>
      <c r="M244" s="51">
        <f t="shared" si="133"/>
        <v>0.33120055460402903</v>
      </c>
      <c r="N244" s="51">
        <f t="shared" si="133"/>
        <v>0.2985861472512597</v>
      </c>
      <c r="O244" s="51">
        <f t="shared" si="133"/>
        <v>1.7218439526921883</v>
      </c>
      <c r="P244" s="51">
        <f t="shared" si="133"/>
        <v>0.20992402830627807</v>
      </c>
      <c r="Q244" s="51">
        <f t="shared" si="133"/>
        <v>2.9884955751220117</v>
      </c>
      <c r="R244" s="51">
        <f t="shared" si="133"/>
        <v>0.80908143352059858</v>
      </c>
      <c r="S244" s="51">
        <f t="shared" ref="S244:U245" si="134">(S79/S$87)*100</f>
        <v>0.28690341551071885</v>
      </c>
      <c r="T244" s="51">
        <f t="shared" si="134"/>
        <v>8.6424844625182226E-2</v>
      </c>
      <c r="U244" s="51">
        <f t="shared" si="134"/>
        <v>9.232441835181561E-2</v>
      </c>
    </row>
    <row r="245" spans="1:21" x14ac:dyDescent="0.35">
      <c r="A245" s="19" t="s">
        <v>140</v>
      </c>
      <c r="B245" s="388"/>
      <c r="C245" s="20" t="s">
        <v>60</v>
      </c>
      <c r="D245" s="79"/>
      <c r="E245" s="79">
        <f t="shared" ref="E245:R245" si="135">(E80/E$87)*100</f>
        <v>0.21419863459037711</v>
      </c>
      <c r="F245" s="79">
        <f t="shared" si="135"/>
        <v>8.1786914093745E-2</v>
      </c>
      <c r="G245" s="79">
        <f t="shared" si="135"/>
        <v>0.19108049869170388</v>
      </c>
      <c r="H245" s="79">
        <f t="shared" si="135"/>
        <v>8.2868409522418571E-2</v>
      </c>
      <c r="I245" s="79">
        <f t="shared" si="135"/>
        <v>0.1247652034903084</v>
      </c>
      <c r="J245" s="79">
        <f t="shared" si="135"/>
        <v>0.17234640283376085</v>
      </c>
      <c r="K245" s="79">
        <f t="shared" si="135"/>
        <v>0.38917608156516947</v>
      </c>
      <c r="L245" s="79">
        <f t="shared" si="135"/>
        <v>0.46708178261284478</v>
      </c>
      <c r="M245" s="79">
        <f t="shared" si="135"/>
        <v>0.33120055460402903</v>
      </c>
      <c r="N245" s="79">
        <f t="shared" si="135"/>
        <v>0.2985861472512597</v>
      </c>
      <c r="O245" s="79">
        <f t="shared" si="135"/>
        <v>1.7218439526921883</v>
      </c>
      <c r="P245" s="79">
        <f t="shared" si="135"/>
        <v>0.20992402830627807</v>
      </c>
      <c r="Q245" s="79">
        <f t="shared" si="135"/>
        <v>2.9884955751220117</v>
      </c>
      <c r="R245" s="79">
        <f t="shared" si="135"/>
        <v>0.80908143352059858</v>
      </c>
      <c r="S245" s="79">
        <f t="shared" si="134"/>
        <v>0.28690341551071885</v>
      </c>
      <c r="T245" s="79">
        <f t="shared" si="134"/>
        <v>8.6424844625182226E-2</v>
      </c>
      <c r="U245" s="79">
        <f t="shared" si="134"/>
        <v>9.232441835181561E-2</v>
      </c>
    </row>
    <row r="246" spans="1:21" x14ac:dyDescent="0.35">
      <c r="A246" s="19" t="s">
        <v>140</v>
      </c>
      <c r="B246" s="388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35">
      <c r="A247" s="19" t="s">
        <v>140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8" spans="1:21" x14ac:dyDescent="0.35">
      <c r="A248" s="19" t="s">
        <v>140</v>
      </c>
      <c r="B248" s="389"/>
      <c r="C248" s="25" t="s">
        <v>63</v>
      </c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</row>
    <row r="249" spans="1:21" x14ac:dyDescent="0.35">
      <c r="A249" s="19" t="s">
        <v>140</v>
      </c>
    </row>
    <row r="250" spans="1:21" x14ac:dyDescent="0.35">
      <c r="A250" s="19" t="s">
        <v>140</v>
      </c>
    </row>
    <row r="251" spans="1:21" ht="15" customHeight="1" x14ac:dyDescent="0.35">
      <c r="A251" s="19" t="s">
        <v>140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</row>
    <row r="252" spans="1:21" ht="15" customHeight="1" x14ac:dyDescent="0.35">
      <c r="A252" s="19" t="s">
        <v>140</v>
      </c>
      <c r="B252" s="385" t="s">
        <v>0</v>
      </c>
      <c r="C252" s="260" t="s">
        <v>125</v>
      </c>
      <c r="D252" s="64"/>
      <c r="E252" s="64">
        <f t="shared" ref="E252:R252" si="136">(E8/E$88)/E$89</f>
        <v>76.541069389083162</v>
      </c>
      <c r="F252" s="64">
        <f t="shared" si="136"/>
        <v>94.204455860210942</v>
      </c>
      <c r="G252" s="64">
        <f t="shared" si="136"/>
        <v>81.339614163939842</v>
      </c>
      <c r="H252" s="64">
        <f t="shared" si="136"/>
        <v>61.207027104170727</v>
      </c>
      <c r="I252" s="64">
        <f t="shared" si="136"/>
        <v>80.832447123311809</v>
      </c>
      <c r="J252" s="64">
        <f t="shared" si="136"/>
        <v>75.834755807372247</v>
      </c>
      <c r="K252" s="64">
        <f t="shared" si="136"/>
        <v>164.77023973253969</v>
      </c>
      <c r="L252" s="64">
        <f t="shared" si="136"/>
        <v>175.6898981326982</v>
      </c>
      <c r="M252" s="64">
        <f t="shared" si="136"/>
        <v>243.47603766265826</v>
      </c>
      <c r="N252" s="64">
        <f t="shared" si="136"/>
        <v>280.84964316495712</v>
      </c>
      <c r="O252" s="64">
        <f t="shared" si="136"/>
        <v>378.8368122831933</v>
      </c>
      <c r="P252" s="64">
        <f t="shared" si="136"/>
        <v>468.03203578851185</v>
      </c>
      <c r="Q252" s="64">
        <f t="shared" si="136"/>
        <v>618.13854573086007</v>
      </c>
      <c r="R252" s="64">
        <f t="shared" si="136"/>
        <v>835.09673432223622</v>
      </c>
      <c r="S252" s="64">
        <f t="shared" ref="S252:T252" si="137">(S8/S$88)/S$89</f>
        <v>865.35426867309457</v>
      </c>
      <c r="T252" s="64">
        <f t="shared" si="137"/>
        <v>611.42296691389231</v>
      </c>
      <c r="U252" s="64">
        <f t="shared" ref="U252" si="138">(U8/U$88)/U$89</f>
        <v>685.55315299325582</v>
      </c>
    </row>
    <row r="253" spans="1:21" ht="15" customHeight="1" x14ac:dyDescent="0.35">
      <c r="A253" s="19" t="s">
        <v>140</v>
      </c>
      <c r="B253" s="386"/>
      <c r="C253" s="260" t="s">
        <v>124</v>
      </c>
      <c r="D253" s="64"/>
      <c r="E253" s="64">
        <f t="shared" ref="E253:R254" si="139">(E9/E$88)/E$89</f>
        <v>112.03997429997291</v>
      </c>
      <c r="F253" s="64">
        <f t="shared" si="139"/>
        <v>109.75102955512602</v>
      </c>
      <c r="G253" s="64">
        <f t="shared" si="139"/>
        <v>75.811022571933449</v>
      </c>
      <c r="H253" s="64">
        <f t="shared" si="139"/>
        <v>60.329231135488449</v>
      </c>
      <c r="I253" s="64">
        <f t="shared" si="139"/>
        <v>110.25829007802625</v>
      </c>
      <c r="J253" s="64">
        <f t="shared" si="139"/>
        <v>87.462261275827856</v>
      </c>
      <c r="K253" s="64">
        <f t="shared" si="139"/>
        <v>187.80950527800749</v>
      </c>
      <c r="L253" s="64">
        <f t="shared" si="139"/>
        <v>221.19852093646227</v>
      </c>
      <c r="M253" s="64">
        <f t="shared" si="139"/>
        <v>314.08754964069863</v>
      </c>
      <c r="N253" s="64">
        <f t="shared" si="139"/>
        <v>383.67177601738848</v>
      </c>
      <c r="O253" s="64">
        <f t="shared" si="139"/>
        <v>498.64724992328223</v>
      </c>
      <c r="P253" s="64">
        <f t="shared" si="139"/>
        <v>604.81336860689225</v>
      </c>
      <c r="Q253" s="64">
        <f t="shared" si="139"/>
        <v>803.68582515872242</v>
      </c>
      <c r="R253" s="64">
        <f t="shared" si="139"/>
        <v>1008.0191610467942</v>
      </c>
      <c r="S253" s="64">
        <f t="shared" ref="S253:T253" si="140">(S9/S$88)/S$89</f>
        <v>862.01531797245161</v>
      </c>
      <c r="T253" s="64">
        <f t="shared" si="140"/>
        <v>840.08712983236876</v>
      </c>
      <c r="U253" s="64">
        <f t="shared" ref="U253" si="141">(U9/U$88)/U$89</f>
        <v>796.58061648652404</v>
      </c>
    </row>
    <row r="254" spans="1:21" ht="15" customHeight="1" x14ac:dyDescent="0.35">
      <c r="A254" s="19" t="s">
        <v>140</v>
      </c>
      <c r="B254" s="386"/>
      <c r="C254" s="95" t="s">
        <v>126</v>
      </c>
      <c r="D254" s="64"/>
      <c r="E254" s="64">
        <f t="shared" si="139"/>
        <v>75.199308858028473</v>
      </c>
      <c r="F254" s="64">
        <f t="shared" si="139"/>
        <v>74.835808451608642</v>
      </c>
      <c r="G254" s="64">
        <f t="shared" si="139"/>
        <v>45.948181559824278</v>
      </c>
      <c r="H254" s="64">
        <f t="shared" si="139"/>
        <v>40.482691184709836</v>
      </c>
      <c r="I254" s="64">
        <f t="shared" si="139"/>
        <v>59.220239171186414</v>
      </c>
      <c r="J254" s="64">
        <f t="shared" si="139"/>
        <v>49.285009750890644</v>
      </c>
      <c r="K254" s="64">
        <f t="shared" si="139"/>
        <v>125.01647304390896</v>
      </c>
      <c r="L254" s="64">
        <f t="shared" si="139"/>
        <v>138.94754397104413</v>
      </c>
      <c r="M254" s="64">
        <f t="shared" si="139"/>
        <v>171.1044209371982</v>
      </c>
      <c r="N254" s="64">
        <f t="shared" si="139"/>
        <v>230.53876573768957</v>
      </c>
      <c r="O254" s="64">
        <f t="shared" si="139"/>
        <v>305.9568353671558</v>
      </c>
      <c r="P254" s="64">
        <f t="shared" si="139"/>
        <v>391.41202635969432</v>
      </c>
      <c r="Q254" s="64">
        <f t="shared" si="139"/>
        <v>538.0118584853501</v>
      </c>
      <c r="R254" s="64">
        <f t="shared" si="139"/>
        <v>746.96125817840561</v>
      </c>
      <c r="S254" s="64">
        <f t="shared" ref="S254:T254" si="142">(S10/S$88)/S$89</f>
        <v>624.73174737306931</v>
      </c>
      <c r="T254" s="64">
        <f t="shared" si="142"/>
        <v>433.27188594114403</v>
      </c>
      <c r="U254" s="64">
        <f t="shared" ref="U254" si="143">(U10/U$88)/U$89</f>
        <v>388.32196075524791</v>
      </c>
    </row>
    <row r="255" spans="1:21" ht="15" customHeight="1" x14ac:dyDescent="0.35">
      <c r="A255" s="19" t="s">
        <v>140</v>
      </c>
      <c r="B255" s="386"/>
      <c r="C255" s="260" t="s">
        <v>123</v>
      </c>
      <c r="D255" s="64"/>
      <c r="E255" s="64">
        <f t="shared" ref="E255:R255" si="144">(E11/E$88)/E$89</f>
        <v>76.541069389083162</v>
      </c>
      <c r="F255" s="64">
        <f t="shared" si="144"/>
        <v>76.435648435244516</v>
      </c>
      <c r="G255" s="64">
        <f t="shared" si="144"/>
        <v>47.045898011123228</v>
      </c>
      <c r="H255" s="64">
        <f t="shared" si="144"/>
        <v>41.357682693428281</v>
      </c>
      <c r="I255" s="64">
        <f t="shared" si="144"/>
        <v>60.401444728786089</v>
      </c>
      <c r="J255" s="64">
        <f t="shared" si="144"/>
        <v>50.643078368936472</v>
      </c>
      <c r="K255" s="64">
        <f t="shared" si="144"/>
        <v>127.38711726890936</v>
      </c>
      <c r="L255" s="64">
        <f t="shared" si="144"/>
        <v>141.1193503284926</v>
      </c>
      <c r="M255" s="64">
        <f t="shared" si="144"/>
        <v>174.19804178748606</v>
      </c>
      <c r="N255" s="64">
        <f t="shared" si="144"/>
        <v>233.94214369228234</v>
      </c>
      <c r="O255" s="64">
        <f t="shared" si="144"/>
        <v>310.15502456891181</v>
      </c>
      <c r="P255" s="64">
        <f t="shared" si="144"/>
        <v>393.226019685084</v>
      </c>
      <c r="Q255" s="64">
        <f t="shared" si="144"/>
        <v>539.85037879040146</v>
      </c>
      <c r="R255" s="64">
        <f t="shared" si="144"/>
        <v>750.08891087628308</v>
      </c>
      <c r="S255" s="64">
        <f t="shared" ref="S255:T255" si="145">(S11/S$88)/S$89</f>
        <v>627.5338704954371</v>
      </c>
      <c r="T255" s="64">
        <f t="shared" si="145"/>
        <v>436.40245295772576</v>
      </c>
      <c r="U255" s="64">
        <f t="shared" ref="U255" si="146">(U11/U$88)/U$89</f>
        <v>395.50221498175932</v>
      </c>
    </row>
    <row r="256" spans="1:21" ht="15" customHeight="1" x14ac:dyDescent="0.35">
      <c r="A256" s="19" t="s">
        <v>140</v>
      </c>
      <c r="B256" s="386"/>
      <c r="C256" s="20" t="s">
        <v>117</v>
      </c>
      <c r="D256" s="64"/>
      <c r="E256" s="64">
        <f t="shared" ref="E256:R256" si="147">(E12/E$88)/E$89</f>
        <v>75.199308858028473</v>
      </c>
      <c r="F256" s="64">
        <f t="shared" si="147"/>
        <v>74.835808451608642</v>
      </c>
      <c r="G256" s="64">
        <f t="shared" si="147"/>
        <v>45.948181559824278</v>
      </c>
      <c r="H256" s="64">
        <f t="shared" si="147"/>
        <v>40.482691184709836</v>
      </c>
      <c r="I256" s="64">
        <f t="shared" si="147"/>
        <v>59.220239171186414</v>
      </c>
      <c r="J256" s="64">
        <f t="shared" si="147"/>
        <v>49.285009750890644</v>
      </c>
      <c r="K256" s="64">
        <f t="shared" si="147"/>
        <v>125.01647304390896</v>
      </c>
      <c r="L256" s="64">
        <f t="shared" si="147"/>
        <v>138.94754397104413</v>
      </c>
      <c r="M256" s="64">
        <f t="shared" si="147"/>
        <v>171.1044209371982</v>
      </c>
      <c r="N256" s="64">
        <f t="shared" si="147"/>
        <v>230.53876573768957</v>
      </c>
      <c r="O256" s="64">
        <f t="shared" si="147"/>
        <v>305.9568353671558</v>
      </c>
      <c r="P256" s="64">
        <f t="shared" si="147"/>
        <v>391.41202635969432</v>
      </c>
      <c r="Q256" s="64">
        <f t="shared" si="147"/>
        <v>538.0118584853501</v>
      </c>
      <c r="R256" s="64">
        <f t="shared" si="147"/>
        <v>746.96125817840561</v>
      </c>
      <c r="S256" s="64">
        <f t="shared" ref="S256:T256" si="148">(S12/S$88)/S$89</f>
        <v>624.73174737306931</v>
      </c>
      <c r="T256" s="64">
        <f t="shared" si="148"/>
        <v>433.27188594114403</v>
      </c>
      <c r="U256" s="64">
        <f t="shared" ref="U256" si="149">(U12/U$88)/U$89</f>
        <v>388.32196075524791</v>
      </c>
    </row>
    <row r="257" spans="1:21" ht="15" customHeight="1" x14ac:dyDescent="0.35">
      <c r="A257" s="19" t="s">
        <v>140</v>
      </c>
      <c r="B257" s="386"/>
      <c r="C257" s="254" t="s">
        <v>118</v>
      </c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</row>
    <row r="258" spans="1:21" ht="15" customHeight="1" x14ac:dyDescent="0.35">
      <c r="A258" s="19" t="s">
        <v>140</v>
      </c>
      <c r="B258" s="386"/>
      <c r="C258" s="254" t="s">
        <v>119</v>
      </c>
      <c r="D258" s="64"/>
      <c r="E258" s="64">
        <f t="shared" ref="E258:R258" si="150">(E14/E$88)/E$89</f>
        <v>1.3417605310546945</v>
      </c>
      <c r="F258" s="64">
        <f t="shared" si="150"/>
        <v>1.599839983635867</v>
      </c>
      <c r="G258" s="64">
        <f t="shared" si="150"/>
        <v>1.0977164512989539</v>
      </c>
      <c r="H258" s="64">
        <f t="shared" si="150"/>
        <v>0.87499150871844278</v>
      </c>
      <c r="I258" s="64">
        <f t="shared" si="150"/>
        <v>1.1812055575996754</v>
      </c>
      <c r="J258" s="64">
        <f t="shared" si="150"/>
        <v>1.3580686180458283</v>
      </c>
      <c r="K258" s="64">
        <f t="shared" si="150"/>
        <v>2.3706442250004054</v>
      </c>
      <c r="L258" s="64">
        <f t="shared" si="150"/>
        <v>2.1718063574484621</v>
      </c>
      <c r="M258" s="64">
        <f t="shared" si="150"/>
        <v>3.0936208502878619</v>
      </c>
      <c r="N258" s="64">
        <f t="shared" si="150"/>
        <v>3.403377954592758</v>
      </c>
      <c r="O258" s="64">
        <f t="shared" si="150"/>
        <v>4.1981892017560272</v>
      </c>
      <c r="P258" s="64">
        <f t="shared" si="150"/>
        <v>1.8139933253896803</v>
      </c>
      <c r="Q258" s="64">
        <f t="shared" si="150"/>
        <v>1.8385203050513952</v>
      </c>
      <c r="R258" s="64">
        <f t="shared" si="150"/>
        <v>3.1276526978774308</v>
      </c>
      <c r="S258" s="64">
        <f t="shared" ref="S258:T258" si="151">(S14/S$88)/S$89</f>
        <v>2.8021231223677536</v>
      </c>
      <c r="T258" s="64">
        <f t="shared" si="151"/>
        <v>3.1305670165817263</v>
      </c>
      <c r="U258" s="64">
        <f t="shared" ref="U258" si="152">(U14/U$88)/U$89</f>
        <v>7.1802542265114147</v>
      </c>
    </row>
    <row r="259" spans="1:21" ht="15" customHeight="1" x14ac:dyDescent="0.35">
      <c r="A259" s="19" t="s">
        <v>140</v>
      </c>
      <c r="B259" s="386"/>
      <c r="C259" s="254" t="s">
        <v>120</v>
      </c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</row>
    <row r="260" spans="1:21" ht="15" customHeight="1" x14ac:dyDescent="0.35">
      <c r="A260" s="19" t="s">
        <v>140</v>
      </c>
      <c r="B260" s="386"/>
      <c r="C260" s="260" t="s">
        <v>121</v>
      </c>
      <c r="D260" s="64"/>
      <c r="E260" s="64">
        <f t="shared" ref="E260:R260" si="153">(E16/E$88)/E$89</f>
        <v>27.480021264891448</v>
      </c>
      <c r="F260" s="64">
        <f t="shared" si="153"/>
        <v>27.353930045920553</v>
      </c>
      <c r="G260" s="64">
        <f t="shared" si="153"/>
        <v>27.440371007203268</v>
      </c>
      <c r="H260" s="64">
        <f t="shared" si="153"/>
        <v>16.850441889408302</v>
      </c>
      <c r="I260" s="64">
        <f t="shared" si="153"/>
        <v>49.412440461826293</v>
      </c>
      <c r="J260" s="64">
        <f t="shared" si="153"/>
        <v>31.271909478105911</v>
      </c>
      <c r="K260" s="64">
        <f t="shared" si="153"/>
        <v>59.247237172031646</v>
      </c>
      <c r="L260" s="64">
        <f t="shared" si="153"/>
        <v>76.921785148967501</v>
      </c>
      <c r="M260" s="64">
        <f t="shared" si="153"/>
        <v>127.36998431291357</v>
      </c>
      <c r="N260" s="64">
        <f t="shared" si="153"/>
        <v>121.96480680340338</v>
      </c>
      <c r="O260" s="64">
        <f t="shared" si="153"/>
        <v>140.63032269787564</v>
      </c>
      <c r="P260" s="64">
        <f t="shared" si="153"/>
        <v>172.53999843572248</v>
      </c>
      <c r="Q260" s="64">
        <f t="shared" si="153"/>
        <v>215.52888589740948</v>
      </c>
      <c r="R260" s="64">
        <f t="shared" si="153"/>
        <v>211.76524002582286</v>
      </c>
      <c r="S260" s="64">
        <f t="shared" ref="S260:T260" si="154">(S16/S$88)/S$89</f>
        <v>191.18989296068173</v>
      </c>
      <c r="T260" s="64">
        <f t="shared" si="154"/>
        <v>361.96444214006226</v>
      </c>
      <c r="U260" s="64">
        <f t="shared" ref="U260" si="155">(U16/U$88)/U$89</f>
        <v>363.08249707061196</v>
      </c>
    </row>
    <row r="261" spans="1:21" ht="15" customHeight="1" x14ac:dyDescent="0.35">
      <c r="A261" s="19" t="s">
        <v>140</v>
      </c>
      <c r="B261" s="386"/>
      <c r="C261" s="260" t="s">
        <v>122</v>
      </c>
      <c r="D261" s="64"/>
      <c r="E261" s="64">
        <f t="shared" ref="E261:R261" si="156">(E17/E$88)/E$89</f>
        <v>8.0188836459982973</v>
      </c>
      <c r="F261" s="64">
        <f t="shared" si="156"/>
        <v>5.9614510739609621</v>
      </c>
      <c r="G261" s="64">
        <f t="shared" si="156"/>
        <v>1.3247535536069528</v>
      </c>
      <c r="H261" s="64">
        <f t="shared" si="156"/>
        <v>2.1211065526518662</v>
      </c>
      <c r="I261" s="64">
        <f t="shared" si="156"/>
        <v>0.44440488741386025</v>
      </c>
      <c r="J261" s="64">
        <f t="shared" si="156"/>
        <v>5.5472734287854699</v>
      </c>
      <c r="K261" s="64">
        <f t="shared" si="156"/>
        <v>1.1751508370664863</v>
      </c>
      <c r="L261" s="64">
        <f t="shared" si="156"/>
        <v>3.1573854590021968</v>
      </c>
      <c r="M261" s="64">
        <f t="shared" si="156"/>
        <v>12.519523540298977</v>
      </c>
      <c r="N261" s="64">
        <f t="shared" si="156"/>
        <v>27.76482552170275</v>
      </c>
      <c r="O261" s="64">
        <f t="shared" si="156"/>
        <v>47.861902656494706</v>
      </c>
      <c r="P261" s="64">
        <f t="shared" si="156"/>
        <v>39.047350486085755</v>
      </c>
      <c r="Q261" s="64">
        <f t="shared" si="156"/>
        <v>48.306560470911535</v>
      </c>
      <c r="R261" s="64">
        <f t="shared" si="156"/>
        <v>46.165010144688161</v>
      </c>
      <c r="S261" s="64">
        <f t="shared" ref="S261:T261" si="157">(S17/S$88)/S$89</f>
        <v>43.291554516332788</v>
      </c>
      <c r="T261" s="64">
        <f t="shared" si="157"/>
        <v>41.720234734580771</v>
      </c>
      <c r="U261" s="64">
        <f t="shared" ref="U261" si="158">(U17/U$88)/U$89</f>
        <v>37.995904434152784</v>
      </c>
    </row>
    <row r="262" spans="1:21" ht="15" customHeight="1" x14ac:dyDescent="0.35">
      <c r="A262" s="19" t="s">
        <v>140</v>
      </c>
      <c r="B262" s="387"/>
      <c r="C262" s="261" t="s">
        <v>116</v>
      </c>
      <c r="D262" s="33"/>
      <c r="E262" s="33">
        <f t="shared" ref="E262:R262" si="159">(E18/E$88)/E$89</f>
        <v>0</v>
      </c>
      <c r="F262" s="33">
        <f t="shared" si="159"/>
        <v>17.768807424966436</v>
      </c>
      <c r="G262" s="33">
        <f t="shared" si="159"/>
        <v>34.293716152816607</v>
      </c>
      <c r="H262" s="33">
        <f t="shared" si="159"/>
        <v>19.849344410742454</v>
      </c>
      <c r="I262" s="33">
        <f t="shared" si="159"/>
        <v>20.431002394525716</v>
      </c>
      <c r="J262" s="33">
        <f t="shared" si="159"/>
        <v>25.191677438435775</v>
      </c>
      <c r="K262" s="33">
        <f t="shared" si="159"/>
        <v>37.383122463630322</v>
      </c>
      <c r="L262" s="33">
        <f t="shared" si="159"/>
        <v>34.570547804205617</v>
      </c>
      <c r="M262" s="33">
        <f t="shared" si="159"/>
        <v>69.277995875172195</v>
      </c>
      <c r="N262" s="33">
        <f t="shared" si="159"/>
        <v>46.907499472674772</v>
      </c>
      <c r="O262" s="33">
        <f t="shared" si="159"/>
        <v>68.681787714281484</v>
      </c>
      <c r="P262" s="33">
        <f t="shared" si="159"/>
        <v>74.806016103427865</v>
      </c>
      <c r="Q262" s="33">
        <f t="shared" si="159"/>
        <v>78.288166940458609</v>
      </c>
      <c r="R262" s="33">
        <f t="shared" si="159"/>
        <v>85.007823445953093</v>
      </c>
      <c r="S262" s="33">
        <f t="shared" ref="S262:T262" si="160">(S18/S$88)/S$89</f>
        <v>237.82039817765741</v>
      </c>
      <c r="T262" s="33">
        <f t="shared" si="160"/>
        <v>175.02051395616652</v>
      </c>
      <c r="U262" s="33">
        <f t="shared" ref="U262" si="161">(U18/U$88)/U$89</f>
        <v>290.05093801149644</v>
      </c>
    </row>
    <row r="263" spans="1:21" x14ac:dyDescent="0.35">
      <c r="A263" s="19" t="s">
        <v>140</v>
      </c>
      <c r="B263" s="390" t="s">
        <v>4</v>
      </c>
      <c r="C263" s="260" t="s">
        <v>59</v>
      </c>
      <c r="D263" s="32"/>
      <c r="E263" s="32">
        <f t="shared" ref="E263:R263" si="162">(E19/E$88)/E$89</f>
        <v>8.7105536098671212</v>
      </c>
      <c r="F263" s="32">
        <f t="shared" si="162"/>
        <v>11.039963957479147</v>
      </c>
      <c r="G263" s="32">
        <f t="shared" si="162"/>
        <v>4.3000509642726161</v>
      </c>
      <c r="H263" s="32">
        <f t="shared" si="162"/>
        <v>2.3996829090600884</v>
      </c>
      <c r="I263" s="32">
        <f t="shared" si="162"/>
        <v>3.5176191398119796</v>
      </c>
      <c r="J263" s="32">
        <f t="shared" si="162"/>
        <v>4.3576497576164286</v>
      </c>
      <c r="K263" s="32">
        <f t="shared" si="162"/>
        <v>5.0726656554355145</v>
      </c>
      <c r="L263" s="32">
        <f t="shared" si="162"/>
        <v>12.340585330911658</v>
      </c>
      <c r="M263" s="32">
        <f t="shared" si="162"/>
        <v>11.185154260141719</v>
      </c>
      <c r="N263" s="32">
        <f t="shared" si="162"/>
        <v>8.7774855177635267</v>
      </c>
      <c r="O263" s="32">
        <f t="shared" si="162"/>
        <v>35.860432586869535</v>
      </c>
      <c r="P263" s="32">
        <f t="shared" si="162"/>
        <v>11.780700688443922</v>
      </c>
      <c r="Q263" s="32">
        <f t="shared" si="162"/>
        <v>26.457681167832597</v>
      </c>
      <c r="R263" s="32">
        <f t="shared" si="162"/>
        <v>38.67606053935144</v>
      </c>
      <c r="S263" s="32">
        <f t="shared" ref="S263:T263" si="163">(S19/S$88)/S$89</f>
        <v>9.2296624731748533</v>
      </c>
      <c r="T263" s="32">
        <f t="shared" si="163"/>
        <v>9.3070502757574545</v>
      </c>
      <c r="U263" s="32">
        <f t="shared" ref="U263" si="164">(U19/U$88)/U$89</f>
        <v>15.804689945933672</v>
      </c>
    </row>
    <row r="264" spans="1:21" x14ac:dyDescent="0.35">
      <c r="A264" s="19" t="s">
        <v>140</v>
      </c>
      <c r="B264" s="390"/>
      <c r="C264" s="254" t="s">
        <v>60</v>
      </c>
      <c r="D264" s="32"/>
      <c r="E264" s="32">
        <f t="shared" ref="E264:R264" si="165">(E20/E$88)/E$89</f>
        <v>8.7105536098671212</v>
      </c>
      <c r="F264" s="32">
        <f t="shared" si="165"/>
        <v>11.039963957479147</v>
      </c>
      <c r="G264" s="32">
        <f t="shared" si="165"/>
        <v>4.3000509642726161</v>
      </c>
      <c r="H264" s="32">
        <f t="shared" si="165"/>
        <v>2.3996829090600884</v>
      </c>
      <c r="I264" s="32">
        <f t="shared" si="165"/>
        <v>3.5176191398119796</v>
      </c>
      <c r="J264" s="32">
        <f t="shared" si="165"/>
        <v>4.3576497576164286</v>
      </c>
      <c r="K264" s="32">
        <f t="shared" si="165"/>
        <v>5.0726656554355145</v>
      </c>
      <c r="L264" s="32">
        <f t="shared" si="165"/>
        <v>12.340585330911658</v>
      </c>
      <c r="M264" s="32">
        <f t="shared" si="165"/>
        <v>11.185154260141719</v>
      </c>
      <c r="N264" s="32">
        <f t="shared" si="165"/>
        <v>8.7774855177635267</v>
      </c>
      <c r="O264" s="32">
        <f t="shared" si="165"/>
        <v>35.860432586869535</v>
      </c>
      <c r="P264" s="32">
        <f t="shared" si="165"/>
        <v>11.780700688443922</v>
      </c>
      <c r="Q264" s="32">
        <f t="shared" si="165"/>
        <v>26.457681167832597</v>
      </c>
      <c r="R264" s="32">
        <f t="shared" si="165"/>
        <v>38.67606053935144</v>
      </c>
      <c r="S264" s="32">
        <f t="shared" ref="S264:T264" si="166">(S20/S$88)/S$89</f>
        <v>9.2296624731748533</v>
      </c>
      <c r="T264" s="32">
        <f t="shared" si="166"/>
        <v>9.3070502757574545</v>
      </c>
      <c r="U264" s="32">
        <f t="shared" ref="U264" si="167">(U20/U$88)/U$89</f>
        <v>15.804689945933672</v>
      </c>
    </row>
    <row r="265" spans="1:21" x14ac:dyDescent="0.35">
      <c r="A265" s="19" t="s">
        <v>140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</row>
    <row r="266" spans="1:21" x14ac:dyDescent="0.35">
      <c r="A266" s="19" t="s">
        <v>140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35">
      <c r="A267" s="19" t="s">
        <v>140</v>
      </c>
      <c r="B267" s="391"/>
      <c r="C267" s="255" t="s">
        <v>63</v>
      </c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 x14ac:dyDescent="0.35">
      <c r="A268" s="19" t="s">
        <v>140</v>
      </c>
      <c r="B268" s="390" t="s">
        <v>5</v>
      </c>
      <c r="C268" s="17" t="s">
        <v>59</v>
      </c>
      <c r="D268" s="32"/>
      <c r="E268" s="32">
        <f t="shared" ref="E268:R268" si="168">(E24/E$88)/E$89</f>
        <v>0</v>
      </c>
      <c r="F268" s="32">
        <f t="shared" si="168"/>
        <v>0</v>
      </c>
      <c r="G268" s="32">
        <f t="shared" si="168"/>
        <v>0</v>
      </c>
      <c r="H268" s="32">
        <f t="shared" si="168"/>
        <v>0</v>
      </c>
      <c r="I268" s="32">
        <f t="shared" si="168"/>
        <v>0.35601327525790316</v>
      </c>
      <c r="J268" s="32">
        <f t="shared" si="168"/>
        <v>1.0019621884631726</v>
      </c>
      <c r="K268" s="32">
        <f t="shared" si="168"/>
        <v>1.0407131095947557</v>
      </c>
      <c r="L268" s="32">
        <f t="shared" si="168"/>
        <v>1.8359450889988931</v>
      </c>
      <c r="M268" s="32">
        <f t="shared" si="168"/>
        <v>11.162687258195337</v>
      </c>
      <c r="N268" s="32">
        <f t="shared" si="168"/>
        <v>4.6418588668165066</v>
      </c>
      <c r="O268" s="32">
        <f t="shared" si="168"/>
        <v>16.262512119766509</v>
      </c>
      <c r="P268" s="32">
        <f t="shared" si="168"/>
        <v>20.420247099209167</v>
      </c>
      <c r="Q268" s="32">
        <f t="shared" si="168"/>
        <v>18.864434708442065</v>
      </c>
      <c r="R268" s="32">
        <f t="shared" si="168"/>
        <v>34.757206560856922</v>
      </c>
      <c r="S268" s="32">
        <f t="shared" ref="S268:T268" si="169">(S24/S$88)/S$89</f>
        <v>32.725879611248601</v>
      </c>
      <c r="T268" s="32">
        <f t="shared" si="169"/>
        <v>6.5269273860118124</v>
      </c>
      <c r="U268" s="32">
        <f t="shared" ref="U268" si="170">(U24/U$88)/U$89</f>
        <v>7.3208053604764753</v>
      </c>
    </row>
    <row r="269" spans="1:21" x14ac:dyDescent="0.35">
      <c r="A269" s="19" t="s">
        <v>140</v>
      </c>
      <c r="B269" s="390"/>
      <c r="C269" s="20" t="s">
        <v>60</v>
      </c>
      <c r="D269" s="32"/>
      <c r="E269" s="32">
        <f t="shared" ref="E269:R269" si="171">(E25/E$88)/E$89</f>
        <v>0</v>
      </c>
      <c r="F269" s="32">
        <f t="shared" si="171"/>
        <v>0</v>
      </c>
      <c r="G269" s="32">
        <f t="shared" si="171"/>
        <v>0</v>
      </c>
      <c r="H269" s="32">
        <f t="shared" si="171"/>
        <v>0</v>
      </c>
      <c r="I269" s="32">
        <f t="shared" si="171"/>
        <v>0.35601327525790316</v>
      </c>
      <c r="J269" s="32">
        <f t="shared" si="171"/>
        <v>1.0019621884631726</v>
      </c>
      <c r="K269" s="32">
        <f t="shared" si="171"/>
        <v>1.0407131095947557</v>
      </c>
      <c r="L269" s="32">
        <f t="shared" si="171"/>
        <v>1.8359450889988931</v>
      </c>
      <c r="M269" s="32">
        <f t="shared" si="171"/>
        <v>11.162687258195337</v>
      </c>
      <c r="N269" s="32">
        <f t="shared" si="171"/>
        <v>4.6418588668165066</v>
      </c>
      <c r="O269" s="32">
        <f t="shared" si="171"/>
        <v>16.262512119766509</v>
      </c>
      <c r="P269" s="32">
        <f t="shared" si="171"/>
        <v>20.420247099209167</v>
      </c>
      <c r="Q269" s="32">
        <f t="shared" si="171"/>
        <v>18.864434708442065</v>
      </c>
      <c r="R269" s="32">
        <f t="shared" si="171"/>
        <v>34.757206560856922</v>
      </c>
      <c r="S269" s="32">
        <f t="shared" ref="S269:T269" si="172">(S25/S$88)/S$89</f>
        <v>32.725879611248601</v>
      </c>
      <c r="T269" s="32">
        <f t="shared" si="172"/>
        <v>6.5269273860118124</v>
      </c>
      <c r="U269" s="32">
        <f t="shared" ref="U269" si="173">(U25/U$88)/U$89</f>
        <v>7.3208053604764753</v>
      </c>
    </row>
    <row r="270" spans="1:21" x14ac:dyDescent="0.35">
      <c r="A270" s="19" t="s">
        <v>140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</row>
    <row r="271" spans="1:21" x14ac:dyDescent="0.35">
      <c r="A271" s="19" t="s">
        <v>140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35">
      <c r="A272" s="19" t="s">
        <v>140</v>
      </c>
      <c r="B272" s="391"/>
      <c r="C272" s="27" t="s">
        <v>63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 x14ac:dyDescent="0.35">
      <c r="A273" s="19" t="s">
        <v>140</v>
      </c>
      <c r="B273" s="390" t="s">
        <v>6</v>
      </c>
      <c r="C273" s="17" t="s">
        <v>59</v>
      </c>
      <c r="D273" s="32"/>
      <c r="E273" s="32">
        <f t="shared" ref="E273:R273" si="174">(E29/E$88)/E$89</f>
        <v>0.30821552779269173</v>
      </c>
      <c r="F273" s="32">
        <f t="shared" si="174"/>
        <v>2.4643296854953451</v>
      </c>
      <c r="G273" s="32">
        <f t="shared" si="174"/>
        <v>1.3720661805214867</v>
      </c>
      <c r="H273" s="32">
        <f t="shared" si="174"/>
        <v>0.62040886533419504</v>
      </c>
      <c r="I273" s="32">
        <f t="shared" si="174"/>
        <v>1.912806721188081</v>
      </c>
      <c r="J273" s="32">
        <f t="shared" si="174"/>
        <v>0.52485163483177277</v>
      </c>
      <c r="K273" s="32">
        <f t="shared" si="174"/>
        <v>1.6772285780409535</v>
      </c>
      <c r="L273" s="32">
        <f t="shared" si="174"/>
        <v>3.3122869922957476</v>
      </c>
      <c r="M273" s="32">
        <f t="shared" si="174"/>
        <v>5.5021403374259297</v>
      </c>
      <c r="N273" s="32">
        <f t="shared" si="174"/>
        <v>4.2917987307875514</v>
      </c>
      <c r="O273" s="32">
        <f t="shared" si="174"/>
        <v>10.496995582481661</v>
      </c>
      <c r="P273" s="32">
        <f t="shared" si="174"/>
        <v>14.443284508096754</v>
      </c>
      <c r="Q273" s="32">
        <f t="shared" si="174"/>
        <v>22.894145087992431</v>
      </c>
      <c r="R273" s="32">
        <f t="shared" si="174"/>
        <v>17.453194573764183</v>
      </c>
      <c r="S273" s="32">
        <f t="shared" ref="S273:T273" si="175">(S29/S$88)/S$89</f>
        <v>15.22517920658527</v>
      </c>
      <c r="T273" s="32">
        <f t="shared" si="175"/>
        <v>12.492035647045574</v>
      </c>
      <c r="U273" s="32">
        <f t="shared" ref="U273" si="176">(U29/U$88)/U$89</f>
        <v>14.556090189704369</v>
      </c>
    </row>
    <row r="274" spans="1:21" x14ac:dyDescent="0.35">
      <c r="A274" s="19" t="s">
        <v>140</v>
      </c>
      <c r="B274" s="390"/>
      <c r="C274" s="20" t="s">
        <v>60</v>
      </c>
      <c r="D274" s="32"/>
      <c r="E274" s="32">
        <f t="shared" ref="E274:R274" si="177">(E30/E$88)/E$89</f>
        <v>0.30821552779269173</v>
      </c>
      <c r="F274" s="32">
        <f t="shared" si="177"/>
        <v>2.4643296854953451</v>
      </c>
      <c r="G274" s="32">
        <f t="shared" si="177"/>
        <v>1.3720661805214867</v>
      </c>
      <c r="H274" s="32">
        <f t="shared" si="177"/>
        <v>0.62040886533419504</v>
      </c>
      <c r="I274" s="32">
        <f t="shared" si="177"/>
        <v>1.912806721188081</v>
      </c>
      <c r="J274" s="32">
        <f t="shared" si="177"/>
        <v>0.52485163483177277</v>
      </c>
      <c r="K274" s="32">
        <f t="shared" si="177"/>
        <v>1.6772285780409535</v>
      </c>
      <c r="L274" s="32">
        <f t="shared" si="177"/>
        <v>3.3122869922957476</v>
      </c>
      <c r="M274" s="32">
        <f t="shared" si="177"/>
        <v>5.5021403374259297</v>
      </c>
      <c r="N274" s="32">
        <f t="shared" si="177"/>
        <v>4.2917987307875514</v>
      </c>
      <c r="O274" s="32">
        <f t="shared" si="177"/>
        <v>10.496995582481661</v>
      </c>
      <c r="P274" s="32">
        <f t="shared" si="177"/>
        <v>14.443284508096754</v>
      </c>
      <c r="Q274" s="32">
        <f t="shared" si="177"/>
        <v>22.894145087992431</v>
      </c>
      <c r="R274" s="32">
        <f t="shared" si="177"/>
        <v>17.453194573764183</v>
      </c>
      <c r="S274" s="32">
        <f t="shared" ref="S274:T274" si="178">(S30/S$88)/S$89</f>
        <v>15.22517920658527</v>
      </c>
      <c r="T274" s="32">
        <f t="shared" si="178"/>
        <v>12.492035647045574</v>
      </c>
      <c r="U274" s="32">
        <f t="shared" ref="U274" si="179">(U30/U$88)/U$89</f>
        <v>14.556090189704369</v>
      </c>
    </row>
    <row r="275" spans="1:21" x14ac:dyDescent="0.35">
      <c r="A275" s="19" t="s">
        <v>140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</row>
    <row r="276" spans="1:21" x14ac:dyDescent="0.35">
      <c r="A276" s="19" t="s">
        <v>140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35">
      <c r="A277" s="19" t="s">
        <v>140</v>
      </c>
      <c r="B277" s="391"/>
      <c r="C277" s="27" t="s">
        <v>63</v>
      </c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 x14ac:dyDescent="0.35">
      <c r="A278" s="19" t="s">
        <v>140</v>
      </c>
      <c r="B278" s="393" t="s">
        <v>7</v>
      </c>
      <c r="C278" s="28" t="s">
        <v>59</v>
      </c>
      <c r="D278" s="56"/>
      <c r="E278" s="56">
        <f t="shared" ref="E278:R278" si="180">(E34/E$88)/E$89</f>
        <v>33.774019938970689</v>
      </c>
      <c r="F278" s="56">
        <f t="shared" si="180"/>
        <v>12.581221898420679</v>
      </c>
      <c r="G278" s="56">
        <f t="shared" si="180"/>
        <v>19.335305222012121</v>
      </c>
      <c r="H278" s="56">
        <f t="shared" si="180"/>
        <v>28.529771212156149</v>
      </c>
      <c r="I278" s="56">
        <f t="shared" si="180"/>
        <v>39.935575054724808</v>
      </c>
      <c r="J278" s="56">
        <f t="shared" si="180"/>
        <v>35.957141119933702</v>
      </c>
      <c r="K278" s="56">
        <f t="shared" si="180"/>
        <v>63.340807009630282</v>
      </c>
      <c r="L278" s="56">
        <f t="shared" si="180"/>
        <v>80.84383406484497</v>
      </c>
      <c r="M278" s="56">
        <f t="shared" si="180"/>
        <v>91.5009891168705</v>
      </c>
      <c r="N278" s="56">
        <f t="shared" si="180"/>
        <v>102.75508222781288</v>
      </c>
      <c r="O278" s="56">
        <f t="shared" si="180"/>
        <v>137.98585372508182</v>
      </c>
      <c r="P278" s="56">
        <f t="shared" si="180"/>
        <v>228.51928694567263</v>
      </c>
      <c r="Q278" s="56">
        <f t="shared" si="180"/>
        <v>321.99109469066281</v>
      </c>
      <c r="R278" s="56">
        <f t="shared" si="180"/>
        <v>479.36934288524924</v>
      </c>
      <c r="S278" s="56">
        <f t="shared" ref="S278:T278" si="181">(S34/S$88)/S$89</f>
        <v>400.55300191394127</v>
      </c>
      <c r="T278" s="56">
        <f t="shared" si="181"/>
        <v>232.28751836934393</v>
      </c>
      <c r="U278" s="56">
        <f t="shared" ref="U278" si="182">(U34/U$88)/U$89</f>
        <v>205.60895699903747</v>
      </c>
    </row>
    <row r="279" spans="1:21" x14ac:dyDescent="0.35">
      <c r="A279" s="19" t="s">
        <v>140</v>
      </c>
      <c r="B279" s="390"/>
      <c r="C279" s="20" t="s">
        <v>60</v>
      </c>
      <c r="D279" s="32"/>
      <c r="E279" s="32">
        <f t="shared" ref="E279:R279" si="183">(E35/E$88)/E$89</f>
        <v>33.774019938970689</v>
      </c>
      <c r="F279" s="32">
        <f t="shared" si="183"/>
        <v>12.581221898420679</v>
      </c>
      <c r="G279" s="32">
        <f t="shared" si="183"/>
        <v>19.335305222012121</v>
      </c>
      <c r="H279" s="32">
        <f t="shared" si="183"/>
        <v>28.529771212156149</v>
      </c>
      <c r="I279" s="32">
        <f t="shared" si="183"/>
        <v>39.935575054724808</v>
      </c>
      <c r="J279" s="32">
        <f t="shared" si="183"/>
        <v>35.957141119933702</v>
      </c>
      <c r="K279" s="32">
        <f t="shared" si="183"/>
        <v>63.340807009630282</v>
      </c>
      <c r="L279" s="32">
        <f t="shared" si="183"/>
        <v>80.84383406484497</v>
      </c>
      <c r="M279" s="32">
        <f t="shared" si="183"/>
        <v>91.5009891168705</v>
      </c>
      <c r="N279" s="32">
        <f t="shared" si="183"/>
        <v>102.75508222781288</v>
      </c>
      <c r="O279" s="32">
        <f t="shared" si="183"/>
        <v>137.98585372508182</v>
      </c>
      <c r="P279" s="32">
        <f t="shared" si="183"/>
        <v>228.51928694567263</v>
      </c>
      <c r="Q279" s="32">
        <f t="shared" si="183"/>
        <v>321.99109469066281</v>
      </c>
      <c r="R279" s="32">
        <f t="shared" si="183"/>
        <v>479.36934288524924</v>
      </c>
      <c r="S279" s="32">
        <f t="shared" ref="S279:T279" si="184">(S35/S$88)/S$89</f>
        <v>400.55300191394127</v>
      </c>
      <c r="T279" s="32">
        <f t="shared" si="184"/>
        <v>232.28751836934393</v>
      </c>
      <c r="U279" s="32">
        <f t="shared" ref="U279" si="185">(U35/U$88)/U$89</f>
        <v>205.60895699903747</v>
      </c>
    </row>
    <row r="280" spans="1:21" x14ac:dyDescent="0.35">
      <c r="A280" s="19" t="s">
        <v>140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</row>
    <row r="281" spans="1:21" x14ac:dyDescent="0.35">
      <c r="A281" s="19" t="s">
        <v>140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35">
      <c r="A282" s="19" t="s">
        <v>140</v>
      </c>
      <c r="B282" s="391"/>
      <c r="C282" s="27" t="s">
        <v>63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 x14ac:dyDescent="0.35">
      <c r="A283" s="19" t="s">
        <v>140</v>
      </c>
      <c r="B283" s="393" t="s">
        <v>8</v>
      </c>
      <c r="C283" s="28" t="s">
        <v>59</v>
      </c>
      <c r="D283" s="56"/>
      <c r="E283" s="56">
        <f t="shared" ref="E283:R283" si="186">(E39/E$88)/E$89</f>
        <v>0</v>
      </c>
      <c r="F283" s="56">
        <f t="shared" si="186"/>
        <v>0</v>
      </c>
      <c r="G283" s="56">
        <f t="shared" si="186"/>
        <v>0</v>
      </c>
      <c r="H283" s="56">
        <f t="shared" si="186"/>
        <v>0</v>
      </c>
      <c r="I283" s="56">
        <f t="shared" si="186"/>
        <v>0</v>
      </c>
      <c r="J283" s="56">
        <f t="shared" si="186"/>
        <v>0</v>
      </c>
      <c r="K283" s="56">
        <f t="shared" si="186"/>
        <v>0</v>
      </c>
      <c r="L283" s="56">
        <f t="shared" si="186"/>
        <v>0</v>
      </c>
      <c r="M283" s="56">
        <f t="shared" si="186"/>
        <v>0</v>
      </c>
      <c r="N283" s="56">
        <f t="shared" si="186"/>
        <v>0</v>
      </c>
      <c r="O283" s="56">
        <f t="shared" si="186"/>
        <v>0</v>
      </c>
      <c r="P283" s="56">
        <f t="shared" si="186"/>
        <v>0</v>
      </c>
      <c r="Q283" s="56">
        <f t="shared" si="186"/>
        <v>42.208821443660092</v>
      </c>
      <c r="R283" s="56">
        <f t="shared" si="186"/>
        <v>41.158683738434831</v>
      </c>
      <c r="S283" s="56">
        <f t="shared" ref="S283:T283" si="187">(S39/S$88)/S$89</f>
        <v>19.213117214047386</v>
      </c>
      <c r="T283" s="56">
        <f t="shared" si="187"/>
        <v>42.668524952705162</v>
      </c>
      <c r="U283" s="56">
        <f t="shared" ref="U283" si="188">(U39/U$88)/U$89</f>
        <v>27.031180785693234</v>
      </c>
    </row>
    <row r="284" spans="1:21" x14ac:dyDescent="0.35">
      <c r="A284" s="19" t="s">
        <v>140</v>
      </c>
      <c r="B284" s="390"/>
      <c r="C284" s="20" t="s">
        <v>60</v>
      </c>
      <c r="D284" s="32"/>
      <c r="E284" s="32">
        <f t="shared" ref="E284:R284" si="189">(E40/E$88)/E$89</f>
        <v>0</v>
      </c>
      <c r="F284" s="32">
        <f t="shared" si="189"/>
        <v>0</v>
      </c>
      <c r="G284" s="32">
        <f t="shared" si="189"/>
        <v>0</v>
      </c>
      <c r="H284" s="32">
        <f t="shared" si="189"/>
        <v>0</v>
      </c>
      <c r="I284" s="32">
        <f t="shared" si="189"/>
        <v>0</v>
      </c>
      <c r="J284" s="32">
        <f t="shared" si="189"/>
        <v>0</v>
      </c>
      <c r="K284" s="32">
        <f t="shared" si="189"/>
        <v>0</v>
      </c>
      <c r="L284" s="32">
        <f t="shared" si="189"/>
        <v>0</v>
      </c>
      <c r="M284" s="32">
        <f t="shared" si="189"/>
        <v>0</v>
      </c>
      <c r="N284" s="32">
        <f t="shared" si="189"/>
        <v>0</v>
      </c>
      <c r="O284" s="32">
        <f t="shared" si="189"/>
        <v>0</v>
      </c>
      <c r="P284" s="32">
        <f t="shared" si="189"/>
        <v>0</v>
      </c>
      <c r="Q284" s="32">
        <f t="shared" si="189"/>
        <v>42.208821443660092</v>
      </c>
      <c r="R284" s="32">
        <f t="shared" si="189"/>
        <v>41.158683738434831</v>
      </c>
      <c r="S284" s="32">
        <f t="shared" ref="S284:T284" si="190">(S40/S$88)/S$89</f>
        <v>19.213117214047386</v>
      </c>
      <c r="T284" s="32">
        <f t="shared" si="190"/>
        <v>42.668524952705162</v>
      </c>
      <c r="U284" s="32">
        <f t="shared" ref="U284" si="191">(U40/U$88)/U$89</f>
        <v>27.031180785693234</v>
      </c>
    </row>
    <row r="285" spans="1:21" x14ac:dyDescent="0.35">
      <c r="A285" s="19" t="s">
        <v>140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</row>
    <row r="286" spans="1:21" x14ac:dyDescent="0.35">
      <c r="A286" s="19" t="s">
        <v>140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35">
      <c r="A287" s="19" t="s">
        <v>140</v>
      </c>
      <c r="B287" s="391"/>
      <c r="C287" s="27" t="s">
        <v>63</v>
      </c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 x14ac:dyDescent="0.35">
      <c r="A288" s="19" t="s">
        <v>140</v>
      </c>
      <c r="B288" s="393" t="s">
        <v>9</v>
      </c>
      <c r="C288" s="28" t="s">
        <v>59</v>
      </c>
      <c r="D288" s="56"/>
      <c r="E288" s="56">
        <f t="shared" ref="E288:R288" si="192">(E44/E$88)/E$89</f>
        <v>1.970071414263779</v>
      </c>
      <c r="F288" s="56">
        <f t="shared" si="192"/>
        <v>3.143039870744063</v>
      </c>
      <c r="G288" s="56">
        <f t="shared" si="192"/>
        <v>4.8030254678472595</v>
      </c>
      <c r="H288" s="56">
        <f t="shared" si="192"/>
        <v>1.8802346024241752</v>
      </c>
      <c r="I288" s="56">
        <f t="shared" si="192"/>
        <v>5.143229584825515</v>
      </c>
      <c r="J288" s="56">
        <f t="shared" si="192"/>
        <v>3.4881015113505169</v>
      </c>
      <c r="K288" s="56">
        <f t="shared" si="192"/>
        <v>19.32512850448347</v>
      </c>
      <c r="L288" s="56">
        <f t="shared" si="192"/>
        <v>20.010961816916812</v>
      </c>
      <c r="M288" s="56">
        <f t="shared" si="192"/>
        <v>16.378160026482622</v>
      </c>
      <c r="N288" s="56">
        <f t="shared" si="192"/>
        <v>68.572953174916918</v>
      </c>
      <c r="O288" s="56">
        <f t="shared" si="192"/>
        <v>70.174415467956649</v>
      </c>
      <c r="P288" s="56">
        <f t="shared" si="192"/>
        <v>76.905379286052963</v>
      </c>
      <c r="Q288" s="56">
        <f t="shared" si="192"/>
        <v>48.964092733567313</v>
      </c>
      <c r="R288" s="56">
        <f t="shared" si="192"/>
        <v>61.469243798688112</v>
      </c>
      <c r="S288" s="56">
        <f t="shared" ref="S288:U289" si="193">(S44/S$88)/S$89</f>
        <v>75.081069973099304</v>
      </c>
      <c r="T288" s="56">
        <f t="shared" si="193"/>
        <v>47.481778039120243</v>
      </c>
      <c r="U288" s="56">
        <f t="shared" si="193"/>
        <v>84.795961646148768</v>
      </c>
    </row>
    <row r="289" spans="1:21" x14ac:dyDescent="0.35">
      <c r="A289" s="19" t="s">
        <v>140</v>
      </c>
      <c r="B289" s="390"/>
      <c r="C289" s="20" t="s">
        <v>60</v>
      </c>
      <c r="D289" s="32"/>
      <c r="E289" s="32">
        <f t="shared" ref="E289:R289" si="194">(E45/E$88)/E$89</f>
        <v>1.970071414263779</v>
      </c>
      <c r="F289" s="32">
        <f t="shared" si="194"/>
        <v>3.143039870744063</v>
      </c>
      <c r="G289" s="32">
        <f t="shared" si="194"/>
        <v>4.8030254678472595</v>
      </c>
      <c r="H289" s="32">
        <f t="shared" si="194"/>
        <v>1.8802346024241752</v>
      </c>
      <c r="I289" s="32">
        <f t="shared" si="194"/>
        <v>5.143229584825515</v>
      </c>
      <c r="J289" s="32">
        <f t="shared" si="194"/>
        <v>3.4881015113505169</v>
      </c>
      <c r="K289" s="32">
        <f t="shared" si="194"/>
        <v>19.32512850448347</v>
      </c>
      <c r="L289" s="32">
        <f t="shared" si="194"/>
        <v>20.010961816916812</v>
      </c>
      <c r="M289" s="32">
        <f t="shared" si="194"/>
        <v>16.378160026482622</v>
      </c>
      <c r="N289" s="32">
        <f t="shared" si="194"/>
        <v>68.572953174916918</v>
      </c>
      <c r="O289" s="32">
        <f t="shared" si="194"/>
        <v>70.174415467956649</v>
      </c>
      <c r="P289" s="32">
        <f t="shared" si="194"/>
        <v>76.905379286052963</v>
      </c>
      <c r="Q289" s="32">
        <f t="shared" si="194"/>
        <v>48.964092733567313</v>
      </c>
      <c r="R289" s="32">
        <f t="shared" si="194"/>
        <v>61.469243798688112</v>
      </c>
      <c r="S289" s="32">
        <f t="shared" si="193"/>
        <v>75.081069973099304</v>
      </c>
      <c r="T289" s="32">
        <f t="shared" si="193"/>
        <v>47.481778039120243</v>
      </c>
      <c r="U289" s="32">
        <f t="shared" si="193"/>
        <v>84.795961646148768</v>
      </c>
    </row>
    <row r="290" spans="1:21" x14ac:dyDescent="0.35">
      <c r="A290" s="19" t="s">
        <v>140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</row>
    <row r="291" spans="1:21" x14ac:dyDescent="0.35">
      <c r="A291" s="19" t="s">
        <v>140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35">
      <c r="A292" s="19" t="s">
        <v>140</v>
      </c>
      <c r="B292" s="391"/>
      <c r="C292" s="27" t="s">
        <v>63</v>
      </c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 x14ac:dyDescent="0.35">
      <c r="A293" s="19" t="s">
        <v>140</v>
      </c>
      <c r="B293" s="393" t="s">
        <v>1</v>
      </c>
      <c r="C293" s="28" t="s">
        <v>59</v>
      </c>
      <c r="D293" s="56"/>
      <c r="E293" s="56">
        <f t="shared" ref="E293:R293" si="195">(E49/E$88)/E$89</f>
        <v>16.032817363820051</v>
      </c>
      <c r="F293" s="56">
        <f t="shared" si="195"/>
        <v>24.709323024619994</v>
      </c>
      <c r="G293" s="56">
        <f t="shared" si="195"/>
        <v>8.8592100061442913</v>
      </c>
      <c r="H293" s="56">
        <f t="shared" si="195"/>
        <v>6.149557487378372</v>
      </c>
      <c r="I293" s="56">
        <f t="shared" si="195"/>
        <v>4.8165782291765113</v>
      </c>
      <c r="J293" s="56">
        <f t="shared" si="195"/>
        <v>1.0920397001619895</v>
      </c>
      <c r="K293" s="56">
        <f t="shared" si="195"/>
        <v>19.68392393065254</v>
      </c>
      <c r="L293" s="56">
        <f t="shared" si="195"/>
        <v>6.4627235974679538</v>
      </c>
      <c r="M293" s="56">
        <f t="shared" si="195"/>
        <v>14.463061404875852</v>
      </c>
      <c r="N293" s="56">
        <f t="shared" si="195"/>
        <v>20.841010397037479</v>
      </c>
      <c r="O293" s="56">
        <f t="shared" si="195"/>
        <v>13.47611996743542</v>
      </c>
      <c r="P293" s="56">
        <f t="shared" si="195"/>
        <v>18.056987444245642</v>
      </c>
      <c r="Q293" s="56">
        <f t="shared" si="195"/>
        <v>18.585665876301174</v>
      </c>
      <c r="R293" s="56">
        <f t="shared" si="195"/>
        <v>34.931256049949177</v>
      </c>
      <c r="S293" s="56">
        <f t="shared" ref="S293:U294" si="196">(S49/S$88)/S$89</f>
        <v>41.753994035839263</v>
      </c>
      <c r="T293" s="56">
        <f t="shared" si="196"/>
        <v>61.37382663571875</v>
      </c>
      <c r="U293" s="56">
        <f t="shared" si="196"/>
        <v>4.9485401893201466</v>
      </c>
    </row>
    <row r="294" spans="1:21" x14ac:dyDescent="0.35">
      <c r="A294" s="19" t="s">
        <v>140</v>
      </c>
      <c r="B294" s="390"/>
      <c r="C294" s="20" t="s">
        <v>60</v>
      </c>
      <c r="D294" s="32"/>
      <c r="E294" s="32">
        <f t="shared" ref="E294:R294" si="197">(E50/E$88)/E$89</f>
        <v>16.032817363820051</v>
      </c>
      <c r="F294" s="32">
        <f t="shared" si="197"/>
        <v>24.709323024619994</v>
      </c>
      <c r="G294" s="32">
        <f t="shared" si="197"/>
        <v>8.8592100061442913</v>
      </c>
      <c r="H294" s="32">
        <f t="shared" si="197"/>
        <v>6.149557487378372</v>
      </c>
      <c r="I294" s="32">
        <f t="shared" si="197"/>
        <v>4.8165782291765113</v>
      </c>
      <c r="J294" s="32">
        <f t="shared" si="197"/>
        <v>1.0920397001619895</v>
      </c>
      <c r="K294" s="32">
        <f t="shared" si="197"/>
        <v>19.68392393065254</v>
      </c>
      <c r="L294" s="32">
        <f t="shared" si="197"/>
        <v>6.4627235974679538</v>
      </c>
      <c r="M294" s="32">
        <f t="shared" si="197"/>
        <v>14.463061404875852</v>
      </c>
      <c r="N294" s="32">
        <f t="shared" si="197"/>
        <v>20.841010397037479</v>
      </c>
      <c r="O294" s="32">
        <f t="shared" si="197"/>
        <v>13.47611996743542</v>
      </c>
      <c r="P294" s="32">
        <f t="shared" si="197"/>
        <v>18.056987444245642</v>
      </c>
      <c r="Q294" s="32">
        <f t="shared" si="197"/>
        <v>18.585665876301174</v>
      </c>
      <c r="R294" s="32">
        <f t="shared" si="197"/>
        <v>34.931256049949177</v>
      </c>
      <c r="S294" s="32">
        <f t="shared" si="196"/>
        <v>41.753994035839263</v>
      </c>
      <c r="T294" s="32">
        <f t="shared" si="196"/>
        <v>61.37382663571875</v>
      </c>
      <c r="U294" s="32">
        <f t="shared" si="196"/>
        <v>4.9485401893201466</v>
      </c>
    </row>
    <row r="295" spans="1:21" x14ac:dyDescent="0.35">
      <c r="A295" s="19" t="s">
        <v>140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</row>
    <row r="296" spans="1:21" x14ac:dyDescent="0.35">
      <c r="A296" s="19" t="s">
        <v>140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35">
      <c r="A297" s="19" t="s">
        <v>140</v>
      </c>
      <c r="B297" s="391"/>
      <c r="C297" s="27" t="s">
        <v>63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x14ac:dyDescent="0.35">
      <c r="A298" s="19" t="s">
        <v>140</v>
      </c>
      <c r="B298" s="393" t="s">
        <v>166</v>
      </c>
      <c r="C298" s="28" t="s">
        <v>59</v>
      </c>
      <c r="D298" s="56"/>
      <c r="E298" s="56">
        <f t="shared" ref="E298:R298" si="198">(E54/E$88)/E$89</f>
        <v>6.8893100361113762</v>
      </c>
      <c r="F298" s="56">
        <f t="shared" si="198"/>
        <v>3.4453361573546033</v>
      </c>
      <c r="G298" s="56">
        <f t="shared" si="198"/>
        <v>0.74430065427964942</v>
      </c>
      <c r="H298" s="56">
        <f t="shared" si="198"/>
        <v>0.42160381456412149</v>
      </c>
      <c r="I298" s="56">
        <f t="shared" si="198"/>
        <v>2.2779955963237652</v>
      </c>
      <c r="J298" s="56">
        <f t="shared" si="198"/>
        <v>0.30326095605268333</v>
      </c>
      <c r="K298" s="56">
        <f t="shared" si="198"/>
        <v>1.2966165031155059</v>
      </c>
      <c r="L298" s="56">
        <f t="shared" si="198"/>
        <v>1.4670767648568666</v>
      </c>
      <c r="M298" s="56">
        <f t="shared" si="198"/>
        <v>6.0640997785151756</v>
      </c>
      <c r="N298" s="56">
        <f t="shared" si="198"/>
        <v>6.7564679407216603</v>
      </c>
      <c r="O298" s="56">
        <f t="shared" si="198"/>
        <v>6.4467946916218652</v>
      </c>
      <c r="P298" s="56">
        <f t="shared" si="198"/>
        <v>4.4277755380440373</v>
      </c>
      <c r="Q298" s="56">
        <f t="shared" si="198"/>
        <v>6.3227960014185234</v>
      </c>
      <c r="R298" s="56">
        <f t="shared" si="198"/>
        <v>8.171625804814532</v>
      </c>
      <c r="S298" s="56">
        <f t="shared" ref="S298:U299" si="199">(S54/S$88)/S$89</f>
        <v>2.377396053674373</v>
      </c>
      <c r="T298" s="56">
        <f t="shared" si="199"/>
        <v>4.4509679286938155</v>
      </c>
      <c r="U298" s="56">
        <f t="shared" si="199"/>
        <v>4.7946032330726984</v>
      </c>
    </row>
    <row r="299" spans="1:21" x14ac:dyDescent="0.35">
      <c r="A299" s="19" t="s">
        <v>140</v>
      </c>
      <c r="B299" s="390"/>
      <c r="C299" s="20" t="s">
        <v>60</v>
      </c>
      <c r="D299" s="32"/>
      <c r="E299" s="32">
        <f t="shared" ref="E299:R299" si="200">(E55/E$88)/E$89</f>
        <v>6.8893100361113762</v>
      </c>
      <c r="F299" s="32">
        <f t="shared" si="200"/>
        <v>3.4453361573546033</v>
      </c>
      <c r="G299" s="32">
        <f t="shared" si="200"/>
        <v>0.74430065427964942</v>
      </c>
      <c r="H299" s="32">
        <f t="shared" si="200"/>
        <v>0.42160381456412149</v>
      </c>
      <c r="I299" s="32">
        <f t="shared" si="200"/>
        <v>2.2779955963237652</v>
      </c>
      <c r="J299" s="32">
        <f t="shared" si="200"/>
        <v>0.30326095605268333</v>
      </c>
      <c r="K299" s="32">
        <f t="shared" si="200"/>
        <v>1.2966165031155059</v>
      </c>
      <c r="L299" s="32">
        <f t="shared" si="200"/>
        <v>1.4670767648568666</v>
      </c>
      <c r="M299" s="32">
        <f t="shared" si="200"/>
        <v>6.0640997785151756</v>
      </c>
      <c r="N299" s="32">
        <f t="shared" si="200"/>
        <v>6.7564679407216603</v>
      </c>
      <c r="O299" s="32">
        <f t="shared" si="200"/>
        <v>6.4467946916218652</v>
      </c>
      <c r="P299" s="32">
        <f t="shared" si="200"/>
        <v>4.4277755380440373</v>
      </c>
      <c r="Q299" s="32">
        <f t="shared" si="200"/>
        <v>6.3227960014185234</v>
      </c>
      <c r="R299" s="32">
        <f t="shared" si="200"/>
        <v>8.171625804814532</v>
      </c>
      <c r="S299" s="32">
        <f t="shared" si="199"/>
        <v>2.377396053674373</v>
      </c>
      <c r="T299" s="32">
        <f t="shared" si="199"/>
        <v>4.4509679286938155</v>
      </c>
      <c r="U299" s="32">
        <f t="shared" si="199"/>
        <v>4.7946032330726984</v>
      </c>
    </row>
    <row r="300" spans="1:21" x14ac:dyDescent="0.35">
      <c r="A300" s="19" t="s">
        <v>140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</row>
    <row r="301" spans="1:21" x14ac:dyDescent="0.35">
      <c r="A301" s="19" t="s">
        <v>140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35">
      <c r="A302" s="19" t="s">
        <v>140</v>
      </c>
      <c r="B302" s="391"/>
      <c r="C302" s="27" t="s">
        <v>63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 x14ac:dyDescent="0.35">
      <c r="A303" s="19" t="s">
        <v>140</v>
      </c>
      <c r="B303" s="393" t="s">
        <v>11</v>
      </c>
      <c r="C303" s="28" t="s">
        <v>59</v>
      </c>
      <c r="D303" s="56"/>
      <c r="E303" s="56">
        <f t="shared" ref="E303:R303" si="201">(E59/E$88)/E$89</f>
        <v>7.2011555112335319</v>
      </c>
      <c r="F303" s="56">
        <f t="shared" si="201"/>
        <v>11.969832513616279</v>
      </c>
      <c r="G303" s="56">
        <f t="shared" si="201"/>
        <v>6.1823949397716609</v>
      </c>
      <c r="H303" s="56">
        <f t="shared" si="201"/>
        <v>0.42596630784120776</v>
      </c>
      <c r="I303" s="56">
        <f t="shared" si="201"/>
        <v>1.1628543578441133</v>
      </c>
      <c r="J303" s="56">
        <f t="shared" si="201"/>
        <v>2.3558271892963893</v>
      </c>
      <c r="K303" s="56">
        <f t="shared" si="201"/>
        <v>13.380386537948439</v>
      </c>
      <c r="L303" s="56">
        <f t="shared" si="201"/>
        <v>11.855034169541032</v>
      </c>
      <c r="M303" s="56">
        <f t="shared" si="201"/>
        <v>14.444007112085883</v>
      </c>
      <c r="N303" s="56">
        <f t="shared" si="201"/>
        <v>13.718557796939978</v>
      </c>
      <c r="O303" s="56">
        <f t="shared" si="201"/>
        <v>14.977294024355366</v>
      </c>
      <c r="P303" s="56">
        <f t="shared" si="201"/>
        <v>16.719628769976225</v>
      </c>
      <c r="Q303" s="56">
        <f t="shared" si="201"/>
        <v>31.500158809924784</v>
      </c>
      <c r="R303" s="56">
        <f t="shared" si="201"/>
        <v>30.360555529792926</v>
      </c>
      <c r="S303" s="56">
        <f t="shared" ref="S303:U304" si="202">(S59/S$88)/S$89</f>
        <v>28.255786163167592</v>
      </c>
      <c r="T303" s="56">
        <f t="shared" si="202"/>
        <v>16.113879476948913</v>
      </c>
      <c r="U303" s="56">
        <f t="shared" si="202"/>
        <v>23.147805010214125</v>
      </c>
    </row>
    <row r="304" spans="1:21" x14ac:dyDescent="0.35">
      <c r="A304" s="19" t="s">
        <v>140</v>
      </c>
      <c r="B304" s="390"/>
      <c r="C304" s="20" t="s">
        <v>60</v>
      </c>
      <c r="D304" s="32"/>
      <c r="E304" s="32">
        <f t="shared" ref="E304:R304" si="203">(E60/E$88)/E$89</f>
        <v>7.2011555112335319</v>
      </c>
      <c r="F304" s="32">
        <f t="shared" si="203"/>
        <v>11.969832513616279</v>
      </c>
      <c r="G304" s="32">
        <f t="shared" si="203"/>
        <v>6.1823949397716609</v>
      </c>
      <c r="H304" s="32">
        <f t="shared" si="203"/>
        <v>0.42596630784120776</v>
      </c>
      <c r="I304" s="32">
        <f t="shared" si="203"/>
        <v>1.1628543578441133</v>
      </c>
      <c r="J304" s="32">
        <f t="shared" si="203"/>
        <v>2.3558271892963893</v>
      </c>
      <c r="K304" s="32">
        <f t="shared" si="203"/>
        <v>13.380386537948439</v>
      </c>
      <c r="L304" s="32">
        <f t="shared" si="203"/>
        <v>11.855034169541032</v>
      </c>
      <c r="M304" s="32">
        <f t="shared" si="203"/>
        <v>14.444007112085883</v>
      </c>
      <c r="N304" s="32">
        <f t="shared" si="203"/>
        <v>13.718557796939978</v>
      </c>
      <c r="O304" s="32">
        <f t="shared" si="203"/>
        <v>14.977294024355366</v>
      </c>
      <c r="P304" s="32">
        <f t="shared" si="203"/>
        <v>16.719628769976225</v>
      </c>
      <c r="Q304" s="32">
        <f t="shared" si="203"/>
        <v>31.500158809924784</v>
      </c>
      <c r="R304" s="32">
        <f t="shared" si="203"/>
        <v>30.360555529792926</v>
      </c>
      <c r="S304" s="32">
        <f t="shared" si="202"/>
        <v>28.255786163167592</v>
      </c>
      <c r="T304" s="32">
        <f t="shared" si="202"/>
        <v>16.113879476948913</v>
      </c>
      <c r="U304" s="32">
        <f t="shared" si="202"/>
        <v>23.147805010214125</v>
      </c>
    </row>
    <row r="305" spans="1:21" x14ac:dyDescent="0.35">
      <c r="A305" s="19" t="s">
        <v>140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</row>
    <row r="306" spans="1:21" x14ac:dyDescent="0.35">
      <c r="A306" s="19" t="s">
        <v>140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35">
      <c r="A307" s="19" t="s">
        <v>140</v>
      </c>
      <c r="B307" s="391"/>
      <c r="C307" s="27" t="s">
        <v>63</v>
      </c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 x14ac:dyDescent="0.35">
      <c r="A308" s="19" t="s">
        <v>140</v>
      </c>
      <c r="B308" s="393" t="s">
        <v>12</v>
      </c>
      <c r="C308" s="28" t="s">
        <v>59</v>
      </c>
      <c r="D308" s="56"/>
      <c r="E308" s="56">
        <f t="shared" ref="E308:R308" si="204">(E64/E$88)/E$89</f>
        <v>0.3131654559692339</v>
      </c>
      <c r="F308" s="56">
        <f t="shared" si="204"/>
        <v>5.4827613438785328</v>
      </c>
      <c r="G308" s="56">
        <f t="shared" si="204"/>
        <v>0.35182812497519261</v>
      </c>
      <c r="H308" s="56">
        <f t="shared" si="204"/>
        <v>5.5465985951525222E-2</v>
      </c>
      <c r="I308" s="56">
        <f t="shared" si="204"/>
        <v>9.7567212033738068E-2</v>
      </c>
      <c r="J308" s="56">
        <f t="shared" si="204"/>
        <v>0.20417569318398482</v>
      </c>
      <c r="K308" s="56">
        <f t="shared" si="204"/>
        <v>0.19900321500749579</v>
      </c>
      <c r="L308" s="56">
        <f t="shared" si="204"/>
        <v>0.81909614521019847</v>
      </c>
      <c r="M308" s="56">
        <f t="shared" si="204"/>
        <v>0.40412164260517114</v>
      </c>
      <c r="N308" s="56">
        <f t="shared" si="204"/>
        <v>0.1835510848930752</v>
      </c>
      <c r="O308" s="56">
        <f t="shared" si="204"/>
        <v>0.27641720158694699</v>
      </c>
      <c r="P308" s="56">
        <f t="shared" si="204"/>
        <v>0.13873607995292064</v>
      </c>
      <c r="Q308" s="56">
        <f t="shared" si="204"/>
        <v>0.22296796554833392</v>
      </c>
      <c r="R308" s="56">
        <f t="shared" si="204"/>
        <v>0.61408869750436512</v>
      </c>
      <c r="S308" s="56">
        <f t="shared" ref="S308:U309" si="205">(S64/S$88)/S$89</f>
        <v>0.31666072829154607</v>
      </c>
      <c r="T308" s="56">
        <f t="shared" si="205"/>
        <v>0.56937722979838257</v>
      </c>
      <c r="U308" s="56">
        <f t="shared" si="205"/>
        <v>0.31332739564698014</v>
      </c>
    </row>
    <row r="309" spans="1:21" x14ac:dyDescent="0.35">
      <c r="A309" s="19" t="s">
        <v>140</v>
      </c>
      <c r="B309" s="390"/>
      <c r="C309" s="20" t="s">
        <v>60</v>
      </c>
      <c r="D309" s="32"/>
      <c r="E309" s="32">
        <f t="shared" ref="E309:R309" si="206">(E65/E$88)/E$89</f>
        <v>0.3131654559692339</v>
      </c>
      <c r="F309" s="32">
        <f t="shared" si="206"/>
        <v>5.4827613438785328</v>
      </c>
      <c r="G309" s="32">
        <f t="shared" si="206"/>
        <v>0.35182812497519261</v>
      </c>
      <c r="H309" s="32">
        <f t="shared" si="206"/>
        <v>5.5465985951525222E-2</v>
      </c>
      <c r="I309" s="32">
        <f t="shared" si="206"/>
        <v>9.7567212033738068E-2</v>
      </c>
      <c r="J309" s="32">
        <f t="shared" si="206"/>
        <v>0.20417569318398482</v>
      </c>
      <c r="K309" s="32">
        <f t="shared" si="206"/>
        <v>0.19900321500749579</v>
      </c>
      <c r="L309" s="32">
        <f t="shared" si="206"/>
        <v>0.81909614521019847</v>
      </c>
      <c r="M309" s="32">
        <f t="shared" si="206"/>
        <v>0.40412164260517114</v>
      </c>
      <c r="N309" s="32">
        <f t="shared" si="206"/>
        <v>0.1835510848930752</v>
      </c>
      <c r="O309" s="32">
        <f t="shared" si="206"/>
        <v>0.27641720158694699</v>
      </c>
      <c r="P309" s="32">
        <f t="shared" si="206"/>
        <v>0.13873607995292064</v>
      </c>
      <c r="Q309" s="32">
        <f t="shared" si="206"/>
        <v>0.22296796554833392</v>
      </c>
      <c r="R309" s="32">
        <f t="shared" si="206"/>
        <v>0.61408869750436512</v>
      </c>
      <c r="S309" s="32">
        <f t="shared" si="205"/>
        <v>0.31666072829154607</v>
      </c>
      <c r="T309" s="32">
        <f t="shared" si="205"/>
        <v>0.56937722979838257</v>
      </c>
      <c r="U309" s="32">
        <f t="shared" si="205"/>
        <v>0.31332739564698014</v>
      </c>
    </row>
    <row r="310" spans="1:21" x14ac:dyDescent="0.35">
      <c r="A310" s="19" t="s">
        <v>140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</row>
    <row r="311" spans="1:21" x14ac:dyDescent="0.35">
      <c r="A311" s="19" t="s">
        <v>140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</row>
    <row r="312" spans="1:21" ht="15" thickBot="1" x14ac:dyDescent="0.4">
      <c r="A312" s="19" t="s">
        <v>140</v>
      </c>
      <c r="B312" s="394"/>
      <c r="C312" s="69" t="s">
        <v>63</v>
      </c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</row>
    <row r="313" spans="1:21" x14ac:dyDescent="0.35">
      <c r="A313" s="19" t="s">
        <v>140</v>
      </c>
      <c r="B313" s="388" t="s">
        <v>92</v>
      </c>
      <c r="C313" s="17" t="s">
        <v>59</v>
      </c>
      <c r="D313" s="32"/>
      <c r="E313" s="32">
        <f t="shared" ref="E313:R313" si="207">(E69/E$88)/E$89</f>
        <v>25.063466329103566</v>
      </c>
      <c r="F313" s="32">
        <f t="shared" si="207"/>
        <v>9.2695563688713793</v>
      </c>
      <c r="G313" s="32">
        <f t="shared" si="207"/>
        <v>10.08330515215455</v>
      </c>
      <c r="H313" s="32">
        <f t="shared" si="207"/>
        <v>24.952838331608071</v>
      </c>
      <c r="I313" s="32">
        <f t="shared" si="207"/>
        <v>33.156947718349457</v>
      </c>
      <c r="J313" s="32">
        <f t="shared" si="207"/>
        <v>26.738308314304458</v>
      </c>
      <c r="K313" s="32">
        <f t="shared" si="207"/>
        <v>39.478110383398118</v>
      </c>
      <c r="L313" s="32">
        <f t="shared" si="207"/>
        <v>51.565127987753804</v>
      </c>
      <c r="M313" s="32">
        <f t="shared" si="207"/>
        <v>68.103455140506924</v>
      </c>
      <c r="N313" s="32">
        <f t="shared" si="207"/>
        <v>80.495951120094659</v>
      </c>
      <c r="O313" s="32">
        <f t="shared" si="207"/>
        <v>1.1186897669151099</v>
      </c>
      <c r="P313" s="32">
        <f t="shared" si="207"/>
        <v>208.54104008542032</v>
      </c>
      <c r="Q313" s="32">
        <f t="shared" si="207"/>
        <v>5.3880697562483135</v>
      </c>
      <c r="R313" s="32">
        <f t="shared" si="207"/>
        <v>380.03316364470976</v>
      </c>
      <c r="S313" s="32">
        <f t="shared" ref="S313:U314" si="208">(S69/S$88)/S$89</f>
        <v>360.39124609821857</v>
      </c>
      <c r="T313" s="32">
        <f t="shared" si="208"/>
        <v>219.06209461789877</v>
      </c>
      <c r="U313" s="32">
        <f t="shared" si="208"/>
        <v>190.35705193624679</v>
      </c>
    </row>
    <row r="314" spans="1:21" x14ac:dyDescent="0.35">
      <c r="A314" s="19" t="s">
        <v>140</v>
      </c>
      <c r="B314" s="388"/>
      <c r="C314" s="20" t="s">
        <v>60</v>
      </c>
      <c r="D314" s="32"/>
      <c r="E314" s="32">
        <f t="shared" ref="E314:R314" si="209">(E70/E$88)/E$89</f>
        <v>25.063466329103566</v>
      </c>
      <c r="F314" s="32">
        <f t="shared" si="209"/>
        <v>9.2695563688713793</v>
      </c>
      <c r="G314" s="32">
        <f t="shared" si="209"/>
        <v>10.08330515215455</v>
      </c>
      <c r="H314" s="32">
        <f t="shared" si="209"/>
        <v>24.952838331608071</v>
      </c>
      <c r="I314" s="32">
        <f t="shared" si="209"/>
        <v>33.156947718349457</v>
      </c>
      <c r="J314" s="32">
        <f t="shared" si="209"/>
        <v>26.738308314304458</v>
      </c>
      <c r="K314" s="32">
        <f t="shared" si="209"/>
        <v>39.478110383398118</v>
      </c>
      <c r="L314" s="32">
        <f t="shared" si="209"/>
        <v>51.565127987753804</v>
      </c>
      <c r="M314" s="32">
        <f t="shared" si="209"/>
        <v>68.103455140506924</v>
      </c>
      <c r="N314" s="32">
        <f t="shared" si="209"/>
        <v>80.495951120094659</v>
      </c>
      <c r="O314" s="32">
        <f t="shared" si="209"/>
        <v>1.1186897669151099</v>
      </c>
      <c r="P314" s="32">
        <f t="shared" si="209"/>
        <v>208.54104008542032</v>
      </c>
      <c r="Q314" s="32">
        <f t="shared" si="209"/>
        <v>5.3880697562483135</v>
      </c>
      <c r="R314" s="32">
        <f t="shared" si="209"/>
        <v>380.03316364470976</v>
      </c>
      <c r="S314" s="32">
        <f t="shared" si="208"/>
        <v>360.39124609821857</v>
      </c>
      <c r="T314" s="32">
        <f t="shared" si="208"/>
        <v>219.06209461789877</v>
      </c>
      <c r="U314" s="32">
        <f t="shared" si="208"/>
        <v>190.35705193624679</v>
      </c>
    </row>
    <row r="315" spans="1:21" x14ac:dyDescent="0.35">
      <c r="A315" s="19" t="s">
        <v>140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</row>
    <row r="316" spans="1:21" x14ac:dyDescent="0.35">
      <c r="A316" s="19" t="s">
        <v>140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35">
      <c r="A317" s="19" t="s">
        <v>140</v>
      </c>
      <c r="B317" s="392"/>
      <c r="C317" s="26" t="s">
        <v>63</v>
      </c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</row>
    <row r="318" spans="1:21" x14ac:dyDescent="0.35">
      <c r="A318" s="19" t="s">
        <v>140</v>
      </c>
      <c r="B318" s="393" t="s">
        <v>93</v>
      </c>
      <c r="C318" s="28" t="s">
        <v>59</v>
      </c>
      <c r="D318" s="56"/>
      <c r="E318" s="56">
        <f t="shared" ref="E318:R318" si="210">(E74/E$88)/E$89</f>
        <v>1.3529803682548566E-2</v>
      </c>
      <c r="F318" s="56">
        <f t="shared" si="210"/>
        <v>2.2656038611068318E-3</v>
      </c>
      <c r="G318" s="56">
        <f t="shared" si="210"/>
        <v>1.367938233206796</v>
      </c>
      <c r="H318" s="56">
        <f t="shared" si="210"/>
        <v>4.082047280702137E-2</v>
      </c>
      <c r="I318" s="56">
        <f t="shared" si="210"/>
        <v>1.0496886260181475</v>
      </c>
      <c r="J318" s="56">
        <f t="shared" si="210"/>
        <v>0.74554153849387395</v>
      </c>
      <c r="K318" s="56">
        <f t="shared" si="210"/>
        <v>3.0437173210924247</v>
      </c>
      <c r="L318" s="56">
        <f t="shared" si="210"/>
        <v>0.93577898243879865</v>
      </c>
      <c r="M318" s="56">
        <f t="shared" si="210"/>
        <v>0.30003401333459223</v>
      </c>
      <c r="N318" s="56">
        <f t="shared" si="210"/>
        <v>7.4873197490630372E-2</v>
      </c>
      <c r="O318" s="56">
        <f t="shared" si="210"/>
        <v>0.2008790597992656</v>
      </c>
      <c r="P318" s="56">
        <f t="shared" si="210"/>
        <v>0.51666969902761273</v>
      </c>
      <c r="Q318" s="56">
        <f t="shared" si="210"/>
        <v>0.12461817554383349</v>
      </c>
      <c r="R318" s="56">
        <f t="shared" si="210"/>
        <v>4.7874855658333981</v>
      </c>
      <c r="S318" s="56">
        <f t="shared" ref="S318:U319" si="211">(S74/S$88)/S$89</f>
        <v>4.0297273530181723</v>
      </c>
      <c r="T318" s="56">
        <f t="shared" si="211"/>
        <v>1.8744099954424629</v>
      </c>
      <c r="U318" s="56">
        <f t="shared" si="211"/>
        <v>2.621638082565239</v>
      </c>
    </row>
    <row r="319" spans="1:21" x14ac:dyDescent="0.35">
      <c r="A319" s="19" t="s">
        <v>140</v>
      </c>
      <c r="B319" s="390"/>
      <c r="C319" s="20" t="s">
        <v>60</v>
      </c>
      <c r="D319" s="32"/>
      <c r="E319" s="32">
        <f t="shared" ref="E319:R319" si="212">(E75/E$88)/E$89</f>
        <v>1.3529803682548566E-2</v>
      </c>
      <c r="F319" s="32">
        <f t="shared" si="212"/>
        <v>2.2656038611068318E-3</v>
      </c>
      <c r="G319" s="32">
        <f t="shared" si="212"/>
        <v>1.367938233206796</v>
      </c>
      <c r="H319" s="32">
        <f t="shared" si="212"/>
        <v>4.082047280702137E-2</v>
      </c>
      <c r="I319" s="32">
        <f t="shared" si="212"/>
        <v>1.0496886260181475</v>
      </c>
      <c r="J319" s="32">
        <f t="shared" si="212"/>
        <v>0.74554153849387395</v>
      </c>
      <c r="K319" s="32">
        <f t="shared" si="212"/>
        <v>3.0437173210924247</v>
      </c>
      <c r="L319" s="32">
        <f t="shared" si="212"/>
        <v>0.93577898243879865</v>
      </c>
      <c r="M319" s="32">
        <f t="shared" si="212"/>
        <v>0.30003401333459223</v>
      </c>
      <c r="N319" s="32">
        <f t="shared" si="212"/>
        <v>7.4873197490630372E-2</v>
      </c>
      <c r="O319" s="32">
        <f t="shared" si="212"/>
        <v>0.2008790597992656</v>
      </c>
      <c r="P319" s="32">
        <f t="shared" si="212"/>
        <v>0.51666969902761273</v>
      </c>
      <c r="Q319" s="32">
        <f t="shared" si="212"/>
        <v>0.12461817554383349</v>
      </c>
      <c r="R319" s="32">
        <f t="shared" si="212"/>
        <v>4.7874855658333981</v>
      </c>
      <c r="S319" s="32">
        <f t="shared" si="211"/>
        <v>4.0297273530181723</v>
      </c>
      <c r="T319" s="32">
        <f t="shared" si="211"/>
        <v>1.8744099954424629</v>
      </c>
      <c r="U319" s="32">
        <f t="shared" si="211"/>
        <v>2.621638082565239</v>
      </c>
    </row>
    <row r="320" spans="1:21" x14ac:dyDescent="0.35">
      <c r="A320" s="19" t="s">
        <v>140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</row>
    <row r="321" spans="1:21" x14ac:dyDescent="0.35">
      <c r="A321" s="19" t="s">
        <v>140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1" x14ac:dyDescent="0.35">
      <c r="A322" s="19" t="s">
        <v>140</v>
      </c>
      <c r="B322" s="391"/>
      <c r="C322" s="27" t="s">
        <v>63</v>
      </c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 x14ac:dyDescent="0.35">
      <c r="A323" s="19" t="s">
        <v>140</v>
      </c>
      <c r="B323" s="388" t="s">
        <v>94</v>
      </c>
      <c r="C323" s="28" t="s">
        <v>59</v>
      </c>
      <c r="D323" s="32"/>
      <c r="E323" s="32">
        <f t="shared" ref="E323:R323" si="213">(E79/E$88)/E$89</f>
        <v>8.697023806184573</v>
      </c>
      <c r="F323" s="32">
        <f t="shared" si="213"/>
        <v>3.3093999256881932</v>
      </c>
      <c r="G323" s="32">
        <f t="shared" si="213"/>
        <v>7.8840618366507744</v>
      </c>
      <c r="H323" s="32">
        <f t="shared" si="213"/>
        <v>3.5361124077410575</v>
      </c>
      <c r="I323" s="32">
        <f t="shared" si="213"/>
        <v>5.7289387103572027</v>
      </c>
      <c r="J323" s="32">
        <f t="shared" si="213"/>
        <v>8.4732912671353695</v>
      </c>
      <c r="K323" s="32">
        <f t="shared" si="213"/>
        <v>20.818979305139738</v>
      </c>
      <c r="L323" s="32">
        <f t="shared" si="213"/>
        <v>28.342927094652364</v>
      </c>
      <c r="M323" s="32">
        <f t="shared" si="213"/>
        <v>23.097499963028984</v>
      </c>
      <c r="N323" s="32">
        <f t="shared" si="213"/>
        <v>22.184257910227593</v>
      </c>
      <c r="O323" s="32">
        <f t="shared" si="213"/>
        <v>136.66628489836745</v>
      </c>
      <c r="P323" s="32">
        <f t="shared" si="213"/>
        <v>19.461577161224696</v>
      </c>
      <c r="Q323" s="32">
        <f t="shared" si="213"/>
        <v>316.47840675887062</v>
      </c>
      <c r="R323" s="32">
        <f t="shared" si="213"/>
        <v>94.548693674706101</v>
      </c>
      <c r="S323" s="32">
        <f t="shared" ref="S323:U324" si="214">(S79/S$88)/S$89</f>
        <v>36.13202846270454</v>
      </c>
      <c r="T323" s="32">
        <f t="shared" si="214"/>
        <v>11.351013756002709</v>
      </c>
      <c r="U323" s="32">
        <f t="shared" si="214"/>
        <v>12.630266980225421</v>
      </c>
    </row>
    <row r="324" spans="1:21" x14ac:dyDescent="0.35">
      <c r="A324" s="19" t="s">
        <v>140</v>
      </c>
      <c r="B324" s="388"/>
      <c r="C324" s="20" t="s">
        <v>60</v>
      </c>
      <c r="D324" s="32"/>
      <c r="E324" s="32">
        <f t="shared" ref="E324:R324" si="215">(E80/E$88)/E$89</f>
        <v>8.697023806184573</v>
      </c>
      <c r="F324" s="32">
        <f t="shared" si="215"/>
        <v>3.3093999256881932</v>
      </c>
      <c r="G324" s="32">
        <f t="shared" si="215"/>
        <v>7.8840618366507744</v>
      </c>
      <c r="H324" s="32">
        <f t="shared" si="215"/>
        <v>3.5361124077410575</v>
      </c>
      <c r="I324" s="32">
        <f t="shared" si="215"/>
        <v>5.7289387103572027</v>
      </c>
      <c r="J324" s="32">
        <f t="shared" si="215"/>
        <v>8.4732912671353695</v>
      </c>
      <c r="K324" s="32">
        <f t="shared" si="215"/>
        <v>20.818979305139738</v>
      </c>
      <c r="L324" s="32">
        <f t="shared" si="215"/>
        <v>28.342927094652364</v>
      </c>
      <c r="M324" s="32">
        <f t="shared" si="215"/>
        <v>23.097499963028984</v>
      </c>
      <c r="N324" s="32">
        <f t="shared" si="215"/>
        <v>22.184257910227593</v>
      </c>
      <c r="O324" s="32">
        <f t="shared" si="215"/>
        <v>136.66628489836745</v>
      </c>
      <c r="P324" s="32">
        <f t="shared" si="215"/>
        <v>19.461577161224696</v>
      </c>
      <c r="Q324" s="32">
        <f t="shared" si="215"/>
        <v>316.47840675887062</v>
      </c>
      <c r="R324" s="32">
        <f t="shared" si="215"/>
        <v>94.548693674706101</v>
      </c>
      <c r="S324" s="32">
        <f t="shared" si="214"/>
        <v>36.13202846270454</v>
      </c>
      <c r="T324" s="32">
        <f t="shared" si="214"/>
        <v>11.351013756002709</v>
      </c>
      <c r="U324" s="32">
        <f t="shared" si="214"/>
        <v>12.630266980225421</v>
      </c>
    </row>
    <row r="325" spans="1:21" x14ac:dyDescent="0.35">
      <c r="A325" s="19" t="s">
        <v>140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</row>
    <row r="326" spans="1:21" x14ac:dyDescent="0.35">
      <c r="A326" s="19" t="s">
        <v>140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1" x14ac:dyDescent="0.35">
      <c r="A327" s="19" t="s">
        <v>140</v>
      </c>
      <c r="B327" s="389"/>
      <c r="C327" s="25" t="s">
        <v>63</v>
      </c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</row>
    <row r="328" spans="1:21" x14ac:dyDescent="0.35">
      <c r="A328" s="19" t="s">
        <v>140</v>
      </c>
    </row>
    <row r="329" spans="1:21" x14ac:dyDescent="0.35">
      <c r="A329" s="19" t="s">
        <v>140</v>
      </c>
    </row>
    <row r="330" spans="1:21" x14ac:dyDescent="0.35">
      <c r="A330" s="19" t="s">
        <v>140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</row>
    <row r="331" spans="1:21" x14ac:dyDescent="0.35">
      <c r="A331" s="19" t="s">
        <v>140</v>
      </c>
      <c r="B331" s="385" t="s">
        <v>0</v>
      </c>
      <c r="C331" s="260" t="s">
        <v>125</v>
      </c>
      <c r="D331" s="77"/>
      <c r="E331" s="86">
        <f t="shared" ref="E331:R331" si="216">(E8/E$90)*100</f>
        <v>7.854588554012869</v>
      </c>
      <c r="F331" s="86">
        <f t="shared" si="216"/>
        <v>9.434748784440842</v>
      </c>
      <c r="G331" s="86">
        <f t="shared" si="216"/>
        <v>7.9750933997509339</v>
      </c>
      <c r="H331" s="86">
        <f t="shared" si="216"/>
        <v>5.6233610077297449</v>
      </c>
      <c r="I331" s="86">
        <f t="shared" si="216"/>
        <v>7.16607917570499</v>
      </c>
      <c r="J331" s="86">
        <f t="shared" si="216"/>
        <v>6.5499221991701244</v>
      </c>
      <c r="K331" s="86">
        <f t="shared" si="216"/>
        <v>13.351290014333491</v>
      </c>
      <c r="L331" s="86">
        <f t="shared" si="216"/>
        <v>12.594416770444166</v>
      </c>
      <c r="M331" s="86">
        <f t="shared" si="216"/>
        <v>14.468936961297954</v>
      </c>
      <c r="N331" s="86">
        <f t="shared" si="216"/>
        <v>15.781302982731555</v>
      </c>
      <c r="O331" s="86">
        <f t="shared" si="216"/>
        <v>18.84985808413002</v>
      </c>
      <c r="P331" s="86">
        <f t="shared" si="216"/>
        <v>20.619780866444867</v>
      </c>
      <c r="Q331" s="86">
        <f t="shared" si="216"/>
        <v>24.464475070310495</v>
      </c>
      <c r="R331" s="86">
        <f t="shared" si="216"/>
        <v>29.241808803320556</v>
      </c>
      <c r="S331" s="86">
        <f t="shared" ref="S331:T331" si="217">(S8/S$90)*100</f>
        <v>29.08843593886688</v>
      </c>
      <c r="T331" s="86">
        <f t="shared" si="217"/>
        <v>20.438689573858852</v>
      </c>
      <c r="U331" s="86">
        <f t="shared" ref="U331" si="218">(U8/U$90)*100</f>
        <v>22.059527797718754</v>
      </c>
    </row>
    <row r="332" spans="1:21" ht="15" customHeight="1" x14ac:dyDescent="0.35">
      <c r="A332" s="19" t="s">
        <v>140</v>
      </c>
      <c r="B332" s="386"/>
      <c r="C332" s="260" t="s">
        <v>124</v>
      </c>
      <c r="D332" s="86"/>
      <c r="E332" s="86">
        <f t="shared" ref="E332:R332" si="219">(E9/E$90)*100</f>
        <v>11.497460209955976</v>
      </c>
      <c r="F332" s="86">
        <f t="shared" si="219"/>
        <v>10.991766612641815</v>
      </c>
      <c r="G332" s="86">
        <f t="shared" si="219"/>
        <v>7.4330323785803234</v>
      </c>
      <c r="H332" s="86">
        <f t="shared" si="219"/>
        <v>5.5427139994274262</v>
      </c>
      <c r="I332" s="86">
        <f t="shared" si="219"/>
        <v>9.7747830802603026</v>
      </c>
      <c r="J332" s="86">
        <f t="shared" si="219"/>
        <v>7.5542012448132789</v>
      </c>
      <c r="K332" s="86">
        <f t="shared" si="219"/>
        <v>15.218155757286192</v>
      </c>
      <c r="L332" s="86">
        <f t="shared" si="219"/>
        <v>15.856724782067246</v>
      </c>
      <c r="M332" s="86">
        <f t="shared" si="219"/>
        <v>18.665134358627682</v>
      </c>
      <c r="N332" s="86">
        <f t="shared" si="219"/>
        <v>21.559010989010989</v>
      </c>
      <c r="O332" s="86">
        <f t="shared" si="219"/>
        <v>24.811289690794865</v>
      </c>
      <c r="P332" s="86">
        <f t="shared" si="219"/>
        <v>26.645866462452471</v>
      </c>
      <c r="Q332" s="86">
        <f t="shared" si="219"/>
        <v>31.808001571411936</v>
      </c>
      <c r="R332" s="86">
        <f t="shared" si="219"/>
        <v>35.296873243477464</v>
      </c>
      <c r="S332" s="86">
        <f t="shared" ref="S332:T333" si="220">(S9/S$90)*100</f>
        <v>28.976198838901325</v>
      </c>
      <c r="T332" s="86">
        <f t="shared" si="220"/>
        <v>28.082491157150073</v>
      </c>
      <c r="U332" s="86">
        <f t="shared" ref="U332" si="221">(U9/U$90)*100</f>
        <v>25.632136874850442</v>
      </c>
    </row>
    <row r="333" spans="1:21" ht="15" customHeight="1" x14ac:dyDescent="0.35">
      <c r="A333" s="19" t="s">
        <v>140</v>
      </c>
      <c r="B333" s="386"/>
      <c r="C333" s="95" t="s">
        <v>126</v>
      </c>
      <c r="D333" s="86"/>
      <c r="E333" s="86">
        <f t="shared" ref="E333:R333" si="222">(E10/E$90)*100</f>
        <v>7.7168980697595657</v>
      </c>
      <c r="F333" s="86">
        <f t="shared" si="222"/>
        <v>7.4949432739059958</v>
      </c>
      <c r="G333" s="86">
        <f t="shared" si="222"/>
        <v>4.5050747198007475</v>
      </c>
      <c r="H333" s="86">
        <f t="shared" si="222"/>
        <v>3.7193243630117374</v>
      </c>
      <c r="I333" s="86">
        <f t="shared" si="222"/>
        <v>5.2500813449023864</v>
      </c>
      <c r="J333" s="86">
        <f t="shared" si="222"/>
        <v>4.2567946058091284</v>
      </c>
      <c r="K333" s="86">
        <f t="shared" si="222"/>
        <v>10.130052556139512</v>
      </c>
      <c r="L333" s="86">
        <f t="shared" si="222"/>
        <v>9.9605230386052312</v>
      </c>
      <c r="M333" s="86">
        <f t="shared" si="222"/>
        <v>10.168142639851276</v>
      </c>
      <c r="N333" s="86">
        <f t="shared" si="222"/>
        <v>12.954270015698588</v>
      </c>
      <c r="O333" s="86">
        <f t="shared" si="222"/>
        <v>15.22355467986889</v>
      </c>
      <c r="P333" s="86">
        <f t="shared" si="222"/>
        <v>17.244183292775666</v>
      </c>
      <c r="Q333" s="86">
        <f t="shared" si="222"/>
        <v>21.293248561103532</v>
      </c>
      <c r="R333" s="86">
        <f t="shared" si="222"/>
        <v>26.155650474274761</v>
      </c>
      <c r="S333" s="86">
        <f t="shared" si="220"/>
        <v>21.000034402445319</v>
      </c>
      <c r="T333" s="86">
        <f t="shared" si="220"/>
        <v>14.483442816237158</v>
      </c>
      <c r="U333" s="86">
        <f t="shared" ref="U333" si="223">(U10/U$90)*100</f>
        <v>12.495309882747069</v>
      </c>
    </row>
    <row r="334" spans="1:21" ht="15" customHeight="1" x14ac:dyDescent="0.35">
      <c r="A334" s="19" t="s">
        <v>140</v>
      </c>
      <c r="B334" s="386"/>
      <c r="C334" s="260" t="s">
        <v>123</v>
      </c>
      <c r="D334" s="76"/>
      <c r="E334" s="76">
        <f t="shared" ref="E334:R334" si="224">(E11/E$90)*100</f>
        <v>7.854588554012869</v>
      </c>
      <c r="F334" s="76">
        <f t="shared" si="224"/>
        <v>7.6551701782820096</v>
      </c>
      <c r="G334" s="76">
        <f t="shared" si="224"/>
        <v>4.6127023661270234</v>
      </c>
      <c r="H334" s="76">
        <f t="shared" si="224"/>
        <v>3.7997137131405672</v>
      </c>
      <c r="I334" s="76">
        <f t="shared" si="224"/>
        <v>5.354799349240781</v>
      </c>
      <c r="J334" s="76">
        <f t="shared" si="224"/>
        <v>4.3740923236514524</v>
      </c>
      <c r="K334" s="76">
        <f t="shared" si="224"/>
        <v>10.322145246058289</v>
      </c>
      <c r="L334" s="76">
        <f t="shared" si="224"/>
        <v>10.1162100456621</v>
      </c>
      <c r="M334" s="76">
        <f t="shared" si="224"/>
        <v>10.351985803616698</v>
      </c>
      <c r="N334" s="76">
        <f t="shared" si="224"/>
        <v>13.145510204081631</v>
      </c>
      <c r="O334" s="76">
        <f t="shared" si="224"/>
        <v>15.432444809068564</v>
      </c>
      <c r="P334" s="76">
        <f t="shared" si="224"/>
        <v>17.324101208650191</v>
      </c>
      <c r="Q334" s="76">
        <f t="shared" si="224"/>
        <v>21.36601288631805</v>
      </c>
      <c r="R334" s="76">
        <f t="shared" si="224"/>
        <v>26.265168591680343</v>
      </c>
      <c r="S334" s="76">
        <f t="shared" ref="S334:T334" si="225">(S11/S$90)*100</f>
        <v>21.094226321164108</v>
      </c>
      <c r="T334" s="76">
        <f t="shared" si="225"/>
        <v>14.588091628768737</v>
      </c>
      <c r="U334" s="76">
        <f t="shared" ref="U334" si="226">(U11/U$90)*100</f>
        <v>12.726353992183137</v>
      </c>
    </row>
    <row r="335" spans="1:21" ht="15" customHeight="1" x14ac:dyDescent="0.35">
      <c r="A335" s="19" t="s">
        <v>140</v>
      </c>
      <c r="B335" s="386"/>
      <c r="C335" s="20" t="s">
        <v>117</v>
      </c>
      <c r="D335" s="32"/>
      <c r="E335" s="32">
        <f t="shared" ref="E335:R335" si="227">(E12/E$90)*100</f>
        <v>7.7168980697595657</v>
      </c>
      <c r="F335" s="32">
        <f t="shared" si="227"/>
        <v>7.4949432739059958</v>
      </c>
      <c r="G335" s="32">
        <f t="shared" si="227"/>
        <v>4.5050747198007475</v>
      </c>
      <c r="H335" s="32">
        <f t="shared" si="227"/>
        <v>3.7193243630117374</v>
      </c>
      <c r="I335" s="32">
        <f t="shared" si="227"/>
        <v>5.2500813449023864</v>
      </c>
      <c r="J335" s="32">
        <f t="shared" si="227"/>
        <v>4.2567946058091284</v>
      </c>
      <c r="K335" s="32">
        <f t="shared" si="227"/>
        <v>10.130052556139512</v>
      </c>
      <c r="L335" s="32">
        <f t="shared" si="227"/>
        <v>9.9605230386052312</v>
      </c>
      <c r="M335" s="32">
        <f t="shared" si="227"/>
        <v>10.168142639851276</v>
      </c>
      <c r="N335" s="32">
        <f t="shared" si="227"/>
        <v>12.954270015698588</v>
      </c>
      <c r="O335" s="32">
        <f t="shared" si="227"/>
        <v>15.22355467986889</v>
      </c>
      <c r="P335" s="32">
        <f t="shared" si="227"/>
        <v>17.244183292775666</v>
      </c>
      <c r="Q335" s="32">
        <f t="shared" si="227"/>
        <v>21.293248561103532</v>
      </c>
      <c r="R335" s="32">
        <f t="shared" si="227"/>
        <v>26.155650474274761</v>
      </c>
      <c r="S335" s="32">
        <f t="shared" ref="S335:T335" si="228">(S12/S$90)*100</f>
        <v>21.000034402445319</v>
      </c>
      <c r="T335" s="32">
        <f t="shared" si="228"/>
        <v>14.483442816237158</v>
      </c>
      <c r="U335" s="32">
        <f t="shared" ref="U335" si="229">(U12/U$90)*100</f>
        <v>12.495309882747069</v>
      </c>
    </row>
    <row r="336" spans="1:21" ht="15" customHeight="1" x14ac:dyDescent="0.35">
      <c r="A336" s="19" t="s">
        <v>140</v>
      </c>
      <c r="B336" s="386"/>
      <c r="C336" s="254" t="s">
        <v>118</v>
      </c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</row>
    <row r="337" spans="1:21" ht="15" customHeight="1" x14ac:dyDescent="0.35">
      <c r="A337" s="19" t="s">
        <v>140</v>
      </c>
      <c r="B337" s="386"/>
      <c r="C337" s="254" t="s">
        <v>119</v>
      </c>
      <c r="D337" s="32"/>
      <c r="E337" s="32">
        <f t="shared" ref="E337:R337" si="230">(E14/E$90)*100</f>
        <v>0.13769048425330171</v>
      </c>
      <c r="F337" s="32">
        <f t="shared" si="230"/>
        <v>0.16022690437601297</v>
      </c>
      <c r="G337" s="32">
        <f t="shared" si="230"/>
        <v>0.10762764632627647</v>
      </c>
      <c r="H337" s="32">
        <f t="shared" si="230"/>
        <v>8.0389350128829085E-2</v>
      </c>
      <c r="I337" s="32">
        <f t="shared" si="230"/>
        <v>0.10471800433839479</v>
      </c>
      <c r="J337" s="32">
        <f t="shared" si="230"/>
        <v>0.11729771784232364</v>
      </c>
      <c r="K337" s="32">
        <f t="shared" si="230"/>
        <v>0.19209268991877687</v>
      </c>
      <c r="L337" s="32">
        <f t="shared" si="230"/>
        <v>0.15568700705687008</v>
      </c>
      <c r="M337" s="32">
        <f t="shared" si="230"/>
        <v>0.18384316376542167</v>
      </c>
      <c r="N337" s="32">
        <f t="shared" si="230"/>
        <v>0.19124018838304552</v>
      </c>
      <c r="O337" s="32">
        <f t="shared" si="230"/>
        <v>0.20889012919967218</v>
      </c>
      <c r="P337" s="32">
        <f t="shared" si="230"/>
        <v>7.9917915874524709E-2</v>
      </c>
      <c r="Q337" s="32">
        <f t="shared" si="230"/>
        <v>7.2764325214518005E-2</v>
      </c>
      <c r="R337" s="32">
        <f t="shared" si="230"/>
        <v>0.10951811740558291</v>
      </c>
      <c r="S337" s="32">
        <f t="shared" ref="S337:T337" si="231">(S14/S$90)*100</f>
        <v>9.419191871878764E-2</v>
      </c>
      <c r="T337" s="32">
        <f t="shared" si="231"/>
        <v>0.10464881253158161</v>
      </c>
      <c r="U337" s="32">
        <f t="shared" ref="U337" si="232">(U14/U$90)*100</f>
        <v>0.23104410943606923</v>
      </c>
    </row>
    <row r="338" spans="1:21" ht="15" customHeight="1" x14ac:dyDescent="0.35">
      <c r="A338" s="19" t="s">
        <v>140</v>
      </c>
      <c r="B338" s="386"/>
      <c r="C338" s="254" t="s">
        <v>120</v>
      </c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</row>
    <row r="339" spans="1:21" ht="15" customHeight="1" x14ac:dyDescent="0.35">
      <c r="A339" s="19" t="s">
        <v>140</v>
      </c>
      <c r="B339" s="386"/>
      <c r="C339" s="260" t="s">
        <v>121</v>
      </c>
      <c r="D339" s="32"/>
      <c r="E339" s="32">
        <f t="shared" ref="E339:R339" si="233">(E16/E$90)*100</f>
        <v>2.8199796816796479</v>
      </c>
      <c r="F339" s="32">
        <f t="shared" si="233"/>
        <v>2.7395461912479742</v>
      </c>
      <c r="G339" s="32">
        <f t="shared" si="233"/>
        <v>2.690442092154421</v>
      </c>
      <c r="H339" s="32">
        <f t="shared" si="233"/>
        <v>1.5481248210707128</v>
      </c>
      <c r="I339" s="32">
        <f t="shared" si="233"/>
        <v>4.3805856832971797</v>
      </c>
      <c r="J339" s="32">
        <f t="shared" si="233"/>
        <v>2.7009854771784232</v>
      </c>
      <c r="K339" s="32">
        <f t="shared" si="233"/>
        <v>4.80078834209269</v>
      </c>
      <c r="L339" s="32">
        <f t="shared" si="233"/>
        <v>5.51417600664176</v>
      </c>
      <c r="M339" s="32">
        <f t="shared" si="233"/>
        <v>7.5691566672300148</v>
      </c>
      <c r="N339" s="32">
        <f t="shared" si="233"/>
        <v>6.8533594976452115</v>
      </c>
      <c r="O339" s="32">
        <f t="shared" si="233"/>
        <v>6.9973707391423101</v>
      </c>
      <c r="P339" s="32">
        <f t="shared" si="233"/>
        <v>7.6014817072243348</v>
      </c>
      <c r="Q339" s="32">
        <f t="shared" si="233"/>
        <v>8.5301282251127688</v>
      </c>
      <c r="R339" s="32">
        <f t="shared" si="233"/>
        <v>7.415187253785807</v>
      </c>
      <c r="S339" s="32">
        <f t="shared" ref="S339:T339" si="234">(S16/S$90)*100</f>
        <v>6.4267493151369042</v>
      </c>
      <c r="T339" s="32">
        <f t="shared" si="234"/>
        <v>12.09977261243052</v>
      </c>
      <c r="U339" s="32">
        <f t="shared" ref="U339" si="235">(U16/U$90)*100</f>
        <v>11.683161840950786</v>
      </c>
    </row>
    <row r="340" spans="1:21" ht="15" customHeight="1" x14ac:dyDescent="0.35">
      <c r="A340" s="19" t="s">
        <v>140</v>
      </c>
      <c r="B340" s="386"/>
      <c r="C340" s="260" t="s">
        <v>122</v>
      </c>
      <c r="D340" s="32"/>
      <c r="E340" s="32">
        <f t="shared" ref="E340:R340" si="236">(E17/E$90)*100</f>
        <v>0.82289197426346095</v>
      </c>
      <c r="F340" s="32">
        <f t="shared" si="236"/>
        <v>0.59705024311183141</v>
      </c>
      <c r="G340" s="32">
        <f t="shared" si="236"/>
        <v>0.12988792029887919</v>
      </c>
      <c r="H340" s="32">
        <f t="shared" si="236"/>
        <v>0.19487546521614657</v>
      </c>
      <c r="I340" s="32">
        <f t="shared" si="236"/>
        <v>3.9398047722342733E-2</v>
      </c>
      <c r="J340" s="32">
        <f t="shared" si="236"/>
        <v>0.47912344398340251</v>
      </c>
      <c r="K340" s="32">
        <f t="shared" si="236"/>
        <v>9.5222169135212614E-2</v>
      </c>
      <c r="L340" s="32">
        <f t="shared" si="236"/>
        <v>0.22633872976338729</v>
      </c>
      <c r="M340" s="32">
        <f t="shared" si="236"/>
        <v>0.74399188778097014</v>
      </c>
      <c r="N340" s="32">
        <f t="shared" si="236"/>
        <v>1.5601412872841443</v>
      </c>
      <c r="O340" s="32">
        <f t="shared" si="236"/>
        <v>2.3814741425839929</v>
      </c>
      <c r="P340" s="32">
        <f t="shared" si="236"/>
        <v>1.7202835465779467</v>
      </c>
      <c r="Q340" s="32">
        <f t="shared" si="236"/>
        <v>1.9118604599811189</v>
      </c>
      <c r="R340" s="32">
        <f t="shared" si="236"/>
        <v>1.6165173980113121</v>
      </c>
      <c r="S340" s="32">
        <f t="shared" ref="S340:T340" si="237">(S17/S$90)*100</f>
        <v>1.4552232026003098</v>
      </c>
      <c r="T340" s="32">
        <f t="shared" si="237"/>
        <v>1.3946269159508169</v>
      </c>
      <c r="U340" s="32">
        <f t="shared" ref="U340" si="238">(U17/U$90)*100</f>
        <v>1.2226210417165191</v>
      </c>
    </row>
    <row r="341" spans="1:21" ht="15" customHeight="1" x14ac:dyDescent="0.35">
      <c r="A341" s="19" t="s">
        <v>140</v>
      </c>
      <c r="B341" s="387"/>
      <c r="C341" s="261" t="s">
        <v>116</v>
      </c>
      <c r="D341" s="33"/>
      <c r="E341" s="33">
        <f t="shared" ref="E341:R341" si="239">(E18/E$90)*100</f>
        <v>0</v>
      </c>
      <c r="F341" s="33">
        <f t="shared" si="239"/>
        <v>1.779578606158833</v>
      </c>
      <c r="G341" s="33">
        <f t="shared" si="239"/>
        <v>3.3623910336239105</v>
      </c>
      <c r="H341" s="33">
        <f t="shared" si="239"/>
        <v>1.8236472945891786</v>
      </c>
      <c r="I341" s="33">
        <f t="shared" si="239"/>
        <v>1.8112798264642083</v>
      </c>
      <c r="J341" s="33">
        <f t="shared" si="239"/>
        <v>2.175829875518672</v>
      </c>
      <c r="K341" s="33">
        <f t="shared" si="239"/>
        <v>3.0291447682752031</v>
      </c>
      <c r="L341" s="33">
        <f t="shared" si="239"/>
        <v>2.4782067247820674</v>
      </c>
      <c r="M341" s="33">
        <f t="shared" si="239"/>
        <v>4.1169511576812576</v>
      </c>
      <c r="N341" s="33">
        <f t="shared" si="239"/>
        <v>2.6357927786499218</v>
      </c>
      <c r="O341" s="33">
        <f t="shared" si="239"/>
        <v>3.4174132750614588</v>
      </c>
      <c r="P341" s="33">
        <f t="shared" si="239"/>
        <v>3.2956796577946772</v>
      </c>
      <c r="Q341" s="33">
        <f t="shared" si="239"/>
        <v>3.0984621839924475</v>
      </c>
      <c r="R341" s="33">
        <f t="shared" si="239"/>
        <v>2.9766402116402118</v>
      </c>
      <c r="S341" s="33">
        <f t="shared" ref="S341:T341" si="240">(S18/S$90)*100</f>
        <v>7.9942096177027731</v>
      </c>
      <c r="T341" s="33">
        <f t="shared" si="240"/>
        <v>5.8505979450901124</v>
      </c>
      <c r="U341" s="33">
        <f t="shared" ref="U341" si="241">(U18/U$90)*100</f>
        <v>9.3331738055356155</v>
      </c>
    </row>
    <row r="342" spans="1:21" x14ac:dyDescent="0.35">
      <c r="A342" s="19" t="s">
        <v>140</v>
      </c>
      <c r="B342" s="390" t="s">
        <v>4</v>
      </c>
      <c r="C342" s="260" t="s">
        <v>59</v>
      </c>
      <c r="D342" s="51"/>
      <c r="E342" s="51">
        <f>(E19/E$90)*100</f>
        <v>0.89387064002709116</v>
      </c>
      <c r="F342" s="51">
        <f t="shared" ref="F342:R342" si="242">(F19/F$90)*100</f>
        <v>1.1056726094003242</v>
      </c>
      <c r="G342" s="51">
        <f t="shared" si="242"/>
        <v>0.4216064757160648</v>
      </c>
      <c r="H342" s="51">
        <f t="shared" si="242"/>
        <v>0.22046951044947036</v>
      </c>
      <c r="I342" s="51">
        <f t="shared" si="242"/>
        <v>0.31184924078091109</v>
      </c>
      <c r="J342" s="51">
        <f t="shared" si="242"/>
        <v>0.37637448132780082</v>
      </c>
      <c r="K342" s="51">
        <f t="shared" si="242"/>
        <v>0.41103678929765886</v>
      </c>
      <c r="L342" s="51">
        <f t="shared" si="242"/>
        <v>0.8846409298464093</v>
      </c>
      <c r="M342" s="51">
        <f t="shared" si="242"/>
        <v>0.66469494676356267</v>
      </c>
      <c r="N342" s="51">
        <f t="shared" si="242"/>
        <v>0.4932182103610675</v>
      </c>
      <c r="O342" s="51">
        <f t="shared" si="242"/>
        <v>1.7843146261950289</v>
      </c>
      <c r="P342" s="51">
        <f t="shared" si="242"/>
        <v>0.51901461454372599</v>
      </c>
      <c r="Q342" s="51">
        <f t="shared" si="242"/>
        <v>1.0471330186719814</v>
      </c>
      <c r="R342" s="51">
        <f t="shared" si="242"/>
        <v>1.354283786626528</v>
      </c>
      <c r="S342" s="51">
        <f t="shared" ref="S342:T342" si="243">(S19/S$90)*100</f>
        <v>0.31025032788014473</v>
      </c>
      <c r="T342" s="51">
        <f t="shared" si="243"/>
        <v>0.3111167256189995</v>
      </c>
      <c r="U342" s="51">
        <f t="shared" ref="U342" si="244">(U19/U$90)*100</f>
        <v>0.50855866634761104</v>
      </c>
    </row>
    <row r="343" spans="1:21" x14ac:dyDescent="0.35">
      <c r="A343" s="19" t="s">
        <v>140</v>
      </c>
      <c r="B343" s="390"/>
      <c r="C343" s="254" t="s">
        <v>60</v>
      </c>
      <c r="D343" s="51"/>
      <c r="E343" s="51">
        <f t="shared" ref="E343:R343" si="245">(E20/E$90)*100</f>
        <v>0.89387064002709116</v>
      </c>
      <c r="F343" s="51">
        <f t="shared" si="245"/>
        <v>1.1056726094003242</v>
      </c>
      <c r="G343" s="51">
        <f t="shared" si="245"/>
        <v>0.4216064757160648</v>
      </c>
      <c r="H343" s="51">
        <f t="shared" si="245"/>
        <v>0.22046951044947036</v>
      </c>
      <c r="I343" s="51">
        <f t="shared" si="245"/>
        <v>0.31184924078091109</v>
      </c>
      <c r="J343" s="51">
        <f t="shared" si="245"/>
        <v>0.37637448132780082</v>
      </c>
      <c r="K343" s="51">
        <f t="shared" si="245"/>
        <v>0.41103678929765886</v>
      </c>
      <c r="L343" s="51">
        <f t="shared" si="245"/>
        <v>0.8846409298464093</v>
      </c>
      <c r="M343" s="51">
        <f t="shared" si="245"/>
        <v>0.66469494676356267</v>
      </c>
      <c r="N343" s="51">
        <f t="shared" si="245"/>
        <v>0.4932182103610675</v>
      </c>
      <c r="O343" s="51">
        <f t="shared" si="245"/>
        <v>1.7843146261950289</v>
      </c>
      <c r="P343" s="51">
        <f t="shared" si="245"/>
        <v>0.51901461454372599</v>
      </c>
      <c r="Q343" s="51">
        <f t="shared" si="245"/>
        <v>1.0471330186719814</v>
      </c>
      <c r="R343" s="51">
        <f t="shared" si="245"/>
        <v>1.354283786626528</v>
      </c>
      <c r="S343" s="51">
        <f t="shared" ref="S343:T343" si="246">(S20/S$90)*100</f>
        <v>0.31025032788014473</v>
      </c>
      <c r="T343" s="51">
        <f t="shared" si="246"/>
        <v>0.3111167256189995</v>
      </c>
      <c r="U343" s="51">
        <f t="shared" ref="U343" si="247">(U20/U$90)*100</f>
        <v>0.50855866634761104</v>
      </c>
    </row>
    <row r="344" spans="1:21" x14ac:dyDescent="0.35">
      <c r="A344" s="19" t="s">
        <v>140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</row>
    <row r="345" spans="1:21" x14ac:dyDescent="0.35">
      <c r="A345" s="19" t="s">
        <v>140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</row>
    <row r="346" spans="1:21" x14ac:dyDescent="0.35">
      <c r="A346" s="19" t="s">
        <v>140</v>
      </c>
      <c r="B346" s="391"/>
      <c r="C346" s="255" t="s">
        <v>63</v>
      </c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</row>
    <row r="347" spans="1:21" x14ac:dyDescent="0.35">
      <c r="A347" s="19" t="s">
        <v>140</v>
      </c>
      <c r="B347" s="390" t="s">
        <v>5</v>
      </c>
      <c r="C347" s="17" t="s">
        <v>59</v>
      </c>
      <c r="D347" s="51"/>
      <c r="E347" s="51">
        <f t="shared" ref="E347:R347" si="248">(E24/E$90)*100</f>
        <v>0</v>
      </c>
      <c r="F347" s="51">
        <f t="shared" si="248"/>
        <v>0</v>
      </c>
      <c r="G347" s="51">
        <f t="shared" si="248"/>
        <v>0</v>
      </c>
      <c r="H347" s="51">
        <f t="shared" si="248"/>
        <v>0</v>
      </c>
      <c r="I347" s="51">
        <f t="shared" si="248"/>
        <v>3.1561822125813446E-2</v>
      </c>
      <c r="J347" s="51">
        <f t="shared" si="248"/>
        <v>8.6540456431535268E-2</v>
      </c>
      <c r="K347" s="51">
        <f t="shared" si="248"/>
        <v>8.4328714763497375E-2</v>
      </c>
      <c r="L347" s="51">
        <f t="shared" si="248"/>
        <v>0.13161062681610627</v>
      </c>
      <c r="M347" s="51">
        <f t="shared" si="248"/>
        <v>0.66335981071488936</v>
      </c>
      <c r="N347" s="51">
        <f t="shared" si="248"/>
        <v>0.2608320251177394</v>
      </c>
      <c r="O347" s="51">
        <f t="shared" si="248"/>
        <v>0.80917702717836626</v>
      </c>
      <c r="P347" s="51">
        <f t="shared" si="248"/>
        <v>0.89964145235266124</v>
      </c>
      <c r="Q347" s="51">
        <f t="shared" si="248"/>
        <v>0.74661011811601785</v>
      </c>
      <c r="R347" s="51">
        <f t="shared" si="248"/>
        <v>1.2170609068600617</v>
      </c>
      <c r="S347" s="51">
        <f t="shared" ref="S347:T347" si="249">(S24/S$90)*100</f>
        <v>1.1000635081797829</v>
      </c>
      <c r="T347" s="51">
        <f t="shared" si="249"/>
        <v>0.21818258379653022</v>
      </c>
      <c r="U347" s="51">
        <f t="shared" ref="U347" si="250">(U24/U$90)*100</f>
        <v>0.23556672250139585</v>
      </c>
    </row>
    <row r="348" spans="1:21" x14ac:dyDescent="0.35">
      <c r="A348" s="19" t="s">
        <v>140</v>
      </c>
      <c r="B348" s="390"/>
      <c r="C348" s="20" t="s">
        <v>60</v>
      </c>
      <c r="D348" s="51"/>
      <c r="E348" s="51">
        <f t="shared" ref="E348:R348" si="251">(E25/E$90)*100</f>
        <v>0</v>
      </c>
      <c r="F348" s="51">
        <f t="shared" si="251"/>
        <v>0</v>
      </c>
      <c r="G348" s="51">
        <f t="shared" si="251"/>
        <v>0</v>
      </c>
      <c r="H348" s="51">
        <f t="shared" si="251"/>
        <v>0</v>
      </c>
      <c r="I348" s="51">
        <f t="shared" si="251"/>
        <v>3.1561822125813446E-2</v>
      </c>
      <c r="J348" s="51">
        <f t="shared" si="251"/>
        <v>8.6540456431535268E-2</v>
      </c>
      <c r="K348" s="51">
        <f t="shared" si="251"/>
        <v>8.4328714763497375E-2</v>
      </c>
      <c r="L348" s="51">
        <f t="shared" si="251"/>
        <v>0.13161062681610627</v>
      </c>
      <c r="M348" s="51">
        <f t="shared" si="251"/>
        <v>0.66335981071488936</v>
      </c>
      <c r="N348" s="51">
        <f t="shared" si="251"/>
        <v>0.2608320251177394</v>
      </c>
      <c r="O348" s="51">
        <f t="shared" si="251"/>
        <v>0.80917702717836626</v>
      </c>
      <c r="P348" s="51">
        <f t="shared" si="251"/>
        <v>0.89964145235266124</v>
      </c>
      <c r="Q348" s="51">
        <f t="shared" si="251"/>
        <v>0.74661011811601785</v>
      </c>
      <c r="R348" s="51">
        <f t="shared" si="251"/>
        <v>1.2170609068600617</v>
      </c>
      <c r="S348" s="51">
        <f t="shared" ref="S348:T348" si="252">(S25/S$90)*100</f>
        <v>1.1000635081797829</v>
      </c>
      <c r="T348" s="51">
        <f t="shared" si="252"/>
        <v>0.21818258379653022</v>
      </c>
      <c r="U348" s="51">
        <f t="shared" ref="U348" si="253">(U25/U$90)*100</f>
        <v>0.23556672250139585</v>
      </c>
    </row>
    <row r="349" spans="1:21" x14ac:dyDescent="0.35">
      <c r="A349" s="19" t="s">
        <v>140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</row>
    <row r="350" spans="1:21" x14ac:dyDescent="0.35">
      <c r="A350" s="19" t="s">
        <v>140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</row>
    <row r="351" spans="1:21" x14ac:dyDescent="0.35">
      <c r="A351" s="19" t="s">
        <v>140</v>
      </c>
      <c r="B351" s="391"/>
      <c r="C351" s="27" t="s">
        <v>63</v>
      </c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</row>
    <row r="352" spans="1:21" x14ac:dyDescent="0.35">
      <c r="A352" s="19" t="s">
        <v>140</v>
      </c>
      <c r="B352" s="390" t="s">
        <v>6</v>
      </c>
      <c r="C352" s="17" t="s">
        <v>59</v>
      </c>
      <c r="D352" s="51"/>
      <c r="E352" s="51">
        <f t="shared" ref="E352:R352" si="254">(E29/E$90)*100</f>
        <v>3.1628852014900101E-2</v>
      </c>
      <c r="F352" s="51">
        <f t="shared" si="254"/>
        <v>0.24680713128038897</v>
      </c>
      <c r="G352" s="51">
        <f t="shared" si="254"/>
        <v>0.13452677459526774</v>
      </c>
      <c r="H352" s="51">
        <f t="shared" si="254"/>
        <v>5.6999713713140568E-2</v>
      </c>
      <c r="I352" s="51">
        <f t="shared" si="254"/>
        <v>0.16957700650759219</v>
      </c>
      <c r="J352" s="51">
        <f t="shared" si="254"/>
        <v>4.5331950207468878E-2</v>
      </c>
      <c r="K352" s="51">
        <f t="shared" si="254"/>
        <v>0.13590539894887721</v>
      </c>
      <c r="L352" s="51">
        <f t="shared" si="254"/>
        <v>0.23744292237442921</v>
      </c>
      <c r="M352" s="51">
        <f t="shared" si="254"/>
        <v>0.3269731282744634</v>
      </c>
      <c r="N352" s="51">
        <f t="shared" si="254"/>
        <v>0.24116169544740976</v>
      </c>
      <c r="O352" s="51">
        <f t="shared" si="254"/>
        <v>0.52230108221797322</v>
      </c>
      <c r="P352" s="51">
        <f t="shared" si="254"/>
        <v>0.63631832604562732</v>
      </c>
      <c r="Q352" s="51">
        <f t="shared" si="254"/>
        <v>0.90609661155984456</v>
      </c>
      <c r="R352" s="51">
        <f t="shared" si="254"/>
        <v>0.61114234765553732</v>
      </c>
      <c r="S352" s="51">
        <f t="shared" ref="S352:T352" si="255">(S29/S$90)*100</f>
        <v>0.51178652032030314</v>
      </c>
      <c r="T352" s="51">
        <f t="shared" si="255"/>
        <v>0.41758463870641738</v>
      </c>
      <c r="U352" s="51">
        <f t="shared" ref="U352" si="256">(U29/U$90)*100</f>
        <v>0.46838159049214328</v>
      </c>
    </row>
    <row r="353" spans="1:21" x14ac:dyDescent="0.35">
      <c r="A353" s="19" t="s">
        <v>140</v>
      </c>
      <c r="B353" s="390"/>
      <c r="C353" s="20" t="s">
        <v>60</v>
      </c>
      <c r="D353" s="51"/>
      <c r="E353" s="51">
        <f t="shared" ref="E353:R353" si="257">(E30/E$90)*100</f>
        <v>3.1628852014900101E-2</v>
      </c>
      <c r="F353" s="51">
        <f t="shared" si="257"/>
        <v>0.24680713128038897</v>
      </c>
      <c r="G353" s="51">
        <f t="shared" si="257"/>
        <v>0.13452677459526774</v>
      </c>
      <c r="H353" s="51">
        <f t="shared" si="257"/>
        <v>5.6999713713140568E-2</v>
      </c>
      <c r="I353" s="51">
        <f t="shared" si="257"/>
        <v>0.16957700650759219</v>
      </c>
      <c r="J353" s="51">
        <f t="shared" si="257"/>
        <v>4.5331950207468878E-2</v>
      </c>
      <c r="K353" s="51">
        <f t="shared" si="257"/>
        <v>0.13590539894887721</v>
      </c>
      <c r="L353" s="51">
        <f t="shared" si="257"/>
        <v>0.23744292237442921</v>
      </c>
      <c r="M353" s="51">
        <f t="shared" si="257"/>
        <v>0.3269731282744634</v>
      </c>
      <c r="N353" s="51">
        <f t="shared" si="257"/>
        <v>0.24116169544740976</v>
      </c>
      <c r="O353" s="51">
        <f t="shared" si="257"/>
        <v>0.52230108221797322</v>
      </c>
      <c r="P353" s="51">
        <f t="shared" si="257"/>
        <v>0.63631832604562732</v>
      </c>
      <c r="Q353" s="51">
        <f t="shared" si="257"/>
        <v>0.90609661155984456</v>
      </c>
      <c r="R353" s="51">
        <f t="shared" si="257"/>
        <v>0.61114234765553732</v>
      </c>
      <c r="S353" s="51">
        <f t="shared" ref="S353:T353" si="258">(S30/S$90)*100</f>
        <v>0.51178652032030314</v>
      </c>
      <c r="T353" s="51">
        <f t="shared" si="258"/>
        <v>0.41758463870641738</v>
      </c>
      <c r="U353" s="51">
        <f t="shared" ref="U353" si="259">(U30/U$90)*100</f>
        <v>0.46838159049214328</v>
      </c>
    </row>
    <row r="354" spans="1:21" x14ac:dyDescent="0.35">
      <c r="A354" s="19" t="s">
        <v>140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</row>
    <row r="355" spans="1:21" x14ac:dyDescent="0.35">
      <c r="A355" s="19" t="s">
        <v>140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</row>
    <row r="356" spans="1:21" x14ac:dyDescent="0.35">
      <c r="A356" s="19" t="s">
        <v>140</v>
      </c>
      <c r="B356" s="391"/>
      <c r="C356" s="27" t="s">
        <v>63</v>
      </c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</row>
    <row r="357" spans="1:21" x14ac:dyDescent="0.35">
      <c r="A357" s="19" t="s">
        <v>140</v>
      </c>
      <c r="B357" s="393" t="s">
        <v>7</v>
      </c>
      <c r="C357" s="28" t="s">
        <v>59</v>
      </c>
      <c r="D357" s="51"/>
      <c r="E357" s="51">
        <f t="shared" ref="E357:R357" si="260">(E34/E$90)*100</f>
        <v>3.4658652218083308</v>
      </c>
      <c r="F357" s="51">
        <f t="shared" si="260"/>
        <v>1.260032414910859</v>
      </c>
      <c r="G357" s="51">
        <f t="shared" si="260"/>
        <v>1.8957658779576585</v>
      </c>
      <c r="H357" s="51">
        <f t="shared" si="260"/>
        <v>2.6211565989121102</v>
      </c>
      <c r="I357" s="51">
        <f t="shared" si="260"/>
        <v>3.5404284164859003</v>
      </c>
      <c r="J357" s="51">
        <f t="shared" si="260"/>
        <v>3.1056535269709542</v>
      </c>
      <c r="K357" s="51">
        <f t="shared" si="260"/>
        <v>5.1324892498805541</v>
      </c>
      <c r="L357" s="51">
        <f t="shared" si="260"/>
        <v>5.7953300124533005</v>
      </c>
      <c r="M357" s="51">
        <f t="shared" si="260"/>
        <v>5.437586614838601</v>
      </c>
      <c r="N357" s="51">
        <f t="shared" si="260"/>
        <v>5.7739403453689171</v>
      </c>
      <c r="O357" s="51">
        <f t="shared" si="260"/>
        <v>6.8657893742146969</v>
      </c>
      <c r="P357" s="51">
        <f t="shared" si="260"/>
        <v>10.067724557865969</v>
      </c>
      <c r="Q357" s="51">
        <f t="shared" si="260"/>
        <v>12.74365296150215</v>
      </c>
      <c r="R357" s="51">
        <f t="shared" si="260"/>
        <v>16.785632244389706</v>
      </c>
      <c r="S357" s="51">
        <f t="shared" ref="S357:T357" si="261">(S34/S$90)*100</f>
        <v>13.464381881608404</v>
      </c>
      <c r="T357" s="51">
        <f t="shared" si="261"/>
        <v>7.7649233619673241</v>
      </c>
      <c r="U357" s="51">
        <f t="shared" ref="U357" si="262">(U34/U$90)*100</f>
        <v>6.6160245672808484</v>
      </c>
    </row>
    <row r="358" spans="1:21" x14ac:dyDescent="0.35">
      <c r="A358" s="19" t="s">
        <v>140</v>
      </c>
      <c r="B358" s="390"/>
      <c r="C358" s="20" t="s">
        <v>60</v>
      </c>
      <c r="D358" s="51"/>
      <c r="E358" s="51">
        <f t="shared" ref="E358:R358" si="263">(E35/E$90)*100</f>
        <v>3.4658652218083308</v>
      </c>
      <c r="F358" s="51">
        <f t="shared" si="263"/>
        <v>1.260032414910859</v>
      </c>
      <c r="G358" s="51">
        <f t="shared" si="263"/>
        <v>1.8957658779576585</v>
      </c>
      <c r="H358" s="51">
        <f t="shared" si="263"/>
        <v>2.6211565989121102</v>
      </c>
      <c r="I358" s="51">
        <f t="shared" si="263"/>
        <v>3.5404284164859003</v>
      </c>
      <c r="J358" s="51">
        <f t="shared" si="263"/>
        <v>3.1056535269709542</v>
      </c>
      <c r="K358" s="51">
        <f t="shared" si="263"/>
        <v>5.1324892498805541</v>
      </c>
      <c r="L358" s="51">
        <f t="shared" si="263"/>
        <v>5.7953300124533005</v>
      </c>
      <c r="M358" s="51">
        <f t="shared" si="263"/>
        <v>5.437586614838601</v>
      </c>
      <c r="N358" s="51">
        <f t="shared" si="263"/>
        <v>5.7739403453689171</v>
      </c>
      <c r="O358" s="51">
        <f t="shared" si="263"/>
        <v>6.8657893742146969</v>
      </c>
      <c r="P358" s="51">
        <f t="shared" si="263"/>
        <v>10.067724557865969</v>
      </c>
      <c r="Q358" s="51">
        <f t="shared" si="263"/>
        <v>12.74365296150215</v>
      </c>
      <c r="R358" s="51">
        <f t="shared" si="263"/>
        <v>16.785632244389706</v>
      </c>
      <c r="S358" s="51">
        <f t="shared" ref="S358:T358" si="264">(S35/S$90)*100</f>
        <v>13.464381881608404</v>
      </c>
      <c r="T358" s="51">
        <f t="shared" si="264"/>
        <v>7.7649233619673241</v>
      </c>
      <c r="U358" s="51">
        <f t="shared" ref="U358" si="265">(U35/U$90)*100</f>
        <v>6.6160245672808484</v>
      </c>
    </row>
    <row r="359" spans="1:21" x14ac:dyDescent="0.35">
      <c r="A359" s="19" t="s">
        <v>140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</row>
    <row r="360" spans="1:21" x14ac:dyDescent="0.35">
      <c r="A360" s="19" t="s">
        <v>140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</row>
    <row r="361" spans="1:21" x14ac:dyDescent="0.35">
      <c r="A361" s="19" t="s">
        <v>140</v>
      </c>
      <c r="B361" s="391"/>
      <c r="C361" s="27" t="s">
        <v>63</v>
      </c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</row>
    <row r="362" spans="1:21" x14ac:dyDescent="0.35">
      <c r="A362" s="19" t="s">
        <v>140</v>
      </c>
      <c r="B362" s="393" t="s">
        <v>8</v>
      </c>
      <c r="C362" s="28" t="s">
        <v>59</v>
      </c>
      <c r="D362" s="51"/>
      <c r="E362" s="51">
        <f t="shared" ref="E362:R362" si="266">(E39/E$90)*100</f>
        <v>0</v>
      </c>
      <c r="F362" s="51">
        <f t="shared" si="266"/>
        <v>0</v>
      </c>
      <c r="G362" s="51">
        <f t="shared" si="266"/>
        <v>0</v>
      </c>
      <c r="H362" s="51">
        <f t="shared" si="266"/>
        <v>0</v>
      </c>
      <c r="I362" s="51">
        <f t="shared" si="266"/>
        <v>0</v>
      </c>
      <c r="J362" s="51">
        <f t="shared" si="266"/>
        <v>0</v>
      </c>
      <c r="K362" s="51">
        <f t="shared" si="266"/>
        <v>0</v>
      </c>
      <c r="L362" s="51">
        <f t="shared" si="266"/>
        <v>0</v>
      </c>
      <c r="M362" s="51">
        <f t="shared" si="266"/>
        <v>0</v>
      </c>
      <c r="N362" s="51">
        <f t="shared" si="266"/>
        <v>0</v>
      </c>
      <c r="O362" s="51">
        <f t="shared" si="266"/>
        <v>0</v>
      </c>
      <c r="P362" s="51">
        <f t="shared" si="266"/>
        <v>0</v>
      </c>
      <c r="Q362" s="51">
        <f t="shared" si="266"/>
        <v>1.6705262389594042</v>
      </c>
      <c r="R362" s="51">
        <f t="shared" si="266"/>
        <v>1.4412155035577452</v>
      </c>
      <c r="S362" s="51">
        <f t="shared" ref="S362:T362" si="267">(S39/S$90)*100</f>
        <v>0.6458389927673498</v>
      </c>
      <c r="T362" s="51">
        <f t="shared" si="267"/>
        <v>1.4263264274886307</v>
      </c>
      <c r="U362" s="51">
        <f t="shared" ref="U362" si="268">(U39/U$90)*100</f>
        <v>0.86980138789184003</v>
      </c>
    </row>
    <row r="363" spans="1:21" x14ac:dyDescent="0.35">
      <c r="A363" s="19" t="s">
        <v>140</v>
      </c>
      <c r="B363" s="390"/>
      <c r="C363" s="20" t="s">
        <v>60</v>
      </c>
      <c r="D363" s="51"/>
      <c r="E363" s="51">
        <f t="shared" ref="E363:R363" si="269">(E40/E$90)*100</f>
        <v>0</v>
      </c>
      <c r="F363" s="51">
        <f t="shared" si="269"/>
        <v>0</v>
      </c>
      <c r="G363" s="51">
        <f t="shared" si="269"/>
        <v>0</v>
      </c>
      <c r="H363" s="51">
        <f t="shared" si="269"/>
        <v>0</v>
      </c>
      <c r="I363" s="51">
        <f t="shared" si="269"/>
        <v>0</v>
      </c>
      <c r="J363" s="51">
        <f t="shared" si="269"/>
        <v>0</v>
      </c>
      <c r="K363" s="51">
        <f t="shared" si="269"/>
        <v>0</v>
      </c>
      <c r="L363" s="51">
        <f t="shared" si="269"/>
        <v>0</v>
      </c>
      <c r="M363" s="51">
        <f t="shared" si="269"/>
        <v>0</v>
      </c>
      <c r="N363" s="51">
        <f t="shared" si="269"/>
        <v>0</v>
      </c>
      <c r="O363" s="51">
        <f t="shared" si="269"/>
        <v>0</v>
      </c>
      <c r="P363" s="51">
        <f t="shared" si="269"/>
        <v>0</v>
      </c>
      <c r="Q363" s="51">
        <f t="shared" si="269"/>
        <v>1.6705262389594042</v>
      </c>
      <c r="R363" s="51">
        <f t="shared" si="269"/>
        <v>1.4412155035577452</v>
      </c>
      <c r="S363" s="51">
        <f t="shared" ref="S363:T363" si="270">(S40/S$90)*100</f>
        <v>0.6458389927673498</v>
      </c>
      <c r="T363" s="51">
        <f t="shared" si="270"/>
        <v>1.4263264274886307</v>
      </c>
      <c r="U363" s="51">
        <f t="shared" ref="U363" si="271">(U40/U$90)*100</f>
        <v>0.86980138789184003</v>
      </c>
    </row>
    <row r="364" spans="1:21" x14ac:dyDescent="0.35">
      <c r="A364" s="19" t="s">
        <v>140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</row>
    <row r="365" spans="1:21" x14ac:dyDescent="0.35">
      <c r="A365" s="19" t="s">
        <v>140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</row>
    <row r="366" spans="1:21" x14ac:dyDescent="0.35">
      <c r="A366" s="19" t="s">
        <v>140</v>
      </c>
      <c r="B366" s="391"/>
      <c r="C366" s="27" t="s">
        <v>63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</row>
    <row r="367" spans="1:21" x14ac:dyDescent="0.35">
      <c r="A367" s="19" t="s">
        <v>140</v>
      </c>
      <c r="B367" s="393" t="s">
        <v>9</v>
      </c>
      <c r="C367" s="28" t="s">
        <v>59</v>
      </c>
      <c r="D367" s="51"/>
      <c r="E367" s="51">
        <f t="shared" ref="E367:R367" si="272">(E44/E$90)*100</f>
        <v>0.20216728750423299</v>
      </c>
      <c r="F367" s="51">
        <f t="shared" si="272"/>
        <v>0.31478119935170179</v>
      </c>
      <c r="G367" s="51">
        <f t="shared" si="272"/>
        <v>0.47092154420921545</v>
      </c>
      <c r="H367" s="51">
        <f t="shared" si="272"/>
        <v>0.17274549098196393</v>
      </c>
      <c r="I367" s="51">
        <f t="shared" si="272"/>
        <v>0.45596529284164861</v>
      </c>
      <c r="J367" s="51">
        <f t="shared" si="272"/>
        <v>0.30127074688796679</v>
      </c>
      <c r="K367" s="51">
        <f t="shared" si="272"/>
        <v>1.5659101767797421</v>
      </c>
      <c r="L367" s="51">
        <f t="shared" si="272"/>
        <v>1.4344956413449563</v>
      </c>
      <c r="M367" s="51">
        <f t="shared" si="272"/>
        <v>0.97329727902653373</v>
      </c>
      <c r="N367" s="51">
        <f t="shared" si="272"/>
        <v>3.8532025117739406</v>
      </c>
      <c r="O367" s="51">
        <f t="shared" si="272"/>
        <v>3.4916822489756894</v>
      </c>
      <c r="P367" s="51">
        <f t="shared" si="272"/>
        <v>3.3881699265684415</v>
      </c>
      <c r="Q367" s="51">
        <f t="shared" si="272"/>
        <v>1.9378840460505611</v>
      </c>
      <c r="R367" s="51">
        <f t="shared" si="272"/>
        <v>2.1524115717022436</v>
      </c>
      <c r="S367" s="51">
        <f t="shared" ref="S367:T367" si="273">(S44/S$90)*100</f>
        <v>2.5238113142758745</v>
      </c>
      <c r="T367" s="51">
        <f t="shared" si="273"/>
        <v>1.587224187299983</v>
      </c>
      <c r="U367" s="51">
        <f t="shared" ref="U367" si="274">(U44/U$90)*100</f>
        <v>2.728539523011885</v>
      </c>
    </row>
    <row r="368" spans="1:21" x14ac:dyDescent="0.35">
      <c r="A368" s="19" t="s">
        <v>140</v>
      </c>
      <c r="B368" s="390"/>
      <c r="C368" s="20" t="s">
        <v>60</v>
      </c>
      <c r="D368" s="51"/>
      <c r="E368" s="51">
        <f t="shared" ref="E368:R368" si="275">(E45/E$90)*100</f>
        <v>0.20216728750423299</v>
      </c>
      <c r="F368" s="51">
        <f t="shared" si="275"/>
        <v>0.31478119935170179</v>
      </c>
      <c r="G368" s="51">
        <f t="shared" si="275"/>
        <v>0.47092154420921545</v>
      </c>
      <c r="H368" s="51">
        <f t="shared" si="275"/>
        <v>0.17274549098196393</v>
      </c>
      <c r="I368" s="51">
        <f t="shared" si="275"/>
        <v>0.45596529284164861</v>
      </c>
      <c r="J368" s="51">
        <f t="shared" si="275"/>
        <v>0.30127074688796679</v>
      </c>
      <c r="K368" s="51">
        <f t="shared" si="275"/>
        <v>1.5659101767797421</v>
      </c>
      <c r="L368" s="51">
        <f t="shared" si="275"/>
        <v>1.4344956413449563</v>
      </c>
      <c r="M368" s="51">
        <f t="shared" si="275"/>
        <v>0.97329727902653373</v>
      </c>
      <c r="N368" s="51">
        <f t="shared" si="275"/>
        <v>3.8532025117739406</v>
      </c>
      <c r="O368" s="51">
        <f t="shared" si="275"/>
        <v>3.4916822489756894</v>
      </c>
      <c r="P368" s="51">
        <f t="shared" si="275"/>
        <v>3.3881699265684415</v>
      </c>
      <c r="Q368" s="51">
        <f t="shared" si="275"/>
        <v>1.9378840460505611</v>
      </c>
      <c r="R368" s="51">
        <f t="shared" si="275"/>
        <v>2.1524115717022436</v>
      </c>
      <c r="S368" s="51">
        <f t="shared" ref="S368:T368" si="276">(S45/S$90)*100</f>
        <v>2.5238113142758745</v>
      </c>
      <c r="T368" s="51">
        <f t="shared" si="276"/>
        <v>1.587224187299983</v>
      </c>
      <c r="U368" s="51">
        <f t="shared" ref="U368" si="277">(U45/U$90)*100</f>
        <v>2.728539523011885</v>
      </c>
    </row>
    <row r="369" spans="1:21" x14ac:dyDescent="0.35">
      <c r="A369" s="19" t="s">
        <v>140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</row>
    <row r="370" spans="1:21" x14ac:dyDescent="0.35">
      <c r="A370" s="19" t="s">
        <v>140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</row>
    <row r="371" spans="1:21" x14ac:dyDescent="0.35">
      <c r="A371" s="19" t="s">
        <v>140</v>
      </c>
      <c r="B371" s="391"/>
      <c r="C371" s="27" t="s">
        <v>63</v>
      </c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</row>
    <row r="372" spans="1:21" x14ac:dyDescent="0.35">
      <c r="A372" s="19" t="s">
        <v>140</v>
      </c>
      <c r="B372" s="393" t="s">
        <v>1</v>
      </c>
      <c r="C372" s="28" t="s">
        <v>59</v>
      </c>
      <c r="D372" s="51"/>
      <c r="E372" s="51">
        <f t="shared" ref="E372:R372" si="278">(E49/E$90)*100</f>
        <v>1.6452759905181171</v>
      </c>
      <c r="F372" s="51">
        <f t="shared" si="278"/>
        <v>2.4746839546191248</v>
      </c>
      <c r="G372" s="51">
        <f t="shared" si="278"/>
        <v>0.86861768368617676</v>
      </c>
      <c r="H372" s="51">
        <f t="shared" si="278"/>
        <v>0.56498711709132543</v>
      </c>
      <c r="I372" s="51">
        <f t="shared" si="278"/>
        <v>0.42700650759219083</v>
      </c>
      <c r="J372" s="51">
        <f t="shared" si="278"/>
        <v>9.4320539419087135E-2</v>
      </c>
      <c r="K372" s="51">
        <f t="shared" si="278"/>
        <v>1.5949832775919732</v>
      </c>
      <c r="L372" s="51">
        <f t="shared" si="278"/>
        <v>0.46328352013283514</v>
      </c>
      <c r="M372" s="51">
        <f t="shared" si="278"/>
        <v>0.85948960621936787</v>
      </c>
      <c r="N372" s="51">
        <f t="shared" si="278"/>
        <v>1.1710832025117739</v>
      </c>
      <c r="O372" s="51">
        <f t="shared" si="278"/>
        <v>0.67053396257853048</v>
      </c>
      <c r="P372" s="51">
        <f t="shared" si="278"/>
        <v>0.79552486953422052</v>
      </c>
      <c r="Q372" s="51">
        <f t="shared" si="278"/>
        <v>0.73557710101751816</v>
      </c>
      <c r="R372" s="51">
        <f t="shared" si="278"/>
        <v>1.2231554365991608</v>
      </c>
      <c r="S372" s="51">
        <f t="shared" ref="S372:T372" si="279">(S49/S$90)*100</f>
        <v>1.4035389027036331</v>
      </c>
      <c r="T372" s="51">
        <f t="shared" si="279"/>
        <v>2.0516085565100219</v>
      </c>
      <c r="U372" s="51">
        <f t="shared" ref="U372" si="280">(U49/U$90)*100</f>
        <v>0.1592326712929728</v>
      </c>
    </row>
    <row r="373" spans="1:21" x14ac:dyDescent="0.35">
      <c r="A373" s="19" t="s">
        <v>140</v>
      </c>
      <c r="B373" s="390"/>
      <c r="C373" s="20" t="s">
        <v>60</v>
      </c>
      <c r="D373" s="51"/>
      <c r="E373" s="51">
        <f t="shared" ref="E373:R373" si="281">(E50/E$90)*100</f>
        <v>1.6452759905181171</v>
      </c>
      <c r="F373" s="51">
        <f t="shared" si="281"/>
        <v>2.4746839546191248</v>
      </c>
      <c r="G373" s="51">
        <f t="shared" si="281"/>
        <v>0.86861768368617676</v>
      </c>
      <c r="H373" s="51">
        <f t="shared" si="281"/>
        <v>0.56498711709132543</v>
      </c>
      <c r="I373" s="51">
        <f t="shared" si="281"/>
        <v>0.42700650759219083</v>
      </c>
      <c r="J373" s="51">
        <f t="shared" si="281"/>
        <v>9.4320539419087135E-2</v>
      </c>
      <c r="K373" s="51">
        <f t="shared" si="281"/>
        <v>1.5949832775919732</v>
      </c>
      <c r="L373" s="51">
        <f t="shared" si="281"/>
        <v>0.46328352013283514</v>
      </c>
      <c r="M373" s="51">
        <f t="shared" si="281"/>
        <v>0.85948960621936787</v>
      </c>
      <c r="N373" s="51">
        <f t="shared" si="281"/>
        <v>1.1710832025117739</v>
      </c>
      <c r="O373" s="51">
        <f t="shared" si="281"/>
        <v>0.67053396257853048</v>
      </c>
      <c r="P373" s="51">
        <f t="shared" si="281"/>
        <v>0.79552486953422052</v>
      </c>
      <c r="Q373" s="51">
        <f t="shared" si="281"/>
        <v>0.73557710101751816</v>
      </c>
      <c r="R373" s="51">
        <f t="shared" si="281"/>
        <v>1.2231554365991608</v>
      </c>
      <c r="S373" s="51">
        <f t="shared" ref="S373:T373" si="282">(S50/S$90)*100</f>
        <v>1.4035389027036331</v>
      </c>
      <c r="T373" s="51">
        <f t="shared" si="282"/>
        <v>2.0516085565100219</v>
      </c>
      <c r="U373" s="51">
        <f t="shared" ref="U373" si="283">(U50/U$90)*100</f>
        <v>0.1592326712929728</v>
      </c>
    </row>
    <row r="374" spans="1:21" x14ac:dyDescent="0.35">
      <c r="A374" s="19" t="s">
        <v>140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</row>
    <row r="375" spans="1:21" x14ac:dyDescent="0.35">
      <c r="A375" s="19" t="s">
        <v>140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</row>
    <row r="376" spans="1:21" x14ac:dyDescent="0.35">
      <c r="A376" s="19" t="s">
        <v>140</v>
      </c>
      <c r="B376" s="391"/>
      <c r="C376" s="27" t="s">
        <v>63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</row>
    <row r="377" spans="1:21" x14ac:dyDescent="0.35">
      <c r="A377" s="19" t="s">
        <v>140</v>
      </c>
      <c r="B377" s="393" t="s">
        <v>166</v>
      </c>
      <c r="C377" s="28" t="s">
        <v>59</v>
      </c>
      <c r="D377" s="51"/>
      <c r="E377" s="51">
        <f t="shared" ref="E377:R377" si="284">(E54/E$90)*100</f>
        <v>0.70697595665424984</v>
      </c>
      <c r="F377" s="51">
        <f t="shared" si="284"/>
        <v>0.34505672609400323</v>
      </c>
      <c r="G377" s="51">
        <f t="shared" si="284"/>
        <v>7.297633872976339E-2</v>
      </c>
      <c r="H377" s="51">
        <f t="shared" si="284"/>
        <v>3.8734612081305464E-2</v>
      </c>
      <c r="I377" s="51">
        <f t="shared" si="284"/>
        <v>0.20195227765726684</v>
      </c>
      <c r="J377" s="51">
        <f t="shared" si="284"/>
        <v>2.6192946058091287E-2</v>
      </c>
      <c r="K377" s="51">
        <f t="shared" si="284"/>
        <v>0.10506450071667464</v>
      </c>
      <c r="L377" s="51">
        <f t="shared" si="284"/>
        <v>0.10516811955168121</v>
      </c>
      <c r="M377" s="51">
        <f t="shared" si="284"/>
        <v>0.36036842994760854</v>
      </c>
      <c r="N377" s="51">
        <f t="shared" si="284"/>
        <v>0.37965463108320252</v>
      </c>
      <c r="O377" s="51">
        <f t="shared" si="284"/>
        <v>0.32077443662933619</v>
      </c>
      <c r="P377" s="51">
        <f t="shared" si="284"/>
        <v>0.19507160693916348</v>
      </c>
      <c r="Q377" s="51">
        <f t="shared" si="284"/>
        <v>0.25024144865205078</v>
      </c>
      <c r="R377" s="51">
        <f t="shared" si="284"/>
        <v>0.28613825150519978</v>
      </c>
      <c r="S377" s="51">
        <f t="shared" ref="S377:T377" si="285">(S54/S$90)*100</f>
        <v>7.9914938091957988E-2</v>
      </c>
      <c r="T377" s="51">
        <f t="shared" si="285"/>
        <v>0.14878726629610914</v>
      </c>
      <c r="U377" s="51">
        <f t="shared" ref="U377" si="286">(U54/U$90)*100</f>
        <v>0.15427933317380554</v>
      </c>
    </row>
    <row r="378" spans="1:21" x14ac:dyDescent="0.35">
      <c r="A378" s="19" t="s">
        <v>140</v>
      </c>
      <c r="B378" s="390"/>
      <c r="C378" s="20" t="s">
        <v>60</v>
      </c>
      <c r="D378" s="51"/>
      <c r="E378" s="51">
        <f t="shared" ref="E378:R378" si="287">(E55/E$90)*100</f>
        <v>0.70697595665424984</v>
      </c>
      <c r="F378" s="51">
        <f t="shared" si="287"/>
        <v>0.34505672609400323</v>
      </c>
      <c r="G378" s="51">
        <f t="shared" si="287"/>
        <v>7.297633872976339E-2</v>
      </c>
      <c r="H378" s="51">
        <f t="shared" si="287"/>
        <v>3.8734612081305464E-2</v>
      </c>
      <c r="I378" s="51">
        <f t="shared" si="287"/>
        <v>0.20195227765726684</v>
      </c>
      <c r="J378" s="51">
        <f t="shared" si="287"/>
        <v>2.6192946058091287E-2</v>
      </c>
      <c r="K378" s="51">
        <f t="shared" si="287"/>
        <v>0.10506450071667464</v>
      </c>
      <c r="L378" s="51">
        <f t="shared" si="287"/>
        <v>0.10516811955168121</v>
      </c>
      <c r="M378" s="51">
        <f t="shared" si="287"/>
        <v>0.36036842994760854</v>
      </c>
      <c r="N378" s="51">
        <f t="shared" si="287"/>
        <v>0.37965463108320252</v>
      </c>
      <c r="O378" s="51">
        <f t="shared" si="287"/>
        <v>0.32077443662933619</v>
      </c>
      <c r="P378" s="51">
        <f t="shared" si="287"/>
        <v>0.19507160693916348</v>
      </c>
      <c r="Q378" s="51">
        <f t="shared" si="287"/>
        <v>0.25024144865205078</v>
      </c>
      <c r="R378" s="51">
        <f t="shared" si="287"/>
        <v>0.28613825150519978</v>
      </c>
      <c r="S378" s="51">
        <f t="shared" ref="S378:T378" si="288">(S55/S$90)*100</f>
        <v>7.9914938091957988E-2</v>
      </c>
      <c r="T378" s="51">
        <f t="shared" si="288"/>
        <v>0.14878726629610914</v>
      </c>
      <c r="U378" s="51">
        <f t="shared" ref="U378" si="289">(U55/U$90)*100</f>
        <v>0.15427933317380554</v>
      </c>
    </row>
    <row r="379" spans="1:21" x14ac:dyDescent="0.35">
      <c r="A379" s="19" t="s">
        <v>140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</row>
    <row r="380" spans="1:21" x14ac:dyDescent="0.35">
      <c r="A380" s="19" t="s">
        <v>140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</row>
    <row r="381" spans="1:21" x14ac:dyDescent="0.35">
      <c r="A381" s="19" t="s">
        <v>140</v>
      </c>
      <c r="B381" s="391"/>
      <c r="C381" s="27" t="s">
        <v>63</v>
      </c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</row>
    <row r="382" spans="1:21" x14ac:dyDescent="0.35">
      <c r="A382" s="19" t="s">
        <v>140</v>
      </c>
      <c r="B382" s="393" t="s">
        <v>11</v>
      </c>
      <c r="C382" s="28" t="s">
        <v>59</v>
      </c>
      <c r="D382" s="51"/>
      <c r="E382" s="51">
        <f t="shared" ref="E382:R382" si="290">(E59/E$90)*100</f>
        <v>0.73897731120894006</v>
      </c>
      <c r="F382" s="51">
        <f t="shared" si="290"/>
        <v>1.1988006482982172</v>
      </c>
      <c r="G382" s="51">
        <f t="shared" si="290"/>
        <v>0.60616438356164382</v>
      </c>
      <c r="H382" s="51">
        <f t="shared" si="290"/>
        <v>3.9135413684511879E-2</v>
      </c>
      <c r="I382" s="51">
        <f t="shared" si="290"/>
        <v>0.10309110629067246</v>
      </c>
      <c r="J382" s="51">
        <f t="shared" si="290"/>
        <v>0.20347510373443983</v>
      </c>
      <c r="K382" s="51">
        <f t="shared" si="290"/>
        <v>1.0842092689918779</v>
      </c>
      <c r="L382" s="51">
        <f t="shared" si="290"/>
        <v>0.84983395599833955</v>
      </c>
      <c r="M382" s="51">
        <f t="shared" si="290"/>
        <v>0.85835727564644249</v>
      </c>
      <c r="N382" s="51">
        <f t="shared" si="290"/>
        <v>0.77086342229199378</v>
      </c>
      <c r="O382" s="51">
        <f t="shared" si="290"/>
        <v>0.7452281765910953</v>
      </c>
      <c r="P382" s="51">
        <f t="shared" si="290"/>
        <v>0.73660573431558929</v>
      </c>
      <c r="Q382" s="51">
        <f t="shared" si="290"/>
        <v>1.2467024670093358</v>
      </c>
      <c r="R382" s="51">
        <f t="shared" si="290"/>
        <v>1.0631074502827953</v>
      </c>
      <c r="S382" s="51">
        <f t="shared" ref="S382:T382" si="291">(S59/S$90)*100</f>
        <v>0.9498036301016014</v>
      </c>
      <c r="T382" s="51">
        <f t="shared" si="291"/>
        <v>0.53865588681152099</v>
      </c>
      <c r="U382" s="51">
        <f t="shared" ref="U382" si="292">(U59/U$90)*100</f>
        <v>0.74484326393874134</v>
      </c>
    </row>
    <row r="383" spans="1:21" x14ac:dyDescent="0.35">
      <c r="A383" s="19" t="s">
        <v>140</v>
      </c>
      <c r="B383" s="390"/>
      <c r="C383" s="20" t="s">
        <v>60</v>
      </c>
      <c r="D383" s="51"/>
      <c r="E383" s="51">
        <f t="shared" ref="E383:R383" si="293">(E60/E$90)*100</f>
        <v>0.73897731120894006</v>
      </c>
      <c r="F383" s="51">
        <f t="shared" si="293"/>
        <v>1.1988006482982172</v>
      </c>
      <c r="G383" s="51">
        <f t="shared" si="293"/>
        <v>0.60616438356164382</v>
      </c>
      <c r="H383" s="51">
        <f t="shared" si="293"/>
        <v>3.9135413684511879E-2</v>
      </c>
      <c r="I383" s="51">
        <f t="shared" si="293"/>
        <v>0.10309110629067246</v>
      </c>
      <c r="J383" s="51">
        <f t="shared" si="293"/>
        <v>0.20347510373443983</v>
      </c>
      <c r="K383" s="51">
        <f t="shared" si="293"/>
        <v>1.0842092689918779</v>
      </c>
      <c r="L383" s="51">
        <f t="shared" si="293"/>
        <v>0.84983395599833955</v>
      </c>
      <c r="M383" s="51">
        <f t="shared" si="293"/>
        <v>0.85835727564644249</v>
      </c>
      <c r="N383" s="51">
        <f t="shared" si="293"/>
        <v>0.77086342229199378</v>
      </c>
      <c r="O383" s="51">
        <f t="shared" si="293"/>
        <v>0.7452281765910953</v>
      </c>
      <c r="P383" s="51">
        <f t="shared" si="293"/>
        <v>0.73660573431558929</v>
      </c>
      <c r="Q383" s="51">
        <f t="shared" si="293"/>
        <v>1.2467024670093358</v>
      </c>
      <c r="R383" s="51">
        <f t="shared" si="293"/>
        <v>1.0631074502827953</v>
      </c>
      <c r="S383" s="51">
        <f t="shared" ref="S383:T383" si="294">(S60/S$90)*100</f>
        <v>0.9498036301016014</v>
      </c>
      <c r="T383" s="51">
        <f t="shared" si="294"/>
        <v>0.53865588681152099</v>
      </c>
      <c r="U383" s="51">
        <f t="shared" ref="U383" si="295">(U60/U$90)*100</f>
        <v>0.74484326393874134</v>
      </c>
    </row>
    <row r="384" spans="1:21" x14ac:dyDescent="0.35">
      <c r="A384" s="19" t="s">
        <v>140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</row>
    <row r="385" spans="1:21" x14ac:dyDescent="0.35">
      <c r="A385" s="19" t="s">
        <v>140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</row>
    <row r="386" spans="1:21" x14ac:dyDescent="0.35">
      <c r="A386" s="19" t="s">
        <v>140</v>
      </c>
      <c r="B386" s="391"/>
      <c r="C386" s="27" t="s">
        <v>63</v>
      </c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</row>
    <row r="387" spans="1:21" x14ac:dyDescent="0.35">
      <c r="A387" s="19" t="s">
        <v>140</v>
      </c>
      <c r="B387" s="393" t="s">
        <v>12</v>
      </c>
      <c r="C387" s="28" t="s">
        <v>59</v>
      </c>
      <c r="D387" s="53"/>
      <c r="E387" s="53">
        <f t="shared" ref="E387:R387" si="296">(E64/E$90)*100</f>
        <v>3.2136810023704707E-2</v>
      </c>
      <c r="F387" s="53">
        <f t="shared" si="296"/>
        <v>0.54910858995137768</v>
      </c>
      <c r="G387" s="53">
        <f t="shared" si="296"/>
        <v>3.4495641344956411E-2</v>
      </c>
      <c r="H387" s="53">
        <f t="shared" si="296"/>
        <v>5.0959060979101061E-3</v>
      </c>
      <c r="I387" s="53">
        <f t="shared" si="296"/>
        <v>8.6496746203904556E-3</v>
      </c>
      <c r="J387" s="53">
        <f t="shared" si="296"/>
        <v>1.7634854771784232E-2</v>
      </c>
      <c r="K387" s="53">
        <f t="shared" si="296"/>
        <v>1.6125179168657428E-2</v>
      </c>
      <c r="L387" s="53">
        <f t="shared" si="296"/>
        <v>5.8717310087173097E-2</v>
      </c>
      <c r="M387" s="53">
        <f t="shared" si="296"/>
        <v>2.4015548419807336E-2</v>
      </c>
      <c r="N387" s="53">
        <f t="shared" si="296"/>
        <v>1.0313971742543171E-2</v>
      </c>
      <c r="O387" s="53">
        <f t="shared" si="296"/>
        <v>1.3753745288172633E-2</v>
      </c>
      <c r="P387" s="53">
        <f t="shared" si="296"/>
        <v>6.1122046102661592E-3</v>
      </c>
      <c r="Q387" s="53">
        <f t="shared" si="296"/>
        <v>8.8245495646700929E-3</v>
      </c>
      <c r="R387" s="53">
        <f t="shared" si="296"/>
        <v>2.1502975095785443E-2</v>
      </c>
      <c r="S387" s="53">
        <f t="shared" ref="S387:T387" si="297">(S64/S$90)*100</f>
        <v>1.064438651627346E-2</v>
      </c>
      <c r="T387" s="53">
        <f t="shared" si="297"/>
        <v>1.9033181741620348E-2</v>
      </c>
      <c r="U387" s="53">
        <f t="shared" ref="U387" si="298">(U64/U$90)*100</f>
        <v>1.0082156815825158E-2</v>
      </c>
    </row>
    <row r="388" spans="1:21" x14ac:dyDescent="0.35">
      <c r="A388" s="19" t="s">
        <v>140</v>
      </c>
      <c r="B388" s="390"/>
      <c r="C388" s="20" t="s">
        <v>60</v>
      </c>
      <c r="D388" s="79"/>
      <c r="E388" s="79">
        <f t="shared" ref="E388:R388" si="299">(E65/E$90)*100</f>
        <v>3.2136810023704707E-2</v>
      </c>
      <c r="F388" s="79">
        <f t="shared" si="299"/>
        <v>0.54910858995137768</v>
      </c>
      <c r="G388" s="79">
        <f t="shared" si="299"/>
        <v>3.4495641344956411E-2</v>
      </c>
      <c r="H388" s="79">
        <f t="shared" si="299"/>
        <v>5.0959060979101061E-3</v>
      </c>
      <c r="I388" s="79">
        <f t="shared" si="299"/>
        <v>8.6496746203904556E-3</v>
      </c>
      <c r="J388" s="79">
        <f t="shared" si="299"/>
        <v>1.7634854771784232E-2</v>
      </c>
      <c r="K388" s="79">
        <f t="shared" si="299"/>
        <v>1.6125179168657428E-2</v>
      </c>
      <c r="L388" s="79">
        <f t="shared" si="299"/>
        <v>5.8717310087173097E-2</v>
      </c>
      <c r="M388" s="79">
        <f t="shared" si="299"/>
        <v>2.4015548419807336E-2</v>
      </c>
      <c r="N388" s="79">
        <f t="shared" si="299"/>
        <v>1.0313971742543171E-2</v>
      </c>
      <c r="O388" s="79">
        <f t="shared" si="299"/>
        <v>1.3753745288172633E-2</v>
      </c>
      <c r="P388" s="79">
        <f t="shared" si="299"/>
        <v>6.1122046102661592E-3</v>
      </c>
      <c r="Q388" s="79">
        <f t="shared" si="299"/>
        <v>8.8245495646700929E-3</v>
      </c>
      <c r="R388" s="79">
        <f t="shared" si="299"/>
        <v>2.1502975095785443E-2</v>
      </c>
      <c r="S388" s="79">
        <f t="shared" ref="S388:T388" si="300">(S65/S$90)*100</f>
        <v>1.064438651627346E-2</v>
      </c>
      <c r="T388" s="79">
        <f t="shared" si="300"/>
        <v>1.9033181741620348E-2</v>
      </c>
      <c r="U388" s="79">
        <f t="shared" ref="U388" si="301">(U65/U$90)*100</f>
        <v>1.0082156815825158E-2</v>
      </c>
    </row>
    <row r="389" spans="1:21" x14ac:dyDescent="0.35">
      <c r="A389" s="19" t="s">
        <v>140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</row>
    <row r="390" spans="1:21" x14ac:dyDescent="0.35">
      <c r="A390" s="19" t="s">
        <v>140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</row>
    <row r="391" spans="1:21" ht="15" thickBot="1" x14ac:dyDescent="0.4">
      <c r="A391" s="19" t="s">
        <v>140</v>
      </c>
      <c r="B391" s="394"/>
      <c r="C391" s="69" t="s">
        <v>63</v>
      </c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</row>
    <row r="392" spans="1:21" x14ac:dyDescent="0.35">
      <c r="A392" s="19" t="s">
        <v>140</v>
      </c>
      <c r="B392" s="388" t="s">
        <v>64</v>
      </c>
      <c r="C392" s="17" t="s">
        <v>59</v>
      </c>
      <c r="D392" s="51"/>
      <c r="E392" s="51">
        <f t="shared" ref="E392:R392" si="302">(E69/E$90)*100</f>
        <v>2.5719945817812393</v>
      </c>
      <c r="F392" s="51">
        <f t="shared" si="302"/>
        <v>0.92836304700162076</v>
      </c>
      <c r="G392" s="51">
        <f t="shared" si="302"/>
        <v>0.98863636363636354</v>
      </c>
      <c r="H392" s="51">
        <f t="shared" si="302"/>
        <v>2.2925279129687945</v>
      </c>
      <c r="I392" s="51">
        <f t="shared" si="302"/>
        <v>2.9394793926247291</v>
      </c>
      <c r="J392" s="51">
        <f t="shared" si="302"/>
        <v>2.3094139004149379</v>
      </c>
      <c r="K392" s="51">
        <f t="shared" si="302"/>
        <v>3.1989010989010991</v>
      </c>
      <c r="L392" s="51">
        <f t="shared" si="302"/>
        <v>3.6964715649647157</v>
      </c>
      <c r="M392" s="51">
        <f t="shared" si="302"/>
        <v>4.047152273111374</v>
      </c>
      <c r="N392" s="51">
        <f t="shared" si="302"/>
        <v>4.5231711145996858</v>
      </c>
      <c r="O392" s="51">
        <f t="shared" si="302"/>
        <v>5.5662867659109543E-2</v>
      </c>
      <c r="P392" s="51">
        <f t="shared" si="302"/>
        <v>9.187556020556082</v>
      </c>
      <c r="Q392" s="51">
        <f t="shared" si="302"/>
        <v>0.21324717434176016</v>
      </c>
      <c r="R392" s="51">
        <f t="shared" si="302"/>
        <v>13.30726927011494</v>
      </c>
      <c r="S392" s="51">
        <f t="shared" ref="S392:T392" si="303">(S69/S$90)*100</f>
        <v>12.114365242724299</v>
      </c>
      <c r="T392" s="51">
        <f t="shared" si="303"/>
        <v>7.3228229745662787</v>
      </c>
      <c r="U392" s="51">
        <f t="shared" ref="U392" si="304">(U69/U$90)*100</f>
        <v>6.1252532503788784</v>
      </c>
    </row>
    <row r="393" spans="1:21" x14ac:dyDescent="0.35">
      <c r="A393" s="19" t="s">
        <v>140</v>
      </c>
      <c r="B393" s="388"/>
      <c r="C393" s="20" t="s">
        <v>60</v>
      </c>
      <c r="D393" s="79"/>
      <c r="E393" s="79">
        <f t="shared" ref="E393:R393" si="305">(E70/E$90)*100</f>
        <v>2.5719945817812393</v>
      </c>
      <c r="F393" s="79">
        <f t="shared" si="305"/>
        <v>0.92836304700162076</v>
      </c>
      <c r="G393" s="79">
        <f t="shared" si="305"/>
        <v>0.98863636363636354</v>
      </c>
      <c r="H393" s="79">
        <f t="shared" si="305"/>
        <v>2.2925279129687945</v>
      </c>
      <c r="I393" s="79">
        <f t="shared" si="305"/>
        <v>2.9394793926247291</v>
      </c>
      <c r="J393" s="79">
        <f t="shared" si="305"/>
        <v>2.3094139004149379</v>
      </c>
      <c r="K393" s="79">
        <f t="shared" si="305"/>
        <v>3.1989010989010991</v>
      </c>
      <c r="L393" s="79">
        <f t="shared" si="305"/>
        <v>3.6964715649647157</v>
      </c>
      <c r="M393" s="79">
        <f t="shared" si="305"/>
        <v>4.047152273111374</v>
      </c>
      <c r="N393" s="79">
        <f t="shared" si="305"/>
        <v>4.5231711145996858</v>
      </c>
      <c r="O393" s="79">
        <f t="shared" si="305"/>
        <v>5.5662867659109543E-2</v>
      </c>
      <c r="P393" s="79">
        <f t="shared" si="305"/>
        <v>9.187556020556082</v>
      </c>
      <c r="Q393" s="79">
        <f t="shared" si="305"/>
        <v>0.21324717434176016</v>
      </c>
      <c r="R393" s="79">
        <f t="shared" si="305"/>
        <v>13.30726927011494</v>
      </c>
      <c r="S393" s="79">
        <f t="shared" ref="S393:T393" si="306">(S70/S$90)*100</f>
        <v>12.114365242724299</v>
      </c>
      <c r="T393" s="79">
        <f t="shared" si="306"/>
        <v>7.3228229745662787</v>
      </c>
      <c r="U393" s="79">
        <f t="shared" ref="U393" si="307">(U70/U$90)*100</f>
        <v>6.1252532503788784</v>
      </c>
    </row>
    <row r="394" spans="1:21" x14ac:dyDescent="0.35">
      <c r="A394" s="19" t="s">
        <v>140</v>
      </c>
      <c r="B394" s="388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</row>
    <row r="395" spans="1:21" x14ac:dyDescent="0.35">
      <c r="A395" s="19" t="s">
        <v>140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</row>
    <row r="396" spans="1:21" x14ac:dyDescent="0.35">
      <c r="A396" s="19" t="s">
        <v>140</v>
      </c>
      <c r="B396" s="392"/>
      <c r="C396" s="26" t="s">
        <v>63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</row>
    <row r="397" spans="1:21" x14ac:dyDescent="0.35">
      <c r="A397" s="19" t="s">
        <v>140</v>
      </c>
      <c r="B397" s="393" t="s">
        <v>65</v>
      </c>
      <c r="C397" s="28" t="s">
        <v>59</v>
      </c>
      <c r="D397" s="51"/>
      <c r="E397" s="51">
        <f t="shared" ref="E397:R397" si="308">(E74/E$90)*100</f>
        <v>1.388418557399255E-3</v>
      </c>
      <c r="F397" s="51">
        <f t="shared" si="308"/>
        <v>2.2690437601296598E-4</v>
      </c>
      <c r="G397" s="51">
        <f t="shared" si="308"/>
        <v>0.13412204234122044</v>
      </c>
      <c r="H397" s="51">
        <f t="shared" si="308"/>
        <v>3.7503578585742913E-3</v>
      </c>
      <c r="I397" s="51">
        <f t="shared" si="308"/>
        <v>9.3058568329718011E-2</v>
      </c>
      <c r="J397" s="51">
        <f t="shared" si="308"/>
        <v>6.4393153526970962E-2</v>
      </c>
      <c r="K397" s="51">
        <f t="shared" si="308"/>
        <v>0.24663162924032489</v>
      </c>
      <c r="L397" s="51">
        <f t="shared" si="308"/>
        <v>6.7081776670817758E-2</v>
      </c>
      <c r="M397" s="51">
        <f t="shared" si="308"/>
        <v>1.7829981409498055E-2</v>
      </c>
      <c r="N397" s="51">
        <f t="shared" si="308"/>
        <v>4.2072213500784928E-3</v>
      </c>
      <c r="O397" s="51">
        <f t="shared" si="308"/>
        <v>9.9951790494400439E-3</v>
      </c>
      <c r="P397" s="51">
        <f t="shared" si="308"/>
        <v>2.2762578540874524E-2</v>
      </c>
      <c r="Q397" s="51">
        <f t="shared" si="308"/>
        <v>4.9320953529843701E-3</v>
      </c>
      <c r="R397" s="51">
        <f t="shared" si="308"/>
        <v>0.16763894745484401</v>
      </c>
      <c r="S397" s="51">
        <f t="shared" ref="S397:T397" si="309">(S74/S$90)*100</f>
        <v>0.1354571996728087</v>
      </c>
      <c r="T397" s="51">
        <f t="shared" si="309"/>
        <v>6.265790803436079E-2</v>
      </c>
      <c r="U397" s="51">
        <f t="shared" ref="U397" si="310">(U74/U$90)*100</f>
        <v>8.4358299433676315E-2</v>
      </c>
    </row>
    <row r="398" spans="1:21" x14ac:dyDescent="0.35">
      <c r="A398" s="19" t="s">
        <v>140</v>
      </c>
      <c r="B398" s="390"/>
      <c r="C398" s="20" t="s">
        <v>60</v>
      </c>
      <c r="D398" s="79"/>
      <c r="E398" s="79">
        <f t="shared" ref="E398:R398" si="311">(E75/E$90)*100</f>
        <v>1.388418557399255E-3</v>
      </c>
      <c r="F398" s="79">
        <f t="shared" si="311"/>
        <v>2.2690437601296598E-4</v>
      </c>
      <c r="G398" s="79">
        <f t="shared" si="311"/>
        <v>0.13412204234122044</v>
      </c>
      <c r="H398" s="79">
        <f t="shared" si="311"/>
        <v>3.7503578585742913E-3</v>
      </c>
      <c r="I398" s="79">
        <f t="shared" si="311"/>
        <v>9.3058568329718011E-2</v>
      </c>
      <c r="J398" s="79">
        <f t="shared" si="311"/>
        <v>6.4393153526970962E-2</v>
      </c>
      <c r="K398" s="79">
        <f t="shared" si="311"/>
        <v>0.24663162924032489</v>
      </c>
      <c r="L398" s="79">
        <f t="shared" si="311"/>
        <v>6.7081776670817758E-2</v>
      </c>
      <c r="M398" s="79">
        <f t="shared" si="311"/>
        <v>1.7829981409498055E-2</v>
      </c>
      <c r="N398" s="79">
        <f t="shared" si="311"/>
        <v>4.2072213500784928E-3</v>
      </c>
      <c r="O398" s="79">
        <f t="shared" si="311"/>
        <v>9.9951790494400439E-3</v>
      </c>
      <c r="P398" s="79">
        <f t="shared" si="311"/>
        <v>2.2762578540874524E-2</v>
      </c>
      <c r="Q398" s="79">
        <f t="shared" si="311"/>
        <v>4.9320953529843701E-3</v>
      </c>
      <c r="R398" s="79">
        <f t="shared" si="311"/>
        <v>0.16763894745484401</v>
      </c>
      <c r="S398" s="79">
        <f t="shared" ref="S398:T398" si="312">(S75/S$90)*100</f>
        <v>0.1354571996728087</v>
      </c>
      <c r="T398" s="79">
        <f t="shared" si="312"/>
        <v>6.265790803436079E-2</v>
      </c>
      <c r="U398" s="79">
        <f t="shared" ref="U398" si="313">(U75/U$90)*100</f>
        <v>8.4358299433676315E-2</v>
      </c>
    </row>
    <row r="399" spans="1:21" x14ac:dyDescent="0.35">
      <c r="A399" s="19" t="s">
        <v>140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</row>
    <row r="400" spans="1:21" x14ac:dyDescent="0.35">
      <c r="A400" s="19" t="s">
        <v>140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</row>
    <row r="401" spans="1:21" x14ac:dyDescent="0.35">
      <c r="A401" s="19" t="s">
        <v>140</v>
      </c>
      <c r="B401" s="391"/>
      <c r="C401" s="27" t="s">
        <v>63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</row>
    <row r="402" spans="1:21" x14ac:dyDescent="0.35">
      <c r="A402" s="19" t="s">
        <v>140</v>
      </c>
      <c r="B402" s="388" t="s">
        <v>94</v>
      </c>
      <c r="C402" s="28" t="s">
        <v>59</v>
      </c>
      <c r="D402" s="51"/>
      <c r="E402" s="51">
        <f t="shared" ref="E402:R402" si="314">(E79/E$90)*100</f>
        <v>0.89248222146969192</v>
      </c>
      <c r="F402" s="51">
        <f t="shared" si="314"/>
        <v>0.33144246353322526</v>
      </c>
      <c r="G402" s="51">
        <f t="shared" si="314"/>
        <v>0.7730074719800748</v>
      </c>
      <c r="H402" s="51">
        <f t="shared" si="314"/>
        <v>0.32487832808474087</v>
      </c>
      <c r="I402" s="51">
        <f t="shared" si="314"/>
        <v>0.5078904555314534</v>
      </c>
      <c r="J402" s="51">
        <f t="shared" si="314"/>
        <v>0.73184647302904571</v>
      </c>
      <c r="K402" s="51">
        <f t="shared" si="314"/>
        <v>1.6869565217391307</v>
      </c>
      <c r="L402" s="51">
        <f t="shared" si="314"/>
        <v>2.0317766708177665</v>
      </c>
      <c r="M402" s="51">
        <f t="shared" si="314"/>
        <v>1.3726043603177287</v>
      </c>
      <c r="N402" s="51">
        <f t="shared" si="314"/>
        <v>1.2465620094191523</v>
      </c>
      <c r="O402" s="51">
        <f t="shared" si="314"/>
        <v>6.800131327506147</v>
      </c>
      <c r="P402" s="51">
        <f t="shared" si="314"/>
        <v>0.85740595876901171</v>
      </c>
      <c r="Q402" s="51">
        <f t="shared" si="314"/>
        <v>12.525473691807404</v>
      </c>
      <c r="R402" s="51">
        <f t="shared" si="314"/>
        <v>3.310724026819921</v>
      </c>
      <c r="S402" s="51">
        <f t="shared" ref="S402:T402" si="315">(S79/S$90)*100</f>
        <v>1.2145594392112971</v>
      </c>
      <c r="T402" s="51">
        <f t="shared" si="315"/>
        <v>0.37944247936668352</v>
      </c>
      <c r="U402" s="51">
        <f t="shared" ref="U402" si="316">(U79/U$90)*100</f>
        <v>0.40641301746829384</v>
      </c>
    </row>
    <row r="403" spans="1:21" x14ac:dyDescent="0.35">
      <c r="A403" s="19" t="s">
        <v>140</v>
      </c>
      <c r="B403" s="388"/>
      <c r="C403" s="20" t="s">
        <v>60</v>
      </c>
      <c r="D403" s="79"/>
      <c r="E403" s="79">
        <f t="shared" ref="E403:R403" si="317">(E80/E$90)*100</f>
        <v>0.89248222146969192</v>
      </c>
      <c r="F403" s="79">
        <f t="shared" si="317"/>
        <v>0.33144246353322526</v>
      </c>
      <c r="G403" s="79">
        <f t="shared" si="317"/>
        <v>0.7730074719800748</v>
      </c>
      <c r="H403" s="79">
        <f t="shared" si="317"/>
        <v>0.32487832808474087</v>
      </c>
      <c r="I403" s="79">
        <f t="shared" si="317"/>
        <v>0.5078904555314534</v>
      </c>
      <c r="J403" s="79">
        <f t="shared" si="317"/>
        <v>0.73184647302904571</v>
      </c>
      <c r="K403" s="79">
        <f t="shared" si="317"/>
        <v>1.6869565217391307</v>
      </c>
      <c r="L403" s="79">
        <f t="shared" si="317"/>
        <v>2.0317766708177665</v>
      </c>
      <c r="M403" s="79">
        <f t="shared" si="317"/>
        <v>1.3726043603177287</v>
      </c>
      <c r="N403" s="79">
        <f t="shared" si="317"/>
        <v>1.2465620094191523</v>
      </c>
      <c r="O403" s="79">
        <f t="shared" si="317"/>
        <v>6.800131327506147</v>
      </c>
      <c r="P403" s="79">
        <f t="shared" si="317"/>
        <v>0.85740595876901171</v>
      </c>
      <c r="Q403" s="79">
        <f t="shared" si="317"/>
        <v>12.525473691807404</v>
      </c>
      <c r="R403" s="79">
        <f t="shared" si="317"/>
        <v>3.310724026819921</v>
      </c>
      <c r="S403" s="79">
        <f t="shared" ref="S403:T403" si="318">(S80/S$90)*100</f>
        <v>1.2145594392112971</v>
      </c>
      <c r="T403" s="79">
        <f t="shared" si="318"/>
        <v>0.37944247936668352</v>
      </c>
      <c r="U403" s="79">
        <f t="shared" ref="U403" si="319">(U80/U$90)*100</f>
        <v>0.40641301746829384</v>
      </c>
    </row>
    <row r="404" spans="1:21" x14ac:dyDescent="0.35">
      <c r="A404" s="19" t="s">
        <v>140</v>
      </c>
      <c r="B404" s="388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</row>
    <row r="405" spans="1:21" x14ac:dyDescent="0.35">
      <c r="A405" s="19" t="s">
        <v>140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</row>
    <row r="406" spans="1:21" x14ac:dyDescent="0.35">
      <c r="A406" s="19" t="s">
        <v>140</v>
      </c>
      <c r="B406" s="389"/>
      <c r="C406" s="25" t="s">
        <v>63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</row>
    <row r="407" spans="1:21" x14ac:dyDescent="0.35">
      <c r="A407" s="19" t="s">
        <v>140</v>
      </c>
    </row>
    <row r="408" spans="1:21" x14ac:dyDescent="0.35">
      <c r="A408" s="19" t="s">
        <v>140</v>
      </c>
      <c r="T408" s="64"/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30" t="s">
        <v>165</v>
      </c>
    </row>
    <row r="410" spans="1:21" x14ac:dyDescent="0.35">
      <c r="A410" s="19" t="s">
        <v>140</v>
      </c>
      <c r="B410" s="385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</row>
    <row r="411" spans="1:21" ht="15" customHeight="1" x14ac:dyDescent="0.35">
      <c r="A411" s="19" t="s">
        <v>140</v>
      </c>
      <c r="B411" s="386"/>
      <c r="C411" s="260" t="s">
        <v>124</v>
      </c>
      <c r="D411" s="86"/>
      <c r="E411" s="32"/>
      <c r="F411" s="32">
        <f t="shared" ref="F411:U411" si="320">F412+F420</f>
        <v>1017166000</v>
      </c>
      <c r="G411" s="32">
        <f t="shared" si="320"/>
        <v>1342943000</v>
      </c>
      <c r="H411" s="32">
        <f t="shared" si="320"/>
        <v>759257000</v>
      </c>
      <c r="I411" s="32">
        <f t="shared" si="320"/>
        <v>1143800000</v>
      </c>
      <c r="J411" s="32">
        <f t="shared" si="320"/>
        <v>1095500000</v>
      </c>
      <c r="K411" s="32">
        <f t="shared" si="320"/>
        <v>1030500000</v>
      </c>
      <c r="L411" s="32">
        <f t="shared" si="320"/>
        <v>1486700000</v>
      </c>
      <c r="M411" s="32">
        <f t="shared" si="320"/>
        <v>2048400000</v>
      </c>
      <c r="N411" s="32">
        <f t="shared" si="320"/>
        <v>2513500000</v>
      </c>
      <c r="O411" s="32">
        <f t="shared" si="320"/>
        <v>2926098369</v>
      </c>
      <c r="P411" s="32">
        <f t="shared" si="320"/>
        <v>4146570084</v>
      </c>
      <c r="Q411" s="32">
        <f t="shared" si="320"/>
        <v>4986006530</v>
      </c>
      <c r="R411" s="32">
        <f t="shared" si="320"/>
        <v>5589455228</v>
      </c>
      <c r="S411" s="32">
        <f t="shared" si="320"/>
        <v>6695555341</v>
      </c>
      <c r="T411" s="32">
        <f t="shared" si="320"/>
        <v>5943284739</v>
      </c>
      <c r="U411" s="32">
        <f t="shared" si="320"/>
        <v>6057945361</v>
      </c>
    </row>
    <row r="412" spans="1:21" ht="15" customHeight="1" x14ac:dyDescent="0.35">
      <c r="A412" s="19" t="s">
        <v>140</v>
      </c>
      <c r="B412" s="386"/>
      <c r="C412" s="95" t="s">
        <v>126</v>
      </c>
      <c r="D412" s="86"/>
      <c r="E412" s="32"/>
      <c r="F412" s="32">
        <f t="shared" ref="F412:U412" si="321">F414+F415+F416+F417+F418</f>
        <v>962266000</v>
      </c>
      <c r="G412" s="32">
        <f t="shared" si="321"/>
        <v>1234943000</v>
      </c>
      <c r="H412" s="32">
        <f t="shared" si="321"/>
        <v>695557000</v>
      </c>
      <c r="I412" s="32">
        <f t="shared" si="321"/>
        <v>1077000000</v>
      </c>
      <c r="J412" s="32">
        <f t="shared" si="321"/>
        <v>1011600000</v>
      </c>
      <c r="K412" s="32">
        <f t="shared" si="321"/>
        <v>903700000</v>
      </c>
      <c r="L412" s="32">
        <f t="shared" si="321"/>
        <v>1367300000</v>
      </c>
      <c r="M412" s="32">
        <f t="shared" si="321"/>
        <v>1880500000</v>
      </c>
      <c r="N412" s="32">
        <f t="shared" si="321"/>
        <v>2269900000</v>
      </c>
      <c r="O412" s="32">
        <f t="shared" si="321"/>
        <v>2675898369</v>
      </c>
      <c r="P412" s="32">
        <f t="shared" si="321"/>
        <v>3869170084</v>
      </c>
      <c r="Q412" s="32">
        <f t="shared" si="321"/>
        <v>4690606530</v>
      </c>
      <c r="R412" s="32">
        <f t="shared" si="321"/>
        <v>5263155228</v>
      </c>
      <c r="S412" s="32">
        <f t="shared" si="321"/>
        <v>6165055341</v>
      </c>
      <c r="T412" s="32">
        <f>T414+T415+T416+T417+T418</f>
        <v>5248596260</v>
      </c>
      <c r="U412" s="32">
        <f t="shared" si="321"/>
        <v>4887866129</v>
      </c>
    </row>
    <row r="413" spans="1:21" ht="15" customHeight="1" x14ac:dyDescent="0.35">
      <c r="A413" s="19" t="s">
        <v>140</v>
      </c>
      <c r="B413" s="386"/>
      <c r="C413" s="260" t="s">
        <v>123</v>
      </c>
      <c r="D413" s="76"/>
      <c r="E413" s="32"/>
    </row>
    <row r="414" spans="1:21" ht="15" customHeight="1" x14ac:dyDescent="0.35">
      <c r="A414" s="19" t="s">
        <v>140</v>
      </c>
      <c r="B414" s="386"/>
      <c r="C414" s="20" t="s">
        <v>117</v>
      </c>
      <c r="D414" s="32"/>
      <c r="E414" s="32"/>
      <c r="F414" s="32">
        <v>571000000</v>
      </c>
      <c r="G414" s="32">
        <v>835400000</v>
      </c>
      <c r="H414" s="32">
        <v>437500000</v>
      </c>
      <c r="I414" s="32">
        <v>543100000</v>
      </c>
      <c r="J414" s="32">
        <v>456200000</v>
      </c>
      <c r="K414" s="32">
        <v>633000000</v>
      </c>
      <c r="L414" s="32">
        <v>962400000</v>
      </c>
      <c r="M414" s="32">
        <v>1294100000</v>
      </c>
      <c r="N414" s="32">
        <v>1481900000</v>
      </c>
      <c r="O414" s="32">
        <v>2012796693</v>
      </c>
      <c r="P414" s="32">
        <v>2655340430</v>
      </c>
      <c r="Q414" s="32">
        <v>3356492381</v>
      </c>
      <c r="R414" s="32">
        <v>3701895191</v>
      </c>
      <c r="S414" s="32">
        <v>3880675490</v>
      </c>
      <c r="T414" s="64">
        <v>3131310607</v>
      </c>
      <c r="U414" s="64">
        <v>2749510732</v>
      </c>
    </row>
    <row r="415" spans="1:21" ht="15" customHeight="1" x14ac:dyDescent="0.35">
      <c r="A415" s="19" t="s">
        <v>140</v>
      </c>
      <c r="B415" s="386"/>
      <c r="C415" s="254" t="s">
        <v>118</v>
      </c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64">
        <v>0</v>
      </c>
      <c r="U415" s="64">
        <v>0</v>
      </c>
    </row>
    <row r="416" spans="1:21" ht="15" customHeight="1" x14ac:dyDescent="0.35">
      <c r="A416" s="19" t="s">
        <v>140</v>
      </c>
      <c r="B416" s="386"/>
      <c r="C416" s="254" t="s">
        <v>119</v>
      </c>
      <c r="D416" s="32"/>
      <c r="E416" s="32"/>
      <c r="F416" s="32">
        <v>4066000</v>
      </c>
      <c r="G416" s="32">
        <v>4943000</v>
      </c>
      <c r="H416" s="32">
        <v>3457000</v>
      </c>
      <c r="I416" s="32">
        <v>4600000</v>
      </c>
      <c r="J416" s="32">
        <v>4500000</v>
      </c>
      <c r="K416" s="32">
        <v>4400000</v>
      </c>
      <c r="L416" s="32">
        <v>4900000</v>
      </c>
      <c r="M416" s="32">
        <v>5700000</v>
      </c>
      <c r="N416" s="32">
        <v>10300000</v>
      </c>
      <c r="O416" s="32">
        <v>7074276</v>
      </c>
      <c r="P416" s="32">
        <v>5152754</v>
      </c>
      <c r="Q416" s="32">
        <v>62378000</v>
      </c>
      <c r="R416" s="32">
        <v>62378000</v>
      </c>
      <c r="S416" s="32">
        <v>60780603</v>
      </c>
      <c r="T416" s="64">
        <v>75465353</v>
      </c>
      <c r="U416" s="64">
        <v>106806797</v>
      </c>
    </row>
    <row r="417" spans="1:21" ht="15" customHeight="1" x14ac:dyDescent="0.35">
      <c r="A417" s="19" t="s">
        <v>140</v>
      </c>
      <c r="B417" s="386"/>
      <c r="C417" s="254" t="s">
        <v>120</v>
      </c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64">
        <v>0</v>
      </c>
      <c r="U417" s="64">
        <v>0</v>
      </c>
    </row>
    <row r="418" spans="1:21" ht="15" customHeight="1" x14ac:dyDescent="0.35">
      <c r="A418" s="19" t="s">
        <v>140</v>
      </c>
      <c r="B418" s="386"/>
      <c r="C418" s="260" t="s">
        <v>121</v>
      </c>
      <c r="D418" s="32"/>
      <c r="E418" s="32"/>
      <c r="F418" s="32">
        <v>387200000</v>
      </c>
      <c r="G418" s="32">
        <v>394600000</v>
      </c>
      <c r="H418" s="32">
        <v>254600000</v>
      </c>
      <c r="I418" s="32">
        <v>529299999.99999994</v>
      </c>
      <c r="J418" s="32">
        <v>550900000</v>
      </c>
      <c r="K418" s="32">
        <v>266300000</v>
      </c>
      <c r="L418" s="32">
        <v>400000000</v>
      </c>
      <c r="M418" s="32">
        <v>580700000</v>
      </c>
      <c r="N418" s="32">
        <v>777700000</v>
      </c>
      <c r="O418" s="32">
        <v>656027400</v>
      </c>
      <c r="P418" s="32">
        <v>1208676900</v>
      </c>
      <c r="Q418" s="32">
        <v>1271736149</v>
      </c>
      <c r="R418" s="32">
        <v>1498882037</v>
      </c>
      <c r="S418" s="32">
        <v>2223599248</v>
      </c>
      <c r="T418" s="64">
        <v>2041820300</v>
      </c>
      <c r="U418" s="64">
        <v>2031548600</v>
      </c>
    </row>
    <row r="419" spans="1:21" ht="15" customHeight="1" x14ac:dyDescent="0.35">
      <c r="A419" s="19" t="s">
        <v>140</v>
      </c>
      <c r="B419" s="386"/>
      <c r="C419" s="260" t="s">
        <v>122</v>
      </c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64">
        <v>0</v>
      </c>
      <c r="U419" s="64">
        <v>0</v>
      </c>
    </row>
    <row r="420" spans="1:21" ht="15" customHeight="1" x14ac:dyDescent="0.35">
      <c r="A420" s="19" t="s">
        <v>140</v>
      </c>
      <c r="B420" s="387"/>
      <c r="C420" s="261" t="s">
        <v>116</v>
      </c>
      <c r="D420" s="33"/>
      <c r="E420" s="33"/>
      <c r="F420" s="33">
        <v>54900000</v>
      </c>
      <c r="G420" s="33">
        <v>108000000</v>
      </c>
      <c r="H420" s="33">
        <v>63700000</v>
      </c>
      <c r="I420" s="33">
        <v>66800000</v>
      </c>
      <c r="J420" s="33">
        <v>83900000</v>
      </c>
      <c r="K420" s="33">
        <v>126800000</v>
      </c>
      <c r="L420" s="33">
        <v>119400000</v>
      </c>
      <c r="M420" s="33">
        <v>167900000</v>
      </c>
      <c r="N420" s="33">
        <v>243600000</v>
      </c>
      <c r="O420" s="33">
        <v>250200000</v>
      </c>
      <c r="P420" s="33">
        <v>277400000</v>
      </c>
      <c r="Q420" s="33">
        <v>295400000</v>
      </c>
      <c r="R420" s="33">
        <v>326300000</v>
      </c>
      <c r="S420" s="33">
        <v>530500000</v>
      </c>
      <c r="T420" s="85">
        <v>694688479</v>
      </c>
      <c r="U420" s="85">
        <v>1170079232</v>
      </c>
    </row>
    <row r="421" spans="1:21" x14ac:dyDescent="0.35">
      <c r="A421" s="19" t="s">
        <v>140</v>
      </c>
      <c r="B421" s="390" t="s">
        <v>4</v>
      </c>
      <c r="C421" s="260" t="s">
        <v>59</v>
      </c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</row>
    <row r="422" spans="1:21" x14ac:dyDescent="0.35">
      <c r="A422" s="19" t="s">
        <v>140</v>
      </c>
      <c r="B422" s="390"/>
      <c r="C422" s="20" t="s">
        <v>60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</row>
    <row r="423" spans="1:21" x14ac:dyDescent="0.35">
      <c r="A423" s="19" t="s">
        <v>140</v>
      </c>
      <c r="B423" s="390"/>
      <c r="C423" s="254" t="s">
        <v>61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</row>
    <row r="424" spans="1:21" x14ac:dyDescent="0.35">
      <c r="A424" s="19" t="s">
        <v>140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</row>
    <row r="425" spans="1:21" x14ac:dyDescent="0.35">
      <c r="A425" s="19" t="s">
        <v>140</v>
      </c>
      <c r="B425" s="391"/>
      <c r="C425" s="255" t="s">
        <v>63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35">
      <c r="A426" s="19" t="s">
        <v>140</v>
      </c>
      <c r="B426" s="390" t="s">
        <v>5</v>
      </c>
      <c r="C426" s="17" t="s">
        <v>59</v>
      </c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</row>
    <row r="427" spans="1:21" x14ac:dyDescent="0.35">
      <c r="A427" s="19" t="s">
        <v>140</v>
      </c>
      <c r="B427" s="390"/>
      <c r="C427" s="20" t="s">
        <v>60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</row>
    <row r="428" spans="1:21" x14ac:dyDescent="0.35">
      <c r="A428" s="19" t="s">
        <v>140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35">
      <c r="A429" s="19" t="s">
        <v>140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35">
      <c r="A430" s="19" t="s">
        <v>140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x14ac:dyDescent="0.35">
      <c r="A431" s="19" t="s">
        <v>140</v>
      </c>
      <c r="B431" s="390" t="s">
        <v>6</v>
      </c>
      <c r="C431" s="17" t="s">
        <v>59</v>
      </c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</row>
    <row r="432" spans="1:21" x14ac:dyDescent="0.35">
      <c r="A432" s="19" t="s">
        <v>140</v>
      </c>
      <c r="B432" s="390"/>
      <c r="C432" s="20" t="s">
        <v>60</v>
      </c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</row>
    <row r="433" spans="1:21" x14ac:dyDescent="0.35">
      <c r="A433" s="19" t="s">
        <v>140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35">
      <c r="A434" s="19" t="s">
        <v>140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35">
      <c r="A435" s="19" t="s">
        <v>140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</row>
    <row r="436" spans="1:21" x14ac:dyDescent="0.35">
      <c r="A436" s="19" t="s">
        <v>140</v>
      </c>
      <c r="B436" s="393" t="s">
        <v>7</v>
      </c>
      <c r="C436" s="28" t="s">
        <v>59</v>
      </c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</row>
    <row r="437" spans="1:21" x14ac:dyDescent="0.35">
      <c r="A437" s="19" t="s">
        <v>140</v>
      </c>
      <c r="B437" s="390"/>
      <c r="C437" s="20" t="s">
        <v>60</v>
      </c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</row>
    <row r="438" spans="1:21" x14ac:dyDescent="0.35">
      <c r="A438" s="19" t="s">
        <v>140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 x14ac:dyDescent="0.35">
      <c r="A439" s="19" t="s">
        <v>140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 x14ac:dyDescent="0.35">
      <c r="A440" s="19" t="s">
        <v>140</v>
      </c>
      <c r="B440" s="391"/>
      <c r="C440" s="27" t="s">
        <v>63</v>
      </c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</row>
    <row r="441" spans="1:21" x14ac:dyDescent="0.35">
      <c r="A441" s="19" t="s">
        <v>140</v>
      </c>
      <c r="B441" s="393" t="s">
        <v>8</v>
      </c>
      <c r="C441" s="28" t="s">
        <v>59</v>
      </c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</row>
    <row r="442" spans="1:21" x14ac:dyDescent="0.35">
      <c r="A442" s="19" t="s">
        <v>140</v>
      </c>
      <c r="B442" s="390"/>
      <c r="C442" s="20" t="s">
        <v>60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</row>
    <row r="443" spans="1:21" x14ac:dyDescent="0.35">
      <c r="A443" s="19" t="s">
        <v>140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35">
      <c r="A444" s="19" t="s">
        <v>140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35">
      <c r="A445" s="19" t="s">
        <v>140</v>
      </c>
      <c r="B445" s="391"/>
      <c r="C445" s="27" t="s">
        <v>63</v>
      </c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</row>
    <row r="446" spans="1:21" x14ac:dyDescent="0.35">
      <c r="A446" s="19" t="s">
        <v>140</v>
      </c>
      <c r="B446" s="393" t="s">
        <v>9</v>
      </c>
      <c r="C446" s="28" t="s">
        <v>59</v>
      </c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</row>
    <row r="447" spans="1:21" x14ac:dyDescent="0.35">
      <c r="A447" s="19" t="s">
        <v>140</v>
      </c>
      <c r="B447" s="390"/>
      <c r="C447" s="20" t="s">
        <v>60</v>
      </c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</row>
    <row r="448" spans="1:21" x14ac:dyDescent="0.35">
      <c r="A448" s="19" t="s">
        <v>140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35">
      <c r="A449" s="19" t="s">
        <v>140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35">
      <c r="A450" s="19" t="s">
        <v>140</v>
      </c>
      <c r="B450" s="391"/>
      <c r="C450" s="27" t="s">
        <v>63</v>
      </c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21" x14ac:dyDescent="0.35">
      <c r="A451" s="19" t="s">
        <v>140</v>
      </c>
      <c r="B451" s="393" t="s">
        <v>1</v>
      </c>
      <c r="C451" s="28" t="s">
        <v>59</v>
      </c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</row>
    <row r="452" spans="1:21" x14ac:dyDescent="0.35">
      <c r="A452" s="19" t="s">
        <v>140</v>
      </c>
      <c r="B452" s="390"/>
      <c r="C452" s="20" t="s">
        <v>60</v>
      </c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</row>
    <row r="453" spans="1:21" x14ac:dyDescent="0.35">
      <c r="A453" s="19" t="s">
        <v>140</v>
      </c>
      <c r="B453" s="390"/>
      <c r="C453" s="20" t="s">
        <v>61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 x14ac:dyDescent="0.35">
      <c r="A454" s="19" t="s">
        <v>140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35">
      <c r="A455" s="19" t="s">
        <v>140</v>
      </c>
      <c r="B455" s="391"/>
      <c r="C455" s="27" t="s">
        <v>63</v>
      </c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</row>
    <row r="456" spans="1:21" x14ac:dyDescent="0.35">
      <c r="A456" s="19" t="s">
        <v>140</v>
      </c>
      <c r="B456" s="393" t="s">
        <v>166</v>
      </c>
      <c r="C456" s="28" t="s">
        <v>59</v>
      </c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</row>
    <row r="457" spans="1:21" x14ac:dyDescent="0.35">
      <c r="A457" s="19" t="s">
        <v>140</v>
      </c>
      <c r="B457" s="390"/>
      <c r="C457" s="20" t="s">
        <v>60</v>
      </c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</row>
    <row r="458" spans="1:21" x14ac:dyDescent="0.35">
      <c r="A458" s="19" t="s">
        <v>140</v>
      </c>
      <c r="B458" s="390"/>
      <c r="C458" s="20" t="s">
        <v>61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</row>
    <row r="459" spans="1:21" x14ac:dyDescent="0.35">
      <c r="A459" s="19" t="s">
        <v>140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 x14ac:dyDescent="0.35">
      <c r="A460" s="19" t="s">
        <v>140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</row>
    <row r="461" spans="1:21" x14ac:dyDescent="0.35">
      <c r="A461" s="19" t="s">
        <v>140</v>
      </c>
      <c r="B461" s="393" t="s">
        <v>11</v>
      </c>
      <c r="C461" s="28" t="s">
        <v>59</v>
      </c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</row>
    <row r="462" spans="1:21" x14ac:dyDescent="0.35">
      <c r="A462" s="19" t="s">
        <v>140</v>
      </c>
      <c r="B462" s="390"/>
      <c r="C462" s="20" t="s">
        <v>60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</row>
    <row r="463" spans="1:21" x14ac:dyDescent="0.35">
      <c r="A463" s="19" t="s">
        <v>140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35">
      <c r="A464" s="19" t="s">
        <v>140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 x14ac:dyDescent="0.35">
      <c r="A465" s="19" t="s">
        <v>140</v>
      </c>
      <c r="B465" s="391"/>
      <c r="C465" s="27" t="s">
        <v>63</v>
      </c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</row>
    <row r="466" spans="1:21" x14ac:dyDescent="0.35">
      <c r="A466" s="19" t="s">
        <v>140</v>
      </c>
      <c r="B466" s="393" t="s">
        <v>12</v>
      </c>
      <c r="C466" s="28" t="s">
        <v>59</v>
      </c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</row>
    <row r="467" spans="1:21" x14ac:dyDescent="0.35">
      <c r="A467" s="19" t="s">
        <v>140</v>
      </c>
      <c r="B467" s="390"/>
      <c r="C467" s="20" t="s">
        <v>60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</row>
    <row r="468" spans="1:21" x14ac:dyDescent="0.35">
      <c r="A468" s="19" t="s">
        <v>140</v>
      </c>
      <c r="B468" s="390"/>
      <c r="C468" s="20" t="s">
        <v>61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1" x14ac:dyDescent="0.35">
      <c r="A469" s="19" t="s">
        <v>140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 ht="15" thickBot="1" x14ac:dyDescent="0.4">
      <c r="A470" s="19" t="s">
        <v>140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</row>
    <row r="471" spans="1:21" x14ac:dyDescent="0.35">
      <c r="A471" s="19" t="s">
        <v>140</v>
      </c>
      <c r="B471" s="388" t="s">
        <v>92</v>
      </c>
      <c r="C471" s="17" t="s">
        <v>59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</row>
    <row r="472" spans="1:21" x14ac:dyDescent="0.35">
      <c r="A472" s="19" t="s">
        <v>140</v>
      </c>
      <c r="B472" s="388"/>
      <c r="C472" s="20" t="s">
        <v>60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</row>
    <row r="473" spans="1:21" x14ac:dyDescent="0.35">
      <c r="A473" s="19" t="s">
        <v>140</v>
      </c>
      <c r="B473" s="388"/>
      <c r="C473" s="20" t="s">
        <v>61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</row>
    <row r="474" spans="1:21" x14ac:dyDescent="0.35">
      <c r="A474" s="19" t="s">
        <v>140</v>
      </c>
      <c r="B474" s="388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1" x14ac:dyDescent="0.35">
      <c r="A475" s="19" t="s">
        <v>140</v>
      </c>
      <c r="B475" s="392"/>
      <c r="C475" s="26" t="s">
        <v>63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</row>
    <row r="476" spans="1:21" x14ac:dyDescent="0.35">
      <c r="A476" s="19" t="s">
        <v>140</v>
      </c>
      <c r="B476" s="393" t="s">
        <v>93</v>
      </c>
      <c r="C476" s="28" t="s">
        <v>59</v>
      </c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</row>
    <row r="477" spans="1:21" x14ac:dyDescent="0.35">
      <c r="A477" s="19" t="s">
        <v>140</v>
      </c>
      <c r="B477" s="390"/>
      <c r="C477" s="20" t="s">
        <v>60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</row>
    <row r="478" spans="1:21" x14ac:dyDescent="0.35">
      <c r="A478" s="19" t="s">
        <v>140</v>
      </c>
      <c r="B478" s="390"/>
      <c r="C478" s="20" t="s">
        <v>61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</row>
    <row r="479" spans="1:21" x14ac:dyDescent="0.35">
      <c r="A479" s="19" t="s">
        <v>140</v>
      </c>
      <c r="B479" s="390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1" x14ac:dyDescent="0.35">
      <c r="A480" s="19" t="s">
        <v>140</v>
      </c>
      <c r="B480" s="391"/>
      <c r="C480" s="27" t="s">
        <v>63</v>
      </c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</row>
    <row r="481" spans="1:21" x14ac:dyDescent="0.35">
      <c r="A481" s="19" t="s">
        <v>140</v>
      </c>
      <c r="B481" s="388" t="s">
        <v>94</v>
      </c>
      <c r="C481" s="17" t="s">
        <v>59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</row>
    <row r="482" spans="1:21" x14ac:dyDescent="0.35">
      <c r="A482" s="19" t="s">
        <v>140</v>
      </c>
      <c r="B482" s="388"/>
      <c r="C482" s="20" t="s">
        <v>60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</row>
    <row r="483" spans="1:21" x14ac:dyDescent="0.35">
      <c r="A483" s="19" t="s">
        <v>140</v>
      </c>
      <c r="B483" s="388"/>
      <c r="C483" s="20" t="s">
        <v>61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</row>
    <row r="484" spans="1:21" x14ac:dyDescent="0.35">
      <c r="A484" s="19" t="s">
        <v>140</v>
      </c>
      <c r="B484" s="388"/>
      <c r="C484" s="20" t="s">
        <v>62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</row>
    <row r="485" spans="1:21" x14ac:dyDescent="0.35">
      <c r="A485" s="19" t="s">
        <v>140</v>
      </c>
      <c r="B485" s="389"/>
      <c r="C485" s="25" t="s">
        <v>63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</row>
    <row r="486" spans="1:21" x14ac:dyDescent="0.35">
      <c r="A486" s="19" t="s">
        <v>140</v>
      </c>
    </row>
    <row r="487" spans="1:21" x14ac:dyDescent="0.35">
      <c r="A487" s="19" t="s">
        <v>140</v>
      </c>
    </row>
    <row r="488" spans="1:21" x14ac:dyDescent="0.35">
      <c r="A488" s="19" t="s">
        <v>140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</row>
    <row r="489" spans="1:21" x14ac:dyDescent="0.35">
      <c r="A489" s="19" t="s">
        <v>140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</row>
    <row r="490" spans="1:21" ht="15" customHeight="1" x14ac:dyDescent="0.35">
      <c r="A490" s="19" t="s">
        <v>140</v>
      </c>
      <c r="B490" s="386"/>
      <c r="C490" s="260" t="s">
        <v>124</v>
      </c>
      <c r="D490" s="86"/>
      <c r="E490" s="64"/>
      <c r="F490" s="64">
        <f t="shared" ref="F490:S490" si="322">(F9/F411)*100</f>
        <v>33.337331369707599</v>
      </c>
      <c r="G490" s="64">
        <f t="shared" si="322"/>
        <v>17.778044191004383</v>
      </c>
      <c r="H490" s="64">
        <f t="shared" si="322"/>
        <v>25.499534413248742</v>
      </c>
      <c r="I490" s="64">
        <f t="shared" si="322"/>
        <v>31.5172232907851</v>
      </c>
      <c r="J490" s="64">
        <f t="shared" si="322"/>
        <v>26.589685075308079</v>
      </c>
      <c r="K490" s="64">
        <f t="shared" si="322"/>
        <v>61.817758369723428</v>
      </c>
      <c r="L490" s="64">
        <f t="shared" si="322"/>
        <v>51.387435259299117</v>
      </c>
      <c r="M490" s="64">
        <f t="shared" si="322"/>
        <v>53.916032024995118</v>
      </c>
      <c r="N490" s="64">
        <f t="shared" si="322"/>
        <v>54.637318480206886</v>
      </c>
      <c r="O490" s="64">
        <f t="shared" si="322"/>
        <v>62.085494131246691</v>
      </c>
      <c r="P490" s="64">
        <f t="shared" si="322"/>
        <v>54.0812304157838</v>
      </c>
      <c r="Q490" s="64">
        <f t="shared" si="322"/>
        <v>60.81533932132055</v>
      </c>
      <c r="R490" s="64">
        <f t="shared" si="322"/>
        <v>69.223977778143492</v>
      </c>
      <c r="S490" s="64">
        <f t="shared" si="322"/>
        <v>50.261637187026565</v>
      </c>
      <c r="T490" s="64">
        <f t="shared" ref="T490:U490" si="323">(T9/T411)*100</f>
        <v>56.105590535126467</v>
      </c>
      <c r="U490" s="64">
        <f t="shared" si="323"/>
        <v>53.046054536707466</v>
      </c>
    </row>
    <row r="491" spans="1:21" ht="15" customHeight="1" x14ac:dyDescent="0.35">
      <c r="A491" s="19" t="s">
        <v>140</v>
      </c>
      <c r="B491" s="386"/>
      <c r="C491" s="95" t="s">
        <v>126</v>
      </c>
      <c r="D491" s="86"/>
      <c r="E491" s="64"/>
      <c r="F491" s="64">
        <f t="shared" ref="F491" si="324">(F11/F412)*100</f>
        <v>24.542278330523992</v>
      </c>
      <c r="G491" s="64">
        <f t="shared" ref="G491:R491" si="325">(G10/G412)*100</f>
        <v>11.717382907551199</v>
      </c>
      <c r="H491" s="64">
        <f t="shared" si="325"/>
        <v>18.677980381190899</v>
      </c>
      <c r="I491" s="64">
        <f t="shared" si="325"/>
        <v>17.97799442896936</v>
      </c>
      <c r="J491" s="64">
        <f t="shared" si="325"/>
        <v>16.225978647686834</v>
      </c>
      <c r="K491" s="64">
        <f t="shared" si="325"/>
        <v>46.923093947106345</v>
      </c>
      <c r="L491" s="64">
        <f t="shared" si="325"/>
        <v>35.098222774811674</v>
      </c>
      <c r="M491" s="64">
        <f t="shared" si="325"/>
        <v>31.994097314544007</v>
      </c>
      <c r="N491" s="64">
        <f t="shared" si="325"/>
        <v>36.353451693907218</v>
      </c>
      <c r="O491" s="64">
        <f t="shared" si="325"/>
        <v>41.655867299495334</v>
      </c>
      <c r="P491" s="64">
        <f t="shared" si="325"/>
        <v>37.508572495206963</v>
      </c>
      <c r="Q491" s="64">
        <f t="shared" si="325"/>
        <v>43.275541709741312</v>
      </c>
      <c r="R491" s="64">
        <f t="shared" si="325"/>
        <v>54.476493296959603</v>
      </c>
      <c r="S491" s="64">
        <f>(S10/S412)*100</f>
        <v>39.560780246043855</v>
      </c>
      <c r="T491" s="64">
        <f>(T10/T412)*100</f>
        <v>32.76617051127495</v>
      </c>
      <c r="U491" s="64">
        <f>(U10/U412)*100</f>
        <v>32.049507058011329</v>
      </c>
    </row>
    <row r="492" spans="1:21" ht="15" customHeight="1" x14ac:dyDescent="0.35">
      <c r="A492" s="19" t="s">
        <v>140</v>
      </c>
      <c r="B492" s="386"/>
      <c r="C492" s="260" t="s">
        <v>123</v>
      </c>
      <c r="D492" s="76"/>
      <c r="E492" s="64"/>
      <c r="S492" s="64"/>
      <c r="T492" s="64"/>
      <c r="U492" s="64"/>
    </row>
    <row r="493" spans="1:21" ht="15" customHeight="1" x14ac:dyDescent="0.35">
      <c r="A493" s="19" t="s">
        <v>140</v>
      </c>
      <c r="B493" s="386"/>
      <c r="C493" s="20" t="s">
        <v>117</v>
      </c>
      <c r="D493" s="32"/>
      <c r="E493" s="64"/>
      <c r="F493" s="64">
        <f t="shared" ref="F493:S493" si="326">(F12/F414)*100</f>
        <v>40.493695271453589</v>
      </c>
      <c r="G493" s="64">
        <f t="shared" si="326"/>
        <v>17.321402920756523</v>
      </c>
      <c r="H493" s="64">
        <f t="shared" si="326"/>
        <v>29.695085714285714</v>
      </c>
      <c r="I493" s="64">
        <f t="shared" si="326"/>
        <v>35.65144540600258</v>
      </c>
      <c r="J493" s="64">
        <f t="shared" si="326"/>
        <v>35.980271810609381</v>
      </c>
      <c r="K493" s="64">
        <f t="shared" si="326"/>
        <v>66.989573459715629</v>
      </c>
      <c r="L493" s="64">
        <f t="shared" si="326"/>
        <v>49.864713216957604</v>
      </c>
      <c r="M493" s="64">
        <f t="shared" si="326"/>
        <v>46.491693068541842</v>
      </c>
      <c r="N493" s="64">
        <f t="shared" si="326"/>
        <v>55.684391659356237</v>
      </c>
      <c r="O493" s="64">
        <f t="shared" si="326"/>
        <v>55.379099018621062</v>
      </c>
      <c r="P493" s="64">
        <f t="shared" si="326"/>
        <v>54.654779836271317</v>
      </c>
      <c r="Q493" s="64">
        <f t="shared" si="326"/>
        <v>60.476388888010405</v>
      </c>
      <c r="R493" s="64">
        <f t="shared" si="326"/>
        <v>77.451744499970076</v>
      </c>
      <c r="S493" s="64">
        <f t="shared" si="326"/>
        <v>62.848439705531767</v>
      </c>
      <c r="T493" s="64">
        <f t="shared" ref="T493:U493" si="327">(T12/T414)*100</f>
        <v>54.921539758958829</v>
      </c>
      <c r="U493" s="64">
        <f t="shared" si="327"/>
        <v>56.975118582661345</v>
      </c>
    </row>
    <row r="494" spans="1:21" ht="15" customHeight="1" x14ac:dyDescent="0.35">
      <c r="A494" s="19" t="s">
        <v>140</v>
      </c>
      <c r="B494" s="386"/>
      <c r="C494" s="254" t="s">
        <v>118</v>
      </c>
      <c r="D494" s="32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</row>
    <row r="495" spans="1:21" ht="15" customHeight="1" x14ac:dyDescent="0.35">
      <c r="A495" s="19" t="s">
        <v>140</v>
      </c>
      <c r="B495" s="386"/>
      <c r="C495" s="254" t="s">
        <v>119</v>
      </c>
      <c r="D495" s="32"/>
      <c r="E495" s="64"/>
      <c r="F495" s="64">
        <f t="shared" ref="F495:S495" si="328">(F14/F416)*100</f>
        <v>121.56910969011314</v>
      </c>
      <c r="G495" s="64">
        <f t="shared" si="328"/>
        <v>69.937285049565048</v>
      </c>
      <c r="H495" s="64">
        <f t="shared" si="328"/>
        <v>81.226496962684408</v>
      </c>
      <c r="I495" s="64">
        <f t="shared" si="328"/>
        <v>83.956521739130423</v>
      </c>
      <c r="J495" s="64">
        <f t="shared" si="328"/>
        <v>100.51111111111111</v>
      </c>
      <c r="K495" s="64">
        <f t="shared" si="328"/>
        <v>182.75</v>
      </c>
      <c r="L495" s="64">
        <f t="shared" si="328"/>
        <v>153.08163265306123</v>
      </c>
      <c r="M495" s="64">
        <f t="shared" si="328"/>
        <v>190.84210526315789</v>
      </c>
      <c r="N495" s="64">
        <f t="shared" si="328"/>
        <v>118.27184466019418</v>
      </c>
      <c r="O495" s="64">
        <f t="shared" si="328"/>
        <v>216.20495524913076</v>
      </c>
      <c r="P495" s="64">
        <f t="shared" si="328"/>
        <v>130.53003888794225</v>
      </c>
      <c r="Q495" s="64">
        <f t="shared" si="328"/>
        <v>11.120303829394981</v>
      </c>
      <c r="R495" s="64">
        <f t="shared" si="328"/>
        <v>19.246170172176086</v>
      </c>
      <c r="S495" s="64">
        <f t="shared" si="328"/>
        <v>17.99825750330249</v>
      </c>
      <c r="T495" s="64">
        <f t="shared" ref="T495:U495" si="329">(T14/T416)*100</f>
        <v>16.465834327972999</v>
      </c>
      <c r="U495" s="64">
        <f t="shared" si="329"/>
        <v>27.119996866866064</v>
      </c>
    </row>
    <row r="496" spans="1:21" ht="15" customHeight="1" x14ac:dyDescent="0.35">
      <c r="A496" s="19" t="s">
        <v>140</v>
      </c>
      <c r="B496" s="386"/>
      <c r="C496" s="254" t="s">
        <v>120</v>
      </c>
      <c r="D496" s="3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</row>
    <row r="497" spans="1:21" ht="15" customHeight="1" x14ac:dyDescent="0.35">
      <c r="A497" s="19" t="s">
        <v>140</v>
      </c>
      <c r="B497" s="386"/>
      <c r="C497" s="260" t="s">
        <v>121</v>
      </c>
      <c r="D497" s="32"/>
      <c r="E497" s="64"/>
      <c r="F497" s="64">
        <f t="shared" ref="F497:S497" si="330">(F16/F418)*100</f>
        <v>21.827221074380166</v>
      </c>
      <c r="G497" s="64">
        <f t="shared" si="330"/>
        <v>21.899898631525598</v>
      </c>
      <c r="H497" s="64">
        <f t="shared" si="330"/>
        <v>21.239591516103694</v>
      </c>
      <c r="I497" s="64">
        <f t="shared" si="330"/>
        <v>30.522576988475347</v>
      </c>
      <c r="J497" s="64">
        <f t="shared" si="330"/>
        <v>18.905427482301686</v>
      </c>
      <c r="K497" s="64">
        <f t="shared" si="330"/>
        <v>75.464138190011269</v>
      </c>
      <c r="L497" s="64">
        <f t="shared" si="330"/>
        <v>66.41825</v>
      </c>
      <c r="M497" s="64">
        <f t="shared" si="330"/>
        <v>77.125365937661442</v>
      </c>
      <c r="N497" s="64">
        <f t="shared" si="330"/>
        <v>56.13462774848913</v>
      </c>
      <c r="O497" s="64">
        <f t="shared" si="330"/>
        <v>78.098488800925068</v>
      </c>
      <c r="P497" s="64">
        <f t="shared" si="330"/>
        <v>52.929008610986116</v>
      </c>
      <c r="Q497" s="64">
        <f t="shared" si="330"/>
        <v>63.94228270851805</v>
      </c>
      <c r="R497" s="64">
        <f t="shared" si="330"/>
        <v>54.230606992056451</v>
      </c>
      <c r="S497" s="64">
        <f t="shared" si="330"/>
        <v>33.567319566749561</v>
      </c>
      <c r="T497" s="64">
        <f t="shared" ref="T497:U497" si="331">(T16/T418)*100</f>
        <v>70.365007145829622</v>
      </c>
      <c r="U497" s="64">
        <f t="shared" si="331"/>
        <v>72.098595130827775</v>
      </c>
    </row>
    <row r="498" spans="1:21" ht="15" customHeight="1" x14ac:dyDescent="0.35">
      <c r="A498" s="19" t="s">
        <v>140</v>
      </c>
      <c r="B498" s="386"/>
      <c r="C498" s="260" t="s">
        <v>122</v>
      </c>
      <c r="D498" s="32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</row>
    <row r="499" spans="1:21" ht="15" customHeight="1" x14ac:dyDescent="0.35">
      <c r="A499" s="19" t="s">
        <v>140</v>
      </c>
      <c r="B499" s="387"/>
      <c r="C499" s="261" t="s">
        <v>116</v>
      </c>
      <c r="D499" s="33"/>
      <c r="E499" s="33"/>
      <c r="F499" s="33">
        <f t="shared" ref="F499:S499" si="332">(F18/F420)*100</f>
        <v>100</v>
      </c>
      <c r="G499" s="33">
        <f t="shared" si="332"/>
        <v>100</v>
      </c>
      <c r="H499" s="33">
        <f t="shared" si="332"/>
        <v>100</v>
      </c>
      <c r="I499" s="33">
        <f t="shared" si="332"/>
        <v>100</v>
      </c>
      <c r="J499" s="33">
        <f t="shared" si="332"/>
        <v>100</v>
      </c>
      <c r="K499" s="33">
        <f t="shared" si="332"/>
        <v>100</v>
      </c>
      <c r="L499" s="33">
        <f t="shared" si="332"/>
        <v>100</v>
      </c>
      <c r="M499" s="33">
        <f t="shared" si="332"/>
        <v>145.08636092912448</v>
      </c>
      <c r="N499" s="33">
        <f t="shared" si="332"/>
        <v>68.924466338259435</v>
      </c>
      <c r="O499" s="33">
        <f t="shared" si="332"/>
        <v>100.00919264588329</v>
      </c>
      <c r="P499" s="33">
        <f t="shared" si="332"/>
        <v>99.987166546503246</v>
      </c>
      <c r="Q499" s="33">
        <f t="shared" si="332"/>
        <v>99.992010832769125</v>
      </c>
      <c r="R499" s="33">
        <f t="shared" si="332"/>
        <v>99.999785473490661</v>
      </c>
      <c r="S499" s="33">
        <f t="shared" si="332"/>
        <v>175.01366729500472</v>
      </c>
      <c r="T499" s="33">
        <f t="shared" ref="T499:U499" si="333">(T18/T420)*100</f>
        <v>100.00165844120757</v>
      </c>
      <c r="U499" s="33">
        <f t="shared" si="333"/>
        <v>100.0017749225379</v>
      </c>
    </row>
    <row r="500" spans="1:21" x14ac:dyDescent="0.35">
      <c r="A500" s="19" t="s">
        <v>140</v>
      </c>
      <c r="B500" s="390" t="s">
        <v>4</v>
      </c>
      <c r="C500" s="260" t="s">
        <v>59</v>
      </c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</row>
    <row r="501" spans="1:21" x14ac:dyDescent="0.35">
      <c r="A501" s="19" t="s">
        <v>140</v>
      </c>
      <c r="B501" s="390"/>
      <c r="C501" s="254" t="s">
        <v>60</v>
      </c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</row>
    <row r="502" spans="1:21" x14ac:dyDescent="0.35">
      <c r="A502" s="19" t="s">
        <v>140</v>
      </c>
      <c r="B502" s="390"/>
      <c r="C502" s="254" t="s">
        <v>61</v>
      </c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</row>
    <row r="503" spans="1:21" x14ac:dyDescent="0.35">
      <c r="A503" s="19" t="s">
        <v>140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</row>
    <row r="504" spans="1:21" x14ac:dyDescent="0.35">
      <c r="A504" s="19" t="s">
        <v>140</v>
      </c>
      <c r="B504" s="391"/>
      <c r="C504" s="255" t="s">
        <v>63</v>
      </c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</row>
    <row r="505" spans="1:21" x14ac:dyDescent="0.35">
      <c r="A505" s="19" t="s">
        <v>140</v>
      </c>
      <c r="B505" s="390" t="s">
        <v>5</v>
      </c>
      <c r="C505" s="17" t="s">
        <v>59</v>
      </c>
      <c r="D505" s="36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</row>
    <row r="506" spans="1:21" x14ac:dyDescent="0.35">
      <c r="A506" s="19" t="s">
        <v>140</v>
      </c>
      <c r="B506" s="390"/>
      <c r="C506" s="20" t="s">
        <v>60</v>
      </c>
      <c r="D506" s="3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</row>
    <row r="507" spans="1:21" x14ac:dyDescent="0.35">
      <c r="A507" s="19" t="s">
        <v>140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</row>
    <row r="508" spans="1:21" x14ac:dyDescent="0.35">
      <c r="A508" s="19" t="s">
        <v>140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</row>
    <row r="509" spans="1:21" x14ac:dyDescent="0.35">
      <c r="A509" s="19" t="s">
        <v>140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</row>
    <row r="510" spans="1:21" x14ac:dyDescent="0.35">
      <c r="A510" s="19" t="s">
        <v>140</v>
      </c>
      <c r="B510" s="390" t="s">
        <v>6</v>
      </c>
      <c r="C510" s="17" t="s">
        <v>59</v>
      </c>
      <c r="D510" s="36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</row>
    <row r="511" spans="1:21" x14ac:dyDescent="0.35">
      <c r="A511" s="19" t="s">
        <v>140</v>
      </c>
      <c r="B511" s="390"/>
      <c r="C511" s="20" t="s">
        <v>60</v>
      </c>
      <c r="D511" s="3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</row>
    <row r="512" spans="1:21" x14ac:dyDescent="0.35">
      <c r="A512" s="19" t="s">
        <v>140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</row>
    <row r="513" spans="1:21" x14ac:dyDescent="0.35">
      <c r="A513" s="19" t="s">
        <v>140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</row>
    <row r="514" spans="1:21" x14ac:dyDescent="0.35">
      <c r="A514" s="19" t="s">
        <v>140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</row>
    <row r="515" spans="1:21" x14ac:dyDescent="0.35">
      <c r="A515" s="19" t="s">
        <v>140</v>
      </c>
      <c r="B515" s="393" t="s">
        <v>7</v>
      </c>
      <c r="C515" s="28" t="s">
        <v>59</v>
      </c>
      <c r="D515" s="36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</row>
    <row r="516" spans="1:21" x14ac:dyDescent="0.35">
      <c r="A516" s="19" t="s">
        <v>140</v>
      </c>
      <c r="B516" s="390"/>
      <c r="C516" s="20" t="s">
        <v>60</v>
      </c>
      <c r="D516" s="3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</row>
    <row r="517" spans="1:21" x14ac:dyDescent="0.35">
      <c r="A517" s="19" t="s">
        <v>140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</row>
    <row r="518" spans="1:21" x14ac:dyDescent="0.35">
      <c r="A518" s="19" t="s">
        <v>140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</row>
    <row r="519" spans="1:21" x14ac:dyDescent="0.35">
      <c r="A519" s="19" t="s">
        <v>140</v>
      </c>
      <c r="B519" s="391"/>
      <c r="C519" s="27" t="s">
        <v>63</v>
      </c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</row>
    <row r="520" spans="1:21" x14ac:dyDescent="0.35">
      <c r="A520" s="19" t="s">
        <v>140</v>
      </c>
      <c r="B520" s="393" t="s">
        <v>8</v>
      </c>
      <c r="C520" s="28" t="s">
        <v>59</v>
      </c>
      <c r="D520" s="36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</row>
    <row r="521" spans="1:21" x14ac:dyDescent="0.35">
      <c r="A521" s="19" t="s">
        <v>140</v>
      </c>
      <c r="B521" s="390"/>
      <c r="C521" s="20" t="s">
        <v>60</v>
      </c>
      <c r="D521" s="3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</row>
    <row r="522" spans="1:21" x14ac:dyDescent="0.35">
      <c r="A522" s="19" t="s">
        <v>140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</row>
    <row r="523" spans="1:21" x14ac:dyDescent="0.35">
      <c r="A523" s="19" t="s">
        <v>140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</row>
    <row r="524" spans="1:21" x14ac:dyDescent="0.35">
      <c r="A524" s="19" t="s">
        <v>140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</row>
    <row r="525" spans="1:21" x14ac:dyDescent="0.35">
      <c r="A525" s="19" t="s">
        <v>140</v>
      </c>
      <c r="B525" s="393" t="s">
        <v>9</v>
      </c>
      <c r="C525" s="28" t="s">
        <v>59</v>
      </c>
      <c r="D525" s="36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</row>
    <row r="526" spans="1:21" x14ac:dyDescent="0.35">
      <c r="A526" s="19" t="s">
        <v>140</v>
      </c>
      <c r="B526" s="390"/>
      <c r="C526" s="20" t="s">
        <v>60</v>
      </c>
      <c r="D526" s="3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</row>
    <row r="527" spans="1:21" x14ac:dyDescent="0.35">
      <c r="A527" s="19" t="s">
        <v>140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</row>
    <row r="528" spans="1:21" x14ac:dyDescent="0.35">
      <c r="A528" s="19" t="s">
        <v>140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</row>
    <row r="529" spans="1:21" x14ac:dyDescent="0.35">
      <c r="A529" s="19" t="s">
        <v>140</v>
      </c>
      <c r="B529" s="391"/>
      <c r="C529" s="27" t="s">
        <v>63</v>
      </c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</row>
    <row r="530" spans="1:21" x14ac:dyDescent="0.35">
      <c r="A530" s="19" t="s">
        <v>140</v>
      </c>
      <c r="B530" s="393" t="s">
        <v>1</v>
      </c>
      <c r="C530" s="28" t="s">
        <v>59</v>
      </c>
      <c r="D530" s="36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</row>
    <row r="531" spans="1:21" x14ac:dyDescent="0.35">
      <c r="A531" s="19" t="s">
        <v>140</v>
      </c>
      <c r="B531" s="390"/>
      <c r="C531" s="20" t="s">
        <v>60</v>
      </c>
      <c r="D531" s="3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</row>
    <row r="532" spans="1:21" x14ac:dyDescent="0.35">
      <c r="A532" s="19" t="s">
        <v>140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</row>
    <row r="533" spans="1:21" x14ac:dyDescent="0.35">
      <c r="A533" s="19" t="s">
        <v>140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</row>
    <row r="534" spans="1:21" x14ac:dyDescent="0.35">
      <c r="A534" s="19" t="s">
        <v>140</v>
      </c>
      <c r="B534" s="391"/>
      <c r="C534" s="27" t="s">
        <v>63</v>
      </c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</row>
    <row r="535" spans="1:21" x14ac:dyDescent="0.35">
      <c r="A535" s="19" t="s">
        <v>140</v>
      </c>
      <c r="B535" s="393" t="s">
        <v>166</v>
      </c>
      <c r="C535" s="28" t="s">
        <v>59</v>
      </c>
      <c r="D535" s="36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</row>
    <row r="536" spans="1:21" x14ac:dyDescent="0.35">
      <c r="A536" s="19" t="s">
        <v>140</v>
      </c>
      <c r="B536" s="390"/>
      <c r="C536" s="20" t="s">
        <v>60</v>
      </c>
      <c r="D536" s="3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</row>
    <row r="537" spans="1:21" x14ac:dyDescent="0.35">
      <c r="A537" s="19" t="s">
        <v>140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</row>
    <row r="538" spans="1:21" x14ac:dyDescent="0.35">
      <c r="A538" s="19" t="s">
        <v>140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</row>
    <row r="539" spans="1:21" x14ac:dyDescent="0.35">
      <c r="A539" s="19" t="s">
        <v>140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</row>
    <row r="540" spans="1:21" x14ac:dyDescent="0.35">
      <c r="A540" s="19" t="s">
        <v>140</v>
      </c>
      <c r="B540" s="393" t="s">
        <v>11</v>
      </c>
      <c r="C540" s="28" t="s">
        <v>59</v>
      </c>
      <c r="D540" s="36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</row>
    <row r="541" spans="1:21" x14ac:dyDescent="0.35">
      <c r="A541" s="19" t="s">
        <v>140</v>
      </c>
      <c r="B541" s="390"/>
      <c r="C541" s="20" t="s">
        <v>60</v>
      </c>
      <c r="D541" s="3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</row>
    <row r="542" spans="1:21" x14ac:dyDescent="0.35">
      <c r="A542" s="19" t="s">
        <v>140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</row>
    <row r="543" spans="1:21" x14ac:dyDescent="0.35">
      <c r="A543" s="19" t="s">
        <v>140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</row>
    <row r="544" spans="1:21" x14ac:dyDescent="0.35">
      <c r="A544" s="19" t="s">
        <v>140</v>
      </c>
      <c r="B544" s="391"/>
      <c r="C544" s="27" t="s">
        <v>63</v>
      </c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</row>
    <row r="545" spans="1:21" x14ac:dyDescent="0.35">
      <c r="A545" s="19" t="s">
        <v>140</v>
      </c>
      <c r="B545" s="393" t="s">
        <v>12</v>
      </c>
      <c r="C545" s="28" t="s">
        <v>59</v>
      </c>
      <c r="D545" s="36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</row>
    <row r="546" spans="1:21" x14ac:dyDescent="0.35">
      <c r="A546" s="19" t="s">
        <v>140</v>
      </c>
      <c r="B546" s="390"/>
      <c r="C546" s="20" t="s">
        <v>60</v>
      </c>
      <c r="D546" s="3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</row>
    <row r="547" spans="1:21" x14ac:dyDescent="0.35">
      <c r="A547" s="19" t="s">
        <v>140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</row>
    <row r="548" spans="1:21" x14ac:dyDescent="0.35">
      <c r="A548" s="19" t="s">
        <v>140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</row>
    <row r="549" spans="1:21" ht="15" thickBot="1" x14ac:dyDescent="0.4">
      <c r="A549" s="19" t="s">
        <v>140</v>
      </c>
      <c r="B549" s="394"/>
      <c r="C549" s="69" t="s">
        <v>63</v>
      </c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</row>
    <row r="550" spans="1:21" x14ac:dyDescent="0.35">
      <c r="A550" s="19" t="s">
        <v>140</v>
      </c>
      <c r="B550" s="388" t="s">
        <v>64</v>
      </c>
      <c r="C550" s="17" t="s">
        <v>59</v>
      </c>
      <c r="D550" s="32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</row>
    <row r="551" spans="1:21" x14ac:dyDescent="0.35">
      <c r="A551" s="19" t="s">
        <v>140</v>
      </c>
      <c r="B551" s="388"/>
      <c r="C551" s="20" t="s">
        <v>60</v>
      </c>
      <c r="D551" s="3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</row>
    <row r="552" spans="1:21" x14ac:dyDescent="0.35">
      <c r="A552" s="19" t="s">
        <v>140</v>
      </c>
      <c r="B552" s="388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</row>
    <row r="553" spans="1:21" x14ac:dyDescent="0.35">
      <c r="A553" s="19" t="s">
        <v>140</v>
      </c>
      <c r="B553" s="388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</row>
    <row r="554" spans="1:21" x14ac:dyDescent="0.35">
      <c r="A554" s="19" t="s">
        <v>140</v>
      </c>
      <c r="B554" s="392"/>
      <c r="C554" s="26" t="s">
        <v>63</v>
      </c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</row>
    <row r="555" spans="1:21" x14ac:dyDescent="0.35">
      <c r="A555" s="19" t="s">
        <v>140</v>
      </c>
      <c r="B555" s="393" t="s">
        <v>65</v>
      </c>
      <c r="C555" s="28" t="s">
        <v>59</v>
      </c>
      <c r="D555" s="32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</row>
    <row r="556" spans="1:21" x14ac:dyDescent="0.35">
      <c r="A556" s="19" t="s">
        <v>140</v>
      </c>
      <c r="B556" s="390"/>
      <c r="C556" s="20" t="s">
        <v>60</v>
      </c>
      <c r="D556" s="3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</row>
    <row r="557" spans="1:21" x14ac:dyDescent="0.35">
      <c r="A557" s="19" t="s">
        <v>140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</row>
    <row r="558" spans="1:21" x14ac:dyDescent="0.35">
      <c r="A558" s="19" t="s">
        <v>140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</row>
    <row r="559" spans="1:21" x14ac:dyDescent="0.35">
      <c r="A559" s="19" t="s">
        <v>140</v>
      </c>
      <c r="B559" s="391"/>
      <c r="C559" s="27" t="s">
        <v>63</v>
      </c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</row>
    <row r="560" spans="1:21" x14ac:dyDescent="0.35">
      <c r="A560" s="19" t="s">
        <v>140</v>
      </c>
      <c r="B560" s="388" t="s">
        <v>94</v>
      </c>
      <c r="C560" s="28" t="s">
        <v>59</v>
      </c>
      <c r="D560" s="3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</row>
    <row r="561" spans="1:21" x14ac:dyDescent="0.35">
      <c r="A561" s="19" t="s">
        <v>140</v>
      </c>
      <c r="B561" s="388"/>
      <c r="C561" s="20" t="s">
        <v>60</v>
      </c>
      <c r="D561" s="3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</row>
    <row r="562" spans="1:21" x14ac:dyDescent="0.35">
      <c r="A562" s="19" t="s">
        <v>140</v>
      </c>
      <c r="B562" s="388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</row>
    <row r="563" spans="1:21" x14ac:dyDescent="0.35">
      <c r="A563" s="19" t="s">
        <v>140</v>
      </c>
      <c r="B563" s="388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</row>
    <row r="564" spans="1:21" x14ac:dyDescent="0.35">
      <c r="A564" s="19" t="s">
        <v>140</v>
      </c>
      <c r="B564" s="389"/>
      <c r="C564" s="25" t="s">
        <v>63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</row>
  </sheetData>
  <mergeCells count="97">
    <mergeCell ref="B421:B425"/>
    <mergeCell ref="B426:B430"/>
    <mergeCell ref="B431:B435"/>
    <mergeCell ref="B436:B440"/>
    <mergeCell ref="B441:B445"/>
    <mergeCell ref="B476:B480"/>
    <mergeCell ref="B481:B485"/>
    <mergeCell ref="B500:B504"/>
    <mergeCell ref="B446:B450"/>
    <mergeCell ref="B451:B455"/>
    <mergeCell ref="B456:B460"/>
    <mergeCell ref="B461:B465"/>
    <mergeCell ref="B466:B470"/>
    <mergeCell ref="B372:B376"/>
    <mergeCell ref="B377:B381"/>
    <mergeCell ref="B382:B386"/>
    <mergeCell ref="B555:B559"/>
    <mergeCell ref="B560:B564"/>
    <mergeCell ref="B525:B529"/>
    <mergeCell ref="B530:B534"/>
    <mergeCell ref="B535:B539"/>
    <mergeCell ref="B540:B544"/>
    <mergeCell ref="B545:B549"/>
    <mergeCell ref="B505:B509"/>
    <mergeCell ref="B510:B514"/>
    <mergeCell ref="B515:B519"/>
    <mergeCell ref="B520:B524"/>
    <mergeCell ref="B550:B554"/>
    <mergeCell ref="B471:B475"/>
    <mergeCell ref="B79:B83"/>
    <mergeCell ref="B165:B169"/>
    <mergeCell ref="B244:B248"/>
    <mergeCell ref="B39:B43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234:B238"/>
    <mergeCell ref="B239:B243"/>
    <mergeCell ref="B19:B23"/>
    <mergeCell ref="B24:B28"/>
    <mergeCell ref="B29:B33"/>
    <mergeCell ref="B34:B38"/>
    <mergeCell ref="B8:B18"/>
    <mergeCell ref="B94:B104"/>
    <mergeCell ref="B173:B183"/>
    <mergeCell ref="B263:B267"/>
    <mergeCell ref="B268:B272"/>
    <mergeCell ref="B120:B124"/>
    <mergeCell ref="B199:B203"/>
    <mergeCell ref="B130:B134"/>
    <mergeCell ref="B135:B139"/>
    <mergeCell ref="B140:B144"/>
    <mergeCell ref="B145:B149"/>
    <mergeCell ref="B150:B154"/>
    <mergeCell ref="B155:B159"/>
    <mergeCell ref="B160:B164"/>
    <mergeCell ref="B184:B188"/>
    <mergeCell ref="B189:B193"/>
    <mergeCell ref="B194:B198"/>
    <mergeCell ref="B252:B262"/>
    <mergeCell ref="B331:B341"/>
    <mergeCell ref="B278:B282"/>
    <mergeCell ref="B283:B287"/>
    <mergeCell ref="B288:B292"/>
    <mergeCell ref="B293:B297"/>
    <mergeCell ref="B298:B302"/>
    <mergeCell ref="B303:B307"/>
    <mergeCell ref="B273:B277"/>
    <mergeCell ref="B219:B223"/>
    <mergeCell ref="B224:B228"/>
    <mergeCell ref="B229:B233"/>
    <mergeCell ref="B204:B208"/>
    <mergeCell ref="B209:B213"/>
    <mergeCell ref="B214:B218"/>
    <mergeCell ref="B410:B420"/>
    <mergeCell ref="B489:B499"/>
    <mergeCell ref="B308:B312"/>
    <mergeCell ref="B313:B317"/>
    <mergeCell ref="B318:B322"/>
    <mergeCell ref="B323:B327"/>
    <mergeCell ref="B342:B346"/>
    <mergeCell ref="B347:B351"/>
    <mergeCell ref="B352:B356"/>
    <mergeCell ref="B357:B361"/>
    <mergeCell ref="B387:B391"/>
    <mergeCell ref="B392:B396"/>
    <mergeCell ref="B397:B401"/>
    <mergeCell ref="B402:B406"/>
    <mergeCell ref="B362:B366"/>
    <mergeCell ref="B367:B37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00B0F0"/>
  </sheetPr>
  <dimension ref="A2:AF564"/>
  <sheetViews>
    <sheetView zoomScale="70" zoomScaleNormal="70" zoomScalePageLayoutView="70" workbookViewId="0">
      <pane xSplit="3" ySplit="7" topLeftCell="R8" activePane="bottomRight" state="frozen"/>
      <selection pane="topRight" activeCell="D1" sqref="D1"/>
      <selection pane="bottomLeft" activeCell="A8" sqref="A8"/>
      <selection pane="bottomRight" activeCell="B535" sqref="B535:B539"/>
    </sheetView>
  </sheetViews>
  <sheetFormatPr defaultColWidth="8.81640625" defaultRowHeight="14.5" x14ac:dyDescent="0.35"/>
  <cols>
    <col min="1" max="1" width="17" style="19" customWidth="1"/>
    <col min="2" max="2" width="50.81640625" style="19" customWidth="1"/>
    <col min="3" max="3" width="50.453125" style="19" bestFit="1" customWidth="1"/>
    <col min="4" max="21" width="27.81640625" style="19" customWidth="1"/>
    <col min="22" max="22" width="39.453125" style="19" customWidth="1"/>
    <col min="23" max="23" width="8.81640625" style="19"/>
    <col min="24" max="25" width="13" style="19" bestFit="1" customWidth="1"/>
    <col min="26" max="16384" width="8.81640625" style="19"/>
  </cols>
  <sheetData>
    <row r="2" spans="1:22" ht="18.5" x14ac:dyDescent="0.35">
      <c r="B2" s="315" t="s">
        <v>141</v>
      </c>
      <c r="C2" s="98"/>
      <c r="D2" s="20"/>
      <c r="E2" s="20"/>
      <c r="F2" s="20"/>
      <c r="G2" s="20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</row>
    <row r="3" spans="1:22" x14ac:dyDescent="0.35">
      <c r="B3" s="20" t="s">
        <v>85</v>
      </c>
      <c r="C3" s="20"/>
      <c r="D3" s="21"/>
      <c r="E3" s="21"/>
      <c r="F3" s="21"/>
      <c r="G3" s="21"/>
    </row>
    <row r="4" spans="1:22" x14ac:dyDescent="0.35">
      <c r="B4" s="20" t="s">
        <v>84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</row>
    <row r="5" spans="1:22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</row>
    <row r="6" spans="1:22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</row>
    <row r="7" spans="1:22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186</v>
      </c>
    </row>
    <row r="8" spans="1:22" ht="15" customHeight="1" x14ac:dyDescent="0.35">
      <c r="A8" s="19" t="s">
        <v>141</v>
      </c>
      <c r="B8" s="385" t="s">
        <v>0</v>
      </c>
      <c r="C8" s="260" t="s">
        <v>125</v>
      </c>
      <c r="D8" s="77"/>
      <c r="E8" s="77"/>
      <c r="F8" s="77"/>
      <c r="G8" s="77"/>
      <c r="H8" s="76">
        <f t="shared" ref="H8:R8" si="0">H11+H18</f>
        <v>1576634934754</v>
      </c>
      <c r="I8" s="76">
        <f t="shared" si="0"/>
        <v>1634153876750</v>
      </c>
      <c r="J8" s="76">
        <f t="shared" si="0"/>
        <v>2068474137427</v>
      </c>
      <c r="K8" s="76">
        <f t="shared" si="0"/>
        <v>2303902677421</v>
      </c>
      <c r="L8" s="76">
        <f t="shared" si="0"/>
        <v>2350445407011</v>
      </c>
      <c r="M8" s="76">
        <f t="shared" si="0"/>
        <v>2004155072122</v>
      </c>
      <c r="N8" s="76">
        <f t="shared" si="0"/>
        <v>3311517984802</v>
      </c>
      <c r="O8" s="76">
        <f t="shared" si="0"/>
        <v>3468353011371</v>
      </c>
      <c r="P8" s="76">
        <f t="shared" si="0"/>
        <v>3774095470223</v>
      </c>
      <c r="Q8" s="76">
        <f>Q11+Q18</f>
        <v>4561912287541</v>
      </c>
      <c r="R8" s="76">
        <f t="shared" si="0"/>
        <v>4530735857709</v>
      </c>
      <c r="S8" s="76">
        <f>S11+S18</f>
        <v>5527103175681</v>
      </c>
      <c r="T8" s="76">
        <f>T11+T18</f>
        <v>5983304041612</v>
      </c>
      <c r="U8" s="76">
        <f>U11+U18</f>
        <v>6765320928664</v>
      </c>
    </row>
    <row r="9" spans="1:22" ht="15" customHeight="1" x14ac:dyDescent="0.35">
      <c r="A9" s="19" t="s">
        <v>141</v>
      </c>
      <c r="B9" s="386"/>
      <c r="C9" s="260" t="s">
        <v>124</v>
      </c>
      <c r="D9" s="76"/>
      <c r="E9" s="76"/>
      <c r="F9" s="76"/>
      <c r="G9" s="76"/>
      <c r="H9" s="76">
        <f t="shared" ref="H9:Q9" si="1">H12+H13+H14+H15+H16+H17</f>
        <v>1537573207856</v>
      </c>
      <c r="I9" s="76">
        <f t="shared" si="1"/>
        <v>1918016246334</v>
      </c>
      <c r="J9" s="76">
        <f t="shared" si="1"/>
        <v>2295745355196</v>
      </c>
      <c r="K9" s="76">
        <f t="shared" si="1"/>
        <v>2741720522006</v>
      </c>
      <c r="L9" s="76">
        <f t="shared" si="1"/>
        <v>2922861165538</v>
      </c>
      <c r="M9" s="76">
        <f t="shared" si="1"/>
        <v>2740587333020</v>
      </c>
      <c r="N9" s="76">
        <f t="shared" si="1"/>
        <v>4519786622359</v>
      </c>
      <c r="O9" s="76">
        <f t="shared" si="1"/>
        <v>4279380237281</v>
      </c>
      <c r="P9" s="76">
        <f t="shared" si="1"/>
        <v>5388797854283</v>
      </c>
      <c r="Q9" s="76">
        <f t="shared" si="1"/>
        <v>6881536397728</v>
      </c>
      <c r="R9" s="76">
        <f>R12+R13+R14+R15+R16+R17</f>
        <v>6731327240514</v>
      </c>
      <c r="S9" s="76">
        <f>S12+S13+S14+S15+S16+S17</f>
        <v>7224723009317</v>
      </c>
      <c r="T9" s="76">
        <f>T12+T13+T14+T15+T16+T17</f>
        <v>8103885646735</v>
      </c>
      <c r="U9" s="76">
        <f>U12+U13+U14+U15+U16+U17</f>
        <v>9284962893790</v>
      </c>
    </row>
    <row r="10" spans="1:22" ht="15" customHeight="1" x14ac:dyDescent="0.35">
      <c r="A10" s="19" t="s">
        <v>141</v>
      </c>
      <c r="B10" s="386"/>
      <c r="C10" s="95" t="s">
        <v>126</v>
      </c>
      <c r="D10" s="76"/>
      <c r="E10" s="76"/>
      <c r="F10" s="76"/>
      <c r="G10" s="76"/>
      <c r="H10" s="76">
        <f t="shared" ref="H10:R10" si="2">H19+H24+H29+H34+H39+H44+H49+H54+H59+H64</f>
        <v>1268060437408</v>
      </c>
      <c r="I10" s="76">
        <f t="shared" si="2"/>
        <v>1512132761817</v>
      </c>
      <c r="J10" s="76">
        <f t="shared" si="2"/>
        <v>1667898792310</v>
      </c>
      <c r="K10" s="76">
        <f t="shared" si="2"/>
        <v>1866228798042</v>
      </c>
      <c r="L10" s="76">
        <f t="shared" si="2"/>
        <v>1904842070766</v>
      </c>
      <c r="M10" s="76">
        <f>M19+M24+M29+M34+M39+M44+M49+M54+M59+M64</f>
        <v>1682916868857</v>
      </c>
      <c r="N10" s="76">
        <f t="shared" si="2"/>
        <v>2741418759731</v>
      </c>
      <c r="O10" s="76">
        <f t="shared" si="2"/>
        <v>2777205309082</v>
      </c>
      <c r="P10" s="76">
        <f t="shared" si="2"/>
        <v>3253340182453</v>
      </c>
      <c r="Q10" s="76">
        <f>Q19+Q24+Q29+Q34+Q39+Q44+Q49+Q54+Q59+Q64</f>
        <v>3702000139226</v>
      </c>
      <c r="R10" s="76">
        <f t="shared" si="2"/>
        <v>3848034975644</v>
      </c>
      <c r="S10" s="76">
        <f>S19+S24+S29+S34+S39+S44+S49+S54+S59+S64</f>
        <v>4542651249133</v>
      </c>
      <c r="T10" s="76">
        <f>T19+T24+T29+T34+T39+T44+T49+T54+T59+T64</f>
        <v>4867992693324</v>
      </c>
      <c r="U10" s="76">
        <f>U19+U24+U29+U34+U39+U44+U49+U54+U59+U64</f>
        <v>5594409369601</v>
      </c>
      <c r="V10" s="19" t="s">
        <v>213</v>
      </c>
    </row>
    <row r="11" spans="1:22" ht="15" customHeight="1" x14ac:dyDescent="0.35">
      <c r="A11" s="19" t="s">
        <v>141</v>
      </c>
      <c r="B11" s="386"/>
      <c r="C11" s="260" t="s">
        <v>123</v>
      </c>
      <c r="D11" s="86"/>
      <c r="E11" s="86"/>
      <c r="F11" s="86"/>
      <c r="G11" s="86"/>
      <c r="H11" s="86">
        <f>SUM(H12:H15)</f>
        <v>1268060437408</v>
      </c>
      <c r="I11" s="86">
        <f t="shared" ref="I11:P11" si="3">SUM(I12:I15)</f>
        <v>1512132761817</v>
      </c>
      <c r="J11" s="86">
        <f t="shared" si="3"/>
        <v>1667898792310</v>
      </c>
      <c r="K11" s="86">
        <f t="shared" si="3"/>
        <v>1986452798042</v>
      </c>
      <c r="L11" s="86">
        <f t="shared" si="3"/>
        <v>1985143070766</v>
      </c>
      <c r="M11" s="86">
        <f t="shared" si="3"/>
        <v>1796142868857</v>
      </c>
      <c r="N11" s="86">
        <f t="shared" si="3"/>
        <v>2989297759731</v>
      </c>
      <c r="O11" s="86">
        <f t="shared" si="3"/>
        <v>3083171309082</v>
      </c>
      <c r="P11" s="86">
        <f t="shared" si="3"/>
        <v>3530778182453</v>
      </c>
      <c r="Q11" s="86">
        <f>SUM(Q12:Q15)</f>
        <v>4220642139226</v>
      </c>
      <c r="R11" s="86">
        <f>SUM(R12:R15)</f>
        <v>4474564975644</v>
      </c>
      <c r="S11" s="86">
        <f>SUM(S12:S15)</f>
        <v>5020061249133</v>
      </c>
      <c r="T11" s="86">
        <f>SUM(T12:T15)</f>
        <v>5486295693324</v>
      </c>
      <c r="U11" s="86">
        <f>SUM(U12:U15)</f>
        <v>6435553705075</v>
      </c>
    </row>
    <row r="12" spans="1:22" ht="15" customHeight="1" x14ac:dyDescent="0.35">
      <c r="A12" s="19" t="s">
        <v>141</v>
      </c>
      <c r="B12" s="386"/>
      <c r="C12" s="20" t="s">
        <v>117</v>
      </c>
      <c r="D12" s="86"/>
      <c r="E12" s="86"/>
      <c r="F12" s="86"/>
      <c r="G12" s="86"/>
      <c r="H12" s="86">
        <f>H20+H25+H30+H35+H40+H45+H50+H55+H60+H65</f>
        <v>1242630559271</v>
      </c>
      <c r="I12" s="86">
        <f t="shared" ref="I12:Q12" si="4">I20+I25+I30+I35+I40+I45+I50+I55+I60+I65</f>
        <v>1397609021342</v>
      </c>
      <c r="J12" s="86">
        <f t="shared" si="4"/>
        <v>1493644053265</v>
      </c>
      <c r="K12" s="86">
        <f t="shared" si="4"/>
        <v>1618982381810</v>
      </c>
      <c r="L12" s="86">
        <f t="shared" si="4"/>
        <v>1601194195078</v>
      </c>
      <c r="M12" s="86">
        <f t="shared" si="4"/>
        <v>1326216898246</v>
      </c>
      <c r="N12" s="86">
        <f t="shared" si="4"/>
        <v>2169938915142</v>
      </c>
      <c r="O12" s="86">
        <f t="shared" si="4"/>
        <v>2380523796421</v>
      </c>
      <c r="P12" s="86">
        <f t="shared" si="4"/>
        <v>2560873694077</v>
      </c>
      <c r="Q12" s="86">
        <f t="shared" si="4"/>
        <v>2976717203524</v>
      </c>
      <c r="R12" s="86">
        <f>R20+R25+R30+R35+R40+R45+R50+R55+R60+R65</f>
        <v>3045317650190</v>
      </c>
      <c r="S12" s="86">
        <f>S20+S25+S30+S35+S40+S45+S50+S55+S60+S65</f>
        <v>3652585435826</v>
      </c>
      <c r="T12" s="86">
        <f>T20+T25+T30+T35+T40+T45+T50+T55+T60+T65</f>
        <v>4095651573627</v>
      </c>
      <c r="U12" s="86">
        <f>U20+U25+U30+U35+U40+U45+U50+U55+U60+U65</f>
        <v>4635576409274</v>
      </c>
    </row>
    <row r="13" spans="1:22" ht="15" customHeight="1" x14ac:dyDescent="0.35">
      <c r="A13" s="19" t="s">
        <v>141</v>
      </c>
      <c r="B13" s="386"/>
      <c r="C13" s="254" t="s">
        <v>118</v>
      </c>
      <c r="D13" s="86"/>
      <c r="E13" s="86"/>
      <c r="F13" s="86"/>
      <c r="G13" s="86"/>
      <c r="H13" s="86">
        <f>H21+H26+H31+H36+H41+H46+H51+H56+H61+H66</f>
        <v>7327880643</v>
      </c>
      <c r="I13" s="86">
        <f t="shared" ref="I13:S13" si="5">I21+I26+I31+I36+I41+I46+I51+I56+I61+I66</f>
        <v>22357489984</v>
      </c>
      <c r="J13" s="86">
        <f t="shared" si="5"/>
        <v>38496270578</v>
      </c>
      <c r="K13" s="86">
        <f t="shared" si="5"/>
        <v>25314566871</v>
      </c>
      <c r="L13" s="86">
        <f t="shared" si="5"/>
        <v>85534761171</v>
      </c>
      <c r="M13" s="86">
        <f t="shared" si="5"/>
        <v>77047695475</v>
      </c>
      <c r="N13" s="86">
        <f t="shared" si="5"/>
        <v>278701969839</v>
      </c>
      <c r="O13" s="86">
        <f t="shared" si="5"/>
        <v>111946561008</v>
      </c>
      <c r="P13" s="86">
        <f t="shared" si="5"/>
        <v>126024394801</v>
      </c>
      <c r="Q13" s="86">
        <f>Q21+Q26+Q31+Q36+Q41+Q51+Q56+Q61+Q66</f>
        <v>235749992918</v>
      </c>
      <c r="R13" s="86">
        <f t="shared" si="5"/>
        <v>221142852781</v>
      </c>
      <c r="S13" s="86">
        <f t="shared" si="5"/>
        <v>271924445505</v>
      </c>
      <c r="T13" s="86">
        <f t="shared" ref="T13" si="6">T21+T26+T31+T36+T41+T46+T51+T56+T61+T66</f>
        <v>212133408718</v>
      </c>
      <c r="U13" s="86">
        <f>U21+U26+U31+U36+U41+U46+U51+U56+U61+U66</f>
        <v>272375505178</v>
      </c>
    </row>
    <row r="14" spans="1:22" ht="15" customHeight="1" x14ac:dyDescent="0.35">
      <c r="A14" s="19" t="s">
        <v>141</v>
      </c>
      <c r="B14" s="386"/>
      <c r="C14" s="254" t="s">
        <v>119</v>
      </c>
      <c r="D14" s="86"/>
      <c r="E14" s="86"/>
      <c r="F14" s="86"/>
      <c r="G14" s="86"/>
      <c r="H14" s="86"/>
      <c r="I14" s="86"/>
      <c r="J14" s="86"/>
      <c r="K14" s="86">
        <v>120224000000</v>
      </c>
      <c r="L14" s="86">
        <v>80301000000</v>
      </c>
      <c r="M14" s="86">
        <v>113226000000</v>
      </c>
      <c r="N14" s="86">
        <v>247879000000</v>
      </c>
      <c r="O14" s="86">
        <v>305966000000</v>
      </c>
      <c r="P14" s="86">
        <v>277438000000</v>
      </c>
      <c r="Q14" s="86">
        <v>518642000000</v>
      </c>
      <c r="R14" s="86">
        <v>626530000000</v>
      </c>
      <c r="S14" s="86">
        <v>477410000000</v>
      </c>
      <c r="T14" s="86">
        <v>618303000000</v>
      </c>
      <c r="U14" s="86">
        <v>841144335474</v>
      </c>
    </row>
    <row r="15" spans="1:22" ht="15" customHeight="1" x14ac:dyDescent="0.35">
      <c r="A15" s="19" t="s">
        <v>141</v>
      </c>
      <c r="B15" s="386"/>
      <c r="C15" s="254" t="s">
        <v>120</v>
      </c>
      <c r="D15" s="86"/>
      <c r="E15" s="86"/>
      <c r="F15" s="86"/>
      <c r="G15" s="86"/>
      <c r="H15" s="86">
        <f t="shared" ref="H15:S15" si="7">H23+H28+H33+H38+H43+H48+H53+H58+H63+H68</f>
        <v>18101997494</v>
      </c>
      <c r="I15" s="86">
        <f t="shared" si="7"/>
        <v>92166250491</v>
      </c>
      <c r="J15" s="86">
        <f t="shared" si="7"/>
        <v>135758468467</v>
      </c>
      <c r="K15" s="86">
        <f t="shared" si="7"/>
        <v>221931849361</v>
      </c>
      <c r="L15" s="86">
        <f t="shared" si="7"/>
        <v>218113114517</v>
      </c>
      <c r="M15" s="86">
        <f t="shared" si="7"/>
        <v>279652275136</v>
      </c>
      <c r="N15" s="86">
        <f t="shared" si="7"/>
        <v>292777874750</v>
      </c>
      <c r="O15" s="86">
        <f t="shared" si="7"/>
        <v>284734951653</v>
      </c>
      <c r="P15" s="86">
        <f t="shared" si="7"/>
        <v>566442093575</v>
      </c>
      <c r="Q15" s="86">
        <f t="shared" si="7"/>
        <v>489532942784</v>
      </c>
      <c r="R15" s="86">
        <f t="shared" si="7"/>
        <v>581574472673</v>
      </c>
      <c r="S15" s="86">
        <f t="shared" si="7"/>
        <v>618141367802</v>
      </c>
      <c r="T15" s="86">
        <f t="shared" ref="T15" si="8">T23+T28+T33+T38+T43+T48+T53+T58+T63+T68</f>
        <v>560207710979</v>
      </c>
      <c r="U15" s="86">
        <f>U23+U28+U33+U38+U43+U48+U53+U58+U63+U68</f>
        <v>686457455149</v>
      </c>
    </row>
    <row r="16" spans="1:22" ht="15" customHeight="1" x14ac:dyDescent="0.35">
      <c r="A16" s="19" t="s">
        <v>141</v>
      </c>
      <c r="B16" s="386"/>
      <c r="C16" s="260" t="s">
        <v>121</v>
      </c>
      <c r="D16" s="32"/>
      <c r="E16" s="32"/>
      <c r="F16" s="32"/>
      <c r="G16" s="32"/>
      <c r="H16" s="32">
        <v>269512770448</v>
      </c>
      <c r="I16" s="32">
        <v>405883484517</v>
      </c>
      <c r="J16" s="32">
        <v>627846562886</v>
      </c>
      <c r="K16" s="32">
        <v>755267723964</v>
      </c>
      <c r="L16" s="32">
        <v>937718094772</v>
      </c>
      <c r="M16" s="32">
        <v>944444464163</v>
      </c>
      <c r="N16" s="32">
        <v>1530488862628</v>
      </c>
      <c r="O16" s="32">
        <v>1196208928199</v>
      </c>
      <c r="P16" s="32">
        <v>1858019671830</v>
      </c>
      <c r="Q16" s="32">
        <v>2660894258502</v>
      </c>
      <c r="R16" s="32">
        <v>2256762264870</v>
      </c>
      <c r="S16" s="32">
        <v>2204661760184</v>
      </c>
      <c r="T16" s="32">
        <v>2617589953411</v>
      </c>
      <c r="U16" s="32">
        <v>2849409188715</v>
      </c>
    </row>
    <row r="17" spans="1:22" ht="15" customHeight="1" x14ac:dyDescent="0.35">
      <c r="A17" s="19" t="s">
        <v>141</v>
      </c>
      <c r="B17" s="386"/>
      <c r="C17" s="260" t="s">
        <v>122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</row>
    <row r="18" spans="1:22" ht="15" customHeight="1" x14ac:dyDescent="0.35">
      <c r="A18" s="19" t="s">
        <v>141</v>
      </c>
      <c r="B18" s="387"/>
      <c r="C18" s="261" t="s">
        <v>116</v>
      </c>
      <c r="D18" s="33"/>
      <c r="E18" s="33"/>
      <c r="F18" s="33"/>
      <c r="G18" s="33"/>
      <c r="H18" s="33">
        <v>308574497346</v>
      </c>
      <c r="I18" s="33">
        <v>122021114933</v>
      </c>
      <c r="J18" s="33">
        <v>400575345117</v>
      </c>
      <c r="K18" s="33">
        <v>317449879379</v>
      </c>
      <c r="L18" s="33">
        <v>365302336245</v>
      </c>
      <c r="M18" s="33">
        <v>208012203265</v>
      </c>
      <c r="N18" s="33">
        <v>322220225071</v>
      </c>
      <c r="O18" s="33">
        <v>385181702289</v>
      </c>
      <c r="P18" s="33">
        <v>243317287770</v>
      </c>
      <c r="Q18" s="33">
        <v>341270148315</v>
      </c>
      <c r="R18" s="33">
        <v>56170882065</v>
      </c>
      <c r="S18" s="33">
        <v>507041926548</v>
      </c>
      <c r="T18" s="33">
        <v>497008348288</v>
      </c>
      <c r="U18" s="33">
        <v>329767223589</v>
      </c>
      <c r="V18" s="19" t="s">
        <v>197</v>
      </c>
    </row>
    <row r="19" spans="1:22" ht="15" customHeight="1" x14ac:dyDescent="0.35">
      <c r="A19" s="19" t="s">
        <v>141</v>
      </c>
      <c r="B19" s="390" t="s">
        <v>4</v>
      </c>
      <c r="C19" s="260" t="s">
        <v>59</v>
      </c>
      <c r="D19" s="34"/>
      <c r="E19" s="34"/>
      <c r="F19" s="34"/>
      <c r="G19" s="34"/>
      <c r="H19" s="34">
        <f>SUM(H20:H23)</f>
        <v>143300494101</v>
      </c>
      <c r="I19" s="34">
        <f t="shared" ref="I19:U19" si="9">SUM(I20:I23)</f>
        <v>126035451203</v>
      </c>
      <c r="J19" s="34">
        <f t="shared" si="9"/>
        <v>154220863224</v>
      </c>
      <c r="K19" s="34">
        <f t="shared" si="9"/>
        <v>135993398257</v>
      </c>
      <c r="L19" s="34">
        <f t="shared" si="9"/>
        <v>96394523964</v>
      </c>
      <c r="M19" s="34">
        <f>SUM(M20:M23)</f>
        <v>101640910964</v>
      </c>
      <c r="N19" s="34">
        <f t="shared" si="9"/>
        <v>125524573741</v>
      </c>
      <c r="O19" s="34">
        <f t="shared" si="9"/>
        <v>144350664342</v>
      </c>
      <c r="P19" s="34">
        <f t="shared" si="9"/>
        <v>178914180968</v>
      </c>
      <c r="Q19" s="34">
        <f>SUM(Q20:Q23)</f>
        <v>149083131306</v>
      </c>
      <c r="R19" s="34">
        <f>SUM(R20:R23)</f>
        <v>104125444219</v>
      </c>
      <c r="S19" s="34">
        <f>SUM(S20:S23)</f>
        <v>422746959157</v>
      </c>
      <c r="T19" s="34">
        <f t="shared" si="9"/>
        <v>115851611020</v>
      </c>
      <c r="U19" s="34">
        <f t="shared" si="9"/>
        <v>124368618226</v>
      </c>
    </row>
    <row r="20" spans="1:22" x14ac:dyDescent="0.35">
      <c r="A20" s="19" t="s">
        <v>141</v>
      </c>
      <c r="B20" s="390"/>
      <c r="C20" s="20" t="s">
        <v>60</v>
      </c>
      <c r="D20" s="34"/>
      <c r="E20" s="34"/>
      <c r="F20" s="34"/>
      <c r="G20" s="34"/>
      <c r="H20" s="34">
        <v>132611300609</v>
      </c>
      <c r="I20" s="34">
        <v>95290516755</v>
      </c>
      <c r="J20" s="34">
        <v>99664096421</v>
      </c>
      <c r="K20" s="34">
        <v>107999835595</v>
      </c>
      <c r="L20" s="34">
        <v>61567939443</v>
      </c>
      <c r="M20" s="34">
        <v>66529962028</v>
      </c>
      <c r="N20" s="34">
        <v>96297433522</v>
      </c>
      <c r="O20" s="34">
        <v>114447494734</v>
      </c>
      <c r="P20" s="34">
        <v>138593561846</v>
      </c>
      <c r="Q20" s="34">
        <v>87439622970</v>
      </c>
      <c r="R20" s="34">
        <v>70430305119</v>
      </c>
      <c r="S20" s="34">
        <v>346676866275</v>
      </c>
      <c r="T20" s="34">
        <v>67204016735</v>
      </c>
      <c r="U20" s="34">
        <v>80170765583</v>
      </c>
    </row>
    <row r="21" spans="1:22" x14ac:dyDescent="0.35">
      <c r="A21" s="19" t="s">
        <v>141</v>
      </c>
      <c r="B21" s="390"/>
      <c r="C21" s="254" t="s">
        <v>61</v>
      </c>
      <c r="D21" s="34"/>
      <c r="E21" s="34"/>
      <c r="F21" s="34"/>
      <c r="G21" s="34"/>
      <c r="H21" s="34">
        <v>7327880643</v>
      </c>
      <c r="I21" s="34">
        <v>22357489984</v>
      </c>
      <c r="J21" s="34">
        <v>38496270578</v>
      </c>
      <c r="K21" s="34">
        <v>2502392209</v>
      </c>
      <c r="L21" s="34">
        <v>2030076068</v>
      </c>
      <c r="M21" s="34">
        <v>0</v>
      </c>
      <c r="N21" s="34">
        <v>4860000000</v>
      </c>
      <c r="O21" s="34">
        <v>158794380</v>
      </c>
      <c r="P21" s="34">
        <v>0</v>
      </c>
      <c r="Q21" s="34">
        <v>0</v>
      </c>
      <c r="R21" s="34">
        <v>0</v>
      </c>
      <c r="S21" s="34">
        <v>0</v>
      </c>
      <c r="T21" s="34"/>
      <c r="U21" s="34"/>
    </row>
    <row r="22" spans="1:22" x14ac:dyDescent="0.35">
      <c r="A22" s="19" t="s">
        <v>141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</row>
    <row r="23" spans="1:22" x14ac:dyDescent="0.35">
      <c r="A23" s="19" t="s">
        <v>141</v>
      </c>
      <c r="B23" s="391"/>
      <c r="C23" s="255" t="s">
        <v>63</v>
      </c>
      <c r="D23" s="39"/>
      <c r="E23" s="39"/>
      <c r="F23" s="39"/>
      <c r="G23" s="39"/>
      <c r="H23" s="39">
        <v>3361312849</v>
      </c>
      <c r="I23" s="39">
        <v>8387444464</v>
      </c>
      <c r="J23" s="39">
        <v>16060496225</v>
      </c>
      <c r="K23" s="39">
        <v>25491170453</v>
      </c>
      <c r="L23" s="39">
        <v>32796508453</v>
      </c>
      <c r="M23" s="39">
        <v>35110948936</v>
      </c>
      <c r="N23" s="39">
        <v>24367140219</v>
      </c>
      <c r="O23" s="39">
        <v>29744375228</v>
      </c>
      <c r="P23" s="39">
        <v>40320619122</v>
      </c>
      <c r="Q23" s="39">
        <v>61643508336</v>
      </c>
      <c r="R23" s="39">
        <v>33695139100</v>
      </c>
      <c r="S23" s="39">
        <v>76070092882</v>
      </c>
      <c r="T23" s="39">
        <v>48647594285</v>
      </c>
      <c r="U23" s="39">
        <v>44197852643</v>
      </c>
    </row>
    <row r="24" spans="1:22" ht="15" customHeight="1" x14ac:dyDescent="0.35">
      <c r="A24" s="19" t="s">
        <v>141</v>
      </c>
      <c r="B24" s="390" t="s">
        <v>5</v>
      </c>
      <c r="C24" s="17" t="s">
        <v>59</v>
      </c>
      <c r="D24" s="34"/>
      <c r="E24" s="34"/>
      <c r="F24" s="34"/>
      <c r="G24" s="34"/>
      <c r="H24" s="34">
        <f>SUM(H25:H28)</f>
        <v>28214195788</v>
      </c>
      <c r="I24" s="34">
        <f>SUM(I25:I28)</f>
        <v>3701232253</v>
      </c>
      <c r="J24" s="34">
        <f t="shared" ref="J24:U24" si="10">SUM(J25:J28)</f>
        <v>12947711843</v>
      </c>
      <c r="K24" s="34">
        <f t="shared" si="10"/>
        <v>36413100185</v>
      </c>
      <c r="L24" s="34">
        <f t="shared" si="10"/>
        <v>35928519364</v>
      </c>
      <c r="M24" s="34">
        <f t="shared" si="10"/>
        <v>38739829820</v>
      </c>
      <c r="N24" s="34">
        <f t="shared" si="10"/>
        <v>43157241910</v>
      </c>
      <c r="O24" s="34">
        <f t="shared" si="10"/>
        <v>77379127038</v>
      </c>
      <c r="P24" s="34">
        <f t="shared" si="10"/>
        <v>185552549838</v>
      </c>
      <c r="Q24" s="34">
        <f t="shared" si="10"/>
        <v>131309006986</v>
      </c>
      <c r="R24" s="34">
        <f t="shared" si="10"/>
        <v>64719839588</v>
      </c>
      <c r="S24" s="34">
        <f t="shared" si="10"/>
        <v>136351776929</v>
      </c>
      <c r="T24" s="34">
        <f t="shared" si="10"/>
        <v>154352924825</v>
      </c>
      <c r="U24" s="34">
        <f t="shared" si="10"/>
        <v>115777305098</v>
      </c>
    </row>
    <row r="25" spans="1:22" x14ac:dyDescent="0.35">
      <c r="A25" s="19" t="s">
        <v>141</v>
      </c>
      <c r="B25" s="390"/>
      <c r="C25" s="20" t="s">
        <v>60</v>
      </c>
      <c r="D25" s="34"/>
      <c r="E25" s="34"/>
      <c r="F25" s="34"/>
      <c r="G25" s="34"/>
      <c r="H25" s="34">
        <v>28214195788</v>
      </c>
      <c r="I25" s="34">
        <v>3701232253</v>
      </c>
      <c r="J25" s="34">
        <v>12947711843</v>
      </c>
      <c r="K25" s="34">
        <v>36413100185</v>
      </c>
      <c r="L25" s="34">
        <v>35928519364</v>
      </c>
      <c r="M25" s="34">
        <v>38739829820</v>
      </c>
      <c r="N25" s="34">
        <v>43157241910</v>
      </c>
      <c r="O25" s="34">
        <v>77379127038</v>
      </c>
      <c r="P25" s="34">
        <v>185552549838</v>
      </c>
      <c r="Q25" s="34">
        <v>131309006986</v>
      </c>
      <c r="R25" s="34">
        <v>64719839588</v>
      </c>
      <c r="S25" s="34">
        <v>136351776929</v>
      </c>
      <c r="T25" s="34">
        <v>154352924825</v>
      </c>
      <c r="U25" s="34">
        <v>115777305098</v>
      </c>
    </row>
    <row r="26" spans="1:22" x14ac:dyDescent="0.35">
      <c r="A26" s="19" t="s">
        <v>141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2" x14ac:dyDescent="0.35">
      <c r="A27" s="19" t="s">
        <v>141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2" x14ac:dyDescent="0.35">
      <c r="A28" s="19" t="s">
        <v>141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</row>
    <row r="29" spans="1:22" ht="15" customHeight="1" x14ac:dyDescent="0.35">
      <c r="A29" s="19" t="s">
        <v>141</v>
      </c>
      <c r="B29" s="390" t="s">
        <v>6</v>
      </c>
      <c r="C29" s="17" t="s">
        <v>59</v>
      </c>
      <c r="D29" s="34"/>
      <c r="E29" s="34"/>
      <c r="F29" s="34"/>
      <c r="G29" s="34"/>
      <c r="H29" s="34">
        <f>SUM(H30:H33)</f>
        <v>110094113598</v>
      </c>
      <c r="I29" s="34">
        <f>SUM(I30:I33)</f>
        <v>160990003025</v>
      </c>
      <c r="J29" s="34">
        <f t="shared" ref="J29:U29" si="11">SUM(J30:J33)</f>
        <v>90343555505</v>
      </c>
      <c r="K29" s="34">
        <f t="shared" si="11"/>
        <v>79152688396</v>
      </c>
      <c r="L29" s="34">
        <f t="shared" si="11"/>
        <v>99673734615</v>
      </c>
      <c r="M29" s="34">
        <f t="shared" si="11"/>
        <v>70127278490</v>
      </c>
      <c r="N29" s="34">
        <f t="shared" si="11"/>
        <v>210801519479</v>
      </c>
      <c r="O29" s="34">
        <f t="shared" si="11"/>
        <v>282098454911</v>
      </c>
      <c r="P29" s="34">
        <f t="shared" si="11"/>
        <v>246924779709</v>
      </c>
      <c r="Q29" s="34">
        <f t="shared" si="11"/>
        <v>286047856197</v>
      </c>
      <c r="R29" s="34">
        <f t="shared" si="11"/>
        <v>193025943251</v>
      </c>
      <c r="S29" s="34">
        <f t="shared" si="11"/>
        <v>213454325023</v>
      </c>
      <c r="T29" s="34">
        <f t="shared" si="11"/>
        <v>281768645567</v>
      </c>
      <c r="U29" s="34">
        <f t="shared" si="11"/>
        <v>177010744861</v>
      </c>
    </row>
    <row r="30" spans="1:22" x14ac:dyDescent="0.35">
      <c r="A30" s="19" t="s">
        <v>141</v>
      </c>
      <c r="B30" s="390"/>
      <c r="C30" s="20" t="s">
        <v>60</v>
      </c>
      <c r="D30" s="34"/>
      <c r="E30" s="34"/>
      <c r="F30" s="34"/>
      <c r="G30" s="34"/>
      <c r="H30" s="34">
        <v>110094113598</v>
      </c>
      <c r="I30" s="34">
        <v>160990003025</v>
      </c>
      <c r="J30" s="34">
        <v>90343555505</v>
      </c>
      <c r="K30" s="34">
        <v>79152688396</v>
      </c>
      <c r="L30" s="34">
        <v>99673734615</v>
      </c>
      <c r="M30" s="34">
        <v>70127278490</v>
      </c>
      <c r="N30" s="34">
        <v>210801519479</v>
      </c>
      <c r="O30" s="34">
        <v>282098454911</v>
      </c>
      <c r="P30" s="34">
        <v>246924779709</v>
      </c>
      <c r="Q30" s="34">
        <v>286047856197</v>
      </c>
      <c r="R30" s="34">
        <v>193025943251</v>
      </c>
      <c r="S30" s="34">
        <v>213454325023</v>
      </c>
      <c r="T30" s="34">
        <v>281768645567</v>
      </c>
      <c r="U30" s="34">
        <v>177010744861</v>
      </c>
    </row>
    <row r="31" spans="1:22" x14ac:dyDescent="0.35">
      <c r="A31" s="19" t="s">
        <v>141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2" x14ac:dyDescent="0.35">
      <c r="A32" s="19" t="s">
        <v>141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 x14ac:dyDescent="0.35">
      <c r="A33" s="19" t="s">
        <v>141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15" customHeight="1" x14ac:dyDescent="0.35">
      <c r="A34" s="19" t="s">
        <v>141</v>
      </c>
      <c r="B34" s="393" t="s">
        <v>7</v>
      </c>
      <c r="C34" s="28" t="s">
        <v>59</v>
      </c>
      <c r="D34" s="34"/>
      <c r="E34" s="34"/>
      <c r="F34" s="34"/>
      <c r="G34" s="34"/>
      <c r="H34" s="34">
        <f>SUM(H35:H38)</f>
        <v>702786996283</v>
      </c>
      <c r="I34" s="34">
        <f>SUM(I35:I38)</f>
        <v>58921514473</v>
      </c>
      <c r="J34" s="34">
        <f t="shared" ref="J34:T34" si="12">SUM(J35:J38)</f>
        <v>95440509852</v>
      </c>
      <c r="K34" s="34">
        <f t="shared" si="12"/>
        <v>39779260989</v>
      </c>
      <c r="L34" s="34">
        <f t="shared" si="12"/>
        <v>141862290891</v>
      </c>
      <c r="M34" s="34">
        <f t="shared" si="12"/>
        <v>114611801889</v>
      </c>
      <c r="N34" s="34">
        <f t="shared" si="12"/>
        <v>144345837111</v>
      </c>
      <c r="O34" s="34">
        <f t="shared" si="12"/>
        <v>229092012626</v>
      </c>
      <c r="P34" s="34">
        <f t="shared" si="12"/>
        <v>172461263523</v>
      </c>
      <c r="Q34" s="34">
        <f t="shared" si="12"/>
        <v>225229028606</v>
      </c>
      <c r="R34" s="34">
        <f t="shared" si="12"/>
        <v>150994026706</v>
      </c>
      <c r="S34" s="34">
        <f t="shared" si="12"/>
        <v>258076042289</v>
      </c>
      <c r="T34" s="34">
        <f t="shared" si="12"/>
        <v>285355025859</v>
      </c>
      <c r="U34" s="34">
        <f>SUM(U35:U38)</f>
        <v>524059972123</v>
      </c>
    </row>
    <row r="35" spans="1:21" x14ac:dyDescent="0.35">
      <c r="A35" s="19" t="s">
        <v>141</v>
      </c>
      <c r="B35" s="390"/>
      <c r="C35" s="20" t="s">
        <v>60</v>
      </c>
      <c r="D35" s="34"/>
      <c r="E35" s="34"/>
      <c r="F35" s="34"/>
      <c r="G35" s="34"/>
      <c r="H35" s="34">
        <v>695968540086</v>
      </c>
      <c r="I35" s="34">
        <v>5329161126</v>
      </c>
      <c r="J35" s="34">
        <v>22409597710</v>
      </c>
      <c r="K35" s="34">
        <v>31598362259</v>
      </c>
      <c r="L35" s="34">
        <v>131399753284</v>
      </c>
      <c r="M35" s="34">
        <v>101182407869</v>
      </c>
      <c r="N35" s="34">
        <v>140633834713</v>
      </c>
      <c r="O35" s="34">
        <v>209757922626</v>
      </c>
      <c r="P35" s="34">
        <v>155398212386</v>
      </c>
      <c r="Q35" s="34">
        <v>215909133085</v>
      </c>
      <c r="R35" s="34">
        <v>136457623339</v>
      </c>
      <c r="S35" s="34">
        <v>238662841770</v>
      </c>
      <c r="T35" s="34">
        <v>259860322193</v>
      </c>
      <c r="U35" s="34">
        <v>498200848598</v>
      </c>
    </row>
    <row r="36" spans="1:21" x14ac:dyDescent="0.35">
      <c r="A36" s="19" t="s">
        <v>141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 x14ac:dyDescent="0.35">
      <c r="A37" s="19" t="s">
        <v>141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 x14ac:dyDescent="0.35">
      <c r="A38" s="19" t="s">
        <v>141</v>
      </c>
      <c r="B38" s="391"/>
      <c r="C38" s="27" t="s">
        <v>63</v>
      </c>
      <c r="D38" s="38"/>
      <c r="E38" s="38"/>
      <c r="F38" s="38"/>
      <c r="G38" s="38"/>
      <c r="H38" s="38">
        <v>6818456197</v>
      </c>
      <c r="I38" s="38">
        <v>53592353347</v>
      </c>
      <c r="J38" s="38">
        <v>73030912142</v>
      </c>
      <c r="K38" s="38">
        <v>8180898730</v>
      </c>
      <c r="L38" s="38">
        <v>10462537607</v>
      </c>
      <c r="M38" s="38">
        <v>13429394020</v>
      </c>
      <c r="N38" s="38">
        <v>3712002398</v>
      </c>
      <c r="O38" s="38">
        <v>19334090000</v>
      </c>
      <c r="P38" s="38">
        <v>17063051137</v>
      </c>
      <c r="Q38" s="38">
        <v>9319895521</v>
      </c>
      <c r="R38" s="38">
        <v>14536403367</v>
      </c>
      <c r="S38" s="38">
        <v>19413200519</v>
      </c>
      <c r="T38" s="38">
        <v>25494703666</v>
      </c>
      <c r="U38" s="38">
        <v>25859123525</v>
      </c>
    </row>
    <row r="39" spans="1:21" ht="15" customHeight="1" x14ac:dyDescent="0.35">
      <c r="A39" s="19" t="s">
        <v>141</v>
      </c>
      <c r="B39" s="393" t="s">
        <v>8</v>
      </c>
      <c r="C39" s="28" t="s">
        <v>59</v>
      </c>
      <c r="D39" s="34"/>
      <c r="E39" s="34"/>
      <c r="F39" s="34"/>
      <c r="G39" s="34"/>
      <c r="H39" s="34">
        <f>SUM(H40:H43)</f>
        <v>2610301732</v>
      </c>
      <c r="I39" s="34"/>
      <c r="J39" s="34">
        <f t="shared" ref="J39:U39" si="13">SUM(J40:J43)</f>
        <v>3689591565</v>
      </c>
      <c r="K39" s="34">
        <f t="shared" si="13"/>
        <v>13164355326</v>
      </c>
      <c r="L39" s="34">
        <f t="shared" si="13"/>
        <v>7345858348</v>
      </c>
      <c r="M39" s="34">
        <f t="shared" si="13"/>
        <v>1191842420</v>
      </c>
      <c r="N39" s="34">
        <f t="shared" si="13"/>
        <v>2770497759</v>
      </c>
      <c r="O39" s="34">
        <f t="shared" si="13"/>
        <v>1440459976</v>
      </c>
      <c r="P39" s="34">
        <f t="shared" si="13"/>
        <v>3195250829</v>
      </c>
      <c r="Q39" s="34">
        <f t="shared" si="13"/>
        <v>1102531767</v>
      </c>
      <c r="R39" s="34">
        <f t="shared" si="13"/>
        <v>1842463940</v>
      </c>
      <c r="S39" s="34">
        <f t="shared" si="13"/>
        <v>4362523895</v>
      </c>
      <c r="T39" s="34">
        <f t="shared" si="13"/>
        <v>5074285699</v>
      </c>
      <c r="U39" s="34">
        <f t="shared" si="13"/>
        <v>6800946726</v>
      </c>
    </row>
    <row r="40" spans="1:21" x14ac:dyDescent="0.35">
      <c r="A40" s="19" t="s">
        <v>141</v>
      </c>
      <c r="B40" s="390"/>
      <c r="C40" s="20" t="s">
        <v>60</v>
      </c>
      <c r="D40" s="34"/>
      <c r="E40" s="34"/>
      <c r="F40" s="34"/>
      <c r="G40" s="34"/>
      <c r="H40" s="34">
        <v>2610301732</v>
      </c>
      <c r="I40" s="34">
        <v>0</v>
      </c>
      <c r="J40" s="34">
        <v>3689591565</v>
      </c>
      <c r="K40" s="34">
        <v>13164355326</v>
      </c>
      <c r="L40" s="34">
        <v>7345858348</v>
      </c>
      <c r="M40" s="34">
        <v>1191842420</v>
      </c>
      <c r="N40" s="34">
        <v>471781824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/>
      <c r="U40" s="34"/>
    </row>
    <row r="41" spans="1:21" x14ac:dyDescent="0.35">
      <c r="A41" s="19" t="s">
        <v>141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</row>
    <row r="42" spans="1:21" x14ac:dyDescent="0.35">
      <c r="A42" s="19" t="s">
        <v>141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 x14ac:dyDescent="0.35">
      <c r="A43" s="19" t="s">
        <v>141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>
        <v>2298715935</v>
      </c>
      <c r="O43" s="38">
        <v>1440459976</v>
      </c>
      <c r="P43" s="38">
        <v>3195250829</v>
      </c>
      <c r="Q43" s="38">
        <v>1102531767</v>
      </c>
      <c r="R43" s="38">
        <v>1842463940</v>
      </c>
      <c r="S43" s="38">
        <v>4362523895</v>
      </c>
      <c r="T43" s="38">
        <v>5074285699</v>
      </c>
      <c r="U43" s="38">
        <v>6800946726</v>
      </c>
    </row>
    <row r="44" spans="1:21" ht="15" customHeight="1" x14ac:dyDescent="0.35">
      <c r="A44" s="19" t="s">
        <v>141</v>
      </c>
      <c r="B44" s="393" t="s">
        <v>9</v>
      </c>
      <c r="C44" s="28" t="s">
        <v>59</v>
      </c>
      <c r="D44" s="34"/>
      <c r="E44" s="34"/>
      <c r="F44" s="34"/>
      <c r="G44" s="34"/>
      <c r="H44" s="34">
        <f>SUM(H45:H48)</f>
        <v>123674395682</v>
      </c>
      <c r="I44" s="34">
        <f>SUM(I45:I48)</f>
        <v>938740615837</v>
      </c>
      <c r="J44" s="34">
        <f t="shared" ref="J44:U44" si="14">SUM(J45:J48)</f>
        <v>900363957140</v>
      </c>
      <c r="K44" s="34">
        <f t="shared" si="14"/>
        <v>890549420445</v>
      </c>
      <c r="L44" s="34">
        <f t="shared" si="14"/>
        <v>688890160018</v>
      </c>
      <c r="M44" s="34">
        <f t="shared" si="14"/>
        <v>710902924482</v>
      </c>
      <c r="N44" s="34">
        <f t="shared" si="14"/>
        <v>1090105290464</v>
      </c>
      <c r="O44" s="34">
        <f t="shared" si="14"/>
        <v>1138955695642</v>
      </c>
      <c r="P44" s="34">
        <f t="shared" si="14"/>
        <v>1236194317763</v>
      </c>
      <c r="Q44" s="34">
        <f t="shared" si="14"/>
        <v>1623167061125</v>
      </c>
      <c r="R44" s="34">
        <f t="shared" si="14"/>
        <v>2056750708962</v>
      </c>
      <c r="S44" s="34">
        <f t="shared" si="14"/>
        <v>2390151312840</v>
      </c>
      <c r="T44" s="34">
        <f t="shared" si="14"/>
        <v>2829805567424</v>
      </c>
      <c r="U44" s="34">
        <f t="shared" si="14"/>
        <v>3089642255724</v>
      </c>
    </row>
    <row r="45" spans="1:21" x14ac:dyDescent="0.35">
      <c r="A45" s="19" t="s">
        <v>141</v>
      </c>
      <c r="B45" s="390"/>
      <c r="C45" s="20" t="s">
        <v>60</v>
      </c>
      <c r="D45" s="34"/>
      <c r="E45" s="34"/>
      <c r="F45" s="34"/>
      <c r="G45" s="34"/>
      <c r="H45" s="34">
        <v>121613861405</v>
      </c>
      <c r="I45" s="34">
        <v>938740615837</v>
      </c>
      <c r="J45" s="34">
        <v>890859920748</v>
      </c>
      <c r="K45" s="34">
        <v>881133607121</v>
      </c>
      <c r="L45" s="34">
        <v>682132047213</v>
      </c>
      <c r="M45" s="34">
        <v>692481239221</v>
      </c>
      <c r="N45" s="34">
        <v>1056974496077</v>
      </c>
      <c r="O45" s="34">
        <v>1103094670069</v>
      </c>
      <c r="P45" s="34">
        <v>1115786404204</v>
      </c>
      <c r="Q45" s="34">
        <v>1516836334850</v>
      </c>
      <c r="R45" s="34">
        <v>1930365603462</v>
      </c>
      <c r="S45" s="34">
        <v>2224679429568</v>
      </c>
      <c r="T45" s="34">
        <v>2553736100631</v>
      </c>
      <c r="U45" s="34">
        <v>2840903928789</v>
      </c>
    </row>
    <row r="46" spans="1:21" x14ac:dyDescent="0.35">
      <c r="A46" s="19" t="s">
        <v>141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99"/>
      <c r="R46" s="35"/>
      <c r="S46" s="35"/>
      <c r="T46" s="35"/>
      <c r="U46" s="35"/>
    </row>
    <row r="47" spans="1:21" x14ac:dyDescent="0.35">
      <c r="A47" s="19" t="s">
        <v>141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1" x14ac:dyDescent="0.35">
      <c r="A48" s="19" t="s">
        <v>141</v>
      </c>
      <c r="B48" s="391"/>
      <c r="C48" s="27" t="s">
        <v>63</v>
      </c>
      <c r="D48" s="38"/>
      <c r="E48" s="38"/>
      <c r="F48" s="38"/>
      <c r="G48" s="38"/>
      <c r="H48" s="38">
        <v>2060534277</v>
      </c>
      <c r="I48" s="38"/>
      <c r="J48" s="38">
        <v>9504036392</v>
      </c>
      <c r="K48" s="38">
        <v>9415813324</v>
      </c>
      <c r="L48" s="38">
        <v>6758112805</v>
      </c>
      <c r="M48" s="38">
        <v>18421685261</v>
      </c>
      <c r="N48" s="38">
        <v>33130794387</v>
      </c>
      <c r="O48" s="38">
        <v>35861025573</v>
      </c>
      <c r="P48" s="38">
        <v>120407913559</v>
      </c>
      <c r="Q48" s="38">
        <v>106330726275</v>
      </c>
      <c r="R48" s="38">
        <v>126385105500</v>
      </c>
      <c r="S48" s="38">
        <v>165471883272</v>
      </c>
      <c r="T48" s="38">
        <v>276069466793</v>
      </c>
      <c r="U48" s="38">
        <v>248738326935</v>
      </c>
    </row>
    <row r="49" spans="1:27" x14ac:dyDescent="0.35">
      <c r="A49" s="19" t="s">
        <v>141</v>
      </c>
      <c r="B49" s="393" t="s">
        <v>1</v>
      </c>
      <c r="C49" s="28" t="s">
        <v>59</v>
      </c>
      <c r="D49" s="34"/>
      <c r="E49" s="34"/>
      <c r="F49" s="34"/>
      <c r="G49" s="34"/>
      <c r="H49" s="34">
        <f>SUM(H50:H53)</f>
        <v>10155436045</v>
      </c>
      <c r="I49" s="34">
        <f>SUM(I50:I53)</f>
        <v>32284245109</v>
      </c>
      <c r="J49" s="34">
        <f t="shared" ref="J49:U49" si="15">SUM(J50:J53)</f>
        <v>179553819699</v>
      </c>
      <c r="K49" s="34">
        <f t="shared" si="15"/>
        <v>183445710764</v>
      </c>
      <c r="L49" s="34">
        <f t="shared" si="15"/>
        <v>197151509042</v>
      </c>
      <c r="M49" s="34">
        <f t="shared" si="15"/>
        <v>180580361190</v>
      </c>
      <c r="N49" s="34">
        <f t="shared" si="15"/>
        <v>298131274312</v>
      </c>
      <c r="O49" s="34">
        <f t="shared" si="15"/>
        <v>257812583916</v>
      </c>
      <c r="P49" s="34">
        <f t="shared" si="15"/>
        <v>296112159150</v>
      </c>
      <c r="Q49" s="34">
        <f t="shared" si="15"/>
        <v>349464007759</v>
      </c>
      <c r="R49" s="34">
        <f t="shared" si="15"/>
        <v>433568253269</v>
      </c>
      <c r="S49" s="34">
        <f t="shared" si="15"/>
        <v>371327009529</v>
      </c>
      <c r="T49" s="34">
        <f t="shared" si="15"/>
        <v>411323825479</v>
      </c>
      <c r="U49" s="34">
        <f t="shared" si="15"/>
        <v>817549887957</v>
      </c>
    </row>
    <row r="50" spans="1:27" x14ac:dyDescent="0.35">
      <c r="A50" s="19" t="s">
        <v>141</v>
      </c>
      <c r="B50" s="390"/>
      <c r="C50" s="20" t="s">
        <v>60</v>
      </c>
      <c r="D50" s="34"/>
      <c r="E50" s="34"/>
      <c r="F50" s="34"/>
      <c r="G50" s="34"/>
      <c r="H50" s="34">
        <v>8758368517</v>
      </c>
      <c r="I50" s="34">
        <v>16137424406</v>
      </c>
      <c r="J50" s="34">
        <v>157146415507</v>
      </c>
      <c r="K50" s="34">
        <v>152356831338</v>
      </c>
      <c r="L50" s="34">
        <v>149365331981</v>
      </c>
      <c r="M50" s="34">
        <v>95206320262</v>
      </c>
      <c r="N50" s="34">
        <v>255540066761</v>
      </c>
      <c r="O50" s="34">
        <v>192710357261</v>
      </c>
      <c r="P50" s="34">
        <v>216193551563</v>
      </c>
      <c r="Q50" s="34">
        <v>239720856159</v>
      </c>
      <c r="R50" s="34">
        <v>255103513300</v>
      </c>
      <c r="S50" s="34">
        <v>262046839335</v>
      </c>
      <c r="T50" s="34">
        <v>287406876554</v>
      </c>
      <c r="U50" s="34">
        <v>540892766554</v>
      </c>
    </row>
    <row r="51" spans="1:27" x14ac:dyDescent="0.35">
      <c r="A51" s="19" t="s">
        <v>141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172"/>
      <c r="W51" s="172"/>
      <c r="X51" s="172"/>
      <c r="Y51" s="172"/>
      <c r="Z51" s="172"/>
      <c r="AA51" s="99"/>
    </row>
    <row r="52" spans="1:27" x14ac:dyDescent="0.35">
      <c r="A52" s="19" t="s">
        <v>141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  <row r="53" spans="1:27" x14ac:dyDescent="0.35">
      <c r="A53" s="19" t="s">
        <v>141</v>
      </c>
      <c r="B53" s="391"/>
      <c r="C53" s="27" t="s">
        <v>63</v>
      </c>
      <c r="D53" s="38"/>
      <c r="E53" s="38"/>
      <c r="F53" s="38"/>
      <c r="G53" s="38"/>
      <c r="H53" s="38">
        <v>1397067528</v>
      </c>
      <c r="I53" s="38">
        <v>16146820703</v>
      </c>
      <c r="J53" s="38">
        <v>22407404192</v>
      </c>
      <c r="K53" s="38">
        <v>31088879426</v>
      </c>
      <c r="L53" s="38">
        <v>47786177061</v>
      </c>
      <c r="M53" s="38">
        <v>85374040928</v>
      </c>
      <c r="N53" s="38">
        <v>42591207551</v>
      </c>
      <c r="O53" s="38">
        <v>65102226655</v>
      </c>
      <c r="P53" s="38">
        <v>79918607587</v>
      </c>
      <c r="Q53" s="38">
        <v>109743151600</v>
      </c>
      <c r="R53" s="38">
        <v>178464739969</v>
      </c>
      <c r="S53" s="38">
        <v>109280170194</v>
      </c>
      <c r="T53" s="38">
        <v>123916948925</v>
      </c>
      <c r="U53" s="38">
        <v>276657121403</v>
      </c>
    </row>
    <row r="54" spans="1:27" x14ac:dyDescent="0.35">
      <c r="A54" s="19" t="s">
        <v>141</v>
      </c>
      <c r="B54" s="393" t="s">
        <v>166</v>
      </c>
      <c r="C54" s="28" t="s">
        <v>59</v>
      </c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>
        <f t="shared" ref="Q54:U54" si="16">SUM(Q55:Q58)</f>
        <v>421965300</v>
      </c>
      <c r="R54" s="34">
        <f t="shared" si="16"/>
        <v>421965300</v>
      </c>
      <c r="S54" s="34">
        <f t="shared" si="16"/>
        <v>0</v>
      </c>
      <c r="T54" s="34">
        <f t="shared" si="16"/>
        <v>0</v>
      </c>
      <c r="U54" s="34">
        <f t="shared" si="16"/>
        <v>0</v>
      </c>
    </row>
    <row r="55" spans="1:27" x14ac:dyDescent="0.35">
      <c r="A55" s="19" t="s">
        <v>141</v>
      </c>
      <c r="B55" s="390"/>
      <c r="C55" s="20" t="s">
        <v>60</v>
      </c>
      <c r="D55" s="34"/>
      <c r="E55" s="34"/>
      <c r="F55" s="34"/>
      <c r="G55" s="34"/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421965300</v>
      </c>
      <c r="R55" s="34">
        <v>421965300</v>
      </c>
      <c r="S55" s="34">
        <v>0</v>
      </c>
      <c r="T55" s="34">
        <v>0</v>
      </c>
      <c r="U55" s="34">
        <v>0</v>
      </c>
    </row>
    <row r="56" spans="1:27" x14ac:dyDescent="0.35">
      <c r="A56" s="19" t="s">
        <v>141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7" x14ac:dyDescent="0.35">
      <c r="A57" s="19" t="s">
        <v>141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7" x14ac:dyDescent="0.35">
      <c r="A58" s="19" t="s">
        <v>141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7" x14ac:dyDescent="0.35">
      <c r="A59" s="19" t="s">
        <v>141</v>
      </c>
      <c r="B59" s="393" t="s">
        <v>11</v>
      </c>
      <c r="C59" s="28" t="s">
        <v>59</v>
      </c>
      <c r="D59" s="34"/>
      <c r="E59" s="34"/>
      <c r="F59" s="34"/>
      <c r="G59" s="34"/>
      <c r="H59" s="34">
        <f>SUM(H60:H63)</f>
        <v>7946682839</v>
      </c>
      <c r="I59" s="34">
        <f>SUM(I60:I63)</f>
        <v>70757349116</v>
      </c>
      <c r="J59" s="34">
        <f t="shared" ref="J59:U59" si="17">SUM(J60:J63)</f>
        <v>135288428031</v>
      </c>
      <c r="K59" s="34">
        <f t="shared" si="17"/>
        <v>186294365253</v>
      </c>
      <c r="L59" s="34">
        <f t="shared" si="17"/>
        <v>205185696089</v>
      </c>
      <c r="M59" s="34">
        <f t="shared" si="17"/>
        <v>158854988330</v>
      </c>
      <c r="N59" s="34">
        <f t="shared" si="17"/>
        <v>290230414098</v>
      </c>
      <c r="O59" s="34">
        <f t="shared" si="17"/>
        <v>260970782219</v>
      </c>
      <c r="P59" s="34">
        <f t="shared" si="17"/>
        <v>395362699451</v>
      </c>
      <c r="Q59" s="34">
        <f t="shared" si="17"/>
        <v>400795728517</v>
      </c>
      <c r="R59" s="34">
        <f t="shared" si="17"/>
        <v>267312279384</v>
      </c>
      <c r="S59" s="34">
        <f t="shared" si="17"/>
        <v>189793116168</v>
      </c>
      <c r="T59" s="34">
        <f t="shared" si="17"/>
        <v>426349707595</v>
      </c>
      <c r="U59" s="34">
        <f t="shared" si="17"/>
        <v>277493937903</v>
      </c>
    </row>
    <row r="60" spans="1:27" x14ac:dyDescent="0.35">
      <c r="A60" s="19" t="s">
        <v>141</v>
      </c>
      <c r="B60" s="390"/>
      <c r="C60" s="20" t="s">
        <v>60</v>
      </c>
      <c r="D60" s="34"/>
      <c r="E60" s="34"/>
      <c r="F60" s="34"/>
      <c r="G60" s="34"/>
      <c r="H60" s="34">
        <v>7946682839</v>
      </c>
      <c r="I60" s="34">
        <v>70717349116</v>
      </c>
      <c r="J60" s="34">
        <v>135195900976</v>
      </c>
      <c r="K60" s="34">
        <v>186205669293</v>
      </c>
      <c r="L60" s="34">
        <v>205166524169</v>
      </c>
      <c r="M60" s="34">
        <v>158706508330</v>
      </c>
      <c r="N60" s="34">
        <v>290217190348</v>
      </c>
      <c r="O60" s="34">
        <v>260881101719</v>
      </c>
      <c r="P60" s="34">
        <v>395333519451</v>
      </c>
      <c r="Q60" s="34">
        <v>400756531967</v>
      </c>
      <c r="R60" s="34">
        <v>267299957111</v>
      </c>
      <c r="S60" s="34">
        <v>189767366968</v>
      </c>
      <c r="T60" s="34">
        <v>425721147613</v>
      </c>
      <c r="U60" s="34">
        <v>276761279221</v>
      </c>
    </row>
    <row r="61" spans="1:27" x14ac:dyDescent="0.35">
      <c r="A61" s="19" t="s">
        <v>141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7" x14ac:dyDescent="0.35">
      <c r="A62" s="19" t="s">
        <v>141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7" x14ac:dyDescent="0.35">
      <c r="A63" s="19" t="s">
        <v>141</v>
      </c>
      <c r="B63" s="391"/>
      <c r="C63" s="27" t="s">
        <v>63</v>
      </c>
      <c r="D63" s="38"/>
      <c r="E63" s="38"/>
      <c r="F63" s="38"/>
      <c r="G63" s="38"/>
      <c r="H63" s="38"/>
      <c r="I63" s="38">
        <v>40000000</v>
      </c>
      <c r="J63" s="38">
        <v>92527055</v>
      </c>
      <c r="K63" s="38">
        <v>88695960</v>
      </c>
      <c r="L63" s="38">
        <v>19171920</v>
      </c>
      <c r="M63" s="38">
        <v>148480000</v>
      </c>
      <c r="N63" s="38">
        <v>13223750</v>
      </c>
      <c r="O63" s="38">
        <v>89680500</v>
      </c>
      <c r="P63" s="38">
        <v>29180000</v>
      </c>
      <c r="Q63" s="38">
        <v>39196550</v>
      </c>
      <c r="R63" s="38">
        <v>12322273</v>
      </c>
      <c r="S63" s="38">
        <v>25749200</v>
      </c>
      <c r="T63" s="38">
        <v>628559982</v>
      </c>
      <c r="U63" s="38">
        <v>732658682</v>
      </c>
    </row>
    <row r="64" spans="1:27" x14ac:dyDescent="0.35">
      <c r="A64" s="19" t="s">
        <v>141</v>
      </c>
      <c r="B64" s="393" t="s">
        <v>12</v>
      </c>
      <c r="C64" s="28" t="s">
        <v>59</v>
      </c>
      <c r="D64" s="34"/>
      <c r="E64" s="34"/>
      <c r="F64" s="34"/>
      <c r="G64" s="34"/>
      <c r="H64" s="34">
        <f>SUM(H65:H68)</f>
        <v>139277821340</v>
      </c>
      <c r="I64" s="34">
        <f>SUM(I65:I68)</f>
        <v>120702350801</v>
      </c>
      <c r="J64" s="34">
        <f t="shared" ref="J64:U64" si="18">SUM(J65:J68)</f>
        <v>96050355451</v>
      </c>
      <c r="K64" s="34">
        <f t="shared" si="18"/>
        <v>301436498427</v>
      </c>
      <c r="L64" s="34">
        <f t="shared" si="18"/>
        <v>432409778435</v>
      </c>
      <c r="M64" s="34">
        <f t="shared" si="18"/>
        <v>306266931272</v>
      </c>
      <c r="N64" s="34">
        <f t="shared" si="18"/>
        <v>536352110857</v>
      </c>
      <c r="O64" s="34">
        <f t="shared" si="18"/>
        <v>385105528412</v>
      </c>
      <c r="P64" s="34">
        <f t="shared" si="18"/>
        <v>538622981222</v>
      </c>
      <c r="Q64" s="34">
        <f t="shared" si="18"/>
        <v>535379821663</v>
      </c>
      <c r="R64" s="34">
        <f t="shared" si="18"/>
        <v>575274051025</v>
      </c>
      <c r="S64" s="34">
        <f t="shared" si="18"/>
        <v>556388183303</v>
      </c>
      <c r="T64" s="34">
        <f t="shared" si="18"/>
        <v>358111099856</v>
      </c>
      <c r="U64" s="34">
        <f t="shared" si="18"/>
        <v>461705700983</v>
      </c>
    </row>
    <row r="65" spans="1:32" x14ac:dyDescent="0.35">
      <c r="A65" s="19" t="s">
        <v>141</v>
      </c>
      <c r="B65" s="390"/>
      <c r="C65" s="20" t="s">
        <v>60</v>
      </c>
      <c r="D65" s="34"/>
      <c r="E65" s="34"/>
      <c r="F65" s="34"/>
      <c r="G65" s="34"/>
      <c r="H65" s="34">
        <v>134813194697</v>
      </c>
      <c r="I65" s="34">
        <v>106702718824</v>
      </c>
      <c r="J65" s="34">
        <v>81387262990</v>
      </c>
      <c r="K65" s="34">
        <v>130957932297</v>
      </c>
      <c r="L65" s="34">
        <v>228614486661</v>
      </c>
      <c r="M65" s="34">
        <v>102051509806</v>
      </c>
      <c r="N65" s="34">
        <v>75845350508</v>
      </c>
      <c r="O65" s="34">
        <v>140154668063</v>
      </c>
      <c r="P65" s="34">
        <v>107091115080</v>
      </c>
      <c r="Q65" s="34">
        <v>98275896010</v>
      </c>
      <c r="R65" s="34">
        <v>127492899720</v>
      </c>
      <c r="S65" s="34">
        <v>40945989958</v>
      </c>
      <c r="T65" s="34">
        <v>65601539509</v>
      </c>
      <c r="U65" s="34">
        <v>105858770570</v>
      </c>
      <c r="AA65" s="172"/>
      <c r="AB65" s="172"/>
      <c r="AC65" s="172"/>
      <c r="AD65" s="172"/>
      <c r="AE65" s="172"/>
      <c r="AF65" s="99"/>
    </row>
    <row r="66" spans="1:32" x14ac:dyDescent="0.35">
      <c r="A66" s="19" t="s">
        <v>141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>
        <v>22812174662</v>
      </c>
      <c r="L66" s="35">
        <v>83504685103</v>
      </c>
      <c r="M66" s="35">
        <v>77047695475</v>
      </c>
      <c r="N66" s="35">
        <v>273841969839</v>
      </c>
      <c r="O66" s="35">
        <v>111787766628</v>
      </c>
      <c r="P66" s="35">
        <v>126024394801</v>
      </c>
      <c r="Q66" s="35">
        <v>235749992918</v>
      </c>
      <c r="R66" s="35">
        <v>221142852781</v>
      </c>
      <c r="S66" s="35">
        <v>271924445505</v>
      </c>
      <c r="T66" s="35">
        <v>212133408718</v>
      </c>
      <c r="U66" s="35">
        <v>272375505178</v>
      </c>
      <c r="AF66" s="99"/>
    </row>
    <row r="67" spans="1:32" x14ac:dyDescent="0.35">
      <c r="A67" s="19" t="s">
        <v>141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32" ht="15" thickBot="1" x14ac:dyDescent="0.4">
      <c r="A68" s="19" t="s">
        <v>141</v>
      </c>
      <c r="B68" s="394"/>
      <c r="C68" s="69" t="s">
        <v>63</v>
      </c>
      <c r="D68" s="70"/>
      <c r="E68" s="70"/>
      <c r="F68" s="70"/>
      <c r="G68" s="70"/>
      <c r="H68" s="70">
        <v>4464626643</v>
      </c>
      <c r="I68" s="70">
        <v>13999631977</v>
      </c>
      <c r="J68" s="70">
        <v>14663092461</v>
      </c>
      <c r="K68" s="70">
        <v>147666391468</v>
      </c>
      <c r="L68" s="70">
        <v>120290606671</v>
      </c>
      <c r="M68" s="70">
        <v>127167725991</v>
      </c>
      <c r="N68" s="70">
        <v>186664790510</v>
      </c>
      <c r="O68" s="70">
        <v>133163093721</v>
      </c>
      <c r="P68" s="70">
        <v>305507471341</v>
      </c>
      <c r="Q68" s="70">
        <v>201353932735</v>
      </c>
      <c r="R68" s="70">
        <v>226638298524</v>
      </c>
      <c r="S68" s="70">
        <v>243517747840</v>
      </c>
      <c r="T68" s="70">
        <v>80376151629</v>
      </c>
      <c r="U68" s="70">
        <v>83471425235</v>
      </c>
      <c r="AF68" s="99"/>
    </row>
    <row r="69" spans="1:32" x14ac:dyDescent="0.35">
      <c r="A69" s="19" t="s">
        <v>141</v>
      </c>
      <c r="B69" s="388" t="s">
        <v>92</v>
      </c>
      <c r="C69" s="17" t="s">
        <v>59</v>
      </c>
      <c r="D69" s="34"/>
      <c r="E69" s="34"/>
      <c r="F69" s="34"/>
      <c r="G69" s="34"/>
      <c r="H69" s="34">
        <f>SUM(H70:H73)</f>
        <v>26708000</v>
      </c>
      <c r="I69" s="34">
        <f>SUM(I70:I73)</f>
        <v>34828555</v>
      </c>
      <c r="J69" s="34">
        <f t="shared" ref="J69:U69" si="19">SUM(J70:J73)</f>
        <v>0</v>
      </c>
      <c r="K69" s="34">
        <f t="shared" si="19"/>
        <v>0</v>
      </c>
      <c r="L69" s="34">
        <f t="shared" si="19"/>
        <v>885761536</v>
      </c>
      <c r="M69" s="34">
        <f t="shared" si="19"/>
        <v>0</v>
      </c>
      <c r="N69" s="34">
        <f t="shared" si="19"/>
        <v>51350600</v>
      </c>
      <c r="O69" s="34">
        <f t="shared" si="19"/>
        <v>1411362240</v>
      </c>
      <c r="P69" s="34">
        <f t="shared" si="19"/>
        <v>6511713354</v>
      </c>
      <c r="Q69" s="34">
        <f t="shared" si="19"/>
        <v>6359108356</v>
      </c>
      <c r="R69" s="34">
        <f t="shared" si="19"/>
        <v>1552267164</v>
      </c>
      <c r="S69" s="34">
        <f t="shared" si="19"/>
        <v>2588907305</v>
      </c>
      <c r="T69" s="34">
        <f>SUM(T70:T73)</f>
        <v>741450882</v>
      </c>
      <c r="U69" s="34">
        <f t="shared" si="19"/>
        <v>56466420830</v>
      </c>
    </row>
    <row r="70" spans="1:32" x14ac:dyDescent="0.35">
      <c r="A70" s="19" t="s">
        <v>141</v>
      </c>
      <c r="B70" s="388"/>
      <c r="C70" s="20" t="s">
        <v>60</v>
      </c>
      <c r="D70" s="34"/>
      <c r="E70" s="34"/>
      <c r="F70" s="34"/>
      <c r="G70" s="34"/>
      <c r="H70" s="34">
        <v>26708000</v>
      </c>
      <c r="I70" s="34">
        <v>34828555</v>
      </c>
      <c r="J70" s="34"/>
      <c r="K70" s="34"/>
      <c r="L70" s="34">
        <v>885761536</v>
      </c>
      <c r="M70" s="34"/>
      <c r="N70" s="34">
        <v>51350600</v>
      </c>
      <c r="O70" s="34">
        <v>1411362240</v>
      </c>
      <c r="P70" s="34">
        <v>6511713354</v>
      </c>
      <c r="Q70" s="34">
        <v>6359108356</v>
      </c>
      <c r="R70" s="34">
        <v>1552267164</v>
      </c>
      <c r="S70" s="34">
        <v>2588907305</v>
      </c>
      <c r="T70" s="34">
        <v>0</v>
      </c>
      <c r="U70" s="34">
        <v>55486205330</v>
      </c>
    </row>
    <row r="71" spans="1:32" x14ac:dyDescent="0.35">
      <c r="A71" s="19" t="s">
        <v>141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32" x14ac:dyDescent="0.35">
      <c r="A72" s="19" t="s">
        <v>141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32" x14ac:dyDescent="0.35">
      <c r="A73" s="19" t="s">
        <v>141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>
        <v>741450882</v>
      </c>
      <c r="U73" s="38">
        <v>980215500</v>
      </c>
    </row>
    <row r="74" spans="1:32" x14ac:dyDescent="0.35">
      <c r="A74" s="19" t="s">
        <v>141</v>
      </c>
      <c r="B74" s="393" t="s">
        <v>93</v>
      </c>
      <c r="C74" s="28" t="s">
        <v>59</v>
      </c>
      <c r="D74" s="34"/>
      <c r="E74" s="34"/>
      <c r="F74" s="34"/>
      <c r="G74" s="34"/>
      <c r="H74" s="34">
        <f>SUM(H75:H78)</f>
        <v>183636100</v>
      </c>
      <c r="I74" s="34">
        <f t="shared" ref="I74:U74" si="20">SUM(I75:I78)</f>
        <v>117670020</v>
      </c>
      <c r="J74" s="34">
        <f t="shared" si="20"/>
        <v>0</v>
      </c>
      <c r="K74" s="34">
        <f t="shared" si="20"/>
        <v>0</v>
      </c>
      <c r="L74" s="34">
        <f t="shared" si="20"/>
        <v>0</v>
      </c>
      <c r="M74" s="34">
        <f t="shared" si="20"/>
        <v>0</v>
      </c>
      <c r="N74" s="34">
        <f t="shared" si="20"/>
        <v>320052150</v>
      </c>
      <c r="O74" s="34">
        <f t="shared" si="20"/>
        <v>813592499</v>
      </c>
      <c r="P74" s="34">
        <f t="shared" si="20"/>
        <v>675673560</v>
      </c>
      <c r="Q74" s="34">
        <f t="shared" si="20"/>
        <v>716092193</v>
      </c>
      <c r="R74" s="34">
        <f t="shared" si="20"/>
        <v>671867000</v>
      </c>
      <c r="S74" s="34">
        <f t="shared" si="20"/>
        <v>170596597</v>
      </c>
      <c r="T74" s="34">
        <f t="shared" si="20"/>
        <v>0</v>
      </c>
      <c r="U74" s="34">
        <f t="shared" si="20"/>
        <v>603398780</v>
      </c>
    </row>
    <row r="75" spans="1:32" x14ac:dyDescent="0.35">
      <c r="A75" s="19" t="s">
        <v>141</v>
      </c>
      <c r="B75" s="390"/>
      <c r="C75" s="20" t="s">
        <v>60</v>
      </c>
      <c r="D75" s="34"/>
      <c r="E75" s="34"/>
      <c r="F75" s="34"/>
      <c r="G75" s="34"/>
      <c r="H75" s="34">
        <v>183636100</v>
      </c>
      <c r="I75" s="34">
        <v>117670020</v>
      </c>
      <c r="J75" s="34"/>
      <c r="K75" s="34"/>
      <c r="L75" s="34"/>
      <c r="M75" s="34"/>
      <c r="N75" s="34">
        <v>320052150</v>
      </c>
      <c r="O75" s="34">
        <v>813592499</v>
      </c>
      <c r="P75" s="34">
        <v>675673560</v>
      </c>
      <c r="Q75" s="34">
        <v>716092193</v>
      </c>
      <c r="R75" s="34">
        <v>671867000</v>
      </c>
      <c r="S75" s="34">
        <v>170596597</v>
      </c>
      <c r="T75" s="34">
        <v>0</v>
      </c>
      <c r="U75" s="34">
        <v>603398780</v>
      </c>
    </row>
    <row r="76" spans="1:32" x14ac:dyDescent="0.35">
      <c r="A76" s="19" t="s">
        <v>141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32" x14ac:dyDescent="0.35">
      <c r="A77" s="19" t="s">
        <v>141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32" x14ac:dyDescent="0.35">
      <c r="A78" s="19" t="s">
        <v>141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32" x14ac:dyDescent="0.35">
      <c r="A79" s="19" t="s">
        <v>141</v>
      </c>
      <c r="B79" s="431" t="s">
        <v>94</v>
      </c>
      <c r="C79" s="17" t="s">
        <v>59</v>
      </c>
      <c r="D79" s="34"/>
      <c r="E79" s="34"/>
      <c r="F79" s="34"/>
      <c r="G79" s="34"/>
      <c r="H79" s="34">
        <f t="shared" ref="H79:U79" si="21">SUM(H80:H83)</f>
        <v>702576652183</v>
      </c>
      <c r="I79" s="34">
        <f t="shared" si="21"/>
        <v>58769015898</v>
      </c>
      <c r="J79" s="34">
        <f t="shared" si="21"/>
        <v>95440509852</v>
      </c>
      <c r="K79" s="34">
        <f>SUM(K80:K83)</f>
        <v>39779260989</v>
      </c>
      <c r="L79" s="34">
        <f t="shared" si="21"/>
        <v>140976529355</v>
      </c>
      <c r="M79" s="34">
        <f t="shared" si="21"/>
        <v>114611801889</v>
      </c>
      <c r="N79" s="34">
        <f t="shared" si="21"/>
        <v>143974434361</v>
      </c>
      <c r="O79" s="34">
        <f t="shared" si="21"/>
        <v>226867057887</v>
      </c>
      <c r="P79" s="34">
        <f t="shared" si="21"/>
        <v>165273876609</v>
      </c>
      <c r="Q79" s="34">
        <f t="shared" si="21"/>
        <v>218153828057</v>
      </c>
      <c r="R79" s="34">
        <f t="shared" si="21"/>
        <v>148769892542</v>
      </c>
      <c r="S79" s="34">
        <f t="shared" si="21"/>
        <v>255316538387</v>
      </c>
      <c r="T79" s="34">
        <f t="shared" si="21"/>
        <v>284613574977</v>
      </c>
      <c r="U79" s="34">
        <f t="shared" si="21"/>
        <v>466990152513</v>
      </c>
    </row>
    <row r="80" spans="1:32" x14ac:dyDescent="0.35">
      <c r="A80" s="19" t="s">
        <v>141</v>
      </c>
      <c r="B80" s="431"/>
      <c r="C80" s="20" t="s">
        <v>60</v>
      </c>
      <c r="D80" s="35"/>
      <c r="E80" s="35"/>
      <c r="F80" s="35"/>
      <c r="G80" s="35"/>
      <c r="H80" s="35">
        <f>H35-H70-H75</f>
        <v>695758195986</v>
      </c>
      <c r="I80" s="35">
        <f t="shared" ref="I80:U80" si="22">I35-I70-I75</f>
        <v>5176662551</v>
      </c>
      <c r="J80" s="35">
        <f t="shared" si="22"/>
        <v>22409597710</v>
      </c>
      <c r="K80" s="35">
        <f>K35-K70-K75</f>
        <v>31598362259</v>
      </c>
      <c r="L80" s="35">
        <f t="shared" si="22"/>
        <v>130513991748</v>
      </c>
      <c r="M80" s="35">
        <f t="shared" si="22"/>
        <v>101182407869</v>
      </c>
      <c r="N80" s="35">
        <f t="shared" si="22"/>
        <v>140262431963</v>
      </c>
      <c r="O80" s="35">
        <f t="shared" si="22"/>
        <v>207532967887</v>
      </c>
      <c r="P80" s="35">
        <f t="shared" si="22"/>
        <v>148210825472</v>
      </c>
      <c r="Q80" s="35">
        <f t="shared" si="22"/>
        <v>208833932536</v>
      </c>
      <c r="R80" s="35">
        <f t="shared" si="22"/>
        <v>134233489175</v>
      </c>
      <c r="S80" s="35">
        <f t="shared" si="22"/>
        <v>235903337868</v>
      </c>
      <c r="T80" s="35">
        <f t="shared" si="22"/>
        <v>259860322193</v>
      </c>
      <c r="U80" s="35">
        <f t="shared" si="22"/>
        <v>442111244488</v>
      </c>
    </row>
    <row r="81" spans="1:21" x14ac:dyDescent="0.35">
      <c r="A81" s="19" t="s">
        <v>141</v>
      </c>
      <c r="B81" s="431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1" x14ac:dyDescent="0.35">
      <c r="A82" s="19" t="s">
        <v>141</v>
      </c>
      <c r="B82" s="431"/>
      <c r="C82" s="20" t="s">
        <v>62</v>
      </c>
      <c r="D82" s="35"/>
      <c r="E82" s="35"/>
      <c r="F82" s="35"/>
      <c r="G82" s="35"/>
      <c r="H82" s="280"/>
      <c r="I82" s="280"/>
      <c r="J82" s="280"/>
      <c r="K82" s="280"/>
      <c r="L82" s="280"/>
      <c r="M82" s="280"/>
      <c r="N82" s="280"/>
      <c r="O82" s="280"/>
      <c r="P82" s="280"/>
      <c r="Q82" s="280"/>
      <c r="R82" s="280"/>
      <c r="S82" s="280"/>
      <c r="T82" s="280"/>
      <c r="U82" s="35"/>
    </row>
    <row r="83" spans="1:21" x14ac:dyDescent="0.35">
      <c r="A83" s="19" t="s">
        <v>141</v>
      </c>
      <c r="B83" s="432"/>
      <c r="C83" s="25" t="s">
        <v>63</v>
      </c>
      <c r="D83" s="40"/>
      <c r="E83" s="40"/>
      <c r="F83" s="40"/>
      <c r="G83" s="40"/>
      <c r="H83" s="289">
        <f>H38-H73-H78</f>
        <v>6818456197</v>
      </c>
      <c r="I83" s="289">
        <f t="shared" ref="I83:U83" si="23">I38-I73-I78</f>
        <v>53592353347</v>
      </c>
      <c r="J83" s="289">
        <f t="shared" si="23"/>
        <v>73030912142</v>
      </c>
      <c r="K83" s="289">
        <f>K38-K73-K78</f>
        <v>8180898730</v>
      </c>
      <c r="L83" s="289">
        <f t="shared" si="23"/>
        <v>10462537607</v>
      </c>
      <c r="M83" s="289">
        <f t="shared" si="23"/>
        <v>13429394020</v>
      </c>
      <c r="N83" s="289">
        <f t="shared" si="23"/>
        <v>3712002398</v>
      </c>
      <c r="O83" s="289">
        <f t="shared" si="23"/>
        <v>19334090000</v>
      </c>
      <c r="P83" s="289">
        <f t="shared" si="23"/>
        <v>17063051137</v>
      </c>
      <c r="Q83" s="289">
        <f t="shared" si="23"/>
        <v>9319895521</v>
      </c>
      <c r="R83" s="289">
        <f t="shared" si="23"/>
        <v>14536403367</v>
      </c>
      <c r="S83" s="289">
        <f t="shared" si="23"/>
        <v>19413200519</v>
      </c>
      <c r="T83" s="289">
        <f t="shared" si="23"/>
        <v>24753252784</v>
      </c>
      <c r="U83" s="289">
        <f t="shared" si="23"/>
        <v>24878908025</v>
      </c>
    </row>
    <row r="84" spans="1:21" x14ac:dyDescent="0.35">
      <c r="A84" s="19" t="s">
        <v>141</v>
      </c>
    </row>
    <row r="85" spans="1:21" x14ac:dyDescent="0.35">
      <c r="A85" s="19" t="s">
        <v>141</v>
      </c>
      <c r="B85" s="64"/>
    </row>
    <row r="86" spans="1:21" x14ac:dyDescent="0.35">
      <c r="A86" s="19" t="s">
        <v>104</v>
      </c>
      <c r="B86" s="22" t="s">
        <v>172</v>
      </c>
      <c r="C86" s="22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</row>
    <row r="87" spans="1:21" s="42" customFormat="1" x14ac:dyDescent="0.35">
      <c r="A87" s="19" t="s">
        <v>141</v>
      </c>
      <c r="B87" s="41" t="s">
        <v>168</v>
      </c>
      <c r="C87" s="41" t="s">
        <v>167</v>
      </c>
      <c r="D87" s="72">
        <v>26176951000000</v>
      </c>
      <c r="E87" s="72">
        <v>28574101000000</v>
      </c>
      <c r="F87" s="72">
        <v>31462078000000</v>
      </c>
      <c r="G87" s="72">
        <v>36156212000000</v>
      </c>
      <c r="H87" s="72">
        <v>42324220000000</v>
      </c>
      <c r="I87" s="72">
        <v>47999044000000</v>
      </c>
      <c r="J87" s="72">
        <v>53962327000000</v>
      </c>
      <c r="K87" s="72">
        <v>59996506000000</v>
      </c>
      <c r="L87" s="72">
        <v>69426262000000</v>
      </c>
      <c r="M87" s="72">
        <v>80734753000000</v>
      </c>
      <c r="N87" s="72">
        <v>79117170000000</v>
      </c>
      <c r="O87" s="72">
        <v>94934255000000</v>
      </c>
      <c r="P87" s="72">
        <v>105203214000000</v>
      </c>
      <c r="Q87" s="72">
        <v>108832260000000</v>
      </c>
      <c r="R87" s="72">
        <v>125152245000000</v>
      </c>
      <c r="S87" s="72">
        <v>137797685999999.98</v>
      </c>
      <c r="T87" s="72">
        <v>142003380000000</v>
      </c>
      <c r="U87" s="72">
        <v>155602567000000</v>
      </c>
    </row>
    <row r="88" spans="1:21" s="42" customFormat="1" x14ac:dyDescent="0.35">
      <c r="A88" s="19" t="s">
        <v>141</v>
      </c>
      <c r="B88" s="74" t="s">
        <v>171</v>
      </c>
      <c r="C88" s="74" t="s">
        <v>173</v>
      </c>
      <c r="D88" s="44">
        <v>3119.0733333333301</v>
      </c>
      <c r="E88" s="44">
        <v>3486.3533333333298</v>
      </c>
      <c r="F88" s="44">
        <v>4105.9250000000002</v>
      </c>
      <c r="G88" s="44">
        <v>5716.2583333333296</v>
      </c>
      <c r="H88" s="44">
        <v>6424.3391666666703</v>
      </c>
      <c r="I88" s="44">
        <v>5974.5775000000003</v>
      </c>
      <c r="J88" s="44">
        <v>6177.9583333333303</v>
      </c>
      <c r="K88" s="44">
        <v>5635.4624999999996</v>
      </c>
      <c r="L88" s="44">
        <v>5032.7166666666699</v>
      </c>
      <c r="M88" s="44">
        <v>4363.2416666666704</v>
      </c>
      <c r="N88" s="44">
        <v>4965.3916666666701</v>
      </c>
      <c r="O88" s="44">
        <v>4735.4616666666698</v>
      </c>
      <c r="P88" s="44">
        <v>4191.4162500000002</v>
      </c>
      <c r="Q88" s="44">
        <v>4424.9174999999996</v>
      </c>
      <c r="R88" s="44">
        <v>4320.6741666666703</v>
      </c>
      <c r="S88" s="44">
        <v>4462.1916666666702</v>
      </c>
      <c r="T88" s="353">
        <v>5204.91</v>
      </c>
      <c r="U88" s="353">
        <v>5670.5166666666701</v>
      </c>
    </row>
    <row r="89" spans="1:21" s="42" customFormat="1" x14ac:dyDescent="0.35">
      <c r="A89" s="19" t="s">
        <v>141</v>
      </c>
      <c r="B89" s="71" t="s">
        <v>69</v>
      </c>
      <c r="C89" s="71" t="s">
        <v>173</v>
      </c>
      <c r="D89" s="43">
        <v>5196937</v>
      </c>
      <c r="E89" s="43">
        <v>5302700</v>
      </c>
      <c r="F89" s="43">
        <v>5406624</v>
      </c>
      <c r="G89" s="43">
        <v>5508611</v>
      </c>
      <c r="H89" s="43">
        <v>5607950</v>
      </c>
      <c r="I89" s="43">
        <v>5703740</v>
      </c>
      <c r="J89" s="43">
        <v>5795494</v>
      </c>
      <c r="K89" s="43">
        <v>5882796</v>
      </c>
      <c r="L89" s="43">
        <v>5966159</v>
      </c>
      <c r="M89" s="43">
        <v>6047117</v>
      </c>
      <c r="N89" s="43">
        <v>6127837</v>
      </c>
      <c r="O89" s="43">
        <v>6209877</v>
      </c>
      <c r="P89" s="43">
        <v>6293783</v>
      </c>
      <c r="Q89" s="43">
        <v>6379219</v>
      </c>
      <c r="R89" s="43">
        <v>6465740</v>
      </c>
      <c r="S89" s="43">
        <v>6552584</v>
      </c>
      <c r="T89" s="353">
        <v>6639119</v>
      </c>
      <c r="U89" s="353">
        <v>6725308</v>
      </c>
    </row>
    <row r="90" spans="1:21" x14ac:dyDescent="0.35">
      <c r="A90" s="19" t="s">
        <v>141</v>
      </c>
      <c r="B90" s="29" t="s">
        <v>169</v>
      </c>
      <c r="C90" s="30" t="s">
        <v>167</v>
      </c>
      <c r="D90" s="73">
        <v>5330637000000</v>
      </c>
      <c r="E90" s="73">
        <v>6057871000000</v>
      </c>
      <c r="F90" s="73">
        <v>6726974000000</v>
      </c>
      <c r="G90" s="73">
        <v>7450239000000</v>
      </c>
      <c r="H90" s="73">
        <v>7999839000000</v>
      </c>
      <c r="I90" s="73">
        <v>9058217000000</v>
      </c>
      <c r="J90" s="73">
        <v>9837396000000</v>
      </c>
      <c r="K90" s="73">
        <v>11527918000000</v>
      </c>
      <c r="L90" s="73">
        <v>12673978000000</v>
      </c>
      <c r="M90" s="73">
        <v>13770732000000</v>
      </c>
      <c r="N90" s="73">
        <v>16882751000000</v>
      </c>
      <c r="O90" s="73">
        <v>19063669000000</v>
      </c>
      <c r="P90" s="73">
        <v>22426377000000</v>
      </c>
      <c r="Q90" s="73">
        <v>27510068000000</v>
      </c>
      <c r="R90" s="73">
        <v>29384423000000</v>
      </c>
      <c r="S90" s="73">
        <v>32364821000000</v>
      </c>
      <c r="T90" s="73">
        <v>36029893000000</v>
      </c>
      <c r="U90" s="73">
        <v>38721366000000</v>
      </c>
    </row>
    <row r="91" spans="1:21" x14ac:dyDescent="0.35">
      <c r="A91" s="19" t="s">
        <v>141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</row>
    <row r="92" spans="1:21" x14ac:dyDescent="0.35">
      <c r="A92" s="19" t="s">
        <v>141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</row>
    <row r="93" spans="1:21" ht="15" customHeight="1" x14ac:dyDescent="0.35">
      <c r="A93" s="19" t="s">
        <v>141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</row>
    <row r="94" spans="1:21" ht="15" customHeight="1" x14ac:dyDescent="0.35">
      <c r="A94" s="19" t="s">
        <v>141</v>
      </c>
      <c r="B94" s="385" t="s">
        <v>0</v>
      </c>
      <c r="C94" s="260" t="s">
        <v>125</v>
      </c>
      <c r="D94" s="77"/>
      <c r="E94" s="77"/>
      <c r="F94" s="77"/>
      <c r="G94" s="77"/>
      <c r="H94" s="64">
        <f t="shared" ref="H94:R94" si="24">(H8/H$8)*100</f>
        <v>100</v>
      </c>
      <c r="I94" s="64">
        <f t="shared" si="24"/>
        <v>100</v>
      </c>
      <c r="J94" s="64">
        <f t="shared" si="24"/>
        <v>100</v>
      </c>
      <c r="K94" s="64">
        <f t="shared" si="24"/>
        <v>100</v>
      </c>
      <c r="L94" s="64">
        <f t="shared" si="24"/>
        <v>100</v>
      </c>
      <c r="M94" s="64">
        <f t="shared" si="24"/>
        <v>100</v>
      </c>
      <c r="N94" s="64">
        <f t="shared" si="24"/>
        <v>100</v>
      </c>
      <c r="O94" s="64">
        <f t="shared" si="24"/>
        <v>100</v>
      </c>
      <c r="P94" s="64">
        <f t="shared" si="24"/>
        <v>100</v>
      </c>
      <c r="Q94" s="64">
        <f t="shared" si="24"/>
        <v>100</v>
      </c>
      <c r="R94" s="64">
        <f t="shared" si="24"/>
        <v>100</v>
      </c>
      <c r="S94" s="64">
        <f t="shared" ref="S94:T94" si="25">(S8/S$8)*100</f>
        <v>100</v>
      </c>
      <c r="T94" s="64">
        <f t="shared" si="25"/>
        <v>100</v>
      </c>
      <c r="U94" s="64">
        <f t="shared" ref="U94" si="26">(U8/U$8)*100</f>
        <v>100</v>
      </c>
    </row>
    <row r="95" spans="1:21" ht="15" customHeight="1" x14ac:dyDescent="0.35">
      <c r="A95" s="19" t="s">
        <v>141</v>
      </c>
      <c r="B95" s="386"/>
      <c r="C95" s="260" t="s">
        <v>124</v>
      </c>
      <c r="D95" s="64"/>
      <c r="E95" s="64"/>
      <c r="F95" s="64"/>
      <c r="G95" s="64"/>
      <c r="H95" s="64">
        <f t="shared" ref="H95:R104" si="27">(H9/H$8)*100</f>
        <v>97.52246217326811</v>
      </c>
      <c r="I95" s="64">
        <f t="shared" si="27"/>
        <v>117.37060221945221</v>
      </c>
      <c r="J95" s="64">
        <f t="shared" si="27"/>
        <v>110.98738503212351</v>
      </c>
      <c r="K95" s="64">
        <f t="shared" si="27"/>
        <v>119.00331332897687</v>
      </c>
      <c r="L95" s="64">
        <f t="shared" si="27"/>
        <v>124.353501545689</v>
      </c>
      <c r="M95" s="64">
        <f t="shared" si="27"/>
        <v>136.74527341431047</v>
      </c>
      <c r="N95" s="64">
        <f t="shared" si="27"/>
        <v>136.48685113903267</v>
      </c>
      <c r="O95" s="64">
        <f t="shared" si="27"/>
        <v>123.38364126290047</v>
      </c>
      <c r="P95" s="64">
        <f t="shared" si="27"/>
        <v>142.78382454285378</v>
      </c>
      <c r="Q95" s="64">
        <f t="shared" si="27"/>
        <v>150.84762625800821</v>
      </c>
      <c r="R95" s="64">
        <f t="shared" si="27"/>
        <v>148.57028641519051</v>
      </c>
      <c r="S95" s="64">
        <f t="shared" ref="S95:T95" si="28">(S9/S$8)*100</f>
        <v>130.71445890689085</v>
      </c>
      <c r="T95" s="64">
        <f t="shared" si="28"/>
        <v>135.44164880098054</v>
      </c>
      <c r="U95" s="64">
        <f t="shared" ref="U95" si="29">(U9/U$8)*100</f>
        <v>137.24349504914875</v>
      </c>
    </row>
    <row r="96" spans="1:21" ht="15" customHeight="1" x14ac:dyDescent="0.35">
      <c r="A96" s="19" t="s">
        <v>141</v>
      </c>
      <c r="B96" s="386"/>
      <c r="C96" s="95" t="s">
        <v>126</v>
      </c>
      <c r="D96" s="64"/>
      <c r="E96" s="64"/>
      <c r="F96" s="64"/>
      <c r="G96" s="64"/>
      <c r="H96" s="64">
        <f t="shared" si="27"/>
        <v>80.428284915927833</v>
      </c>
      <c r="I96" s="64">
        <f t="shared" si="27"/>
        <v>92.533070681466342</v>
      </c>
      <c r="J96" s="64">
        <f t="shared" si="27"/>
        <v>80.634258951128075</v>
      </c>
      <c r="K96" s="64">
        <f t="shared" si="27"/>
        <v>81.002935424818617</v>
      </c>
      <c r="L96" s="64">
        <f t="shared" si="27"/>
        <v>81.041749154613967</v>
      </c>
      <c r="M96" s="64">
        <f t="shared" si="27"/>
        <v>83.97138985233947</v>
      </c>
      <c r="N96" s="64">
        <f t="shared" si="27"/>
        <v>82.784353650276586</v>
      </c>
      <c r="O96" s="64">
        <f t="shared" si="27"/>
        <v>80.072740576778912</v>
      </c>
      <c r="P96" s="64">
        <f t="shared" si="27"/>
        <v>86.201851758158355</v>
      </c>
      <c r="Q96" s="64">
        <f t="shared" si="27"/>
        <v>81.150182333327663</v>
      </c>
      <c r="R96" s="64">
        <f t="shared" si="27"/>
        <v>84.931788047113983</v>
      </c>
      <c r="S96" s="64">
        <f t="shared" ref="S96:T96" si="30">(S10/S$8)*100</f>
        <v>82.188645747024538</v>
      </c>
      <c r="T96" s="64">
        <f t="shared" si="30"/>
        <v>81.359607659390861</v>
      </c>
      <c r="U96" s="64">
        <f t="shared" ref="U96" si="31">(U10/U$8)*100</f>
        <v>82.692446206033438</v>
      </c>
    </row>
    <row r="97" spans="1:21" ht="15" customHeight="1" x14ac:dyDescent="0.35">
      <c r="A97" s="19" t="s">
        <v>141</v>
      </c>
      <c r="B97" s="386"/>
      <c r="C97" s="260" t="s">
        <v>123</v>
      </c>
      <c r="D97" s="64"/>
      <c r="E97" s="64"/>
      <c r="F97" s="64"/>
      <c r="G97" s="64"/>
      <c r="H97" s="64">
        <f t="shared" si="27"/>
        <v>80.428284915927833</v>
      </c>
      <c r="I97" s="64">
        <f t="shared" si="27"/>
        <v>92.533070681466342</v>
      </c>
      <c r="J97" s="64">
        <f t="shared" si="27"/>
        <v>80.634258951128075</v>
      </c>
      <c r="K97" s="64">
        <f t="shared" si="27"/>
        <v>86.221211404018376</v>
      </c>
      <c r="L97" s="64">
        <f t="shared" si="27"/>
        <v>84.458165454285307</v>
      </c>
      <c r="M97" s="64">
        <f t="shared" si="27"/>
        <v>89.620952681832321</v>
      </c>
      <c r="N97" s="64">
        <f t="shared" si="27"/>
        <v>90.269712363036859</v>
      </c>
      <c r="O97" s="64">
        <f t="shared" si="27"/>
        <v>88.894391631238761</v>
      </c>
      <c r="P97" s="64">
        <f t="shared" si="27"/>
        <v>93.552964155524577</v>
      </c>
      <c r="Q97" s="64">
        <f t="shared" si="27"/>
        <v>92.51914270147104</v>
      </c>
      <c r="R97" s="64">
        <f t="shared" si="27"/>
        <v>98.760226068588267</v>
      </c>
      <c r="S97" s="64">
        <f t="shared" ref="S97:T97" si="32">(S11/S$8)*100</f>
        <v>90.826262683516362</v>
      </c>
      <c r="T97" s="64">
        <f t="shared" si="32"/>
        <v>91.693413123727908</v>
      </c>
      <c r="U97" s="64">
        <f t="shared" ref="U97" si="33">(U11/U$8)*100</f>
        <v>95.125623350818316</v>
      </c>
    </row>
    <row r="98" spans="1:21" ht="15" customHeight="1" x14ac:dyDescent="0.35">
      <c r="A98" s="19" t="s">
        <v>141</v>
      </c>
      <c r="B98" s="386"/>
      <c r="C98" s="20" t="s">
        <v>117</v>
      </c>
      <c r="D98" s="64"/>
      <c r="E98" s="64"/>
      <c r="F98" s="64"/>
      <c r="G98" s="64"/>
      <c r="H98" s="64">
        <f t="shared" si="27"/>
        <v>78.8153637775942</v>
      </c>
      <c r="I98" s="64">
        <f t="shared" si="27"/>
        <v>85.524933803759069</v>
      </c>
      <c r="J98" s="64">
        <f t="shared" si="27"/>
        <v>72.209945787524418</v>
      </c>
      <c r="K98" s="64">
        <f t="shared" si="27"/>
        <v>70.271300852963847</v>
      </c>
      <c r="L98" s="64">
        <f t="shared" si="27"/>
        <v>68.123011506750828</v>
      </c>
      <c r="M98" s="64">
        <f t="shared" si="27"/>
        <v>66.173367355341469</v>
      </c>
      <c r="N98" s="64">
        <f t="shared" si="27"/>
        <v>65.527015861027962</v>
      </c>
      <c r="O98" s="64">
        <f t="shared" si="27"/>
        <v>68.635568196675763</v>
      </c>
      <c r="P98" s="64">
        <f t="shared" si="27"/>
        <v>67.853972277115858</v>
      </c>
      <c r="Q98" s="64">
        <f t="shared" si="27"/>
        <v>65.251522078880981</v>
      </c>
      <c r="R98" s="64">
        <f t="shared" si="27"/>
        <v>67.214636779330746</v>
      </c>
      <c r="S98" s="64">
        <f t="shared" ref="S98:T98" si="34">(S12/S$8)*100</f>
        <v>66.084987374529362</v>
      </c>
      <c r="T98" s="64">
        <f t="shared" si="34"/>
        <v>68.451336337632682</v>
      </c>
      <c r="U98" s="64">
        <f t="shared" ref="U98" si="35">(U12/U$8)*100</f>
        <v>68.519682335150108</v>
      </c>
    </row>
    <row r="99" spans="1:21" ht="15" customHeight="1" x14ac:dyDescent="0.35">
      <c r="A99" s="19" t="s">
        <v>141</v>
      </c>
      <c r="B99" s="386"/>
      <c r="C99" s="254" t="s">
        <v>118</v>
      </c>
      <c r="D99" s="64"/>
      <c r="E99" s="64"/>
      <c r="F99" s="64"/>
      <c r="G99" s="64"/>
      <c r="H99" s="64">
        <f t="shared" si="27"/>
        <v>0.46477979660798008</v>
      </c>
      <c r="I99" s="64">
        <f t="shared" si="27"/>
        <v>1.3681386007824738</v>
      </c>
      <c r="J99" s="64">
        <f t="shared" si="27"/>
        <v>1.8610950884735731</v>
      </c>
      <c r="K99" s="64">
        <f t="shared" si="27"/>
        <v>1.0987689332145423</v>
      </c>
      <c r="L99" s="64">
        <f t="shared" si="27"/>
        <v>3.6390873370580565</v>
      </c>
      <c r="M99" s="64">
        <f t="shared" si="27"/>
        <v>3.8443978984830687</v>
      </c>
      <c r="N99" s="64">
        <f t="shared" si="27"/>
        <v>8.4161393994562275</v>
      </c>
      <c r="O99" s="64">
        <f t="shared" si="27"/>
        <v>3.2276576415659841</v>
      </c>
      <c r="P99" s="64">
        <f t="shared" si="27"/>
        <v>3.3391946704928896</v>
      </c>
      <c r="Q99" s="64">
        <f t="shared" si="27"/>
        <v>5.1677888143937967</v>
      </c>
      <c r="R99" s="64">
        <f t="shared" si="27"/>
        <v>4.880947813471133</v>
      </c>
      <c r="S99" s="64">
        <f t="shared" ref="S99:T99" si="36">(S13/S$8)*100</f>
        <v>4.9198366099162953</v>
      </c>
      <c r="T99" s="64">
        <f t="shared" si="36"/>
        <v>3.545422516433709</v>
      </c>
      <c r="U99" s="64">
        <f t="shared" ref="U99" si="37">(U13/U$8)*100</f>
        <v>4.0260544629002259</v>
      </c>
    </row>
    <row r="100" spans="1:21" ht="15" customHeight="1" x14ac:dyDescent="0.35">
      <c r="A100" s="19" t="s">
        <v>141</v>
      </c>
      <c r="B100" s="386"/>
      <c r="C100" s="254" t="s">
        <v>119</v>
      </c>
      <c r="D100" s="64"/>
      <c r="E100" s="64"/>
      <c r="F100" s="64"/>
      <c r="G100" s="64"/>
      <c r="H100" s="64">
        <f t="shared" si="27"/>
        <v>0</v>
      </c>
      <c r="I100" s="64">
        <f t="shared" si="27"/>
        <v>0</v>
      </c>
      <c r="J100" s="64">
        <f t="shared" si="27"/>
        <v>0</v>
      </c>
      <c r="K100" s="64">
        <f t="shared" si="27"/>
        <v>5.2182759791997526</v>
      </c>
      <c r="L100" s="64">
        <f t="shared" si="27"/>
        <v>3.416416299671333</v>
      </c>
      <c r="M100" s="64">
        <f t="shared" si="27"/>
        <v>5.6495628294928437</v>
      </c>
      <c r="N100" s="64">
        <f t="shared" si="27"/>
        <v>7.4853587127602763</v>
      </c>
      <c r="O100" s="64">
        <f t="shared" si="27"/>
        <v>8.8216510544598563</v>
      </c>
      <c r="P100" s="64">
        <f t="shared" si="27"/>
        <v>7.3511123973662231</v>
      </c>
      <c r="Q100" s="64">
        <f t="shared" si="27"/>
        <v>11.368960368143394</v>
      </c>
      <c r="R100" s="64">
        <f t="shared" si="27"/>
        <v>13.828438021474277</v>
      </c>
      <c r="S100" s="64">
        <f t="shared" ref="S100:T100" si="38">(S14/S$8)*100</f>
        <v>8.6376169364918329</v>
      </c>
      <c r="T100" s="64">
        <f t="shared" si="38"/>
        <v>10.333805464337043</v>
      </c>
      <c r="U100" s="64">
        <f t="shared" ref="U100" si="39">(U14/U$8)*100</f>
        <v>12.433177144784871</v>
      </c>
    </row>
    <row r="101" spans="1:21" ht="15" customHeight="1" x14ac:dyDescent="0.35">
      <c r="A101" s="19" t="s">
        <v>141</v>
      </c>
      <c r="B101" s="386"/>
      <c r="C101" s="254" t="s">
        <v>120</v>
      </c>
      <c r="D101" s="64"/>
      <c r="E101" s="64"/>
      <c r="F101" s="64"/>
      <c r="G101" s="64"/>
      <c r="H101" s="64">
        <f t="shared" si="27"/>
        <v>1.1481413417256563</v>
      </c>
      <c r="I101" s="64">
        <f t="shared" si="27"/>
        <v>5.6399982769248114</v>
      </c>
      <c r="J101" s="64">
        <f t="shared" si="27"/>
        <v>6.563218075130087</v>
      </c>
      <c r="K101" s="64">
        <f t="shared" si="27"/>
        <v>9.63286563864024</v>
      </c>
      <c r="L101" s="64">
        <f t="shared" si="27"/>
        <v>9.2796503108050814</v>
      </c>
      <c r="M101" s="64">
        <f t="shared" si="27"/>
        <v>13.95362459851493</v>
      </c>
      <c r="N101" s="64">
        <f t="shared" si="27"/>
        <v>8.841198389792396</v>
      </c>
      <c r="O101" s="64">
        <f t="shared" si="27"/>
        <v>8.2095147385371696</v>
      </c>
      <c r="P101" s="64">
        <f t="shared" si="27"/>
        <v>15.008684810549603</v>
      </c>
      <c r="Q101" s="64">
        <f t="shared" si="27"/>
        <v>10.730871440052876</v>
      </c>
      <c r="R101" s="64">
        <f t="shared" si="27"/>
        <v>12.836203454312109</v>
      </c>
      <c r="S101" s="64">
        <f t="shared" ref="S101:T101" si="40">(S15/S$8)*100</f>
        <v>11.183821762578878</v>
      </c>
      <c r="T101" s="64">
        <f t="shared" si="40"/>
        <v>9.3628488053244716</v>
      </c>
      <c r="U101" s="64">
        <f t="shared" ref="U101" si="41">(U15/U$8)*100</f>
        <v>10.146709407983105</v>
      </c>
    </row>
    <row r="102" spans="1:21" ht="15" customHeight="1" x14ac:dyDescent="0.35">
      <c r="A102" s="19" t="s">
        <v>141</v>
      </c>
      <c r="B102" s="386"/>
      <c r="C102" s="260" t="s">
        <v>121</v>
      </c>
      <c r="D102" s="64"/>
      <c r="E102" s="64"/>
      <c r="F102" s="64"/>
      <c r="G102" s="64"/>
      <c r="H102" s="64">
        <f t="shared" si="27"/>
        <v>17.094177257340277</v>
      </c>
      <c r="I102" s="64">
        <f t="shared" si="27"/>
        <v>24.837531537985871</v>
      </c>
      <c r="J102" s="64">
        <f t="shared" si="27"/>
        <v>30.35312608099543</v>
      </c>
      <c r="K102" s="64">
        <f t="shared" si="27"/>
        <v>32.782101924958496</v>
      </c>
      <c r="L102" s="64">
        <f t="shared" si="27"/>
        <v>39.895336091403699</v>
      </c>
      <c r="M102" s="64">
        <f t="shared" si="27"/>
        <v>47.124320732478147</v>
      </c>
      <c r="N102" s="64">
        <f t="shared" si="27"/>
        <v>46.217138775995807</v>
      </c>
      <c r="O102" s="64">
        <f t="shared" si="27"/>
        <v>34.489249631661693</v>
      </c>
      <c r="P102" s="64">
        <f t="shared" si="27"/>
        <v>49.230860387329187</v>
      </c>
      <c r="Q102" s="64">
        <f t="shared" si="27"/>
        <v>58.328483556537151</v>
      </c>
      <c r="R102" s="64">
        <f t="shared" si="27"/>
        <v>49.810060346602256</v>
      </c>
      <c r="S102" s="64">
        <f t="shared" ref="S102:T102" si="42">(S16/S$8)*100</f>
        <v>39.888196223374486</v>
      </c>
      <c r="T102" s="64">
        <f t="shared" si="42"/>
        <v>43.748235677252637</v>
      </c>
      <c r="U102" s="64">
        <f t="shared" ref="U102" si="43">(U16/U$8)*100</f>
        <v>42.117871698330426</v>
      </c>
    </row>
    <row r="103" spans="1:21" ht="15" customHeight="1" x14ac:dyDescent="0.35">
      <c r="A103" s="19" t="s">
        <v>141</v>
      </c>
      <c r="B103" s="386"/>
      <c r="C103" s="260" t="s">
        <v>122</v>
      </c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</row>
    <row r="104" spans="1:21" ht="15" customHeight="1" x14ac:dyDescent="0.35">
      <c r="A104" s="19" t="s">
        <v>141</v>
      </c>
      <c r="B104" s="387"/>
      <c r="C104" s="261" t="s">
        <v>116</v>
      </c>
      <c r="D104" s="85"/>
      <c r="E104" s="85"/>
      <c r="F104" s="85"/>
      <c r="G104" s="85"/>
      <c r="H104" s="85">
        <f t="shared" si="27"/>
        <v>19.571715084072167</v>
      </c>
      <c r="I104" s="85">
        <f t="shared" si="27"/>
        <v>7.4669293185336505</v>
      </c>
      <c r="J104" s="85">
        <f t="shared" si="27"/>
        <v>19.365741048871925</v>
      </c>
      <c r="K104" s="85">
        <f t="shared" si="27"/>
        <v>13.778788595981622</v>
      </c>
      <c r="L104" s="85">
        <f t="shared" si="27"/>
        <v>15.541834545714698</v>
      </c>
      <c r="M104" s="85">
        <f t="shared" si="27"/>
        <v>10.379047318167681</v>
      </c>
      <c r="N104" s="85">
        <f t="shared" si="27"/>
        <v>9.7302876369631424</v>
      </c>
      <c r="O104" s="85">
        <f t="shared" si="27"/>
        <v>11.105608368761233</v>
      </c>
      <c r="P104" s="85">
        <f t="shared" si="27"/>
        <v>6.4470358444754208</v>
      </c>
      <c r="Q104" s="85">
        <f t="shared" si="27"/>
        <v>7.4808572985289521</v>
      </c>
      <c r="R104" s="85">
        <f t="shared" si="27"/>
        <v>1.2397739314117335</v>
      </c>
      <c r="S104" s="85">
        <f t="shared" ref="S104:T104" si="44">(S18/S$8)*100</f>
        <v>9.1737373164836367</v>
      </c>
      <c r="T104" s="85">
        <f t="shared" si="44"/>
        <v>8.3065868762720907</v>
      </c>
      <c r="U104" s="85">
        <f t="shared" ref="U104" si="45">(U18/U$8)*100</f>
        <v>4.8743766491816922</v>
      </c>
    </row>
    <row r="105" spans="1:21" x14ac:dyDescent="0.35">
      <c r="A105" s="19" t="s">
        <v>141</v>
      </c>
      <c r="B105" s="254" t="s">
        <v>4</v>
      </c>
      <c r="C105" s="260" t="s">
        <v>59</v>
      </c>
      <c r="D105" s="32"/>
      <c r="E105" s="32"/>
      <c r="F105" s="32"/>
      <c r="G105" s="32"/>
      <c r="H105" s="32">
        <f t="shared" ref="H105:R120" si="46">(H19/H$10)*100</f>
        <v>11.300762161929423</v>
      </c>
      <c r="I105" s="32">
        <f t="shared" si="46"/>
        <v>8.3349461360491937</v>
      </c>
      <c r="J105" s="32">
        <f t="shared" si="46"/>
        <v>9.2464161455748641</v>
      </c>
      <c r="K105" s="32">
        <f t="shared" si="46"/>
        <v>7.2870699669665822</v>
      </c>
      <c r="L105" s="32">
        <f t="shared" si="46"/>
        <v>5.06049952609649</v>
      </c>
      <c r="M105" s="32">
        <f t="shared" si="46"/>
        <v>6.0395681358302786</v>
      </c>
      <c r="N105" s="32">
        <f t="shared" si="46"/>
        <v>4.5788179312421802</v>
      </c>
      <c r="O105" s="32">
        <f t="shared" si="46"/>
        <v>5.1976951026971374</v>
      </c>
      <c r="P105" s="32">
        <f t="shared" si="46"/>
        <v>5.4993997225675839</v>
      </c>
      <c r="Q105" s="32">
        <f t="shared" si="46"/>
        <v>4.0270968584342013</v>
      </c>
      <c r="R105" s="32">
        <f t="shared" si="46"/>
        <v>2.7059380925084695</v>
      </c>
      <c r="S105" s="32">
        <f>(S19/S$10)*100</f>
        <v>9.3061724524347866</v>
      </c>
      <c r="T105" s="32">
        <f>(T19/T$10)*100</f>
        <v>2.3798641107017215</v>
      </c>
      <c r="U105" s="32">
        <f>(U19/U$10)*100</f>
        <v>2.223087550614304</v>
      </c>
    </row>
    <row r="106" spans="1:21" x14ac:dyDescent="0.35">
      <c r="A106" s="19" t="s">
        <v>141</v>
      </c>
      <c r="B106" s="254"/>
      <c r="C106" s="254" t="s">
        <v>60</v>
      </c>
      <c r="D106" s="32"/>
      <c r="E106" s="32"/>
      <c r="F106" s="32"/>
      <c r="G106" s="32"/>
      <c r="H106" s="32">
        <f t="shared" si="46"/>
        <v>10.45780600805324</v>
      </c>
      <c r="I106" s="32">
        <f t="shared" si="46"/>
        <v>6.3017295280672032</v>
      </c>
      <c r="J106" s="32">
        <f t="shared" si="46"/>
        <v>5.9754282981983344</v>
      </c>
      <c r="K106" s="32">
        <f t="shared" si="46"/>
        <v>5.7870629640004854</v>
      </c>
      <c r="L106" s="32">
        <f t="shared" si="46"/>
        <v>3.2321807874729211</v>
      </c>
      <c r="M106" s="32">
        <f t="shared" si="46"/>
        <v>3.953253025099551</v>
      </c>
      <c r="N106" s="32">
        <f t="shared" si="46"/>
        <v>3.5126860199734362</v>
      </c>
      <c r="O106" s="32">
        <f t="shared" si="46"/>
        <v>4.1209590936519707</v>
      </c>
      <c r="P106" s="32">
        <f t="shared" si="46"/>
        <v>4.260039039062347</v>
      </c>
      <c r="Q106" s="32">
        <f t="shared" si="46"/>
        <v>2.3619562312680391</v>
      </c>
      <c r="R106" s="32">
        <f t="shared" si="46"/>
        <v>1.8302927485011469</v>
      </c>
      <c r="S106" s="32">
        <f t="shared" ref="S106:T169" si="47">(S20/S$10)*100</f>
        <v>7.6315976565703991</v>
      </c>
      <c r="T106" s="32">
        <f t="shared" si="47"/>
        <v>1.3805282992138437</v>
      </c>
      <c r="U106" s="32">
        <f t="shared" ref="U106" si="48">(U20/U$10)*100</f>
        <v>1.4330514677498096</v>
      </c>
    </row>
    <row r="107" spans="1:21" x14ac:dyDescent="0.35">
      <c r="A107" s="19" t="s">
        <v>141</v>
      </c>
      <c r="B107" s="254"/>
      <c r="C107" s="254" t="s">
        <v>61</v>
      </c>
      <c r="D107" s="32"/>
      <c r="E107" s="32"/>
      <c r="F107" s="32"/>
      <c r="G107" s="32"/>
      <c r="H107" s="32">
        <f t="shared" si="46"/>
        <v>0.57788102418672382</v>
      </c>
      <c r="I107" s="32">
        <f t="shared" si="46"/>
        <v>1.4785401486265615</v>
      </c>
      <c r="J107" s="32">
        <f t="shared" si="46"/>
        <v>2.3080699353876013</v>
      </c>
      <c r="K107" s="32">
        <f t="shared" si="46"/>
        <v>0.13408817887846583</v>
      </c>
      <c r="L107" s="32">
        <f t="shared" si="46"/>
        <v>0.10657450815246007</v>
      </c>
      <c r="M107" s="32">
        <f t="shared" si="46"/>
        <v>0</v>
      </c>
      <c r="N107" s="32">
        <f t="shared" si="46"/>
        <v>0.17728046774134151</v>
      </c>
      <c r="O107" s="32">
        <f t="shared" si="46"/>
        <v>5.7177760492071504E-3</v>
      </c>
      <c r="P107" s="32">
        <f t="shared" si="46"/>
        <v>0</v>
      </c>
      <c r="Q107" s="32">
        <f t="shared" si="46"/>
        <v>0</v>
      </c>
      <c r="R107" s="32">
        <f t="shared" si="46"/>
        <v>0</v>
      </c>
      <c r="S107" s="32">
        <f t="shared" si="47"/>
        <v>0</v>
      </c>
      <c r="T107" s="32">
        <f t="shared" si="47"/>
        <v>0</v>
      </c>
      <c r="U107" s="32">
        <f t="shared" ref="U107" si="49">(U21/U$10)*100</f>
        <v>0</v>
      </c>
    </row>
    <row r="108" spans="1:21" x14ac:dyDescent="0.35">
      <c r="A108" s="19" t="s">
        <v>141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35">
      <c r="A109" s="19" t="s">
        <v>141</v>
      </c>
      <c r="B109" s="255"/>
      <c r="C109" s="255" t="s">
        <v>63</v>
      </c>
      <c r="D109" s="33"/>
      <c r="E109" s="33"/>
      <c r="F109" s="33"/>
      <c r="G109" s="33"/>
      <c r="H109" s="33">
        <f t="shared" si="46"/>
        <v>0.26507512968946079</v>
      </c>
      <c r="I109" s="33">
        <f t="shared" si="46"/>
        <v>0.5546764593554292</v>
      </c>
      <c r="J109" s="33">
        <f t="shared" si="46"/>
        <v>0.96291791198892807</v>
      </c>
      <c r="K109" s="33">
        <f t="shared" si="46"/>
        <v>1.3659188240876301</v>
      </c>
      <c r="L109" s="33">
        <f t="shared" si="46"/>
        <v>1.721744230471109</v>
      </c>
      <c r="M109" s="33">
        <f t="shared" si="46"/>
        <v>2.0863151107307267</v>
      </c>
      <c r="N109" s="33">
        <f t="shared" si="46"/>
        <v>0.8888514435274022</v>
      </c>
      <c r="O109" s="33">
        <f t="shared" si="46"/>
        <v>1.0710182329959592</v>
      </c>
      <c r="P109" s="33">
        <f t="shared" si="46"/>
        <v>1.2393606835052362</v>
      </c>
      <c r="Q109" s="33">
        <f t="shared" si="46"/>
        <v>1.6651406271661617</v>
      </c>
      <c r="R109" s="33">
        <f t="shared" si="46"/>
        <v>0.87564534400732275</v>
      </c>
      <c r="S109" s="33">
        <f t="shared" si="47"/>
        <v>1.6745747958643877</v>
      </c>
      <c r="T109" s="33">
        <f t="shared" si="47"/>
        <v>0.99933581148787787</v>
      </c>
      <c r="U109" s="33">
        <f t="shared" ref="U109" si="50">(U23/U$10)*100</f>
        <v>0.79003608286449445</v>
      </c>
    </row>
    <row r="110" spans="1:21" x14ac:dyDescent="0.35">
      <c r="A110" s="19" t="s">
        <v>141</v>
      </c>
      <c r="B110" s="390" t="s">
        <v>5</v>
      </c>
      <c r="C110" s="17" t="s">
        <v>59</v>
      </c>
      <c r="D110" s="32"/>
      <c r="E110" s="32"/>
      <c r="F110" s="32"/>
      <c r="G110" s="32"/>
      <c r="H110" s="32">
        <f t="shared" si="46"/>
        <v>2.2249882541617412</v>
      </c>
      <c r="I110" s="32">
        <f t="shared" si="46"/>
        <v>0.24476900087480064</v>
      </c>
      <c r="J110" s="32">
        <f t="shared" si="46"/>
        <v>0.77628881936341765</v>
      </c>
      <c r="K110" s="32">
        <f t="shared" si="46"/>
        <v>1.9511594839391453</v>
      </c>
      <c r="L110" s="32">
        <f t="shared" si="46"/>
        <v>1.8861678831753204</v>
      </c>
      <c r="M110" s="32">
        <f t="shared" si="46"/>
        <v>2.3019455409173739</v>
      </c>
      <c r="N110" s="32">
        <f t="shared" si="46"/>
        <v>1.5742666732985653</v>
      </c>
      <c r="O110" s="32">
        <f t="shared" si="46"/>
        <v>2.7862227824840766</v>
      </c>
      <c r="P110" s="32">
        <f t="shared" si="46"/>
        <v>5.7034475164565928</v>
      </c>
      <c r="Q110" s="32">
        <f t="shared" si="46"/>
        <v>3.5469746636328758</v>
      </c>
      <c r="R110" s="32">
        <f t="shared" si="46"/>
        <v>1.6818932259618717</v>
      </c>
      <c r="S110" s="32">
        <f t="shared" si="47"/>
        <v>3.0015902487566875</v>
      </c>
      <c r="T110" s="32">
        <f t="shared" si="47"/>
        <v>3.1707714975965495</v>
      </c>
      <c r="U110" s="32">
        <f t="shared" ref="U110" si="51">(U24/U$10)*100</f>
        <v>2.0695179320825674</v>
      </c>
    </row>
    <row r="111" spans="1:21" x14ac:dyDescent="0.35">
      <c r="A111" s="19" t="s">
        <v>141</v>
      </c>
      <c r="B111" s="390"/>
      <c r="C111" s="20" t="s">
        <v>60</v>
      </c>
      <c r="D111" s="32"/>
      <c r="E111" s="32"/>
      <c r="F111" s="32"/>
      <c r="G111" s="32"/>
      <c r="H111" s="32">
        <f t="shared" si="46"/>
        <v>2.2249882541617412</v>
      </c>
      <c r="I111" s="32">
        <f t="shared" si="46"/>
        <v>0.24476900087480064</v>
      </c>
      <c r="J111" s="32">
        <f t="shared" si="46"/>
        <v>0.77628881936341765</v>
      </c>
      <c r="K111" s="32">
        <f t="shared" si="46"/>
        <v>1.9511594839391453</v>
      </c>
      <c r="L111" s="32">
        <f t="shared" si="46"/>
        <v>1.8861678831753204</v>
      </c>
      <c r="M111" s="32">
        <f t="shared" si="46"/>
        <v>2.3019455409173739</v>
      </c>
      <c r="N111" s="32">
        <f t="shared" si="46"/>
        <v>1.5742666732985653</v>
      </c>
      <c r="O111" s="32">
        <f t="shared" si="46"/>
        <v>2.7862227824840766</v>
      </c>
      <c r="P111" s="32">
        <f t="shared" si="46"/>
        <v>5.7034475164565928</v>
      </c>
      <c r="Q111" s="32">
        <f t="shared" si="46"/>
        <v>3.5469746636328758</v>
      </c>
      <c r="R111" s="32">
        <f t="shared" si="46"/>
        <v>1.6818932259618717</v>
      </c>
      <c r="S111" s="32">
        <f t="shared" si="47"/>
        <v>3.0015902487566875</v>
      </c>
      <c r="T111" s="32">
        <f t="shared" si="47"/>
        <v>3.1707714975965495</v>
      </c>
      <c r="U111" s="32">
        <f t="shared" ref="U111" si="52">(U25/U$10)*100</f>
        <v>2.0695179320825674</v>
      </c>
    </row>
    <row r="112" spans="1:21" x14ac:dyDescent="0.35">
      <c r="A112" s="19" t="s">
        <v>141</v>
      </c>
      <c r="B112" s="390"/>
      <c r="C112" s="20" t="s">
        <v>61</v>
      </c>
      <c r="D112" s="32"/>
      <c r="E112" s="32"/>
      <c r="F112" s="32"/>
      <c r="G112" s="32"/>
      <c r="H112" s="32">
        <f t="shared" si="46"/>
        <v>0</v>
      </c>
      <c r="I112" s="32">
        <f t="shared" si="46"/>
        <v>0</v>
      </c>
      <c r="J112" s="32">
        <f t="shared" si="46"/>
        <v>0</v>
      </c>
      <c r="K112" s="32">
        <f t="shared" si="46"/>
        <v>0</v>
      </c>
      <c r="L112" s="32">
        <f t="shared" si="46"/>
        <v>0</v>
      </c>
      <c r="M112" s="32">
        <f t="shared" si="46"/>
        <v>0</v>
      </c>
      <c r="N112" s="32">
        <f t="shared" si="46"/>
        <v>0</v>
      </c>
      <c r="O112" s="32">
        <f t="shared" si="46"/>
        <v>0</v>
      </c>
      <c r="P112" s="32">
        <f t="shared" si="46"/>
        <v>0</v>
      </c>
      <c r="Q112" s="32">
        <f t="shared" si="46"/>
        <v>0</v>
      </c>
      <c r="R112" s="32">
        <f t="shared" si="46"/>
        <v>0</v>
      </c>
      <c r="S112" s="32">
        <f t="shared" si="47"/>
        <v>0</v>
      </c>
      <c r="T112" s="32">
        <f t="shared" si="47"/>
        <v>0</v>
      </c>
      <c r="U112" s="32">
        <f t="shared" ref="U112" si="53">(U26/U$10)*100</f>
        <v>0</v>
      </c>
    </row>
    <row r="113" spans="1:21" x14ac:dyDescent="0.35">
      <c r="A113" s="19" t="s">
        <v>141</v>
      </c>
      <c r="B113" s="390"/>
      <c r="C113" s="20" t="s">
        <v>62</v>
      </c>
      <c r="D113" s="32"/>
      <c r="E113" s="32"/>
      <c r="F113" s="32"/>
      <c r="G113" s="32"/>
      <c r="H113" s="32">
        <f t="shared" si="46"/>
        <v>0</v>
      </c>
      <c r="I113" s="32">
        <f t="shared" si="46"/>
        <v>0</v>
      </c>
      <c r="J113" s="32">
        <f t="shared" si="46"/>
        <v>0</v>
      </c>
      <c r="K113" s="32">
        <f t="shared" si="46"/>
        <v>0</v>
      </c>
      <c r="L113" s="32">
        <f t="shared" si="46"/>
        <v>0</v>
      </c>
      <c r="M113" s="32">
        <f t="shared" si="46"/>
        <v>0</v>
      </c>
      <c r="N113" s="32">
        <f t="shared" si="46"/>
        <v>0</v>
      </c>
      <c r="O113" s="32">
        <f t="shared" si="46"/>
        <v>0</v>
      </c>
      <c r="P113" s="32">
        <f t="shared" si="46"/>
        <v>0</v>
      </c>
      <c r="Q113" s="32">
        <f t="shared" si="46"/>
        <v>0</v>
      </c>
      <c r="R113" s="32">
        <f t="shared" si="46"/>
        <v>0</v>
      </c>
      <c r="S113" s="32">
        <f t="shared" si="47"/>
        <v>0</v>
      </c>
      <c r="T113" s="32">
        <f t="shared" si="47"/>
        <v>0</v>
      </c>
      <c r="U113" s="32">
        <f t="shared" ref="U113" si="54">(U27/U$10)*100</f>
        <v>0</v>
      </c>
    </row>
    <row r="114" spans="1:21" x14ac:dyDescent="0.35">
      <c r="A114" s="19" t="s">
        <v>141</v>
      </c>
      <c r="B114" s="391"/>
      <c r="C114" s="27" t="s">
        <v>63</v>
      </c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x14ac:dyDescent="0.35">
      <c r="A115" s="19" t="s">
        <v>141</v>
      </c>
      <c r="B115" s="390" t="s">
        <v>6</v>
      </c>
      <c r="C115" s="17" t="s">
        <v>59</v>
      </c>
      <c r="D115" s="32"/>
      <c r="E115" s="32"/>
      <c r="F115" s="32"/>
      <c r="G115" s="32"/>
      <c r="H115" s="32">
        <f t="shared" si="46"/>
        <v>8.6820872531154514</v>
      </c>
      <c r="I115" s="32">
        <f t="shared" si="46"/>
        <v>10.646552147415427</v>
      </c>
      <c r="J115" s="32">
        <f t="shared" si="46"/>
        <v>5.4166089646168718</v>
      </c>
      <c r="K115" s="32">
        <f t="shared" si="46"/>
        <v>4.241317488994115</v>
      </c>
      <c r="L115" s="32">
        <f t="shared" si="46"/>
        <v>5.2326508399154532</v>
      </c>
      <c r="M115" s="32">
        <f t="shared" si="46"/>
        <v>4.1670078770812307</v>
      </c>
      <c r="N115" s="32">
        <f t="shared" si="46"/>
        <v>7.6895045213626823</v>
      </c>
      <c r="O115" s="32">
        <f t="shared" si="46"/>
        <v>10.157637751464875</v>
      </c>
      <c r="P115" s="32">
        <f t="shared" si="46"/>
        <v>7.5898850369474777</v>
      </c>
      <c r="Q115" s="32">
        <f t="shared" si="46"/>
        <v>7.7268461760999774</v>
      </c>
      <c r="R115" s="32">
        <f t="shared" si="46"/>
        <v>5.0162211225404869</v>
      </c>
      <c r="S115" s="32">
        <f t="shared" si="47"/>
        <v>4.6988930762347083</v>
      </c>
      <c r="T115" s="32">
        <f t="shared" si="47"/>
        <v>5.7881895745944636</v>
      </c>
      <c r="U115" s="32">
        <f t="shared" ref="U115" si="55">(U29/U$10)*100</f>
        <v>3.1640649292281697</v>
      </c>
    </row>
    <row r="116" spans="1:21" x14ac:dyDescent="0.35">
      <c r="A116" s="19" t="s">
        <v>141</v>
      </c>
      <c r="B116" s="390"/>
      <c r="C116" s="20" t="s">
        <v>60</v>
      </c>
      <c r="D116" s="32"/>
      <c r="E116" s="32"/>
      <c r="F116" s="32"/>
      <c r="G116" s="32"/>
      <c r="H116" s="32">
        <f t="shared" si="46"/>
        <v>8.6820872531154514</v>
      </c>
      <c r="I116" s="32">
        <f t="shared" si="46"/>
        <v>10.646552147415427</v>
      </c>
      <c r="J116" s="32">
        <f t="shared" si="46"/>
        <v>5.4166089646168718</v>
      </c>
      <c r="K116" s="32">
        <f t="shared" si="46"/>
        <v>4.241317488994115</v>
      </c>
      <c r="L116" s="32">
        <f t="shared" si="46"/>
        <v>5.2326508399154532</v>
      </c>
      <c r="M116" s="32">
        <f t="shared" si="46"/>
        <v>4.1670078770812307</v>
      </c>
      <c r="N116" s="32">
        <f t="shared" si="46"/>
        <v>7.6895045213626823</v>
      </c>
      <c r="O116" s="32">
        <f t="shared" si="46"/>
        <v>10.157637751464875</v>
      </c>
      <c r="P116" s="32">
        <f t="shared" si="46"/>
        <v>7.5898850369474777</v>
      </c>
      <c r="Q116" s="32">
        <f t="shared" si="46"/>
        <v>7.7268461760999774</v>
      </c>
      <c r="R116" s="32">
        <f t="shared" si="46"/>
        <v>5.0162211225404869</v>
      </c>
      <c r="S116" s="32">
        <f t="shared" si="47"/>
        <v>4.6988930762347083</v>
      </c>
      <c r="T116" s="32">
        <f t="shared" si="47"/>
        <v>5.7881895745944636</v>
      </c>
      <c r="U116" s="32">
        <f t="shared" ref="U116" si="56">(U30/U$10)*100</f>
        <v>3.1640649292281697</v>
      </c>
    </row>
    <row r="117" spans="1:21" x14ac:dyDescent="0.35">
      <c r="A117" s="19" t="s">
        <v>141</v>
      </c>
      <c r="B117" s="390"/>
      <c r="C117" s="20" t="s">
        <v>61</v>
      </c>
      <c r="D117" s="32"/>
      <c r="E117" s="32"/>
      <c r="F117" s="32"/>
      <c r="G117" s="32"/>
      <c r="H117" s="32">
        <f t="shared" si="46"/>
        <v>0</v>
      </c>
      <c r="I117" s="32">
        <f t="shared" si="46"/>
        <v>0</v>
      </c>
      <c r="J117" s="32">
        <f t="shared" si="46"/>
        <v>0</v>
      </c>
      <c r="K117" s="32">
        <f t="shared" si="46"/>
        <v>0</v>
      </c>
      <c r="L117" s="32">
        <f t="shared" si="46"/>
        <v>0</v>
      </c>
      <c r="M117" s="32">
        <f t="shared" si="46"/>
        <v>0</v>
      </c>
      <c r="N117" s="32">
        <f t="shared" si="46"/>
        <v>0</v>
      </c>
      <c r="O117" s="32">
        <f t="shared" si="46"/>
        <v>0</v>
      </c>
      <c r="P117" s="32">
        <f t="shared" si="46"/>
        <v>0</v>
      </c>
      <c r="Q117" s="32">
        <f t="shared" si="46"/>
        <v>0</v>
      </c>
      <c r="R117" s="32">
        <f t="shared" si="46"/>
        <v>0</v>
      </c>
      <c r="S117" s="32">
        <f t="shared" si="47"/>
        <v>0</v>
      </c>
      <c r="T117" s="32">
        <f t="shared" si="47"/>
        <v>0</v>
      </c>
      <c r="U117" s="32">
        <f t="shared" ref="U117" si="57">(U31/U$10)*100</f>
        <v>0</v>
      </c>
    </row>
    <row r="118" spans="1:21" x14ac:dyDescent="0.35">
      <c r="A118" s="19" t="s">
        <v>141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35">
      <c r="A119" s="19" t="s">
        <v>141</v>
      </c>
      <c r="B119" s="391"/>
      <c r="C119" s="27" t="s">
        <v>63</v>
      </c>
      <c r="D119" s="33"/>
      <c r="E119" s="33"/>
      <c r="F119" s="33"/>
      <c r="G119" s="33"/>
      <c r="H119" s="33">
        <f t="shared" si="46"/>
        <v>0</v>
      </c>
      <c r="I119" s="33">
        <f t="shared" si="46"/>
        <v>0</v>
      </c>
      <c r="J119" s="33">
        <f t="shared" si="46"/>
        <v>0</v>
      </c>
      <c r="K119" s="33">
        <f t="shared" si="46"/>
        <v>0</v>
      </c>
      <c r="L119" s="33">
        <f t="shared" si="46"/>
        <v>0</v>
      </c>
      <c r="M119" s="33">
        <f t="shared" si="46"/>
        <v>0</v>
      </c>
      <c r="N119" s="33">
        <f t="shared" si="46"/>
        <v>0</v>
      </c>
      <c r="O119" s="33">
        <f t="shared" si="46"/>
        <v>0</v>
      </c>
      <c r="P119" s="33">
        <f t="shared" si="46"/>
        <v>0</v>
      </c>
      <c r="Q119" s="33">
        <f t="shared" si="46"/>
        <v>0</v>
      </c>
      <c r="R119" s="33">
        <f t="shared" si="46"/>
        <v>0</v>
      </c>
      <c r="S119" s="33">
        <f t="shared" si="47"/>
        <v>0</v>
      </c>
      <c r="T119" s="33">
        <f t="shared" si="47"/>
        <v>0</v>
      </c>
      <c r="U119" s="33">
        <f t="shared" ref="U119" si="58">(U33/U$10)*100</f>
        <v>0</v>
      </c>
    </row>
    <row r="120" spans="1:21" x14ac:dyDescent="0.35">
      <c r="A120" s="19" t="s">
        <v>141</v>
      </c>
      <c r="B120" s="393" t="s">
        <v>7</v>
      </c>
      <c r="C120" s="28" t="s">
        <v>59</v>
      </c>
      <c r="D120" s="56"/>
      <c r="E120" s="56"/>
      <c r="F120" s="56"/>
      <c r="G120" s="56"/>
      <c r="H120" s="56">
        <f t="shared" si="46"/>
        <v>55.422200358174045</v>
      </c>
      <c r="I120" s="56">
        <f t="shared" si="46"/>
        <v>3.896583419183318</v>
      </c>
      <c r="J120" s="56">
        <f t="shared" si="46"/>
        <v>5.7222003092775893</v>
      </c>
      <c r="K120" s="56">
        <f t="shared" si="46"/>
        <v>2.1315318374003978</v>
      </c>
      <c r="L120" s="56">
        <f t="shared" si="46"/>
        <v>7.4474568295287851</v>
      </c>
      <c r="M120" s="56">
        <f t="shared" si="46"/>
        <v>6.8103067958931218</v>
      </c>
      <c r="N120" s="56">
        <f t="shared" si="46"/>
        <v>5.2653698599904475</v>
      </c>
      <c r="O120" s="56">
        <f t="shared" si="46"/>
        <v>8.2490124830463447</v>
      </c>
      <c r="P120" s="56">
        <f t="shared" si="46"/>
        <v>5.3010522678561447</v>
      </c>
      <c r="Q120" s="56">
        <f t="shared" si="46"/>
        <v>6.0839821754596155</v>
      </c>
      <c r="R120" s="56">
        <f t="shared" si="46"/>
        <v>3.9239255272291258</v>
      </c>
      <c r="S120" s="56">
        <f t="shared" si="47"/>
        <v>5.6811766551142524</v>
      </c>
      <c r="T120" s="56">
        <f t="shared" si="47"/>
        <v>5.8618622466368517</v>
      </c>
      <c r="U120" s="56">
        <f t="shared" ref="U120" si="59">(U34/U$10)*100</f>
        <v>9.3675656803137475</v>
      </c>
    </row>
    <row r="121" spans="1:21" x14ac:dyDescent="0.35">
      <c r="A121" s="19" t="s">
        <v>141</v>
      </c>
      <c r="B121" s="390"/>
      <c r="C121" s="20" t="s">
        <v>60</v>
      </c>
      <c r="D121" s="32"/>
      <c r="E121" s="32"/>
      <c r="F121" s="32"/>
      <c r="G121" s="32"/>
      <c r="H121" s="32">
        <f t="shared" ref="H121:R136" si="60">(H35/H$10)*100</f>
        <v>54.884492848669431</v>
      </c>
      <c r="I121" s="32">
        <f t="shared" si="60"/>
        <v>0.35242680144013316</v>
      </c>
      <c r="J121" s="32">
        <f t="shared" si="60"/>
        <v>1.3435825850658027</v>
      </c>
      <c r="K121" s="32">
        <f t="shared" si="60"/>
        <v>1.6931665770109325</v>
      </c>
      <c r="L121" s="32">
        <f t="shared" si="60"/>
        <v>6.898196721955002</v>
      </c>
      <c r="M121" s="32">
        <f t="shared" si="60"/>
        <v>6.0123235877789289</v>
      </c>
      <c r="N121" s="32">
        <f t="shared" si="60"/>
        <v>5.1299654317241057</v>
      </c>
      <c r="O121" s="32">
        <f t="shared" si="60"/>
        <v>7.5528417701079178</v>
      </c>
      <c r="P121" s="32">
        <f t="shared" si="60"/>
        <v>4.7765743411692849</v>
      </c>
      <c r="Q121" s="32">
        <f t="shared" si="60"/>
        <v>5.8322291994873199</v>
      </c>
      <c r="R121" s="32">
        <f t="shared" si="60"/>
        <v>3.5461638005554437</v>
      </c>
      <c r="S121" s="32">
        <f t="shared" si="47"/>
        <v>5.2538226837367414</v>
      </c>
      <c r="T121" s="32">
        <f t="shared" si="47"/>
        <v>5.3381411716039402</v>
      </c>
      <c r="U121" s="32">
        <f t="shared" ref="U121" si="61">(U35/U$10)*100</f>
        <v>8.9053341592256814</v>
      </c>
    </row>
    <row r="122" spans="1:21" x14ac:dyDescent="0.35">
      <c r="A122" s="19" t="s">
        <v>141</v>
      </c>
      <c r="B122" s="390"/>
      <c r="C122" s="20" t="s">
        <v>61</v>
      </c>
      <c r="D122" s="32"/>
      <c r="E122" s="32"/>
      <c r="F122" s="32"/>
      <c r="G122" s="32"/>
      <c r="H122" s="32">
        <f t="shared" si="60"/>
        <v>0</v>
      </c>
      <c r="I122" s="32">
        <f t="shared" si="60"/>
        <v>0</v>
      </c>
      <c r="J122" s="32">
        <f t="shared" si="60"/>
        <v>0</v>
      </c>
      <c r="K122" s="32">
        <f t="shared" si="60"/>
        <v>0</v>
      </c>
      <c r="L122" s="32">
        <f t="shared" si="60"/>
        <v>0</v>
      </c>
      <c r="M122" s="32">
        <f t="shared" si="60"/>
        <v>0</v>
      </c>
      <c r="N122" s="32">
        <f t="shared" si="60"/>
        <v>0</v>
      </c>
      <c r="O122" s="32">
        <f t="shared" si="60"/>
        <v>0</v>
      </c>
      <c r="P122" s="32">
        <f t="shared" si="60"/>
        <v>0</v>
      </c>
      <c r="Q122" s="32">
        <f t="shared" si="60"/>
        <v>0</v>
      </c>
      <c r="R122" s="32">
        <f t="shared" si="60"/>
        <v>0</v>
      </c>
      <c r="S122" s="32">
        <f t="shared" si="47"/>
        <v>0</v>
      </c>
      <c r="T122" s="32">
        <f t="shared" si="47"/>
        <v>0</v>
      </c>
      <c r="U122" s="32">
        <f t="shared" ref="U122" si="62">(U36/U$10)*100</f>
        <v>0</v>
      </c>
    </row>
    <row r="123" spans="1:21" x14ac:dyDescent="0.35">
      <c r="A123" s="19" t="s">
        <v>141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35">
      <c r="A124" s="19" t="s">
        <v>141</v>
      </c>
      <c r="B124" s="391"/>
      <c r="C124" s="27" t="s">
        <v>63</v>
      </c>
      <c r="D124" s="33"/>
      <c r="E124" s="33"/>
      <c r="F124" s="33"/>
      <c r="G124" s="33"/>
      <c r="H124" s="33">
        <f t="shared" si="60"/>
        <v>0.53770750950462409</v>
      </c>
      <c r="I124" s="33">
        <f t="shared" si="60"/>
        <v>3.5441566177431847</v>
      </c>
      <c r="J124" s="33">
        <f t="shared" si="60"/>
        <v>4.3786177242117867</v>
      </c>
      <c r="K124" s="33">
        <f t="shared" si="60"/>
        <v>0.43836526038946522</v>
      </c>
      <c r="L124" s="33">
        <f t="shared" si="60"/>
        <v>0.54926010757378263</v>
      </c>
      <c r="M124" s="33">
        <f t="shared" si="60"/>
        <v>0.7979832081141921</v>
      </c>
      <c r="N124" s="33">
        <f t="shared" si="60"/>
        <v>0.13540442826634183</v>
      </c>
      <c r="O124" s="33">
        <f t="shared" si="60"/>
        <v>0.69617071293842681</v>
      </c>
      <c r="P124" s="33">
        <f t="shared" si="60"/>
        <v>0.52447792668685989</v>
      </c>
      <c r="Q124" s="33">
        <f t="shared" si="60"/>
        <v>0.25175297597229607</v>
      </c>
      <c r="R124" s="33">
        <f t="shared" si="60"/>
        <v>0.37776172667368269</v>
      </c>
      <c r="S124" s="33">
        <f t="shared" si="47"/>
        <v>0.42735397137751124</v>
      </c>
      <c r="T124" s="33">
        <f t="shared" si="47"/>
        <v>0.52372107503291077</v>
      </c>
      <c r="U124" s="33">
        <f t="shared" ref="U124" si="63">(U38/U$10)*100</f>
        <v>0.4622315210880662</v>
      </c>
    </row>
    <row r="125" spans="1:21" x14ac:dyDescent="0.35">
      <c r="A125" s="19" t="s">
        <v>141</v>
      </c>
      <c r="B125" s="393" t="s">
        <v>8</v>
      </c>
      <c r="C125" s="28" t="s">
        <v>59</v>
      </c>
      <c r="D125" s="56"/>
      <c r="E125" s="56"/>
      <c r="F125" s="56"/>
      <c r="G125" s="56"/>
      <c r="H125" s="56">
        <f t="shared" si="60"/>
        <v>0.20584994650062818</v>
      </c>
      <c r="I125" s="56">
        <f t="shared" si="60"/>
        <v>0</v>
      </c>
      <c r="J125" s="56">
        <f t="shared" si="60"/>
        <v>0.22121195734484608</v>
      </c>
      <c r="K125" s="56">
        <f t="shared" si="60"/>
        <v>0.70539878817708246</v>
      </c>
      <c r="L125" s="56">
        <f t="shared" si="60"/>
        <v>0.38564133272455431</v>
      </c>
      <c r="M125" s="56">
        <f t="shared" si="60"/>
        <v>7.0820041206757472E-2</v>
      </c>
      <c r="N125" s="56">
        <f t="shared" si="60"/>
        <v>0.10106072810532067</v>
      </c>
      <c r="O125" s="56">
        <f t="shared" si="60"/>
        <v>5.1867248391374465E-2</v>
      </c>
      <c r="P125" s="56">
        <f t="shared" si="60"/>
        <v>9.8214470353690436E-2</v>
      </c>
      <c r="Q125" s="56">
        <f t="shared" si="60"/>
        <v>2.9782056335376398E-2</v>
      </c>
      <c r="R125" s="56">
        <f t="shared" si="60"/>
        <v>4.7880644320070102E-2</v>
      </c>
      <c r="S125" s="56">
        <f t="shared" si="47"/>
        <v>9.603475274120199E-2</v>
      </c>
      <c r="T125" s="56">
        <f t="shared" si="47"/>
        <v>0.10423774271393037</v>
      </c>
      <c r="U125" s="56">
        <f t="shared" ref="U125" si="64">(U39/U$10)*100</f>
        <v>0.12156684069197911</v>
      </c>
    </row>
    <row r="126" spans="1:21" x14ac:dyDescent="0.35">
      <c r="A126" s="19" t="s">
        <v>141</v>
      </c>
      <c r="B126" s="390"/>
      <c r="C126" s="20" t="s">
        <v>60</v>
      </c>
      <c r="D126" s="32"/>
      <c r="E126" s="32"/>
      <c r="F126" s="32"/>
      <c r="G126" s="32"/>
      <c r="H126" s="32">
        <f t="shared" si="60"/>
        <v>0.20584994650062818</v>
      </c>
      <c r="I126" s="32">
        <f t="shared" si="60"/>
        <v>0</v>
      </c>
      <c r="J126" s="32">
        <f t="shared" si="60"/>
        <v>0.22121195734484608</v>
      </c>
      <c r="K126" s="32">
        <f t="shared" si="60"/>
        <v>0.70539878817708246</v>
      </c>
      <c r="L126" s="32">
        <f t="shared" si="60"/>
        <v>0.38564133272455431</v>
      </c>
      <c r="M126" s="32">
        <f t="shared" si="60"/>
        <v>7.0820041206757472E-2</v>
      </c>
      <c r="N126" s="32">
        <f t="shared" si="60"/>
        <v>1.720940379230108E-2</v>
      </c>
      <c r="O126" s="32">
        <f t="shared" si="60"/>
        <v>0</v>
      </c>
      <c r="P126" s="32">
        <f t="shared" si="60"/>
        <v>0</v>
      </c>
      <c r="Q126" s="32">
        <f t="shared" si="60"/>
        <v>0</v>
      </c>
      <c r="R126" s="32">
        <f t="shared" si="60"/>
        <v>0</v>
      </c>
      <c r="S126" s="32">
        <f t="shared" si="47"/>
        <v>0</v>
      </c>
      <c r="T126" s="32">
        <f t="shared" si="47"/>
        <v>0</v>
      </c>
      <c r="U126" s="32">
        <f t="shared" ref="U126" si="65">(U40/U$10)*100</f>
        <v>0</v>
      </c>
    </row>
    <row r="127" spans="1:21" x14ac:dyDescent="0.35">
      <c r="A127" s="19" t="s">
        <v>141</v>
      </c>
      <c r="B127" s="390"/>
      <c r="C127" s="20" t="s">
        <v>61</v>
      </c>
      <c r="D127" s="32"/>
      <c r="E127" s="32"/>
      <c r="F127" s="32"/>
      <c r="G127" s="32"/>
      <c r="H127" s="32">
        <f t="shared" si="60"/>
        <v>0</v>
      </c>
      <c r="I127" s="32">
        <f t="shared" si="60"/>
        <v>0</v>
      </c>
      <c r="J127" s="32">
        <f t="shared" si="60"/>
        <v>0</v>
      </c>
      <c r="K127" s="32">
        <f t="shared" si="60"/>
        <v>0</v>
      </c>
      <c r="L127" s="32">
        <f t="shared" si="60"/>
        <v>0</v>
      </c>
      <c r="M127" s="32">
        <f t="shared" si="60"/>
        <v>0</v>
      </c>
      <c r="N127" s="32">
        <f t="shared" si="60"/>
        <v>0</v>
      </c>
      <c r="O127" s="32">
        <f t="shared" si="60"/>
        <v>0</v>
      </c>
      <c r="P127" s="32">
        <f t="shared" si="60"/>
        <v>0</v>
      </c>
      <c r="Q127" s="32">
        <f t="shared" si="60"/>
        <v>0</v>
      </c>
      <c r="R127" s="32">
        <f t="shared" si="60"/>
        <v>0</v>
      </c>
      <c r="S127" s="32">
        <f t="shared" si="47"/>
        <v>0</v>
      </c>
      <c r="T127" s="32">
        <f t="shared" si="47"/>
        <v>0</v>
      </c>
      <c r="U127" s="32">
        <f t="shared" ref="U127" si="66">(U41/U$10)*100</f>
        <v>0</v>
      </c>
    </row>
    <row r="128" spans="1:21" x14ac:dyDescent="0.35">
      <c r="A128" s="19" t="s">
        <v>141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35">
      <c r="A129" s="19" t="s">
        <v>141</v>
      </c>
      <c r="B129" s="391"/>
      <c r="C129" s="27" t="s">
        <v>63</v>
      </c>
      <c r="D129" s="33"/>
      <c r="E129" s="33"/>
      <c r="F129" s="33"/>
      <c r="G129" s="33"/>
      <c r="H129" s="33">
        <f t="shared" si="60"/>
        <v>0</v>
      </c>
      <c r="I129" s="33">
        <f t="shared" si="60"/>
        <v>0</v>
      </c>
      <c r="J129" s="33">
        <f t="shared" si="60"/>
        <v>0</v>
      </c>
      <c r="K129" s="33">
        <f t="shared" si="60"/>
        <v>0</v>
      </c>
      <c r="L129" s="33">
        <f t="shared" si="60"/>
        <v>0</v>
      </c>
      <c r="M129" s="33">
        <f t="shared" si="60"/>
        <v>0</v>
      </c>
      <c r="N129" s="33">
        <f t="shared" si="60"/>
        <v>8.3851324313019587E-2</v>
      </c>
      <c r="O129" s="33">
        <f t="shared" si="60"/>
        <v>5.1867248391374465E-2</v>
      </c>
      <c r="P129" s="33">
        <f t="shared" si="60"/>
        <v>9.8214470353690436E-2</v>
      </c>
      <c r="Q129" s="33">
        <f t="shared" si="60"/>
        <v>2.9782056335376398E-2</v>
      </c>
      <c r="R129" s="33">
        <f t="shared" si="60"/>
        <v>4.7880644320070102E-2</v>
      </c>
      <c r="S129" s="33">
        <f t="shared" si="47"/>
        <v>9.603475274120199E-2</v>
      </c>
      <c r="T129" s="33">
        <f t="shared" si="47"/>
        <v>0.10423774271393037</v>
      </c>
      <c r="U129" s="33">
        <f t="shared" ref="U129" si="67">(U43/U$10)*100</f>
        <v>0.12156684069197911</v>
      </c>
    </row>
    <row r="130" spans="1:21" x14ac:dyDescent="0.35">
      <c r="A130" s="19" t="s">
        <v>141</v>
      </c>
      <c r="B130" s="393" t="s">
        <v>9</v>
      </c>
      <c r="C130" s="28" t="s">
        <v>59</v>
      </c>
      <c r="D130" s="56"/>
      <c r="E130" s="56"/>
      <c r="F130" s="56"/>
      <c r="G130" s="56"/>
      <c r="H130" s="56">
        <f t="shared" si="60"/>
        <v>9.7530363722094116</v>
      </c>
      <c r="I130" s="56">
        <f t="shared" si="60"/>
        <v>62.080568554641722</v>
      </c>
      <c r="J130" s="56">
        <f t="shared" si="60"/>
        <v>53.981929916324091</v>
      </c>
      <c r="K130" s="56">
        <f t="shared" si="60"/>
        <v>47.719198277260638</v>
      </c>
      <c r="L130" s="56">
        <f t="shared" si="60"/>
        <v>36.165211310194053</v>
      </c>
      <c r="M130" s="56">
        <f t="shared" si="60"/>
        <v>42.242307842860328</v>
      </c>
      <c r="N130" s="56">
        <f t="shared" si="60"/>
        <v>39.764274852010054</v>
      </c>
      <c r="O130" s="56">
        <f t="shared" si="60"/>
        <v>41.010856918550246</v>
      </c>
      <c r="P130" s="56">
        <f t="shared" si="60"/>
        <v>37.997696165634807</v>
      </c>
      <c r="Q130" s="56">
        <f t="shared" si="60"/>
        <v>43.845678014057711</v>
      </c>
      <c r="R130" s="56">
        <f t="shared" si="60"/>
        <v>53.449376681348539</v>
      </c>
      <c r="S130" s="56">
        <f t="shared" si="47"/>
        <v>52.615778358424038</v>
      </c>
      <c r="T130" s="56">
        <f t="shared" si="47"/>
        <v>58.130850757126559</v>
      </c>
      <c r="U130" s="56">
        <f t="shared" ref="U130" si="68">(U44/U$10)*100</f>
        <v>55.22731805277877</v>
      </c>
    </row>
    <row r="131" spans="1:21" x14ac:dyDescent="0.35">
      <c r="A131" s="19" t="s">
        <v>141</v>
      </c>
      <c r="B131" s="390"/>
      <c r="C131" s="20" t="s">
        <v>60</v>
      </c>
      <c r="D131" s="32"/>
      <c r="E131" s="32"/>
      <c r="F131" s="32"/>
      <c r="G131" s="32"/>
      <c r="H131" s="32">
        <f t="shared" si="60"/>
        <v>9.5905414140659442</v>
      </c>
      <c r="I131" s="32">
        <f t="shared" si="60"/>
        <v>62.080568554641722</v>
      </c>
      <c r="J131" s="32">
        <f t="shared" si="60"/>
        <v>53.412108987391271</v>
      </c>
      <c r="K131" s="32">
        <f t="shared" si="60"/>
        <v>47.214661355856421</v>
      </c>
      <c r="L131" s="32">
        <f t="shared" si="60"/>
        <v>35.810425319863512</v>
      </c>
      <c r="M131" s="32">
        <f t="shared" si="60"/>
        <v>41.147679486469109</v>
      </c>
      <c r="N131" s="32">
        <f t="shared" si="60"/>
        <v>38.555747542222079</v>
      </c>
      <c r="O131" s="32">
        <f t="shared" si="60"/>
        <v>39.71959388316256</v>
      </c>
      <c r="P131" s="32">
        <f t="shared" si="60"/>
        <v>34.296641040553695</v>
      </c>
      <c r="Q131" s="32">
        <f t="shared" si="60"/>
        <v>40.973427277264619</v>
      </c>
      <c r="R131" s="32">
        <f t="shared" si="60"/>
        <v>50.164970320700832</v>
      </c>
      <c r="S131" s="32">
        <f t="shared" si="47"/>
        <v>48.973150426033634</v>
      </c>
      <c r="T131" s="32">
        <f t="shared" si="47"/>
        <v>52.459735696259614</v>
      </c>
      <c r="U131" s="32">
        <f t="shared" ref="U131" si="69">(U45/U$10)*100</f>
        <v>50.781123459179689</v>
      </c>
    </row>
    <row r="132" spans="1:21" x14ac:dyDescent="0.35">
      <c r="A132" s="19" t="s">
        <v>141</v>
      </c>
      <c r="B132" s="390"/>
      <c r="C132" s="20" t="s">
        <v>61</v>
      </c>
      <c r="D132" s="32"/>
      <c r="E132" s="32"/>
      <c r="F132" s="32"/>
      <c r="G132" s="32"/>
      <c r="H132" s="32">
        <f t="shared" si="60"/>
        <v>0</v>
      </c>
      <c r="I132" s="32">
        <f t="shared" si="60"/>
        <v>0</v>
      </c>
      <c r="J132" s="32">
        <f t="shared" si="60"/>
        <v>0</v>
      </c>
      <c r="K132" s="32">
        <f t="shared" si="60"/>
        <v>0</v>
      </c>
      <c r="L132" s="32">
        <f t="shared" si="60"/>
        <v>0</v>
      </c>
      <c r="M132" s="32">
        <f t="shared" si="60"/>
        <v>0</v>
      </c>
      <c r="N132" s="32">
        <f t="shared" si="60"/>
        <v>0</v>
      </c>
      <c r="O132" s="32">
        <f t="shared" si="60"/>
        <v>0</v>
      </c>
      <c r="P132" s="32">
        <f t="shared" si="60"/>
        <v>0</v>
      </c>
      <c r="Q132" s="32">
        <f t="shared" si="60"/>
        <v>0</v>
      </c>
      <c r="R132" s="32">
        <f t="shared" si="60"/>
        <v>0</v>
      </c>
      <c r="S132" s="32">
        <f t="shared" si="47"/>
        <v>0</v>
      </c>
      <c r="T132" s="32">
        <f t="shared" si="47"/>
        <v>0</v>
      </c>
      <c r="U132" s="32">
        <f t="shared" ref="U132" si="70">(U46/U$10)*100</f>
        <v>0</v>
      </c>
    </row>
    <row r="133" spans="1:21" x14ac:dyDescent="0.35">
      <c r="A133" s="19" t="s">
        <v>141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35">
      <c r="A134" s="19" t="s">
        <v>141</v>
      </c>
      <c r="B134" s="391"/>
      <c r="C134" s="27" t="s">
        <v>63</v>
      </c>
      <c r="D134" s="33"/>
      <c r="E134" s="33"/>
      <c r="F134" s="33"/>
      <c r="G134" s="33"/>
      <c r="H134" s="33">
        <f t="shared" si="60"/>
        <v>0.16249495814346746</v>
      </c>
      <c r="I134" s="33">
        <f t="shared" si="60"/>
        <v>0</v>
      </c>
      <c r="J134" s="33">
        <f t="shared" si="60"/>
        <v>0.56982092893281233</v>
      </c>
      <c r="K134" s="33">
        <f t="shared" si="60"/>
        <v>0.50453692140421547</v>
      </c>
      <c r="L134" s="33">
        <f t="shared" si="60"/>
        <v>0.35478599033054425</v>
      </c>
      <c r="M134" s="33">
        <f t="shared" si="60"/>
        <v>1.0946283563912222</v>
      </c>
      <c r="N134" s="33">
        <f t="shared" si="60"/>
        <v>1.2085273097879778</v>
      </c>
      <c r="O134" s="33">
        <f t="shared" si="60"/>
        <v>1.2912630353876788</v>
      </c>
      <c r="P134" s="33">
        <f t="shared" si="60"/>
        <v>3.7010551250811132</v>
      </c>
      <c r="Q134" s="33">
        <f t="shared" si="60"/>
        <v>2.8722507367930898</v>
      </c>
      <c r="R134" s="33">
        <f t="shared" si="60"/>
        <v>3.2844063606477079</v>
      </c>
      <c r="S134" s="33">
        <f t="shared" si="47"/>
        <v>3.6426279323903987</v>
      </c>
      <c r="T134" s="33">
        <f t="shared" si="47"/>
        <v>5.6711150608669492</v>
      </c>
      <c r="U134" s="33">
        <f t="shared" ref="U134" si="71">(U48/U$10)*100</f>
        <v>4.4461945935990794</v>
      </c>
    </row>
    <row r="135" spans="1:21" x14ac:dyDescent="0.35">
      <c r="A135" s="19" t="s">
        <v>141</v>
      </c>
      <c r="B135" s="393" t="s">
        <v>1</v>
      </c>
      <c r="C135" s="28" t="s">
        <v>59</v>
      </c>
      <c r="D135" s="56"/>
      <c r="E135" s="56"/>
      <c r="F135" s="56"/>
      <c r="G135" s="56"/>
      <c r="H135" s="56">
        <f t="shared" si="60"/>
        <v>0.80086372426841013</v>
      </c>
      <c r="I135" s="56">
        <f t="shared" si="60"/>
        <v>2.1350139302720219</v>
      </c>
      <c r="J135" s="56">
        <f t="shared" si="60"/>
        <v>10.765270682300947</v>
      </c>
      <c r="K135" s="56">
        <f t="shared" si="60"/>
        <v>9.8297545808138089</v>
      </c>
      <c r="L135" s="56">
        <f t="shared" si="60"/>
        <v>10.350018621896504</v>
      </c>
      <c r="M135" s="56">
        <f t="shared" si="60"/>
        <v>10.730200910794018</v>
      </c>
      <c r="N135" s="56">
        <f t="shared" si="60"/>
        <v>10.875072378262047</v>
      </c>
      <c r="O135" s="56">
        <f t="shared" si="60"/>
        <v>9.2831661769082334</v>
      </c>
      <c r="P135" s="56">
        <f t="shared" si="60"/>
        <v>9.1017890089419762</v>
      </c>
      <c r="Q135" s="56">
        <f t="shared" si="60"/>
        <v>9.4398701949283179</v>
      </c>
      <c r="R135" s="56">
        <f t="shared" si="60"/>
        <v>11.267263837601654</v>
      </c>
      <c r="S135" s="56">
        <f t="shared" si="47"/>
        <v>8.1742354665652712</v>
      </c>
      <c r="T135" s="56">
        <f t="shared" si="47"/>
        <v>8.4495571664084963</v>
      </c>
      <c r="U135" s="56">
        <f t="shared" ref="U135" si="72">(U49/U$10)*100</f>
        <v>14.613694385673973</v>
      </c>
    </row>
    <row r="136" spans="1:21" x14ac:dyDescent="0.35">
      <c r="A136" s="19" t="s">
        <v>141</v>
      </c>
      <c r="B136" s="390"/>
      <c r="C136" s="20" t="s">
        <v>60</v>
      </c>
      <c r="D136" s="32"/>
      <c r="E136" s="32"/>
      <c r="F136" s="32"/>
      <c r="G136" s="32"/>
      <c r="H136" s="32">
        <f t="shared" si="60"/>
        <v>0.69069014840512555</v>
      </c>
      <c r="I136" s="32">
        <f t="shared" si="60"/>
        <v>1.0671962683097378</v>
      </c>
      <c r="J136" s="32">
        <f t="shared" si="60"/>
        <v>9.4218196110901893</v>
      </c>
      <c r="K136" s="32">
        <f t="shared" si="60"/>
        <v>8.163888130857746</v>
      </c>
      <c r="L136" s="32">
        <f t="shared" si="60"/>
        <v>7.8413499089158218</v>
      </c>
      <c r="M136" s="32">
        <f t="shared" si="60"/>
        <v>5.6572206282929489</v>
      </c>
      <c r="N136" s="32">
        <f t="shared" si="60"/>
        <v>9.3214532020666088</v>
      </c>
      <c r="O136" s="32">
        <f t="shared" si="60"/>
        <v>6.9390029116968694</v>
      </c>
      <c r="P136" s="32">
        <f t="shared" si="60"/>
        <v>6.6452796030690919</v>
      </c>
      <c r="Q136" s="32">
        <f t="shared" si="60"/>
        <v>6.4754415759995059</v>
      </c>
      <c r="R136" s="32">
        <f t="shared" si="60"/>
        <v>6.6294489243125021</v>
      </c>
      <c r="S136" s="32">
        <f t="shared" si="47"/>
        <v>5.7685880989656351</v>
      </c>
      <c r="T136" s="32">
        <f t="shared" si="47"/>
        <v>5.9040120776711902</v>
      </c>
      <c r="U136" s="32">
        <f t="shared" ref="U136" si="73">(U50/U$10)*100</f>
        <v>9.6684516777251339</v>
      </c>
    </row>
    <row r="137" spans="1:21" x14ac:dyDescent="0.35">
      <c r="A137" s="19" t="s">
        <v>141</v>
      </c>
      <c r="B137" s="390"/>
      <c r="C137" s="20" t="s">
        <v>61</v>
      </c>
      <c r="D137" s="32"/>
      <c r="E137" s="32"/>
      <c r="F137" s="32"/>
      <c r="G137" s="32"/>
      <c r="H137" s="32">
        <f t="shared" ref="H137:R152" si="74">(H51/H$10)*100</f>
        <v>0</v>
      </c>
      <c r="I137" s="32">
        <f t="shared" si="74"/>
        <v>0</v>
      </c>
      <c r="J137" s="32">
        <f t="shared" si="74"/>
        <v>0</v>
      </c>
      <c r="K137" s="32">
        <f t="shared" si="74"/>
        <v>0</v>
      </c>
      <c r="L137" s="32">
        <f t="shared" si="74"/>
        <v>0</v>
      </c>
      <c r="M137" s="32">
        <f t="shared" si="74"/>
        <v>0</v>
      </c>
      <c r="N137" s="32">
        <f t="shared" si="74"/>
        <v>0</v>
      </c>
      <c r="O137" s="32">
        <f t="shared" si="74"/>
        <v>0</v>
      </c>
      <c r="P137" s="32">
        <f t="shared" si="74"/>
        <v>0</v>
      </c>
      <c r="Q137" s="32">
        <f t="shared" si="74"/>
        <v>0</v>
      </c>
      <c r="R137" s="32">
        <f t="shared" si="74"/>
        <v>0</v>
      </c>
      <c r="S137" s="32">
        <f t="shared" si="47"/>
        <v>0</v>
      </c>
      <c r="T137" s="32">
        <f t="shared" si="47"/>
        <v>0</v>
      </c>
      <c r="U137" s="32">
        <f t="shared" ref="U137" si="75">(U51/U$10)*100</f>
        <v>0</v>
      </c>
    </row>
    <row r="138" spans="1:21" x14ac:dyDescent="0.35">
      <c r="A138" s="19" t="s">
        <v>141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35">
      <c r="A139" s="19" t="s">
        <v>141</v>
      </c>
      <c r="B139" s="391"/>
      <c r="C139" s="27" t="s">
        <v>63</v>
      </c>
      <c r="D139" s="33"/>
      <c r="E139" s="33"/>
      <c r="F139" s="33"/>
      <c r="G139" s="33"/>
      <c r="H139" s="33">
        <f t="shared" si="74"/>
        <v>0.11017357586328448</v>
      </c>
      <c r="I139" s="33">
        <f t="shared" si="74"/>
        <v>1.0678176619622839</v>
      </c>
      <c r="J139" s="33">
        <f t="shared" si="74"/>
        <v>1.3434510712107586</v>
      </c>
      <c r="K139" s="33">
        <f t="shared" si="74"/>
        <v>1.6658664499560647</v>
      </c>
      <c r="L139" s="33">
        <f t="shared" si="74"/>
        <v>2.5086687129806826</v>
      </c>
      <c r="M139" s="33">
        <f t="shared" si="74"/>
        <v>5.0729802825010699</v>
      </c>
      <c r="N139" s="33">
        <f t="shared" si="74"/>
        <v>1.5536191761954397</v>
      </c>
      <c r="O139" s="33">
        <f t="shared" si="74"/>
        <v>2.3441632652113653</v>
      </c>
      <c r="P139" s="33">
        <f t="shared" si="74"/>
        <v>2.4565094058728842</v>
      </c>
      <c r="Q139" s="33">
        <f t="shared" si="74"/>
        <v>2.964428618928812</v>
      </c>
      <c r="R139" s="33">
        <f t="shared" si="74"/>
        <v>4.6378149132891515</v>
      </c>
      <c r="S139" s="33">
        <f t="shared" si="47"/>
        <v>2.4056473675996362</v>
      </c>
      <c r="T139" s="33">
        <f t="shared" si="47"/>
        <v>2.5455450887373061</v>
      </c>
      <c r="U139" s="33">
        <f t="shared" ref="U139" si="76">(U53/U$10)*100</f>
        <v>4.9452427079488377</v>
      </c>
    </row>
    <row r="140" spans="1:21" x14ac:dyDescent="0.35">
      <c r="A140" s="19" t="s">
        <v>141</v>
      </c>
      <c r="B140" s="393" t="s">
        <v>166</v>
      </c>
      <c r="C140" s="28" t="s">
        <v>59</v>
      </c>
      <c r="D140" s="56"/>
      <c r="E140" s="56"/>
      <c r="F140" s="56"/>
      <c r="G140" s="56"/>
      <c r="H140" s="56">
        <f t="shared" si="74"/>
        <v>0</v>
      </c>
      <c r="I140" s="56">
        <f t="shared" si="74"/>
        <v>0</v>
      </c>
      <c r="J140" s="56">
        <f t="shared" si="74"/>
        <v>0</v>
      </c>
      <c r="K140" s="56">
        <f t="shared" si="74"/>
        <v>0</v>
      </c>
      <c r="L140" s="56">
        <f t="shared" si="74"/>
        <v>0</v>
      </c>
      <c r="M140" s="56">
        <f t="shared" si="74"/>
        <v>0</v>
      </c>
      <c r="N140" s="56">
        <f t="shared" si="74"/>
        <v>0</v>
      </c>
      <c r="O140" s="56">
        <f t="shared" si="74"/>
        <v>0</v>
      </c>
      <c r="P140" s="56">
        <f t="shared" si="74"/>
        <v>0</v>
      </c>
      <c r="Q140" s="56">
        <f t="shared" si="74"/>
        <v>1.1398305892236484E-2</v>
      </c>
      <c r="R140" s="56">
        <f t="shared" si="74"/>
        <v>1.0965734528683194E-2</v>
      </c>
      <c r="S140" s="56">
        <f t="shared" si="47"/>
        <v>0</v>
      </c>
      <c r="T140" s="56">
        <f t="shared" si="47"/>
        <v>0</v>
      </c>
      <c r="U140" s="56">
        <f t="shared" ref="U140" si="77">(U54/U$10)*100</f>
        <v>0</v>
      </c>
    </row>
    <row r="141" spans="1:21" x14ac:dyDescent="0.35">
      <c r="A141" s="19" t="s">
        <v>141</v>
      </c>
      <c r="B141" s="390"/>
      <c r="C141" s="20" t="s">
        <v>60</v>
      </c>
      <c r="D141" s="32"/>
      <c r="E141" s="32"/>
      <c r="F141" s="32"/>
      <c r="G141" s="32"/>
      <c r="H141" s="32">
        <f t="shared" si="74"/>
        <v>0</v>
      </c>
      <c r="I141" s="32">
        <f t="shared" si="74"/>
        <v>0</v>
      </c>
      <c r="J141" s="32">
        <f t="shared" si="74"/>
        <v>0</v>
      </c>
      <c r="K141" s="32">
        <f t="shared" si="74"/>
        <v>0</v>
      </c>
      <c r="L141" s="32">
        <f t="shared" si="74"/>
        <v>0</v>
      </c>
      <c r="M141" s="32">
        <f t="shared" si="74"/>
        <v>0</v>
      </c>
      <c r="N141" s="32">
        <f t="shared" si="74"/>
        <v>0</v>
      </c>
      <c r="O141" s="32">
        <f t="shared" si="74"/>
        <v>0</v>
      </c>
      <c r="P141" s="32">
        <f t="shared" si="74"/>
        <v>0</v>
      </c>
      <c r="Q141" s="32">
        <f t="shared" si="74"/>
        <v>1.1398305892236484E-2</v>
      </c>
      <c r="R141" s="32">
        <f t="shared" si="74"/>
        <v>1.0965734528683194E-2</v>
      </c>
      <c r="S141" s="32">
        <f t="shared" si="47"/>
        <v>0</v>
      </c>
      <c r="T141" s="32">
        <f t="shared" si="47"/>
        <v>0</v>
      </c>
      <c r="U141" s="32">
        <f t="shared" ref="U141" si="78">(U55/U$10)*100</f>
        <v>0</v>
      </c>
    </row>
    <row r="142" spans="1:21" x14ac:dyDescent="0.35">
      <c r="A142" s="19" t="s">
        <v>141</v>
      </c>
      <c r="B142" s="390"/>
      <c r="C142" s="20" t="s">
        <v>61</v>
      </c>
      <c r="D142" s="32"/>
      <c r="E142" s="32"/>
      <c r="F142" s="32"/>
      <c r="G142" s="32"/>
      <c r="H142" s="32">
        <f t="shared" si="74"/>
        <v>0</v>
      </c>
      <c r="I142" s="32">
        <f t="shared" si="74"/>
        <v>0</v>
      </c>
      <c r="J142" s="32">
        <f t="shared" si="74"/>
        <v>0</v>
      </c>
      <c r="K142" s="32">
        <f t="shared" si="74"/>
        <v>0</v>
      </c>
      <c r="L142" s="32">
        <f t="shared" si="74"/>
        <v>0</v>
      </c>
      <c r="M142" s="32">
        <f t="shared" si="74"/>
        <v>0</v>
      </c>
      <c r="N142" s="32">
        <f t="shared" si="74"/>
        <v>0</v>
      </c>
      <c r="O142" s="32">
        <f t="shared" si="74"/>
        <v>0</v>
      </c>
      <c r="P142" s="32">
        <f t="shared" si="74"/>
        <v>0</v>
      </c>
      <c r="Q142" s="32">
        <f t="shared" si="74"/>
        <v>0</v>
      </c>
      <c r="R142" s="32">
        <f t="shared" si="74"/>
        <v>0</v>
      </c>
      <c r="S142" s="32">
        <f t="shared" si="47"/>
        <v>0</v>
      </c>
      <c r="T142" s="32">
        <f t="shared" si="47"/>
        <v>0</v>
      </c>
      <c r="U142" s="32">
        <f t="shared" ref="U142" si="79">(U56/U$10)*100</f>
        <v>0</v>
      </c>
    </row>
    <row r="143" spans="1:21" x14ac:dyDescent="0.35">
      <c r="A143" s="19" t="s">
        <v>141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35">
      <c r="A144" s="19" t="s">
        <v>141</v>
      </c>
      <c r="B144" s="391"/>
      <c r="C144" s="27" t="s">
        <v>63</v>
      </c>
      <c r="D144" s="33"/>
      <c r="E144" s="33"/>
      <c r="F144" s="33"/>
      <c r="G144" s="33"/>
      <c r="H144" s="33">
        <f t="shared" si="74"/>
        <v>0</v>
      </c>
      <c r="I144" s="33">
        <f t="shared" si="74"/>
        <v>0</v>
      </c>
      <c r="J144" s="33">
        <f t="shared" si="74"/>
        <v>0</v>
      </c>
      <c r="K144" s="33">
        <f t="shared" si="74"/>
        <v>0</v>
      </c>
      <c r="L144" s="33">
        <f t="shared" si="74"/>
        <v>0</v>
      </c>
      <c r="M144" s="33">
        <f t="shared" si="74"/>
        <v>0</v>
      </c>
      <c r="N144" s="33">
        <f t="shared" si="74"/>
        <v>0</v>
      </c>
      <c r="O144" s="33">
        <f t="shared" si="74"/>
        <v>0</v>
      </c>
      <c r="P144" s="33">
        <f t="shared" si="74"/>
        <v>0</v>
      </c>
      <c r="Q144" s="33">
        <f t="shared" si="74"/>
        <v>0</v>
      </c>
      <c r="R144" s="33">
        <f t="shared" si="74"/>
        <v>0</v>
      </c>
      <c r="S144" s="33">
        <f t="shared" si="47"/>
        <v>0</v>
      </c>
      <c r="T144" s="33">
        <f t="shared" si="47"/>
        <v>0</v>
      </c>
      <c r="U144" s="33">
        <f t="shared" ref="U144" si="80">(U58/U$10)*100</f>
        <v>0</v>
      </c>
    </row>
    <row r="145" spans="1:21" x14ac:dyDescent="0.35">
      <c r="A145" s="19" t="s">
        <v>141</v>
      </c>
      <c r="B145" s="393" t="s">
        <v>11</v>
      </c>
      <c r="C145" s="28" t="s">
        <v>59</v>
      </c>
      <c r="D145" s="56"/>
      <c r="E145" s="56"/>
      <c r="F145" s="56"/>
      <c r="G145" s="56"/>
      <c r="H145" s="56">
        <f t="shared" si="74"/>
        <v>0.62668013326269756</v>
      </c>
      <c r="I145" s="56">
        <f t="shared" si="74"/>
        <v>4.6793079882071309</v>
      </c>
      <c r="J145" s="56">
        <f t="shared" si="74"/>
        <v>8.111309190627134</v>
      </c>
      <c r="K145" s="56">
        <f t="shared" si="74"/>
        <v>9.9823968769775355</v>
      </c>
      <c r="L145" s="56">
        <f t="shared" si="74"/>
        <v>10.771795690468347</v>
      </c>
      <c r="M145" s="56">
        <f t="shared" si="74"/>
        <v>9.4392653178341952</v>
      </c>
      <c r="N145" s="56">
        <f t="shared" si="74"/>
        <v>10.586869046102198</v>
      </c>
      <c r="O145" s="56">
        <f t="shared" si="74"/>
        <v>9.3968847519329923</v>
      </c>
      <c r="P145" s="56">
        <f t="shared" si="74"/>
        <v>12.152516407088385</v>
      </c>
      <c r="Q145" s="56">
        <f t="shared" si="74"/>
        <v>10.826464436622004</v>
      </c>
      <c r="R145" s="56">
        <f t="shared" si="74"/>
        <v>6.946721666407492</v>
      </c>
      <c r="S145" s="56">
        <f t="shared" si="47"/>
        <v>4.1780252491146763</v>
      </c>
      <c r="T145" s="56">
        <f t="shared" si="47"/>
        <v>8.7582240659419863</v>
      </c>
      <c r="U145" s="56">
        <f t="shared" ref="U145" si="81">(U59/U$10)*100</f>
        <v>4.9602007927923806</v>
      </c>
    </row>
    <row r="146" spans="1:21" x14ac:dyDescent="0.35">
      <c r="A146" s="19" t="s">
        <v>141</v>
      </c>
      <c r="B146" s="390"/>
      <c r="C146" s="20" t="s">
        <v>60</v>
      </c>
      <c r="D146" s="32"/>
      <c r="E146" s="32"/>
      <c r="F146" s="32"/>
      <c r="G146" s="32"/>
      <c r="H146" s="32">
        <f t="shared" si="74"/>
        <v>0.62668013326269756</v>
      </c>
      <c r="I146" s="32">
        <f t="shared" si="74"/>
        <v>4.6766627178307436</v>
      </c>
      <c r="J146" s="32">
        <f t="shared" si="74"/>
        <v>8.1057616684737148</v>
      </c>
      <c r="K146" s="32">
        <f t="shared" si="74"/>
        <v>9.9776441928429289</v>
      </c>
      <c r="L146" s="32">
        <f t="shared" si="74"/>
        <v>10.770789207028368</v>
      </c>
      <c r="M146" s="32">
        <f t="shared" si="74"/>
        <v>9.4304425409788628</v>
      </c>
      <c r="N146" s="32">
        <f t="shared" si="74"/>
        <v>10.586386677257487</v>
      </c>
      <c r="O146" s="32">
        <f t="shared" si="74"/>
        <v>9.3936555884387865</v>
      </c>
      <c r="P146" s="32">
        <f t="shared" si="74"/>
        <v>12.151619482747137</v>
      </c>
      <c r="Q146" s="32">
        <f t="shared" si="74"/>
        <v>10.825405642766633</v>
      </c>
      <c r="R146" s="32">
        <f t="shared" si="74"/>
        <v>6.946401443928278</v>
      </c>
      <c r="S146" s="32">
        <f t="shared" si="47"/>
        <v>4.1774584171351155</v>
      </c>
      <c r="T146" s="32">
        <f t="shared" si="47"/>
        <v>8.7453119680486999</v>
      </c>
      <c r="U146" s="32">
        <f t="shared" ref="U146" si="82">(U60/U$10)*100</f>
        <v>4.9471045276892012</v>
      </c>
    </row>
    <row r="147" spans="1:21" x14ac:dyDescent="0.35">
      <c r="A147" s="19" t="s">
        <v>141</v>
      </c>
      <c r="B147" s="390"/>
      <c r="C147" s="20" t="s">
        <v>61</v>
      </c>
      <c r="D147" s="32"/>
      <c r="E147" s="32"/>
      <c r="F147" s="32"/>
      <c r="G147" s="32"/>
      <c r="H147" s="32">
        <f t="shared" si="74"/>
        <v>0</v>
      </c>
      <c r="I147" s="32">
        <f t="shared" si="74"/>
        <v>0</v>
      </c>
      <c r="J147" s="32">
        <f t="shared" si="74"/>
        <v>0</v>
      </c>
      <c r="K147" s="32">
        <f t="shared" si="74"/>
        <v>0</v>
      </c>
      <c r="L147" s="32">
        <f t="shared" si="74"/>
        <v>0</v>
      </c>
      <c r="M147" s="32">
        <f t="shared" si="74"/>
        <v>0</v>
      </c>
      <c r="N147" s="32">
        <f t="shared" si="74"/>
        <v>0</v>
      </c>
      <c r="O147" s="32">
        <f t="shared" si="74"/>
        <v>0</v>
      </c>
      <c r="P147" s="32">
        <f t="shared" si="74"/>
        <v>0</v>
      </c>
      <c r="Q147" s="32">
        <f t="shared" si="74"/>
        <v>0</v>
      </c>
      <c r="R147" s="32">
        <f t="shared" si="74"/>
        <v>0</v>
      </c>
      <c r="S147" s="32">
        <f t="shared" si="47"/>
        <v>0</v>
      </c>
      <c r="T147" s="32">
        <f t="shared" si="47"/>
        <v>0</v>
      </c>
      <c r="U147" s="32">
        <f t="shared" ref="U147" si="83">(U61/U$10)*100</f>
        <v>0</v>
      </c>
    </row>
    <row r="148" spans="1:21" x14ac:dyDescent="0.35">
      <c r="A148" s="19" t="s">
        <v>141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35">
      <c r="A149" s="19" t="s">
        <v>141</v>
      </c>
      <c r="B149" s="391"/>
      <c r="C149" s="27" t="s">
        <v>63</v>
      </c>
      <c r="D149" s="33"/>
      <c r="E149" s="33"/>
      <c r="F149" s="33"/>
      <c r="G149" s="33"/>
      <c r="H149" s="33">
        <f t="shared" si="74"/>
        <v>0</v>
      </c>
      <c r="I149" s="33">
        <f t="shared" si="74"/>
        <v>2.6452703763878136E-3</v>
      </c>
      <c r="J149" s="33">
        <f t="shared" si="74"/>
        <v>5.5475221534186875E-3</v>
      </c>
      <c r="K149" s="33">
        <f t="shared" si="74"/>
        <v>4.7526841346065152E-3</v>
      </c>
      <c r="L149" s="33">
        <f t="shared" si="74"/>
        <v>1.0064834399783251E-3</v>
      </c>
      <c r="M149" s="33">
        <f t="shared" si="74"/>
        <v>8.8227768553323944E-3</v>
      </c>
      <c r="N149" s="33">
        <f t="shared" si="74"/>
        <v>4.8236884471081578E-4</v>
      </c>
      <c r="O149" s="33">
        <f t="shared" si="74"/>
        <v>3.2291634942050334E-3</v>
      </c>
      <c r="P149" s="33">
        <f t="shared" si="74"/>
        <v>8.9692434124729139E-4</v>
      </c>
      <c r="Q149" s="33">
        <f t="shared" si="74"/>
        <v>1.0587938553723302E-3</v>
      </c>
      <c r="R149" s="33">
        <f t="shared" si="74"/>
        <v>3.2022247921324488E-4</v>
      </c>
      <c r="S149" s="33">
        <f t="shared" si="47"/>
        <v>5.6683197956071212E-4</v>
      </c>
      <c r="T149" s="33">
        <f t="shared" si="47"/>
        <v>1.2912097893285904E-2</v>
      </c>
      <c r="U149" s="33">
        <f t="shared" ref="U149" si="84">(U63/U$10)*100</f>
        <v>1.3096265103178427E-2</v>
      </c>
    </row>
    <row r="150" spans="1:21" x14ac:dyDescent="0.35">
      <c r="A150" s="19" t="s">
        <v>141</v>
      </c>
      <c r="B150" s="393" t="s">
        <v>12</v>
      </c>
      <c r="C150" s="28" t="s">
        <v>59</v>
      </c>
      <c r="D150" s="36"/>
      <c r="E150" s="36"/>
      <c r="F150" s="36"/>
      <c r="G150" s="36"/>
      <c r="H150" s="36">
        <f t="shared" si="74"/>
        <v>10.983531796378188</v>
      </c>
      <c r="I150" s="36">
        <f t="shared" si="74"/>
        <v>7.9822588233563803</v>
      </c>
      <c r="J150" s="36">
        <f t="shared" si="74"/>
        <v>5.7587640145702457</v>
      </c>
      <c r="K150" s="36">
        <f t="shared" si="74"/>
        <v>16.152172699470693</v>
      </c>
      <c r="L150" s="36">
        <f t="shared" si="74"/>
        <v>22.700557966000495</v>
      </c>
      <c r="M150" s="36">
        <f t="shared" si="74"/>
        <v>18.198577537582693</v>
      </c>
      <c r="N150" s="36">
        <f t="shared" si="74"/>
        <v>19.564764009626508</v>
      </c>
      <c r="O150" s="36">
        <f t="shared" si="74"/>
        <v>13.866656784524725</v>
      </c>
      <c r="P150" s="36">
        <f t="shared" si="74"/>
        <v>16.555999404153344</v>
      </c>
      <c r="Q150" s="36">
        <f t="shared" si="74"/>
        <v>14.461907118537686</v>
      </c>
      <c r="R150" s="36">
        <f t="shared" si="74"/>
        <v>14.949813467553611</v>
      </c>
      <c r="S150" s="36">
        <f t="shared" si="47"/>
        <v>12.248093740614383</v>
      </c>
      <c r="T150" s="36">
        <f t="shared" si="47"/>
        <v>7.3564428382794436</v>
      </c>
      <c r="U150" s="36">
        <f t="shared" ref="U150" si="85">(U64/U$10)*100</f>
        <v>8.252983835824109</v>
      </c>
    </row>
    <row r="151" spans="1:21" x14ac:dyDescent="0.35">
      <c r="A151" s="19" t="s">
        <v>141</v>
      </c>
      <c r="B151" s="390"/>
      <c r="C151" s="20" t="s">
        <v>60</v>
      </c>
      <c r="D151" s="35"/>
      <c r="E151" s="35"/>
      <c r="F151" s="35"/>
      <c r="G151" s="35"/>
      <c r="H151" s="35">
        <f t="shared" si="74"/>
        <v>10.631448684935487</v>
      </c>
      <c r="I151" s="35">
        <f t="shared" si="74"/>
        <v>7.0564385296291388</v>
      </c>
      <c r="J151" s="35">
        <f t="shared" si="74"/>
        <v>4.8796283902382696</v>
      </c>
      <c r="K151" s="35">
        <f t="shared" si="74"/>
        <v>7.0172495695274746</v>
      </c>
      <c r="L151" s="35">
        <f t="shared" si="74"/>
        <v>12.001755429995651</v>
      </c>
      <c r="M151" s="35">
        <f t="shared" si="74"/>
        <v>6.063966182436042</v>
      </c>
      <c r="N151" s="35">
        <f t="shared" si="74"/>
        <v>2.7666459288198011</v>
      </c>
      <c r="O151" s="35">
        <f t="shared" si="74"/>
        <v>5.0466080993244198</v>
      </c>
      <c r="P151" s="35">
        <f t="shared" si="74"/>
        <v>3.2917281647212775</v>
      </c>
      <c r="Q151" s="35">
        <f t="shared" si="74"/>
        <v>2.654670240789001</v>
      </c>
      <c r="R151" s="35">
        <f t="shared" si="74"/>
        <v>3.3131949300607131</v>
      </c>
      <c r="S151" s="35">
        <f t="shared" si="47"/>
        <v>0.90136767522743155</v>
      </c>
      <c r="T151" s="35">
        <f t="shared" si="47"/>
        <v>1.3476096543646505</v>
      </c>
      <c r="U151" s="35">
        <f t="shared" ref="U151" si="86">(U65/U$10)*100</f>
        <v>1.8922242470352142</v>
      </c>
    </row>
    <row r="152" spans="1:21" x14ac:dyDescent="0.35">
      <c r="A152" s="19" t="s">
        <v>141</v>
      </c>
      <c r="B152" s="390"/>
      <c r="C152" s="20" t="s">
        <v>61</v>
      </c>
      <c r="D152" s="35"/>
      <c r="E152" s="35"/>
      <c r="F152" s="35"/>
      <c r="G152" s="35"/>
      <c r="H152" s="35">
        <f t="shared" si="74"/>
        <v>0</v>
      </c>
      <c r="I152" s="35">
        <f t="shared" si="74"/>
        <v>0</v>
      </c>
      <c r="J152" s="35">
        <f t="shared" si="74"/>
        <v>0</v>
      </c>
      <c r="K152" s="35">
        <f t="shared" si="74"/>
        <v>1.2223675192416898</v>
      </c>
      <c r="L152" s="35">
        <f t="shared" si="74"/>
        <v>4.3838114657673435</v>
      </c>
      <c r="M152" s="35">
        <f t="shared" si="74"/>
        <v>4.5782234940296904</v>
      </c>
      <c r="N152" s="35">
        <f t="shared" si="74"/>
        <v>9.9890601852403815</v>
      </c>
      <c r="O152" s="35">
        <f t="shared" si="74"/>
        <v>4.0251891447287784</v>
      </c>
      <c r="P152" s="35">
        <f t="shared" si="74"/>
        <v>3.8736925047284272</v>
      </c>
      <c r="Q152" s="35">
        <f t="shared" si="74"/>
        <v>6.3681789317082442</v>
      </c>
      <c r="R152" s="35">
        <f t="shared" si="74"/>
        <v>5.7469033982465287</v>
      </c>
      <c r="S152" s="35">
        <f t="shared" si="47"/>
        <v>5.9860295363175613</v>
      </c>
      <c r="T152" s="35">
        <f t="shared" si="47"/>
        <v>4.3577183057181097</v>
      </c>
      <c r="U152" s="35">
        <f t="shared" ref="U152" si="87">(U66/U$10)*100</f>
        <v>4.8687088695732346</v>
      </c>
    </row>
    <row r="153" spans="1:21" x14ac:dyDescent="0.35">
      <c r="A153" s="19" t="s">
        <v>141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ht="15" thickBot="1" x14ac:dyDescent="0.4">
      <c r="A154" s="19" t="s">
        <v>141</v>
      </c>
      <c r="B154" s="394"/>
      <c r="C154" s="69" t="s">
        <v>63</v>
      </c>
      <c r="D154" s="70"/>
      <c r="E154" s="70"/>
      <c r="F154" s="70"/>
      <c r="G154" s="70"/>
      <c r="H154" s="70">
        <f t="shared" ref="H154:R169" si="88">(H68/H$10)*100</f>
        <v>0.35208311144270016</v>
      </c>
      <c r="I154" s="70">
        <f t="shared" si="88"/>
        <v>0.92582029372724162</v>
      </c>
      <c r="J154" s="70">
        <f t="shared" si="88"/>
        <v>0.87913562433197567</v>
      </c>
      <c r="K154" s="70">
        <f t="shared" si="88"/>
        <v>7.9125556107015296</v>
      </c>
      <c r="L154" s="70">
        <f t="shared" si="88"/>
        <v>6.3149910702375012</v>
      </c>
      <c r="M154" s="70">
        <f t="shared" si="88"/>
        <v>7.5563878611169617</v>
      </c>
      <c r="N154" s="70">
        <f t="shared" si="88"/>
        <v>6.8090578955663226</v>
      </c>
      <c r="O154" s="70">
        <f t="shared" si="88"/>
        <v>4.794859540471526</v>
      </c>
      <c r="P154" s="70">
        <f t="shared" si="88"/>
        <v>9.3905787347036398</v>
      </c>
      <c r="Q154" s="70">
        <f t="shared" si="88"/>
        <v>5.4390579460404425</v>
      </c>
      <c r="R154" s="70">
        <f t="shared" si="88"/>
        <v>5.8897151392463689</v>
      </c>
      <c r="S154" s="70">
        <f t="shared" si="47"/>
        <v>5.36069652906939</v>
      </c>
      <c r="T154" s="70">
        <f t="shared" si="47"/>
        <v>1.6511148781966831</v>
      </c>
      <c r="U154" s="70">
        <f t="shared" ref="U154" si="89">(U68/U$10)*100</f>
        <v>1.49205071921566</v>
      </c>
    </row>
    <row r="155" spans="1:21" x14ac:dyDescent="0.35">
      <c r="A155" s="19" t="s">
        <v>141</v>
      </c>
      <c r="B155" s="388" t="s">
        <v>92</v>
      </c>
      <c r="C155" s="17" t="s">
        <v>59</v>
      </c>
      <c r="D155" s="35"/>
      <c r="E155" s="35"/>
      <c r="F155" s="35"/>
      <c r="G155" s="35"/>
      <c r="H155" s="35">
        <f t="shared" si="88"/>
        <v>2.1062087588343131E-3</v>
      </c>
      <c r="I155" s="35">
        <f t="shared" si="88"/>
        <v>2.3032736198473416E-3</v>
      </c>
      <c r="J155" s="35">
        <f t="shared" si="88"/>
        <v>0</v>
      </c>
      <c r="K155" s="35">
        <f t="shared" si="88"/>
        <v>0</v>
      </c>
      <c r="L155" s="35">
        <f t="shared" si="88"/>
        <v>4.6500523565389654E-2</v>
      </c>
      <c r="M155" s="35">
        <f t="shared" si="88"/>
        <v>0</v>
      </c>
      <c r="N155" s="35">
        <f t="shared" si="88"/>
        <v>1.8731395857610148E-3</v>
      </c>
      <c r="O155" s="35">
        <f t="shared" si="88"/>
        <v>5.0819513969117512E-2</v>
      </c>
      <c r="P155" s="35">
        <f t="shared" si="88"/>
        <v>0.20015470220793832</v>
      </c>
      <c r="Q155" s="35">
        <f t="shared" si="88"/>
        <v>0.17177493562519255</v>
      </c>
      <c r="R155" s="35">
        <f t="shared" si="88"/>
        <v>4.0339216608607238E-2</v>
      </c>
      <c r="S155" s="35">
        <f t="shared" si="47"/>
        <v>5.6991108562298567E-2</v>
      </c>
      <c r="T155" s="35">
        <f t="shared" si="47"/>
        <v>1.5231142047867718E-2</v>
      </c>
      <c r="U155" s="35">
        <f t="shared" ref="U155" si="90">(U69/U$10)*100</f>
        <v>1.0093365912195884</v>
      </c>
    </row>
    <row r="156" spans="1:21" x14ac:dyDescent="0.35">
      <c r="A156" s="19" t="s">
        <v>141</v>
      </c>
      <c r="B156" s="388"/>
      <c r="C156" s="20" t="s">
        <v>60</v>
      </c>
      <c r="D156" s="35"/>
      <c r="E156" s="35"/>
      <c r="F156" s="35"/>
      <c r="G156" s="35"/>
      <c r="H156" s="35">
        <f t="shared" si="88"/>
        <v>2.1062087588343131E-3</v>
      </c>
      <c r="I156" s="35">
        <f t="shared" si="88"/>
        <v>2.3032736198473416E-3</v>
      </c>
      <c r="J156" s="35">
        <f t="shared" si="88"/>
        <v>0</v>
      </c>
      <c r="K156" s="35">
        <f t="shared" si="88"/>
        <v>0</v>
      </c>
      <c r="L156" s="35">
        <f t="shared" si="88"/>
        <v>4.6500523565389654E-2</v>
      </c>
      <c r="M156" s="35">
        <f t="shared" si="88"/>
        <v>0</v>
      </c>
      <c r="N156" s="35">
        <f t="shared" si="88"/>
        <v>1.8731395857610148E-3</v>
      </c>
      <c r="O156" s="35">
        <f t="shared" si="88"/>
        <v>5.0819513969117512E-2</v>
      </c>
      <c r="P156" s="35">
        <f t="shared" si="88"/>
        <v>0.20015470220793832</v>
      </c>
      <c r="Q156" s="35">
        <f t="shared" si="88"/>
        <v>0.17177493562519255</v>
      </c>
      <c r="R156" s="35">
        <f t="shared" si="88"/>
        <v>4.0339216608607238E-2</v>
      </c>
      <c r="S156" s="35">
        <f t="shared" si="47"/>
        <v>5.6991108562298567E-2</v>
      </c>
      <c r="T156" s="35">
        <f t="shared" si="47"/>
        <v>0</v>
      </c>
      <c r="U156" s="35">
        <f t="shared" ref="U156" si="91">(U70/U$10)*100</f>
        <v>0.99181525098077228</v>
      </c>
    </row>
    <row r="157" spans="1:21" x14ac:dyDescent="0.35">
      <c r="A157" s="19" t="s">
        <v>141</v>
      </c>
      <c r="B157" s="388"/>
      <c r="C157" s="20" t="s">
        <v>61</v>
      </c>
      <c r="D157" s="35"/>
      <c r="E157" s="35"/>
      <c r="F157" s="35"/>
      <c r="G157" s="35"/>
      <c r="H157" s="35">
        <f t="shared" si="88"/>
        <v>0</v>
      </c>
      <c r="I157" s="35">
        <f t="shared" si="88"/>
        <v>0</v>
      </c>
      <c r="J157" s="35">
        <f t="shared" si="88"/>
        <v>0</v>
      </c>
      <c r="K157" s="35">
        <f t="shared" si="88"/>
        <v>0</v>
      </c>
      <c r="L157" s="35">
        <f t="shared" si="88"/>
        <v>0</v>
      </c>
      <c r="M157" s="35">
        <f t="shared" si="88"/>
        <v>0</v>
      </c>
      <c r="N157" s="35">
        <f t="shared" si="88"/>
        <v>0</v>
      </c>
      <c r="O157" s="35">
        <f t="shared" si="88"/>
        <v>0</v>
      </c>
      <c r="P157" s="35">
        <f t="shared" si="88"/>
        <v>0</v>
      </c>
      <c r="Q157" s="35">
        <f t="shared" si="88"/>
        <v>0</v>
      </c>
      <c r="R157" s="35">
        <f t="shared" si="88"/>
        <v>0</v>
      </c>
      <c r="S157" s="35">
        <f t="shared" si="47"/>
        <v>0</v>
      </c>
      <c r="T157" s="35">
        <f t="shared" si="47"/>
        <v>0</v>
      </c>
      <c r="U157" s="35">
        <f t="shared" ref="U157" si="92">(U71/U$10)*100</f>
        <v>0</v>
      </c>
    </row>
    <row r="158" spans="1:21" x14ac:dyDescent="0.35">
      <c r="A158" s="19" t="s">
        <v>141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35">
      <c r="A159" s="19" t="s">
        <v>141</v>
      </c>
      <c r="B159" s="392"/>
      <c r="C159" s="26" t="s">
        <v>63</v>
      </c>
      <c r="D159" s="37"/>
      <c r="E159" s="37"/>
      <c r="F159" s="37"/>
      <c r="G159" s="37"/>
      <c r="H159" s="37">
        <f t="shared" si="88"/>
        <v>0</v>
      </c>
      <c r="I159" s="37">
        <f t="shared" si="88"/>
        <v>0</v>
      </c>
      <c r="J159" s="37">
        <f t="shared" si="88"/>
        <v>0</v>
      </c>
      <c r="K159" s="37">
        <f t="shared" si="88"/>
        <v>0</v>
      </c>
      <c r="L159" s="37">
        <f t="shared" si="88"/>
        <v>0</v>
      </c>
      <c r="M159" s="37">
        <f t="shared" si="88"/>
        <v>0</v>
      </c>
      <c r="N159" s="37">
        <f t="shared" si="88"/>
        <v>0</v>
      </c>
      <c r="O159" s="37">
        <f t="shared" si="88"/>
        <v>0</v>
      </c>
      <c r="P159" s="37">
        <f t="shared" si="88"/>
        <v>0</v>
      </c>
      <c r="Q159" s="37">
        <f t="shared" si="88"/>
        <v>0</v>
      </c>
      <c r="R159" s="37">
        <f t="shared" si="88"/>
        <v>0</v>
      </c>
      <c r="S159" s="37">
        <f t="shared" si="47"/>
        <v>0</v>
      </c>
      <c r="T159" s="37">
        <f t="shared" si="47"/>
        <v>1.5231142047867718E-2</v>
      </c>
      <c r="U159" s="37">
        <f t="shared" ref="U159" si="93">(U73/U$10)*100</f>
        <v>1.7521340238816133E-2</v>
      </c>
    </row>
    <row r="160" spans="1:21" x14ac:dyDescent="0.35">
      <c r="A160" s="19" t="s">
        <v>141</v>
      </c>
      <c r="B160" s="393" t="s">
        <v>93</v>
      </c>
      <c r="C160" s="28" t="s">
        <v>59</v>
      </c>
      <c r="D160" s="36"/>
      <c r="E160" s="36"/>
      <c r="F160" s="36"/>
      <c r="G160" s="36"/>
      <c r="H160" s="36">
        <f t="shared" si="88"/>
        <v>1.448165202404425E-2</v>
      </c>
      <c r="I160" s="36">
        <f t="shared" si="88"/>
        <v>7.7817254523740399E-3</v>
      </c>
      <c r="J160" s="36">
        <f t="shared" si="88"/>
        <v>0</v>
      </c>
      <c r="K160" s="36">
        <f t="shared" si="88"/>
        <v>0</v>
      </c>
      <c r="L160" s="36">
        <f t="shared" si="88"/>
        <v>0</v>
      </c>
      <c r="M160" s="36">
        <f t="shared" si="88"/>
        <v>0</v>
      </c>
      <c r="N160" s="36">
        <f t="shared" si="88"/>
        <v>1.1674690299099176E-2</v>
      </c>
      <c r="O160" s="36">
        <f t="shared" si="88"/>
        <v>2.9295367409078281E-2</v>
      </c>
      <c r="P160" s="36">
        <f t="shared" si="88"/>
        <v>2.0768610784825642E-2</v>
      </c>
      <c r="Q160" s="36">
        <f t="shared" si="88"/>
        <v>1.9343386441625521E-2</v>
      </c>
      <c r="R160" s="36">
        <f t="shared" si="88"/>
        <v>1.7460002423381239E-2</v>
      </c>
      <c r="S160" s="36">
        <f t="shared" si="47"/>
        <v>3.7554412091960546E-3</v>
      </c>
      <c r="T160" s="36">
        <f t="shared" si="47"/>
        <v>0</v>
      </c>
      <c r="U160" s="36">
        <f t="shared" ref="U160" si="94">(U74/U$10)*100</f>
        <v>1.0785745914104158E-2</v>
      </c>
    </row>
    <row r="161" spans="1:21" x14ac:dyDescent="0.35">
      <c r="A161" s="19" t="s">
        <v>141</v>
      </c>
      <c r="B161" s="390"/>
      <c r="C161" s="20" t="s">
        <v>60</v>
      </c>
      <c r="D161" s="35"/>
      <c r="E161" s="35"/>
      <c r="F161" s="35"/>
      <c r="G161" s="35"/>
      <c r="H161" s="35">
        <f t="shared" si="88"/>
        <v>1.448165202404425E-2</v>
      </c>
      <c r="I161" s="35">
        <f t="shared" si="88"/>
        <v>7.7817254523740399E-3</v>
      </c>
      <c r="J161" s="35">
        <f t="shared" si="88"/>
        <v>0</v>
      </c>
      <c r="K161" s="35">
        <f t="shared" si="88"/>
        <v>0</v>
      </c>
      <c r="L161" s="35">
        <f t="shared" si="88"/>
        <v>0</v>
      </c>
      <c r="M161" s="35">
        <f t="shared" si="88"/>
        <v>0</v>
      </c>
      <c r="N161" s="35">
        <f t="shared" si="88"/>
        <v>1.1674690299099176E-2</v>
      </c>
      <c r="O161" s="35">
        <f t="shared" si="88"/>
        <v>2.9295367409078281E-2</v>
      </c>
      <c r="P161" s="35">
        <f t="shared" si="88"/>
        <v>2.0768610784825642E-2</v>
      </c>
      <c r="Q161" s="35">
        <f t="shared" si="88"/>
        <v>1.9343386441625521E-2</v>
      </c>
      <c r="R161" s="35">
        <f t="shared" si="88"/>
        <v>1.7460002423381239E-2</v>
      </c>
      <c r="S161" s="35">
        <f t="shared" si="47"/>
        <v>3.7554412091960546E-3</v>
      </c>
      <c r="T161" s="35">
        <f t="shared" si="47"/>
        <v>0</v>
      </c>
      <c r="U161" s="35">
        <f t="shared" ref="U161" si="95">(U75/U$10)*100</f>
        <v>1.0785745914104158E-2</v>
      </c>
    </row>
    <row r="162" spans="1:21" x14ac:dyDescent="0.35">
      <c r="A162" s="19" t="s">
        <v>141</v>
      </c>
      <c r="B162" s="390"/>
      <c r="C162" s="20" t="s">
        <v>61</v>
      </c>
      <c r="D162" s="35"/>
      <c r="E162" s="35"/>
      <c r="F162" s="35"/>
      <c r="G162" s="35"/>
      <c r="H162" s="35">
        <f t="shared" si="88"/>
        <v>0</v>
      </c>
      <c r="I162" s="35">
        <f t="shared" si="88"/>
        <v>0</v>
      </c>
      <c r="J162" s="35">
        <f t="shared" si="88"/>
        <v>0</v>
      </c>
      <c r="K162" s="35">
        <f t="shared" si="88"/>
        <v>0</v>
      </c>
      <c r="L162" s="35">
        <f t="shared" si="88"/>
        <v>0</v>
      </c>
      <c r="M162" s="35">
        <f t="shared" si="88"/>
        <v>0</v>
      </c>
      <c r="N162" s="35">
        <f t="shared" si="88"/>
        <v>0</v>
      </c>
      <c r="O162" s="35">
        <f t="shared" si="88"/>
        <v>0</v>
      </c>
      <c r="P162" s="35">
        <f t="shared" si="88"/>
        <v>0</v>
      </c>
      <c r="Q162" s="35">
        <f t="shared" si="88"/>
        <v>0</v>
      </c>
      <c r="R162" s="35">
        <f t="shared" si="88"/>
        <v>0</v>
      </c>
      <c r="S162" s="35">
        <f t="shared" si="47"/>
        <v>0</v>
      </c>
      <c r="T162" s="35">
        <f t="shared" si="47"/>
        <v>0</v>
      </c>
      <c r="U162" s="35">
        <f t="shared" ref="U162" si="96">(U76/U$10)*100</f>
        <v>0</v>
      </c>
    </row>
    <row r="163" spans="1:21" x14ac:dyDescent="0.35">
      <c r="A163" s="19" t="s">
        <v>141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35">
      <c r="A164" s="19" t="s">
        <v>141</v>
      </c>
      <c r="B164" s="391"/>
      <c r="C164" s="27" t="s">
        <v>63</v>
      </c>
      <c r="D164" s="38"/>
      <c r="E164" s="38"/>
      <c r="F164" s="38"/>
      <c r="G164" s="38"/>
      <c r="H164" s="38">
        <f t="shared" si="88"/>
        <v>0</v>
      </c>
      <c r="I164" s="38">
        <f t="shared" si="88"/>
        <v>0</v>
      </c>
      <c r="J164" s="38">
        <f t="shared" si="88"/>
        <v>0</v>
      </c>
      <c r="K164" s="38">
        <f t="shared" si="88"/>
        <v>0</v>
      </c>
      <c r="L164" s="38">
        <f t="shared" si="88"/>
        <v>0</v>
      </c>
      <c r="M164" s="38">
        <f t="shared" si="88"/>
        <v>0</v>
      </c>
      <c r="N164" s="38">
        <f t="shared" si="88"/>
        <v>0</v>
      </c>
      <c r="O164" s="38">
        <f t="shared" si="88"/>
        <v>0</v>
      </c>
      <c r="P164" s="38">
        <f t="shared" si="88"/>
        <v>0</v>
      </c>
      <c r="Q164" s="38">
        <f t="shared" si="88"/>
        <v>0</v>
      </c>
      <c r="R164" s="38">
        <f t="shared" si="88"/>
        <v>0</v>
      </c>
      <c r="S164" s="38">
        <f t="shared" si="47"/>
        <v>0</v>
      </c>
      <c r="T164" s="38">
        <f t="shared" si="47"/>
        <v>0</v>
      </c>
      <c r="U164" s="38">
        <f t="shared" ref="U164" si="97">(U78/U$10)*100</f>
        <v>0</v>
      </c>
    </row>
    <row r="165" spans="1:21" x14ac:dyDescent="0.35">
      <c r="A165" s="19" t="s">
        <v>141</v>
      </c>
      <c r="B165" s="388" t="s">
        <v>94</v>
      </c>
      <c r="C165" s="28" t="s">
        <v>59</v>
      </c>
      <c r="D165" s="32"/>
      <c r="E165" s="32"/>
      <c r="F165" s="32"/>
      <c r="G165" s="32"/>
      <c r="H165" s="32">
        <f t="shared" si="88"/>
        <v>55.405612497391175</v>
      </c>
      <c r="I165" s="32">
        <f t="shared" si="88"/>
        <v>3.8864984201110966</v>
      </c>
      <c r="J165" s="32">
        <f t="shared" si="88"/>
        <v>5.7222003092775893</v>
      </c>
      <c r="K165" s="32">
        <f t="shared" si="88"/>
        <v>2.1315318374003978</v>
      </c>
      <c r="L165" s="32">
        <f t="shared" si="88"/>
        <v>7.4009563059633949</v>
      </c>
      <c r="M165" s="32">
        <f t="shared" si="88"/>
        <v>6.8103067958931218</v>
      </c>
      <c r="N165" s="32">
        <f t="shared" si="88"/>
        <v>5.2518220301055862</v>
      </c>
      <c r="O165" s="32">
        <f t="shared" si="88"/>
        <v>8.1688976016681494</v>
      </c>
      <c r="P165" s="32">
        <f t="shared" si="88"/>
        <v>5.0801289548633815</v>
      </c>
      <c r="Q165" s="32">
        <f t="shared" si="88"/>
        <v>5.8928638533927975</v>
      </c>
      <c r="R165" s="32">
        <f t="shared" si="88"/>
        <v>3.8661263081971375</v>
      </c>
      <c r="S165" s="32">
        <f t="shared" si="47"/>
        <v>5.6204301053427583</v>
      </c>
      <c r="T165" s="32">
        <f t="shared" si="47"/>
        <v>5.8466311045889841</v>
      </c>
      <c r="U165" s="32">
        <f t="shared" ref="U165" si="98">(U79/U$10)*100</f>
        <v>8.3474433431800552</v>
      </c>
    </row>
    <row r="166" spans="1:21" x14ac:dyDescent="0.35">
      <c r="A166" s="19" t="s">
        <v>141</v>
      </c>
      <c r="B166" s="388"/>
      <c r="C166" s="20" t="s">
        <v>60</v>
      </c>
      <c r="D166" s="35"/>
      <c r="E166" s="35"/>
      <c r="F166" s="35"/>
      <c r="G166" s="35"/>
      <c r="H166" s="35">
        <f t="shared" si="88"/>
        <v>54.867904987886554</v>
      </c>
      <c r="I166" s="35">
        <f t="shared" si="88"/>
        <v>0.34234180236791178</v>
      </c>
      <c r="J166" s="35">
        <f t="shared" si="88"/>
        <v>1.3435825850658027</v>
      </c>
      <c r="K166" s="35">
        <f t="shared" si="88"/>
        <v>1.6931665770109325</v>
      </c>
      <c r="L166" s="35">
        <f t="shared" si="88"/>
        <v>6.8516961983896136</v>
      </c>
      <c r="M166" s="35">
        <f t="shared" si="88"/>
        <v>6.0123235877789289</v>
      </c>
      <c r="N166" s="35">
        <f t="shared" si="88"/>
        <v>5.1164176018392444</v>
      </c>
      <c r="O166" s="35">
        <f t="shared" si="88"/>
        <v>7.4727268887297225</v>
      </c>
      <c r="P166" s="35">
        <f t="shared" si="88"/>
        <v>4.5556510281765208</v>
      </c>
      <c r="Q166" s="35">
        <f t="shared" si="88"/>
        <v>5.641110877420501</v>
      </c>
      <c r="R166" s="35">
        <f t="shared" si="88"/>
        <v>3.488364581523455</v>
      </c>
      <c r="S166" s="35">
        <f t="shared" si="47"/>
        <v>5.1930761339652474</v>
      </c>
      <c r="T166" s="35">
        <f t="shared" si="47"/>
        <v>5.3381411716039402</v>
      </c>
      <c r="U166" s="35">
        <f t="shared" ref="U166" si="99">(U80/U$10)*100</f>
        <v>7.9027331623308052</v>
      </c>
    </row>
    <row r="167" spans="1:21" x14ac:dyDescent="0.35">
      <c r="A167" s="19" t="s">
        <v>141</v>
      </c>
      <c r="B167" s="388"/>
      <c r="C167" s="20" t="s">
        <v>61</v>
      </c>
      <c r="D167" s="35"/>
      <c r="E167" s="35"/>
      <c r="F167" s="35"/>
      <c r="G167" s="35"/>
      <c r="H167" s="35">
        <f t="shared" si="88"/>
        <v>0</v>
      </c>
      <c r="I167" s="35">
        <f t="shared" si="88"/>
        <v>0</v>
      </c>
      <c r="J167" s="35">
        <f t="shared" si="88"/>
        <v>0</v>
      </c>
      <c r="K167" s="35">
        <f t="shared" si="88"/>
        <v>0</v>
      </c>
      <c r="L167" s="35">
        <f t="shared" si="88"/>
        <v>0</v>
      </c>
      <c r="M167" s="35">
        <f t="shared" si="88"/>
        <v>0</v>
      </c>
      <c r="N167" s="35">
        <f t="shared" si="88"/>
        <v>0</v>
      </c>
      <c r="O167" s="35">
        <f t="shared" si="88"/>
        <v>0</v>
      </c>
      <c r="P167" s="35">
        <f t="shared" si="88"/>
        <v>0</v>
      </c>
      <c r="Q167" s="35">
        <f t="shared" si="88"/>
        <v>0</v>
      </c>
      <c r="R167" s="35">
        <f t="shared" si="88"/>
        <v>0</v>
      </c>
      <c r="S167" s="35">
        <f t="shared" si="47"/>
        <v>0</v>
      </c>
      <c r="T167" s="35">
        <f t="shared" si="47"/>
        <v>0</v>
      </c>
      <c r="U167" s="35">
        <f t="shared" ref="U167" si="100">(U81/U$10)*100</f>
        <v>0</v>
      </c>
    </row>
    <row r="168" spans="1:21" x14ac:dyDescent="0.35">
      <c r="A168" s="19" t="s">
        <v>141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35">
      <c r="A169" s="19" t="s">
        <v>141</v>
      </c>
      <c r="B169" s="389"/>
      <c r="C169" s="25" t="s">
        <v>63</v>
      </c>
      <c r="D169" s="40"/>
      <c r="E169" s="40"/>
      <c r="F169" s="40"/>
      <c r="G169" s="40"/>
      <c r="H169" s="40">
        <f t="shared" si="88"/>
        <v>0.53770750950462409</v>
      </c>
      <c r="I169" s="40">
        <f t="shared" si="88"/>
        <v>3.5441566177431847</v>
      </c>
      <c r="J169" s="40">
        <f t="shared" si="88"/>
        <v>4.3786177242117867</v>
      </c>
      <c r="K169" s="40">
        <f t="shared" si="88"/>
        <v>0.43836526038946522</v>
      </c>
      <c r="L169" s="40">
        <f t="shared" si="88"/>
        <v>0.54926010757378263</v>
      </c>
      <c r="M169" s="40">
        <f t="shared" si="88"/>
        <v>0.7979832081141921</v>
      </c>
      <c r="N169" s="40">
        <f t="shared" si="88"/>
        <v>0.13540442826634183</v>
      </c>
      <c r="O169" s="40">
        <f t="shared" si="88"/>
        <v>0.69617071293842681</v>
      </c>
      <c r="P169" s="40">
        <f t="shared" si="88"/>
        <v>0.52447792668685989</v>
      </c>
      <c r="Q169" s="40">
        <f t="shared" si="88"/>
        <v>0.25175297597229607</v>
      </c>
      <c r="R169" s="40">
        <f t="shared" si="88"/>
        <v>0.37776172667368269</v>
      </c>
      <c r="S169" s="40">
        <f t="shared" si="47"/>
        <v>0.42735397137751124</v>
      </c>
      <c r="T169" s="40">
        <f t="shared" si="47"/>
        <v>0.50848993298504308</v>
      </c>
      <c r="U169" s="40">
        <f t="shared" ref="U169" si="101">(U83/U$10)*100</f>
        <v>0.44471018084925013</v>
      </c>
    </row>
    <row r="170" spans="1:21" x14ac:dyDescent="0.35">
      <c r="A170" s="19" t="s">
        <v>141</v>
      </c>
    </row>
    <row r="171" spans="1:21" x14ac:dyDescent="0.35">
      <c r="A171" s="19" t="s">
        <v>141</v>
      </c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1" ht="15" customHeight="1" x14ac:dyDescent="0.35">
      <c r="A172" s="19" t="s">
        <v>141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</row>
    <row r="173" spans="1:21" ht="15" customHeight="1" x14ac:dyDescent="0.35">
      <c r="A173" s="19" t="s">
        <v>141</v>
      </c>
      <c r="B173" s="385" t="s">
        <v>0</v>
      </c>
      <c r="C173" s="260" t="s">
        <v>125</v>
      </c>
      <c r="D173" s="77"/>
      <c r="E173" s="77"/>
      <c r="F173" s="77"/>
      <c r="G173" s="77"/>
      <c r="H173" s="87">
        <f t="shared" ref="H173:R173" si="102">(H8/H$87)*100</f>
        <v>3.7251364224881165</v>
      </c>
      <c r="I173" s="87">
        <f t="shared" si="102"/>
        <v>3.4045550506172582</v>
      </c>
      <c r="J173" s="87">
        <f t="shared" si="102"/>
        <v>3.8331818741378596</v>
      </c>
      <c r="K173" s="87">
        <f t="shared" si="102"/>
        <v>3.840061415278083</v>
      </c>
      <c r="L173" s="87">
        <f t="shared" si="102"/>
        <v>3.3855278093626873</v>
      </c>
      <c r="M173" s="87">
        <f t="shared" si="102"/>
        <v>2.482394505030566</v>
      </c>
      <c r="N173" s="87">
        <f t="shared" si="102"/>
        <v>4.1855870031776918</v>
      </c>
      <c r="O173" s="87">
        <f t="shared" si="102"/>
        <v>3.6534262699707289</v>
      </c>
      <c r="P173" s="87">
        <f t="shared" si="102"/>
        <v>3.5874336217741409</v>
      </c>
      <c r="Q173" s="87">
        <f t="shared" si="102"/>
        <v>4.1916912205452679</v>
      </c>
      <c r="R173" s="87">
        <f t="shared" si="102"/>
        <v>3.6201794524013531</v>
      </c>
      <c r="S173" s="87">
        <f t="shared" ref="S173:T173" si="103">(S8/S$87)*100</f>
        <v>4.011027569563832</v>
      </c>
      <c r="T173" s="87">
        <f t="shared" si="103"/>
        <v>4.2134941024727723</v>
      </c>
      <c r="U173" s="87">
        <f t="shared" ref="U173" si="104">(U8/U$87)*100</f>
        <v>4.3478208998081627</v>
      </c>
    </row>
    <row r="174" spans="1:21" ht="15" customHeight="1" x14ac:dyDescent="0.35">
      <c r="A174" s="19" t="s">
        <v>141</v>
      </c>
      <c r="B174" s="386"/>
      <c r="C174" s="260" t="s">
        <v>124</v>
      </c>
      <c r="D174" s="87"/>
      <c r="E174" s="87"/>
      <c r="F174" s="87"/>
      <c r="G174" s="87"/>
      <c r="H174" s="87">
        <f t="shared" ref="H174:R174" si="105">(H9/H$87)*100</f>
        <v>3.632844758523607</v>
      </c>
      <c r="I174" s="87">
        <f t="shared" si="105"/>
        <v>3.9959467658022523</v>
      </c>
      <c r="J174" s="87">
        <f t="shared" si="105"/>
        <v>4.2543483256309536</v>
      </c>
      <c r="K174" s="87">
        <f t="shared" si="105"/>
        <v>4.5698003180485207</v>
      </c>
      <c r="L174" s="87">
        <f t="shared" si="105"/>
        <v>4.2100223767455605</v>
      </c>
      <c r="M174" s="87">
        <f t="shared" si="105"/>
        <v>3.3945571531258665</v>
      </c>
      <c r="N174" s="87">
        <f t="shared" si="105"/>
        <v>5.7127759023218347</v>
      </c>
      <c r="O174" s="87">
        <f t="shared" si="105"/>
        <v>4.5077303627452494</v>
      </c>
      <c r="P174" s="87">
        <f t="shared" si="105"/>
        <v>5.122274928105333</v>
      </c>
      <c r="Q174" s="87">
        <f t="shared" si="105"/>
        <v>6.323066706257868</v>
      </c>
      <c r="R174" s="87">
        <f t="shared" si="105"/>
        <v>5.3785109811765661</v>
      </c>
      <c r="S174" s="87">
        <f t="shared" ref="S174:T175" si="106">(S9/S$87)*100</f>
        <v>5.2429929841615781</v>
      </c>
      <c r="T174" s="87">
        <f t="shared" si="106"/>
        <v>5.7068258845211997</v>
      </c>
      <c r="U174" s="87">
        <f t="shared" ref="U174" si="107">(U9/U$87)*100</f>
        <v>5.9671013613740707</v>
      </c>
    </row>
    <row r="175" spans="1:21" ht="15" customHeight="1" x14ac:dyDescent="0.35">
      <c r="A175" s="19" t="s">
        <v>141</v>
      </c>
      <c r="B175" s="386"/>
      <c r="C175" s="95" t="s">
        <v>126</v>
      </c>
      <c r="D175" s="87"/>
      <c r="E175" s="87"/>
      <c r="F175" s="87"/>
      <c r="G175" s="87"/>
      <c r="H175" s="87">
        <f t="shared" ref="H175:R175" si="108">(H10/H$87)*100</f>
        <v>2.9960633353857435</v>
      </c>
      <c r="I175" s="87">
        <f t="shared" si="108"/>
        <v>3.1503393313770998</v>
      </c>
      <c r="J175" s="87">
        <f t="shared" si="108"/>
        <v>3.0908577984600254</v>
      </c>
      <c r="K175" s="87">
        <f t="shared" si="108"/>
        <v>3.1105624684910818</v>
      </c>
      <c r="L175" s="87">
        <f t="shared" si="108"/>
        <v>2.743690954823407</v>
      </c>
      <c r="M175" s="87">
        <f t="shared" si="108"/>
        <v>2.0845011674922693</v>
      </c>
      <c r="N175" s="87">
        <f t="shared" si="108"/>
        <v>3.465011147050634</v>
      </c>
      <c r="O175" s="87">
        <f t="shared" si="108"/>
        <v>2.9253985393175519</v>
      </c>
      <c r="P175" s="87">
        <f t="shared" si="108"/>
        <v>3.092434212564076</v>
      </c>
      <c r="Q175" s="87">
        <f t="shared" si="108"/>
        <v>3.4015650683225727</v>
      </c>
      <c r="R175" s="87">
        <f t="shared" si="108"/>
        <v>3.0746831394386893</v>
      </c>
      <c r="S175" s="87">
        <f t="shared" si="106"/>
        <v>3.2966092399643059</v>
      </c>
      <c r="T175" s="87">
        <f t="shared" si="106"/>
        <v>3.42808227052342</v>
      </c>
      <c r="U175" s="87">
        <f t="shared" ref="U175" si="109">(U10/U$87)*100</f>
        <v>3.5953194587085444</v>
      </c>
    </row>
    <row r="176" spans="1:21" ht="15" customHeight="1" x14ac:dyDescent="0.35">
      <c r="A176" s="19" t="s">
        <v>141</v>
      </c>
      <c r="B176" s="386"/>
      <c r="C176" s="260" t="s">
        <v>123</v>
      </c>
      <c r="D176" s="87"/>
      <c r="E176" s="87"/>
      <c r="F176" s="87"/>
      <c r="G176" s="87"/>
      <c r="H176" s="87">
        <f t="shared" ref="H176:R176" si="110">(H11/H$87)*100</f>
        <v>2.9960633353857435</v>
      </c>
      <c r="I176" s="87">
        <f t="shared" si="110"/>
        <v>3.1503393313770998</v>
      </c>
      <c r="J176" s="87">
        <f t="shared" si="110"/>
        <v>3.0908577984600254</v>
      </c>
      <c r="K176" s="87">
        <f t="shared" si="110"/>
        <v>3.310947470911056</v>
      </c>
      <c r="L176" s="87">
        <f t="shared" si="110"/>
        <v>2.8593546787323794</v>
      </c>
      <c r="M176" s="87">
        <f t="shared" si="110"/>
        <v>2.2247456047298488</v>
      </c>
      <c r="N176" s="87">
        <f t="shared" si="110"/>
        <v>3.7783173484731569</v>
      </c>
      <c r="O176" s="87">
        <f t="shared" si="110"/>
        <v>3.2476910563863384</v>
      </c>
      <c r="P176" s="87">
        <f t="shared" si="110"/>
        <v>3.3561504902815993</v>
      </c>
      <c r="Q176" s="87">
        <f t="shared" si="110"/>
        <v>3.8781167819413107</v>
      </c>
      <c r="R176" s="87">
        <f t="shared" si="110"/>
        <v>3.5752974112801574</v>
      </c>
      <c r="S176" s="87">
        <f t="shared" ref="S176:T176" si="111">(S11/S$87)*100</f>
        <v>3.6430664366403085</v>
      </c>
      <c r="T176" s="87">
        <f t="shared" si="111"/>
        <v>3.8634965543242701</v>
      </c>
      <c r="U176" s="87">
        <f t="shared" ref="U176" si="112">(U11/U$87)*100</f>
        <v>4.1358917331196725</v>
      </c>
    </row>
    <row r="177" spans="1:21" ht="15" customHeight="1" x14ac:dyDescent="0.35">
      <c r="A177" s="19" t="s">
        <v>141</v>
      </c>
      <c r="B177" s="386"/>
      <c r="C177" s="20" t="s">
        <v>117</v>
      </c>
      <c r="D177" s="87"/>
      <c r="E177" s="87"/>
      <c r="F177" s="87"/>
      <c r="G177" s="87"/>
      <c r="H177" s="87">
        <f t="shared" ref="H177:R177" si="113">(H12/H$87)*100</f>
        <v>2.9359798225956673</v>
      </c>
      <c r="I177" s="87">
        <f t="shared" si="113"/>
        <v>2.9117434533529458</v>
      </c>
      <c r="J177" s="87">
        <f t="shared" si="113"/>
        <v>2.7679385532521605</v>
      </c>
      <c r="K177" s="87">
        <f t="shared" si="113"/>
        <v>2.6984611100686431</v>
      </c>
      <c r="L177" s="87">
        <f t="shared" si="113"/>
        <v>2.306323499136393</v>
      </c>
      <c r="M177" s="87">
        <f t="shared" si="113"/>
        <v>1.6426840350226874</v>
      </c>
      <c r="N177" s="87">
        <f t="shared" si="113"/>
        <v>2.7426902594493709</v>
      </c>
      <c r="O177" s="87">
        <f t="shared" si="113"/>
        <v>2.5075498790410271</v>
      </c>
      <c r="P177" s="87">
        <f t="shared" si="113"/>
        <v>2.4342162151785591</v>
      </c>
      <c r="Q177" s="87">
        <f t="shared" si="113"/>
        <v>2.7351423222526114</v>
      </c>
      <c r="R177" s="87">
        <f t="shared" si="113"/>
        <v>2.4332904696915345</v>
      </c>
      <c r="S177" s="87">
        <f t="shared" ref="S177:T177" si="114">(S12/S$87)*100</f>
        <v>2.65068706293515</v>
      </c>
      <c r="T177" s="87">
        <f t="shared" si="114"/>
        <v>2.8841930196499548</v>
      </c>
      <c r="U177" s="87">
        <f t="shared" ref="U177" si="115">(U12/U$87)*100</f>
        <v>2.9791130690498187</v>
      </c>
    </row>
    <row r="178" spans="1:21" ht="15" customHeight="1" x14ac:dyDescent="0.35">
      <c r="A178" s="19" t="s">
        <v>141</v>
      </c>
      <c r="B178" s="386"/>
      <c r="C178" s="254" t="s">
        <v>118</v>
      </c>
      <c r="D178" s="87"/>
      <c r="E178" s="87"/>
      <c r="F178" s="87"/>
      <c r="G178" s="87"/>
      <c r="H178" s="87">
        <f t="shared" ref="H178:R178" si="116">(H13/H$87)*100</f>
        <v>1.7313681487810054E-2</v>
      </c>
      <c r="I178" s="87">
        <f t="shared" si="116"/>
        <v>4.6579031832383995E-2</v>
      </c>
      <c r="J178" s="87">
        <f t="shared" si="116"/>
        <v>7.1339159591838952E-2</v>
      </c>
      <c r="K178" s="87">
        <f t="shared" si="116"/>
        <v>4.2193401847434253E-2</v>
      </c>
      <c r="L178" s="87">
        <f t="shared" si="116"/>
        <v>0.12320231380309658</v>
      </c>
      <c r="M178" s="87">
        <f t="shared" si="116"/>
        <v>9.5433122183454261E-2</v>
      </c>
      <c r="N178" s="87">
        <f t="shared" si="116"/>
        <v>0.3522648368729569</v>
      </c>
      <c r="O178" s="87">
        <f t="shared" si="116"/>
        <v>0.11792009218168932</v>
      </c>
      <c r="P178" s="87">
        <f t="shared" si="116"/>
        <v>0.11979139230575218</v>
      </c>
      <c r="Q178" s="87">
        <f t="shared" si="116"/>
        <v>0.21661775002926523</v>
      </c>
      <c r="R178" s="87">
        <f t="shared" si="116"/>
        <v>0.17669906982571507</v>
      </c>
      <c r="S178" s="87">
        <f t="shared" ref="S178:T178" si="117">(S13/S$87)*100</f>
        <v>0.1973360028012372</v>
      </c>
      <c r="T178" s="87">
        <f t="shared" si="117"/>
        <v>0.14938616863767609</v>
      </c>
      <c r="U178" s="87">
        <f t="shared" ref="U178" si="118">(U13/U$87)*100</f>
        <v>0.17504563737563533</v>
      </c>
    </row>
    <row r="179" spans="1:21" ht="15" customHeight="1" x14ac:dyDescent="0.35">
      <c r="A179" s="19" t="s">
        <v>141</v>
      </c>
      <c r="B179" s="386"/>
      <c r="C179" s="254" t="s">
        <v>119</v>
      </c>
      <c r="D179" s="87"/>
      <c r="E179" s="87"/>
      <c r="F179" s="87"/>
      <c r="G179" s="87"/>
      <c r="H179" s="87">
        <f t="shared" ref="H179:R179" si="119">(H14/H$87)*100</f>
        <v>0</v>
      </c>
      <c r="I179" s="87">
        <f t="shared" si="119"/>
        <v>0</v>
      </c>
      <c r="J179" s="87">
        <f t="shared" si="119"/>
        <v>0</v>
      </c>
      <c r="K179" s="87">
        <f t="shared" si="119"/>
        <v>0.20038500241997426</v>
      </c>
      <c r="L179" s="87">
        <f t="shared" si="119"/>
        <v>0.11566372390897266</v>
      </c>
      <c r="M179" s="87">
        <f t="shared" si="119"/>
        <v>0.14024443723757971</v>
      </c>
      <c r="N179" s="87">
        <f t="shared" si="119"/>
        <v>0.31330620142252308</v>
      </c>
      <c r="O179" s="87">
        <f t="shared" si="119"/>
        <v>0.3222925170687862</v>
      </c>
      <c r="P179" s="87">
        <f t="shared" si="119"/>
        <v>0.26371627771752298</v>
      </c>
      <c r="Q179" s="87">
        <f t="shared" si="119"/>
        <v>0.47655171361873766</v>
      </c>
      <c r="R179" s="87">
        <f t="shared" si="119"/>
        <v>0.50061427184146801</v>
      </c>
      <c r="S179" s="87">
        <f t="shared" ref="S179:T179" si="120">(S14/S$87)*100</f>
        <v>0.34645719667600228</v>
      </c>
      <c r="T179" s="87">
        <f t="shared" si="120"/>
        <v>0.4354142838008504</v>
      </c>
      <c r="U179" s="87">
        <f t="shared" ref="U179" si="121">(U14/U$87)*100</f>
        <v>0.54057227441112843</v>
      </c>
    </row>
    <row r="180" spans="1:21" ht="15" customHeight="1" x14ac:dyDescent="0.35">
      <c r="A180" s="19" t="s">
        <v>141</v>
      </c>
      <c r="B180" s="386"/>
      <c r="C180" s="254" t="s">
        <v>120</v>
      </c>
      <c r="D180" s="87"/>
      <c r="E180" s="87"/>
      <c r="F180" s="87"/>
      <c r="G180" s="87"/>
      <c r="H180" s="87">
        <f t="shared" ref="H180:R180" si="122">(H15/H$87)*100</f>
        <v>4.2769831302266172E-2</v>
      </c>
      <c r="I180" s="87">
        <f t="shared" si="122"/>
        <v>0.19201684619176998</v>
      </c>
      <c r="J180" s="87">
        <f t="shared" si="122"/>
        <v>0.25158008561602613</v>
      </c>
      <c r="K180" s="87">
        <f t="shared" si="122"/>
        <v>0.36990795657500453</v>
      </c>
      <c r="L180" s="87">
        <f t="shared" si="122"/>
        <v>0.31416514188391709</v>
      </c>
      <c r="M180" s="87">
        <f t="shared" si="122"/>
        <v>0.34638401028612797</v>
      </c>
      <c r="N180" s="87">
        <f t="shared" si="122"/>
        <v>0.37005605072830589</v>
      </c>
      <c r="O180" s="87">
        <f t="shared" si="122"/>
        <v>0.29992856809483576</v>
      </c>
      <c r="P180" s="87">
        <f t="shared" si="122"/>
        <v>0.53842660507976492</v>
      </c>
      <c r="Q180" s="87">
        <f t="shared" si="122"/>
        <v>0.44980499604069601</v>
      </c>
      <c r="R180" s="87">
        <f t="shared" si="122"/>
        <v>0.46469359992143966</v>
      </c>
      <c r="S180" s="87">
        <f t="shared" ref="S180:T180" si="123">(S15/S$87)*100</f>
        <v>0.44858617422791852</v>
      </c>
      <c r="T180" s="87">
        <f t="shared" si="123"/>
        <v>0.39450308223578906</v>
      </c>
      <c r="U180" s="87">
        <f t="shared" ref="U180" si="124">(U15/U$87)*100</f>
        <v>0.4411607522830906</v>
      </c>
    </row>
    <row r="181" spans="1:21" ht="15" customHeight="1" x14ac:dyDescent="0.35">
      <c r="A181" s="19" t="s">
        <v>141</v>
      </c>
      <c r="B181" s="386"/>
      <c r="C181" s="260" t="s">
        <v>121</v>
      </c>
      <c r="D181" s="87"/>
      <c r="E181" s="87"/>
      <c r="F181" s="87"/>
      <c r="G181" s="87"/>
      <c r="H181" s="87">
        <f t="shared" ref="H181:R181" si="125">(H16/H$87)*100</f>
        <v>0.6367814231378629</v>
      </c>
      <c r="I181" s="87">
        <f t="shared" si="125"/>
        <v>0.84560743442515218</v>
      </c>
      <c r="J181" s="87">
        <f t="shared" si="125"/>
        <v>1.1634905271709279</v>
      </c>
      <c r="K181" s="87">
        <f t="shared" si="125"/>
        <v>1.2588528471374649</v>
      </c>
      <c r="L181" s="87">
        <f t="shared" si="125"/>
        <v>1.3506676980131813</v>
      </c>
      <c r="M181" s="87">
        <f t="shared" si="125"/>
        <v>1.1698115483960172</v>
      </c>
      <c r="N181" s="87">
        <f t="shared" si="125"/>
        <v>1.9344585538486776</v>
      </c>
      <c r="O181" s="87">
        <f t="shared" si="125"/>
        <v>1.2600393063589113</v>
      </c>
      <c r="P181" s="87">
        <f t="shared" si="125"/>
        <v>1.766124437823734</v>
      </c>
      <c r="Q181" s="87">
        <f t="shared" si="125"/>
        <v>2.4449499243165587</v>
      </c>
      <c r="R181" s="87">
        <f t="shared" si="125"/>
        <v>1.8032135698964089</v>
      </c>
      <c r="S181" s="87">
        <f t="shared" ref="S181:T181" si="126">(S16/S$87)*100</f>
        <v>1.5999265475212698</v>
      </c>
      <c r="T181" s="87">
        <f t="shared" si="126"/>
        <v>1.8433293301969289</v>
      </c>
      <c r="U181" s="87">
        <f t="shared" ref="U181" si="127">(U16/U$87)*100</f>
        <v>1.8312096282543977</v>
      </c>
    </row>
    <row r="182" spans="1:21" ht="15" customHeight="1" x14ac:dyDescent="0.35">
      <c r="A182" s="19" t="s">
        <v>141</v>
      </c>
      <c r="B182" s="386"/>
      <c r="C182" s="260" t="s">
        <v>122</v>
      </c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</row>
    <row r="183" spans="1:21" ht="15" customHeight="1" x14ac:dyDescent="0.35">
      <c r="A183" s="19" t="s">
        <v>141</v>
      </c>
      <c r="B183" s="387"/>
      <c r="C183" s="261" t="s">
        <v>116</v>
      </c>
      <c r="D183" s="52"/>
      <c r="E183" s="52"/>
      <c r="F183" s="52"/>
      <c r="G183" s="52"/>
      <c r="H183" s="52">
        <f t="shared" ref="H183:R183" si="128">(H18/H$87)*100</f>
        <v>0.72907308710237306</v>
      </c>
      <c r="I183" s="52">
        <f t="shared" si="128"/>
        <v>0.25421571924015818</v>
      </c>
      <c r="J183" s="52">
        <f t="shared" si="128"/>
        <v>0.74232407567783354</v>
      </c>
      <c r="K183" s="52">
        <f t="shared" si="128"/>
        <v>0.52911394436702697</v>
      </c>
      <c r="L183" s="52">
        <f t="shared" si="128"/>
        <v>0.52617313063030813</v>
      </c>
      <c r="M183" s="52">
        <f t="shared" si="128"/>
        <v>0.2576489003007168</v>
      </c>
      <c r="N183" s="52">
        <f t="shared" si="128"/>
        <v>0.40726965470453508</v>
      </c>
      <c r="O183" s="52">
        <f t="shared" si="128"/>
        <v>0.40573521358439057</v>
      </c>
      <c r="P183" s="52">
        <f t="shared" si="128"/>
        <v>0.23128313149254165</v>
      </c>
      <c r="Q183" s="52">
        <f t="shared" si="128"/>
        <v>0.31357443860395806</v>
      </c>
      <c r="R183" s="52">
        <f t="shared" si="128"/>
        <v>4.4882041121196023E-2</v>
      </c>
      <c r="S183" s="52">
        <f t="shared" ref="S183:T183" si="129">(S18/S$87)*100</f>
        <v>0.36796113292352384</v>
      </c>
      <c r="T183" s="52">
        <f t="shared" si="129"/>
        <v>0.34999754814850181</v>
      </c>
      <c r="U183" s="52">
        <f t="shared" ref="U183" si="130">(U18/U$87)*100</f>
        <v>0.21192916668849043</v>
      </c>
    </row>
    <row r="184" spans="1:21" x14ac:dyDescent="0.35">
      <c r="A184" s="19" t="s">
        <v>141</v>
      </c>
      <c r="B184" s="390" t="s">
        <v>4</v>
      </c>
      <c r="C184" s="254" t="s">
        <v>59</v>
      </c>
      <c r="D184" s="51"/>
      <c r="E184" s="51"/>
      <c r="F184" s="51"/>
      <c r="G184" s="51"/>
      <c r="H184" s="51">
        <f t="shared" ref="H184:R184" si="131">(H19/H$87)*100</f>
        <v>0.33857799175271275</v>
      </c>
      <c r="I184" s="51">
        <f t="shared" si="131"/>
        <v>0.26257908637305361</v>
      </c>
      <c r="J184" s="51">
        <f t="shared" si="131"/>
        <v>0.28579357451356763</v>
      </c>
      <c r="K184" s="51">
        <f t="shared" si="131"/>
        <v>0.22666886344514794</v>
      </c>
      <c r="L184" s="51">
        <f t="shared" si="131"/>
        <v>0.13884446776639076</v>
      </c>
      <c r="M184" s="51">
        <f t="shared" si="131"/>
        <v>0.12589486830287322</v>
      </c>
      <c r="N184" s="51">
        <f t="shared" si="131"/>
        <v>0.15865655172069476</v>
      </c>
      <c r="O184" s="51">
        <f t="shared" si="131"/>
        <v>0.15205329661248196</v>
      </c>
      <c r="P184" s="51">
        <f t="shared" si="131"/>
        <v>0.17006531850633386</v>
      </c>
      <c r="Q184" s="51">
        <f t="shared" si="131"/>
        <v>0.13698432000401353</v>
      </c>
      <c r="R184" s="51">
        <f t="shared" si="131"/>
        <v>8.3199022294006789E-2</v>
      </c>
      <c r="S184" s="51">
        <f t="shared" ref="S184:T184" si="132">(S19/S$87)*100</f>
        <v>0.30678814095397805</v>
      </c>
      <c r="T184" s="51">
        <f t="shared" si="132"/>
        <v>8.1583699641515586E-2</v>
      </c>
      <c r="U184" s="51">
        <f t="shared" ref="U184" si="133">(U19/U$87)*100</f>
        <v>7.9927099291363227E-2</v>
      </c>
    </row>
    <row r="185" spans="1:21" x14ac:dyDescent="0.35">
      <c r="A185" s="19" t="s">
        <v>141</v>
      </c>
      <c r="B185" s="390"/>
      <c r="C185" s="254" t="s">
        <v>60</v>
      </c>
      <c r="D185" s="51"/>
      <c r="E185" s="51"/>
      <c r="F185" s="51"/>
      <c r="G185" s="51"/>
      <c r="H185" s="51">
        <f t="shared" ref="H185:R185" si="134">(H20/H$87)*100</f>
        <v>0.31332249149305053</v>
      </c>
      <c r="I185" s="51">
        <f t="shared" si="134"/>
        <v>0.19852586387970561</v>
      </c>
      <c r="J185" s="51">
        <f t="shared" si="134"/>
        <v>0.18469199154625041</v>
      </c>
      <c r="K185" s="51">
        <f t="shared" si="134"/>
        <v>0.18001020858614666</v>
      </c>
      <c r="L185" s="51">
        <f t="shared" si="134"/>
        <v>8.8681051909434497E-2</v>
      </c>
      <c r="M185" s="51">
        <f t="shared" si="134"/>
        <v>8.2405605462123596E-2</v>
      </c>
      <c r="N185" s="51">
        <f t="shared" si="134"/>
        <v>0.12171496215296883</v>
      </c>
      <c r="O185" s="51">
        <f t="shared" si="134"/>
        <v>0.12055447713156858</v>
      </c>
      <c r="P185" s="51">
        <f t="shared" si="134"/>
        <v>0.13173890471254995</v>
      </c>
      <c r="Q185" s="51">
        <f t="shared" si="134"/>
        <v>8.0343478091881956E-2</v>
      </c>
      <c r="R185" s="51">
        <f t="shared" si="134"/>
        <v>5.6275702540533733E-2</v>
      </c>
      <c r="S185" s="51">
        <f t="shared" ref="S185:T185" si="135">(S20/S$87)*100</f>
        <v>0.25158395350339924</v>
      </c>
      <c r="T185" s="51">
        <f t="shared" si="135"/>
        <v>4.732564586490829E-2</v>
      </c>
      <c r="U185" s="51">
        <f t="shared" ref="U185" si="136">(U20/U$87)*100</f>
        <v>5.1522778273317305E-2</v>
      </c>
    </row>
    <row r="186" spans="1:21" x14ac:dyDescent="0.35">
      <c r="A186" s="19" t="s">
        <v>141</v>
      </c>
      <c r="B186" s="390"/>
      <c r="C186" s="254" t="s">
        <v>61</v>
      </c>
      <c r="D186" s="51"/>
      <c r="E186" s="51"/>
      <c r="F186" s="51"/>
      <c r="G186" s="51"/>
      <c r="H186" s="51">
        <f t="shared" ref="H186:R186" si="137">(H21/H$87)*100</f>
        <v>1.7313681487810054E-2</v>
      </c>
      <c r="I186" s="51">
        <f t="shared" si="137"/>
        <v>4.6579031832383995E-2</v>
      </c>
      <c r="J186" s="51">
        <f t="shared" si="137"/>
        <v>7.1339159591838952E-2</v>
      </c>
      <c r="K186" s="51">
        <f t="shared" si="137"/>
        <v>4.1708965668767447E-3</v>
      </c>
      <c r="L186" s="51">
        <f t="shared" si="137"/>
        <v>2.924075140326581E-3</v>
      </c>
      <c r="M186" s="51">
        <f t="shared" si="137"/>
        <v>0</v>
      </c>
      <c r="N186" s="51">
        <f t="shared" si="137"/>
        <v>6.1427879687809862E-3</v>
      </c>
      <c r="O186" s="51">
        <f t="shared" si="137"/>
        <v>1.6726773702495479E-4</v>
      </c>
      <c r="P186" s="51">
        <f t="shared" si="137"/>
        <v>0</v>
      </c>
      <c r="Q186" s="51">
        <f t="shared" si="137"/>
        <v>0</v>
      </c>
      <c r="R186" s="51">
        <f t="shared" si="137"/>
        <v>0</v>
      </c>
      <c r="S186" s="51">
        <f t="shared" ref="S186:T186" si="138">(S21/S$87)*100</f>
        <v>0</v>
      </c>
      <c r="T186" s="51">
        <f t="shared" si="138"/>
        <v>0</v>
      </c>
      <c r="U186" s="51">
        <f t="shared" ref="U186" si="139">(U21/U$87)*100</f>
        <v>0</v>
      </c>
    </row>
    <row r="187" spans="1:21" x14ac:dyDescent="0.35">
      <c r="A187" s="19" t="s">
        <v>141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35">
      <c r="A188" s="19" t="s">
        <v>141</v>
      </c>
      <c r="B188" s="391"/>
      <c r="C188" s="255" t="s">
        <v>63</v>
      </c>
      <c r="D188" s="52"/>
      <c r="E188" s="52"/>
      <c r="F188" s="52"/>
      <c r="G188" s="52"/>
      <c r="H188" s="52">
        <f t="shared" ref="H188:R188" si="140">(H23/H$87)*100</f>
        <v>7.9418187718521445E-3</v>
      </c>
      <c r="I188" s="52">
        <f t="shared" si="140"/>
        <v>1.7474190660963996E-2</v>
      </c>
      <c r="J188" s="52">
        <f t="shared" si="140"/>
        <v>2.9762423375478231E-2</v>
      </c>
      <c r="K188" s="52">
        <f t="shared" si="140"/>
        <v>4.2487758292124547E-2</v>
      </c>
      <c r="L188" s="52">
        <f t="shared" si="140"/>
        <v>4.7239340716629684E-2</v>
      </c>
      <c r="M188" s="52">
        <f t="shared" si="140"/>
        <v>4.348926284074963E-2</v>
      </c>
      <c r="N188" s="52">
        <f t="shared" si="140"/>
        <v>3.079880159894496E-2</v>
      </c>
      <c r="O188" s="52">
        <f t="shared" si="140"/>
        <v>3.1331551743888443E-2</v>
      </c>
      <c r="P188" s="52">
        <f t="shared" si="140"/>
        <v>3.832641379378391E-2</v>
      </c>
      <c r="Q188" s="52">
        <f t="shared" si="140"/>
        <v>5.6640841912131569E-2</v>
      </c>
      <c r="R188" s="52">
        <f t="shared" si="140"/>
        <v>2.6923319753473063E-2</v>
      </c>
      <c r="S188" s="52">
        <f t="shared" ref="S188:T188" si="141">(S23/S$87)*100</f>
        <v>5.5204187450578819E-2</v>
      </c>
      <c r="T188" s="52">
        <f t="shared" si="141"/>
        <v>3.4258053776607289E-2</v>
      </c>
      <c r="U188" s="52">
        <f t="shared" ref="U188" si="142">(U23/U$87)*100</f>
        <v>2.8404321018045929E-2</v>
      </c>
    </row>
    <row r="189" spans="1:21" x14ac:dyDescent="0.35">
      <c r="A189" s="19" t="s">
        <v>141</v>
      </c>
      <c r="B189" s="390" t="s">
        <v>5</v>
      </c>
      <c r="C189" s="17" t="s">
        <v>59</v>
      </c>
      <c r="D189" s="51"/>
      <c r="E189" s="51"/>
      <c r="F189" s="51"/>
      <c r="G189" s="51"/>
      <c r="H189" s="51">
        <f t="shared" ref="H189:R189" si="143">(H24/H$87)*100</f>
        <v>6.6662057299579303E-2</v>
      </c>
      <c r="I189" s="51">
        <f t="shared" si="143"/>
        <v>7.7110541055776024E-3</v>
      </c>
      <c r="J189" s="51">
        <f t="shared" si="143"/>
        <v>2.3993983511867455E-2</v>
      </c>
      <c r="K189" s="51">
        <f t="shared" si="143"/>
        <v>6.0692034607815325E-2</v>
      </c>
      <c r="L189" s="51">
        <f t="shared" si="143"/>
        <v>5.1750617603465388E-2</v>
      </c>
      <c r="M189" s="51">
        <f t="shared" si="143"/>
        <v>4.7984081675458895E-2</v>
      </c>
      <c r="N189" s="51">
        <f t="shared" si="143"/>
        <v>5.4548515714098467E-2</v>
      </c>
      <c r="O189" s="51">
        <f t="shared" si="143"/>
        <v>8.1508120580922036E-2</v>
      </c>
      <c r="P189" s="51">
        <f t="shared" si="143"/>
        <v>0.17637536229453979</v>
      </c>
      <c r="Q189" s="51">
        <f t="shared" si="143"/>
        <v>0.12065265114038796</v>
      </c>
      <c r="R189" s="51">
        <f t="shared" si="143"/>
        <v>5.1712887442011121E-2</v>
      </c>
      <c r="S189" s="51">
        <f t="shared" ref="S189:T189" si="144">(S24/S$87)*100</f>
        <v>9.8950701486380563E-2</v>
      </c>
      <c r="T189" s="51">
        <f t="shared" si="144"/>
        <v>0.10869665554791724</v>
      </c>
      <c r="U189" s="51">
        <f t="shared" ref="U189" si="145">(U24/U$87)*100</f>
        <v>7.440578091362722E-2</v>
      </c>
    </row>
    <row r="190" spans="1:21" x14ac:dyDescent="0.35">
      <c r="A190" s="19" t="s">
        <v>141</v>
      </c>
      <c r="B190" s="390"/>
      <c r="C190" s="20" t="s">
        <v>60</v>
      </c>
      <c r="D190" s="51"/>
      <c r="E190" s="51"/>
      <c r="F190" s="51"/>
      <c r="G190" s="51"/>
      <c r="H190" s="51">
        <f t="shared" ref="H190:R190" si="146">(H25/H$87)*100</f>
        <v>6.6662057299579303E-2</v>
      </c>
      <c r="I190" s="51">
        <f t="shared" si="146"/>
        <v>7.7110541055776024E-3</v>
      </c>
      <c r="J190" s="51">
        <f t="shared" si="146"/>
        <v>2.3993983511867455E-2</v>
      </c>
      <c r="K190" s="51">
        <f t="shared" si="146"/>
        <v>6.0692034607815325E-2</v>
      </c>
      <c r="L190" s="51">
        <f t="shared" si="146"/>
        <v>5.1750617603465388E-2</v>
      </c>
      <c r="M190" s="51">
        <f t="shared" si="146"/>
        <v>4.7984081675458895E-2</v>
      </c>
      <c r="N190" s="51">
        <f t="shared" si="146"/>
        <v>5.4548515714098467E-2</v>
      </c>
      <c r="O190" s="51">
        <f t="shared" si="146"/>
        <v>8.1508120580922036E-2</v>
      </c>
      <c r="P190" s="51">
        <f t="shared" si="146"/>
        <v>0.17637536229453979</v>
      </c>
      <c r="Q190" s="51">
        <f t="shared" si="146"/>
        <v>0.12065265114038796</v>
      </c>
      <c r="R190" s="51">
        <f t="shared" si="146"/>
        <v>5.1712887442011121E-2</v>
      </c>
      <c r="S190" s="51">
        <f t="shared" ref="S190:T190" si="147">(S25/S$87)*100</f>
        <v>9.8950701486380563E-2</v>
      </c>
      <c r="T190" s="51">
        <f t="shared" si="147"/>
        <v>0.10869665554791724</v>
      </c>
      <c r="U190" s="51">
        <f t="shared" ref="U190" si="148">(U25/U$87)*100</f>
        <v>7.440578091362722E-2</v>
      </c>
    </row>
    <row r="191" spans="1:21" x14ac:dyDescent="0.35">
      <c r="A191" s="19" t="s">
        <v>141</v>
      </c>
      <c r="B191" s="390"/>
      <c r="C191" s="20" t="s">
        <v>61</v>
      </c>
      <c r="D191" s="51"/>
      <c r="E191" s="51"/>
      <c r="F191" s="51"/>
      <c r="G191" s="51"/>
      <c r="H191" s="51">
        <f t="shared" ref="H191:R191" si="149">(H26/H$87)*100</f>
        <v>0</v>
      </c>
      <c r="I191" s="51">
        <f t="shared" si="149"/>
        <v>0</v>
      </c>
      <c r="J191" s="51">
        <f t="shared" si="149"/>
        <v>0</v>
      </c>
      <c r="K191" s="51">
        <f t="shared" si="149"/>
        <v>0</v>
      </c>
      <c r="L191" s="51">
        <f t="shared" si="149"/>
        <v>0</v>
      </c>
      <c r="M191" s="51">
        <f t="shared" si="149"/>
        <v>0</v>
      </c>
      <c r="N191" s="51">
        <f t="shared" si="149"/>
        <v>0</v>
      </c>
      <c r="O191" s="51">
        <f t="shared" si="149"/>
        <v>0</v>
      </c>
      <c r="P191" s="51">
        <f t="shared" si="149"/>
        <v>0</v>
      </c>
      <c r="Q191" s="51">
        <f t="shared" si="149"/>
        <v>0</v>
      </c>
      <c r="R191" s="51">
        <f t="shared" si="149"/>
        <v>0</v>
      </c>
      <c r="S191" s="51">
        <f>(S26/S$87)*100</f>
        <v>0</v>
      </c>
      <c r="T191" s="51">
        <f>(T26/T$87)*100</f>
        <v>0</v>
      </c>
      <c r="U191" s="51">
        <f>(U26/U$87)*100</f>
        <v>0</v>
      </c>
    </row>
    <row r="192" spans="1:21" x14ac:dyDescent="0.35">
      <c r="A192" s="19" t="s">
        <v>141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35">
      <c r="A193" s="19" t="s">
        <v>141</v>
      </c>
      <c r="B193" s="391"/>
      <c r="C193" s="27" t="s">
        <v>63</v>
      </c>
      <c r="D193" s="52"/>
      <c r="E193" s="52"/>
      <c r="F193" s="52"/>
      <c r="G193" s="52"/>
      <c r="H193" s="52">
        <f t="shared" ref="H193:R193" si="150">(H28/H$87)*100</f>
        <v>0</v>
      </c>
      <c r="I193" s="52">
        <f t="shared" si="150"/>
        <v>0</v>
      </c>
      <c r="J193" s="52">
        <f t="shared" si="150"/>
        <v>0</v>
      </c>
      <c r="K193" s="52">
        <f t="shared" si="150"/>
        <v>0</v>
      </c>
      <c r="L193" s="52">
        <f t="shared" si="150"/>
        <v>0</v>
      </c>
      <c r="M193" s="52">
        <f t="shared" si="150"/>
        <v>0</v>
      </c>
      <c r="N193" s="52">
        <f t="shared" si="150"/>
        <v>0</v>
      </c>
      <c r="O193" s="52">
        <f t="shared" si="150"/>
        <v>0</v>
      </c>
      <c r="P193" s="52">
        <f t="shared" si="150"/>
        <v>0</v>
      </c>
      <c r="Q193" s="52">
        <f t="shared" si="150"/>
        <v>0</v>
      </c>
      <c r="R193" s="52">
        <f t="shared" si="150"/>
        <v>0</v>
      </c>
      <c r="S193" s="52">
        <f t="shared" ref="S193:U196" si="151">(S28/S$87)*100</f>
        <v>0</v>
      </c>
      <c r="T193" s="52">
        <f t="shared" si="151"/>
        <v>0</v>
      </c>
      <c r="U193" s="52">
        <f t="shared" si="151"/>
        <v>0</v>
      </c>
    </row>
    <row r="194" spans="1:21" x14ac:dyDescent="0.35">
      <c r="A194" s="19" t="s">
        <v>141</v>
      </c>
      <c r="B194" s="390" t="s">
        <v>6</v>
      </c>
      <c r="C194" s="17" t="s">
        <v>59</v>
      </c>
      <c r="D194" s="51"/>
      <c r="E194" s="51"/>
      <c r="F194" s="51"/>
      <c r="G194" s="51"/>
      <c r="H194" s="51">
        <f t="shared" ref="H194:R194" si="152">(H29/H$87)*100</f>
        <v>0.26012083293679128</v>
      </c>
      <c r="I194" s="51">
        <f t="shared" si="152"/>
        <v>0.33540251973560142</v>
      </c>
      <c r="J194" s="51">
        <f t="shared" si="152"/>
        <v>0.16741968059494544</v>
      </c>
      <c r="K194" s="51">
        <f t="shared" si="152"/>
        <v>0.13192882998219929</v>
      </c>
      <c r="L194" s="51">
        <f t="shared" si="152"/>
        <v>0.14356776779225131</v>
      </c>
      <c r="M194" s="51">
        <f t="shared" si="152"/>
        <v>8.6861327847253089E-2</v>
      </c>
      <c r="N194" s="51">
        <f t="shared" si="152"/>
        <v>0.26644218881817944</v>
      </c>
      <c r="O194" s="51">
        <f t="shared" si="152"/>
        <v>0.29715138641052169</v>
      </c>
      <c r="P194" s="51">
        <f t="shared" si="152"/>
        <v>0.23471220157684536</v>
      </c>
      <c r="Q194" s="51">
        <f t="shared" si="152"/>
        <v>0.26283370040923526</v>
      </c>
      <c r="R194" s="51">
        <f t="shared" si="152"/>
        <v>0.1542329050917145</v>
      </c>
      <c r="S194" s="51">
        <f t="shared" si="151"/>
        <v>0.15490414332719638</v>
      </c>
      <c r="T194" s="51">
        <f t="shared" si="151"/>
        <v>0.19842390059095777</v>
      </c>
      <c r="U194" s="51">
        <f t="shared" si="151"/>
        <v>0.11375824208671313</v>
      </c>
    </row>
    <row r="195" spans="1:21" x14ac:dyDescent="0.35">
      <c r="A195" s="19" t="s">
        <v>141</v>
      </c>
      <c r="B195" s="390"/>
      <c r="C195" s="20" t="s">
        <v>60</v>
      </c>
      <c r="D195" s="51"/>
      <c r="E195" s="51"/>
      <c r="F195" s="51"/>
      <c r="G195" s="51"/>
      <c r="H195" s="51">
        <f t="shared" ref="H195:R195" si="153">(H30/H$87)*100</f>
        <v>0.26012083293679128</v>
      </c>
      <c r="I195" s="51">
        <f t="shared" si="153"/>
        <v>0.33540251973560142</v>
      </c>
      <c r="J195" s="51">
        <f t="shared" si="153"/>
        <v>0.16741968059494544</v>
      </c>
      <c r="K195" s="51">
        <f t="shared" si="153"/>
        <v>0.13192882998219929</v>
      </c>
      <c r="L195" s="51">
        <f t="shared" si="153"/>
        <v>0.14356776779225131</v>
      </c>
      <c r="M195" s="51">
        <f t="shared" si="153"/>
        <v>8.6861327847253089E-2</v>
      </c>
      <c r="N195" s="51">
        <f t="shared" si="153"/>
        <v>0.26644218881817944</v>
      </c>
      <c r="O195" s="51">
        <f t="shared" si="153"/>
        <v>0.29715138641052169</v>
      </c>
      <c r="P195" s="51">
        <f t="shared" si="153"/>
        <v>0.23471220157684536</v>
      </c>
      <c r="Q195" s="51">
        <f t="shared" si="153"/>
        <v>0.26283370040923526</v>
      </c>
      <c r="R195" s="51">
        <f t="shared" si="153"/>
        <v>0.1542329050917145</v>
      </c>
      <c r="S195" s="51">
        <f t="shared" si="151"/>
        <v>0.15490414332719638</v>
      </c>
      <c r="T195" s="51">
        <f t="shared" si="151"/>
        <v>0.19842390059095777</v>
      </c>
      <c r="U195" s="51">
        <f t="shared" si="151"/>
        <v>0.11375824208671313</v>
      </c>
    </row>
    <row r="196" spans="1:21" x14ac:dyDescent="0.35">
      <c r="A196" s="19" t="s">
        <v>141</v>
      </c>
      <c r="B196" s="390"/>
      <c r="C196" s="20" t="s">
        <v>61</v>
      </c>
      <c r="D196" s="51"/>
      <c r="E196" s="51"/>
      <c r="F196" s="51"/>
      <c r="G196" s="51"/>
      <c r="H196" s="51">
        <f t="shared" ref="H196:R196" si="154">(H31/H$87)*100</f>
        <v>0</v>
      </c>
      <c r="I196" s="51">
        <f t="shared" si="154"/>
        <v>0</v>
      </c>
      <c r="J196" s="51">
        <f t="shared" si="154"/>
        <v>0</v>
      </c>
      <c r="K196" s="51">
        <f t="shared" si="154"/>
        <v>0</v>
      </c>
      <c r="L196" s="51">
        <f t="shared" si="154"/>
        <v>0</v>
      </c>
      <c r="M196" s="51">
        <f t="shared" si="154"/>
        <v>0</v>
      </c>
      <c r="N196" s="51">
        <f t="shared" si="154"/>
        <v>0</v>
      </c>
      <c r="O196" s="51">
        <f t="shared" si="154"/>
        <v>0</v>
      </c>
      <c r="P196" s="51">
        <f t="shared" si="154"/>
        <v>0</v>
      </c>
      <c r="Q196" s="51">
        <f t="shared" si="154"/>
        <v>0</v>
      </c>
      <c r="R196" s="51">
        <f t="shared" si="154"/>
        <v>0</v>
      </c>
      <c r="S196" s="51">
        <f t="shared" si="151"/>
        <v>0</v>
      </c>
      <c r="T196" s="51">
        <f t="shared" si="151"/>
        <v>0</v>
      </c>
      <c r="U196" s="51">
        <f t="shared" si="151"/>
        <v>0</v>
      </c>
    </row>
    <row r="197" spans="1:21" x14ac:dyDescent="0.35">
      <c r="A197" s="19" t="s">
        <v>141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35">
      <c r="A198" s="19" t="s">
        <v>141</v>
      </c>
      <c r="B198" s="391"/>
      <c r="C198" s="27" t="s">
        <v>63</v>
      </c>
      <c r="D198" s="52"/>
      <c r="E198" s="52"/>
      <c r="F198" s="52"/>
      <c r="G198" s="52"/>
      <c r="H198" s="52">
        <f t="shared" ref="H198:R198" si="155">(H33/H$87)*100</f>
        <v>0</v>
      </c>
      <c r="I198" s="52">
        <f t="shared" si="155"/>
        <v>0</v>
      </c>
      <c r="J198" s="52">
        <f t="shared" si="155"/>
        <v>0</v>
      </c>
      <c r="K198" s="52">
        <f t="shared" si="155"/>
        <v>0</v>
      </c>
      <c r="L198" s="52">
        <f t="shared" si="155"/>
        <v>0</v>
      </c>
      <c r="M198" s="52">
        <f t="shared" si="155"/>
        <v>0</v>
      </c>
      <c r="N198" s="52">
        <f t="shared" si="155"/>
        <v>0</v>
      </c>
      <c r="O198" s="52">
        <f t="shared" si="155"/>
        <v>0</v>
      </c>
      <c r="P198" s="52">
        <f t="shared" si="155"/>
        <v>0</v>
      </c>
      <c r="Q198" s="52">
        <f t="shared" si="155"/>
        <v>0</v>
      </c>
      <c r="R198" s="52">
        <f t="shared" si="155"/>
        <v>0</v>
      </c>
      <c r="S198" s="52">
        <f t="shared" ref="S198:U201" si="156">(S33/S$87)*100</f>
        <v>0</v>
      </c>
      <c r="T198" s="52">
        <f t="shared" si="156"/>
        <v>0</v>
      </c>
      <c r="U198" s="52">
        <f t="shared" si="156"/>
        <v>0</v>
      </c>
    </row>
    <row r="199" spans="1:21" x14ac:dyDescent="0.35">
      <c r="A199" s="19" t="s">
        <v>141</v>
      </c>
      <c r="B199" s="393" t="s">
        <v>7</v>
      </c>
      <c r="C199" s="28" t="s">
        <v>59</v>
      </c>
      <c r="D199" s="53"/>
      <c r="E199" s="53"/>
      <c r="F199" s="53"/>
      <c r="G199" s="53"/>
      <c r="H199" s="53">
        <f t="shared" ref="H199:R199" si="157">(H34/H$87)*100</f>
        <v>1.6604842245952791</v>
      </c>
      <c r="I199" s="53">
        <f t="shared" si="157"/>
        <v>0.12275560003445068</v>
      </c>
      <c r="J199" s="53">
        <f t="shared" si="157"/>
        <v>0.17686507450281008</v>
      </c>
      <c r="K199" s="53">
        <f t="shared" si="157"/>
        <v>6.6302629338115121E-2</v>
      </c>
      <c r="L199" s="53">
        <f t="shared" si="157"/>
        <v>0.20433519939615932</v>
      </c>
      <c r="M199" s="53">
        <f t="shared" si="157"/>
        <v>0.1419609246701975</v>
      </c>
      <c r="N199" s="53">
        <f t="shared" si="157"/>
        <v>0.18244565258211332</v>
      </c>
      <c r="O199" s="53">
        <f t="shared" si="157"/>
        <v>0.24131649068716027</v>
      </c>
      <c r="P199" s="53">
        <f t="shared" si="157"/>
        <v>0.16393155395708728</v>
      </c>
      <c r="Q199" s="53">
        <f t="shared" si="157"/>
        <v>0.20695061244340604</v>
      </c>
      <c r="R199" s="53">
        <f t="shared" si="157"/>
        <v>0.12064827658984463</v>
      </c>
      <c r="S199" s="53">
        <f t="shared" si="156"/>
        <v>0.18728619455119155</v>
      </c>
      <c r="T199" s="53">
        <f t="shared" si="156"/>
        <v>0.20094946039946374</v>
      </c>
      <c r="U199" s="53">
        <f t="shared" si="156"/>
        <v>0.33679391171162365</v>
      </c>
    </row>
    <row r="200" spans="1:21" x14ac:dyDescent="0.35">
      <c r="A200" s="19" t="s">
        <v>141</v>
      </c>
      <c r="B200" s="390"/>
      <c r="C200" s="20" t="s">
        <v>60</v>
      </c>
      <c r="D200" s="51"/>
      <c r="E200" s="51"/>
      <c r="F200" s="51"/>
      <c r="G200" s="51"/>
      <c r="H200" s="51">
        <f t="shared" ref="H200:R200" si="158">(H35/H$87)*100</f>
        <v>1.6443741670513952</v>
      </c>
      <c r="I200" s="51">
        <f t="shared" si="158"/>
        <v>1.110264014008279E-2</v>
      </c>
      <c r="J200" s="51">
        <f t="shared" si="158"/>
        <v>4.1528227109257167E-2</v>
      </c>
      <c r="K200" s="51">
        <f t="shared" si="158"/>
        <v>5.2667004073537214E-2</v>
      </c>
      <c r="L200" s="51">
        <f t="shared" si="158"/>
        <v>0.18926519950620413</v>
      </c>
      <c r="M200" s="51">
        <f t="shared" si="158"/>
        <v>0.12532695538066488</v>
      </c>
      <c r="N200" s="51">
        <f t="shared" si="158"/>
        <v>0.17775387404908441</v>
      </c>
      <c r="O200" s="51">
        <f t="shared" si="158"/>
        <v>0.22095072281970296</v>
      </c>
      <c r="P200" s="51">
        <f t="shared" si="158"/>
        <v>0.14771241911487609</v>
      </c>
      <c r="Q200" s="51">
        <f t="shared" si="158"/>
        <v>0.1983870711542699</v>
      </c>
      <c r="R200" s="51">
        <f t="shared" si="158"/>
        <v>0.10903330047255645</v>
      </c>
      <c r="S200" s="51">
        <f t="shared" si="156"/>
        <v>0.1731980040434061</v>
      </c>
      <c r="T200" s="51">
        <f t="shared" si="156"/>
        <v>0.18299587107926588</v>
      </c>
      <c r="U200" s="51">
        <f t="shared" si="156"/>
        <v>0.32017521188965986</v>
      </c>
    </row>
    <row r="201" spans="1:21" x14ac:dyDescent="0.35">
      <c r="A201" s="19" t="s">
        <v>141</v>
      </c>
      <c r="B201" s="390"/>
      <c r="C201" s="20" t="s">
        <v>61</v>
      </c>
      <c r="D201" s="51"/>
      <c r="E201" s="51"/>
      <c r="F201" s="51"/>
      <c r="G201" s="51"/>
      <c r="H201" s="51">
        <f t="shared" ref="H201:R201" si="159">(H36/H$87)*100</f>
        <v>0</v>
      </c>
      <c r="I201" s="51">
        <f t="shared" si="159"/>
        <v>0</v>
      </c>
      <c r="J201" s="51">
        <f t="shared" si="159"/>
        <v>0</v>
      </c>
      <c r="K201" s="51">
        <f t="shared" si="159"/>
        <v>0</v>
      </c>
      <c r="L201" s="51">
        <f t="shared" si="159"/>
        <v>0</v>
      </c>
      <c r="M201" s="51">
        <f t="shared" si="159"/>
        <v>0</v>
      </c>
      <c r="N201" s="51">
        <f t="shared" si="159"/>
        <v>0</v>
      </c>
      <c r="O201" s="51">
        <f t="shared" si="159"/>
        <v>0</v>
      </c>
      <c r="P201" s="51">
        <f t="shared" si="159"/>
        <v>0</v>
      </c>
      <c r="Q201" s="51">
        <f t="shared" si="159"/>
        <v>0</v>
      </c>
      <c r="R201" s="51">
        <f t="shared" si="159"/>
        <v>0</v>
      </c>
      <c r="S201" s="51">
        <f t="shared" si="156"/>
        <v>0</v>
      </c>
      <c r="T201" s="51">
        <f t="shared" si="156"/>
        <v>0</v>
      </c>
      <c r="U201" s="51">
        <f t="shared" si="156"/>
        <v>0</v>
      </c>
    </row>
    <row r="202" spans="1:21" x14ac:dyDescent="0.35">
      <c r="A202" s="19" t="s">
        <v>141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35">
      <c r="A203" s="19" t="s">
        <v>141</v>
      </c>
      <c r="B203" s="391"/>
      <c r="C203" s="27" t="s">
        <v>63</v>
      </c>
      <c r="D203" s="52"/>
      <c r="E203" s="52"/>
      <c r="F203" s="52"/>
      <c r="G203" s="52"/>
      <c r="H203" s="52">
        <f t="shared" ref="H203:R203" si="160">(H38/H$87)*100</f>
        <v>1.6110057543883859E-2</v>
      </c>
      <c r="I203" s="52">
        <f t="shared" si="160"/>
        <v>0.1116529598943679</v>
      </c>
      <c r="J203" s="52">
        <f t="shared" si="160"/>
        <v>0.13533684739355289</v>
      </c>
      <c r="K203" s="52">
        <f t="shared" si="160"/>
        <v>1.3635625264577907E-2</v>
      </c>
      <c r="L203" s="52">
        <f t="shared" si="160"/>
        <v>1.5069999889955188E-2</v>
      </c>
      <c r="M203" s="52">
        <f t="shared" si="160"/>
        <v>1.6633969289532601E-2</v>
      </c>
      <c r="N203" s="52">
        <f t="shared" si="160"/>
        <v>4.6917785330289237E-3</v>
      </c>
      <c r="O203" s="52">
        <f t="shared" si="160"/>
        <v>2.0365767867457328E-2</v>
      </c>
      <c r="P203" s="52">
        <f t="shared" si="160"/>
        <v>1.6219134842211189E-2</v>
      </c>
      <c r="Q203" s="52">
        <f t="shared" si="160"/>
        <v>8.5635412891361447E-3</v>
      </c>
      <c r="R203" s="52">
        <f t="shared" si="160"/>
        <v>1.1614976117288187E-2</v>
      </c>
      <c r="S203" s="52">
        <f t="shared" ref="S203:U206" si="161">(S38/S$87)*100</f>
        <v>1.4088190507785453E-2</v>
      </c>
      <c r="T203" s="52">
        <f t="shared" si="161"/>
        <v>1.7953589320197874E-2</v>
      </c>
      <c r="U203" s="52">
        <f t="shared" si="161"/>
        <v>1.6618699821963734E-2</v>
      </c>
    </row>
    <row r="204" spans="1:21" x14ac:dyDescent="0.35">
      <c r="A204" s="19" t="s">
        <v>141</v>
      </c>
      <c r="B204" s="393" t="s">
        <v>8</v>
      </c>
      <c r="C204" s="28" t="s">
        <v>59</v>
      </c>
      <c r="D204" s="53"/>
      <c r="E204" s="53"/>
      <c r="F204" s="53"/>
      <c r="G204" s="53"/>
      <c r="H204" s="53">
        <f t="shared" ref="H204:R204" si="162">(H39/H$87)*100</f>
        <v>6.1673947730164899E-3</v>
      </c>
      <c r="I204" s="53">
        <f t="shared" si="162"/>
        <v>0</v>
      </c>
      <c r="J204" s="53">
        <f t="shared" si="162"/>
        <v>6.8373470347192402E-3</v>
      </c>
      <c r="K204" s="53">
        <f t="shared" si="162"/>
        <v>2.1941869958227236E-2</v>
      </c>
      <c r="L204" s="53">
        <f t="shared" si="162"/>
        <v>1.0580806364024035E-2</v>
      </c>
      <c r="M204" s="53">
        <f t="shared" si="162"/>
        <v>1.4762445857733658E-3</v>
      </c>
      <c r="N204" s="53">
        <f t="shared" si="162"/>
        <v>3.5017654941398939E-3</v>
      </c>
      <c r="O204" s="53">
        <f t="shared" si="162"/>
        <v>1.5173237268254751E-3</v>
      </c>
      <c r="P204" s="53">
        <f t="shared" si="162"/>
        <v>3.037217882906125E-3</v>
      </c>
      <c r="Q204" s="53">
        <f t="shared" si="162"/>
        <v>1.0130560249323134E-3</v>
      </c>
      <c r="R204" s="53">
        <f t="shared" si="162"/>
        <v>1.4721780979638039E-3</v>
      </c>
      <c r="S204" s="53">
        <f t="shared" si="161"/>
        <v>3.1658905324433387E-3</v>
      </c>
      <c r="T204" s="53">
        <f t="shared" si="161"/>
        <v>3.5733555771700646E-3</v>
      </c>
      <c r="U204" s="53">
        <f t="shared" si="161"/>
        <v>4.3707162787359408E-3</v>
      </c>
    </row>
    <row r="205" spans="1:21" x14ac:dyDescent="0.35">
      <c r="A205" s="19" t="s">
        <v>141</v>
      </c>
      <c r="B205" s="390"/>
      <c r="C205" s="20" t="s">
        <v>60</v>
      </c>
      <c r="D205" s="51"/>
      <c r="E205" s="51"/>
      <c r="F205" s="51"/>
      <c r="G205" s="51"/>
      <c r="H205" s="51">
        <f t="shared" ref="H205:R205" si="163">(H40/H$87)*100</f>
        <v>6.1673947730164899E-3</v>
      </c>
      <c r="I205" s="51">
        <f t="shared" si="163"/>
        <v>0</v>
      </c>
      <c r="J205" s="51">
        <f t="shared" si="163"/>
        <v>6.8373470347192402E-3</v>
      </c>
      <c r="K205" s="51">
        <f t="shared" si="163"/>
        <v>2.1941869958227236E-2</v>
      </c>
      <c r="L205" s="51">
        <f t="shared" si="163"/>
        <v>1.0580806364024035E-2</v>
      </c>
      <c r="M205" s="51">
        <f t="shared" si="163"/>
        <v>1.4762445857733658E-3</v>
      </c>
      <c r="N205" s="51">
        <f t="shared" si="163"/>
        <v>5.9630775974418707E-4</v>
      </c>
      <c r="O205" s="51">
        <f t="shared" si="163"/>
        <v>0</v>
      </c>
      <c r="P205" s="51">
        <f t="shared" si="163"/>
        <v>0</v>
      </c>
      <c r="Q205" s="51">
        <f t="shared" si="163"/>
        <v>0</v>
      </c>
      <c r="R205" s="51">
        <f t="shared" si="163"/>
        <v>0</v>
      </c>
      <c r="S205" s="51">
        <f t="shared" si="161"/>
        <v>0</v>
      </c>
      <c r="T205" s="51">
        <f t="shared" si="161"/>
        <v>0</v>
      </c>
      <c r="U205" s="51">
        <f t="shared" si="161"/>
        <v>0</v>
      </c>
    </row>
    <row r="206" spans="1:21" x14ac:dyDescent="0.35">
      <c r="A206" s="19" t="s">
        <v>141</v>
      </c>
      <c r="B206" s="390"/>
      <c r="C206" s="20" t="s">
        <v>61</v>
      </c>
      <c r="D206" s="51"/>
      <c r="E206" s="51"/>
      <c r="F206" s="51"/>
      <c r="G206" s="51"/>
      <c r="H206" s="51">
        <f t="shared" ref="H206:R206" si="164">(H41/H$87)*100</f>
        <v>0</v>
      </c>
      <c r="I206" s="51">
        <f t="shared" si="164"/>
        <v>0</v>
      </c>
      <c r="J206" s="51">
        <f t="shared" si="164"/>
        <v>0</v>
      </c>
      <c r="K206" s="51">
        <f t="shared" si="164"/>
        <v>0</v>
      </c>
      <c r="L206" s="51">
        <f t="shared" si="164"/>
        <v>0</v>
      </c>
      <c r="M206" s="51">
        <f t="shared" si="164"/>
        <v>0</v>
      </c>
      <c r="N206" s="51">
        <f t="shared" si="164"/>
        <v>0</v>
      </c>
      <c r="O206" s="51">
        <f t="shared" si="164"/>
        <v>0</v>
      </c>
      <c r="P206" s="51">
        <f t="shared" si="164"/>
        <v>0</v>
      </c>
      <c r="Q206" s="51">
        <f t="shared" si="164"/>
        <v>0</v>
      </c>
      <c r="R206" s="51">
        <f t="shared" si="164"/>
        <v>0</v>
      </c>
      <c r="S206" s="51">
        <f t="shared" si="161"/>
        <v>0</v>
      </c>
      <c r="T206" s="51">
        <f t="shared" si="161"/>
        <v>0</v>
      </c>
      <c r="U206" s="51">
        <f t="shared" si="161"/>
        <v>0</v>
      </c>
    </row>
    <row r="207" spans="1:21" x14ac:dyDescent="0.35">
      <c r="A207" s="19" t="s">
        <v>141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35">
      <c r="A208" s="19" t="s">
        <v>141</v>
      </c>
      <c r="B208" s="391"/>
      <c r="C208" s="27" t="s">
        <v>63</v>
      </c>
      <c r="D208" s="52"/>
      <c r="E208" s="52"/>
      <c r="F208" s="52"/>
      <c r="G208" s="52"/>
      <c r="H208" s="52">
        <f t="shared" ref="H208:R208" si="165">(H43/H$87)*100</f>
        <v>0</v>
      </c>
      <c r="I208" s="52">
        <f t="shared" si="165"/>
        <v>0</v>
      </c>
      <c r="J208" s="52">
        <f t="shared" si="165"/>
        <v>0</v>
      </c>
      <c r="K208" s="52">
        <f t="shared" si="165"/>
        <v>0</v>
      </c>
      <c r="L208" s="52">
        <f t="shared" si="165"/>
        <v>0</v>
      </c>
      <c r="M208" s="52">
        <f t="shared" si="165"/>
        <v>0</v>
      </c>
      <c r="N208" s="52">
        <f t="shared" si="165"/>
        <v>2.9054577343957068E-3</v>
      </c>
      <c r="O208" s="52">
        <f t="shared" si="165"/>
        <v>1.5173237268254751E-3</v>
      </c>
      <c r="P208" s="52">
        <f t="shared" si="165"/>
        <v>3.037217882906125E-3</v>
      </c>
      <c r="Q208" s="52">
        <f t="shared" si="165"/>
        <v>1.0130560249323134E-3</v>
      </c>
      <c r="R208" s="52">
        <f t="shared" si="165"/>
        <v>1.4721780979638039E-3</v>
      </c>
      <c r="S208" s="52">
        <f t="shared" ref="S208:U211" si="166">(S43/S$87)*100</f>
        <v>3.1658905324433387E-3</v>
      </c>
      <c r="T208" s="52">
        <f t="shared" si="166"/>
        <v>3.5733555771700646E-3</v>
      </c>
      <c r="U208" s="52">
        <f t="shared" si="166"/>
        <v>4.3707162787359408E-3</v>
      </c>
    </row>
    <row r="209" spans="1:21" x14ac:dyDescent="0.35">
      <c r="A209" s="19" t="s">
        <v>141</v>
      </c>
      <c r="B209" s="393" t="s">
        <v>9</v>
      </c>
      <c r="C209" s="28" t="s">
        <v>59</v>
      </c>
      <c r="D209" s="53"/>
      <c r="E209" s="53"/>
      <c r="F209" s="53"/>
      <c r="G209" s="53"/>
      <c r="H209" s="53">
        <f t="shared" ref="H209:R209" si="167">(H44/H$87)*100</f>
        <v>0.29220714683460203</v>
      </c>
      <c r="I209" s="53">
        <f t="shared" si="167"/>
        <v>1.9557485683194025</v>
      </c>
      <c r="J209" s="53">
        <f t="shared" si="167"/>
        <v>1.6685046905779286</v>
      </c>
      <c r="K209" s="53">
        <f t="shared" si="167"/>
        <v>1.4843354718773123</v>
      </c>
      <c r="L209" s="53">
        <f t="shared" si="167"/>
        <v>0.9922616315105659</v>
      </c>
      <c r="M209" s="53">
        <f t="shared" si="167"/>
        <v>0.88054140016010207</v>
      </c>
      <c r="N209" s="53">
        <f t="shared" si="167"/>
        <v>1.3778365561660004</v>
      </c>
      <c r="O209" s="53">
        <f t="shared" si="167"/>
        <v>1.1997310092568798</v>
      </c>
      <c r="P209" s="53">
        <f t="shared" si="167"/>
        <v>1.175053756212239</v>
      </c>
      <c r="Q209" s="53">
        <f t="shared" si="167"/>
        <v>1.4914392672953773</v>
      </c>
      <c r="R209" s="53">
        <f t="shared" si="167"/>
        <v>1.6433989729564977</v>
      </c>
      <c r="S209" s="53">
        <f t="shared" si="166"/>
        <v>1.7345366110429461</v>
      </c>
      <c r="T209" s="53">
        <f t="shared" si="166"/>
        <v>1.9927733885094847</v>
      </c>
      <c r="U209" s="53">
        <f t="shared" si="166"/>
        <v>1.9855985124744118</v>
      </c>
    </row>
    <row r="210" spans="1:21" x14ac:dyDescent="0.35">
      <c r="A210" s="19" t="s">
        <v>141</v>
      </c>
      <c r="B210" s="390"/>
      <c r="C210" s="20" t="s">
        <v>60</v>
      </c>
      <c r="D210" s="51"/>
      <c r="E210" s="51"/>
      <c r="F210" s="51"/>
      <c r="G210" s="51"/>
      <c r="H210" s="51">
        <f t="shared" ref="H210:R210" si="168">(H45/H$87)*100</f>
        <v>0.28733869497181519</v>
      </c>
      <c r="I210" s="51">
        <f t="shared" si="168"/>
        <v>1.9557485683194025</v>
      </c>
      <c r="J210" s="51">
        <f t="shared" si="168"/>
        <v>1.6508923359587515</v>
      </c>
      <c r="K210" s="51">
        <f t="shared" si="168"/>
        <v>1.4686415357604323</v>
      </c>
      <c r="L210" s="51">
        <f t="shared" si="168"/>
        <v>0.98252740038488606</v>
      </c>
      <c r="M210" s="51">
        <f t="shared" si="168"/>
        <v>0.85772385929142547</v>
      </c>
      <c r="N210" s="51">
        <f t="shared" si="168"/>
        <v>1.3359609501666958</v>
      </c>
      <c r="O210" s="51">
        <f t="shared" si="168"/>
        <v>1.1619564192809013</v>
      </c>
      <c r="P210" s="51">
        <f t="shared" si="168"/>
        <v>1.0606010612983745</v>
      </c>
      <c r="Q210" s="51">
        <f t="shared" si="168"/>
        <v>1.3937377895579857</v>
      </c>
      <c r="R210" s="51">
        <f t="shared" si="168"/>
        <v>1.542413884355011</v>
      </c>
      <c r="S210" s="51">
        <f t="shared" si="166"/>
        <v>1.6144534020462435</v>
      </c>
      <c r="T210" s="51">
        <f t="shared" si="166"/>
        <v>1.7983628985669213</v>
      </c>
      <c r="U210" s="51">
        <f t="shared" si="166"/>
        <v>1.825743613078697</v>
      </c>
    </row>
    <row r="211" spans="1:21" x14ac:dyDescent="0.35">
      <c r="A211" s="19" t="s">
        <v>141</v>
      </c>
      <c r="B211" s="390"/>
      <c r="C211" s="20" t="s">
        <v>61</v>
      </c>
      <c r="D211" s="51"/>
      <c r="E211" s="51"/>
      <c r="F211" s="51"/>
      <c r="G211" s="51"/>
      <c r="H211" s="51">
        <f t="shared" ref="H211:R211" si="169">(H46/H$87)*100</f>
        <v>0</v>
      </c>
      <c r="I211" s="51">
        <f t="shared" si="169"/>
        <v>0</v>
      </c>
      <c r="J211" s="51">
        <f t="shared" si="169"/>
        <v>0</v>
      </c>
      <c r="K211" s="51">
        <f t="shared" si="169"/>
        <v>0</v>
      </c>
      <c r="L211" s="51">
        <f t="shared" si="169"/>
        <v>0</v>
      </c>
      <c r="M211" s="51">
        <f t="shared" si="169"/>
        <v>0</v>
      </c>
      <c r="N211" s="51">
        <f t="shared" si="169"/>
        <v>0</v>
      </c>
      <c r="O211" s="51">
        <f t="shared" si="169"/>
        <v>0</v>
      </c>
      <c r="P211" s="51">
        <f t="shared" si="169"/>
        <v>0</v>
      </c>
      <c r="Q211" s="51">
        <f t="shared" si="169"/>
        <v>0</v>
      </c>
      <c r="R211" s="51">
        <f t="shared" si="169"/>
        <v>0</v>
      </c>
      <c r="S211" s="51">
        <f t="shared" si="166"/>
        <v>0</v>
      </c>
      <c r="T211" s="51">
        <f t="shared" si="166"/>
        <v>0</v>
      </c>
      <c r="U211" s="51">
        <f t="shared" si="166"/>
        <v>0</v>
      </c>
    </row>
    <row r="212" spans="1:21" x14ac:dyDescent="0.35">
      <c r="A212" s="19" t="s">
        <v>141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1" x14ac:dyDescent="0.35">
      <c r="A213" s="19" t="s">
        <v>141</v>
      </c>
      <c r="B213" s="391"/>
      <c r="C213" s="27" t="s">
        <v>63</v>
      </c>
      <c r="D213" s="52"/>
      <c r="E213" s="52"/>
      <c r="F213" s="52"/>
      <c r="G213" s="52"/>
      <c r="H213" s="52">
        <f t="shared" ref="H213:R213" si="170">(H48/H$87)*100</f>
        <v>4.8684518627868387E-3</v>
      </c>
      <c r="I213" s="52">
        <f t="shared" si="170"/>
        <v>0</v>
      </c>
      <c r="J213" s="52">
        <f t="shared" si="170"/>
        <v>1.7612354619177192E-2</v>
      </c>
      <c r="K213" s="52">
        <f t="shared" si="170"/>
        <v>1.5693936116879872E-2</v>
      </c>
      <c r="L213" s="52">
        <f t="shared" si="170"/>
        <v>9.7342311256797907E-3</v>
      </c>
      <c r="M213" s="52">
        <f t="shared" si="170"/>
        <v>2.2817540868676465E-2</v>
      </c>
      <c r="N213" s="52">
        <f t="shared" si="170"/>
        <v>4.1875605999304573E-2</v>
      </c>
      <c r="O213" s="52">
        <f t="shared" si="170"/>
        <v>3.7774589975978642E-2</v>
      </c>
      <c r="P213" s="52">
        <f t="shared" si="170"/>
        <v>0.11445269491386452</v>
      </c>
      <c r="Q213" s="52">
        <f t="shared" si="170"/>
        <v>9.7701477737391462E-2</v>
      </c>
      <c r="R213" s="52">
        <f t="shared" si="170"/>
        <v>0.10098508860148694</v>
      </c>
      <c r="S213" s="52">
        <f t="shared" ref="S213:U216" si="171">(S48/S$87)*100</f>
        <v>0.12008320899670262</v>
      </c>
      <c r="T213" s="52">
        <f t="shared" si="171"/>
        <v>0.19441048994256335</v>
      </c>
      <c r="U213" s="52">
        <f t="shared" si="171"/>
        <v>0.15985489939571498</v>
      </c>
    </row>
    <row r="214" spans="1:21" x14ac:dyDescent="0.35">
      <c r="A214" s="19" t="s">
        <v>141</v>
      </c>
      <c r="B214" s="393" t="s">
        <v>1</v>
      </c>
      <c r="C214" s="28" t="s">
        <v>59</v>
      </c>
      <c r="D214" s="53"/>
      <c r="E214" s="53"/>
      <c r="F214" s="53"/>
      <c r="G214" s="53"/>
      <c r="H214" s="53">
        <f t="shared" ref="H214:R214" si="172">(H49/H$87)*100</f>
        <v>2.3994384409210614E-2</v>
      </c>
      <c r="I214" s="53">
        <f t="shared" si="172"/>
        <v>6.7260183575739541E-2</v>
      </c>
      <c r="J214" s="53">
        <f t="shared" si="172"/>
        <v>0.3327392084092296</v>
      </c>
      <c r="K214" s="53">
        <f t="shared" si="172"/>
        <v>0.30576065673557723</v>
      </c>
      <c r="L214" s="53">
        <f t="shared" si="172"/>
        <v>0.28397252475151258</v>
      </c>
      <c r="M214" s="53">
        <f t="shared" si="172"/>
        <v>0.22367116325976744</v>
      </c>
      <c r="N214" s="53">
        <f t="shared" si="172"/>
        <v>0.37682247015660447</v>
      </c>
      <c r="O214" s="53">
        <f t="shared" si="172"/>
        <v>0.27156960774169447</v>
      </c>
      <c r="P214" s="53">
        <f t="shared" si="172"/>
        <v>0.28146683726791843</v>
      </c>
      <c r="Q214" s="53">
        <f t="shared" si="172"/>
        <v>0.32110332704567562</v>
      </c>
      <c r="R214" s="53">
        <f t="shared" si="172"/>
        <v>0.34643266149081064</v>
      </c>
      <c r="S214" s="53">
        <f t="shared" si="171"/>
        <v>0.26947260168723008</v>
      </c>
      <c r="T214" s="53">
        <f t="shared" si="171"/>
        <v>0.28965777115939073</v>
      </c>
      <c r="U214" s="53">
        <f t="shared" si="171"/>
        <v>0.52540899788433437</v>
      </c>
    </row>
    <row r="215" spans="1:21" x14ac:dyDescent="0.35">
      <c r="A215" s="19" t="s">
        <v>141</v>
      </c>
      <c r="B215" s="390"/>
      <c r="C215" s="20" t="s">
        <v>60</v>
      </c>
      <c r="D215" s="51"/>
      <c r="E215" s="51"/>
      <c r="F215" s="51"/>
      <c r="G215" s="51"/>
      <c r="H215" s="51">
        <f t="shared" ref="H215:R215" si="173">(H50/H$87)*100</f>
        <v>2.069351429748735E-2</v>
      </c>
      <c r="I215" s="51">
        <f t="shared" si="173"/>
        <v>3.3620303783550354E-2</v>
      </c>
      <c r="J215" s="51">
        <f t="shared" si="173"/>
        <v>0.29121504620621713</v>
      </c>
      <c r="K215" s="51">
        <f t="shared" si="173"/>
        <v>0.25394284016805913</v>
      </c>
      <c r="L215" s="51">
        <f t="shared" si="173"/>
        <v>0.21514240818697686</v>
      </c>
      <c r="M215" s="51">
        <f t="shared" si="173"/>
        <v>0.11792483004438002</v>
      </c>
      <c r="N215" s="51">
        <f t="shared" si="173"/>
        <v>0.32298939251871622</v>
      </c>
      <c r="O215" s="51">
        <f t="shared" si="173"/>
        <v>0.20299348982198259</v>
      </c>
      <c r="P215" s="51">
        <f t="shared" si="173"/>
        <v>0.20550089996585083</v>
      </c>
      <c r="Q215" s="51">
        <f t="shared" si="173"/>
        <v>0.22026635866883587</v>
      </c>
      <c r="R215" s="51">
        <f t="shared" si="173"/>
        <v>0.20383454831353603</v>
      </c>
      <c r="S215" s="51">
        <f t="shared" si="171"/>
        <v>0.19016780828598243</v>
      </c>
      <c r="T215" s="51">
        <f t="shared" si="171"/>
        <v>0.20239439128420747</v>
      </c>
      <c r="U215" s="51">
        <f t="shared" si="171"/>
        <v>0.34761172452508449</v>
      </c>
    </row>
    <row r="216" spans="1:21" x14ac:dyDescent="0.35">
      <c r="A216" s="19" t="s">
        <v>141</v>
      </c>
      <c r="B216" s="390"/>
      <c r="C216" s="20" t="s">
        <v>61</v>
      </c>
      <c r="D216" s="51"/>
      <c r="E216" s="51"/>
      <c r="F216" s="51"/>
      <c r="G216" s="51"/>
      <c r="H216" s="51">
        <f t="shared" ref="H216:R216" si="174">(H51/H$87)*100</f>
        <v>0</v>
      </c>
      <c r="I216" s="51">
        <f t="shared" si="174"/>
        <v>0</v>
      </c>
      <c r="J216" s="51">
        <f t="shared" si="174"/>
        <v>0</v>
      </c>
      <c r="K216" s="51">
        <f t="shared" si="174"/>
        <v>0</v>
      </c>
      <c r="L216" s="51">
        <f t="shared" si="174"/>
        <v>0</v>
      </c>
      <c r="M216" s="51">
        <f t="shared" si="174"/>
        <v>0</v>
      </c>
      <c r="N216" s="51">
        <f t="shared" si="174"/>
        <v>0</v>
      </c>
      <c r="O216" s="51">
        <f t="shared" si="174"/>
        <v>0</v>
      </c>
      <c r="P216" s="51">
        <f t="shared" si="174"/>
        <v>0</v>
      </c>
      <c r="Q216" s="51">
        <f t="shared" si="174"/>
        <v>0</v>
      </c>
      <c r="R216" s="51">
        <f t="shared" si="174"/>
        <v>0</v>
      </c>
      <c r="S216" s="51">
        <f t="shared" si="171"/>
        <v>0</v>
      </c>
      <c r="T216" s="51">
        <f t="shared" si="171"/>
        <v>0</v>
      </c>
      <c r="U216" s="51">
        <f t="shared" si="171"/>
        <v>0</v>
      </c>
    </row>
    <row r="217" spans="1:21" x14ac:dyDescent="0.35">
      <c r="A217" s="19" t="s">
        <v>141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1" x14ac:dyDescent="0.35">
      <c r="A218" s="19" t="s">
        <v>141</v>
      </c>
      <c r="B218" s="391"/>
      <c r="C218" s="27" t="s">
        <v>63</v>
      </c>
      <c r="D218" s="52"/>
      <c r="E218" s="52"/>
      <c r="F218" s="52"/>
      <c r="G218" s="52"/>
      <c r="H218" s="52">
        <f t="shared" ref="H218:R218" si="175">(H53/H$87)*100</f>
        <v>3.3008701117232635E-3</v>
      </c>
      <c r="I218" s="52">
        <f t="shared" si="175"/>
        <v>3.3639879792189194E-2</v>
      </c>
      <c r="J218" s="52">
        <f t="shared" si="175"/>
        <v>4.1524162203012485E-2</v>
      </c>
      <c r="K218" s="52">
        <f t="shared" si="175"/>
        <v>5.1817816567518112E-2</v>
      </c>
      <c r="L218" s="52">
        <f t="shared" si="175"/>
        <v>6.8830116564535762E-2</v>
      </c>
      <c r="M218" s="52">
        <f t="shared" si="175"/>
        <v>0.10574633321538743</v>
      </c>
      <c r="N218" s="52">
        <f t="shared" si="175"/>
        <v>5.3833077637888214E-2</v>
      </c>
      <c r="O218" s="52">
        <f t="shared" si="175"/>
        <v>6.857611791971191E-2</v>
      </c>
      <c r="P218" s="52">
        <f t="shared" si="175"/>
        <v>7.596593730206759E-2</v>
      </c>
      <c r="Q218" s="52">
        <f t="shared" si="175"/>
        <v>0.10083696837683974</v>
      </c>
      <c r="R218" s="52">
        <f t="shared" si="175"/>
        <v>0.14259811317727461</v>
      </c>
      <c r="S218" s="52">
        <f t="shared" ref="S218:U221" si="176">(S53/S$87)*100</f>
        <v>7.9304793401247686E-2</v>
      </c>
      <c r="T218" s="52">
        <f t="shared" si="176"/>
        <v>8.7263379875183247E-2</v>
      </c>
      <c r="U218" s="52">
        <f t="shared" si="176"/>
        <v>0.17779727335924991</v>
      </c>
    </row>
    <row r="219" spans="1:21" x14ac:dyDescent="0.35">
      <c r="A219" s="19" t="s">
        <v>141</v>
      </c>
      <c r="B219" s="393" t="s">
        <v>166</v>
      </c>
      <c r="C219" s="28" t="s">
        <v>59</v>
      </c>
      <c r="D219" s="53"/>
      <c r="E219" s="53"/>
      <c r="F219" s="53"/>
      <c r="G219" s="53"/>
      <c r="H219" s="53">
        <f t="shared" ref="H219:R219" si="177">(H54/H$87)*100</f>
        <v>0</v>
      </c>
      <c r="I219" s="53">
        <f t="shared" si="177"/>
        <v>0</v>
      </c>
      <c r="J219" s="53">
        <f t="shared" si="177"/>
        <v>0</v>
      </c>
      <c r="K219" s="53">
        <f t="shared" si="177"/>
        <v>0</v>
      </c>
      <c r="L219" s="53">
        <f t="shared" si="177"/>
        <v>0</v>
      </c>
      <c r="M219" s="53">
        <f t="shared" si="177"/>
        <v>0</v>
      </c>
      <c r="N219" s="53">
        <f t="shared" si="177"/>
        <v>0</v>
      </c>
      <c r="O219" s="53">
        <f t="shared" si="177"/>
        <v>0</v>
      </c>
      <c r="P219" s="53">
        <f t="shared" si="177"/>
        <v>0</v>
      </c>
      <c r="Q219" s="53">
        <f t="shared" si="177"/>
        <v>3.8772079161086983E-4</v>
      </c>
      <c r="R219" s="53">
        <f t="shared" si="177"/>
        <v>3.3716159066902871E-4</v>
      </c>
      <c r="S219" s="53">
        <f t="shared" si="176"/>
        <v>0</v>
      </c>
      <c r="T219" s="53">
        <f t="shared" si="176"/>
        <v>0</v>
      </c>
      <c r="U219" s="53">
        <f t="shared" si="176"/>
        <v>0</v>
      </c>
    </row>
    <row r="220" spans="1:21" x14ac:dyDescent="0.35">
      <c r="A220" s="19" t="s">
        <v>141</v>
      </c>
      <c r="B220" s="390"/>
      <c r="C220" s="20" t="s">
        <v>60</v>
      </c>
      <c r="D220" s="51"/>
      <c r="E220" s="51"/>
      <c r="F220" s="51"/>
      <c r="G220" s="51"/>
      <c r="H220" s="51">
        <f t="shared" ref="H220:R220" si="178">(H55/H$87)*100</f>
        <v>0</v>
      </c>
      <c r="I220" s="51">
        <f t="shared" si="178"/>
        <v>0</v>
      </c>
      <c r="J220" s="51">
        <f t="shared" si="178"/>
        <v>0</v>
      </c>
      <c r="K220" s="51">
        <f t="shared" si="178"/>
        <v>0</v>
      </c>
      <c r="L220" s="51">
        <f t="shared" si="178"/>
        <v>0</v>
      </c>
      <c r="M220" s="51">
        <f t="shared" si="178"/>
        <v>0</v>
      </c>
      <c r="N220" s="51">
        <f t="shared" si="178"/>
        <v>0</v>
      </c>
      <c r="O220" s="51">
        <f t="shared" si="178"/>
        <v>0</v>
      </c>
      <c r="P220" s="51">
        <f t="shared" si="178"/>
        <v>0</v>
      </c>
      <c r="Q220" s="51">
        <f t="shared" si="178"/>
        <v>3.8772079161086983E-4</v>
      </c>
      <c r="R220" s="51">
        <f t="shared" si="178"/>
        <v>3.3716159066902871E-4</v>
      </c>
      <c r="S220" s="51">
        <f t="shared" si="176"/>
        <v>0</v>
      </c>
      <c r="T220" s="51">
        <f t="shared" si="176"/>
        <v>0</v>
      </c>
      <c r="U220" s="51">
        <f t="shared" si="176"/>
        <v>0</v>
      </c>
    </row>
    <row r="221" spans="1:21" x14ac:dyDescent="0.35">
      <c r="A221" s="19" t="s">
        <v>141</v>
      </c>
      <c r="B221" s="390"/>
      <c r="C221" s="20" t="s">
        <v>61</v>
      </c>
      <c r="D221" s="51"/>
      <c r="E221" s="51"/>
      <c r="F221" s="51"/>
      <c r="G221" s="51"/>
      <c r="H221" s="51">
        <f t="shared" ref="H221:R221" si="179">(H56/H$87)*100</f>
        <v>0</v>
      </c>
      <c r="I221" s="51">
        <f t="shared" si="179"/>
        <v>0</v>
      </c>
      <c r="J221" s="51">
        <f t="shared" si="179"/>
        <v>0</v>
      </c>
      <c r="K221" s="51">
        <f t="shared" si="179"/>
        <v>0</v>
      </c>
      <c r="L221" s="51">
        <f t="shared" si="179"/>
        <v>0</v>
      </c>
      <c r="M221" s="51">
        <f t="shared" si="179"/>
        <v>0</v>
      </c>
      <c r="N221" s="51">
        <f t="shared" si="179"/>
        <v>0</v>
      </c>
      <c r="O221" s="51">
        <f t="shared" si="179"/>
        <v>0</v>
      </c>
      <c r="P221" s="51">
        <f t="shared" si="179"/>
        <v>0</v>
      </c>
      <c r="Q221" s="51">
        <f t="shared" si="179"/>
        <v>0</v>
      </c>
      <c r="R221" s="51">
        <f t="shared" si="179"/>
        <v>0</v>
      </c>
      <c r="S221" s="51">
        <f t="shared" si="176"/>
        <v>0</v>
      </c>
      <c r="T221" s="51">
        <f t="shared" si="176"/>
        <v>0</v>
      </c>
      <c r="U221" s="51">
        <f t="shared" si="176"/>
        <v>0</v>
      </c>
    </row>
    <row r="222" spans="1:21" x14ac:dyDescent="0.35">
      <c r="A222" s="19" t="s">
        <v>141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1" x14ac:dyDescent="0.35">
      <c r="A223" s="19" t="s">
        <v>141</v>
      </c>
      <c r="B223" s="391"/>
      <c r="C223" s="27" t="s">
        <v>63</v>
      </c>
      <c r="D223" s="52"/>
      <c r="E223" s="52"/>
      <c r="F223" s="52"/>
      <c r="G223" s="52"/>
      <c r="H223" s="52">
        <f t="shared" ref="H223:R223" si="180">(H58/H$87)*100</f>
        <v>0</v>
      </c>
      <c r="I223" s="52">
        <f t="shared" si="180"/>
        <v>0</v>
      </c>
      <c r="J223" s="52">
        <f t="shared" si="180"/>
        <v>0</v>
      </c>
      <c r="K223" s="52">
        <f t="shared" si="180"/>
        <v>0</v>
      </c>
      <c r="L223" s="52">
        <f t="shared" si="180"/>
        <v>0</v>
      </c>
      <c r="M223" s="52">
        <f t="shared" si="180"/>
        <v>0</v>
      </c>
      <c r="N223" s="52">
        <f t="shared" si="180"/>
        <v>0</v>
      </c>
      <c r="O223" s="52">
        <f t="shared" si="180"/>
        <v>0</v>
      </c>
      <c r="P223" s="52">
        <f t="shared" si="180"/>
        <v>0</v>
      </c>
      <c r="Q223" s="52">
        <f t="shared" si="180"/>
        <v>0</v>
      </c>
      <c r="R223" s="52">
        <f t="shared" si="180"/>
        <v>0</v>
      </c>
      <c r="S223" s="52">
        <f t="shared" ref="S223:U226" si="181">(S58/S$87)*100</f>
        <v>0</v>
      </c>
      <c r="T223" s="52">
        <f t="shared" si="181"/>
        <v>0</v>
      </c>
      <c r="U223" s="52">
        <f t="shared" si="181"/>
        <v>0</v>
      </c>
    </row>
    <row r="224" spans="1:21" x14ac:dyDescent="0.35">
      <c r="A224" s="19" t="s">
        <v>141</v>
      </c>
      <c r="B224" s="393" t="s">
        <v>11</v>
      </c>
      <c r="C224" s="28" t="s">
        <v>59</v>
      </c>
      <c r="D224" s="53"/>
      <c r="E224" s="53"/>
      <c r="F224" s="53"/>
      <c r="G224" s="53"/>
      <c r="H224" s="53">
        <f t="shared" ref="H224:R224" si="182">(H59/H$87)*100</f>
        <v>1.87757337028302E-2</v>
      </c>
      <c r="I224" s="53">
        <f t="shared" si="182"/>
        <v>0.1474140799887598</v>
      </c>
      <c r="J224" s="53">
        <f t="shared" si="182"/>
        <v>0.25070903267570355</v>
      </c>
      <c r="K224" s="53">
        <f t="shared" si="182"/>
        <v>0.31050869071108905</v>
      </c>
      <c r="L224" s="53">
        <f t="shared" si="182"/>
        <v>0.29554478403143758</v>
      </c>
      <c r="M224" s="53">
        <f t="shared" si="182"/>
        <v>0.19676159575294669</v>
      </c>
      <c r="N224" s="53">
        <f t="shared" si="182"/>
        <v>0.36683619257109423</v>
      </c>
      <c r="O224" s="53">
        <f t="shared" si="182"/>
        <v>0.27489632927440155</v>
      </c>
      <c r="P224" s="53">
        <f t="shared" si="182"/>
        <v>0.37580857506026388</v>
      </c>
      <c r="Q224" s="53">
        <f t="shared" si="182"/>
        <v>0.3682692324105003</v>
      </c>
      <c r="R224" s="53">
        <f t="shared" si="182"/>
        <v>0.21358967982076549</v>
      </c>
      <c r="S224" s="53">
        <f t="shared" si="181"/>
        <v>0.13773316641035613</v>
      </c>
      <c r="T224" s="53">
        <f t="shared" si="181"/>
        <v>0.30023912641727257</v>
      </c>
      <c r="U224" s="53">
        <f t="shared" si="181"/>
        <v>0.17833506429427992</v>
      </c>
    </row>
    <row r="225" spans="1:21" x14ac:dyDescent="0.35">
      <c r="A225" s="19" t="s">
        <v>141</v>
      </c>
      <c r="B225" s="390"/>
      <c r="C225" s="20" t="s">
        <v>60</v>
      </c>
      <c r="D225" s="51"/>
      <c r="E225" s="51"/>
      <c r="F225" s="51"/>
      <c r="G225" s="51"/>
      <c r="H225" s="51">
        <f t="shared" ref="H225:R225" si="183">(H60/H$87)*100</f>
        <v>1.87757337028302E-2</v>
      </c>
      <c r="I225" s="51">
        <f t="shared" si="183"/>
        <v>0.14733074499567117</v>
      </c>
      <c r="J225" s="51">
        <f t="shared" si="183"/>
        <v>0.25053756665460331</v>
      </c>
      <c r="K225" s="51">
        <f t="shared" si="183"/>
        <v>0.31036085550215209</v>
      </c>
      <c r="L225" s="51">
        <f t="shared" si="183"/>
        <v>0.29551716923633309</v>
      </c>
      <c r="M225" s="51">
        <f t="shared" si="183"/>
        <v>0.19657768486639207</v>
      </c>
      <c r="N225" s="51">
        <f t="shared" si="183"/>
        <v>0.36681947843685508</v>
      </c>
      <c r="O225" s="51">
        <f t="shared" si="183"/>
        <v>0.27480186337270984</v>
      </c>
      <c r="P225" s="51">
        <f t="shared" si="183"/>
        <v>0.3757808382650743</v>
      </c>
      <c r="Q225" s="51">
        <f t="shared" si="183"/>
        <v>0.36823321684857047</v>
      </c>
      <c r="R225" s="51">
        <f t="shared" si="183"/>
        <v>0.21357983399418845</v>
      </c>
      <c r="S225" s="51">
        <f t="shared" si="181"/>
        <v>0.13771448017494287</v>
      </c>
      <c r="T225" s="51">
        <f t="shared" si="181"/>
        <v>0.2997964890786402</v>
      </c>
      <c r="U225" s="51">
        <f t="shared" si="181"/>
        <v>0.17786421172666128</v>
      </c>
    </row>
    <row r="226" spans="1:21" x14ac:dyDescent="0.35">
      <c r="A226" s="19" t="s">
        <v>141</v>
      </c>
      <c r="B226" s="390"/>
      <c r="C226" s="20" t="s">
        <v>61</v>
      </c>
      <c r="D226" s="51"/>
      <c r="E226" s="51"/>
      <c r="F226" s="51"/>
      <c r="G226" s="51"/>
      <c r="H226" s="51">
        <f t="shared" ref="H226:R226" si="184">(H61/H$87)*100</f>
        <v>0</v>
      </c>
      <c r="I226" s="51">
        <f t="shared" si="184"/>
        <v>0</v>
      </c>
      <c r="J226" s="51">
        <f t="shared" si="184"/>
        <v>0</v>
      </c>
      <c r="K226" s="51">
        <f t="shared" si="184"/>
        <v>0</v>
      </c>
      <c r="L226" s="51">
        <f t="shared" si="184"/>
        <v>0</v>
      </c>
      <c r="M226" s="51">
        <f t="shared" si="184"/>
        <v>0</v>
      </c>
      <c r="N226" s="51">
        <f t="shared" si="184"/>
        <v>0</v>
      </c>
      <c r="O226" s="51">
        <f t="shared" si="184"/>
        <v>0</v>
      </c>
      <c r="P226" s="51">
        <f t="shared" si="184"/>
        <v>0</v>
      </c>
      <c r="Q226" s="51">
        <f t="shared" si="184"/>
        <v>0</v>
      </c>
      <c r="R226" s="51">
        <f t="shared" si="184"/>
        <v>0</v>
      </c>
      <c r="S226" s="51">
        <f t="shared" si="181"/>
        <v>0</v>
      </c>
      <c r="T226" s="51">
        <f t="shared" si="181"/>
        <v>0</v>
      </c>
      <c r="U226" s="51">
        <f t="shared" si="181"/>
        <v>0</v>
      </c>
    </row>
    <row r="227" spans="1:21" x14ac:dyDescent="0.35">
      <c r="A227" s="19" t="s">
        <v>141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1" x14ac:dyDescent="0.35">
      <c r="A228" s="19" t="s">
        <v>141</v>
      </c>
      <c r="B228" s="391"/>
      <c r="C228" s="27" t="s">
        <v>63</v>
      </c>
      <c r="D228" s="52"/>
      <c r="E228" s="52"/>
      <c r="F228" s="52"/>
      <c r="G228" s="52"/>
      <c r="H228" s="52">
        <f t="shared" ref="H228:R228" si="185">(H63/H$87)*100</f>
        <v>0</v>
      </c>
      <c r="I228" s="52">
        <f t="shared" si="185"/>
        <v>8.3334993088612347E-5</v>
      </c>
      <c r="J228" s="52">
        <f t="shared" si="185"/>
        <v>1.7146602110023907E-4</v>
      </c>
      <c r="K228" s="52">
        <f t="shared" si="185"/>
        <v>1.4783520893700043E-4</v>
      </c>
      <c r="L228" s="52">
        <f t="shared" si="185"/>
        <v>2.761479510448078E-5</v>
      </c>
      <c r="M228" s="52">
        <f t="shared" si="185"/>
        <v>1.8391088655464149E-4</v>
      </c>
      <c r="N228" s="52">
        <f t="shared" si="185"/>
        <v>1.671413423912913E-5</v>
      </c>
      <c r="O228" s="52">
        <f t="shared" si="185"/>
        <v>9.4465901691649661E-5</v>
      </c>
      <c r="P228" s="52">
        <f t="shared" si="185"/>
        <v>2.7736795189546202E-5</v>
      </c>
      <c r="Q228" s="52">
        <f t="shared" si="185"/>
        <v>3.6015561929891012E-5</v>
      </c>
      <c r="R228" s="52">
        <f t="shared" si="185"/>
        <v>9.845826577062201E-6</v>
      </c>
      <c r="S228" s="52">
        <f t="shared" ref="S228:U231" si="186">(S63/S$87)*100</f>
        <v>1.868623541327102E-5</v>
      </c>
      <c r="T228" s="52">
        <f t="shared" si="186"/>
        <v>4.4263733863236213E-4</v>
      </c>
      <c r="U228" s="52">
        <f t="shared" si="186"/>
        <v>4.708525676186306E-4</v>
      </c>
    </row>
    <row r="229" spans="1:21" x14ac:dyDescent="0.35">
      <c r="A229" s="19" t="s">
        <v>141</v>
      </c>
      <c r="B229" s="393" t="s">
        <v>12</v>
      </c>
      <c r="C229" s="28" t="s">
        <v>59</v>
      </c>
      <c r="D229" s="88"/>
      <c r="E229" s="88"/>
      <c r="F229" s="88"/>
      <c r="G229" s="88"/>
      <c r="H229" s="88">
        <f t="shared" ref="H229:R229" si="187">(H64/H$87)*100</f>
        <v>0.32907356908172203</v>
      </c>
      <c r="I229" s="88">
        <f t="shared" si="187"/>
        <v>0.25146823924451495</v>
      </c>
      <c r="J229" s="88">
        <f t="shared" si="187"/>
        <v>0.17799520663925408</v>
      </c>
      <c r="K229" s="88">
        <f t="shared" si="187"/>
        <v>0.50242342183559829</v>
      </c>
      <c r="L229" s="88">
        <f t="shared" si="187"/>
        <v>0.62283315560759989</v>
      </c>
      <c r="M229" s="88">
        <f t="shared" si="187"/>
        <v>0.37934956123789715</v>
      </c>
      <c r="N229" s="88">
        <f t="shared" si="187"/>
        <v>0.67792125382770896</v>
      </c>
      <c r="O229" s="88">
        <f t="shared" si="187"/>
        <v>0.40565497502666453</v>
      </c>
      <c r="P229" s="88">
        <f t="shared" si="187"/>
        <v>0.5119833898059426</v>
      </c>
      <c r="Q229" s="88">
        <f t="shared" si="187"/>
        <v>0.49193118075743347</v>
      </c>
      <c r="R229" s="88">
        <f t="shared" si="187"/>
        <v>0.45965939406440537</v>
      </c>
      <c r="S229" s="88">
        <f t="shared" si="186"/>
        <v>0.40377178997258345</v>
      </c>
      <c r="T229" s="88">
        <f t="shared" si="186"/>
        <v>0.25218491268024751</v>
      </c>
      <c r="U229" s="88">
        <f t="shared" si="186"/>
        <v>0.29672113377345505</v>
      </c>
    </row>
    <row r="230" spans="1:21" x14ac:dyDescent="0.35">
      <c r="A230" s="19" t="s">
        <v>141</v>
      </c>
      <c r="B230" s="390"/>
      <c r="C230" s="20" t="s">
        <v>60</v>
      </c>
      <c r="D230" s="79"/>
      <c r="E230" s="79"/>
      <c r="F230" s="79"/>
      <c r="G230" s="79"/>
      <c r="H230" s="79">
        <f t="shared" ref="H230:R230" si="188">(H65/H$87)*100</f>
        <v>0.31852493606970195</v>
      </c>
      <c r="I230" s="79">
        <f t="shared" si="188"/>
        <v>0.22230175839335467</v>
      </c>
      <c r="J230" s="79">
        <f t="shared" si="188"/>
        <v>0.15082237463554898</v>
      </c>
      <c r="K230" s="79">
        <f t="shared" si="188"/>
        <v>0.21827593143007362</v>
      </c>
      <c r="L230" s="79">
        <f t="shared" si="188"/>
        <v>0.32929107815281772</v>
      </c>
      <c r="M230" s="79">
        <f t="shared" si="188"/>
        <v>0.1264034458692157</v>
      </c>
      <c r="N230" s="79">
        <f t="shared" si="188"/>
        <v>9.586458983302866E-2</v>
      </c>
      <c r="O230" s="79">
        <f t="shared" si="188"/>
        <v>0.14763339962271785</v>
      </c>
      <c r="P230" s="79">
        <f t="shared" si="188"/>
        <v>0.10179452795044835</v>
      </c>
      <c r="Q230" s="79">
        <f t="shared" si="188"/>
        <v>9.0300335589833386E-2</v>
      </c>
      <c r="R230" s="79">
        <f t="shared" si="188"/>
        <v>0.10187024589131422</v>
      </c>
      <c r="S230" s="79">
        <f t="shared" si="186"/>
        <v>2.9714570067598964E-2</v>
      </c>
      <c r="T230" s="79">
        <f t="shared" si="186"/>
        <v>4.6197167637136528E-2</v>
      </c>
      <c r="U230" s="79">
        <f t="shared" si="186"/>
        <v>6.8031506556058288E-2</v>
      </c>
    </row>
    <row r="231" spans="1:21" x14ac:dyDescent="0.35">
      <c r="A231" s="19" t="s">
        <v>141</v>
      </c>
      <c r="B231" s="390"/>
      <c r="C231" s="20" t="s">
        <v>61</v>
      </c>
      <c r="D231" s="79"/>
      <c r="E231" s="79"/>
      <c r="F231" s="79"/>
      <c r="G231" s="79"/>
      <c r="H231" s="79">
        <f t="shared" ref="H231:R231" si="189">(H66/H$87)*100</f>
        <v>0</v>
      </c>
      <c r="I231" s="79">
        <f t="shared" si="189"/>
        <v>0</v>
      </c>
      <c r="J231" s="79">
        <f t="shared" si="189"/>
        <v>0</v>
      </c>
      <c r="K231" s="79">
        <f t="shared" si="189"/>
        <v>3.8022505280557506E-2</v>
      </c>
      <c r="L231" s="79">
        <f t="shared" si="189"/>
        <v>0.12027823866277</v>
      </c>
      <c r="M231" s="79">
        <f t="shared" si="189"/>
        <v>9.5433122183454261E-2</v>
      </c>
      <c r="N231" s="79">
        <f t="shared" si="189"/>
        <v>0.34612204890417592</v>
      </c>
      <c r="O231" s="79">
        <f t="shared" si="189"/>
        <v>0.11775282444466437</v>
      </c>
      <c r="P231" s="79">
        <f t="shared" si="189"/>
        <v>0.11979139230575218</v>
      </c>
      <c r="Q231" s="79">
        <f t="shared" si="189"/>
        <v>0.21661775002926523</v>
      </c>
      <c r="R231" s="79">
        <f t="shared" si="189"/>
        <v>0.17669906982571507</v>
      </c>
      <c r="S231" s="79">
        <f t="shared" si="186"/>
        <v>0.1973360028012372</v>
      </c>
      <c r="T231" s="79">
        <f t="shared" si="186"/>
        <v>0.14938616863767609</v>
      </c>
      <c r="U231" s="79">
        <f t="shared" si="186"/>
        <v>0.17504563737563533</v>
      </c>
    </row>
    <row r="232" spans="1:21" x14ac:dyDescent="0.35">
      <c r="A232" s="19" t="s">
        <v>141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</row>
    <row r="233" spans="1:21" ht="15" thickBot="1" x14ac:dyDescent="0.4">
      <c r="A233" s="19" t="s">
        <v>141</v>
      </c>
      <c r="B233" s="394"/>
      <c r="C233" s="69" t="s">
        <v>63</v>
      </c>
      <c r="D233" s="80"/>
      <c r="E233" s="80"/>
      <c r="F233" s="80"/>
      <c r="G233" s="80"/>
      <c r="H233" s="80">
        <f t="shared" ref="H233:R233" si="190">(H68/H$87)*100</f>
        <v>1.0548633012020067E-2</v>
      </c>
      <c r="I233" s="80">
        <f t="shared" si="190"/>
        <v>2.9166480851160286E-2</v>
      </c>
      <c r="J233" s="80">
        <f t="shared" si="190"/>
        <v>2.7172832003705107E-2</v>
      </c>
      <c r="K233" s="80">
        <f t="shared" si="190"/>
        <v>0.24612498512496711</v>
      </c>
      <c r="L233" s="80">
        <f t="shared" si="190"/>
        <v>0.17326383879201218</v>
      </c>
      <c r="M233" s="80">
        <f t="shared" si="190"/>
        <v>0.15751299318522718</v>
      </c>
      <c r="N233" s="80">
        <f t="shared" si="190"/>
        <v>0.23593461509050437</v>
      </c>
      <c r="O233" s="80">
        <f t="shared" si="190"/>
        <v>0.14026875095928229</v>
      </c>
      <c r="P233" s="80">
        <f t="shared" si="190"/>
        <v>0.29039746954974205</v>
      </c>
      <c r="Q233" s="80">
        <f t="shared" si="190"/>
        <v>0.18501309513833492</v>
      </c>
      <c r="R233" s="80">
        <f t="shared" si="190"/>
        <v>0.18109007834737603</v>
      </c>
      <c r="S233" s="80">
        <f t="shared" ref="S233:U236" si="191">(S68/S$87)*100</f>
        <v>0.17672121710374733</v>
      </c>
      <c r="T233" s="80">
        <f t="shared" si="191"/>
        <v>5.6601576405434853E-2</v>
      </c>
      <c r="U233" s="80">
        <f t="shared" si="191"/>
        <v>5.3643989841761414E-2</v>
      </c>
    </row>
    <row r="234" spans="1:21" x14ac:dyDescent="0.35">
      <c r="A234" s="19" t="s">
        <v>141</v>
      </c>
      <c r="B234" s="388" t="s">
        <v>92</v>
      </c>
      <c r="C234" s="17" t="s">
        <v>59</v>
      </c>
      <c r="D234" s="79"/>
      <c r="E234" s="79"/>
      <c r="F234" s="79"/>
      <c r="G234" s="79"/>
      <c r="H234" s="79">
        <f t="shared" ref="H234:R234" si="192">(H69/H$87)*100</f>
        <v>6.3103348390117992E-5</v>
      </c>
      <c r="I234" s="79">
        <f t="shared" si="192"/>
        <v>7.2560934755283875E-5</v>
      </c>
      <c r="J234" s="79">
        <f t="shared" si="192"/>
        <v>0</v>
      </c>
      <c r="K234" s="79">
        <f t="shared" si="192"/>
        <v>0</v>
      </c>
      <c r="L234" s="79">
        <f t="shared" si="192"/>
        <v>1.2758306590091224E-3</v>
      </c>
      <c r="M234" s="79">
        <f t="shared" si="192"/>
        <v>0</v>
      </c>
      <c r="N234" s="79">
        <f t="shared" si="192"/>
        <v>6.4904495446437227E-5</v>
      </c>
      <c r="O234" s="79">
        <f t="shared" si="192"/>
        <v>1.4866733193408428E-3</v>
      </c>
      <c r="P234" s="79">
        <f t="shared" si="192"/>
        <v>6.1896524891340288E-3</v>
      </c>
      <c r="Q234" s="79">
        <f t="shared" si="192"/>
        <v>5.8430362063601367E-3</v>
      </c>
      <c r="R234" s="79">
        <f t="shared" si="192"/>
        <v>1.2403030916464982E-3</v>
      </c>
      <c r="S234" s="79">
        <f t="shared" si="191"/>
        <v>1.8787741508228231E-3</v>
      </c>
      <c r="T234" s="79">
        <f t="shared" si="191"/>
        <v>5.2213608014119097E-4</v>
      </c>
      <c r="U234" s="79">
        <f t="shared" si="191"/>
        <v>3.6288874867983378E-2</v>
      </c>
    </row>
    <row r="235" spans="1:21" x14ac:dyDescent="0.35">
      <c r="A235" s="19" t="s">
        <v>141</v>
      </c>
      <c r="B235" s="388"/>
      <c r="C235" s="20" t="s">
        <v>60</v>
      </c>
      <c r="D235" s="79"/>
      <c r="E235" s="79"/>
      <c r="F235" s="79"/>
      <c r="G235" s="79"/>
      <c r="H235" s="79">
        <f t="shared" ref="H235:R235" si="193">(H70/H$87)*100</f>
        <v>6.3103348390117992E-5</v>
      </c>
      <c r="I235" s="79">
        <f t="shared" si="193"/>
        <v>7.2560934755283875E-5</v>
      </c>
      <c r="J235" s="79">
        <f t="shared" si="193"/>
        <v>0</v>
      </c>
      <c r="K235" s="79">
        <f t="shared" si="193"/>
        <v>0</v>
      </c>
      <c r="L235" s="79">
        <f t="shared" si="193"/>
        <v>1.2758306590091224E-3</v>
      </c>
      <c r="M235" s="79">
        <f t="shared" si="193"/>
        <v>0</v>
      </c>
      <c r="N235" s="79">
        <f t="shared" si="193"/>
        <v>6.4904495446437227E-5</v>
      </c>
      <c r="O235" s="79">
        <f t="shared" si="193"/>
        <v>1.4866733193408428E-3</v>
      </c>
      <c r="P235" s="79">
        <f t="shared" si="193"/>
        <v>6.1896524891340288E-3</v>
      </c>
      <c r="Q235" s="79">
        <f t="shared" si="193"/>
        <v>5.8430362063601367E-3</v>
      </c>
      <c r="R235" s="79">
        <f t="shared" si="193"/>
        <v>1.2403030916464982E-3</v>
      </c>
      <c r="S235" s="79">
        <f t="shared" si="191"/>
        <v>1.8787741508228231E-3</v>
      </c>
      <c r="T235" s="79">
        <f t="shared" si="191"/>
        <v>0</v>
      </c>
      <c r="U235" s="79">
        <f t="shared" si="191"/>
        <v>3.5658926712950692E-2</v>
      </c>
    </row>
    <row r="236" spans="1:21" x14ac:dyDescent="0.35">
      <c r="A236" s="19" t="s">
        <v>141</v>
      </c>
      <c r="B236" s="388"/>
      <c r="C236" s="20" t="s">
        <v>61</v>
      </c>
      <c r="D236" s="79"/>
      <c r="E236" s="79"/>
      <c r="F236" s="79"/>
      <c r="G236" s="79"/>
      <c r="H236" s="79">
        <f t="shared" ref="H236:R236" si="194">(H71/H$87)*100</f>
        <v>0</v>
      </c>
      <c r="I236" s="79">
        <f t="shared" si="194"/>
        <v>0</v>
      </c>
      <c r="J236" s="79">
        <f t="shared" si="194"/>
        <v>0</v>
      </c>
      <c r="K236" s="79">
        <f t="shared" si="194"/>
        <v>0</v>
      </c>
      <c r="L236" s="79">
        <f t="shared" si="194"/>
        <v>0</v>
      </c>
      <c r="M236" s="79">
        <f t="shared" si="194"/>
        <v>0</v>
      </c>
      <c r="N236" s="79">
        <f t="shared" si="194"/>
        <v>0</v>
      </c>
      <c r="O236" s="79">
        <f t="shared" si="194"/>
        <v>0</v>
      </c>
      <c r="P236" s="79">
        <f t="shared" si="194"/>
        <v>0</v>
      </c>
      <c r="Q236" s="79">
        <f t="shared" si="194"/>
        <v>0</v>
      </c>
      <c r="R236" s="79">
        <f t="shared" si="194"/>
        <v>0</v>
      </c>
      <c r="S236" s="79">
        <f t="shared" si="191"/>
        <v>0</v>
      </c>
      <c r="T236" s="79">
        <f t="shared" si="191"/>
        <v>0</v>
      </c>
      <c r="U236" s="79">
        <f t="shared" si="191"/>
        <v>0</v>
      </c>
    </row>
    <row r="237" spans="1:21" x14ac:dyDescent="0.35">
      <c r="A237" s="19" t="s">
        <v>141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</row>
    <row r="238" spans="1:21" x14ac:dyDescent="0.35">
      <c r="A238" s="19" t="s">
        <v>141</v>
      </c>
      <c r="B238" s="392"/>
      <c r="C238" s="26" t="s">
        <v>63</v>
      </c>
      <c r="D238" s="89"/>
      <c r="E238" s="89"/>
      <c r="F238" s="89"/>
      <c r="G238" s="89"/>
      <c r="H238" s="89">
        <f t="shared" ref="H238:R238" si="195">(H73/H$87)*100</f>
        <v>0</v>
      </c>
      <c r="I238" s="89">
        <f t="shared" si="195"/>
        <v>0</v>
      </c>
      <c r="J238" s="89">
        <f t="shared" si="195"/>
        <v>0</v>
      </c>
      <c r="K238" s="89">
        <f t="shared" si="195"/>
        <v>0</v>
      </c>
      <c r="L238" s="89">
        <f t="shared" si="195"/>
        <v>0</v>
      </c>
      <c r="M238" s="89">
        <f t="shared" si="195"/>
        <v>0</v>
      </c>
      <c r="N238" s="89">
        <f t="shared" si="195"/>
        <v>0</v>
      </c>
      <c r="O238" s="89">
        <f t="shared" si="195"/>
        <v>0</v>
      </c>
      <c r="P238" s="89">
        <f t="shared" si="195"/>
        <v>0</v>
      </c>
      <c r="Q238" s="89">
        <f t="shared" si="195"/>
        <v>0</v>
      </c>
      <c r="R238" s="89">
        <f t="shared" si="195"/>
        <v>0</v>
      </c>
      <c r="S238" s="89">
        <f t="shared" ref="S238:U241" si="196">(S73/S$87)*100</f>
        <v>0</v>
      </c>
      <c r="T238" s="89">
        <f t="shared" si="196"/>
        <v>5.2213608014119097E-4</v>
      </c>
      <c r="U238" s="89">
        <f t="shared" si="196"/>
        <v>6.2994815503268652E-4</v>
      </c>
    </row>
    <row r="239" spans="1:21" x14ac:dyDescent="0.35">
      <c r="A239" s="19" t="s">
        <v>141</v>
      </c>
      <c r="B239" s="393" t="s">
        <v>93</v>
      </c>
      <c r="C239" s="28" t="s">
        <v>59</v>
      </c>
      <c r="D239" s="88"/>
      <c r="E239" s="88"/>
      <c r="F239" s="88"/>
      <c r="G239" s="88"/>
      <c r="H239" s="88">
        <f t="shared" ref="H239:R239" si="197">(H74/H$87)*100</f>
        <v>4.3387946665053719E-4</v>
      </c>
      <c r="I239" s="88">
        <f t="shared" si="197"/>
        <v>2.4515075758592192E-4</v>
      </c>
      <c r="J239" s="88">
        <f t="shared" si="197"/>
        <v>0</v>
      </c>
      <c r="K239" s="88">
        <f t="shared" si="197"/>
        <v>0</v>
      </c>
      <c r="L239" s="88">
        <f t="shared" si="197"/>
        <v>0</v>
      </c>
      <c r="M239" s="88">
        <f t="shared" si="197"/>
        <v>0</v>
      </c>
      <c r="N239" s="88">
        <f t="shared" si="197"/>
        <v>4.0452932024742541E-4</v>
      </c>
      <c r="O239" s="88">
        <f t="shared" si="197"/>
        <v>8.5700625027288629E-4</v>
      </c>
      <c r="P239" s="88">
        <f t="shared" si="197"/>
        <v>6.4225562538422075E-4</v>
      </c>
      <c r="Q239" s="88">
        <f t="shared" si="197"/>
        <v>6.5797787622897839E-4</v>
      </c>
      <c r="R239" s="88">
        <f t="shared" si="197"/>
        <v>5.3683975065728948E-4</v>
      </c>
      <c r="S239" s="88">
        <f t="shared" si="196"/>
        <v>1.2380222190378439E-4</v>
      </c>
      <c r="T239" s="88">
        <f t="shared" si="196"/>
        <v>0</v>
      </c>
      <c r="U239" s="88">
        <f t="shared" si="196"/>
        <v>3.877820216166485E-4</v>
      </c>
    </row>
    <row r="240" spans="1:21" x14ac:dyDescent="0.35">
      <c r="A240" s="19" t="s">
        <v>141</v>
      </c>
      <c r="B240" s="390"/>
      <c r="C240" s="20" t="s">
        <v>60</v>
      </c>
      <c r="D240" s="79"/>
      <c r="E240" s="79"/>
      <c r="F240" s="79"/>
      <c r="G240" s="79"/>
      <c r="H240" s="79">
        <f t="shared" ref="H240:R240" si="198">(H75/H$87)*100</f>
        <v>4.3387946665053719E-4</v>
      </c>
      <c r="I240" s="79">
        <f t="shared" si="198"/>
        <v>2.4515075758592192E-4</v>
      </c>
      <c r="J240" s="79">
        <f t="shared" si="198"/>
        <v>0</v>
      </c>
      <c r="K240" s="79">
        <f t="shared" si="198"/>
        <v>0</v>
      </c>
      <c r="L240" s="79">
        <f t="shared" si="198"/>
        <v>0</v>
      </c>
      <c r="M240" s="79">
        <f t="shared" si="198"/>
        <v>0</v>
      </c>
      <c r="N240" s="79">
        <f t="shared" si="198"/>
        <v>4.0452932024742541E-4</v>
      </c>
      <c r="O240" s="79">
        <f t="shared" si="198"/>
        <v>8.5700625027288629E-4</v>
      </c>
      <c r="P240" s="79">
        <f t="shared" si="198"/>
        <v>6.4225562538422075E-4</v>
      </c>
      <c r="Q240" s="79">
        <f t="shared" si="198"/>
        <v>6.5797787622897839E-4</v>
      </c>
      <c r="R240" s="79">
        <f t="shared" si="198"/>
        <v>5.3683975065728948E-4</v>
      </c>
      <c r="S240" s="79">
        <f t="shared" si="196"/>
        <v>1.2380222190378439E-4</v>
      </c>
      <c r="T240" s="79">
        <f t="shared" si="196"/>
        <v>0</v>
      </c>
      <c r="U240" s="79">
        <f t="shared" si="196"/>
        <v>3.877820216166485E-4</v>
      </c>
    </row>
    <row r="241" spans="1:21" x14ac:dyDescent="0.35">
      <c r="A241" s="19" t="s">
        <v>141</v>
      </c>
      <c r="B241" s="390"/>
      <c r="C241" s="20" t="s">
        <v>61</v>
      </c>
      <c r="D241" s="79"/>
      <c r="E241" s="79"/>
      <c r="F241" s="79"/>
      <c r="G241" s="79"/>
      <c r="H241" s="79">
        <f t="shared" ref="H241:R241" si="199">(H76/H$87)*100</f>
        <v>0</v>
      </c>
      <c r="I241" s="79">
        <f t="shared" si="199"/>
        <v>0</v>
      </c>
      <c r="J241" s="79">
        <f t="shared" si="199"/>
        <v>0</v>
      </c>
      <c r="K241" s="79">
        <f t="shared" si="199"/>
        <v>0</v>
      </c>
      <c r="L241" s="79">
        <f t="shared" si="199"/>
        <v>0</v>
      </c>
      <c r="M241" s="79">
        <f t="shared" si="199"/>
        <v>0</v>
      </c>
      <c r="N241" s="79">
        <f t="shared" si="199"/>
        <v>0</v>
      </c>
      <c r="O241" s="79">
        <f t="shared" si="199"/>
        <v>0</v>
      </c>
      <c r="P241" s="79">
        <f t="shared" si="199"/>
        <v>0</v>
      </c>
      <c r="Q241" s="79">
        <f t="shared" si="199"/>
        <v>0</v>
      </c>
      <c r="R241" s="79">
        <f t="shared" si="199"/>
        <v>0</v>
      </c>
      <c r="S241" s="79">
        <f t="shared" si="196"/>
        <v>0</v>
      </c>
      <c r="T241" s="79">
        <f t="shared" si="196"/>
        <v>0</v>
      </c>
      <c r="U241" s="79">
        <f t="shared" si="196"/>
        <v>0</v>
      </c>
    </row>
    <row r="242" spans="1:21" x14ac:dyDescent="0.35">
      <c r="A242" s="19" t="s">
        <v>141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</row>
    <row r="243" spans="1:21" x14ac:dyDescent="0.35">
      <c r="A243" s="19" t="s">
        <v>141</v>
      </c>
      <c r="B243" s="391"/>
      <c r="C243" s="27" t="s">
        <v>63</v>
      </c>
      <c r="D243" s="81"/>
      <c r="E243" s="81"/>
      <c r="F243" s="81"/>
      <c r="G243" s="81"/>
      <c r="H243" s="81">
        <f t="shared" ref="H243:R243" si="200">(H78/H$87)*100</f>
        <v>0</v>
      </c>
      <c r="I243" s="81">
        <f t="shared" si="200"/>
        <v>0</v>
      </c>
      <c r="J243" s="81">
        <f t="shared" si="200"/>
        <v>0</v>
      </c>
      <c r="K243" s="81">
        <f t="shared" si="200"/>
        <v>0</v>
      </c>
      <c r="L243" s="81">
        <f t="shared" si="200"/>
        <v>0</v>
      </c>
      <c r="M243" s="81">
        <f t="shared" si="200"/>
        <v>0</v>
      </c>
      <c r="N243" s="81">
        <f t="shared" si="200"/>
        <v>0</v>
      </c>
      <c r="O243" s="81">
        <f t="shared" si="200"/>
        <v>0</v>
      </c>
      <c r="P243" s="81">
        <f t="shared" si="200"/>
        <v>0</v>
      </c>
      <c r="Q243" s="81">
        <f t="shared" si="200"/>
        <v>0</v>
      </c>
      <c r="R243" s="81">
        <f t="shared" si="200"/>
        <v>0</v>
      </c>
      <c r="S243" s="81">
        <f t="shared" ref="S243:U246" si="201">(S78/S$87)*100</f>
        <v>0</v>
      </c>
      <c r="T243" s="81">
        <f t="shared" si="201"/>
        <v>0</v>
      </c>
      <c r="U243" s="81">
        <f t="shared" si="201"/>
        <v>0</v>
      </c>
    </row>
    <row r="244" spans="1:21" x14ac:dyDescent="0.35">
      <c r="A244" s="19" t="s">
        <v>141</v>
      </c>
      <c r="B244" s="388" t="s">
        <v>94</v>
      </c>
      <c r="C244" s="28" t="s">
        <v>59</v>
      </c>
      <c r="D244" s="51"/>
      <c r="E244" s="51"/>
      <c r="F244" s="51"/>
      <c r="G244" s="51"/>
      <c r="H244" s="51">
        <f t="shared" ref="H244:R244" si="202">(H79/H$87)*100</f>
        <v>1.6599872417802384</v>
      </c>
      <c r="I244" s="51">
        <f t="shared" si="202"/>
        <v>0.12243788834210949</v>
      </c>
      <c r="J244" s="51">
        <f t="shared" si="202"/>
        <v>0.17686507450281008</v>
      </c>
      <c r="K244" s="51">
        <f t="shared" si="202"/>
        <v>6.6302629338115121E-2</v>
      </c>
      <c r="L244" s="51">
        <f t="shared" si="202"/>
        <v>0.20305936873715019</v>
      </c>
      <c r="M244" s="51">
        <f t="shared" si="202"/>
        <v>0.1419609246701975</v>
      </c>
      <c r="N244" s="51">
        <f t="shared" si="202"/>
        <v>0.18197621876641948</v>
      </c>
      <c r="O244" s="51">
        <f t="shared" si="202"/>
        <v>0.23897281111754659</v>
      </c>
      <c r="P244" s="51">
        <f t="shared" si="202"/>
        <v>0.15709964584256902</v>
      </c>
      <c r="Q244" s="51">
        <f t="shared" si="202"/>
        <v>0.20044959836081691</v>
      </c>
      <c r="R244" s="51">
        <f t="shared" si="202"/>
        <v>0.11887113374754084</v>
      </c>
      <c r="S244" s="51">
        <f t="shared" si="201"/>
        <v>0.18528361817846492</v>
      </c>
      <c r="T244" s="51">
        <f t="shared" si="201"/>
        <v>0.20042732431932256</v>
      </c>
      <c r="U244" s="51">
        <f t="shared" si="201"/>
        <v>0.30011725482202362</v>
      </c>
    </row>
    <row r="245" spans="1:21" x14ac:dyDescent="0.35">
      <c r="A245" s="19" t="s">
        <v>141</v>
      </c>
      <c r="B245" s="388"/>
      <c r="C245" s="20" t="s">
        <v>60</v>
      </c>
      <c r="D245" s="79"/>
      <c r="E245" s="79"/>
      <c r="F245" s="79"/>
      <c r="G245" s="79"/>
      <c r="H245" s="79">
        <f t="shared" ref="H245:R245" si="203">(H80/H$87)*100</f>
        <v>1.6438771842363544</v>
      </c>
      <c r="I245" s="79">
        <f t="shared" si="203"/>
        <v>1.0784928447741584E-2</v>
      </c>
      <c r="J245" s="79">
        <f t="shared" si="203"/>
        <v>4.1528227109257167E-2</v>
      </c>
      <c r="K245" s="79">
        <f t="shared" si="203"/>
        <v>5.2667004073537214E-2</v>
      </c>
      <c r="L245" s="79">
        <f t="shared" si="203"/>
        <v>0.18798936884719503</v>
      </c>
      <c r="M245" s="79">
        <f t="shared" si="203"/>
        <v>0.12532695538066488</v>
      </c>
      <c r="N245" s="79">
        <f t="shared" si="203"/>
        <v>0.17728444023339054</v>
      </c>
      <c r="O245" s="79">
        <f t="shared" si="203"/>
        <v>0.21860704325008923</v>
      </c>
      <c r="P245" s="79">
        <f t="shared" si="203"/>
        <v>0.14088051100035784</v>
      </c>
      <c r="Q245" s="79">
        <f t="shared" si="203"/>
        <v>0.19188605707168077</v>
      </c>
      <c r="R245" s="79">
        <f t="shared" si="203"/>
        <v>0.10725615763025266</v>
      </c>
      <c r="S245" s="79">
        <f t="shared" si="201"/>
        <v>0.17119542767067947</v>
      </c>
      <c r="T245" s="79">
        <f t="shared" si="201"/>
        <v>0.18299587107926588</v>
      </c>
      <c r="U245" s="79">
        <f t="shared" si="201"/>
        <v>0.28412850315509253</v>
      </c>
    </row>
    <row r="246" spans="1:21" x14ac:dyDescent="0.35">
      <c r="A246" s="19" t="s">
        <v>141</v>
      </c>
      <c r="B246" s="388"/>
      <c r="C246" s="20" t="s">
        <v>61</v>
      </c>
      <c r="D246" s="79"/>
      <c r="E246" s="79"/>
      <c r="F246" s="79"/>
      <c r="G246" s="79"/>
      <c r="H246" s="79">
        <f t="shared" ref="H246:R246" si="204">(H81/H$87)*100</f>
        <v>0</v>
      </c>
      <c r="I246" s="79">
        <f t="shared" si="204"/>
        <v>0</v>
      </c>
      <c r="J246" s="79">
        <f t="shared" si="204"/>
        <v>0</v>
      </c>
      <c r="K246" s="79">
        <f t="shared" si="204"/>
        <v>0</v>
      </c>
      <c r="L246" s="79">
        <f t="shared" si="204"/>
        <v>0</v>
      </c>
      <c r="M246" s="79">
        <f t="shared" si="204"/>
        <v>0</v>
      </c>
      <c r="N246" s="79">
        <f t="shared" si="204"/>
        <v>0</v>
      </c>
      <c r="O246" s="79">
        <f t="shared" si="204"/>
        <v>0</v>
      </c>
      <c r="P246" s="79">
        <f t="shared" si="204"/>
        <v>0</v>
      </c>
      <c r="Q246" s="79">
        <f t="shared" si="204"/>
        <v>0</v>
      </c>
      <c r="R246" s="79">
        <f t="shared" si="204"/>
        <v>0</v>
      </c>
      <c r="S246" s="79">
        <f t="shared" si="201"/>
        <v>0</v>
      </c>
      <c r="T246" s="79">
        <f t="shared" si="201"/>
        <v>0</v>
      </c>
      <c r="U246" s="79">
        <f t="shared" si="201"/>
        <v>0</v>
      </c>
    </row>
    <row r="247" spans="1:21" x14ac:dyDescent="0.35">
      <c r="A247" s="19" t="s">
        <v>141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8" spans="1:21" x14ac:dyDescent="0.35">
      <c r="A248" s="19" t="s">
        <v>141</v>
      </c>
      <c r="B248" s="389"/>
      <c r="C248" s="25" t="s">
        <v>63</v>
      </c>
      <c r="D248" s="82"/>
      <c r="E248" s="82"/>
      <c r="F248" s="82"/>
      <c r="G248" s="82"/>
      <c r="H248" s="82">
        <f t="shared" ref="H248:R248" si="205">(H83/H$87)*100</f>
        <v>1.6110057543883859E-2</v>
      </c>
      <c r="I248" s="82">
        <f t="shared" si="205"/>
        <v>0.1116529598943679</v>
      </c>
      <c r="J248" s="82">
        <f t="shared" si="205"/>
        <v>0.13533684739355289</v>
      </c>
      <c r="K248" s="82">
        <f t="shared" si="205"/>
        <v>1.3635625264577907E-2</v>
      </c>
      <c r="L248" s="82">
        <f t="shared" si="205"/>
        <v>1.5069999889955188E-2</v>
      </c>
      <c r="M248" s="82">
        <f t="shared" si="205"/>
        <v>1.6633969289532601E-2</v>
      </c>
      <c r="N248" s="82">
        <f t="shared" si="205"/>
        <v>4.6917785330289237E-3</v>
      </c>
      <c r="O248" s="82">
        <f t="shared" si="205"/>
        <v>2.0365767867457328E-2</v>
      </c>
      <c r="P248" s="82">
        <f t="shared" si="205"/>
        <v>1.6219134842211189E-2</v>
      </c>
      <c r="Q248" s="82">
        <f t="shared" si="205"/>
        <v>8.5635412891361447E-3</v>
      </c>
      <c r="R248" s="82">
        <f t="shared" si="205"/>
        <v>1.1614976117288187E-2</v>
      </c>
      <c r="S248" s="82">
        <f>(S83/S$87)*100</f>
        <v>1.4088190507785453E-2</v>
      </c>
      <c r="T248" s="82">
        <f>(T83/T$87)*100</f>
        <v>1.7431453240056682E-2</v>
      </c>
      <c r="U248" s="82">
        <f>(U83/U$87)*100</f>
        <v>1.5988751666931048E-2</v>
      </c>
    </row>
    <row r="249" spans="1:21" x14ac:dyDescent="0.35">
      <c r="A249" s="19" t="s">
        <v>141</v>
      </c>
    </row>
    <row r="250" spans="1:21" x14ac:dyDescent="0.35">
      <c r="A250" s="19" t="s">
        <v>141</v>
      </c>
    </row>
    <row r="251" spans="1:21" ht="15" customHeight="1" x14ac:dyDescent="0.35">
      <c r="A251" s="19" t="s">
        <v>141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</row>
    <row r="252" spans="1:21" ht="15" customHeight="1" x14ac:dyDescent="0.35">
      <c r="A252" s="19" t="s">
        <v>141</v>
      </c>
      <c r="B252" s="385" t="s">
        <v>0</v>
      </c>
      <c r="C252" s="260" t="s">
        <v>125</v>
      </c>
      <c r="D252" s="77"/>
      <c r="E252" s="77"/>
      <c r="F252" s="77"/>
      <c r="G252" s="77"/>
      <c r="H252" s="64">
        <f t="shared" ref="H252:R252" si="206">(H8/H$88)/H$89</f>
        <v>43.762140031867624</v>
      </c>
      <c r="I252" s="64">
        <f t="shared" si="206"/>
        <v>47.954131426669683</v>
      </c>
      <c r="J252" s="64">
        <f t="shared" si="206"/>
        <v>57.771635133739061</v>
      </c>
      <c r="K252" s="64">
        <f t="shared" si="206"/>
        <v>69.494554757822769</v>
      </c>
      <c r="L252" s="64">
        <f t="shared" si="206"/>
        <v>78.280368989192965</v>
      </c>
      <c r="M252" s="64">
        <f t="shared" si="206"/>
        <v>75.958028285876637</v>
      </c>
      <c r="N252" s="64">
        <f t="shared" si="206"/>
        <v>108.83445389689065</v>
      </c>
      <c r="O252" s="64">
        <f t="shared" si="206"/>
        <v>117.94457515228322</v>
      </c>
      <c r="P252" s="64">
        <f t="shared" si="206"/>
        <v>143.06728122462141</v>
      </c>
      <c r="Q252" s="64">
        <f t="shared" si="206"/>
        <v>161.61223673903194</v>
      </c>
      <c r="R252" s="64">
        <f t="shared" si="206"/>
        <v>162.18063273368517</v>
      </c>
      <c r="S252" s="64">
        <f t="shared" ref="S252:T252" si="207">(S8/S$88)/S$89</f>
        <v>189.03262007392252</v>
      </c>
      <c r="T252" s="64">
        <f t="shared" si="207"/>
        <v>173.14796619582722</v>
      </c>
      <c r="U252" s="64">
        <f t="shared" ref="U252" si="208">(U8/U$88)/U$89</f>
        <v>177.39999095568879</v>
      </c>
    </row>
    <row r="253" spans="1:21" ht="15" customHeight="1" x14ac:dyDescent="0.35">
      <c r="A253" s="19" t="s">
        <v>141</v>
      </c>
      <c r="B253" s="386"/>
      <c r="C253" s="260" t="s">
        <v>124</v>
      </c>
      <c r="D253" s="64"/>
      <c r="E253" s="64"/>
      <c r="F253" s="64"/>
      <c r="G253" s="64"/>
      <c r="H253" s="64">
        <f t="shared" ref="H253:R253" si="209">(H9/H$88)/H$89</f>
        <v>42.677916458790726</v>
      </c>
      <c r="I253" s="64">
        <f t="shared" si="209"/>
        <v>56.284052844589802</v>
      </c>
      <c r="J253" s="64">
        <f t="shared" si="209"/>
        <v>64.119227125236506</v>
      </c>
      <c r="K253" s="64">
        <f t="shared" si="209"/>
        <v>82.700822745029242</v>
      </c>
      <c r="L253" s="64">
        <f t="shared" si="209"/>
        <v>97.344379860947114</v>
      </c>
      <c r="M253" s="64">
        <f t="shared" si="209"/>
        <v>103.86901345964129</v>
      </c>
      <c r="N253" s="64">
        <f t="shared" si="209"/>
        <v>148.54471907822824</v>
      </c>
      <c r="O253" s="64">
        <f t="shared" si="209"/>
        <v>145.52431149494518</v>
      </c>
      <c r="P253" s="64">
        <f t="shared" si="209"/>
        <v>204.2769358019946</v>
      </c>
      <c r="Q253" s="64">
        <f t="shared" si="209"/>
        <v>243.78822286330228</v>
      </c>
      <c r="R253" s="64">
        <f t="shared" si="209"/>
        <v>240.95223056240428</v>
      </c>
      <c r="S253" s="64">
        <f t="shared" ref="S253:T254" si="210">(S9/S$88)/S$89</f>
        <v>247.09296648714653</v>
      </c>
      <c r="T253" s="64">
        <f t="shared" si="210"/>
        <v>234.51446028099284</v>
      </c>
      <c r="U253" s="64">
        <f t="shared" ref="U253" si="211">(U9/U$88)/U$89</f>
        <v>243.46994780446104</v>
      </c>
    </row>
    <row r="254" spans="1:21" ht="15" customHeight="1" x14ac:dyDescent="0.35">
      <c r="A254" s="19" t="s">
        <v>141</v>
      </c>
      <c r="B254" s="386"/>
      <c r="C254" s="95" t="s">
        <v>126</v>
      </c>
      <c r="D254" s="64"/>
      <c r="E254" s="64"/>
      <c r="F254" s="64"/>
      <c r="G254" s="64"/>
      <c r="H254" s="64">
        <f t="shared" ref="H254:R254" si="212">(H10/H$88)/H$89</f>
        <v>35.197138670137804</v>
      </c>
      <c r="I254" s="64">
        <f t="shared" si="212"/>
        <v>44.373430327723533</v>
      </c>
      <c r="J254" s="64">
        <f t="shared" si="212"/>
        <v>46.583729874040046</v>
      </c>
      <c r="K254" s="64">
        <f t="shared" si="212"/>
        <v>56.292629314244394</v>
      </c>
      <c r="L254" s="64">
        <f t="shared" si="212"/>
        <v>63.439780273527987</v>
      </c>
      <c r="M254" s="64">
        <f t="shared" si="212"/>
        <v>63.783012056083763</v>
      </c>
      <c r="N254" s="64">
        <f t="shared" si="212"/>
        <v>90.097899207349172</v>
      </c>
      <c r="O254" s="64">
        <f t="shared" si="212"/>
        <v>94.441453686071782</v>
      </c>
      <c r="P254" s="64">
        <f t="shared" si="212"/>
        <v>123.32664567567566</v>
      </c>
      <c r="Q254" s="64">
        <f t="shared" si="212"/>
        <v>131.14862478669355</v>
      </c>
      <c r="R254" s="64">
        <f t="shared" si="212"/>
        <v>137.74291124684189</v>
      </c>
      <c r="S254" s="64">
        <f t="shared" si="210"/>
        <v>155.36335045887495</v>
      </c>
      <c r="T254" s="64">
        <f t="shared" si="210"/>
        <v>140.87250596713974</v>
      </c>
      <c r="U254" s="64">
        <f t="shared" ref="U254" si="213">(U10/U$88)/U$89</f>
        <v>146.69639209054114</v>
      </c>
    </row>
    <row r="255" spans="1:21" ht="15" customHeight="1" x14ac:dyDescent="0.35">
      <c r="A255" s="19" t="s">
        <v>141</v>
      </c>
      <c r="B255" s="386"/>
      <c r="C255" s="260" t="s">
        <v>123</v>
      </c>
      <c r="D255" s="64"/>
      <c r="E255" s="64"/>
      <c r="F255" s="64"/>
      <c r="G255" s="64"/>
      <c r="H255" s="64">
        <f t="shared" ref="H255:R255" si="214">(H11/H$88)/H$89</f>
        <v>35.197138670137804</v>
      </c>
      <c r="I255" s="64">
        <f t="shared" si="214"/>
        <v>44.373430327723533</v>
      </c>
      <c r="J255" s="64">
        <f t="shared" si="214"/>
        <v>46.583729874040046</v>
      </c>
      <c r="K255" s="64">
        <f t="shared" si="214"/>
        <v>59.919046972023686</v>
      </c>
      <c r="L255" s="64">
        <f t="shared" si="214"/>
        <v>66.114163559117642</v>
      </c>
      <c r="M255" s="64">
        <f t="shared" si="214"/>
        <v>68.074308588138308</v>
      </c>
      <c r="N255" s="64">
        <f t="shared" si="214"/>
        <v>98.244548484605147</v>
      </c>
      <c r="O255" s="64">
        <f t="shared" si="214"/>
        <v>104.84611254367137</v>
      </c>
      <c r="P255" s="64">
        <f t="shared" si="214"/>
        <v>133.84368232235363</v>
      </c>
      <c r="Q255" s="64">
        <f t="shared" si="214"/>
        <v>149.52225593162416</v>
      </c>
      <c r="R255" s="64">
        <f t="shared" si="214"/>
        <v>160.16995952725435</v>
      </c>
      <c r="S255" s="64">
        <f t="shared" ref="S255:T255" si="215">(S11/S$88)/S$89</f>
        <v>171.69126406587435</v>
      </c>
      <c r="T255" s="64">
        <f t="shared" si="215"/>
        <v>158.76527995927262</v>
      </c>
      <c r="U255" s="64">
        <f t="shared" ref="U255" si="216">(U11/U$88)/U$89</f>
        <v>168.75284722089427</v>
      </c>
    </row>
    <row r="256" spans="1:21" ht="15" customHeight="1" x14ac:dyDescent="0.35">
      <c r="A256" s="19" t="s">
        <v>141</v>
      </c>
      <c r="B256" s="386"/>
      <c r="C256" s="20" t="s">
        <v>117</v>
      </c>
      <c r="D256" s="64"/>
      <c r="E256" s="64"/>
      <c r="F256" s="64"/>
      <c r="G256" s="64"/>
      <c r="H256" s="64">
        <f t="shared" ref="H256:R256" si="217">(H12/H$88)/H$89</f>
        <v>34.49128986297665</v>
      </c>
      <c r="I256" s="64">
        <f t="shared" si="217"/>
        <v>41.012739158826868</v>
      </c>
      <c r="J256" s="64">
        <f t="shared" si="217"/>
        <v>41.716866410639383</v>
      </c>
      <c r="K256" s="64">
        <f t="shared" si="217"/>
        <v>48.834727650297332</v>
      </c>
      <c r="L256" s="64">
        <f t="shared" si="217"/>
        <v>53.326944774034928</v>
      </c>
      <c r="M256" s="64">
        <f t="shared" si="217"/>
        <v>50.263985093487335</v>
      </c>
      <c r="N256" s="64">
        <f t="shared" si="217"/>
        <v>71.315969867278696</v>
      </c>
      <c r="O256" s="64">
        <f t="shared" si="217"/>
        <v>80.951929312924847</v>
      </c>
      <c r="P256" s="64">
        <f t="shared" si="217"/>
        <v>97.076833339778005</v>
      </c>
      <c r="Q256" s="64">
        <f t="shared" si="217"/>
        <v>105.45444433794282</v>
      </c>
      <c r="R256" s="64">
        <f t="shared" si="217"/>
        <v>109.00912321836688</v>
      </c>
      <c r="S256" s="64">
        <f t="shared" ref="S256:T256" si="218">(S12/S$88)/S$89</f>
        <v>124.92218310959372</v>
      </c>
      <c r="T256" s="64">
        <f t="shared" si="218"/>
        <v>118.52209670247623</v>
      </c>
      <c r="U256" s="64">
        <f t="shared" ref="U256" si="219">(U12/U$88)/U$89</f>
        <v>121.55391026542299</v>
      </c>
    </row>
    <row r="257" spans="1:21" ht="15" customHeight="1" x14ac:dyDescent="0.35">
      <c r="A257" s="19" t="s">
        <v>141</v>
      </c>
      <c r="B257" s="386"/>
      <c r="C257" s="254" t="s">
        <v>118</v>
      </c>
      <c r="D257" s="64"/>
      <c r="E257" s="64"/>
      <c r="F257" s="64"/>
      <c r="G257" s="64"/>
      <c r="H257" s="64">
        <f t="shared" ref="H257:R257" si="220">(H13/H$88)/H$89</f>
        <v>0.20339758543141376</v>
      </c>
      <c r="I257" s="64">
        <f t="shared" si="220"/>
        <v>0.65607898271822718</v>
      </c>
      <c r="J257" s="64">
        <f t="shared" si="220"/>
        <v>1.0751850640048906</v>
      </c>
      <c r="K257" s="64">
        <f t="shared" si="220"/>
        <v>0.76358457795472523</v>
      </c>
      <c r="L257" s="64">
        <f t="shared" si="220"/>
        <v>2.848690995288043</v>
      </c>
      <c r="M257" s="64">
        <f t="shared" si="220"/>
        <v>2.9201288431514167</v>
      </c>
      <c r="N257" s="64">
        <f t="shared" si="220"/>
        <v>9.1596593545992366</v>
      </c>
      <c r="O257" s="64">
        <f t="shared" si="220"/>
        <v>3.8068470927152043</v>
      </c>
      <c r="P257" s="64">
        <f t="shared" si="220"/>
        <v>4.7772950298716337</v>
      </c>
      <c r="Q257" s="64">
        <f t="shared" si="220"/>
        <v>8.3517790928913147</v>
      </c>
      <c r="R257" s="64">
        <f t="shared" si="220"/>
        <v>7.9159520472884548</v>
      </c>
      <c r="S257" s="64">
        <f t="shared" ref="S257:T257" si="221">(S13/S$88)/S$89</f>
        <v>9.3000960470808174</v>
      </c>
      <c r="T257" s="64">
        <f t="shared" si="221"/>
        <v>6.1388269802538851</v>
      </c>
      <c r="U257" s="64">
        <f t="shared" ref="U257" si="222">(U13/U$88)/U$89</f>
        <v>7.1422202530561059</v>
      </c>
    </row>
    <row r="258" spans="1:21" ht="15" customHeight="1" x14ac:dyDescent="0.35">
      <c r="A258" s="19" t="s">
        <v>141</v>
      </c>
      <c r="B258" s="386"/>
      <c r="C258" s="254" t="s">
        <v>119</v>
      </c>
      <c r="D258" s="64"/>
      <c r="E258" s="64"/>
      <c r="F258" s="64"/>
      <c r="G258" s="64"/>
      <c r="H258" s="64">
        <f t="shared" ref="H258:R258" si="223">(H14/H$88)/H$89</f>
        <v>0</v>
      </c>
      <c r="I258" s="64">
        <f t="shared" si="223"/>
        <v>0</v>
      </c>
      <c r="J258" s="64">
        <f t="shared" si="223"/>
        <v>0</v>
      </c>
      <c r="K258" s="64">
        <f t="shared" si="223"/>
        <v>3.6264176577792844</v>
      </c>
      <c r="L258" s="64">
        <f t="shared" si="223"/>
        <v>2.6743832855896512</v>
      </c>
      <c r="M258" s="64">
        <f t="shared" si="223"/>
        <v>4.2912965320545462</v>
      </c>
      <c r="N258" s="64">
        <f t="shared" si="223"/>
        <v>8.1466492772559675</v>
      </c>
      <c r="O258" s="64">
        <f t="shared" si="223"/>
        <v>10.404658857599591</v>
      </c>
      <c r="P258" s="64">
        <f t="shared" si="223"/>
        <v>10.517036646677942</v>
      </c>
      <c r="Q258" s="64">
        <f t="shared" si="223"/>
        <v>18.37363114493062</v>
      </c>
      <c r="R258" s="64">
        <f t="shared" si="223"/>
        <v>22.427048280412478</v>
      </c>
      <c r="S258" s="64">
        <f t="shared" ref="S258:T258" si="224">(S14/S$88)/S$89</f>
        <v>16.327913606999388</v>
      </c>
      <c r="T258" s="64">
        <f t="shared" si="224"/>
        <v>17.892773992132849</v>
      </c>
      <c r="U258" s="64">
        <f t="shared" ref="U258" si="225">(U14/U$88)/U$89</f>
        <v>22.056455130353129</v>
      </c>
    </row>
    <row r="259" spans="1:21" ht="15" customHeight="1" x14ac:dyDescent="0.35">
      <c r="A259" s="19" t="s">
        <v>141</v>
      </c>
      <c r="B259" s="386"/>
      <c r="C259" s="254" t="s">
        <v>120</v>
      </c>
      <c r="D259" s="64"/>
      <c r="E259" s="64"/>
      <c r="F259" s="64"/>
      <c r="G259" s="64"/>
      <c r="H259" s="64">
        <f t="shared" ref="H259:R259" si="226">(H15/H$88)/H$89</f>
        <v>0.50245122172974555</v>
      </c>
      <c r="I259" s="64">
        <f t="shared" si="226"/>
        <v>2.70461218617843</v>
      </c>
      <c r="J259" s="64">
        <f t="shared" si="226"/>
        <v>3.791678399395765</v>
      </c>
      <c r="K259" s="64">
        <f t="shared" si="226"/>
        <v>6.6943170859923349</v>
      </c>
      <c r="L259" s="64">
        <f t="shared" si="226"/>
        <v>7.2641445042050083</v>
      </c>
      <c r="M259" s="64">
        <f t="shared" si="226"/>
        <v>10.59889811944501</v>
      </c>
      <c r="N259" s="64">
        <f t="shared" si="226"/>
        <v>9.6222699854712417</v>
      </c>
      <c r="O259" s="64">
        <f t="shared" si="226"/>
        <v>9.68267728043174</v>
      </c>
      <c r="P259" s="64">
        <f t="shared" si="226"/>
        <v>21.472517306026035</v>
      </c>
      <c r="Q259" s="64">
        <f t="shared" si="226"/>
        <v>17.342401355859419</v>
      </c>
      <c r="R259" s="64">
        <f t="shared" si="226"/>
        <v>20.81783598118653</v>
      </c>
      <c r="S259" s="64">
        <f t="shared" ref="S259:T259" si="227">(S15/S$88)/S$89</f>
        <v>21.141071302200395</v>
      </c>
      <c r="T259" s="64">
        <f t="shared" si="227"/>
        <v>16.21158228440963</v>
      </c>
      <c r="U259" s="64">
        <f t="shared" ref="U259" si="228">(U15/U$88)/U$89</f>
        <v>18.000261572062051</v>
      </c>
    </row>
    <row r="260" spans="1:21" ht="15" customHeight="1" x14ac:dyDescent="0.35">
      <c r="A260" s="19" t="s">
        <v>141</v>
      </c>
      <c r="B260" s="386"/>
      <c r="C260" s="260" t="s">
        <v>121</v>
      </c>
      <c r="D260" s="64"/>
      <c r="E260" s="64"/>
      <c r="F260" s="64"/>
      <c r="G260" s="64"/>
      <c r="H260" s="64">
        <f t="shared" ref="H260:R260" si="229">(H16/H$88)/H$89</f>
        <v>7.4807777886529223</v>
      </c>
      <c r="I260" s="64">
        <f t="shared" si="229"/>
        <v>11.910622516866278</v>
      </c>
      <c r="J260" s="64">
        <f t="shared" si="229"/>
        <v>17.535497251196468</v>
      </c>
      <c r="K260" s="64">
        <f t="shared" si="229"/>
        <v>22.781775773005553</v>
      </c>
      <c r="L260" s="64">
        <f t="shared" si="229"/>
        <v>31.230216301829486</v>
      </c>
      <c r="M260" s="64">
        <f t="shared" si="229"/>
        <v>35.794704871502979</v>
      </c>
      <c r="N260" s="64">
        <f t="shared" si="229"/>
        <v>50.300170593623122</v>
      </c>
      <c r="O260" s="64">
        <f t="shared" si="229"/>
        <v>40.678198951273799</v>
      </c>
      <c r="P260" s="64">
        <f t="shared" si="229"/>
        <v>70.433253479640982</v>
      </c>
      <c r="Q260" s="64">
        <f t="shared" si="229"/>
        <v>94.265966931678122</v>
      </c>
      <c r="R260" s="64">
        <f t="shared" si="229"/>
        <v>80.782271035149947</v>
      </c>
      <c r="S260" s="64">
        <f t="shared" ref="S260:T260" si="230">(S16/S$88)/S$89</f>
        <v>75.401702421272191</v>
      </c>
      <c r="T260" s="64">
        <f t="shared" si="230"/>
        <v>75.749180321720218</v>
      </c>
      <c r="U260" s="64">
        <f t="shared" ref="U260" si="231">(U16/U$88)/U$89</f>
        <v>74.71710058356679</v>
      </c>
    </row>
    <row r="261" spans="1:21" ht="15" customHeight="1" x14ac:dyDescent="0.35">
      <c r="A261" s="19" t="s">
        <v>141</v>
      </c>
      <c r="B261" s="386"/>
      <c r="C261" s="260" t="s">
        <v>122</v>
      </c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</row>
    <row r="262" spans="1:21" ht="15" customHeight="1" x14ac:dyDescent="0.35">
      <c r="A262" s="19" t="s">
        <v>141</v>
      </c>
      <c r="B262" s="387"/>
      <c r="C262" s="261" t="s">
        <v>116</v>
      </c>
      <c r="D262" s="33"/>
      <c r="E262" s="33"/>
      <c r="F262" s="33"/>
      <c r="G262" s="33"/>
      <c r="H262" s="33">
        <f t="shared" ref="H262:R262" si="232">(H18/H$88)/H$89</f>
        <v>8.5650013617298217</v>
      </c>
      <c r="I262" s="33">
        <f t="shared" si="232"/>
        <v>3.5807010989461583</v>
      </c>
      <c r="J262" s="33">
        <f t="shared" si="232"/>
        <v>11.187905259699019</v>
      </c>
      <c r="K262" s="33">
        <f t="shared" si="232"/>
        <v>9.575507785799088</v>
      </c>
      <c r="L262" s="33">
        <f t="shared" si="232"/>
        <v>12.166205430075326</v>
      </c>
      <c r="M262" s="33">
        <f t="shared" si="232"/>
        <v>7.8837196977383277</v>
      </c>
      <c r="N262" s="33">
        <f t="shared" si="232"/>
        <v>10.589905412285502</v>
      </c>
      <c r="O262" s="33">
        <f t="shared" si="232"/>
        <v>13.098462608611847</v>
      </c>
      <c r="P262" s="33">
        <f t="shared" si="232"/>
        <v>9.2235989022677956</v>
      </c>
      <c r="Q262" s="33">
        <f t="shared" si="232"/>
        <v>12.089980807407759</v>
      </c>
      <c r="R262" s="33">
        <f t="shared" si="232"/>
        <v>2.0106732064308339</v>
      </c>
      <c r="S262" s="33">
        <f t="shared" ref="S262:T262" si="233">(S18/S$88)/S$89</f>
        <v>17.341356008048166</v>
      </c>
      <c r="T262" s="33">
        <f t="shared" si="233"/>
        <v>14.382686236554621</v>
      </c>
      <c r="U262" s="33">
        <f t="shared" ref="U262" si="234">(U18/U$88)/U$89</f>
        <v>8.6471437347945272</v>
      </c>
    </row>
    <row r="263" spans="1:21" x14ac:dyDescent="0.35">
      <c r="A263" s="19" t="s">
        <v>141</v>
      </c>
      <c r="B263" s="390" t="s">
        <v>4</v>
      </c>
      <c r="C263" s="260" t="s">
        <v>59</v>
      </c>
      <c r="D263" s="32"/>
      <c r="E263" s="32"/>
      <c r="F263" s="32"/>
      <c r="G263" s="32"/>
      <c r="H263" s="32">
        <f t="shared" ref="H263:R263" si="235">(H19/H$88)/H$89</f>
        <v>3.9775449289167621</v>
      </c>
      <c r="I263" s="32">
        <f t="shared" si="235"/>
        <v>3.6985015165330739</v>
      </c>
      <c r="J263" s="32">
        <f t="shared" si="235"/>
        <v>4.3073255202842198</v>
      </c>
      <c r="K263" s="32">
        <f t="shared" si="235"/>
        <v>4.1020832843741299</v>
      </c>
      <c r="L263" s="32">
        <f t="shared" si="235"/>
        <v>3.2103697800985378</v>
      </c>
      <c r="M263" s="32">
        <f t="shared" si="235"/>
        <v>3.8522184722120199</v>
      </c>
      <c r="N263" s="32">
        <f t="shared" si="235"/>
        <v>4.12541876457861</v>
      </c>
      <c r="O263" s="32">
        <f t="shared" si="235"/>
        <v>4.9087788131569381</v>
      </c>
      <c r="P263" s="32">
        <f t="shared" si="235"/>
        <v>6.7822252101400142</v>
      </c>
      <c r="Q263" s="32">
        <f t="shared" si="235"/>
        <v>5.281482148664594</v>
      </c>
      <c r="R263" s="32">
        <f t="shared" si="235"/>
        <v>3.727237905158427</v>
      </c>
      <c r="S263" s="32">
        <f t="shared" ref="S263:T263" si="236">(S19/S$88)/S$89</f>
        <v>14.458381321583534</v>
      </c>
      <c r="T263" s="32">
        <f t="shared" si="236"/>
        <v>3.3525742113581005</v>
      </c>
      <c r="U263" s="32">
        <f t="shared" ref="U263" si="237">(U19/U$88)/U$89</f>
        <v>3.2611892297651668</v>
      </c>
    </row>
    <row r="264" spans="1:21" x14ac:dyDescent="0.35">
      <c r="A264" s="19" t="s">
        <v>141</v>
      </c>
      <c r="B264" s="390"/>
      <c r="C264" s="254" t="s">
        <v>60</v>
      </c>
      <c r="D264" s="32"/>
      <c r="E264" s="32"/>
      <c r="F264" s="32"/>
      <c r="G264" s="32"/>
      <c r="H264" s="32">
        <f t="shared" ref="H264:R264" si="238">(H20/H$88)/H$89</f>
        <v>3.6808484825085008</v>
      </c>
      <c r="I264" s="32">
        <f t="shared" si="238"/>
        <v>2.796293561578481</v>
      </c>
      <c r="J264" s="32">
        <f t="shared" si="238"/>
        <v>2.7835773772496597</v>
      </c>
      <c r="K264" s="32">
        <f t="shared" si="238"/>
        <v>3.2576899025067183</v>
      </c>
      <c r="L264" s="32">
        <f t="shared" si="238"/>
        <v>2.0504883896160075</v>
      </c>
      <c r="M264" s="32">
        <f t="shared" si="238"/>
        <v>2.5215038536067431</v>
      </c>
      <c r="N264" s="32">
        <f t="shared" si="238"/>
        <v>3.164856309746312</v>
      </c>
      <c r="O264" s="32">
        <f t="shared" si="238"/>
        <v>3.8918936738532897</v>
      </c>
      <c r="P264" s="32">
        <f t="shared" si="238"/>
        <v>5.2537632513498798</v>
      </c>
      <c r="Q264" s="32">
        <f t="shared" si="238"/>
        <v>3.0976731153716486</v>
      </c>
      <c r="R264" s="32">
        <f t="shared" si="238"/>
        <v>2.521098516125317</v>
      </c>
      <c r="S264" s="32">
        <f t="shared" ref="S264:T264" si="239">(S20/S$88)/S$89</f>
        <v>11.856705812788755</v>
      </c>
      <c r="T264" s="32">
        <f t="shared" si="239"/>
        <v>1.944784810688075</v>
      </c>
      <c r="U264" s="32">
        <f t="shared" ref="U264" si="240">(U20/U$88)/U$89</f>
        <v>2.1022347999895152</v>
      </c>
    </row>
    <row r="265" spans="1:21" x14ac:dyDescent="0.35">
      <c r="A265" s="19" t="s">
        <v>141</v>
      </c>
      <c r="B265" s="390"/>
      <c r="C265" s="254" t="s">
        <v>61</v>
      </c>
      <c r="D265" s="32"/>
      <c r="E265" s="32"/>
      <c r="F265" s="32"/>
      <c r="G265" s="32"/>
      <c r="H265" s="32">
        <f t="shared" ref="H265:R265" si="241">(H21/H$88)/H$89</f>
        <v>0.20339758543141376</v>
      </c>
      <c r="I265" s="32">
        <f t="shared" si="241"/>
        <v>0.65607898271822718</v>
      </c>
      <c r="J265" s="32">
        <f t="shared" si="241"/>
        <v>1.0751850640048906</v>
      </c>
      <c r="K265" s="32">
        <f t="shared" si="241"/>
        <v>7.5481761490275731E-2</v>
      </c>
      <c r="L265" s="32">
        <f t="shared" si="241"/>
        <v>6.7610633799513833E-2</v>
      </c>
      <c r="M265" s="32">
        <f t="shared" si="241"/>
        <v>0</v>
      </c>
      <c r="N265" s="32">
        <f t="shared" si="241"/>
        <v>0.15972597713991105</v>
      </c>
      <c r="O265" s="32">
        <f t="shared" si="241"/>
        <v>5.3999508193852755E-3</v>
      </c>
      <c r="P265" s="32">
        <f t="shared" si="241"/>
        <v>0</v>
      </c>
      <c r="Q265" s="32">
        <f t="shared" si="241"/>
        <v>0</v>
      </c>
      <c r="R265" s="32">
        <f t="shared" si="241"/>
        <v>0</v>
      </c>
      <c r="S265" s="32">
        <f t="shared" ref="S265:T265" si="242">(S21/S$88)/S$89</f>
        <v>0</v>
      </c>
      <c r="T265" s="32">
        <f t="shared" si="242"/>
        <v>0</v>
      </c>
      <c r="U265" s="32">
        <f t="shared" ref="U265" si="243">(U21/U$88)/U$89</f>
        <v>0</v>
      </c>
    </row>
    <row r="266" spans="1:21" x14ac:dyDescent="0.35">
      <c r="A266" s="19" t="s">
        <v>141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35">
      <c r="A267" s="19" t="s">
        <v>141</v>
      </c>
      <c r="B267" s="391"/>
      <c r="C267" s="255" t="s">
        <v>63</v>
      </c>
      <c r="D267" s="33"/>
      <c r="E267" s="33"/>
      <c r="F267" s="33"/>
      <c r="G267" s="33"/>
      <c r="H267" s="33">
        <f t="shared" ref="H267:R267" si="244">(H23/H$88)/H$89</f>
        <v>9.3298860976847156E-2</v>
      </c>
      <c r="I267" s="33">
        <f t="shared" si="244"/>
        <v>0.24612897223636507</v>
      </c>
      <c r="J267" s="33">
        <f t="shared" si="244"/>
        <v>0.44856307902966885</v>
      </c>
      <c r="K267" s="33">
        <f t="shared" si="244"/>
        <v>0.76891162037713567</v>
      </c>
      <c r="L267" s="33">
        <f t="shared" si="244"/>
        <v>1.0922707566830165</v>
      </c>
      <c r="M267" s="33">
        <f t="shared" si="244"/>
        <v>1.3307146186052767</v>
      </c>
      <c r="N267" s="33">
        <f t="shared" si="244"/>
        <v>0.80083647769238708</v>
      </c>
      <c r="O267" s="33">
        <f t="shared" si="244"/>
        <v>1.0114851884842631</v>
      </c>
      <c r="P267" s="33">
        <f t="shared" si="244"/>
        <v>1.5284619587901349</v>
      </c>
      <c r="Q267" s="33">
        <f t="shared" si="244"/>
        <v>2.1838090332929454</v>
      </c>
      <c r="R267" s="33">
        <f t="shared" si="244"/>
        <v>1.2061393890331096</v>
      </c>
      <c r="S267" s="33">
        <f t="shared" ref="S267:T267" si="245">(S23/S$88)/S$89</f>
        <v>2.601675508794778</v>
      </c>
      <c r="T267" s="33">
        <f t="shared" si="245"/>
        <v>1.4077894006700253</v>
      </c>
      <c r="U267" s="33">
        <f t="shared" ref="U267" si="246">(U23/U$88)/U$89</f>
        <v>1.1589544297756513</v>
      </c>
    </row>
    <row r="268" spans="1:21" x14ac:dyDescent="0.35">
      <c r="A268" s="19" t="s">
        <v>141</v>
      </c>
      <c r="B268" s="390" t="s">
        <v>5</v>
      </c>
      <c r="C268" s="17" t="s">
        <v>59</v>
      </c>
      <c r="D268" s="32"/>
      <c r="E268" s="32"/>
      <c r="F268" s="32"/>
      <c r="G268" s="32"/>
      <c r="H268" s="32">
        <f t="shared" ref="H268:R268" si="247">(H24/H$88)/H$89</f>
        <v>0.78313220121158633</v>
      </c>
      <c r="I268" s="32">
        <f t="shared" si="247"/>
        <v>0.10861240206704466</v>
      </c>
      <c r="J268" s="32">
        <f t="shared" si="247"/>
        <v>0.36162428665462909</v>
      </c>
      <c r="K268" s="32">
        <f t="shared" si="247"/>
        <v>1.098358975623587</v>
      </c>
      <c r="L268" s="32">
        <f t="shared" si="247"/>
        <v>1.1965807606762773</v>
      </c>
      <c r="M268" s="32">
        <f t="shared" si="247"/>
        <v>1.468250201887811</v>
      </c>
      <c r="N268" s="32">
        <f t="shared" si="247"/>
        <v>1.4183812005634302</v>
      </c>
      <c r="O268" s="32">
        <f t="shared" si="247"/>
        <v>2.6313492987104796</v>
      </c>
      <c r="P268" s="32">
        <f t="shared" si="247"/>
        <v>7.033870509918545</v>
      </c>
      <c r="Q268" s="32">
        <f t="shared" si="247"/>
        <v>4.6518084928869659</v>
      </c>
      <c r="R268" s="32">
        <f t="shared" si="247"/>
        <v>2.3166886935033064</v>
      </c>
      <c r="S268" s="32">
        <f t="shared" ref="S268:T268" si="248">(S24/S$88)/S$89</f>
        <v>4.6633711775152689</v>
      </c>
      <c r="T268" s="32">
        <f t="shared" si="248"/>
        <v>4.4667452671560657</v>
      </c>
      <c r="U268" s="32">
        <f t="shared" ref="U268" si="249">(U24/U$88)/U$89</f>
        <v>3.0359081400319017</v>
      </c>
    </row>
    <row r="269" spans="1:21" x14ac:dyDescent="0.35">
      <c r="A269" s="19" t="s">
        <v>141</v>
      </c>
      <c r="B269" s="390"/>
      <c r="C269" s="20" t="s">
        <v>60</v>
      </c>
      <c r="D269" s="32"/>
      <c r="E269" s="32"/>
      <c r="F269" s="32"/>
      <c r="G269" s="32"/>
      <c r="H269" s="32">
        <f t="shared" ref="H269:R269" si="250">(H25/H$88)/H$89</f>
        <v>0.78313220121158633</v>
      </c>
      <c r="I269" s="32">
        <f t="shared" si="250"/>
        <v>0.10861240206704466</v>
      </c>
      <c r="J269" s="32">
        <f t="shared" si="250"/>
        <v>0.36162428665462909</v>
      </c>
      <c r="K269" s="32">
        <f t="shared" si="250"/>
        <v>1.098358975623587</v>
      </c>
      <c r="L269" s="32">
        <f t="shared" si="250"/>
        <v>1.1965807606762773</v>
      </c>
      <c r="M269" s="32">
        <f t="shared" si="250"/>
        <v>1.468250201887811</v>
      </c>
      <c r="N269" s="32">
        <f t="shared" si="250"/>
        <v>1.4183812005634302</v>
      </c>
      <c r="O269" s="32">
        <f t="shared" si="250"/>
        <v>2.6313492987104796</v>
      </c>
      <c r="P269" s="32">
        <f t="shared" si="250"/>
        <v>7.033870509918545</v>
      </c>
      <c r="Q269" s="32">
        <f t="shared" si="250"/>
        <v>4.6518084928869659</v>
      </c>
      <c r="R269" s="32">
        <f t="shared" si="250"/>
        <v>2.3166886935033064</v>
      </c>
      <c r="S269" s="32">
        <f t="shared" ref="S269:T269" si="251">(S25/S$88)/S$89</f>
        <v>4.6633711775152689</v>
      </c>
      <c r="T269" s="32">
        <f t="shared" si="251"/>
        <v>4.4667452671560657</v>
      </c>
      <c r="U269" s="32">
        <f t="shared" ref="U269" si="252">(U25/U$88)/U$89</f>
        <v>3.0359081400319017</v>
      </c>
    </row>
    <row r="270" spans="1:21" x14ac:dyDescent="0.35">
      <c r="A270" s="19" t="s">
        <v>141</v>
      </c>
      <c r="B270" s="390"/>
      <c r="C270" s="20" t="s">
        <v>61</v>
      </c>
      <c r="D270" s="32"/>
      <c r="E270" s="32"/>
      <c r="F270" s="32"/>
      <c r="G270" s="32"/>
      <c r="H270" s="32">
        <f t="shared" ref="H270:R270" si="253">(H26/H$88)/H$89</f>
        <v>0</v>
      </c>
      <c r="I270" s="32">
        <f t="shared" si="253"/>
        <v>0</v>
      </c>
      <c r="J270" s="32">
        <f t="shared" si="253"/>
        <v>0</v>
      </c>
      <c r="K270" s="32">
        <f t="shared" si="253"/>
        <v>0</v>
      </c>
      <c r="L270" s="32">
        <f t="shared" si="253"/>
        <v>0</v>
      </c>
      <c r="M270" s="32">
        <f t="shared" si="253"/>
        <v>0</v>
      </c>
      <c r="N270" s="32">
        <f t="shared" si="253"/>
        <v>0</v>
      </c>
      <c r="O270" s="32">
        <f t="shared" si="253"/>
        <v>0</v>
      </c>
      <c r="P270" s="32">
        <f t="shared" si="253"/>
        <v>0</v>
      </c>
      <c r="Q270" s="32">
        <f t="shared" si="253"/>
        <v>0</v>
      </c>
      <c r="R270" s="32">
        <f t="shared" si="253"/>
        <v>0</v>
      </c>
      <c r="S270" s="32">
        <f t="shared" ref="S270:T270" si="254">(S26/S$88)/S$89</f>
        <v>0</v>
      </c>
      <c r="T270" s="32">
        <f t="shared" si="254"/>
        <v>0</v>
      </c>
      <c r="U270" s="32">
        <f t="shared" ref="U270" si="255">(U26/U$88)/U$89</f>
        <v>0</v>
      </c>
    </row>
    <row r="271" spans="1:21" x14ac:dyDescent="0.35">
      <c r="A271" s="19" t="s">
        <v>141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35">
      <c r="A272" s="19" t="s">
        <v>141</v>
      </c>
      <c r="B272" s="391"/>
      <c r="C272" s="27" t="s">
        <v>63</v>
      </c>
      <c r="D272" s="33"/>
      <c r="E272" s="33"/>
      <c r="F272" s="33"/>
      <c r="G272" s="33"/>
      <c r="H272" s="33">
        <f t="shared" ref="H272:R272" si="256">(H28/H$88)/H$89</f>
        <v>0</v>
      </c>
      <c r="I272" s="33">
        <f t="shared" si="256"/>
        <v>0</v>
      </c>
      <c r="J272" s="33">
        <f t="shared" si="256"/>
        <v>0</v>
      </c>
      <c r="K272" s="33">
        <f t="shared" si="256"/>
        <v>0</v>
      </c>
      <c r="L272" s="33">
        <f t="shared" si="256"/>
        <v>0</v>
      </c>
      <c r="M272" s="33">
        <f t="shared" si="256"/>
        <v>0</v>
      </c>
      <c r="N272" s="33">
        <f t="shared" si="256"/>
        <v>0</v>
      </c>
      <c r="O272" s="33">
        <f t="shared" si="256"/>
        <v>0</v>
      </c>
      <c r="P272" s="33">
        <f t="shared" si="256"/>
        <v>0</v>
      </c>
      <c r="Q272" s="33">
        <f t="shared" si="256"/>
        <v>0</v>
      </c>
      <c r="R272" s="33">
        <f t="shared" si="256"/>
        <v>0</v>
      </c>
      <c r="S272" s="33">
        <f t="shared" ref="S272:T272" si="257">(S28/S$88)/S$89</f>
        <v>0</v>
      </c>
      <c r="T272" s="33">
        <f t="shared" si="257"/>
        <v>0</v>
      </c>
      <c r="U272" s="33">
        <f t="shared" ref="U272" si="258">(U28/U$88)/U$89</f>
        <v>0</v>
      </c>
    </row>
    <row r="273" spans="1:21" x14ac:dyDescent="0.35">
      <c r="A273" s="19" t="s">
        <v>141</v>
      </c>
      <c r="B273" s="390" t="s">
        <v>6</v>
      </c>
      <c r="C273" s="17" t="s">
        <v>59</v>
      </c>
      <c r="D273" s="32"/>
      <c r="E273" s="32"/>
      <c r="F273" s="32"/>
      <c r="G273" s="32"/>
      <c r="H273" s="32">
        <f t="shared" ref="H273:R273" si="259">(H29/H$88)/H$89</f>
        <v>3.0558462899414036</v>
      </c>
      <c r="I273" s="32">
        <f t="shared" si="259"/>
        <v>4.7242403994381377</v>
      </c>
      <c r="J273" s="32">
        <f t="shared" si="259"/>
        <v>2.5232584884101605</v>
      </c>
      <c r="K273" s="32">
        <f t="shared" si="259"/>
        <v>2.3875491321196751</v>
      </c>
      <c r="L273" s="32">
        <f t="shared" si="259"/>
        <v>3.3195821953232798</v>
      </c>
      <c r="M273" s="32">
        <f t="shared" si="259"/>
        <v>2.6578431366166817</v>
      </c>
      <c r="N273" s="32">
        <f t="shared" si="259"/>
        <v>6.928082033201906</v>
      </c>
      <c r="O273" s="32">
        <f t="shared" si="259"/>
        <v>9.5930207526486431</v>
      </c>
      <c r="P273" s="32">
        <f t="shared" si="259"/>
        <v>9.3603506267073406</v>
      </c>
      <c r="Q273" s="32">
        <f t="shared" si="259"/>
        <v>10.133652499338337</v>
      </c>
      <c r="R273" s="32">
        <f t="shared" si="259"/>
        <v>6.9094890087662773</v>
      </c>
      <c r="S273" s="32">
        <f t="shared" ref="S273:T273" si="260">(S29/S$88)/S$89</f>
        <v>7.300357717718339</v>
      </c>
      <c r="T273" s="32">
        <f t="shared" si="260"/>
        <v>8.1539677038599461</v>
      </c>
      <c r="U273" s="32">
        <f t="shared" ref="U273" si="261">(U29/U$88)/U$89</f>
        <v>4.6415690945798591</v>
      </c>
    </row>
    <row r="274" spans="1:21" x14ac:dyDescent="0.35">
      <c r="A274" s="19" t="s">
        <v>141</v>
      </c>
      <c r="B274" s="390"/>
      <c r="C274" s="20" t="s">
        <v>60</v>
      </c>
      <c r="D274" s="32"/>
      <c r="E274" s="32"/>
      <c r="F274" s="32"/>
      <c r="G274" s="32"/>
      <c r="H274" s="32">
        <f t="shared" ref="H274:R274" si="262">(H30/H$88)/H$89</f>
        <v>3.0558462899414036</v>
      </c>
      <c r="I274" s="32">
        <f t="shared" si="262"/>
        <v>4.7242403994381377</v>
      </c>
      <c r="J274" s="32">
        <f t="shared" si="262"/>
        <v>2.5232584884101605</v>
      </c>
      <c r="K274" s="32">
        <f t="shared" si="262"/>
        <v>2.3875491321196751</v>
      </c>
      <c r="L274" s="32">
        <f t="shared" si="262"/>
        <v>3.3195821953232798</v>
      </c>
      <c r="M274" s="32">
        <f t="shared" si="262"/>
        <v>2.6578431366166817</v>
      </c>
      <c r="N274" s="32">
        <f t="shared" si="262"/>
        <v>6.928082033201906</v>
      </c>
      <c r="O274" s="32">
        <f t="shared" si="262"/>
        <v>9.5930207526486431</v>
      </c>
      <c r="P274" s="32">
        <f t="shared" si="262"/>
        <v>9.3603506267073406</v>
      </c>
      <c r="Q274" s="32">
        <f t="shared" si="262"/>
        <v>10.133652499338337</v>
      </c>
      <c r="R274" s="32">
        <f t="shared" si="262"/>
        <v>6.9094890087662773</v>
      </c>
      <c r="S274" s="32">
        <f t="shared" ref="S274:T274" si="263">(S30/S$88)/S$89</f>
        <v>7.300357717718339</v>
      </c>
      <c r="T274" s="32">
        <f t="shared" si="263"/>
        <v>8.1539677038599461</v>
      </c>
      <c r="U274" s="32">
        <f t="shared" ref="U274" si="264">(U30/U$88)/U$89</f>
        <v>4.6415690945798591</v>
      </c>
    </row>
    <row r="275" spans="1:21" x14ac:dyDescent="0.35">
      <c r="A275" s="19" t="s">
        <v>141</v>
      </c>
      <c r="B275" s="390"/>
      <c r="C275" s="20" t="s">
        <v>61</v>
      </c>
      <c r="D275" s="32"/>
      <c r="E275" s="32"/>
      <c r="F275" s="32"/>
      <c r="G275" s="32"/>
      <c r="H275" s="32">
        <f t="shared" ref="H275:R275" si="265">(H31/H$88)/H$89</f>
        <v>0</v>
      </c>
      <c r="I275" s="32">
        <f t="shared" si="265"/>
        <v>0</v>
      </c>
      <c r="J275" s="32">
        <f t="shared" si="265"/>
        <v>0</v>
      </c>
      <c r="K275" s="32">
        <f t="shared" si="265"/>
        <v>0</v>
      </c>
      <c r="L275" s="32">
        <f t="shared" si="265"/>
        <v>0</v>
      </c>
      <c r="M275" s="32">
        <f t="shared" si="265"/>
        <v>0</v>
      </c>
      <c r="N275" s="32">
        <f t="shared" si="265"/>
        <v>0</v>
      </c>
      <c r="O275" s="32">
        <f t="shared" si="265"/>
        <v>0</v>
      </c>
      <c r="P275" s="32">
        <f t="shared" si="265"/>
        <v>0</v>
      </c>
      <c r="Q275" s="32">
        <f t="shared" si="265"/>
        <v>0</v>
      </c>
      <c r="R275" s="32">
        <f t="shared" si="265"/>
        <v>0</v>
      </c>
      <c r="S275" s="32">
        <f t="shared" ref="S275:T275" si="266">(S31/S$88)/S$89</f>
        <v>0</v>
      </c>
      <c r="T275" s="32">
        <f t="shared" si="266"/>
        <v>0</v>
      </c>
      <c r="U275" s="32">
        <f t="shared" ref="U275" si="267">(U31/U$88)/U$89</f>
        <v>0</v>
      </c>
    </row>
    <row r="276" spans="1:21" x14ac:dyDescent="0.35">
      <c r="A276" s="19" t="s">
        <v>141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35">
      <c r="A277" s="19" t="s">
        <v>141</v>
      </c>
      <c r="B277" s="391"/>
      <c r="C277" s="27" t="s">
        <v>63</v>
      </c>
      <c r="D277" s="33"/>
      <c r="E277" s="33"/>
      <c r="F277" s="33"/>
      <c r="G277" s="33"/>
      <c r="H277" s="33">
        <f t="shared" ref="H277:R277" si="268">(H33/H$88)/H$89</f>
        <v>0</v>
      </c>
      <c r="I277" s="33">
        <f t="shared" si="268"/>
        <v>0</v>
      </c>
      <c r="J277" s="33">
        <f t="shared" si="268"/>
        <v>0</v>
      </c>
      <c r="K277" s="33">
        <f t="shared" si="268"/>
        <v>0</v>
      </c>
      <c r="L277" s="33">
        <f t="shared" si="268"/>
        <v>0</v>
      </c>
      <c r="M277" s="33">
        <f t="shared" si="268"/>
        <v>0</v>
      </c>
      <c r="N277" s="33">
        <f t="shared" si="268"/>
        <v>0</v>
      </c>
      <c r="O277" s="33">
        <f t="shared" si="268"/>
        <v>0</v>
      </c>
      <c r="P277" s="33">
        <f t="shared" si="268"/>
        <v>0</v>
      </c>
      <c r="Q277" s="33">
        <f t="shared" si="268"/>
        <v>0</v>
      </c>
      <c r="R277" s="33">
        <f t="shared" si="268"/>
        <v>0</v>
      </c>
      <c r="S277" s="33">
        <f t="shared" ref="S277:T277" si="269">(S33/S$88)/S$89</f>
        <v>0</v>
      </c>
      <c r="T277" s="33">
        <f t="shared" si="269"/>
        <v>0</v>
      </c>
      <c r="U277" s="33">
        <f t="shared" ref="U277" si="270">(U33/U$88)/U$89</f>
        <v>0</v>
      </c>
    </row>
    <row r="278" spans="1:21" x14ac:dyDescent="0.35">
      <c r="A278" s="19" t="s">
        <v>141</v>
      </c>
      <c r="B278" s="393" t="s">
        <v>7</v>
      </c>
      <c r="C278" s="28" t="s">
        <v>59</v>
      </c>
      <c r="D278" s="56"/>
      <c r="E278" s="56"/>
      <c r="F278" s="56"/>
      <c r="G278" s="56"/>
      <c r="H278" s="56">
        <f t="shared" ref="H278:R278" si="271">(H34/H$88)/H$89</f>
        <v>19.507028714108134</v>
      </c>
      <c r="I278" s="56">
        <f t="shared" si="271"/>
        <v>1.7290477286729371</v>
      </c>
      <c r="J278" s="56">
        <f t="shared" si="271"/>
        <v>2.665614334925356</v>
      </c>
      <c r="K278" s="56">
        <f t="shared" si="271"/>
        <v>1.1998953159429084</v>
      </c>
      <c r="L278" s="56">
        <f t="shared" si="271"/>
        <v>4.7246502486189144</v>
      </c>
      <c r="M278" s="56">
        <f t="shared" si="271"/>
        <v>4.3438188046808017</v>
      </c>
      <c r="N278" s="56">
        <f t="shared" si="271"/>
        <v>4.743987629348335</v>
      </c>
      <c r="O278" s="56">
        <f t="shared" si="271"/>
        <v>7.7904873037344942</v>
      </c>
      <c r="P278" s="56">
        <f t="shared" si="271"/>
        <v>6.5376099474613172</v>
      </c>
      <c r="Q278" s="56">
        <f t="shared" si="271"/>
        <v>7.9790589553828477</v>
      </c>
      <c r="R278" s="56">
        <f t="shared" si="271"/>
        <v>5.4049292563633866</v>
      </c>
      <c r="S278" s="56">
        <f t="shared" ref="S278:T278" si="272">(S34/S$88)/S$89</f>
        <v>8.8264663968729451</v>
      </c>
      <c r="T278" s="56">
        <f t="shared" si="272"/>
        <v>8.2577522431790111</v>
      </c>
      <c r="U278" s="56">
        <f t="shared" ref="U278" si="273">(U34/U$88)/U$89</f>
        <v>13.741880879732024</v>
      </c>
    </row>
    <row r="279" spans="1:21" x14ac:dyDescent="0.35">
      <c r="A279" s="19" t="s">
        <v>141</v>
      </c>
      <c r="B279" s="390"/>
      <c r="C279" s="20" t="s">
        <v>60</v>
      </c>
      <c r="D279" s="32"/>
      <c r="E279" s="32"/>
      <c r="F279" s="32"/>
      <c r="G279" s="32"/>
      <c r="H279" s="32">
        <f t="shared" ref="H279:R279" si="274">(H35/H$88)/H$89</f>
        <v>19.317771056348043</v>
      </c>
      <c r="I279" s="32">
        <f t="shared" si="274"/>
        <v>0.15638386119326203</v>
      </c>
      <c r="J279" s="32">
        <f t="shared" si="274"/>
        <v>0.62589088206169763</v>
      </c>
      <c r="K279" s="32">
        <f t="shared" si="274"/>
        <v>0.95312798486944472</v>
      </c>
      <c r="L279" s="32">
        <f t="shared" si="274"/>
        <v>4.3762008432439643</v>
      </c>
      <c r="M279" s="32">
        <f t="shared" si="274"/>
        <v>3.8348410788438021</v>
      </c>
      <c r="N279" s="32">
        <f t="shared" si="274"/>
        <v>4.6219910840466394</v>
      </c>
      <c r="O279" s="32">
        <f t="shared" si="274"/>
        <v>7.1330135622987534</v>
      </c>
      <c r="P279" s="32">
        <f t="shared" si="274"/>
        <v>5.890788913169084</v>
      </c>
      <c r="Q279" s="32">
        <f t="shared" si="274"/>
        <v>7.6488883895356059</v>
      </c>
      <c r="R279" s="32">
        <f t="shared" si="274"/>
        <v>4.884589256466719</v>
      </c>
      <c r="S279" s="32">
        <f t="shared" ref="S279:T279" si="275">(S35/S$88)/S$89</f>
        <v>8.1625149486217836</v>
      </c>
      <c r="T279" s="32">
        <f t="shared" si="275"/>
        <v>7.5199732405021056</v>
      </c>
      <c r="U279" s="32">
        <f t="shared" ref="U279" si="276">(U35/U$88)/U$89</f>
        <v>13.063803915190602</v>
      </c>
    </row>
    <row r="280" spans="1:21" x14ac:dyDescent="0.35">
      <c r="A280" s="19" t="s">
        <v>141</v>
      </c>
      <c r="B280" s="390"/>
      <c r="C280" s="20" t="s">
        <v>61</v>
      </c>
      <c r="D280" s="32"/>
      <c r="E280" s="32"/>
      <c r="F280" s="32"/>
      <c r="G280" s="32"/>
      <c r="H280" s="32">
        <f t="shared" ref="H280:R280" si="277">(H36/H$88)/H$89</f>
        <v>0</v>
      </c>
      <c r="I280" s="32">
        <f t="shared" si="277"/>
        <v>0</v>
      </c>
      <c r="J280" s="32">
        <f t="shared" si="277"/>
        <v>0</v>
      </c>
      <c r="K280" s="32">
        <f t="shared" si="277"/>
        <v>0</v>
      </c>
      <c r="L280" s="32">
        <f t="shared" si="277"/>
        <v>0</v>
      </c>
      <c r="M280" s="32">
        <f t="shared" si="277"/>
        <v>0</v>
      </c>
      <c r="N280" s="32">
        <f t="shared" si="277"/>
        <v>0</v>
      </c>
      <c r="O280" s="32">
        <f t="shared" si="277"/>
        <v>0</v>
      </c>
      <c r="P280" s="32">
        <f t="shared" si="277"/>
        <v>0</v>
      </c>
      <c r="Q280" s="32">
        <f t="shared" si="277"/>
        <v>0</v>
      </c>
      <c r="R280" s="32">
        <f t="shared" si="277"/>
        <v>0</v>
      </c>
      <c r="S280" s="32">
        <f t="shared" ref="S280:T280" si="278">(S36/S$88)/S$89</f>
        <v>0</v>
      </c>
      <c r="T280" s="32">
        <f t="shared" si="278"/>
        <v>0</v>
      </c>
      <c r="U280" s="32">
        <f t="shared" ref="U280" si="279">(U36/U$88)/U$89</f>
        <v>0</v>
      </c>
    </row>
    <row r="281" spans="1:21" x14ac:dyDescent="0.35">
      <c r="A281" s="19" t="s">
        <v>141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35">
      <c r="A282" s="19" t="s">
        <v>141</v>
      </c>
      <c r="B282" s="391"/>
      <c r="C282" s="27" t="s">
        <v>63</v>
      </c>
      <c r="D282" s="33"/>
      <c r="E282" s="33"/>
      <c r="F282" s="33"/>
      <c r="G282" s="33"/>
      <c r="H282" s="33">
        <f t="shared" ref="H282:R282" si="280">(H38/H$88)/H$89</f>
        <v>0.18925765776008699</v>
      </c>
      <c r="I282" s="33">
        <f t="shared" si="280"/>
        <v>1.5726638674796751</v>
      </c>
      <c r="J282" s="33">
        <f t="shared" si="280"/>
        <v>2.0397234528636585</v>
      </c>
      <c r="K282" s="33">
        <f t="shared" si="280"/>
        <v>0.24676733107346388</v>
      </c>
      <c r="L282" s="33">
        <f t="shared" si="280"/>
        <v>0.34844940537495112</v>
      </c>
      <c r="M282" s="33">
        <f t="shared" si="280"/>
        <v>0.50897772583699918</v>
      </c>
      <c r="N282" s="33">
        <f t="shared" si="280"/>
        <v>0.12199654530169607</v>
      </c>
      <c r="O282" s="33">
        <f t="shared" si="280"/>
        <v>0.65747374143574011</v>
      </c>
      <c r="P282" s="33">
        <f t="shared" si="280"/>
        <v>0.6468210342922337</v>
      </c>
      <c r="Q282" s="33">
        <f t="shared" si="280"/>
        <v>0.33017056584724142</v>
      </c>
      <c r="R282" s="33">
        <f t="shared" si="280"/>
        <v>0.52033999989666813</v>
      </c>
      <c r="S282" s="33">
        <f t="shared" ref="S282:T282" si="281">(S38/S$88)/S$89</f>
        <v>0.66395144825116292</v>
      </c>
      <c r="T282" s="33">
        <f t="shared" si="281"/>
        <v>0.73777900267690577</v>
      </c>
      <c r="U282" s="33">
        <f t="shared" ref="U282" si="282">(U38/U$88)/U$89</f>
        <v>0.67807696454142197</v>
      </c>
    </row>
    <row r="283" spans="1:21" x14ac:dyDescent="0.35">
      <c r="A283" s="19" t="s">
        <v>141</v>
      </c>
      <c r="B283" s="393" t="s">
        <v>8</v>
      </c>
      <c r="C283" s="28" t="s">
        <v>59</v>
      </c>
      <c r="D283" s="56"/>
      <c r="E283" s="56"/>
      <c r="F283" s="56"/>
      <c r="G283" s="56"/>
      <c r="H283" s="56">
        <f t="shared" ref="H283:R283" si="283">(H39/H$88)/H$89</f>
        <v>7.245329112223059E-2</v>
      </c>
      <c r="I283" s="56">
        <f t="shared" si="283"/>
        <v>0</v>
      </c>
      <c r="J283" s="56">
        <f t="shared" si="283"/>
        <v>0.10304878065859978</v>
      </c>
      <c r="K283" s="56">
        <f t="shared" si="283"/>
        <v>0.39708752501569705</v>
      </c>
      <c r="L283" s="56">
        <f t="shared" si="283"/>
        <v>0.24465001412436219</v>
      </c>
      <c r="M283" s="56">
        <f t="shared" si="283"/>
        <v>4.5171155421029605E-2</v>
      </c>
      <c r="N283" s="56">
        <f t="shared" si="283"/>
        <v>9.1053592946544998E-2</v>
      </c>
      <c r="O283" s="56">
        <f t="shared" si="283"/>
        <v>4.8984183367779731E-2</v>
      </c>
      <c r="P283" s="56">
        <f t="shared" si="283"/>
        <v>0.12112461185533734</v>
      </c>
      <c r="Q283" s="56">
        <f t="shared" si="283"/>
        <v>3.9058757317044487E-2</v>
      </c>
      <c r="R283" s="56">
        <f t="shared" si="283"/>
        <v>6.5952193410210205E-2</v>
      </c>
      <c r="S283" s="56">
        <f t="shared" ref="S283:T283" si="284">(S39/S$88)/S$89</f>
        <v>0.14920280946362766</v>
      </c>
      <c r="T283" s="56">
        <f t="shared" si="284"/>
        <v>0.14684232032469333</v>
      </c>
      <c r="U283" s="56">
        <f t="shared" ref="U283" si="285">(U39/U$88)/U$89</f>
        <v>0.17833416927358917</v>
      </c>
    </row>
    <row r="284" spans="1:21" x14ac:dyDescent="0.35">
      <c r="A284" s="19" t="s">
        <v>141</v>
      </c>
      <c r="B284" s="390"/>
      <c r="C284" s="20" t="s">
        <v>60</v>
      </c>
      <c r="D284" s="32"/>
      <c r="E284" s="32"/>
      <c r="F284" s="32"/>
      <c r="G284" s="32"/>
      <c r="H284" s="32">
        <f t="shared" ref="H284:R284" si="286">(H40/H$88)/H$89</f>
        <v>7.245329112223059E-2</v>
      </c>
      <c r="I284" s="32">
        <f t="shared" si="286"/>
        <v>0</v>
      </c>
      <c r="J284" s="32">
        <f t="shared" si="286"/>
        <v>0.10304878065859978</v>
      </c>
      <c r="K284" s="32">
        <f t="shared" si="286"/>
        <v>0.39708752501569705</v>
      </c>
      <c r="L284" s="32">
        <f t="shared" si="286"/>
        <v>0.24465001412436219</v>
      </c>
      <c r="M284" s="32">
        <f t="shared" si="286"/>
        <v>4.5171155421029605E-2</v>
      </c>
      <c r="N284" s="32">
        <f t="shared" si="286"/>
        <v>1.5505311282973154E-2</v>
      </c>
      <c r="O284" s="32">
        <f t="shared" si="286"/>
        <v>0</v>
      </c>
      <c r="P284" s="32">
        <f t="shared" si="286"/>
        <v>0</v>
      </c>
      <c r="Q284" s="32">
        <f t="shared" si="286"/>
        <v>0</v>
      </c>
      <c r="R284" s="32">
        <f t="shared" si="286"/>
        <v>0</v>
      </c>
      <c r="S284" s="32">
        <f t="shared" ref="S284:T284" si="287">(S40/S$88)/S$89</f>
        <v>0</v>
      </c>
      <c r="T284" s="32">
        <f t="shared" si="287"/>
        <v>0</v>
      </c>
      <c r="U284" s="32">
        <f t="shared" ref="U284" si="288">(U40/U$88)/U$89</f>
        <v>0</v>
      </c>
    </row>
    <row r="285" spans="1:21" x14ac:dyDescent="0.35">
      <c r="A285" s="19" t="s">
        <v>141</v>
      </c>
      <c r="B285" s="390"/>
      <c r="C285" s="20" t="s">
        <v>61</v>
      </c>
      <c r="D285" s="32"/>
      <c r="E285" s="32"/>
      <c r="F285" s="32"/>
      <c r="G285" s="32"/>
      <c r="H285" s="32">
        <f t="shared" ref="H285:R285" si="289">(H41/H$88)/H$89</f>
        <v>0</v>
      </c>
      <c r="I285" s="32">
        <f t="shared" si="289"/>
        <v>0</v>
      </c>
      <c r="J285" s="32">
        <f t="shared" si="289"/>
        <v>0</v>
      </c>
      <c r="K285" s="32">
        <f t="shared" si="289"/>
        <v>0</v>
      </c>
      <c r="L285" s="32">
        <f t="shared" si="289"/>
        <v>0</v>
      </c>
      <c r="M285" s="32">
        <f t="shared" si="289"/>
        <v>0</v>
      </c>
      <c r="N285" s="32">
        <f t="shared" si="289"/>
        <v>0</v>
      </c>
      <c r="O285" s="32">
        <f t="shared" si="289"/>
        <v>0</v>
      </c>
      <c r="P285" s="32">
        <f t="shared" si="289"/>
        <v>0</v>
      </c>
      <c r="Q285" s="32">
        <f t="shared" si="289"/>
        <v>0</v>
      </c>
      <c r="R285" s="32">
        <f t="shared" si="289"/>
        <v>0</v>
      </c>
      <c r="S285" s="32">
        <f>(S41/S$88)/S$89</f>
        <v>0</v>
      </c>
      <c r="T285" s="32">
        <f>(T41/T$88)/T$89</f>
        <v>0</v>
      </c>
      <c r="U285" s="32">
        <f>(U41/U$88)/U$89</f>
        <v>0</v>
      </c>
    </row>
    <row r="286" spans="1:21" x14ac:dyDescent="0.35">
      <c r="A286" s="19" t="s">
        <v>141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35">
      <c r="A287" s="19" t="s">
        <v>141</v>
      </c>
      <c r="B287" s="391"/>
      <c r="C287" s="27" t="s">
        <v>63</v>
      </c>
      <c r="D287" s="33"/>
      <c r="E287" s="33"/>
      <c r="F287" s="33"/>
      <c r="G287" s="33"/>
      <c r="H287" s="33">
        <f t="shared" ref="H287:R287" si="290">(H43/H$88)/H$89</f>
        <v>0</v>
      </c>
      <c r="I287" s="33">
        <f t="shared" si="290"/>
        <v>0</v>
      </c>
      <c r="J287" s="33">
        <f t="shared" si="290"/>
        <v>0</v>
      </c>
      <c r="K287" s="33">
        <f t="shared" si="290"/>
        <v>0</v>
      </c>
      <c r="L287" s="33">
        <f t="shared" si="290"/>
        <v>0</v>
      </c>
      <c r="M287" s="33">
        <f t="shared" si="290"/>
        <v>0</v>
      </c>
      <c r="N287" s="33">
        <f t="shared" si="290"/>
        <v>7.5548281663571859E-2</v>
      </c>
      <c r="O287" s="33">
        <f t="shared" si="290"/>
        <v>4.8984183367779731E-2</v>
      </c>
      <c r="P287" s="33">
        <f t="shared" si="290"/>
        <v>0.12112461185533734</v>
      </c>
      <c r="Q287" s="33">
        <f t="shared" si="290"/>
        <v>3.9058757317044487E-2</v>
      </c>
      <c r="R287" s="33">
        <f t="shared" si="290"/>
        <v>6.5952193410210205E-2</v>
      </c>
      <c r="S287" s="33">
        <f t="shared" ref="S287:U290" si="291">(S43/S$88)/S$89</f>
        <v>0.14920280946362766</v>
      </c>
      <c r="T287" s="33">
        <f t="shared" si="291"/>
        <v>0.14684232032469333</v>
      </c>
      <c r="U287" s="33">
        <f t="shared" si="291"/>
        <v>0.17833416927358917</v>
      </c>
    </row>
    <row r="288" spans="1:21" x14ac:dyDescent="0.35">
      <c r="A288" s="19" t="s">
        <v>141</v>
      </c>
      <c r="B288" s="393" t="s">
        <v>9</v>
      </c>
      <c r="C288" s="28" t="s">
        <v>59</v>
      </c>
      <c r="D288" s="56"/>
      <c r="E288" s="56"/>
      <c r="F288" s="56"/>
      <c r="G288" s="56"/>
      <c r="H288" s="56">
        <f t="shared" ref="H288:R288" si="292">(H44/H$88)/H$89</f>
        <v>3.4327897364755238</v>
      </c>
      <c r="I288" s="56">
        <f t="shared" si="292"/>
        <v>27.547277834648586</v>
      </c>
      <c r="J288" s="56">
        <f t="shared" si="292"/>
        <v>25.146796413014016</v>
      </c>
      <c r="K288" s="56">
        <f t="shared" si="292"/>
        <v>26.862391397947629</v>
      </c>
      <c r="L288" s="56">
        <f t="shared" si="292"/>
        <v>22.943130590644198</v>
      </c>
      <c r="M288" s="56">
        <f t="shared" si="292"/>
        <v>26.943416304179618</v>
      </c>
      <c r="N288" s="56">
        <f t="shared" si="292"/>
        <v>35.826776276697316</v>
      </c>
      <c r="O288" s="56">
        <f t="shared" si="292"/>
        <v>38.731249442993793</v>
      </c>
      <c r="P288" s="56">
        <f t="shared" si="292"/>
        <v>46.861284115112241</v>
      </c>
      <c r="Q288" s="56">
        <f t="shared" si="292"/>
        <v>57.503003743838335</v>
      </c>
      <c r="R288" s="56">
        <f t="shared" si="292"/>
        <v>73.622727484180103</v>
      </c>
      <c r="S288" s="56">
        <f t="shared" si="291"/>
        <v>81.745636127663204</v>
      </c>
      <c r="T288" s="56">
        <f t="shared" si="291"/>
        <v>81.890386201582217</v>
      </c>
      <c r="U288" s="56">
        <f t="shared" si="291"/>
        <v>81.01648303179455</v>
      </c>
    </row>
    <row r="289" spans="1:21" x14ac:dyDescent="0.35">
      <c r="A289" s="19" t="s">
        <v>141</v>
      </c>
      <c r="B289" s="390"/>
      <c r="C289" s="20" t="s">
        <v>60</v>
      </c>
      <c r="D289" s="32"/>
      <c r="E289" s="32"/>
      <c r="F289" s="32"/>
      <c r="G289" s="32"/>
      <c r="H289" s="32">
        <f t="shared" ref="H289:R289" si="293">(H45/H$88)/H$89</f>
        <v>3.3755961607257854</v>
      </c>
      <c r="I289" s="32">
        <f t="shared" si="293"/>
        <v>27.547277834648586</v>
      </c>
      <c r="J289" s="32">
        <f t="shared" si="293"/>
        <v>24.881352570714213</v>
      </c>
      <c r="K289" s="32">
        <f t="shared" si="293"/>
        <v>26.578374299028056</v>
      </c>
      <c r="L289" s="32">
        <f t="shared" si="293"/>
        <v>22.718055137937238</v>
      </c>
      <c r="M289" s="32">
        <f t="shared" si="293"/>
        <v>26.245229367653295</v>
      </c>
      <c r="N289" s="32">
        <f t="shared" si="293"/>
        <v>34.737918559231254</v>
      </c>
      <c r="O289" s="32">
        <f t="shared" si="293"/>
        <v>37.511761861462773</v>
      </c>
      <c r="P289" s="32">
        <f t="shared" si="293"/>
        <v>42.296896974742019</v>
      </c>
      <c r="Q289" s="32">
        <f t="shared" si="293"/>
        <v>53.736086402108526</v>
      </c>
      <c r="R289" s="32">
        <f t="shared" si="293"/>
        <v>69.098690545847504</v>
      </c>
      <c r="S289" s="32">
        <f t="shared" si="291"/>
        <v>76.086327327150642</v>
      </c>
      <c r="T289" s="32">
        <f t="shared" si="291"/>
        <v>73.901344299059062</v>
      </c>
      <c r="U289" s="32">
        <f t="shared" si="291"/>
        <v>74.494075977660003</v>
      </c>
    </row>
    <row r="290" spans="1:21" x14ac:dyDescent="0.35">
      <c r="A290" s="19" t="s">
        <v>141</v>
      </c>
      <c r="B290" s="390"/>
      <c r="C290" s="20" t="s">
        <v>61</v>
      </c>
      <c r="D290" s="32"/>
      <c r="E290" s="32"/>
      <c r="F290" s="32"/>
      <c r="G290" s="32"/>
      <c r="H290" s="32">
        <f t="shared" ref="H290:R290" si="294">(H46/H$88)/H$89</f>
        <v>0</v>
      </c>
      <c r="I290" s="32">
        <f t="shared" si="294"/>
        <v>0</v>
      </c>
      <c r="J290" s="32">
        <f t="shared" si="294"/>
        <v>0</v>
      </c>
      <c r="K290" s="32">
        <f t="shared" si="294"/>
        <v>0</v>
      </c>
      <c r="L290" s="32">
        <f t="shared" si="294"/>
        <v>0</v>
      </c>
      <c r="M290" s="32">
        <f t="shared" si="294"/>
        <v>0</v>
      </c>
      <c r="N290" s="32">
        <f t="shared" si="294"/>
        <v>0</v>
      </c>
      <c r="O290" s="32">
        <f t="shared" si="294"/>
        <v>0</v>
      </c>
      <c r="P290" s="32">
        <f t="shared" si="294"/>
        <v>0</v>
      </c>
      <c r="Q290" s="32">
        <f t="shared" si="294"/>
        <v>0</v>
      </c>
      <c r="R290" s="32">
        <f t="shared" si="294"/>
        <v>0</v>
      </c>
      <c r="S290" s="32">
        <f t="shared" si="291"/>
        <v>0</v>
      </c>
      <c r="T290" s="32">
        <f t="shared" si="291"/>
        <v>0</v>
      </c>
      <c r="U290" s="32">
        <f t="shared" si="291"/>
        <v>0</v>
      </c>
    </row>
    <row r="291" spans="1:21" x14ac:dyDescent="0.35">
      <c r="A291" s="19" t="s">
        <v>141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35">
      <c r="A292" s="19" t="s">
        <v>141</v>
      </c>
      <c r="B292" s="391"/>
      <c r="C292" s="27" t="s">
        <v>63</v>
      </c>
      <c r="D292" s="33"/>
      <c r="E292" s="33"/>
      <c r="F292" s="33"/>
      <c r="G292" s="33"/>
      <c r="H292" s="33">
        <f t="shared" ref="H292:R292" si="295">(H48/H$88)/H$89</f>
        <v>5.7193575749738629E-2</v>
      </c>
      <c r="I292" s="33">
        <f t="shared" si="295"/>
        <v>0</v>
      </c>
      <c r="J292" s="33">
        <f t="shared" si="295"/>
        <v>0.26544384229980694</v>
      </c>
      <c r="K292" s="33">
        <f t="shared" si="295"/>
        <v>0.28401709891957561</v>
      </c>
      <c r="L292" s="33">
        <f t="shared" si="295"/>
        <v>0.22507545270695753</v>
      </c>
      <c r="M292" s="33">
        <f t="shared" si="295"/>
        <v>0.69818693652632491</v>
      </c>
      <c r="N292" s="33">
        <f t="shared" si="295"/>
        <v>1.0888577174660605</v>
      </c>
      <c r="O292" s="33">
        <f t="shared" si="295"/>
        <v>1.2194875815310195</v>
      </c>
      <c r="P292" s="33">
        <f t="shared" si="295"/>
        <v>4.5643871403702194</v>
      </c>
      <c r="Q292" s="33">
        <f t="shared" si="295"/>
        <v>3.7669173417298105</v>
      </c>
      <c r="R292" s="33">
        <f t="shared" si="295"/>
        <v>4.5240369383326007</v>
      </c>
      <c r="S292" s="33">
        <f t="shared" ref="S292:U295" si="296">(S48/S$88)/S$89</f>
        <v>5.659308800512564</v>
      </c>
      <c r="T292" s="33">
        <f t="shared" si="296"/>
        <v>7.9890419025231543</v>
      </c>
      <c r="U292" s="33">
        <f t="shared" si="296"/>
        <v>6.5224070541345487</v>
      </c>
    </row>
    <row r="293" spans="1:21" x14ac:dyDescent="0.35">
      <c r="A293" s="19" t="s">
        <v>141</v>
      </c>
      <c r="B293" s="393" t="s">
        <v>1</v>
      </c>
      <c r="C293" s="28" t="s">
        <v>59</v>
      </c>
      <c r="D293" s="56"/>
      <c r="E293" s="56"/>
      <c r="F293" s="56"/>
      <c r="G293" s="56"/>
      <c r="H293" s="56">
        <f t="shared" ref="H293:R293" si="297">(H49/H$88)/H$89</f>
        <v>0.2818811155895824</v>
      </c>
      <c r="I293" s="56">
        <f t="shared" si="297"/>
        <v>0.94737891883644743</v>
      </c>
      <c r="J293" s="56">
        <f t="shared" si="297"/>
        <v>5.0148646148523008</v>
      </c>
      <c r="K293" s="56">
        <f t="shared" si="297"/>
        <v>5.5334273086774761</v>
      </c>
      <c r="L293" s="56">
        <f t="shared" si="297"/>
        <v>6.5660290720003713</v>
      </c>
      <c r="M293" s="56">
        <f t="shared" si="297"/>
        <v>6.8440453405737589</v>
      </c>
      <c r="N293" s="56">
        <f t="shared" si="297"/>
        <v>9.7982117500928112</v>
      </c>
      <c r="O293" s="56">
        <f t="shared" si="297"/>
        <v>8.76715708556587</v>
      </c>
      <c r="P293" s="56">
        <f t="shared" si="297"/>
        <v>11.224931081205463</v>
      </c>
      <c r="Q293" s="56">
        <f t="shared" si="297"/>
        <v>12.380259942297457</v>
      </c>
      <c r="R293" s="56">
        <f t="shared" si="297"/>
        <v>15.519857227775153</v>
      </c>
      <c r="S293" s="56">
        <f t="shared" si="296"/>
        <v>12.699766095253453</v>
      </c>
      <c r="T293" s="56">
        <f t="shared" si="296"/>
        <v>11.903102923445692</v>
      </c>
      <c r="U293" s="56">
        <f t="shared" si="296"/>
        <v>21.437762414921689</v>
      </c>
    </row>
    <row r="294" spans="1:21" x14ac:dyDescent="0.35">
      <c r="A294" s="19" t="s">
        <v>141</v>
      </c>
      <c r="B294" s="390"/>
      <c r="C294" s="20" t="s">
        <v>60</v>
      </c>
      <c r="D294" s="32"/>
      <c r="E294" s="32"/>
      <c r="F294" s="32"/>
      <c r="G294" s="32"/>
      <c r="H294" s="32">
        <f t="shared" ref="H294:R294" si="298">(H50/H$88)/H$89</f>
        <v>0.24310316931513265</v>
      </c>
      <c r="I294" s="32">
        <f t="shared" si="298"/>
        <v>0.47355159257848695</v>
      </c>
      <c r="J294" s="32">
        <f t="shared" si="298"/>
        <v>4.389034996849583</v>
      </c>
      <c r="K294" s="32">
        <f t="shared" si="298"/>
        <v>4.5956672831333467</v>
      </c>
      <c r="L294" s="32">
        <f t="shared" si="298"/>
        <v>4.9745351526946839</v>
      </c>
      <c r="M294" s="32">
        <f t="shared" si="298"/>
        <v>3.6083457153833494</v>
      </c>
      <c r="N294" s="32">
        <f t="shared" si="298"/>
        <v>8.3984335106581938</v>
      </c>
      <c r="O294" s="32">
        <f t="shared" si="298"/>
        <v>6.5532952211253717</v>
      </c>
      <c r="P294" s="32">
        <f t="shared" si="298"/>
        <v>8.195400430234967</v>
      </c>
      <c r="Q294" s="32">
        <f t="shared" si="298"/>
        <v>8.492452575789148</v>
      </c>
      <c r="R294" s="32">
        <f t="shared" si="298"/>
        <v>9.1315959479704834</v>
      </c>
      <c r="S294" s="32">
        <f t="shared" si="296"/>
        <v>8.9622717447249318</v>
      </c>
      <c r="T294" s="32">
        <f t="shared" si="296"/>
        <v>8.3171297664179988</v>
      </c>
      <c r="U294" s="32">
        <f t="shared" si="296"/>
        <v>14.183269782240165</v>
      </c>
    </row>
    <row r="295" spans="1:21" x14ac:dyDescent="0.35">
      <c r="A295" s="19" t="s">
        <v>141</v>
      </c>
      <c r="B295" s="390"/>
      <c r="C295" s="20" t="s">
        <v>61</v>
      </c>
      <c r="D295" s="32"/>
      <c r="E295" s="32"/>
      <c r="F295" s="32"/>
      <c r="G295" s="32"/>
      <c r="H295" s="32">
        <f t="shared" ref="H295:R295" si="299">(H51/H$88)/H$89</f>
        <v>0</v>
      </c>
      <c r="I295" s="32">
        <f t="shared" si="299"/>
        <v>0</v>
      </c>
      <c r="J295" s="32">
        <f t="shared" si="299"/>
        <v>0</v>
      </c>
      <c r="K295" s="32">
        <f t="shared" si="299"/>
        <v>0</v>
      </c>
      <c r="L295" s="32">
        <f t="shared" si="299"/>
        <v>0</v>
      </c>
      <c r="M295" s="32">
        <f t="shared" si="299"/>
        <v>0</v>
      </c>
      <c r="N295" s="32">
        <f t="shared" si="299"/>
        <v>0</v>
      </c>
      <c r="O295" s="32">
        <f t="shared" si="299"/>
        <v>0</v>
      </c>
      <c r="P295" s="32">
        <f t="shared" si="299"/>
        <v>0</v>
      </c>
      <c r="Q295" s="32">
        <f t="shared" si="299"/>
        <v>0</v>
      </c>
      <c r="R295" s="32">
        <f t="shared" si="299"/>
        <v>0</v>
      </c>
      <c r="S295" s="32">
        <f t="shared" si="296"/>
        <v>0</v>
      </c>
      <c r="T295" s="32">
        <f t="shared" si="296"/>
        <v>0</v>
      </c>
      <c r="U295" s="32">
        <f t="shared" si="296"/>
        <v>0</v>
      </c>
    </row>
    <row r="296" spans="1:21" x14ac:dyDescent="0.35">
      <c r="A296" s="19" t="s">
        <v>141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35">
      <c r="A297" s="19" t="s">
        <v>141</v>
      </c>
      <c r="B297" s="391"/>
      <c r="C297" s="27" t="s">
        <v>63</v>
      </c>
      <c r="D297" s="33"/>
      <c r="E297" s="33"/>
      <c r="F297" s="33"/>
      <c r="G297" s="33"/>
      <c r="H297" s="33">
        <f t="shared" ref="H297:R297" si="300">(H53/H$88)/H$89</f>
        <v>3.8777946274449714E-2</v>
      </c>
      <c r="I297" s="33">
        <f t="shared" si="300"/>
        <v>0.47382732625796042</v>
      </c>
      <c r="J297" s="33">
        <f t="shared" si="300"/>
        <v>0.62582961800271708</v>
      </c>
      <c r="K297" s="33">
        <f t="shared" si="300"/>
        <v>0.93776002554413018</v>
      </c>
      <c r="L297" s="33">
        <f t="shared" si="300"/>
        <v>1.5914939193056876</v>
      </c>
      <c r="M297" s="33">
        <f t="shared" si="300"/>
        <v>3.2356996251904095</v>
      </c>
      <c r="N297" s="33">
        <f t="shared" si="300"/>
        <v>1.3997782394346159</v>
      </c>
      <c r="O297" s="33">
        <f t="shared" si="300"/>
        <v>2.2138618644404993</v>
      </c>
      <c r="P297" s="33">
        <f t="shared" si="300"/>
        <v>3.0295306509704978</v>
      </c>
      <c r="Q297" s="33">
        <f t="shared" si="300"/>
        <v>3.887807366508309</v>
      </c>
      <c r="R297" s="33">
        <f t="shared" si="300"/>
        <v>6.3882612798046718</v>
      </c>
      <c r="S297" s="33">
        <f t="shared" ref="S297:U300" si="301">(S53/S$88)/S$89</f>
        <v>3.7374943505285221</v>
      </c>
      <c r="T297" s="33">
        <f t="shared" si="301"/>
        <v>3.5859731570276945</v>
      </c>
      <c r="U297" s="33">
        <f t="shared" si="301"/>
        <v>7.2544926326815213</v>
      </c>
    </row>
    <row r="298" spans="1:21" x14ac:dyDescent="0.35">
      <c r="A298" s="19" t="s">
        <v>141</v>
      </c>
      <c r="B298" s="393" t="s">
        <v>166</v>
      </c>
      <c r="C298" s="28" t="s">
        <v>59</v>
      </c>
      <c r="D298" s="56"/>
      <c r="E298" s="56"/>
      <c r="F298" s="56"/>
      <c r="G298" s="56"/>
      <c r="H298" s="56">
        <f t="shared" ref="H298:R298" si="302">(H54/H$88)/H$89</f>
        <v>0</v>
      </c>
      <c r="I298" s="56">
        <f t="shared" si="302"/>
        <v>0</v>
      </c>
      <c r="J298" s="56">
        <f t="shared" si="302"/>
        <v>0</v>
      </c>
      <c r="K298" s="56">
        <f t="shared" si="302"/>
        <v>0</v>
      </c>
      <c r="L298" s="56">
        <f t="shared" si="302"/>
        <v>0</v>
      </c>
      <c r="M298" s="56">
        <f t="shared" si="302"/>
        <v>0</v>
      </c>
      <c r="N298" s="56">
        <f t="shared" si="302"/>
        <v>0</v>
      </c>
      <c r="O298" s="56">
        <f t="shared" si="302"/>
        <v>0</v>
      </c>
      <c r="P298" s="56">
        <f t="shared" si="302"/>
        <v>0</v>
      </c>
      <c r="Q298" s="56">
        <f t="shared" si="302"/>
        <v>1.4948721426648808E-2</v>
      </c>
      <c r="R298" s="56">
        <f t="shared" si="302"/>
        <v>1.5104521979408383E-2</v>
      </c>
      <c r="S298" s="56">
        <f t="shared" si="301"/>
        <v>0</v>
      </c>
      <c r="T298" s="56">
        <f t="shared" si="301"/>
        <v>0</v>
      </c>
      <c r="U298" s="56">
        <f t="shared" si="301"/>
        <v>0</v>
      </c>
    </row>
    <row r="299" spans="1:21" x14ac:dyDescent="0.35">
      <c r="A299" s="19" t="s">
        <v>141</v>
      </c>
      <c r="B299" s="390"/>
      <c r="C299" s="20" t="s">
        <v>60</v>
      </c>
      <c r="D299" s="32"/>
      <c r="E299" s="32"/>
      <c r="F299" s="32"/>
      <c r="G299" s="32"/>
      <c r="H299" s="32">
        <f t="shared" ref="H299:R299" si="303">(H55/H$88)/H$89</f>
        <v>0</v>
      </c>
      <c r="I299" s="32">
        <f t="shared" si="303"/>
        <v>0</v>
      </c>
      <c r="J299" s="32">
        <f t="shared" si="303"/>
        <v>0</v>
      </c>
      <c r="K299" s="32">
        <f t="shared" si="303"/>
        <v>0</v>
      </c>
      <c r="L299" s="32">
        <f t="shared" si="303"/>
        <v>0</v>
      </c>
      <c r="M299" s="32">
        <f t="shared" si="303"/>
        <v>0</v>
      </c>
      <c r="N299" s="32">
        <f t="shared" si="303"/>
        <v>0</v>
      </c>
      <c r="O299" s="32">
        <f t="shared" si="303"/>
        <v>0</v>
      </c>
      <c r="P299" s="32">
        <f t="shared" si="303"/>
        <v>0</v>
      </c>
      <c r="Q299" s="32">
        <f t="shared" si="303"/>
        <v>1.4948721426648808E-2</v>
      </c>
      <c r="R299" s="32">
        <f t="shared" si="303"/>
        <v>1.5104521979408383E-2</v>
      </c>
      <c r="S299" s="32">
        <f t="shared" si="301"/>
        <v>0</v>
      </c>
      <c r="T299" s="32">
        <f t="shared" si="301"/>
        <v>0</v>
      </c>
      <c r="U299" s="32">
        <f t="shared" si="301"/>
        <v>0</v>
      </c>
    </row>
    <row r="300" spans="1:21" x14ac:dyDescent="0.35">
      <c r="A300" s="19" t="s">
        <v>141</v>
      </c>
      <c r="B300" s="390"/>
      <c r="C300" s="20" t="s">
        <v>61</v>
      </c>
      <c r="D300" s="32"/>
      <c r="E300" s="32"/>
      <c r="F300" s="32"/>
      <c r="G300" s="32"/>
      <c r="H300" s="32">
        <f t="shared" ref="H300:R300" si="304">(H56/H$88)/H$89</f>
        <v>0</v>
      </c>
      <c r="I300" s="32">
        <f t="shared" si="304"/>
        <v>0</v>
      </c>
      <c r="J300" s="32">
        <f t="shared" si="304"/>
        <v>0</v>
      </c>
      <c r="K300" s="32">
        <f t="shared" si="304"/>
        <v>0</v>
      </c>
      <c r="L300" s="32">
        <f t="shared" si="304"/>
        <v>0</v>
      </c>
      <c r="M300" s="32">
        <f t="shared" si="304"/>
        <v>0</v>
      </c>
      <c r="N300" s="32">
        <f t="shared" si="304"/>
        <v>0</v>
      </c>
      <c r="O300" s="32">
        <f t="shared" si="304"/>
        <v>0</v>
      </c>
      <c r="P300" s="32">
        <f t="shared" si="304"/>
        <v>0</v>
      </c>
      <c r="Q300" s="32">
        <f t="shared" si="304"/>
        <v>0</v>
      </c>
      <c r="R300" s="32">
        <f t="shared" si="304"/>
        <v>0</v>
      </c>
      <c r="S300" s="32">
        <f t="shared" si="301"/>
        <v>0</v>
      </c>
      <c r="T300" s="32">
        <f t="shared" si="301"/>
        <v>0</v>
      </c>
      <c r="U300" s="32">
        <f t="shared" si="301"/>
        <v>0</v>
      </c>
    </row>
    <row r="301" spans="1:21" x14ac:dyDescent="0.35">
      <c r="A301" s="19" t="s">
        <v>141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35">
      <c r="A302" s="19" t="s">
        <v>141</v>
      </c>
      <c r="B302" s="391"/>
      <c r="C302" s="27" t="s">
        <v>63</v>
      </c>
      <c r="D302" s="33"/>
      <c r="E302" s="33"/>
      <c r="F302" s="33"/>
      <c r="G302" s="33"/>
      <c r="H302" s="33">
        <f t="shared" ref="H302:R302" si="305">(H58/H$88)/H$89</f>
        <v>0</v>
      </c>
      <c r="I302" s="33">
        <f t="shared" si="305"/>
        <v>0</v>
      </c>
      <c r="J302" s="33">
        <f t="shared" si="305"/>
        <v>0</v>
      </c>
      <c r="K302" s="33">
        <f t="shared" si="305"/>
        <v>0</v>
      </c>
      <c r="L302" s="33">
        <f t="shared" si="305"/>
        <v>0</v>
      </c>
      <c r="M302" s="33">
        <f t="shared" si="305"/>
        <v>0</v>
      </c>
      <c r="N302" s="33">
        <f t="shared" si="305"/>
        <v>0</v>
      </c>
      <c r="O302" s="33">
        <f t="shared" si="305"/>
        <v>0</v>
      </c>
      <c r="P302" s="33">
        <f t="shared" si="305"/>
        <v>0</v>
      </c>
      <c r="Q302" s="33">
        <f t="shared" si="305"/>
        <v>0</v>
      </c>
      <c r="R302" s="33">
        <f t="shared" si="305"/>
        <v>0</v>
      </c>
      <c r="S302" s="33">
        <f t="shared" ref="S302:U305" si="306">(S58/S$88)/S$89</f>
        <v>0</v>
      </c>
      <c r="T302" s="33">
        <f t="shared" si="306"/>
        <v>0</v>
      </c>
      <c r="U302" s="33">
        <f t="shared" si="306"/>
        <v>0</v>
      </c>
    </row>
    <row r="303" spans="1:21" x14ac:dyDescent="0.35">
      <c r="A303" s="19" t="s">
        <v>141</v>
      </c>
      <c r="B303" s="393" t="s">
        <v>11</v>
      </c>
      <c r="C303" s="28" t="s">
        <v>59</v>
      </c>
      <c r="D303" s="56"/>
      <c r="E303" s="56"/>
      <c r="F303" s="56"/>
      <c r="G303" s="56"/>
      <c r="H303" s="56">
        <f t="shared" ref="H303:R303" si="307">(H59/H$88)/H$89</f>
        <v>0.22057347552267606</v>
      </c>
      <c r="I303" s="56">
        <f t="shared" si="307"/>
        <v>2.0763694699666932</v>
      </c>
      <c r="J303" s="56">
        <f t="shared" si="307"/>
        <v>3.7785503626099275</v>
      </c>
      <c r="K303" s="56">
        <f t="shared" si="307"/>
        <v>5.6193536706336733</v>
      </c>
      <c r="L303" s="56">
        <f t="shared" si="307"/>
        <v>6.8336035175464751</v>
      </c>
      <c r="M303" s="56">
        <f t="shared" si="307"/>
        <v>6.0206477356799191</v>
      </c>
      <c r="N303" s="56">
        <f t="shared" si="307"/>
        <v>9.5385466023712056</v>
      </c>
      <c r="O303" s="56">
        <f t="shared" si="307"/>
        <v>8.8745545609303385</v>
      </c>
      <c r="P303" s="56">
        <f t="shared" si="307"/>
        <v>14.987290850048243</v>
      </c>
      <c r="Q303" s="56">
        <f t="shared" si="307"/>
        <v>14.198759221650208</v>
      </c>
      <c r="R303" s="56">
        <f t="shared" si="307"/>
        <v>9.5686166595248068</v>
      </c>
      <c r="S303" s="56">
        <f t="shared" si="306"/>
        <v>6.4911200100423185</v>
      </c>
      <c r="T303" s="56">
        <f t="shared" si="306"/>
        <v>12.337929719909594</v>
      </c>
      <c r="U303" s="56">
        <f t="shared" si="306"/>
        <v>7.2764356034728399</v>
      </c>
    </row>
    <row r="304" spans="1:21" x14ac:dyDescent="0.35">
      <c r="A304" s="19" t="s">
        <v>141</v>
      </c>
      <c r="B304" s="390"/>
      <c r="C304" s="20" t="s">
        <v>60</v>
      </c>
      <c r="D304" s="32"/>
      <c r="E304" s="32"/>
      <c r="F304" s="32"/>
      <c r="G304" s="32"/>
      <c r="H304" s="32">
        <f t="shared" ref="H304:R304" si="308">(H60/H$88)/H$89</f>
        <v>0.22057347552267606</v>
      </c>
      <c r="I304" s="32">
        <f t="shared" si="308"/>
        <v>2.0751956727592469</v>
      </c>
      <c r="J304" s="32">
        <f t="shared" si="308"/>
        <v>3.7759661198752759</v>
      </c>
      <c r="K304" s="32">
        <f t="shared" si="308"/>
        <v>5.6166782597713025</v>
      </c>
      <c r="L304" s="32">
        <f t="shared" si="308"/>
        <v>6.8329650066636631</v>
      </c>
      <c r="M304" s="32">
        <f t="shared" si="308"/>
        <v>6.0150203028546008</v>
      </c>
      <c r="N304" s="32">
        <f t="shared" si="308"/>
        <v>9.5381119981756903</v>
      </c>
      <c r="O304" s="32">
        <f t="shared" si="308"/>
        <v>8.871504891984511</v>
      </c>
      <c r="P304" s="32">
        <f t="shared" si="308"/>
        <v>14.986184703343934</v>
      </c>
      <c r="Q304" s="32">
        <f t="shared" si="308"/>
        <v>14.197370628069562</v>
      </c>
      <c r="R304" s="32">
        <f t="shared" si="308"/>
        <v>9.5681755757594704</v>
      </c>
      <c r="S304" s="32">
        <f t="shared" si="306"/>
        <v>6.4902393608873998</v>
      </c>
      <c r="T304" s="32">
        <f t="shared" si="306"/>
        <v>12.319740124034391</v>
      </c>
      <c r="U304" s="32">
        <f t="shared" si="306"/>
        <v>7.2572238550678652</v>
      </c>
    </row>
    <row r="305" spans="1:21" x14ac:dyDescent="0.35">
      <c r="A305" s="19" t="s">
        <v>141</v>
      </c>
      <c r="B305" s="390"/>
      <c r="C305" s="20" t="s">
        <v>61</v>
      </c>
      <c r="D305" s="32"/>
      <c r="E305" s="32"/>
      <c r="F305" s="32"/>
      <c r="G305" s="32"/>
      <c r="H305" s="32">
        <f t="shared" ref="H305:R305" si="309">(H61/H$88)/H$89</f>
        <v>0</v>
      </c>
      <c r="I305" s="32">
        <f t="shared" si="309"/>
        <v>0</v>
      </c>
      <c r="J305" s="32">
        <f t="shared" si="309"/>
        <v>0</v>
      </c>
      <c r="K305" s="32">
        <f t="shared" si="309"/>
        <v>0</v>
      </c>
      <c r="L305" s="32">
        <f t="shared" si="309"/>
        <v>0</v>
      </c>
      <c r="M305" s="32">
        <f t="shared" si="309"/>
        <v>0</v>
      </c>
      <c r="N305" s="32">
        <f t="shared" si="309"/>
        <v>0</v>
      </c>
      <c r="O305" s="32">
        <f t="shared" si="309"/>
        <v>0</v>
      </c>
      <c r="P305" s="32">
        <f t="shared" si="309"/>
        <v>0</v>
      </c>
      <c r="Q305" s="32">
        <f t="shared" si="309"/>
        <v>0</v>
      </c>
      <c r="R305" s="32">
        <f t="shared" si="309"/>
        <v>0</v>
      </c>
      <c r="S305" s="32">
        <f t="shared" si="306"/>
        <v>0</v>
      </c>
      <c r="T305" s="32">
        <f t="shared" si="306"/>
        <v>0</v>
      </c>
      <c r="U305" s="32">
        <f t="shared" si="306"/>
        <v>0</v>
      </c>
    </row>
    <row r="306" spans="1:21" x14ac:dyDescent="0.35">
      <c r="A306" s="19" t="s">
        <v>141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35">
      <c r="A307" s="19" t="s">
        <v>141</v>
      </c>
      <c r="B307" s="391"/>
      <c r="C307" s="27" t="s">
        <v>63</v>
      </c>
      <c r="D307" s="33"/>
      <c r="E307" s="33"/>
      <c r="F307" s="33"/>
      <c r="G307" s="33"/>
      <c r="H307" s="33">
        <f t="shared" ref="H307:R307" si="310">(H63/H$88)/H$89</f>
        <v>0</v>
      </c>
      <c r="I307" s="33">
        <f t="shared" si="310"/>
        <v>1.1737972074463566E-3</v>
      </c>
      <c r="J307" s="33">
        <f t="shared" si="310"/>
        <v>2.5842427346510904E-3</v>
      </c>
      <c r="K307" s="33">
        <f t="shared" si="310"/>
        <v>2.6754108623709499E-3</v>
      </c>
      <c r="L307" s="33">
        <f t="shared" si="310"/>
        <v>6.3851088281169539E-4</v>
      </c>
      <c r="M307" s="33">
        <f t="shared" si="310"/>
        <v>5.6274328253180282E-3</v>
      </c>
      <c r="N307" s="33">
        <f t="shared" si="310"/>
        <v>4.3460419551520548E-4</v>
      </c>
      <c r="O307" s="33">
        <f t="shared" si="310"/>
        <v>3.0496689458271837E-3</v>
      </c>
      <c r="P307" s="33">
        <f t="shared" si="310"/>
        <v>1.1061467043089353E-3</v>
      </c>
      <c r="Q307" s="33">
        <f t="shared" si="310"/>
        <v>1.3885935806468243E-3</v>
      </c>
      <c r="R307" s="33">
        <f t="shared" si="310"/>
        <v>4.4108376533513657E-4</v>
      </c>
      <c r="S307" s="33">
        <f t="shared" ref="S307:U310" si="311">(S63/S$88)/S$89</f>
        <v>8.806491549178875E-4</v>
      </c>
      <c r="T307" s="33">
        <f t="shared" si="311"/>
        <v>1.8189595875202115E-2</v>
      </c>
      <c r="U307" s="33">
        <f t="shared" si="311"/>
        <v>1.9211748404975339E-2</v>
      </c>
    </row>
    <row r="308" spans="1:21" x14ac:dyDescent="0.35">
      <c r="A308" s="19" t="s">
        <v>141</v>
      </c>
      <c r="B308" s="393" t="s">
        <v>12</v>
      </c>
      <c r="C308" s="28" t="s">
        <v>59</v>
      </c>
      <c r="D308" s="56"/>
      <c r="E308" s="56"/>
      <c r="F308" s="56"/>
      <c r="G308" s="56"/>
      <c r="H308" s="56">
        <f t="shared" ref="H308:R308" si="312">(H64/H$88)/H$89</f>
        <v>3.8658889172499085</v>
      </c>
      <c r="I308" s="56">
        <f t="shared" si="312"/>
        <v>3.5420020575606075</v>
      </c>
      <c r="J308" s="56">
        <f t="shared" si="312"/>
        <v>2.6826470726308269</v>
      </c>
      <c r="K308" s="56">
        <f t="shared" si="312"/>
        <v>9.0924827039096208</v>
      </c>
      <c r="L308" s="56">
        <f t="shared" si="312"/>
        <v>14.401184094495568</v>
      </c>
      <c r="M308" s="56">
        <f t="shared" si="312"/>
        <v>11.607600904832122</v>
      </c>
      <c r="N308" s="56">
        <f t="shared" si="312"/>
        <v>17.627441357549017</v>
      </c>
      <c r="O308" s="56">
        <f t="shared" si="312"/>
        <v>13.095872244963449</v>
      </c>
      <c r="P308" s="56">
        <f t="shared" si="312"/>
        <v>20.417958723227169</v>
      </c>
      <c r="Q308" s="56">
        <f t="shared" si="312"/>
        <v>18.966592303891115</v>
      </c>
      <c r="R308" s="56">
        <f t="shared" si="312"/>
        <v>20.592308296180782</v>
      </c>
      <c r="S308" s="56">
        <f t="shared" si="311"/>
        <v>19.029048802762247</v>
      </c>
      <c r="T308" s="56">
        <f t="shared" si="311"/>
        <v>10.363205376324434</v>
      </c>
      <c r="U308" s="56">
        <f t="shared" si="311"/>
        <v>12.106829526969518</v>
      </c>
    </row>
    <row r="309" spans="1:21" x14ac:dyDescent="0.35">
      <c r="A309" s="19" t="s">
        <v>141</v>
      </c>
      <c r="B309" s="390"/>
      <c r="C309" s="20" t="s">
        <v>60</v>
      </c>
      <c r="D309" s="32"/>
      <c r="E309" s="32"/>
      <c r="F309" s="32"/>
      <c r="G309" s="32"/>
      <c r="H309" s="32">
        <f t="shared" ref="H309:R309" si="313">(H65/H$88)/H$89</f>
        <v>3.7419657362812853</v>
      </c>
      <c r="I309" s="32">
        <f t="shared" si="313"/>
        <v>3.1311838345636249</v>
      </c>
      <c r="J309" s="32">
        <f t="shared" si="313"/>
        <v>2.2731129081655639</v>
      </c>
      <c r="K309" s="32">
        <f t="shared" si="313"/>
        <v>3.950194288229512</v>
      </c>
      <c r="L309" s="32">
        <f t="shared" si="313"/>
        <v>7.6138872737554539</v>
      </c>
      <c r="M309" s="32">
        <f t="shared" si="313"/>
        <v>3.867780281220023</v>
      </c>
      <c r="N309" s="32">
        <f t="shared" si="313"/>
        <v>2.4926898603722938</v>
      </c>
      <c r="O309" s="32">
        <f t="shared" si="313"/>
        <v>4.7660900508410196</v>
      </c>
      <c r="P309" s="32">
        <f t="shared" si="313"/>
        <v>4.0595779303122317</v>
      </c>
      <c r="Q309" s="32">
        <f t="shared" si="313"/>
        <v>3.4815635134163809</v>
      </c>
      <c r="R309" s="32">
        <f t="shared" si="313"/>
        <v>4.563691151948392</v>
      </c>
      <c r="S309" s="32">
        <f t="shared" si="311"/>
        <v>1.4003950201866082</v>
      </c>
      <c r="T309" s="32">
        <f t="shared" si="311"/>
        <v>1.8984114907585936</v>
      </c>
      <c r="U309" s="32">
        <f t="shared" si="311"/>
        <v>2.7758247006630676</v>
      </c>
    </row>
    <row r="310" spans="1:21" x14ac:dyDescent="0.35">
      <c r="A310" s="19" t="s">
        <v>141</v>
      </c>
      <c r="B310" s="390"/>
      <c r="C310" s="20" t="s">
        <v>61</v>
      </c>
      <c r="D310" s="32"/>
      <c r="E310" s="32"/>
      <c r="F310" s="32"/>
      <c r="G310" s="32"/>
      <c r="H310" s="32">
        <f t="shared" ref="H310:R310" si="314">(H66/H$88)/H$89</f>
        <v>0</v>
      </c>
      <c r="I310" s="32">
        <f t="shared" si="314"/>
        <v>0</v>
      </c>
      <c r="J310" s="32">
        <f t="shared" si="314"/>
        <v>0</v>
      </c>
      <c r="K310" s="32">
        <f t="shared" si="314"/>
        <v>0.68810281646444948</v>
      </c>
      <c r="L310" s="32">
        <f t="shared" si="314"/>
        <v>2.7810803614885291</v>
      </c>
      <c r="M310" s="32">
        <f t="shared" si="314"/>
        <v>2.9201288431514167</v>
      </c>
      <c r="N310" s="32">
        <f t="shared" si="314"/>
        <v>8.9999333774593264</v>
      </c>
      <c r="O310" s="32">
        <f t="shared" si="314"/>
        <v>3.8014471418958191</v>
      </c>
      <c r="P310" s="32">
        <f t="shared" si="314"/>
        <v>4.7772950298716337</v>
      </c>
      <c r="Q310" s="32">
        <f t="shared" si="314"/>
        <v>8.3517790928913147</v>
      </c>
      <c r="R310" s="32">
        <f t="shared" si="314"/>
        <v>7.9159520472884548</v>
      </c>
      <c r="S310" s="32">
        <f t="shared" si="311"/>
        <v>9.3000960470808174</v>
      </c>
      <c r="T310" s="32">
        <f t="shared" si="311"/>
        <v>6.1388269802538851</v>
      </c>
      <c r="U310" s="32">
        <f t="shared" si="311"/>
        <v>7.1422202530561059</v>
      </c>
    </row>
    <row r="311" spans="1:21" x14ac:dyDescent="0.35">
      <c r="A311" s="19" t="s">
        <v>141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</row>
    <row r="312" spans="1:21" ht="15" thickBot="1" x14ac:dyDescent="0.4">
      <c r="A312" s="19" t="s">
        <v>141</v>
      </c>
      <c r="B312" s="394"/>
      <c r="C312" s="69" t="s">
        <v>63</v>
      </c>
      <c r="D312" s="78"/>
      <c r="E312" s="78"/>
      <c r="F312" s="78"/>
      <c r="G312" s="78"/>
      <c r="H312" s="78">
        <f t="shared" ref="H312:R312" si="315">(H68/H$88)/H$89</f>
        <v>0.12392318096862302</v>
      </c>
      <c r="I312" s="78">
        <f t="shared" si="315"/>
        <v>0.4108182229969829</v>
      </c>
      <c r="J312" s="78">
        <f t="shared" si="315"/>
        <v>0.40953416446526297</v>
      </c>
      <c r="K312" s="78">
        <f t="shared" si="315"/>
        <v>4.4541855992156592</v>
      </c>
      <c r="L312" s="78">
        <f t="shared" si="315"/>
        <v>4.0062164592515837</v>
      </c>
      <c r="M312" s="78">
        <f t="shared" si="315"/>
        <v>4.8196917804606816</v>
      </c>
      <c r="N312" s="78">
        <f t="shared" si="315"/>
        <v>6.1348181197173952</v>
      </c>
      <c r="O312" s="78">
        <f t="shared" si="315"/>
        <v>4.5283350522266099</v>
      </c>
      <c r="P312" s="78">
        <f t="shared" si="315"/>
        <v>11.581085763043305</v>
      </c>
      <c r="Q312" s="78">
        <f t="shared" si="315"/>
        <v>7.1332496975834214</v>
      </c>
      <c r="R312" s="78">
        <f t="shared" si="315"/>
        <v>8.1126650969439353</v>
      </c>
      <c r="S312" s="78">
        <f t="shared" ref="S312:U315" si="316">(S68/S$88)/S$89</f>
        <v>8.3285577354948206</v>
      </c>
      <c r="T312" s="78">
        <f t="shared" si="316"/>
        <v>2.3259669053119549</v>
      </c>
      <c r="U312" s="78">
        <f t="shared" si="316"/>
        <v>2.1887845732503441</v>
      </c>
    </row>
    <row r="313" spans="1:21" x14ac:dyDescent="0.35">
      <c r="A313" s="19" t="s">
        <v>141</v>
      </c>
      <c r="B313" s="388" t="s">
        <v>64</v>
      </c>
      <c r="C313" s="17" t="s">
        <v>59</v>
      </c>
      <c r="D313" s="32"/>
      <c r="E313" s="32"/>
      <c r="F313" s="32"/>
      <c r="G313" s="32"/>
      <c r="H313" s="32">
        <f t="shared" ref="H313:R313" si="317">(H69/H$88)/H$89</f>
        <v>7.4132521752950161E-4</v>
      </c>
      <c r="I313" s="32">
        <f t="shared" si="317"/>
        <v>1.022041514959796E-3</v>
      </c>
      <c r="J313" s="32">
        <f t="shared" si="317"/>
        <v>0</v>
      </c>
      <c r="K313" s="32">
        <f t="shared" si="317"/>
        <v>0</v>
      </c>
      <c r="L313" s="32">
        <f t="shared" si="317"/>
        <v>2.9499829975923292E-2</v>
      </c>
      <c r="M313" s="32">
        <f t="shared" si="317"/>
        <v>0</v>
      </c>
      <c r="N313" s="32">
        <f t="shared" si="317"/>
        <v>1.6876594159919169E-3</v>
      </c>
      <c r="O313" s="32">
        <f t="shared" si="317"/>
        <v>4.7994687748630888E-2</v>
      </c>
      <c r="P313" s="32">
        <f t="shared" si="317"/>
        <v>0.2468440803951879</v>
      </c>
      <c r="Q313" s="32">
        <f t="shared" si="317"/>
        <v>0.22528046580066816</v>
      </c>
      <c r="R313" s="32">
        <f t="shared" si="317"/>
        <v>5.556441133086517E-2</v>
      </c>
      <c r="S313" s="32">
        <f t="shared" si="316"/>
        <v>8.8543295726041818E-2</v>
      </c>
      <c r="T313" s="32">
        <f t="shared" si="316"/>
        <v>2.1456491490245984E-2</v>
      </c>
      <c r="U313" s="32">
        <f t="shared" si="316"/>
        <v>1.4806603633687898</v>
      </c>
    </row>
    <row r="314" spans="1:21" x14ac:dyDescent="0.35">
      <c r="A314" s="19" t="s">
        <v>141</v>
      </c>
      <c r="B314" s="388"/>
      <c r="C314" s="20" t="s">
        <v>60</v>
      </c>
      <c r="D314" s="32"/>
      <c r="E314" s="32"/>
      <c r="F314" s="32"/>
      <c r="G314" s="32"/>
      <c r="H314" s="32">
        <f t="shared" ref="H314:R314" si="318">(H70/H$88)/H$89</f>
        <v>7.4132521752950161E-4</v>
      </c>
      <c r="I314" s="32">
        <f t="shared" si="318"/>
        <v>1.022041514959796E-3</v>
      </c>
      <c r="J314" s="32">
        <f t="shared" si="318"/>
        <v>0</v>
      </c>
      <c r="K314" s="32">
        <f t="shared" si="318"/>
        <v>0</v>
      </c>
      <c r="L314" s="32">
        <f t="shared" si="318"/>
        <v>2.9499829975923292E-2</v>
      </c>
      <c r="M314" s="32">
        <f t="shared" si="318"/>
        <v>0</v>
      </c>
      <c r="N314" s="32">
        <f t="shared" si="318"/>
        <v>1.6876594159919169E-3</v>
      </c>
      <c r="O314" s="32">
        <f t="shared" si="318"/>
        <v>4.7994687748630888E-2</v>
      </c>
      <c r="P314" s="32">
        <f t="shared" si="318"/>
        <v>0.2468440803951879</v>
      </c>
      <c r="Q314" s="32">
        <f t="shared" si="318"/>
        <v>0.22528046580066816</v>
      </c>
      <c r="R314" s="32">
        <f t="shared" si="318"/>
        <v>5.556441133086517E-2</v>
      </c>
      <c r="S314" s="32">
        <f t="shared" si="316"/>
        <v>8.8543295726041818E-2</v>
      </c>
      <c r="T314" s="32">
        <f t="shared" si="316"/>
        <v>0</v>
      </c>
      <c r="U314" s="32">
        <f t="shared" si="316"/>
        <v>1.4549571893925384</v>
      </c>
    </row>
    <row r="315" spans="1:21" x14ac:dyDescent="0.35">
      <c r="A315" s="19" t="s">
        <v>141</v>
      </c>
      <c r="B315" s="388"/>
      <c r="C315" s="20" t="s">
        <v>61</v>
      </c>
      <c r="D315" s="32"/>
      <c r="E315" s="32"/>
      <c r="F315" s="32"/>
      <c r="G315" s="32"/>
      <c r="H315" s="32">
        <f t="shared" ref="H315:R315" si="319">(H71/H$88)/H$89</f>
        <v>0</v>
      </c>
      <c r="I315" s="32">
        <f t="shared" si="319"/>
        <v>0</v>
      </c>
      <c r="J315" s="32">
        <f t="shared" si="319"/>
        <v>0</v>
      </c>
      <c r="K315" s="32">
        <f t="shared" si="319"/>
        <v>0</v>
      </c>
      <c r="L315" s="32">
        <f t="shared" si="319"/>
        <v>0</v>
      </c>
      <c r="M315" s="32">
        <f t="shared" si="319"/>
        <v>0</v>
      </c>
      <c r="N315" s="32">
        <f t="shared" si="319"/>
        <v>0</v>
      </c>
      <c r="O315" s="32">
        <f t="shared" si="319"/>
        <v>0</v>
      </c>
      <c r="P315" s="32">
        <f t="shared" si="319"/>
        <v>0</v>
      </c>
      <c r="Q315" s="32">
        <f t="shared" si="319"/>
        <v>0</v>
      </c>
      <c r="R315" s="32">
        <f t="shared" si="319"/>
        <v>0</v>
      </c>
      <c r="S315" s="32">
        <f t="shared" si="316"/>
        <v>0</v>
      </c>
      <c r="T315" s="32">
        <f t="shared" si="316"/>
        <v>0</v>
      </c>
      <c r="U315" s="32">
        <f t="shared" si="316"/>
        <v>0</v>
      </c>
    </row>
    <row r="316" spans="1:21" x14ac:dyDescent="0.35">
      <c r="A316" s="19" t="s">
        <v>141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35">
      <c r="A317" s="19" t="s">
        <v>141</v>
      </c>
      <c r="B317" s="392"/>
      <c r="C317" s="26" t="s">
        <v>63</v>
      </c>
      <c r="D317" s="57"/>
      <c r="E317" s="57"/>
      <c r="F317" s="57"/>
      <c r="G317" s="57"/>
      <c r="H317" s="57">
        <f t="shared" ref="H317:R317" si="320">(H73/H$88)/H$89</f>
        <v>0</v>
      </c>
      <c r="I317" s="57">
        <f t="shared" si="320"/>
        <v>0</v>
      </c>
      <c r="J317" s="57">
        <f t="shared" si="320"/>
        <v>0</v>
      </c>
      <c r="K317" s="57">
        <f t="shared" si="320"/>
        <v>0</v>
      </c>
      <c r="L317" s="57">
        <f t="shared" si="320"/>
        <v>0</v>
      </c>
      <c r="M317" s="57">
        <f t="shared" si="320"/>
        <v>0</v>
      </c>
      <c r="N317" s="57">
        <f t="shared" si="320"/>
        <v>0</v>
      </c>
      <c r="O317" s="57">
        <f t="shared" si="320"/>
        <v>0</v>
      </c>
      <c r="P317" s="57">
        <f t="shared" si="320"/>
        <v>0</v>
      </c>
      <c r="Q317" s="57">
        <f t="shared" si="320"/>
        <v>0</v>
      </c>
      <c r="R317" s="57">
        <f t="shared" si="320"/>
        <v>0</v>
      </c>
      <c r="S317" s="57">
        <f t="shared" ref="S317:U320" si="321">(S73/S$88)/S$89</f>
        <v>0</v>
      </c>
      <c r="T317" s="57">
        <f t="shared" si="321"/>
        <v>2.1456491490245984E-2</v>
      </c>
      <c r="U317" s="57">
        <f t="shared" si="321"/>
        <v>2.5703173976251471E-2</v>
      </c>
    </row>
    <row r="318" spans="1:21" x14ac:dyDescent="0.35">
      <c r="A318" s="19" t="s">
        <v>141</v>
      </c>
      <c r="B318" s="393" t="s">
        <v>65</v>
      </c>
      <c r="C318" s="28" t="s">
        <v>59</v>
      </c>
      <c r="D318" s="56"/>
      <c r="E318" s="56"/>
      <c r="F318" s="56"/>
      <c r="G318" s="56"/>
      <c r="H318" s="56">
        <f t="shared" ref="H318:R318" si="322">(H74/H$88)/H$89</f>
        <v>5.0971271446296727E-3</v>
      </c>
      <c r="I318" s="56">
        <f t="shared" si="322"/>
        <v>3.4530185219039228E-3</v>
      </c>
      <c r="J318" s="56">
        <f t="shared" si="322"/>
        <v>0</v>
      </c>
      <c r="K318" s="56">
        <f t="shared" si="322"/>
        <v>0</v>
      </c>
      <c r="L318" s="56">
        <f t="shared" si="322"/>
        <v>0</v>
      </c>
      <c r="M318" s="56">
        <f t="shared" si="322"/>
        <v>0</v>
      </c>
      <c r="N318" s="56">
        <f t="shared" si="322"/>
        <v>1.0518650698452547E-2</v>
      </c>
      <c r="O318" s="56">
        <f t="shared" si="322"/>
        <v>2.7666970843809233E-2</v>
      </c>
      <c r="P318" s="56">
        <f t="shared" si="322"/>
        <v>2.5613231034362086E-2</v>
      </c>
      <c r="Q318" s="56">
        <f t="shared" si="322"/>
        <v>2.5368585305367609E-2</v>
      </c>
      <c r="R318" s="56">
        <f t="shared" si="322"/>
        <v>2.4049915641734455E-2</v>
      </c>
      <c r="S318" s="56">
        <f t="shared" si="321"/>
        <v>5.8345792871202758E-3</v>
      </c>
      <c r="T318" s="56">
        <f t="shared" si="321"/>
        <v>0</v>
      </c>
      <c r="U318" s="56">
        <f t="shared" si="321"/>
        <v>1.5822300116043755E-2</v>
      </c>
    </row>
    <row r="319" spans="1:21" x14ac:dyDescent="0.35">
      <c r="A319" s="19" t="s">
        <v>141</v>
      </c>
      <c r="B319" s="390"/>
      <c r="C319" s="20" t="s">
        <v>60</v>
      </c>
      <c r="D319" s="32"/>
      <c r="E319" s="32"/>
      <c r="F319" s="32"/>
      <c r="G319" s="32"/>
      <c r="H319" s="32">
        <f t="shared" ref="H319:R319" si="323">(H75/H$88)/H$89</f>
        <v>5.0971271446296727E-3</v>
      </c>
      <c r="I319" s="32">
        <f t="shared" si="323"/>
        <v>3.4530185219039228E-3</v>
      </c>
      <c r="J319" s="32">
        <f t="shared" si="323"/>
        <v>0</v>
      </c>
      <c r="K319" s="32">
        <f t="shared" si="323"/>
        <v>0</v>
      </c>
      <c r="L319" s="32">
        <f t="shared" si="323"/>
        <v>0</v>
      </c>
      <c r="M319" s="32">
        <f t="shared" si="323"/>
        <v>0</v>
      </c>
      <c r="N319" s="32">
        <f t="shared" si="323"/>
        <v>1.0518650698452547E-2</v>
      </c>
      <c r="O319" s="32">
        <f t="shared" si="323"/>
        <v>2.7666970843809233E-2</v>
      </c>
      <c r="P319" s="32">
        <f t="shared" si="323"/>
        <v>2.5613231034362086E-2</v>
      </c>
      <c r="Q319" s="32">
        <f t="shared" si="323"/>
        <v>2.5368585305367609E-2</v>
      </c>
      <c r="R319" s="32">
        <f t="shared" si="323"/>
        <v>2.4049915641734455E-2</v>
      </c>
      <c r="S319" s="32">
        <f t="shared" si="321"/>
        <v>5.8345792871202758E-3</v>
      </c>
      <c r="T319" s="32">
        <f t="shared" si="321"/>
        <v>0</v>
      </c>
      <c r="U319" s="32">
        <f t="shared" si="321"/>
        <v>1.5822300116043755E-2</v>
      </c>
    </row>
    <row r="320" spans="1:21" x14ac:dyDescent="0.35">
      <c r="A320" s="19" t="s">
        <v>141</v>
      </c>
      <c r="B320" s="390"/>
      <c r="C320" s="20" t="s">
        <v>61</v>
      </c>
      <c r="D320" s="32"/>
      <c r="E320" s="32"/>
      <c r="F320" s="32"/>
      <c r="G320" s="32"/>
      <c r="H320" s="32">
        <f t="shared" ref="H320:R320" si="324">(H76/H$88)/H$89</f>
        <v>0</v>
      </c>
      <c r="I320" s="32">
        <f t="shared" si="324"/>
        <v>0</v>
      </c>
      <c r="J320" s="32">
        <f t="shared" si="324"/>
        <v>0</v>
      </c>
      <c r="K320" s="32">
        <f t="shared" si="324"/>
        <v>0</v>
      </c>
      <c r="L320" s="32">
        <f t="shared" si="324"/>
        <v>0</v>
      </c>
      <c r="M320" s="32">
        <f t="shared" si="324"/>
        <v>0</v>
      </c>
      <c r="N320" s="32">
        <f t="shared" si="324"/>
        <v>0</v>
      </c>
      <c r="O320" s="32">
        <f t="shared" si="324"/>
        <v>0</v>
      </c>
      <c r="P320" s="32">
        <f t="shared" si="324"/>
        <v>0</v>
      </c>
      <c r="Q320" s="32">
        <f t="shared" si="324"/>
        <v>0</v>
      </c>
      <c r="R320" s="32">
        <f t="shared" si="324"/>
        <v>0</v>
      </c>
      <c r="S320" s="32">
        <f t="shared" si="321"/>
        <v>0</v>
      </c>
      <c r="T320" s="32">
        <f t="shared" si="321"/>
        <v>0</v>
      </c>
      <c r="U320" s="32">
        <f t="shared" si="321"/>
        <v>0</v>
      </c>
    </row>
    <row r="321" spans="1:21" x14ac:dyDescent="0.35">
      <c r="A321" s="19" t="s">
        <v>141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1" x14ac:dyDescent="0.35">
      <c r="A322" s="19" t="s">
        <v>141</v>
      </c>
      <c r="B322" s="391"/>
      <c r="C322" s="27" t="s">
        <v>63</v>
      </c>
      <c r="D322" s="33"/>
      <c r="E322" s="33"/>
      <c r="F322" s="33"/>
      <c r="G322" s="33"/>
      <c r="H322" s="33">
        <f t="shared" ref="H322:R322" si="325">(H78/H$88)/H$89</f>
        <v>0</v>
      </c>
      <c r="I322" s="33">
        <f t="shared" si="325"/>
        <v>0</v>
      </c>
      <c r="J322" s="33">
        <f t="shared" si="325"/>
        <v>0</v>
      </c>
      <c r="K322" s="33">
        <f t="shared" si="325"/>
        <v>0</v>
      </c>
      <c r="L322" s="33">
        <f t="shared" si="325"/>
        <v>0</v>
      </c>
      <c r="M322" s="33">
        <f t="shared" si="325"/>
        <v>0</v>
      </c>
      <c r="N322" s="33">
        <f t="shared" si="325"/>
        <v>0</v>
      </c>
      <c r="O322" s="33">
        <f t="shared" si="325"/>
        <v>0</v>
      </c>
      <c r="P322" s="33">
        <f t="shared" si="325"/>
        <v>0</v>
      </c>
      <c r="Q322" s="33">
        <f t="shared" si="325"/>
        <v>0</v>
      </c>
      <c r="R322" s="33">
        <f t="shared" si="325"/>
        <v>0</v>
      </c>
      <c r="S322" s="33">
        <f t="shared" ref="S322:U325" si="326">(S78/S$88)/S$89</f>
        <v>0</v>
      </c>
      <c r="T322" s="33">
        <f t="shared" si="326"/>
        <v>0</v>
      </c>
      <c r="U322" s="33">
        <f t="shared" si="326"/>
        <v>0</v>
      </c>
    </row>
    <row r="323" spans="1:21" x14ac:dyDescent="0.35">
      <c r="A323" s="19" t="s">
        <v>141</v>
      </c>
      <c r="B323" s="388" t="s">
        <v>94</v>
      </c>
      <c r="C323" s="28" t="s">
        <v>59</v>
      </c>
      <c r="D323" s="32"/>
      <c r="E323" s="32"/>
      <c r="F323" s="32"/>
      <c r="G323" s="32"/>
      <c r="H323" s="32">
        <f t="shared" ref="H323:R323" si="327">(H79/H$88)/H$89</f>
        <v>19.501190261745972</v>
      </c>
      <c r="I323" s="32">
        <f t="shared" si="327"/>
        <v>1.7245726686360732</v>
      </c>
      <c r="J323" s="32">
        <f t="shared" si="327"/>
        <v>2.665614334925356</v>
      </c>
      <c r="K323" s="32">
        <f t="shared" si="327"/>
        <v>1.1998953159429084</v>
      </c>
      <c r="L323" s="32">
        <f t="shared" si="327"/>
        <v>4.6951504186429913</v>
      </c>
      <c r="M323" s="32">
        <f t="shared" si="327"/>
        <v>4.3438188046808017</v>
      </c>
      <c r="N323" s="32">
        <f t="shared" si="327"/>
        <v>4.7317813192338898</v>
      </c>
      <c r="O323" s="32">
        <f t="shared" si="327"/>
        <v>7.7148256451420529</v>
      </c>
      <c r="P323" s="32">
        <f t="shared" si="327"/>
        <v>6.2651526360317673</v>
      </c>
      <c r="Q323" s="32">
        <f t="shared" si="327"/>
        <v>7.7284099042768108</v>
      </c>
      <c r="R323" s="32">
        <f t="shared" si="327"/>
        <v>5.3253149293907871</v>
      </c>
      <c r="S323" s="32">
        <f t="shared" si="326"/>
        <v>8.7320885218597848</v>
      </c>
      <c r="T323" s="32">
        <f t="shared" si="326"/>
        <v>8.2362957516887647</v>
      </c>
      <c r="U323" s="32">
        <f t="shared" si="326"/>
        <v>12.245398216247191</v>
      </c>
    </row>
    <row r="324" spans="1:21" x14ac:dyDescent="0.35">
      <c r="A324" s="19" t="s">
        <v>141</v>
      </c>
      <c r="B324" s="388"/>
      <c r="C324" s="20" t="s">
        <v>60</v>
      </c>
      <c r="D324" s="32"/>
      <c r="E324" s="32"/>
      <c r="F324" s="32"/>
      <c r="G324" s="32"/>
      <c r="H324" s="32">
        <f t="shared" ref="H324:R324" si="328">(H80/H$88)/H$89</f>
        <v>19.311932603985888</v>
      </c>
      <c r="I324" s="32">
        <f t="shared" si="328"/>
        <v>0.15190880115639832</v>
      </c>
      <c r="J324" s="32">
        <f t="shared" si="328"/>
        <v>0.62589088206169763</v>
      </c>
      <c r="K324" s="32">
        <f t="shared" si="328"/>
        <v>0.95312798486944472</v>
      </c>
      <c r="L324" s="32">
        <f t="shared" si="328"/>
        <v>4.3467010132680404</v>
      </c>
      <c r="M324" s="32">
        <f t="shared" si="328"/>
        <v>3.8348410788438021</v>
      </c>
      <c r="N324" s="32">
        <f t="shared" si="328"/>
        <v>4.6097847739321942</v>
      </c>
      <c r="O324" s="32">
        <f t="shared" si="328"/>
        <v>7.0573519037063139</v>
      </c>
      <c r="P324" s="32">
        <f t="shared" si="328"/>
        <v>5.6183316017395333</v>
      </c>
      <c r="Q324" s="32">
        <f t="shared" si="328"/>
        <v>7.3982393384295708</v>
      </c>
      <c r="R324" s="32">
        <f t="shared" si="328"/>
        <v>4.8049749294941195</v>
      </c>
      <c r="S324" s="32">
        <f t="shared" si="326"/>
        <v>8.0681370736086198</v>
      </c>
      <c r="T324" s="32">
        <f t="shared" si="326"/>
        <v>7.5199732405021056</v>
      </c>
      <c r="U324" s="32">
        <f t="shared" si="326"/>
        <v>11.593024425682021</v>
      </c>
    </row>
    <row r="325" spans="1:21" x14ac:dyDescent="0.35">
      <c r="A325" s="19" t="s">
        <v>141</v>
      </c>
      <c r="B325" s="388"/>
      <c r="C325" s="20" t="s">
        <v>61</v>
      </c>
      <c r="D325" s="32"/>
      <c r="E325" s="32"/>
      <c r="F325" s="32"/>
      <c r="G325" s="32"/>
      <c r="H325" s="32">
        <f t="shared" ref="H325:R325" si="329">(H81/H$88)/H$89</f>
        <v>0</v>
      </c>
      <c r="I325" s="32">
        <f t="shared" si="329"/>
        <v>0</v>
      </c>
      <c r="J325" s="32">
        <f t="shared" si="329"/>
        <v>0</v>
      </c>
      <c r="K325" s="32">
        <f t="shared" si="329"/>
        <v>0</v>
      </c>
      <c r="L325" s="32">
        <f t="shared" si="329"/>
        <v>0</v>
      </c>
      <c r="M325" s="32">
        <f t="shared" si="329"/>
        <v>0</v>
      </c>
      <c r="N325" s="32">
        <f t="shared" si="329"/>
        <v>0</v>
      </c>
      <c r="O325" s="32">
        <f t="shared" si="329"/>
        <v>0</v>
      </c>
      <c r="P325" s="32">
        <f t="shared" si="329"/>
        <v>0</v>
      </c>
      <c r="Q325" s="32">
        <f t="shared" si="329"/>
        <v>0</v>
      </c>
      <c r="R325" s="32">
        <f t="shared" si="329"/>
        <v>0</v>
      </c>
      <c r="S325" s="32">
        <f t="shared" si="326"/>
        <v>0</v>
      </c>
      <c r="T325" s="32">
        <f t="shared" si="326"/>
        <v>0</v>
      </c>
      <c r="U325" s="32">
        <f t="shared" si="326"/>
        <v>0</v>
      </c>
    </row>
    <row r="326" spans="1:21" x14ac:dyDescent="0.35">
      <c r="A326" s="19" t="s">
        <v>141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1" x14ac:dyDescent="0.35">
      <c r="A327" s="19" t="s">
        <v>141</v>
      </c>
      <c r="B327" s="389"/>
      <c r="C327" s="25" t="s">
        <v>63</v>
      </c>
      <c r="D327" s="58"/>
      <c r="E327" s="58"/>
      <c r="F327" s="58"/>
      <c r="G327" s="58"/>
      <c r="H327" s="58">
        <f t="shared" ref="H327:R327" si="330">(H83/H$88)/H$89</f>
        <v>0.18925765776008699</v>
      </c>
      <c r="I327" s="58">
        <f t="shared" si="330"/>
        <v>1.5726638674796751</v>
      </c>
      <c r="J327" s="58">
        <f t="shared" si="330"/>
        <v>2.0397234528636585</v>
      </c>
      <c r="K327" s="58">
        <f t="shared" si="330"/>
        <v>0.24676733107346388</v>
      </c>
      <c r="L327" s="58">
        <f t="shared" si="330"/>
        <v>0.34844940537495112</v>
      </c>
      <c r="M327" s="58">
        <f t="shared" si="330"/>
        <v>0.50897772583699918</v>
      </c>
      <c r="N327" s="58">
        <f t="shared" si="330"/>
        <v>0.12199654530169607</v>
      </c>
      <c r="O327" s="58">
        <f t="shared" si="330"/>
        <v>0.65747374143574011</v>
      </c>
      <c r="P327" s="58">
        <f t="shared" si="330"/>
        <v>0.6468210342922337</v>
      </c>
      <c r="Q327" s="58">
        <f t="shared" si="330"/>
        <v>0.33017056584724142</v>
      </c>
      <c r="R327" s="58">
        <f t="shared" si="330"/>
        <v>0.52033999989666813</v>
      </c>
      <c r="S327" s="58">
        <f>(S83/S$88)/S$89</f>
        <v>0.66395144825116292</v>
      </c>
      <c r="T327" s="58">
        <f>(T83/T$88)/T$89</f>
        <v>0.71632251118665979</v>
      </c>
      <c r="U327" s="58">
        <f>(U83/U$88)/U$89</f>
        <v>0.65237379056517053</v>
      </c>
    </row>
    <row r="328" spans="1:21" x14ac:dyDescent="0.35">
      <c r="A328" s="19" t="s">
        <v>141</v>
      </c>
    </row>
    <row r="329" spans="1:21" x14ac:dyDescent="0.35">
      <c r="A329" s="19" t="s">
        <v>141</v>
      </c>
    </row>
    <row r="330" spans="1:21" x14ac:dyDescent="0.35">
      <c r="A330" s="19" t="s">
        <v>141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</row>
    <row r="331" spans="1:21" x14ac:dyDescent="0.35">
      <c r="A331" s="19" t="s">
        <v>141</v>
      </c>
      <c r="B331" s="385" t="s">
        <v>0</v>
      </c>
      <c r="C331" s="260" t="s">
        <v>125</v>
      </c>
      <c r="D331" s="77"/>
      <c r="E331" s="77"/>
      <c r="F331" s="77"/>
      <c r="G331" s="77"/>
      <c r="H331" s="86">
        <f t="shared" ref="H331:R331" si="331">(H8/H$90)*100</f>
        <v>19.708333314632956</v>
      </c>
      <c r="I331" s="86">
        <f t="shared" si="331"/>
        <v>18.04056887519917</v>
      </c>
      <c r="J331" s="86">
        <f t="shared" si="331"/>
        <v>21.026643000108972</v>
      </c>
      <c r="K331" s="86">
        <f t="shared" si="331"/>
        <v>19.98541868029422</v>
      </c>
      <c r="L331" s="86">
        <f t="shared" si="331"/>
        <v>18.545443324984468</v>
      </c>
      <c r="M331" s="86">
        <f t="shared" si="331"/>
        <v>14.553729403215456</v>
      </c>
      <c r="N331" s="86">
        <f t="shared" si="331"/>
        <v>19.614800839045721</v>
      </c>
      <c r="O331" s="86">
        <f t="shared" si="331"/>
        <v>18.193523037831806</v>
      </c>
      <c r="P331" s="86">
        <f t="shared" si="331"/>
        <v>16.828823800754801</v>
      </c>
      <c r="Q331" s="86">
        <f t="shared" si="331"/>
        <v>16.582700877151595</v>
      </c>
      <c r="R331" s="86">
        <f t="shared" si="331"/>
        <v>15.418835543270665</v>
      </c>
      <c r="S331" s="86">
        <f t="shared" ref="S331:T331" si="332">(S8/S$90)*100</f>
        <v>17.077502686268524</v>
      </c>
      <c r="T331" s="86">
        <f t="shared" si="332"/>
        <v>16.606499613007454</v>
      </c>
      <c r="U331" s="86">
        <f t="shared" ref="U331" si="333">(U8/U$90)*100</f>
        <v>17.471803367329553</v>
      </c>
    </row>
    <row r="332" spans="1:21" ht="15" customHeight="1" x14ac:dyDescent="0.35">
      <c r="A332" s="19" t="s">
        <v>141</v>
      </c>
      <c r="B332" s="386"/>
      <c r="C332" s="260" t="s">
        <v>124</v>
      </c>
      <c r="D332" s="86"/>
      <c r="E332" s="86"/>
      <c r="F332" s="86"/>
      <c r="G332" s="86"/>
      <c r="H332" s="86">
        <f t="shared" ref="H332:R332" si="334">(H9/H$90)*100</f>
        <v>19.220051901744522</v>
      </c>
      <c r="I332" s="86">
        <f t="shared" si="334"/>
        <v>21.174324332636324</v>
      </c>
      <c r="J332" s="86">
        <f t="shared" si="334"/>
        <v>23.336921225860991</v>
      </c>
      <c r="K332" s="86">
        <f t="shared" si="334"/>
        <v>23.783310412218409</v>
      </c>
      <c r="L332" s="86">
        <f t="shared" si="334"/>
        <v>23.061908151789439</v>
      </c>
      <c r="M332" s="86">
        <f t="shared" si="334"/>
        <v>19.901537064405872</v>
      </c>
      <c r="N332" s="86">
        <f t="shared" si="334"/>
        <v>26.771624022406066</v>
      </c>
      <c r="O332" s="86">
        <f t="shared" si="334"/>
        <v>22.447831198081545</v>
      </c>
      <c r="P332" s="86">
        <f t="shared" si="334"/>
        <v>24.028838248295745</v>
      </c>
      <c r="Q332" s="86">
        <f t="shared" si="334"/>
        <v>25.014610642649082</v>
      </c>
      <c r="R332" s="86">
        <f t="shared" si="334"/>
        <v>22.907808128524422</v>
      </c>
      <c r="S332" s="86">
        <f t="shared" ref="S332:T333" si="335">(S9/S$90)*100</f>
        <v>22.322765231165654</v>
      </c>
      <c r="T332" s="86">
        <f t="shared" si="335"/>
        <v>22.492116883985748</v>
      </c>
      <c r="U332" s="86">
        <f t="shared" ref="U332" si="336">(U9/U$90)*100</f>
        <v>23.978913589437933</v>
      </c>
    </row>
    <row r="333" spans="1:21" ht="15" customHeight="1" x14ac:dyDescent="0.35">
      <c r="A333" s="19" t="s">
        <v>141</v>
      </c>
      <c r="B333" s="386"/>
      <c r="C333" s="95" t="s">
        <v>126</v>
      </c>
      <c r="D333" s="86"/>
      <c r="E333" s="86"/>
      <c r="F333" s="86"/>
      <c r="G333" s="86"/>
      <c r="H333" s="86">
        <f t="shared" ref="H333:R333" si="337">(H10/H$90)*100</f>
        <v>15.851074470473719</v>
      </c>
      <c r="I333" s="86">
        <f t="shared" si="337"/>
        <v>16.693492348626666</v>
      </c>
      <c r="J333" s="86">
        <f t="shared" si="337"/>
        <v>16.954677765437115</v>
      </c>
      <c r="K333" s="86">
        <f t="shared" si="337"/>
        <v>16.188775787978365</v>
      </c>
      <c r="L333" s="86">
        <f t="shared" si="337"/>
        <v>15.029551659045012</v>
      </c>
      <c r="M333" s="86">
        <f t="shared" si="337"/>
        <v>12.220968855228611</v>
      </c>
      <c r="N333" s="86">
        <f t="shared" si="337"/>
        <v>16.23798609439303</v>
      </c>
      <c r="O333" s="86">
        <f t="shared" si="337"/>
        <v>14.568052503859565</v>
      </c>
      <c r="P333" s="86">
        <f t="shared" si="337"/>
        <v>14.506757745368324</v>
      </c>
      <c r="Q333" s="86">
        <f t="shared" si="337"/>
        <v>13.456891997598843</v>
      </c>
      <c r="R333" s="86">
        <f t="shared" si="337"/>
        <v>13.095492722943716</v>
      </c>
      <c r="S333" s="86">
        <f t="shared" si="335"/>
        <v>14.035768185255836</v>
      </c>
      <c r="T333" s="86">
        <f t="shared" si="335"/>
        <v>13.510982931101129</v>
      </c>
      <c r="U333" s="86">
        <f t="shared" ref="U333" si="338">(U10/U$90)*100</f>
        <v>14.447861600752928</v>
      </c>
    </row>
    <row r="334" spans="1:21" ht="15" customHeight="1" x14ac:dyDescent="0.35">
      <c r="A334" s="19" t="s">
        <v>141</v>
      </c>
      <c r="B334" s="386"/>
      <c r="C334" s="260" t="s">
        <v>123</v>
      </c>
      <c r="D334" s="76"/>
      <c r="E334" s="76"/>
      <c r="F334" s="76"/>
      <c r="G334" s="76"/>
      <c r="H334" s="76">
        <f t="shared" ref="H334:R334" si="339">(H11/H$90)*100</f>
        <v>15.851074470473719</v>
      </c>
      <c r="I334" s="76">
        <f t="shared" si="339"/>
        <v>16.693492348626666</v>
      </c>
      <c r="J334" s="76">
        <f t="shared" si="339"/>
        <v>16.954677765437115</v>
      </c>
      <c r="K334" s="76">
        <f t="shared" si="339"/>
        <v>17.231670090314662</v>
      </c>
      <c r="L334" s="76">
        <f t="shared" si="339"/>
        <v>15.663141207646092</v>
      </c>
      <c r="M334" s="76">
        <f t="shared" si="339"/>
        <v>13.043190941897642</v>
      </c>
      <c r="N334" s="76">
        <f t="shared" si="339"/>
        <v>17.706224297989113</v>
      </c>
      <c r="O334" s="76">
        <f t="shared" si="339"/>
        <v>16.173021620769852</v>
      </c>
      <c r="P334" s="76">
        <f t="shared" si="339"/>
        <v>15.743863498116525</v>
      </c>
      <c r="Q334" s="76">
        <f t="shared" si="339"/>
        <v>15.342172688289974</v>
      </c>
      <c r="R334" s="76">
        <f t="shared" si="339"/>
        <v>15.227676839677947</v>
      </c>
      <c r="S334" s="76">
        <f t="shared" ref="S334:T334" si="340">(S11/S$90)*100</f>
        <v>15.510857449614814</v>
      </c>
      <c r="T334" s="76">
        <f t="shared" si="340"/>
        <v>15.227066295545203</v>
      </c>
      <c r="U334" s="76">
        <f t="shared" ref="U334" si="341">(U11/U$90)*100</f>
        <v>16.620161863801499</v>
      </c>
    </row>
    <row r="335" spans="1:21" ht="15" customHeight="1" x14ac:dyDescent="0.35">
      <c r="A335" s="19" t="s">
        <v>141</v>
      </c>
      <c r="B335" s="386"/>
      <c r="C335" s="20" t="s">
        <v>117</v>
      </c>
      <c r="D335" s="32"/>
      <c r="E335" s="32"/>
      <c r="F335" s="32"/>
      <c r="G335" s="32"/>
      <c r="H335" s="32">
        <f t="shared" ref="H335:R335" si="342">(H12/H$90)*100</f>
        <v>15.533194596428753</v>
      </c>
      <c r="I335" s="32">
        <f t="shared" si="342"/>
        <v>15.429184588335652</v>
      </c>
      <c r="J335" s="32">
        <f t="shared" si="342"/>
        <v>15.183327511314987</v>
      </c>
      <c r="K335" s="32">
        <f t="shared" si="342"/>
        <v>14.044013687553988</v>
      </c>
      <c r="L335" s="32">
        <f t="shared" si="342"/>
        <v>12.633714490257123</v>
      </c>
      <c r="M335" s="32">
        <f t="shared" si="342"/>
        <v>9.6306928218921115</v>
      </c>
      <c r="N335" s="32">
        <f t="shared" si="342"/>
        <v>12.852993656910536</v>
      </c>
      <c r="O335" s="32">
        <f t="shared" si="342"/>
        <v>12.487227912008963</v>
      </c>
      <c r="P335" s="32">
        <f t="shared" si="342"/>
        <v>11.419025436328837</v>
      </c>
      <c r="Q335" s="32">
        <f t="shared" si="342"/>
        <v>10.820464724129362</v>
      </c>
      <c r="R335" s="32">
        <f t="shared" si="342"/>
        <v>10.363714306011726</v>
      </c>
      <c r="S335" s="32">
        <f t="shared" ref="S335:T335" si="343">(S12/S$90)*100</f>
        <v>11.285665494105466</v>
      </c>
      <c r="T335" s="32">
        <f t="shared" si="343"/>
        <v>11.367370904007403</v>
      </c>
      <c r="U335" s="32">
        <f t="shared" ref="U335" si="344">(U12/U$90)*100</f>
        <v>11.971624165516268</v>
      </c>
    </row>
    <row r="336" spans="1:21" ht="15" customHeight="1" x14ac:dyDescent="0.35">
      <c r="A336" s="19" t="s">
        <v>141</v>
      </c>
      <c r="B336" s="386"/>
      <c r="C336" s="254" t="s">
        <v>118</v>
      </c>
      <c r="D336" s="32"/>
      <c r="E336" s="32"/>
      <c r="F336" s="32"/>
      <c r="G336" s="32"/>
      <c r="H336" s="32">
        <f t="shared" ref="H336:R336" si="345">(H13/H$90)*100</f>
        <v>9.1600351494573823E-2</v>
      </c>
      <c r="I336" s="32">
        <f t="shared" si="345"/>
        <v>0.24681998658234841</v>
      </c>
      <c r="J336" s="32">
        <f t="shared" si="345"/>
        <v>0.39132582014590039</v>
      </c>
      <c r="K336" s="32">
        <f t="shared" si="345"/>
        <v>0.21959357163192869</v>
      </c>
      <c r="L336" s="32">
        <f t="shared" si="345"/>
        <v>0.67488487964078836</v>
      </c>
      <c r="M336" s="32">
        <f t="shared" si="345"/>
        <v>0.5595032673281275</v>
      </c>
      <c r="N336" s="32">
        <f t="shared" si="345"/>
        <v>1.6508089815397975</v>
      </c>
      <c r="O336" s="32">
        <f t="shared" si="345"/>
        <v>0.58722463660064594</v>
      </c>
      <c r="P336" s="32">
        <f t="shared" si="345"/>
        <v>0.56194718746144334</v>
      </c>
      <c r="Q336" s="32">
        <f t="shared" si="345"/>
        <v>0.85695896105382219</v>
      </c>
      <c r="R336" s="32">
        <f t="shared" si="345"/>
        <v>0.75258531631197922</v>
      </c>
      <c r="S336" s="32">
        <f t="shared" ref="S336:T336" si="346">(S13/S$90)*100</f>
        <v>0.8401852292184776</v>
      </c>
      <c r="T336" s="32">
        <f t="shared" si="346"/>
        <v>0.58877057647104314</v>
      </c>
      <c r="U336" s="32">
        <f t="shared" ref="U336" si="347">(U13/U$90)*100</f>
        <v>0.70342431921952331</v>
      </c>
    </row>
    <row r="337" spans="1:21" ht="15" customHeight="1" x14ac:dyDescent="0.35">
      <c r="A337" s="19" t="s">
        <v>141</v>
      </c>
      <c r="B337" s="386"/>
      <c r="C337" s="254" t="s">
        <v>119</v>
      </c>
      <c r="D337" s="32"/>
      <c r="E337" s="32"/>
      <c r="F337" s="32"/>
      <c r="G337" s="32"/>
      <c r="H337" s="32">
        <f t="shared" ref="H337:R337" si="348">(H14/H$90)*100</f>
        <v>0</v>
      </c>
      <c r="I337" s="32">
        <f t="shared" si="348"/>
        <v>0</v>
      </c>
      <c r="J337" s="32">
        <f t="shared" si="348"/>
        <v>0</v>
      </c>
      <c r="K337" s="32">
        <f t="shared" si="348"/>
        <v>1.0428943023362935</v>
      </c>
      <c r="L337" s="32">
        <f t="shared" si="348"/>
        <v>0.63358954860107852</v>
      </c>
      <c r="M337" s="32">
        <f t="shared" si="348"/>
        <v>0.82222208666903107</v>
      </c>
      <c r="N337" s="32">
        <f t="shared" si="348"/>
        <v>1.4682382035960846</v>
      </c>
      <c r="O337" s="32">
        <f t="shared" si="348"/>
        <v>1.6049691169102862</v>
      </c>
      <c r="P337" s="32">
        <f t="shared" si="348"/>
        <v>1.2371057527482037</v>
      </c>
      <c r="Q337" s="32">
        <f t="shared" si="348"/>
        <v>1.8852806906911317</v>
      </c>
      <c r="R337" s="32">
        <f t="shared" si="348"/>
        <v>2.1321841167342299</v>
      </c>
      <c r="S337" s="32">
        <f t="shared" ref="S337:T337" si="349">(S14/S$90)*100</f>
        <v>1.4750892643589779</v>
      </c>
      <c r="T337" s="32">
        <f t="shared" si="349"/>
        <v>1.7160833644440745</v>
      </c>
      <c r="U337" s="32">
        <f t="shared" ref="U337" si="350">(U14/U$90)*100</f>
        <v>2.1723002630485713</v>
      </c>
    </row>
    <row r="338" spans="1:21" ht="15" customHeight="1" x14ac:dyDescent="0.35">
      <c r="A338" s="19" t="s">
        <v>141</v>
      </c>
      <c r="B338" s="386"/>
      <c r="C338" s="254" t="s">
        <v>120</v>
      </c>
      <c r="D338" s="34"/>
      <c r="E338" s="34"/>
      <c r="F338" s="34"/>
      <c r="G338" s="34"/>
      <c r="H338" s="34">
        <f t="shared" ref="H338:R338" si="351">(H15/H$90)*100</f>
        <v>0.22627952255039135</v>
      </c>
      <c r="I338" s="34">
        <f t="shared" si="351"/>
        <v>1.0174877737086669</v>
      </c>
      <c r="J338" s="34">
        <f t="shared" si="351"/>
        <v>1.3800244339762271</v>
      </c>
      <c r="K338" s="34">
        <f t="shared" si="351"/>
        <v>1.9251685287924498</v>
      </c>
      <c r="L338" s="34">
        <f t="shared" si="351"/>
        <v>1.7209522891471014</v>
      </c>
      <c r="M338" s="34">
        <f t="shared" si="351"/>
        <v>2.0307727660083716</v>
      </c>
      <c r="N338" s="34">
        <f t="shared" si="351"/>
        <v>1.7341834559426956</v>
      </c>
      <c r="O338" s="34">
        <f t="shared" si="351"/>
        <v>1.4935999552499575</v>
      </c>
      <c r="P338" s="34">
        <f t="shared" si="351"/>
        <v>2.5257851215780418</v>
      </c>
      <c r="Q338" s="34">
        <f t="shared" si="351"/>
        <v>1.7794683124156583</v>
      </c>
      <c r="R338" s="34">
        <f t="shared" si="351"/>
        <v>1.9791931006200123</v>
      </c>
      <c r="S338" s="34">
        <f t="shared" ref="S338:T338" si="352">(S15/S$90)*100</f>
        <v>1.9099174619318919</v>
      </c>
      <c r="T338" s="34">
        <f t="shared" si="352"/>
        <v>1.5548414506226815</v>
      </c>
      <c r="U338" s="34">
        <f t="shared" ref="U338" si="353">(U15/U$90)*100</f>
        <v>1.7728131160171363</v>
      </c>
    </row>
    <row r="339" spans="1:21" ht="15" customHeight="1" x14ac:dyDescent="0.35">
      <c r="A339" s="19" t="s">
        <v>141</v>
      </c>
      <c r="B339" s="386"/>
      <c r="C339" s="260" t="s">
        <v>121</v>
      </c>
      <c r="D339" s="32"/>
      <c r="E339" s="32"/>
      <c r="F339" s="32"/>
      <c r="G339" s="32"/>
      <c r="H339" s="32">
        <f t="shared" ref="H339:R339" si="354">(H16/H$90)*100</f>
        <v>3.3689774312708045</v>
      </c>
      <c r="I339" s="32">
        <f t="shared" si="354"/>
        <v>4.4808319840096571</v>
      </c>
      <c r="J339" s="32">
        <f t="shared" si="354"/>
        <v>6.3822434604238767</v>
      </c>
      <c r="K339" s="32">
        <f t="shared" si="354"/>
        <v>6.5516403219037471</v>
      </c>
      <c r="L339" s="32">
        <f t="shared" si="354"/>
        <v>7.3987669441433468</v>
      </c>
      <c r="M339" s="32">
        <f t="shared" si="354"/>
        <v>6.8583461225082303</v>
      </c>
      <c r="N339" s="32">
        <f t="shared" si="354"/>
        <v>9.0653997244169506</v>
      </c>
      <c r="O339" s="32">
        <f t="shared" si="354"/>
        <v>6.2748095773116921</v>
      </c>
      <c r="P339" s="32">
        <f t="shared" si="354"/>
        <v>8.2849747501792201</v>
      </c>
      <c r="Q339" s="32">
        <f t="shared" si="354"/>
        <v>9.6724379543591095</v>
      </c>
      <c r="R339" s="32">
        <f t="shared" si="354"/>
        <v>7.6801312888464741</v>
      </c>
      <c r="S339" s="32">
        <f t="shared" ref="S339:T339" si="355">(S16/S$90)*100</f>
        <v>6.811907781550838</v>
      </c>
      <c r="T339" s="32">
        <f t="shared" si="355"/>
        <v>7.2650505884405483</v>
      </c>
      <c r="U339" s="32">
        <f t="shared" ref="U339" si="356">(U16/U$90)*100</f>
        <v>7.3587517256364352</v>
      </c>
    </row>
    <row r="340" spans="1:21" ht="15" customHeight="1" x14ac:dyDescent="0.35">
      <c r="A340" s="19" t="s">
        <v>141</v>
      </c>
      <c r="B340" s="386"/>
      <c r="C340" s="260" t="s">
        <v>122</v>
      </c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</row>
    <row r="341" spans="1:21" ht="15" customHeight="1" x14ac:dyDescent="0.35">
      <c r="A341" s="19" t="s">
        <v>141</v>
      </c>
      <c r="B341" s="387"/>
      <c r="C341" s="261" t="s">
        <v>116</v>
      </c>
      <c r="D341" s="33"/>
      <c r="E341" s="33"/>
      <c r="F341" s="33"/>
      <c r="G341" s="33"/>
      <c r="H341" s="33">
        <f t="shared" ref="H341:R341" si="357">(H18/H$90)*100</f>
        <v>3.8572588441592384</v>
      </c>
      <c r="I341" s="33">
        <f t="shared" si="357"/>
        <v>1.3470765265725031</v>
      </c>
      <c r="J341" s="33">
        <f t="shared" si="357"/>
        <v>4.0719652346718576</v>
      </c>
      <c r="K341" s="33">
        <f t="shared" si="357"/>
        <v>2.7537485899795611</v>
      </c>
      <c r="L341" s="33">
        <f t="shared" si="357"/>
        <v>2.8823021173383765</v>
      </c>
      <c r="M341" s="33">
        <f t="shared" si="357"/>
        <v>1.5105384613178152</v>
      </c>
      <c r="N341" s="33">
        <f t="shared" si="357"/>
        <v>1.9085765410566085</v>
      </c>
      <c r="O341" s="33">
        <f t="shared" si="357"/>
        <v>2.020501417061952</v>
      </c>
      <c r="P341" s="33">
        <f t="shared" si="357"/>
        <v>1.0849603026382728</v>
      </c>
      <c r="Q341" s="33">
        <f t="shared" si="357"/>
        <v>1.2405281888616198</v>
      </c>
      <c r="R341" s="33">
        <f t="shared" si="357"/>
        <v>0.19115870359271647</v>
      </c>
      <c r="S341" s="33">
        <f t="shared" ref="S341:T341" si="358">(S18/S$90)*100</f>
        <v>1.5666452366537111</v>
      </c>
      <c r="T341" s="33">
        <f t="shared" si="358"/>
        <v>1.3794333174622528</v>
      </c>
      <c r="U341" s="33">
        <f t="shared" ref="U341" si="359">(U18/U$90)*100</f>
        <v>0.85164150352805223</v>
      </c>
    </row>
    <row r="342" spans="1:21" x14ac:dyDescent="0.35">
      <c r="A342" s="19" t="s">
        <v>141</v>
      </c>
      <c r="B342" s="390" t="s">
        <v>4</v>
      </c>
      <c r="C342" s="260" t="s">
        <v>59</v>
      </c>
      <c r="D342" s="51"/>
      <c r="E342" s="51"/>
      <c r="F342" s="51"/>
      <c r="G342" s="51"/>
      <c r="H342" s="51">
        <f t="shared" ref="H342:R342" si="360">(H19/H$90)*100</f>
        <v>1.7912922260185487</v>
      </c>
      <c r="I342" s="51">
        <f t="shared" si="360"/>
        <v>1.3913935954835261</v>
      </c>
      <c r="J342" s="51">
        <f t="shared" si="360"/>
        <v>1.5677000623335688</v>
      </c>
      <c r="K342" s="51">
        <f t="shared" si="360"/>
        <v>1.1796874184653292</v>
      </c>
      <c r="L342" s="51">
        <f t="shared" si="360"/>
        <v>0.76057039048040009</v>
      </c>
      <c r="M342" s="51">
        <f t="shared" si="360"/>
        <v>0.73809374087012947</v>
      </c>
      <c r="N342" s="51">
        <f t="shared" si="360"/>
        <v>0.7435078189626797</v>
      </c>
      <c r="O342" s="51">
        <f t="shared" si="360"/>
        <v>0.75720295155145634</v>
      </c>
      <c r="P342" s="51">
        <f t="shared" si="360"/>
        <v>0.79778459520233691</v>
      </c>
      <c r="Q342" s="51">
        <f t="shared" si="360"/>
        <v>0.54192207487818644</v>
      </c>
      <c r="R342" s="51">
        <f t="shared" si="360"/>
        <v>0.35435592599180865</v>
      </c>
      <c r="S342" s="51">
        <f t="shared" ref="S342:T342" si="361">(S19/S$90)*100</f>
        <v>1.3061927923438847</v>
      </c>
      <c r="T342" s="51">
        <f t="shared" si="361"/>
        <v>0.32154303378031124</v>
      </c>
      <c r="U342" s="51">
        <f t="shared" ref="U342" si="362">(U19/U$90)*100</f>
        <v>0.32118861257632286</v>
      </c>
    </row>
    <row r="343" spans="1:21" x14ac:dyDescent="0.35">
      <c r="A343" s="19" t="s">
        <v>141</v>
      </c>
      <c r="B343" s="390"/>
      <c r="C343" s="254" t="s">
        <v>60</v>
      </c>
      <c r="D343" s="51"/>
      <c r="E343" s="51"/>
      <c r="F343" s="51"/>
      <c r="G343" s="51"/>
      <c r="H343" s="51">
        <f t="shared" ref="H343:R343" si="363">(H20/H$90)*100</f>
        <v>1.6576746183141935</v>
      </c>
      <c r="I343" s="51">
        <f t="shared" si="363"/>
        <v>1.0519787365990458</v>
      </c>
      <c r="J343" s="51">
        <f t="shared" si="363"/>
        <v>1.0131146130642703</v>
      </c>
      <c r="K343" s="51">
        <f t="shared" si="363"/>
        <v>0.93685464795117379</v>
      </c>
      <c r="L343" s="51">
        <f t="shared" si="363"/>
        <v>0.48578228116697064</v>
      </c>
      <c r="M343" s="51">
        <f t="shared" si="363"/>
        <v>0.48312582096579904</v>
      </c>
      <c r="N343" s="51">
        <f t="shared" si="363"/>
        <v>0.57038946746297448</v>
      </c>
      <c r="O343" s="51">
        <f t="shared" si="363"/>
        <v>0.60034348442579444</v>
      </c>
      <c r="P343" s="51">
        <f t="shared" si="363"/>
        <v>0.61799354325489131</v>
      </c>
      <c r="Q343" s="51">
        <f t="shared" si="363"/>
        <v>0.31784589907229599</v>
      </c>
      <c r="R343" s="51">
        <f t="shared" si="363"/>
        <v>0.23968585368853421</v>
      </c>
      <c r="S343" s="51">
        <f t="shared" ref="S343:T343" si="364">(S20/S$90)*100</f>
        <v>1.071153355907638</v>
      </c>
      <c r="T343" s="51">
        <f t="shared" si="364"/>
        <v>0.18652294286580312</v>
      </c>
      <c r="U343" s="51">
        <f t="shared" ref="U343" si="365">(U20/U$90)*100</f>
        <v>0.20704529272805097</v>
      </c>
    </row>
    <row r="344" spans="1:21" x14ac:dyDescent="0.35">
      <c r="A344" s="19" t="s">
        <v>141</v>
      </c>
      <c r="B344" s="390"/>
      <c r="C344" s="254" t="s">
        <v>61</v>
      </c>
      <c r="D344" s="51"/>
      <c r="E344" s="51"/>
      <c r="F344" s="51"/>
      <c r="G344" s="51"/>
      <c r="H344" s="51">
        <f t="shared" ref="H344:R344" si="366">(H21/H$90)*100</f>
        <v>9.1600351494573823E-2</v>
      </c>
      <c r="I344" s="51">
        <f t="shared" si="366"/>
        <v>0.24681998658234841</v>
      </c>
      <c r="J344" s="51">
        <f t="shared" si="366"/>
        <v>0.39132582014590039</v>
      </c>
      <c r="K344" s="51">
        <f t="shared" si="366"/>
        <v>2.1707234636818201E-2</v>
      </c>
      <c r="L344" s="51">
        <f t="shared" si="366"/>
        <v>1.6017670758147126E-2</v>
      </c>
      <c r="M344" s="51">
        <f t="shared" si="366"/>
        <v>0</v>
      </c>
      <c r="N344" s="51">
        <f t="shared" si="366"/>
        <v>2.8786777699913953E-2</v>
      </c>
      <c r="O344" s="51">
        <f t="shared" si="366"/>
        <v>8.329686169016049E-4</v>
      </c>
      <c r="P344" s="51">
        <f t="shared" si="366"/>
        <v>0</v>
      </c>
      <c r="Q344" s="51">
        <f t="shared" si="366"/>
        <v>0</v>
      </c>
      <c r="R344" s="51">
        <f t="shared" si="366"/>
        <v>0</v>
      </c>
      <c r="S344" s="51">
        <f t="shared" ref="S344:T344" si="367">(S21/S$90)*100</f>
        <v>0</v>
      </c>
      <c r="T344" s="51">
        <f t="shared" si="367"/>
        <v>0</v>
      </c>
      <c r="U344" s="51">
        <f t="shared" ref="U344" si="368">(U21/U$90)*100</f>
        <v>0</v>
      </c>
    </row>
    <row r="345" spans="1:21" x14ac:dyDescent="0.35">
      <c r="A345" s="19" t="s">
        <v>141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</row>
    <row r="346" spans="1:21" x14ac:dyDescent="0.35">
      <c r="A346" s="19" t="s">
        <v>141</v>
      </c>
      <c r="B346" s="391"/>
      <c r="C346" s="255" t="s">
        <v>63</v>
      </c>
      <c r="D346" s="52"/>
      <c r="E346" s="52"/>
      <c r="F346" s="52"/>
      <c r="G346" s="52"/>
      <c r="H346" s="52">
        <f t="shared" ref="H346:R346" si="369">(H23/H$90)*100</f>
        <v>4.2017256209781223E-2</v>
      </c>
      <c r="I346" s="52">
        <f t="shared" si="369"/>
        <v>9.2594872302131856E-2</v>
      </c>
      <c r="J346" s="52">
        <f t="shared" si="369"/>
        <v>0.16325962912339809</v>
      </c>
      <c r="K346" s="52">
        <f t="shared" si="369"/>
        <v>0.22112553587733708</v>
      </c>
      <c r="L346" s="52">
        <f t="shared" si="369"/>
        <v>0.25877043855528231</v>
      </c>
      <c r="M346" s="52">
        <f t="shared" si="369"/>
        <v>0.25496791990433043</v>
      </c>
      <c r="N346" s="52">
        <f t="shared" si="369"/>
        <v>0.14433157379979128</v>
      </c>
      <c r="O346" s="52">
        <f t="shared" si="369"/>
        <v>0.1560264985087603</v>
      </c>
      <c r="P346" s="52">
        <f t="shared" si="369"/>
        <v>0.17979105194744563</v>
      </c>
      <c r="Q346" s="52">
        <f t="shared" si="369"/>
        <v>0.22407617580589043</v>
      </c>
      <c r="R346" s="52">
        <f t="shared" si="369"/>
        <v>0.11467007230327442</v>
      </c>
      <c r="S346" s="52">
        <f t="shared" ref="S346:T346" si="370">(S23/S$90)*100</f>
        <v>0.23503943643624664</v>
      </c>
      <c r="T346" s="52">
        <f t="shared" si="370"/>
        <v>0.13502009091450812</v>
      </c>
      <c r="U346" s="52">
        <f t="shared" ref="U346" si="371">(U23/U$90)*100</f>
        <v>0.11414331984827189</v>
      </c>
    </row>
    <row r="347" spans="1:21" x14ac:dyDescent="0.35">
      <c r="A347" s="19" t="s">
        <v>141</v>
      </c>
      <c r="B347" s="390" t="s">
        <v>5</v>
      </c>
      <c r="C347" s="17" t="s">
        <v>59</v>
      </c>
      <c r="D347" s="51"/>
      <c r="E347" s="51"/>
      <c r="F347" s="51"/>
      <c r="G347" s="51"/>
      <c r="H347" s="51">
        <f t="shared" ref="H347:R347" si="372">(H24/H$90)*100</f>
        <v>0.35268454512647068</v>
      </c>
      <c r="I347" s="51">
        <f t="shared" si="372"/>
        <v>4.0860494432844785E-2</v>
      </c>
      <c r="J347" s="51">
        <f t="shared" si="372"/>
        <v>0.13161726785218364</v>
      </c>
      <c r="K347" s="51">
        <f t="shared" si="372"/>
        <v>0.31586883412078398</v>
      </c>
      <c r="L347" s="51">
        <f t="shared" si="372"/>
        <v>0.28348257637815055</v>
      </c>
      <c r="M347" s="51">
        <f t="shared" si="372"/>
        <v>0.28132004761983603</v>
      </c>
      <c r="N347" s="51">
        <f t="shared" si="372"/>
        <v>0.25562920349888479</v>
      </c>
      <c r="O347" s="51">
        <f t="shared" si="372"/>
        <v>0.40589839782677717</v>
      </c>
      <c r="P347" s="51">
        <f t="shared" si="372"/>
        <v>0.82738531434658391</v>
      </c>
      <c r="Q347" s="51">
        <f t="shared" si="372"/>
        <v>0.47731254966727088</v>
      </c>
      <c r="R347" s="51">
        <f t="shared" si="372"/>
        <v>0.22025220501352025</v>
      </c>
      <c r="S347" s="51">
        <f t="shared" ref="S347:T347" si="373">(S24/S$90)*100</f>
        <v>0.4212962491867327</v>
      </c>
      <c r="T347" s="51">
        <f t="shared" si="373"/>
        <v>0.42840239582448936</v>
      </c>
      <c r="U347" s="51">
        <f t="shared" ref="U347" si="374">(U24/U$90)*100</f>
        <v>0.29900108663005331</v>
      </c>
    </row>
    <row r="348" spans="1:21" x14ac:dyDescent="0.35">
      <c r="A348" s="19" t="s">
        <v>141</v>
      </c>
      <c r="B348" s="390"/>
      <c r="C348" s="20" t="s">
        <v>60</v>
      </c>
      <c r="D348" s="51"/>
      <c r="E348" s="51"/>
      <c r="F348" s="51"/>
      <c r="G348" s="51"/>
      <c r="H348" s="51">
        <f t="shared" ref="H348:R348" si="375">(H25/H$90)*100</f>
        <v>0.35268454512647068</v>
      </c>
      <c r="I348" s="51">
        <f t="shared" si="375"/>
        <v>4.0860494432844785E-2</v>
      </c>
      <c r="J348" s="51">
        <f t="shared" si="375"/>
        <v>0.13161726785218364</v>
      </c>
      <c r="K348" s="51">
        <f t="shared" si="375"/>
        <v>0.31586883412078398</v>
      </c>
      <c r="L348" s="51">
        <f t="shared" si="375"/>
        <v>0.28348257637815055</v>
      </c>
      <c r="M348" s="51">
        <f t="shared" si="375"/>
        <v>0.28132004761983603</v>
      </c>
      <c r="N348" s="51">
        <f t="shared" si="375"/>
        <v>0.25562920349888479</v>
      </c>
      <c r="O348" s="51">
        <f t="shared" si="375"/>
        <v>0.40589839782677717</v>
      </c>
      <c r="P348" s="51">
        <f t="shared" si="375"/>
        <v>0.82738531434658391</v>
      </c>
      <c r="Q348" s="51">
        <f t="shared" si="375"/>
        <v>0.47731254966727088</v>
      </c>
      <c r="R348" s="51">
        <f t="shared" si="375"/>
        <v>0.22025220501352025</v>
      </c>
      <c r="S348" s="51">
        <f t="shared" ref="S348:T348" si="376">(S25/S$90)*100</f>
        <v>0.4212962491867327</v>
      </c>
      <c r="T348" s="51">
        <f t="shared" si="376"/>
        <v>0.42840239582448936</v>
      </c>
      <c r="U348" s="51">
        <f t="shared" ref="U348" si="377">(U25/U$90)*100</f>
        <v>0.29900108663005331</v>
      </c>
    </row>
    <row r="349" spans="1:21" x14ac:dyDescent="0.35">
      <c r="A349" s="19" t="s">
        <v>141</v>
      </c>
      <c r="B349" s="390"/>
      <c r="C349" s="20" t="s">
        <v>61</v>
      </c>
      <c r="D349" s="51"/>
      <c r="E349" s="51"/>
      <c r="F349" s="51"/>
      <c r="G349" s="51"/>
      <c r="H349" s="51">
        <f t="shared" ref="H349:R349" si="378">(H26/H$90)*100</f>
        <v>0</v>
      </c>
      <c r="I349" s="51">
        <f t="shared" si="378"/>
        <v>0</v>
      </c>
      <c r="J349" s="51">
        <f t="shared" si="378"/>
        <v>0</v>
      </c>
      <c r="K349" s="51">
        <f t="shared" si="378"/>
        <v>0</v>
      </c>
      <c r="L349" s="51">
        <f t="shared" si="378"/>
        <v>0</v>
      </c>
      <c r="M349" s="51">
        <f t="shared" si="378"/>
        <v>0</v>
      </c>
      <c r="N349" s="51">
        <f t="shared" si="378"/>
        <v>0</v>
      </c>
      <c r="O349" s="51">
        <f t="shared" si="378"/>
        <v>0</v>
      </c>
      <c r="P349" s="51">
        <f t="shared" si="378"/>
        <v>0</v>
      </c>
      <c r="Q349" s="51">
        <f t="shared" si="378"/>
        <v>0</v>
      </c>
      <c r="R349" s="51">
        <f t="shared" si="378"/>
        <v>0</v>
      </c>
      <c r="S349" s="51">
        <f t="shared" ref="S349:T349" si="379">(S26/S$90)*100</f>
        <v>0</v>
      </c>
      <c r="T349" s="51">
        <f t="shared" si="379"/>
        <v>0</v>
      </c>
      <c r="U349" s="51">
        <f t="shared" ref="U349" si="380">(U26/U$90)*100</f>
        <v>0</v>
      </c>
    </row>
    <row r="350" spans="1:21" x14ac:dyDescent="0.35">
      <c r="A350" s="19" t="s">
        <v>141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</row>
    <row r="351" spans="1:21" x14ac:dyDescent="0.35">
      <c r="A351" s="19" t="s">
        <v>141</v>
      </c>
      <c r="B351" s="391"/>
      <c r="C351" s="27" t="s">
        <v>63</v>
      </c>
      <c r="D351" s="52"/>
      <c r="E351" s="52"/>
      <c r="F351" s="52"/>
      <c r="G351" s="52"/>
      <c r="H351" s="52">
        <f t="shared" ref="H351:R351" si="381">(H28/H$90)*100</f>
        <v>0</v>
      </c>
      <c r="I351" s="52">
        <f t="shared" si="381"/>
        <v>0</v>
      </c>
      <c r="J351" s="52">
        <f t="shared" si="381"/>
        <v>0</v>
      </c>
      <c r="K351" s="52">
        <f t="shared" si="381"/>
        <v>0</v>
      </c>
      <c r="L351" s="52">
        <f t="shared" si="381"/>
        <v>0</v>
      </c>
      <c r="M351" s="52">
        <f t="shared" si="381"/>
        <v>0</v>
      </c>
      <c r="N351" s="52">
        <f t="shared" si="381"/>
        <v>0</v>
      </c>
      <c r="O351" s="52">
        <f t="shared" si="381"/>
        <v>0</v>
      </c>
      <c r="P351" s="52">
        <f t="shared" si="381"/>
        <v>0</v>
      </c>
      <c r="Q351" s="52">
        <f t="shared" si="381"/>
        <v>0</v>
      </c>
      <c r="R351" s="52">
        <f t="shared" si="381"/>
        <v>0</v>
      </c>
      <c r="S351" s="52">
        <f t="shared" ref="S351:T351" si="382">(S28/S$90)*100</f>
        <v>0</v>
      </c>
      <c r="T351" s="52">
        <f t="shared" si="382"/>
        <v>0</v>
      </c>
      <c r="U351" s="52">
        <f t="shared" ref="U351" si="383">(U28/U$90)*100</f>
        <v>0</v>
      </c>
    </row>
    <row r="352" spans="1:21" x14ac:dyDescent="0.35">
      <c r="A352" s="19" t="s">
        <v>141</v>
      </c>
      <c r="B352" s="390" t="s">
        <v>6</v>
      </c>
      <c r="C352" s="17" t="s">
        <v>59</v>
      </c>
      <c r="D352" s="51"/>
      <c r="E352" s="51"/>
      <c r="F352" s="51"/>
      <c r="G352" s="51"/>
      <c r="H352" s="51">
        <f t="shared" ref="H352:R352" si="384">(H29/H$90)*100</f>
        <v>1.3762041160828362</v>
      </c>
      <c r="I352" s="51">
        <f t="shared" si="384"/>
        <v>1.7772813681213422</v>
      </c>
      <c r="J352" s="51">
        <f t="shared" si="384"/>
        <v>0.91836859576457031</v>
      </c>
      <c r="K352" s="51">
        <f t="shared" si="384"/>
        <v>0.68661737874957129</v>
      </c>
      <c r="L352" s="51">
        <f t="shared" si="384"/>
        <v>0.78644396112254578</v>
      </c>
      <c r="M352" s="51">
        <f t="shared" si="384"/>
        <v>0.50924873485302014</v>
      </c>
      <c r="N352" s="51">
        <f t="shared" si="384"/>
        <v>1.2486206749065956</v>
      </c>
      <c r="O352" s="51">
        <f t="shared" si="384"/>
        <v>1.4797700007852634</v>
      </c>
      <c r="P352" s="51">
        <f t="shared" si="384"/>
        <v>1.1010462354619295</v>
      </c>
      <c r="Q352" s="51">
        <f t="shared" si="384"/>
        <v>1.03979334473837</v>
      </c>
      <c r="R352" s="51">
        <f t="shared" si="384"/>
        <v>0.65689887206905506</v>
      </c>
      <c r="S352" s="51">
        <f t="shared" ref="S352:T352" si="385">(S29/S$90)*100</f>
        <v>0.65952573945334048</v>
      </c>
      <c r="T352" s="51">
        <f t="shared" si="385"/>
        <v>0.7820413054432328</v>
      </c>
      <c r="U352" s="51">
        <f t="shared" ref="U352" si="386">(U29/U$90)*100</f>
        <v>0.45713972193284708</v>
      </c>
    </row>
    <row r="353" spans="1:21" x14ac:dyDescent="0.35">
      <c r="A353" s="19" t="s">
        <v>141</v>
      </c>
      <c r="B353" s="390"/>
      <c r="C353" s="20" t="s">
        <v>60</v>
      </c>
      <c r="D353" s="51"/>
      <c r="E353" s="51"/>
      <c r="F353" s="51"/>
      <c r="G353" s="51"/>
      <c r="H353" s="51">
        <f t="shared" ref="H353:R353" si="387">(H30/H$90)*100</f>
        <v>1.3762041160828362</v>
      </c>
      <c r="I353" s="51">
        <f t="shared" si="387"/>
        <v>1.7772813681213422</v>
      </c>
      <c r="J353" s="51">
        <f t="shared" si="387"/>
        <v>0.91836859576457031</v>
      </c>
      <c r="K353" s="51">
        <f t="shared" si="387"/>
        <v>0.68661737874957129</v>
      </c>
      <c r="L353" s="51">
        <f t="shared" si="387"/>
        <v>0.78644396112254578</v>
      </c>
      <c r="M353" s="51">
        <f t="shared" si="387"/>
        <v>0.50924873485302014</v>
      </c>
      <c r="N353" s="51">
        <f t="shared" si="387"/>
        <v>1.2486206749065956</v>
      </c>
      <c r="O353" s="51">
        <f t="shared" si="387"/>
        <v>1.4797700007852634</v>
      </c>
      <c r="P353" s="51">
        <f t="shared" si="387"/>
        <v>1.1010462354619295</v>
      </c>
      <c r="Q353" s="51">
        <f t="shared" si="387"/>
        <v>1.03979334473837</v>
      </c>
      <c r="R353" s="51">
        <f t="shared" si="387"/>
        <v>0.65689887206905506</v>
      </c>
      <c r="S353" s="51">
        <f t="shared" ref="S353:T353" si="388">(S30/S$90)*100</f>
        <v>0.65952573945334048</v>
      </c>
      <c r="T353" s="51">
        <f t="shared" si="388"/>
        <v>0.7820413054432328</v>
      </c>
      <c r="U353" s="51">
        <f t="shared" ref="U353" si="389">(U30/U$90)*100</f>
        <v>0.45713972193284708</v>
      </c>
    </row>
    <row r="354" spans="1:21" x14ac:dyDescent="0.35">
      <c r="A354" s="19" t="s">
        <v>141</v>
      </c>
      <c r="B354" s="390"/>
      <c r="C354" s="20" t="s">
        <v>61</v>
      </c>
      <c r="D354" s="51"/>
      <c r="E354" s="51"/>
      <c r="F354" s="51"/>
      <c r="G354" s="51"/>
      <c r="H354" s="51">
        <f t="shared" ref="H354:R354" si="390">(H31/H$90)*100</f>
        <v>0</v>
      </c>
      <c r="I354" s="51">
        <f t="shared" si="390"/>
        <v>0</v>
      </c>
      <c r="J354" s="51">
        <f t="shared" si="390"/>
        <v>0</v>
      </c>
      <c r="K354" s="51">
        <f t="shared" si="390"/>
        <v>0</v>
      </c>
      <c r="L354" s="51">
        <f t="shared" si="390"/>
        <v>0</v>
      </c>
      <c r="M354" s="51">
        <f t="shared" si="390"/>
        <v>0</v>
      </c>
      <c r="N354" s="51">
        <f t="shared" si="390"/>
        <v>0</v>
      </c>
      <c r="O354" s="51">
        <f t="shared" si="390"/>
        <v>0</v>
      </c>
      <c r="P354" s="51">
        <f t="shared" si="390"/>
        <v>0</v>
      </c>
      <c r="Q354" s="51">
        <f t="shared" si="390"/>
        <v>0</v>
      </c>
      <c r="R354" s="51">
        <f t="shared" si="390"/>
        <v>0</v>
      </c>
      <c r="S354" s="51">
        <f t="shared" ref="S354:T354" si="391">(S31/S$90)*100</f>
        <v>0</v>
      </c>
      <c r="T354" s="51">
        <f t="shared" si="391"/>
        <v>0</v>
      </c>
      <c r="U354" s="51">
        <f t="shared" ref="U354" si="392">(U31/U$90)*100</f>
        <v>0</v>
      </c>
    </row>
    <row r="355" spans="1:21" x14ac:dyDescent="0.35">
      <c r="A355" s="19" t="s">
        <v>141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</row>
    <row r="356" spans="1:21" x14ac:dyDescent="0.35">
      <c r="A356" s="19" t="s">
        <v>141</v>
      </c>
      <c r="B356" s="391"/>
      <c r="C356" s="27" t="s">
        <v>63</v>
      </c>
      <c r="D356" s="52"/>
      <c r="E356" s="52"/>
      <c r="F356" s="52"/>
      <c r="G356" s="52"/>
      <c r="H356" s="52">
        <f t="shared" ref="H356:R356" si="393">(H33/H$90)*100</f>
        <v>0</v>
      </c>
      <c r="I356" s="52">
        <f t="shared" si="393"/>
        <v>0</v>
      </c>
      <c r="J356" s="52">
        <f t="shared" si="393"/>
        <v>0</v>
      </c>
      <c r="K356" s="52">
        <f t="shared" si="393"/>
        <v>0</v>
      </c>
      <c r="L356" s="52">
        <f t="shared" si="393"/>
        <v>0</v>
      </c>
      <c r="M356" s="52">
        <f t="shared" si="393"/>
        <v>0</v>
      </c>
      <c r="N356" s="52">
        <f t="shared" si="393"/>
        <v>0</v>
      </c>
      <c r="O356" s="52">
        <f t="shared" si="393"/>
        <v>0</v>
      </c>
      <c r="P356" s="52">
        <f t="shared" si="393"/>
        <v>0</v>
      </c>
      <c r="Q356" s="52">
        <f t="shared" si="393"/>
        <v>0</v>
      </c>
      <c r="R356" s="52">
        <f t="shared" si="393"/>
        <v>0</v>
      </c>
      <c r="S356" s="52">
        <f t="shared" ref="S356:T356" si="394">(S33/S$90)*100</f>
        <v>0</v>
      </c>
      <c r="T356" s="52">
        <f t="shared" si="394"/>
        <v>0</v>
      </c>
      <c r="U356" s="52">
        <f t="shared" ref="U356" si="395">(U33/U$90)*100</f>
        <v>0</v>
      </c>
    </row>
    <row r="357" spans="1:21" x14ac:dyDescent="0.35">
      <c r="A357" s="19" t="s">
        <v>141</v>
      </c>
      <c r="B357" s="393" t="s">
        <v>7</v>
      </c>
      <c r="C357" s="28" t="s">
        <v>59</v>
      </c>
      <c r="D357" s="51"/>
      <c r="E357" s="51"/>
      <c r="F357" s="51"/>
      <c r="G357" s="51"/>
      <c r="H357" s="51">
        <f t="shared" ref="H357:R357" si="396">(H34/H$90)*100</f>
        <v>8.7850142519493204</v>
      </c>
      <c r="I357" s="51">
        <f t="shared" si="396"/>
        <v>0.65047585493922255</v>
      </c>
      <c r="J357" s="51">
        <f t="shared" si="396"/>
        <v>0.9701806235308611</v>
      </c>
      <c r="K357" s="51">
        <f t="shared" si="396"/>
        <v>0.345068910006126</v>
      </c>
      <c r="L357" s="51">
        <f t="shared" si="396"/>
        <v>1.1193193714791045</v>
      </c>
      <c r="M357" s="51">
        <f t="shared" si="396"/>
        <v>0.83228547247161599</v>
      </c>
      <c r="N357" s="51">
        <f t="shared" si="396"/>
        <v>0.85499002568361038</v>
      </c>
      <c r="O357" s="51">
        <f t="shared" si="396"/>
        <v>1.2017204695801211</v>
      </c>
      <c r="P357" s="51">
        <f t="shared" si="396"/>
        <v>0.76901081045324449</v>
      </c>
      <c r="Q357" s="51">
        <f t="shared" si="396"/>
        <v>0.81871491050476508</v>
      </c>
      <c r="R357" s="51">
        <f t="shared" si="396"/>
        <v>0.51385738187202112</v>
      </c>
      <c r="S357" s="51">
        <f t="shared" ref="S357:T357" si="397">(S34/S$90)*100</f>
        <v>0.79739678550670801</v>
      </c>
      <c r="T357" s="51">
        <f t="shared" si="397"/>
        <v>0.79199520758776609</v>
      </c>
      <c r="U357" s="51">
        <f t="shared" ref="U357" si="398">(U34/U$90)*100</f>
        <v>1.35341292485136</v>
      </c>
    </row>
    <row r="358" spans="1:21" x14ac:dyDescent="0.35">
      <c r="A358" s="19" t="s">
        <v>141</v>
      </c>
      <c r="B358" s="390"/>
      <c r="C358" s="20" t="s">
        <v>60</v>
      </c>
      <c r="D358" s="51"/>
      <c r="E358" s="51"/>
      <c r="F358" s="51"/>
      <c r="G358" s="51"/>
      <c r="H358" s="51">
        <f t="shared" ref="H358:R358" si="399">(H35/H$90)*100</f>
        <v>8.699781834184412</v>
      </c>
      <c r="I358" s="51">
        <f t="shared" si="399"/>
        <v>5.8832341132918325E-2</v>
      </c>
      <c r="J358" s="51">
        <f t="shared" si="399"/>
        <v>0.22780009781043684</v>
      </c>
      <c r="K358" s="51">
        <f t="shared" si="399"/>
        <v>0.27410294086928794</v>
      </c>
      <c r="L358" s="51">
        <f t="shared" si="399"/>
        <v>1.0367680398687766</v>
      </c>
      <c r="M358" s="51">
        <f t="shared" si="399"/>
        <v>0.73476419313802643</v>
      </c>
      <c r="N358" s="51">
        <f t="shared" si="399"/>
        <v>0.8330030734505296</v>
      </c>
      <c r="O358" s="51">
        <f t="shared" si="399"/>
        <v>1.1003019546027577</v>
      </c>
      <c r="P358" s="51">
        <f t="shared" si="399"/>
        <v>0.69292606820085112</v>
      </c>
      <c r="Q358" s="51">
        <f t="shared" si="399"/>
        <v>0.78483678442743221</v>
      </c>
      <c r="R358" s="51">
        <f t="shared" si="399"/>
        <v>0.46438762244540249</v>
      </c>
      <c r="S358" s="51">
        <f t="shared" ref="S358:T358" si="400">(S35/S$90)*100</f>
        <v>0.73741437275367594</v>
      </c>
      <c r="T358" s="51">
        <f t="shared" si="400"/>
        <v>0.7212353425334902</v>
      </c>
      <c r="U358" s="51">
        <f t="shared" ref="U358" si="401">(U35/U$90)*100</f>
        <v>1.286630354409501</v>
      </c>
    </row>
    <row r="359" spans="1:21" x14ac:dyDescent="0.35">
      <c r="A359" s="19" t="s">
        <v>141</v>
      </c>
      <c r="B359" s="390"/>
      <c r="C359" s="20" t="s">
        <v>61</v>
      </c>
      <c r="D359" s="51"/>
      <c r="E359" s="51"/>
      <c r="F359" s="51"/>
      <c r="G359" s="51"/>
      <c r="H359" s="51">
        <f t="shared" ref="H359:R359" si="402">(H36/H$90)*100</f>
        <v>0</v>
      </c>
      <c r="I359" s="51">
        <f t="shared" si="402"/>
        <v>0</v>
      </c>
      <c r="J359" s="51">
        <f t="shared" si="402"/>
        <v>0</v>
      </c>
      <c r="K359" s="51">
        <f t="shared" si="402"/>
        <v>0</v>
      </c>
      <c r="L359" s="51">
        <f t="shared" si="402"/>
        <v>0</v>
      </c>
      <c r="M359" s="51">
        <f t="shared" si="402"/>
        <v>0</v>
      </c>
      <c r="N359" s="51">
        <f t="shared" si="402"/>
        <v>0</v>
      </c>
      <c r="O359" s="51">
        <f t="shared" si="402"/>
        <v>0</v>
      </c>
      <c r="P359" s="51">
        <f t="shared" si="402"/>
        <v>0</v>
      </c>
      <c r="Q359" s="51">
        <f t="shared" si="402"/>
        <v>0</v>
      </c>
      <c r="R359" s="51">
        <f t="shared" si="402"/>
        <v>0</v>
      </c>
      <c r="S359" s="51">
        <f t="shared" ref="S359:T359" si="403">(S36/S$90)*100</f>
        <v>0</v>
      </c>
      <c r="T359" s="51">
        <f t="shared" si="403"/>
        <v>0</v>
      </c>
      <c r="U359" s="51">
        <f t="shared" ref="U359" si="404">(U36/U$90)*100</f>
        <v>0</v>
      </c>
    </row>
    <row r="360" spans="1:21" x14ac:dyDescent="0.35">
      <c r="A360" s="19" t="s">
        <v>141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</row>
    <row r="361" spans="1:21" x14ac:dyDescent="0.35">
      <c r="A361" s="19" t="s">
        <v>141</v>
      </c>
      <c r="B361" s="391"/>
      <c r="C361" s="27" t="s">
        <v>63</v>
      </c>
      <c r="D361" s="52"/>
      <c r="E361" s="52"/>
      <c r="F361" s="52"/>
      <c r="G361" s="52"/>
      <c r="H361" s="52">
        <f t="shared" ref="H361:R361" si="405">(H38/H$90)*100</f>
        <v>8.5232417764907517E-2</v>
      </c>
      <c r="I361" s="52">
        <f t="shared" si="405"/>
        <v>0.59164351380630431</v>
      </c>
      <c r="J361" s="52">
        <f t="shared" si="405"/>
        <v>0.74238052572042434</v>
      </c>
      <c r="K361" s="52">
        <f t="shared" si="405"/>
        <v>7.0965969136838072E-2</v>
      </c>
      <c r="L361" s="52">
        <f t="shared" si="405"/>
        <v>8.2551331610327863E-2</v>
      </c>
      <c r="M361" s="52">
        <f t="shared" si="405"/>
        <v>9.7521279333589533E-2</v>
      </c>
      <c r="N361" s="52">
        <f t="shared" si="405"/>
        <v>2.1986952233080972E-2</v>
      </c>
      <c r="O361" s="52">
        <f t="shared" si="405"/>
        <v>0.10141851497736348</v>
      </c>
      <c r="P361" s="52">
        <f t="shared" si="405"/>
        <v>7.6084742252393242E-2</v>
      </c>
      <c r="Q361" s="52">
        <f t="shared" si="405"/>
        <v>3.387812607733285E-2</v>
      </c>
      <c r="R361" s="52">
        <f t="shared" si="405"/>
        <v>4.9469759426618652E-2</v>
      </c>
      <c r="S361" s="52">
        <f t="shared" ref="S361:T361" si="406">(S38/S$90)*100</f>
        <v>5.9982412753032059E-2</v>
      </c>
      <c r="T361" s="52">
        <f t="shared" si="406"/>
        <v>7.0759865054275908E-2</v>
      </c>
      <c r="U361" s="52">
        <f t="shared" ref="U361" si="407">(U38/U$90)*100</f>
        <v>6.6782570441858896E-2</v>
      </c>
    </row>
    <row r="362" spans="1:21" x14ac:dyDescent="0.35">
      <c r="A362" s="19" t="s">
        <v>141</v>
      </c>
      <c r="B362" s="393" t="s">
        <v>8</v>
      </c>
      <c r="C362" s="28" t="s">
        <v>59</v>
      </c>
      <c r="D362" s="51"/>
      <c r="E362" s="51"/>
      <c r="F362" s="51"/>
      <c r="G362" s="51"/>
      <c r="H362" s="51">
        <f t="shared" ref="H362:R362" si="408">(H39/H$90)*100</f>
        <v>3.2629428317244885E-2</v>
      </c>
      <c r="I362" s="51">
        <f t="shared" si="408"/>
        <v>0</v>
      </c>
      <c r="J362" s="51">
        <f t="shared" si="408"/>
        <v>3.7505774546434847E-2</v>
      </c>
      <c r="K362" s="51">
        <f t="shared" si="408"/>
        <v>0.11419542822910433</v>
      </c>
      <c r="L362" s="51">
        <f t="shared" si="408"/>
        <v>5.7960163320466544E-2</v>
      </c>
      <c r="M362" s="51">
        <f t="shared" si="408"/>
        <v>8.6548951791378982E-3</v>
      </c>
      <c r="N362" s="51">
        <f t="shared" si="408"/>
        <v>1.6410226976634319E-2</v>
      </c>
      <c r="O362" s="51">
        <f t="shared" si="408"/>
        <v>7.5560479779626889E-3</v>
      </c>
      <c r="P362" s="51">
        <f t="shared" si="408"/>
        <v>1.4247735285106462E-2</v>
      </c>
      <c r="Q362" s="51">
        <f t="shared" si="408"/>
        <v>4.0077391557156459E-3</v>
      </c>
      <c r="R362" s="51">
        <f t="shared" si="408"/>
        <v>6.270206292633345E-3</v>
      </c>
      <c r="S362" s="51">
        <f t="shared" ref="S362:T362" si="409">(S39/S$90)*100</f>
        <v>1.3479215272038736E-2</v>
      </c>
      <c r="T362" s="51">
        <f t="shared" si="409"/>
        <v>1.408354362584424E-2</v>
      </c>
      <c r="U362" s="51">
        <f t="shared" ref="U362" si="410">(U39/U$90)*100</f>
        <v>1.7563808895584936E-2</v>
      </c>
    </row>
    <row r="363" spans="1:21" x14ac:dyDescent="0.35">
      <c r="A363" s="19" t="s">
        <v>141</v>
      </c>
      <c r="B363" s="390"/>
      <c r="C363" s="20" t="s">
        <v>60</v>
      </c>
      <c r="D363" s="51"/>
      <c r="E363" s="51"/>
      <c r="F363" s="51"/>
      <c r="G363" s="51"/>
      <c r="H363" s="51">
        <f t="shared" ref="H363:R363" si="411">(H40/H$90)*100</f>
        <v>3.2629428317244885E-2</v>
      </c>
      <c r="I363" s="51">
        <f t="shared" si="411"/>
        <v>0</v>
      </c>
      <c r="J363" s="51">
        <f t="shared" si="411"/>
        <v>3.7505774546434847E-2</v>
      </c>
      <c r="K363" s="51">
        <f t="shared" si="411"/>
        <v>0.11419542822910433</v>
      </c>
      <c r="L363" s="51">
        <f t="shared" si="411"/>
        <v>5.7960163320466544E-2</v>
      </c>
      <c r="M363" s="51">
        <f t="shared" si="411"/>
        <v>8.6548951791378982E-3</v>
      </c>
      <c r="N363" s="51">
        <f t="shared" si="411"/>
        <v>2.794460594721796E-3</v>
      </c>
      <c r="O363" s="51">
        <f t="shared" si="411"/>
        <v>0</v>
      </c>
      <c r="P363" s="51">
        <f t="shared" si="411"/>
        <v>0</v>
      </c>
      <c r="Q363" s="51">
        <f t="shared" si="411"/>
        <v>0</v>
      </c>
      <c r="R363" s="51">
        <f t="shared" si="411"/>
        <v>0</v>
      </c>
      <c r="S363" s="51">
        <f t="shared" ref="S363:T363" si="412">(S40/S$90)*100</f>
        <v>0</v>
      </c>
      <c r="T363" s="51">
        <f t="shared" si="412"/>
        <v>0</v>
      </c>
      <c r="U363" s="51">
        <f t="shared" ref="U363" si="413">(U40/U$90)*100</f>
        <v>0</v>
      </c>
    </row>
    <row r="364" spans="1:21" x14ac:dyDescent="0.35">
      <c r="A364" s="19" t="s">
        <v>141</v>
      </c>
      <c r="B364" s="390"/>
      <c r="C364" s="20" t="s">
        <v>61</v>
      </c>
      <c r="D364" s="51"/>
      <c r="E364" s="51"/>
      <c r="F364" s="51"/>
      <c r="G364" s="51"/>
      <c r="H364" s="51">
        <f t="shared" ref="H364:R364" si="414">(H41/H$90)*100</f>
        <v>0</v>
      </c>
      <c r="I364" s="51">
        <f t="shared" si="414"/>
        <v>0</v>
      </c>
      <c r="J364" s="51">
        <f t="shared" si="414"/>
        <v>0</v>
      </c>
      <c r="K364" s="51">
        <f t="shared" si="414"/>
        <v>0</v>
      </c>
      <c r="L364" s="51">
        <f t="shared" si="414"/>
        <v>0</v>
      </c>
      <c r="M364" s="51">
        <f t="shared" si="414"/>
        <v>0</v>
      </c>
      <c r="N364" s="51">
        <f t="shared" si="414"/>
        <v>0</v>
      </c>
      <c r="O364" s="51">
        <f t="shared" si="414"/>
        <v>0</v>
      </c>
      <c r="P364" s="51">
        <f t="shared" si="414"/>
        <v>0</v>
      </c>
      <c r="Q364" s="51">
        <f t="shared" si="414"/>
        <v>0</v>
      </c>
      <c r="R364" s="51">
        <f t="shared" si="414"/>
        <v>0</v>
      </c>
      <c r="S364" s="51">
        <f t="shared" ref="S364:T364" si="415">(S41/S$90)*100</f>
        <v>0</v>
      </c>
      <c r="T364" s="51">
        <f t="shared" si="415"/>
        <v>0</v>
      </c>
      <c r="U364" s="51">
        <f t="shared" ref="U364" si="416">(U41/U$90)*100</f>
        <v>0</v>
      </c>
    </row>
    <row r="365" spans="1:21" x14ac:dyDescent="0.35">
      <c r="A365" s="19" t="s">
        <v>141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</row>
    <row r="366" spans="1:21" x14ac:dyDescent="0.35">
      <c r="A366" s="19" t="s">
        <v>141</v>
      </c>
      <c r="B366" s="391"/>
      <c r="C366" s="27" t="s">
        <v>63</v>
      </c>
      <c r="D366" s="52"/>
      <c r="E366" s="52"/>
      <c r="F366" s="52"/>
      <c r="G366" s="52"/>
      <c r="H366" s="52">
        <f t="shared" ref="H366:R366" si="417">(H43/H$90)*100</f>
        <v>0</v>
      </c>
      <c r="I366" s="52">
        <f t="shared" si="417"/>
        <v>0</v>
      </c>
      <c r="J366" s="52">
        <f t="shared" si="417"/>
        <v>0</v>
      </c>
      <c r="K366" s="52">
        <f t="shared" si="417"/>
        <v>0</v>
      </c>
      <c r="L366" s="52">
        <f t="shared" si="417"/>
        <v>0</v>
      </c>
      <c r="M366" s="52">
        <f t="shared" si="417"/>
        <v>0</v>
      </c>
      <c r="N366" s="52">
        <f t="shared" si="417"/>
        <v>1.3615766381912522E-2</v>
      </c>
      <c r="O366" s="52">
        <f t="shared" si="417"/>
        <v>7.5560479779626889E-3</v>
      </c>
      <c r="P366" s="52">
        <f t="shared" si="417"/>
        <v>1.4247735285106462E-2</v>
      </c>
      <c r="Q366" s="52">
        <f t="shared" si="417"/>
        <v>4.0077391557156459E-3</v>
      </c>
      <c r="R366" s="52">
        <f t="shared" si="417"/>
        <v>6.270206292633345E-3</v>
      </c>
      <c r="S366" s="52">
        <f t="shared" ref="S366:T366" si="418">(S43/S$90)*100</f>
        <v>1.3479215272038736E-2</v>
      </c>
      <c r="T366" s="52">
        <f t="shared" si="418"/>
        <v>1.408354362584424E-2</v>
      </c>
      <c r="U366" s="52">
        <f t="shared" ref="U366" si="419">(U43/U$90)*100</f>
        <v>1.7563808895584936E-2</v>
      </c>
    </row>
    <row r="367" spans="1:21" x14ac:dyDescent="0.35">
      <c r="A367" s="19" t="s">
        <v>141</v>
      </c>
      <c r="B367" s="393" t="s">
        <v>9</v>
      </c>
      <c r="C367" s="28" t="s">
        <v>59</v>
      </c>
      <c r="D367" s="51"/>
      <c r="E367" s="51"/>
      <c r="F367" s="51"/>
      <c r="G367" s="51"/>
      <c r="H367" s="51">
        <f t="shared" ref="H367:R367" si="420">(H44/H$90)*100</f>
        <v>1.5459610584913022</v>
      </c>
      <c r="I367" s="51">
        <f t="shared" si="420"/>
        <v>10.363414961653049</v>
      </c>
      <c r="J367" s="51">
        <f t="shared" si="420"/>
        <v>9.1524622688768442</v>
      </c>
      <c r="K367" s="51">
        <f t="shared" si="420"/>
        <v>7.7251540169265613</v>
      </c>
      <c r="L367" s="51">
        <f t="shared" si="420"/>
        <v>5.435469116468405</v>
      </c>
      <c r="M367" s="51">
        <f t="shared" si="420"/>
        <v>5.1624192852057531</v>
      </c>
      <c r="N367" s="51">
        <f t="shared" si="420"/>
        <v>6.4569174210056177</v>
      </c>
      <c r="O367" s="51">
        <f t="shared" si="420"/>
        <v>5.9744831681771231</v>
      </c>
      <c r="P367" s="51">
        <f t="shared" si="420"/>
        <v>5.5122337315697498</v>
      </c>
      <c r="Q367" s="51">
        <f t="shared" si="420"/>
        <v>5.9002655359666871</v>
      </c>
      <c r="R367" s="51">
        <f t="shared" si="420"/>
        <v>6.9994592337647736</v>
      </c>
      <c r="S367" s="51">
        <f t="shared" ref="S367:T367" si="421">(S44/S$90)*100</f>
        <v>7.3850286792564059</v>
      </c>
      <c r="T367" s="51">
        <f t="shared" si="421"/>
        <v>7.8540493234992406</v>
      </c>
      <c r="U367" s="51">
        <f t="shared" ref="U367" si="422">(U44/U$90)*100</f>
        <v>7.9791664780731129</v>
      </c>
    </row>
    <row r="368" spans="1:21" x14ac:dyDescent="0.35">
      <c r="A368" s="19" t="s">
        <v>141</v>
      </c>
      <c r="B368" s="390"/>
      <c r="C368" s="20" t="s">
        <v>60</v>
      </c>
      <c r="D368" s="51"/>
      <c r="E368" s="51"/>
      <c r="F368" s="51"/>
      <c r="G368" s="51"/>
      <c r="H368" s="51">
        <f t="shared" ref="H368:R368" si="423">(H45/H$90)*100</f>
        <v>1.520203861665216</v>
      </c>
      <c r="I368" s="51">
        <f t="shared" si="423"/>
        <v>10.363414961653049</v>
      </c>
      <c r="J368" s="51">
        <f t="shared" si="423"/>
        <v>9.0558509665362656</v>
      </c>
      <c r="K368" s="51">
        <f t="shared" si="423"/>
        <v>7.6434756659528631</v>
      </c>
      <c r="L368" s="51">
        <f t="shared" si="423"/>
        <v>5.3821463727726213</v>
      </c>
      <c r="M368" s="51">
        <f t="shared" si="423"/>
        <v>5.0286450946906811</v>
      </c>
      <c r="N368" s="51">
        <f t="shared" si="423"/>
        <v>6.2606769244953027</v>
      </c>
      <c r="O368" s="51">
        <f t="shared" si="423"/>
        <v>5.7863712912189147</v>
      </c>
      <c r="P368" s="51">
        <f t="shared" si="423"/>
        <v>4.9753306305516931</v>
      </c>
      <c r="Q368" s="51">
        <f t="shared" si="423"/>
        <v>5.5137498564162035</v>
      </c>
      <c r="R368" s="51">
        <f t="shared" si="423"/>
        <v>6.5693500378142531</v>
      </c>
      <c r="S368" s="51">
        <f t="shared" ref="S368:T368" si="424">(S45/S$90)*100</f>
        <v>6.8737578668147128</v>
      </c>
      <c r="T368" s="51">
        <f t="shared" si="424"/>
        <v>7.0878259356224005</v>
      </c>
      <c r="U368" s="51">
        <f t="shared" ref="U368" si="425">(U45/U$90)*100</f>
        <v>7.3367864366897591</v>
      </c>
    </row>
    <row r="369" spans="1:21" x14ac:dyDescent="0.35">
      <c r="A369" s="19" t="s">
        <v>141</v>
      </c>
      <c r="B369" s="390"/>
      <c r="C369" s="20" t="s">
        <v>61</v>
      </c>
      <c r="D369" s="51"/>
      <c r="E369" s="51"/>
      <c r="F369" s="51"/>
      <c r="G369" s="51"/>
      <c r="H369" s="51">
        <f t="shared" ref="H369:R369" si="426">(H46/H$90)*100</f>
        <v>0</v>
      </c>
      <c r="I369" s="51">
        <f t="shared" si="426"/>
        <v>0</v>
      </c>
      <c r="J369" s="51">
        <f t="shared" si="426"/>
        <v>0</v>
      </c>
      <c r="K369" s="51">
        <f t="shared" si="426"/>
        <v>0</v>
      </c>
      <c r="L369" s="51">
        <f t="shared" si="426"/>
        <v>0</v>
      </c>
      <c r="M369" s="51">
        <f t="shared" si="426"/>
        <v>0</v>
      </c>
      <c r="N369" s="51">
        <f t="shared" si="426"/>
        <v>0</v>
      </c>
      <c r="O369" s="51">
        <f t="shared" si="426"/>
        <v>0</v>
      </c>
      <c r="P369" s="51">
        <f t="shared" si="426"/>
        <v>0</v>
      </c>
      <c r="Q369" s="51">
        <f t="shared" si="426"/>
        <v>0</v>
      </c>
      <c r="R369" s="51">
        <f t="shared" si="426"/>
        <v>0</v>
      </c>
      <c r="S369" s="51">
        <f t="shared" ref="S369:T369" si="427">(S46/S$90)*100</f>
        <v>0</v>
      </c>
      <c r="T369" s="51">
        <f t="shared" si="427"/>
        <v>0</v>
      </c>
      <c r="U369" s="51">
        <f t="shared" ref="U369" si="428">(U46/U$90)*100</f>
        <v>0</v>
      </c>
    </row>
    <row r="370" spans="1:21" x14ac:dyDescent="0.35">
      <c r="A370" s="19" t="s">
        <v>141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</row>
    <row r="371" spans="1:21" x14ac:dyDescent="0.35">
      <c r="A371" s="19" t="s">
        <v>141</v>
      </c>
      <c r="B371" s="391"/>
      <c r="C371" s="27" t="s">
        <v>63</v>
      </c>
      <c r="D371" s="52"/>
      <c r="E371" s="52"/>
      <c r="F371" s="52"/>
      <c r="G371" s="52"/>
      <c r="H371" s="52">
        <f t="shared" ref="H371:R371" si="429">(H48/H$90)*100</f>
        <v>2.5757196826086126E-2</v>
      </c>
      <c r="I371" s="52">
        <f t="shared" si="429"/>
        <v>0</v>
      </c>
      <c r="J371" s="52">
        <f t="shared" si="429"/>
        <v>9.6611302340578756E-2</v>
      </c>
      <c r="K371" s="52">
        <f t="shared" si="429"/>
        <v>8.1678350973697064E-2</v>
      </c>
      <c r="L371" s="52">
        <f t="shared" si="429"/>
        <v>5.3322743695783596E-2</v>
      </c>
      <c r="M371" s="52">
        <f t="shared" si="429"/>
        <v>0.13377419051507211</v>
      </c>
      <c r="N371" s="52">
        <f t="shared" si="429"/>
        <v>0.19624049651031397</v>
      </c>
      <c r="O371" s="52">
        <f t="shared" si="429"/>
        <v>0.18811187695820777</v>
      </c>
      <c r="P371" s="52">
        <f t="shared" si="429"/>
        <v>0.53690310101805572</v>
      </c>
      <c r="Q371" s="52">
        <f t="shared" si="429"/>
        <v>0.3865156795504831</v>
      </c>
      <c r="R371" s="52">
        <f t="shared" si="429"/>
        <v>0.43010919595052111</v>
      </c>
      <c r="S371" s="52">
        <f t="shared" ref="S371:T371" si="430">(S48/S$90)*100</f>
        <v>0.51127081244169403</v>
      </c>
      <c r="T371" s="52">
        <f t="shared" si="430"/>
        <v>0.76622338787683875</v>
      </c>
      <c r="U371" s="52">
        <f t="shared" ref="U371" si="431">(U48/U$90)*100</f>
        <v>0.64238004138335403</v>
      </c>
    </row>
    <row r="372" spans="1:21" x14ac:dyDescent="0.35">
      <c r="A372" s="19" t="s">
        <v>141</v>
      </c>
      <c r="B372" s="393" t="s">
        <v>1</v>
      </c>
      <c r="C372" s="28" t="s">
        <v>59</v>
      </c>
      <c r="D372" s="51"/>
      <c r="E372" s="51"/>
      <c r="F372" s="51"/>
      <c r="G372" s="51"/>
      <c r="H372" s="51">
        <f t="shared" ref="H372:R372" si="432">(H49/H$90)*100</f>
        <v>0.12694550534079499</v>
      </c>
      <c r="I372" s="51">
        <f t="shared" si="432"/>
        <v>0.3564083870920734</v>
      </c>
      <c r="J372" s="51">
        <f t="shared" si="432"/>
        <v>1.8252169547611989</v>
      </c>
      <c r="K372" s="51">
        <f t="shared" si="432"/>
        <v>1.5913169295964806</v>
      </c>
      <c r="L372" s="51">
        <f t="shared" si="432"/>
        <v>1.555561395498714</v>
      </c>
      <c r="M372" s="51">
        <f t="shared" si="432"/>
        <v>1.3113345114115937</v>
      </c>
      <c r="N372" s="51">
        <f t="shared" si="432"/>
        <v>1.7658927405373688</v>
      </c>
      <c r="O372" s="51">
        <f t="shared" si="432"/>
        <v>1.3523765226725244</v>
      </c>
      <c r="P372" s="51">
        <f t="shared" si="432"/>
        <v>1.3203744820217729</v>
      </c>
      <c r="Q372" s="51">
        <f t="shared" si="432"/>
        <v>1.2703131368450271</v>
      </c>
      <c r="R372" s="51">
        <f t="shared" si="432"/>
        <v>1.4755037159279936</v>
      </c>
      <c r="S372" s="51">
        <f t="shared" ref="S372:T372" si="433">(S49/S$90)*100</f>
        <v>1.1473167410040672</v>
      </c>
      <c r="T372" s="51">
        <f t="shared" si="433"/>
        <v>1.141618226507084</v>
      </c>
      <c r="U372" s="51">
        <f t="shared" ref="U372" si="434">(U49/U$90)*100</f>
        <v>2.1113663395991766</v>
      </c>
    </row>
    <row r="373" spans="1:21" x14ac:dyDescent="0.35">
      <c r="A373" s="19" t="s">
        <v>141</v>
      </c>
      <c r="B373" s="390"/>
      <c r="C373" s="20" t="s">
        <v>60</v>
      </c>
      <c r="D373" s="51"/>
      <c r="E373" s="51"/>
      <c r="F373" s="51"/>
      <c r="G373" s="51"/>
      <c r="H373" s="51">
        <f t="shared" ref="H373:R373" si="435">(H50/H$90)*100</f>
        <v>0.1094818097839219</v>
      </c>
      <c r="I373" s="51">
        <f t="shared" si="435"/>
        <v>0.17815232739511541</v>
      </c>
      <c r="J373" s="51">
        <f t="shared" si="435"/>
        <v>1.5974391547011018</v>
      </c>
      <c r="K373" s="51">
        <f t="shared" si="435"/>
        <v>1.3216335450859384</v>
      </c>
      <c r="L373" s="51">
        <f t="shared" si="435"/>
        <v>1.1785197353269825</v>
      </c>
      <c r="M373" s="51">
        <f t="shared" si="435"/>
        <v>0.6913671710552497</v>
      </c>
      <c r="N373" s="51">
        <f t="shared" si="435"/>
        <v>1.5136162747469297</v>
      </c>
      <c r="O373" s="51">
        <f t="shared" si="435"/>
        <v>1.0108775874203439</v>
      </c>
      <c r="P373" s="51">
        <f t="shared" si="435"/>
        <v>0.96401461351960682</v>
      </c>
      <c r="Q373" s="51">
        <f t="shared" si="435"/>
        <v>0.87139317924986603</v>
      </c>
      <c r="R373" s="51">
        <f t="shared" si="435"/>
        <v>0.86815900145461411</v>
      </c>
      <c r="S373" s="51">
        <f t="shared" ref="S373:T373" si="436">(S50/S$90)*100</f>
        <v>0.80966565313307315</v>
      </c>
      <c r="T373" s="51">
        <f t="shared" si="436"/>
        <v>0.79769006406430354</v>
      </c>
      <c r="U373" s="51">
        <f t="shared" ref="U373" si="437">(U50/U$90)*100</f>
        <v>1.3968845173334019</v>
      </c>
    </row>
    <row r="374" spans="1:21" x14ac:dyDescent="0.35">
      <c r="A374" s="19" t="s">
        <v>141</v>
      </c>
      <c r="B374" s="390"/>
      <c r="C374" s="20" t="s">
        <v>61</v>
      </c>
      <c r="D374" s="51"/>
      <c r="E374" s="51"/>
      <c r="F374" s="51"/>
      <c r="G374" s="51"/>
      <c r="H374" s="51">
        <f t="shared" ref="H374:R374" si="438">(H51/H$90)*100</f>
        <v>0</v>
      </c>
      <c r="I374" s="51">
        <f t="shared" si="438"/>
        <v>0</v>
      </c>
      <c r="J374" s="51">
        <f t="shared" si="438"/>
        <v>0</v>
      </c>
      <c r="K374" s="51">
        <f t="shared" si="438"/>
        <v>0</v>
      </c>
      <c r="L374" s="51">
        <f t="shared" si="438"/>
        <v>0</v>
      </c>
      <c r="M374" s="51">
        <f t="shared" si="438"/>
        <v>0</v>
      </c>
      <c r="N374" s="51">
        <f t="shared" si="438"/>
        <v>0</v>
      </c>
      <c r="O374" s="51">
        <f t="shared" si="438"/>
        <v>0</v>
      </c>
      <c r="P374" s="51">
        <f t="shared" si="438"/>
        <v>0</v>
      </c>
      <c r="Q374" s="51">
        <f t="shared" si="438"/>
        <v>0</v>
      </c>
      <c r="R374" s="51">
        <f t="shared" si="438"/>
        <v>0</v>
      </c>
      <c r="S374" s="51">
        <f t="shared" ref="S374:T374" si="439">(S51/S$90)*100</f>
        <v>0</v>
      </c>
      <c r="T374" s="51">
        <f t="shared" si="439"/>
        <v>0</v>
      </c>
      <c r="U374" s="51">
        <f t="shared" ref="U374" si="440">(U51/U$90)*100</f>
        <v>0</v>
      </c>
    </row>
    <row r="375" spans="1:21" x14ac:dyDescent="0.35">
      <c r="A375" s="19" t="s">
        <v>141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</row>
    <row r="376" spans="1:21" x14ac:dyDescent="0.35">
      <c r="A376" s="19" t="s">
        <v>141</v>
      </c>
      <c r="B376" s="391"/>
      <c r="C376" s="27" t="s">
        <v>63</v>
      </c>
      <c r="D376" s="52"/>
      <c r="E376" s="52"/>
      <c r="F376" s="52"/>
      <c r="G376" s="52"/>
      <c r="H376" s="52">
        <f t="shared" ref="H376:R376" si="441">(H53/H$90)*100</f>
        <v>1.746369555687308E-2</v>
      </c>
      <c r="I376" s="52">
        <f t="shared" si="441"/>
        <v>0.17825605969695801</v>
      </c>
      <c r="J376" s="52">
        <f t="shared" si="441"/>
        <v>0.22777780006009724</v>
      </c>
      <c r="K376" s="52">
        <f t="shared" si="441"/>
        <v>0.26968338451054213</v>
      </c>
      <c r="L376" s="52">
        <f t="shared" si="441"/>
        <v>0.37704166017173141</v>
      </c>
      <c r="M376" s="52">
        <f t="shared" si="441"/>
        <v>0.61996734035634415</v>
      </c>
      <c r="N376" s="52">
        <f t="shared" si="441"/>
        <v>0.252276465790439</v>
      </c>
      <c r="O376" s="52">
        <f t="shared" si="441"/>
        <v>0.34149893525218045</v>
      </c>
      <c r="P376" s="52">
        <f t="shared" si="441"/>
        <v>0.356359868502166</v>
      </c>
      <c r="Q376" s="52">
        <f t="shared" si="441"/>
        <v>0.39891995759516119</v>
      </c>
      <c r="R376" s="52">
        <f t="shared" si="441"/>
        <v>0.60734471447337923</v>
      </c>
      <c r="S376" s="52">
        <f t="shared" ref="S376:T376" si="442">(S53/S$90)*100</f>
        <v>0.33765108787099424</v>
      </c>
      <c r="T376" s="52">
        <f t="shared" si="442"/>
        <v>0.34392816244278046</v>
      </c>
      <c r="U376" s="52">
        <f t="shared" ref="U376" si="443">(U53/U$90)*100</f>
        <v>0.71448182226577439</v>
      </c>
    </row>
    <row r="377" spans="1:21" x14ac:dyDescent="0.35">
      <c r="A377" s="19" t="s">
        <v>141</v>
      </c>
      <c r="B377" s="393" t="s">
        <v>166</v>
      </c>
      <c r="C377" s="28" t="s">
        <v>59</v>
      </c>
      <c r="D377" s="51"/>
      <c r="E377" s="51"/>
      <c r="F377" s="51"/>
      <c r="G377" s="51"/>
      <c r="H377" s="51">
        <f t="shared" ref="H377:R377" si="444">(H54/H$90)*100</f>
        <v>0</v>
      </c>
      <c r="I377" s="51">
        <f t="shared" si="444"/>
        <v>0</v>
      </c>
      <c r="J377" s="51">
        <f t="shared" si="444"/>
        <v>0</v>
      </c>
      <c r="K377" s="51">
        <f t="shared" si="444"/>
        <v>0</v>
      </c>
      <c r="L377" s="51">
        <f t="shared" si="444"/>
        <v>0</v>
      </c>
      <c r="M377" s="51">
        <f t="shared" si="444"/>
        <v>0</v>
      </c>
      <c r="N377" s="51">
        <f t="shared" si="444"/>
        <v>0</v>
      </c>
      <c r="O377" s="51">
        <f t="shared" si="444"/>
        <v>0</v>
      </c>
      <c r="P377" s="51">
        <f t="shared" si="444"/>
        <v>0</v>
      </c>
      <c r="Q377" s="51">
        <f t="shared" si="444"/>
        <v>1.5338577134742088E-3</v>
      </c>
      <c r="R377" s="51">
        <f t="shared" si="444"/>
        <v>1.4360169672210342E-3</v>
      </c>
      <c r="S377" s="51">
        <f t="shared" ref="S377:T377" si="445">(S54/S$90)*100</f>
        <v>0</v>
      </c>
      <c r="T377" s="51">
        <f t="shared" si="445"/>
        <v>0</v>
      </c>
      <c r="U377" s="51">
        <f t="shared" ref="U377" si="446">(U54/U$90)*100</f>
        <v>0</v>
      </c>
    </row>
    <row r="378" spans="1:21" x14ac:dyDescent="0.35">
      <c r="A378" s="19" t="s">
        <v>141</v>
      </c>
      <c r="B378" s="390"/>
      <c r="C378" s="20" t="s">
        <v>60</v>
      </c>
      <c r="D378" s="51"/>
      <c r="E378" s="51"/>
      <c r="F378" s="51"/>
      <c r="G378" s="51"/>
      <c r="H378" s="51">
        <f t="shared" ref="H378:R378" si="447">(H55/H$90)*100</f>
        <v>0</v>
      </c>
      <c r="I378" s="51">
        <f t="shared" si="447"/>
        <v>0</v>
      </c>
      <c r="J378" s="51">
        <f t="shared" si="447"/>
        <v>0</v>
      </c>
      <c r="K378" s="51">
        <f t="shared" si="447"/>
        <v>0</v>
      </c>
      <c r="L378" s="51">
        <f t="shared" si="447"/>
        <v>0</v>
      </c>
      <c r="M378" s="51">
        <f t="shared" si="447"/>
        <v>0</v>
      </c>
      <c r="N378" s="51">
        <f t="shared" si="447"/>
        <v>0</v>
      </c>
      <c r="O378" s="51">
        <f t="shared" si="447"/>
        <v>0</v>
      </c>
      <c r="P378" s="51">
        <f t="shared" si="447"/>
        <v>0</v>
      </c>
      <c r="Q378" s="51">
        <f t="shared" si="447"/>
        <v>1.5338577134742088E-3</v>
      </c>
      <c r="R378" s="51">
        <f t="shared" si="447"/>
        <v>1.4360169672210342E-3</v>
      </c>
      <c r="S378" s="51">
        <f t="shared" ref="S378:T378" si="448">(S55/S$90)*100</f>
        <v>0</v>
      </c>
      <c r="T378" s="51">
        <f t="shared" si="448"/>
        <v>0</v>
      </c>
      <c r="U378" s="51">
        <f t="shared" ref="U378" si="449">(U55/U$90)*100</f>
        <v>0</v>
      </c>
    </row>
    <row r="379" spans="1:21" x14ac:dyDescent="0.35">
      <c r="A379" s="19" t="s">
        <v>141</v>
      </c>
      <c r="B379" s="390"/>
      <c r="C379" s="20" t="s">
        <v>61</v>
      </c>
      <c r="D379" s="51"/>
      <c r="E379" s="51"/>
      <c r="F379" s="51"/>
      <c r="G379" s="51"/>
      <c r="H379" s="51">
        <f t="shared" ref="H379:R379" si="450">(H56/H$90)*100</f>
        <v>0</v>
      </c>
      <c r="I379" s="51">
        <f t="shared" si="450"/>
        <v>0</v>
      </c>
      <c r="J379" s="51">
        <f t="shared" si="450"/>
        <v>0</v>
      </c>
      <c r="K379" s="51">
        <f t="shared" si="450"/>
        <v>0</v>
      </c>
      <c r="L379" s="51">
        <f t="shared" si="450"/>
        <v>0</v>
      </c>
      <c r="M379" s="51">
        <f t="shared" si="450"/>
        <v>0</v>
      </c>
      <c r="N379" s="51">
        <f t="shared" si="450"/>
        <v>0</v>
      </c>
      <c r="O379" s="51">
        <f t="shared" si="450"/>
        <v>0</v>
      </c>
      <c r="P379" s="51">
        <f t="shared" si="450"/>
        <v>0</v>
      </c>
      <c r="Q379" s="51">
        <f t="shared" si="450"/>
        <v>0</v>
      </c>
      <c r="R379" s="51">
        <f t="shared" si="450"/>
        <v>0</v>
      </c>
      <c r="S379" s="51">
        <f t="shared" ref="S379:T379" si="451">(S56/S$90)*100</f>
        <v>0</v>
      </c>
      <c r="T379" s="51">
        <f t="shared" si="451"/>
        <v>0</v>
      </c>
      <c r="U379" s="51">
        <f t="shared" ref="U379" si="452">(U56/U$90)*100</f>
        <v>0</v>
      </c>
    </row>
    <row r="380" spans="1:21" x14ac:dyDescent="0.35">
      <c r="A380" s="19" t="s">
        <v>141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</row>
    <row r="381" spans="1:21" x14ac:dyDescent="0.35">
      <c r="A381" s="19" t="s">
        <v>141</v>
      </c>
      <c r="B381" s="391"/>
      <c r="C381" s="27" t="s">
        <v>63</v>
      </c>
      <c r="D381" s="52"/>
      <c r="E381" s="52"/>
      <c r="F381" s="52"/>
      <c r="G381" s="52"/>
      <c r="H381" s="52">
        <f t="shared" ref="H381:R381" si="453">(H58/H$90)*100</f>
        <v>0</v>
      </c>
      <c r="I381" s="52">
        <f t="shared" si="453"/>
        <v>0</v>
      </c>
      <c r="J381" s="52">
        <f t="shared" si="453"/>
        <v>0</v>
      </c>
      <c r="K381" s="52">
        <f t="shared" si="453"/>
        <v>0</v>
      </c>
      <c r="L381" s="52">
        <f t="shared" si="453"/>
        <v>0</v>
      </c>
      <c r="M381" s="52">
        <f t="shared" si="453"/>
        <v>0</v>
      </c>
      <c r="N381" s="52">
        <f t="shared" si="453"/>
        <v>0</v>
      </c>
      <c r="O381" s="52">
        <f t="shared" si="453"/>
        <v>0</v>
      </c>
      <c r="P381" s="52">
        <f t="shared" si="453"/>
        <v>0</v>
      </c>
      <c r="Q381" s="52">
        <f t="shared" si="453"/>
        <v>0</v>
      </c>
      <c r="R381" s="52">
        <f t="shared" si="453"/>
        <v>0</v>
      </c>
      <c r="S381" s="52">
        <f t="shared" ref="S381:T381" si="454">(S58/S$90)*100</f>
        <v>0</v>
      </c>
      <c r="T381" s="52">
        <f t="shared" si="454"/>
        <v>0</v>
      </c>
      <c r="U381" s="52">
        <f t="shared" ref="U381" si="455">(U58/U$90)*100</f>
        <v>0</v>
      </c>
    </row>
    <row r="382" spans="1:21" x14ac:dyDescent="0.35">
      <c r="A382" s="19" t="s">
        <v>141</v>
      </c>
      <c r="B382" s="393" t="s">
        <v>11</v>
      </c>
      <c r="C382" s="28" t="s">
        <v>59</v>
      </c>
      <c r="D382" s="51"/>
      <c r="E382" s="51"/>
      <c r="F382" s="51"/>
      <c r="G382" s="51"/>
      <c r="H382" s="51">
        <f t="shared" ref="H382:R382" si="456">(H59/H$90)*100</f>
        <v>9.9335534615134127E-2</v>
      </c>
      <c r="I382" s="51">
        <f t="shared" si="456"/>
        <v>0.78113992098003393</v>
      </c>
      <c r="J382" s="51">
        <f t="shared" si="456"/>
        <v>1.3752463358291158</v>
      </c>
      <c r="K382" s="51">
        <f t="shared" si="456"/>
        <v>1.6160278486800479</v>
      </c>
      <c r="L382" s="51">
        <f t="shared" si="456"/>
        <v>1.6189525979057244</v>
      </c>
      <c r="M382" s="51">
        <f t="shared" si="456"/>
        <v>1.1535696746549129</v>
      </c>
      <c r="N382" s="51">
        <f t="shared" si="456"/>
        <v>1.7190943235376746</v>
      </c>
      <c r="O382" s="51">
        <f t="shared" si="456"/>
        <v>1.3689431043887721</v>
      </c>
      <c r="P382" s="51">
        <f t="shared" si="456"/>
        <v>1.7629361151424505</v>
      </c>
      <c r="Q382" s="51">
        <f t="shared" si="456"/>
        <v>1.4569056263946711</v>
      </c>
      <c r="R382" s="51">
        <f t="shared" si="456"/>
        <v>0.90970743030754764</v>
      </c>
      <c r="S382" s="51">
        <f t="shared" ref="S382:T382" si="457">(S59/S$90)*100</f>
        <v>0.58641793868719372</v>
      </c>
      <c r="T382" s="51">
        <f t="shared" si="457"/>
        <v>1.1833221586170128</v>
      </c>
      <c r="U382" s="51">
        <f t="shared" ref="U382" si="458">(U59/U$90)*100</f>
        <v>0.71664294566209263</v>
      </c>
    </row>
    <row r="383" spans="1:21" x14ac:dyDescent="0.35">
      <c r="A383" s="19" t="s">
        <v>141</v>
      </c>
      <c r="B383" s="390"/>
      <c r="C383" s="20" t="s">
        <v>60</v>
      </c>
      <c r="D383" s="51"/>
      <c r="E383" s="51"/>
      <c r="F383" s="51"/>
      <c r="G383" s="51"/>
      <c r="H383" s="51">
        <f t="shared" ref="H383:R383" si="459">(H60/H$90)*100</f>
        <v>9.9335534615134127E-2</v>
      </c>
      <c r="I383" s="51">
        <f t="shared" si="459"/>
        <v>0.78069833297215119</v>
      </c>
      <c r="J383" s="51">
        <f t="shared" si="459"/>
        <v>1.3743057713240374</v>
      </c>
      <c r="K383" s="51">
        <f t="shared" si="459"/>
        <v>1.6152584473015856</v>
      </c>
      <c r="L383" s="51">
        <f t="shared" si="459"/>
        <v>1.6188013279571736</v>
      </c>
      <c r="M383" s="51">
        <f t="shared" si="459"/>
        <v>1.1524914458432565</v>
      </c>
      <c r="N383" s="51">
        <f t="shared" si="459"/>
        <v>1.7190159965517469</v>
      </c>
      <c r="O383" s="51">
        <f t="shared" si="459"/>
        <v>1.368472678155501</v>
      </c>
      <c r="P383" s="51">
        <f t="shared" si="459"/>
        <v>1.7628060005011061</v>
      </c>
      <c r="Q383" s="51">
        <f t="shared" si="459"/>
        <v>1.4567631456490766</v>
      </c>
      <c r="R383" s="51">
        <f t="shared" si="459"/>
        <v>0.90966549559608501</v>
      </c>
      <c r="S383" s="51">
        <f t="shared" ref="S383:T383" si="460">(S60/S$90)*100</f>
        <v>0.5863383794645427</v>
      </c>
      <c r="T383" s="51">
        <f t="shared" si="460"/>
        <v>1.1815776072746038</v>
      </c>
      <c r="U383" s="51">
        <f t="shared" ref="U383" si="461">(U60/U$90)*100</f>
        <v>0.71475081540511765</v>
      </c>
    </row>
    <row r="384" spans="1:21" x14ac:dyDescent="0.35">
      <c r="A384" s="19" t="s">
        <v>141</v>
      </c>
      <c r="B384" s="390"/>
      <c r="C384" s="20" t="s">
        <v>61</v>
      </c>
      <c r="D384" s="51"/>
      <c r="E384" s="51"/>
      <c r="F384" s="51"/>
      <c r="G384" s="51"/>
      <c r="H384" s="51">
        <f t="shared" ref="H384:R384" si="462">(H61/H$90)*100</f>
        <v>0</v>
      </c>
      <c r="I384" s="51">
        <f t="shared" si="462"/>
        <v>0</v>
      </c>
      <c r="J384" s="51">
        <f t="shared" si="462"/>
        <v>0</v>
      </c>
      <c r="K384" s="51">
        <f t="shared" si="462"/>
        <v>0</v>
      </c>
      <c r="L384" s="51">
        <f t="shared" si="462"/>
        <v>0</v>
      </c>
      <c r="M384" s="51">
        <f t="shared" si="462"/>
        <v>0</v>
      </c>
      <c r="N384" s="51">
        <f t="shared" si="462"/>
        <v>0</v>
      </c>
      <c r="O384" s="51">
        <f t="shared" si="462"/>
        <v>0</v>
      </c>
      <c r="P384" s="51">
        <f t="shared" si="462"/>
        <v>0</v>
      </c>
      <c r="Q384" s="51">
        <f t="shared" si="462"/>
        <v>0</v>
      </c>
      <c r="R384" s="51">
        <f t="shared" si="462"/>
        <v>0</v>
      </c>
      <c r="S384" s="51">
        <f t="shared" ref="S384:T384" si="463">(S61/S$90)*100</f>
        <v>0</v>
      </c>
      <c r="T384" s="51">
        <f t="shared" si="463"/>
        <v>0</v>
      </c>
      <c r="U384" s="51">
        <f t="shared" ref="U384" si="464">(U61/U$90)*100</f>
        <v>0</v>
      </c>
    </row>
    <row r="385" spans="1:21" x14ac:dyDescent="0.35">
      <c r="A385" s="19" t="s">
        <v>141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</row>
    <row r="386" spans="1:21" x14ac:dyDescent="0.35">
      <c r="A386" s="19" t="s">
        <v>141</v>
      </c>
      <c r="B386" s="391"/>
      <c r="C386" s="27" t="s">
        <v>63</v>
      </c>
      <c r="D386" s="52"/>
      <c r="E386" s="52"/>
      <c r="F386" s="52"/>
      <c r="G386" s="52"/>
      <c r="H386" s="52">
        <f t="shared" ref="H386:R386" si="465">(H63/H$90)*100</f>
        <v>0</v>
      </c>
      <c r="I386" s="52">
        <f t="shared" si="465"/>
        <v>4.415880078827875E-4</v>
      </c>
      <c r="J386" s="52">
        <f t="shared" si="465"/>
        <v>9.4056450507837633E-4</v>
      </c>
      <c r="K386" s="52">
        <f t="shared" si="465"/>
        <v>7.6940137846226875E-4</v>
      </c>
      <c r="L386" s="52">
        <f t="shared" si="465"/>
        <v>1.5126994855127571E-4</v>
      </c>
      <c r="M386" s="52">
        <f t="shared" si="465"/>
        <v>1.0782288116564899E-3</v>
      </c>
      <c r="N386" s="52">
        <f t="shared" si="465"/>
        <v>7.8326985927826571E-5</v>
      </c>
      <c r="O386" s="52">
        <f t="shared" si="465"/>
        <v>4.7042623327125542E-4</v>
      </c>
      <c r="P386" s="52">
        <f t="shared" si="465"/>
        <v>1.3011464134398527E-4</v>
      </c>
      <c r="Q386" s="52">
        <f t="shared" si="465"/>
        <v>1.4248074559466739E-4</v>
      </c>
      <c r="R386" s="52">
        <f t="shared" si="465"/>
        <v>4.1934711462600438E-5</v>
      </c>
      <c r="S386" s="52">
        <f t="shared" ref="S386:T386" si="466">(S63/S$90)*100</f>
        <v>7.9559222651038301E-5</v>
      </c>
      <c r="T386" s="52">
        <f t="shared" si="466"/>
        <v>1.7445513424089272E-3</v>
      </c>
      <c r="U386" s="52">
        <f t="shared" ref="U386" si="467">(U63/U$90)*100</f>
        <v>1.8921302569749217E-3</v>
      </c>
    </row>
    <row r="387" spans="1:21" x14ac:dyDescent="0.35">
      <c r="A387" s="19" t="s">
        <v>141</v>
      </c>
      <c r="B387" s="393" t="s">
        <v>12</v>
      </c>
      <c r="C387" s="28" t="s">
        <v>59</v>
      </c>
      <c r="D387" s="53"/>
      <c r="E387" s="53"/>
      <c r="F387" s="53"/>
      <c r="G387" s="53"/>
      <c r="H387" s="53">
        <f t="shared" ref="H387:R387" si="468">(H64/H$90)*100</f>
        <v>1.7410078045320663</v>
      </c>
      <c r="I387" s="53">
        <f t="shared" si="468"/>
        <v>1.3325177659245744</v>
      </c>
      <c r="J387" s="53">
        <f t="shared" si="468"/>
        <v>0.97637988194233505</v>
      </c>
      <c r="K387" s="53">
        <f t="shared" si="468"/>
        <v>2.6148390232043637</v>
      </c>
      <c r="L387" s="53">
        <f t="shared" si="468"/>
        <v>3.4117920863915026</v>
      </c>
      <c r="M387" s="53">
        <f t="shared" si="468"/>
        <v>2.2240424929626106</v>
      </c>
      <c r="N387" s="53">
        <f t="shared" si="468"/>
        <v>3.1769236592839638</v>
      </c>
      <c r="O387" s="53">
        <f t="shared" si="468"/>
        <v>2.0201018408995663</v>
      </c>
      <c r="P387" s="53">
        <f t="shared" si="468"/>
        <v>2.4017387258851488</v>
      </c>
      <c r="Q387" s="53">
        <f t="shared" si="468"/>
        <v>1.9461232217346753</v>
      </c>
      <c r="R387" s="53">
        <f t="shared" si="468"/>
        <v>1.9577517347371429</v>
      </c>
      <c r="S387" s="53">
        <f t="shared" ref="S387:T387" si="469">(S64/S$90)*100</f>
        <v>1.7191140445454649</v>
      </c>
      <c r="T387" s="53">
        <f t="shared" si="469"/>
        <v>0.99392773621614694</v>
      </c>
      <c r="U387" s="53">
        <f t="shared" ref="U387" si="470">(U64/U$90)*100</f>
        <v>1.1923796825323776</v>
      </c>
    </row>
    <row r="388" spans="1:21" x14ac:dyDescent="0.35">
      <c r="A388" s="19" t="s">
        <v>141</v>
      </c>
      <c r="B388" s="390"/>
      <c r="C388" s="20" t="s">
        <v>60</v>
      </c>
      <c r="D388" s="79"/>
      <c r="E388" s="79"/>
      <c r="F388" s="79"/>
      <c r="G388" s="79"/>
      <c r="H388" s="79">
        <f t="shared" ref="H388:R388" si="471">(H65/H$90)*100</f>
        <v>1.685198848339323</v>
      </c>
      <c r="I388" s="79">
        <f t="shared" si="471"/>
        <v>1.1779660260291842</v>
      </c>
      <c r="J388" s="79">
        <f t="shared" si="471"/>
        <v>0.82732526971568499</v>
      </c>
      <c r="K388" s="79">
        <f t="shared" si="471"/>
        <v>1.1360067992936798</v>
      </c>
      <c r="L388" s="79">
        <f t="shared" si="471"/>
        <v>1.8038100323434363</v>
      </c>
      <c r="M388" s="79">
        <f t="shared" si="471"/>
        <v>0.74107541854710413</v>
      </c>
      <c r="N388" s="79">
        <f t="shared" si="471"/>
        <v>0.44924758120285019</v>
      </c>
      <c r="O388" s="79">
        <f t="shared" si="471"/>
        <v>0.73519251757361082</v>
      </c>
      <c r="P388" s="79">
        <f t="shared" si="471"/>
        <v>0.47752303049217443</v>
      </c>
      <c r="Q388" s="79">
        <f t="shared" si="471"/>
        <v>0.35723610719537296</v>
      </c>
      <c r="R388" s="79">
        <f t="shared" si="471"/>
        <v>0.43387920096304089</v>
      </c>
      <c r="S388" s="79">
        <f t="shared" ref="S388:T388" si="472">(S65/S$90)*100</f>
        <v>0.12651387739175199</v>
      </c>
      <c r="T388" s="79">
        <f t="shared" si="472"/>
        <v>0.18207531037907884</v>
      </c>
      <c r="U388" s="79">
        <f t="shared" ref="U388" si="473">(U65/U$90)*100</f>
        <v>0.27338594038753694</v>
      </c>
    </row>
    <row r="389" spans="1:21" x14ac:dyDescent="0.35">
      <c r="A389" s="19" t="s">
        <v>141</v>
      </c>
      <c r="B389" s="390"/>
      <c r="C389" s="20" t="s">
        <v>61</v>
      </c>
      <c r="D389" s="79"/>
      <c r="E389" s="79"/>
      <c r="F389" s="79"/>
      <c r="G389" s="79"/>
      <c r="H389" s="79">
        <f t="shared" ref="H389:R389" si="474">(H66/H$90)*100</f>
        <v>0</v>
      </c>
      <c r="I389" s="79">
        <f t="shared" si="474"/>
        <v>0</v>
      </c>
      <c r="J389" s="79">
        <f t="shared" si="474"/>
        <v>0</v>
      </c>
      <c r="K389" s="79">
        <f t="shared" si="474"/>
        <v>0.19788633699511049</v>
      </c>
      <c r="L389" s="79">
        <f t="shared" si="474"/>
        <v>0.65886720888264128</v>
      </c>
      <c r="M389" s="79">
        <f t="shared" si="474"/>
        <v>0.5595032673281275</v>
      </c>
      <c r="N389" s="79">
        <f t="shared" si="474"/>
        <v>1.6220222038398835</v>
      </c>
      <c r="O389" s="79">
        <f t="shared" si="474"/>
        <v>0.58639166798374431</v>
      </c>
      <c r="P389" s="79">
        <f t="shared" si="474"/>
        <v>0.56194718746144334</v>
      </c>
      <c r="Q389" s="79">
        <f t="shared" si="474"/>
        <v>0.85695896105382219</v>
      </c>
      <c r="R389" s="79">
        <f t="shared" si="474"/>
        <v>0.75258531631197922</v>
      </c>
      <c r="S389" s="79">
        <f t="shared" ref="S389:T389" si="475">(S66/S$90)*100</f>
        <v>0.8401852292184776</v>
      </c>
      <c r="T389" s="79">
        <f t="shared" si="475"/>
        <v>0.58877057647104314</v>
      </c>
      <c r="U389" s="79">
        <f t="shared" ref="U389" si="476">(U66/U$90)*100</f>
        <v>0.70342431921952331</v>
      </c>
    </row>
    <row r="390" spans="1:21" x14ac:dyDescent="0.35">
      <c r="A390" s="19" t="s">
        <v>141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</row>
    <row r="391" spans="1:21" ht="15" thickBot="1" x14ac:dyDescent="0.4">
      <c r="A391" s="19" t="s">
        <v>141</v>
      </c>
      <c r="B391" s="394"/>
      <c r="C391" s="69" t="s">
        <v>63</v>
      </c>
      <c r="D391" s="80"/>
      <c r="E391" s="80"/>
      <c r="F391" s="80"/>
      <c r="G391" s="80"/>
      <c r="H391" s="80">
        <f t="shared" ref="H391:R391" si="477">(H68/H$90)*100</f>
        <v>5.5808956192743384E-2</v>
      </c>
      <c r="I391" s="80">
        <f t="shared" si="477"/>
        <v>0.15455173989539001</v>
      </c>
      <c r="J391" s="80">
        <f t="shared" si="477"/>
        <v>0.14905461222665023</v>
      </c>
      <c r="K391" s="80">
        <f t="shared" si="477"/>
        <v>1.2809458869155732</v>
      </c>
      <c r="L391" s="80">
        <f t="shared" si="477"/>
        <v>0.94911484516542488</v>
      </c>
      <c r="M391" s="80">
        <f t="shared" si="477"/>
        <v>0.9234638070873793</v>
      </c>
      <c r="N391" s="80">
        <f t="shared" si="477"/>
        <v>1.1056538742412299</v>
      </c>
      <c r="O391" s="80">
        <f t="shared" si="477"/>
        <v>0.69851765534221133</v>
      </c>
      <c r="P391" s="80">
        <f t="shared" si="477"/>
        <v>1.3622685079315309</v>
      </c>
      <c r="Q391" s="80">
        <f t="shared" si="477"/>
        <v>0.73192815348548035</v>
      </c>
      <c r="R391" s="80">
        <f t="shared" si="477"/>
        <v>0.7712872174621227</v>
      </c>
      <c r="S391" s="80">
        <f t="shared" ref="S391:T391" si="478">(S68/S$90)*100</f>
        <v>0.75241493793523528</v>
      </c>
      <c r="T391" s="80">
        <f t="shared" si="478"/>
        <v>0.22308184936602504</v>
      </c>
      <c r="U391" s="80">
        <f t="shared" ref="U391" si="479">(U68/U$90)*100</f>
        <v>0.21556942292531725</v>
      </c>
    </row>
    <row r="392" spans="1:21" x14ac:dyDescent="0.35">
      <c r="A392" s="19" t="s">
        <v>141</v>
      </c>
      <c r="B392" s="388" t="s">
        <v>64</v>
      </c>
      <c r="C392" s="17" t="s">
        <v>59</v>
      </c>
      <c r="D392" s="51"/>
      <c r="E392" s="51"/>
      <c r="F392" s="51"/>
      <c r="G392" s="51"/>
      <c r="H392" s="51">
        <f t="shared" ref="H392:R392" si="480">(H69/H$90)*100</f>
        <v>3.3385671886646722E-4</v>
      </c>
      <c r="I392" s="51">
        <f t="shared" si="480"/>
        <v>3.844968054971525E-4</v>
      </c>
      <c r="J392" s="51">
        <f t="shared" si="480"/>
        <v>0</v>
      </c>
      <c r="K392" s="51">
        <f t="shared" si="480"/>
        <v>0</v>
      </c>
      <c r="L392" s="51">
        <f t="shared" si="480"/>
        <v>6.9888202109866376E-3</v>
      </c>
      <c r="M392" s="51">
        <f t="shared" si="480"/>
        <v>0</v>
      </c>
      <c r="N392" s="51">
        <f t="shared" si="480"/>
        <v>3.0416014546444473E-4</v>
      </c>
      <c r="O392" s="51">
        <f t="shared" si="480"/>
        <v>7.4034134772272856E-3</v>
      </c>
      <c r="P392" s="51">
        <f t="shared" si="480"/>
        <v>2.9035957765268995E-2</v>
      </c>
      <c r="Q392" s="51">
        <f t="shared" si="480"/>
        <v>2.3115567566027097E-2</v>
      </c>
      <c r="R392" s="51">
        <f t="shared" si="480"/>
        <v>5.2826191754726647E-3</v>
      </c>
      <c r="S392" s="51">
        <f t="shared" ref="S392:T392" si="481">(S69/S$90)*100</f>
        <v>7.9991398840117169E-3</v>
      </c>
      <c r="T392" s="51">
        <f t="shared" si="481"/>
        <v>2.0578770022991744E-3</v>
      </c>
      <c r="U392" s="51">
        <f t="shared" ref="U392" si="482">(U69/U$90)*100</f>
        <v>0.14582755378516346</v>
      </c>
    </row>
    <row r="393" spans="1:21" x14ac:dyDescent="0.35">
      <c r="A393" s="19" t="s">
        <v>141</v>
      </c>
      <c r="B393" s="388"/>
      <c r="C393" s="20" t="s">
        <v>60</v>
      </c>
      <c r="D393" s="79"/>
      <c r="E393" s="79"/>
      <c r="F393" s="79"/>
      <c r="G393" s="79"/>
      <c r="H393" s="79">
        <f t="shared" ref="H393:R393" si="483">(H70/H$90)*100</f>
        <v>3.3385671886646722E-4</v>
      </c>
      <c r="I393" s="79">
        <f t="shared" si="483"/>
        <v>3.844968054971525E-4</v>
      </c>
      <c r="J393" s="79">
        <f t="shared" si="483"/>
        <v>0</v>
      </c>
      <c r="K393" s="79">
        <f t="shared" si="483"/>
        <v>0</v>
      </c>
      <c r="L393" s="79">
        <f t="shared" si="483"/>
        <v>6.9888202109866376E-3</v>
      </c>
      <c r="M393" s="79">
        <f t="shared" si="483"/>
        <v>0</v>
      </c>
      <c r="N393" s="79">
        <f t="shared" si="483"/>
        <v>3.0416014546444473E-4</v>
      </c>
      <c r="O393" s="79">
        <f t="shared" si="483"/>
        <v>7.4034134772272856E-3</v>
      </c>
      <c r="P393" s="79">
        <f t="shared" si="483"/>
        <v>2.9035957765268995E-2</v>
      </c>
      <c r="Q393" s="79">
        <f t="shared" si="483"/>
        <v>2.3115567566027097E-2</v>
      </c>
      <c r="R393" s="79">
        <f t="shared" si="483"/>
        <v>5.2826191754726647E-3</v>
      </c>
      <c r="S393" s="79">
        <f t="shared" ref="S393:T393" si="484">(S70/S$90)*100</f>
        <v>7.9991398840117169E-3</v>
      </c>
      <c r="T393" s="79">
        <f t="shared" si="484"/>
        <v>0</v>
      </c>
      <c r="U393" s="79">
        <f t="shared" ref="U393" si="485">(U70/U$90)*100</f>
        <v>0.14329609479686228</v>
      </c>
    </row>
    <row r="394" spans="1:21" x14ac:dyDescent="0.35">
      <c r="A394" s="19" t="s">
        <v>141</v>
      </c>
      <c r="B394" s="388"/>
      <c r="C394" s="20" t="s">
        <v>61</v>
      </c>
      <c r="D394" s="79"/>
      <c r="E394" s="79"/>
      <c r="F394" s="79"/>
      <c r="G394" s="79"/>
      <c r="H394" s="79">
        <f t="shared" ref="H394:R394" si="486">(H71/H$90)*100</f>
        <v>0</v>
      </c>
      <c r="I394" s="79">
        <f t="shared" si="486"/>
        <v>0</v>
      </c>
      <c r="J394" s="79">
        <f t="shared" si="486"/>
        <v>0</v>
      </c>
      <c r="K394" s="79">
        <f t="shared" si="486"/>
        <v>0</v>
      </c>
      <c r="L394" s="79">
        <f t="shared" si="486"/>
        <v>0</v>
      </c>
      <c r="M394" s="79">
        <f t="shared" si="486"/>
        <v>0</v>
      </c>
      <c r="N394" s="79">
        <f t="shared" si="486"/>
        <v>0</v>
      </c>
      <c r="O394" s="79">
        <f t="shared" si="486"/>
        <v>0</v>
      </c>
      <c r="P394" s="79">
        <f t="shared" si="486"/>
        <v>0</v>
      </c>
      <c r="Q394" s="79">
        <f t="shared" si="486"/>
        <v>0</v>
      </c>
      <c r="R394" s="79">
        <f t="shared" si="486"/>
        <v>0</v>
      </c>
      <c r="S394" s="79">
        <f t="shared" ref="S394:T394" si="487">(S71/S$90)*100</f>
        <v>0</v>
      </c>
      <c r="T394" s="79">
        <f t="shared" si="487"/>
        <v>0</v>
      </c>
      <c r="U394" s="79">
        <f t="shared" ref="U394" si="488">(U71/U$90)*100</f>
        <v>0</v>
      </c>
    </row>
    <row r="395" spans="1:21" x14ac:dyDescent="0.35">
      <c r="A395" s="19" t="s">
        <v>141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</row>
    <row r="396" spans="1:21" x14ac:dyDescent="0.35">
      <c r="A396" s="19" t="s">
        <v>141</v>
      </c>
      <c r="B396" s="392"/>
      <c r="C396" s="26" t="s">
        <v>63</v>
      </c>
      <c r="D396" s="81"/>
      <c r="E396" s="81"/>
      <c r="F396" s="81"/>
      <c r="G396" s="81"/>
      <c r="H396" s="81">
        <f t="shared" ref="H396:R396" si="489">(H73/H$90)*100</f>
        <v>0</v>
      </c>
      <c r="I396" s="81">
        <f t="shared" si="489"/>
        <v>0</v>
      </c>
      <c r="J396" s="81">
        <f t="shared" si="489"/>
        <v>0</v>
      </c>
      <c r="K396" s="81">
        <f t="shared" si="489"/>
        <v>0</v>
      </c>
      <c r="L396" s="81">
        <f t="shared" si="489"/>
        <v>0</v>
      </c>
      <c r="M396" s="81">
        <f t="shared" si="489"/>
        <v>0</v>
      </c>
      <c r="N396" s="81">
        <f t="shared" si="489"/>
        <v>0</v>
      </c>
      <c r="O396" s="81">
        <f t="shared" si="489"/>
        <v>0</v>
      </c>
      <c r="P396" s="81">
        <f t="shared" si="489"/>
        <v>0</v>
      </c>
      <c r="Q396" s="81">
        <f t="shared" si="489"/>
        <v>0</v>
      </c>
      <c r="R396" s="81">
        <f t="shared" si="489"/>
        <v>0</v>
      </c>
      <c r="S396" s="81">
        <f t="shared" ref="S396:T396" si="490">(S73/S$90)*100</f>
        <v>0</v>
      </c>
      <c r="T396" s="81">
        <f t="shared" si="490"/>
        <v>2.0578770022991744E-3</v>
      </c>
      <c r="U396" s="81">
        <f t="shared" ref="U396" si="491">(U73/U$90)*100</f>
        <v>2.5314589883011873E-3</v>
      </c>
    </row>
    <row r="397" spans="1:21" x14ac:dyDescent="0.35">
      <c r="A397" s="19" t="s">
        <v>141</v>
      </c>
      <c r="B397" s="393" t="s">
        <v>65</v>
      </c>
      <c r="C397" s="28" t="s">
        <v>59</v>
      </c>
      <c r="D397" s="51"/>
      <c r="E397" s="51"/>
      <c r="F397" s="51"/>
      <c r="G397" s="51"/>
      <c r="H397" s="51">
        <f t="shared" ref="H397:R397" si="492">(H74/H$90)*100</f>
        <v>2.2954974468861185E-3</v>
      </c>
      <c r="I397" s="51">
        <f t="shared" si="492"/>
        <v>1.2990417429831942E-3</v>
      </c>
      <c r="J397" s="51">
        <f t="shared" si="492"/>
        <v>0</v>
      </c>
      <c r="K397" s="51">
        <f t="shared" si="492"/>
        <v>0</v>
      </c>
      <c r="L397" s="51">
        <f t="shared" si="492"/>
        <v>0</v>
      </c>
      <c r="M397" s="51">
        <f t="shared" si="492"/>
        <v>0</v>
      </c>
      <c r="N397" s="51">
        <f t="shared" si="492"/>
        <v>1.8957345873311759E-3</v>
      </c>
      <c r="O397" s="51">
        <f t="shared" si="492"/>
        <v>4.2677645053530878E-3</v>
      </c>
      <c r="P397" s="51">
        <f t="shared" si="492"/>
        <v>3.0128520536330948E-3</v>
      </c>
      <c r="Q397" s="51">
        <f t="shared" si="492"/>
        <v>2.6030186221277242E-3</v>
      </c>
      <c r="R397" s="51">
        <f t="shared" si="492"/>
        <v>2.2864733467796868E-3</v>
      </c>
      <c r="S397" s="51">
        <f t="shared" ref="S397:U399" si="493">(S74/S$90)*100</f>
        <v>5.2710502245632688E-4</v>
      </c>
      <c r="T397" s="51">
        <f t="shared" si="493"/>
        <v>0</v>
      </c>
      <c r="U397" s="51">
        <f t="shared" si="493"/>
        <v>1.5583096422786323E-3</v>
      </c>
    </row>
    <row r="398" spans="1:21" x14ac:dyDescent="0.35">
      <c r="A398" s="19" t="s">
        <v>141</v>
      </c>
      <c r="B398" s="390"/>
      <c r="C398" s="20" t="s">
        <v>60</v>
      </c>
      <c r="D398" s="79"/>
      <c r="E398" s="79"/>
      <c r="F398" s="79"/>
      <c r="G398" s="79"/>
      <c r="H398" s="79">
        <f t="shared" ref="H398:R398" si="494">(H75/H$90)*100</f>
        <v>2.2954974468861185E-3</v>
      </c>
      <c r="I398" s="79">
        <f t="shared" si="494"/>
        <v>1.2990417429831942E-3</v>
      </c>
      <c r="J398" s="79">
        <f t="shared" si="494"/>
        <v>0</v>
      </c>
      <c r="K398" s="79">
        <f t="shared" si="494"/>
        <v>0</v>
      </c>
      <c r="L398" s="79">
        <f t="shared" si="494"/>
        <v>0</v>
      </c>
      <c r="M398" s="79">
        <f t="shared" si="494"/>
        <v>0</v>
      </c>
      <c r="N398" s="79">
        <f t="shared" si="494"/>
        <v>1.8957345873311759E-3</v>
      </c>
      <c r="O398" s="79">
        <f t="shared" si="494"/>
        <v>4.2677645053530878E-3</v>
      </c>
      <c r="P398" s="79">
        <f t="shared" si="494"/>
        <v>3.0128520536330948E-3</v>
      </c>
      <c r="Q398" s="79">
        <f t="shared" si="494"/>
        <v>2.6030186221277242E-3</v>
      </c>
      <c r="R398" s="79">
        <f t="shared" si="494"/>
        <v>2.2864733467796868E-3</v>
      </c>
      <c r="S398" s="79">
        <f t="shared" si="493"/>
        <v>5.2710502245632688E-4</v>
      </c>
      <c r="T398" s="79">
        <f t="shared" si="493"/>
        <v>0</v>
      </c>
      <c r="U398" s="79">
        <f t="shared" si="493"/>
        <v>1.5583096422786323E-3</v>
      </c>
    </row>
    <row r="399" spans="1:21" x14ac:dyDescent="0.35">
      <c r="A399" s="19" t="s">
        <v>141</v>
      </c>
      <c r="B399" s="390"/>
      <c r="C399" s="20" t="s">
        <v>61</v>
      </c>
      <c r="D399" s="79"/>
      <c r="E399" s="79"/>
      <c r="F399" s="79"/>
      <c r="G399" s="79"/>
      <c r="H399" s="79">
        <f t="shared" ref="H399:R399" si="495">(H76/H$90)*100</f>
        <v>0</v>
      </c>
      <c r="I399" s="79">
        <f t="shared" si="495"/>
        <v>0</v>
      </c>
      <c r="J399" s="79">
        <f t="shared" si="495"/>
        <v>0</v>
      </c>
      <c r="K399" s="79">
        <f t="shared" si="495"/>
        <v>0</v>
      </c>
      <c r="L399" s="79">
        <f t="shared" si="495"/>
        <v>0</v>
      </c>
      <c r="M399" s="79">
        <f t="shared" si="495"/>
        <v>0</v>
      </c>
      <c r="N399" s="79">
        <f t="shared" si="495"/>
        <v>0</v>
      </c>
      <c r="O399" s="79">
        <f t="shared" si="495"/>
        <v>0</v>
      </c>
      <c r="P399" s="79">
        <f t="shared" si="495"/>
        <v>0</v>
      </c>
      <c r="Q399" s="79">
        <f t="shared" si="495"/>
        <v>0</v>
      </c>
      <c r="R399" s="79">
        <f t="shared" si="495"/>
        <v>0</v>
      </c>
      <c r="S399" s="79">
        <f t="shared" si="493"/>
        <v>0</v>
      </c>
      <c r="T399" s="79">
        <f t="shared" si="493"/>
        <v>0</v>
      </c>
      <c r="U399" s="79">
        <f t="shared" si="493"/>
        <v>0</v>
      </c>
    </row>
    <row r="400" spans="1:21" x14ac:dyDescent="0.35">
      <c r="A400" s="19" t="s">
        <v>141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</row>
    <row r="401" spans="1:21" x14ac:dyDescent="0.35">
      <c r="A401" s="19" t="s">
        <v>141</v>
      </c>
      <c r="B401" s="391"/>
      <c r="C401" s="27" t="s">
        <v>63</v>
      </c>
      <c r="D401" s="81"/>
      <c r="E401" s="81"/>
      <c r="F401" s="81"/>
      <c r="G401" s="81"/>
      <c r="H401" s="81">
        <f t="shared" ref="H401:R401" si="496">(H78/H$90)*100</f>
        <v>0</v>
      </c>
      <c r="I401" s="81">
        <f t="shared" si="496"/>
        <v>0</v>
      </c>
      <c r="J401" s="81">
        <f t="shared" si="496"/>
        <v>0</v>
      </c>
      <c r="K401" s="81">
        <f t="shared" si="496"/>
        <v>0</v>
      </c>
      <c r="L401" s="81">
        <f t="shared" si="496"/>
        <v>0</v>
      </c>
      <c r="M401" s="81">
        <f t="shared" si="496"/>
        <v>0</v>
      </c>
      <c r="N401" s="81">
        <f t="shared" si="496"/>
        <v>0</v>
      </c>
      <c r="O401" s="81">
        <f t="shared" si="496"/>
        <v>0</v>
      </c>
      <c r="P401" s="81">
        <f t="shared" si="496"/>
        <v>0</v>
      </c>
      <c r="Q401" s="81">
        <f t="shared" si="496"/>
        <v>0</v>
      </c>
      <c r="R401" s="81">
        <f t="shared" si="496"/>
        <v>0</v>
      </c>
      <c r="S401" s="81">
        <f t="shared" ref="S401:U404" si="497">(S78/S$90)*100</f>
        <v>0</v>
      </c>
      <c r="T401" s="81">
        <f t="shared" si="497"/>
        <v>0</v>
      </c>
      <c r="U401" s="81">
        <f t="shared" si="497"/>
        <v>0</v>
      </c>
    </row>
    <row r="402" spans="1:21" x14ac:dyDescent="0.35">
      <c r="A402" s="19" t="s">
        <v>141</v>
      </c>
      <c r="B402" s="388" t="s">
        <v>94</v>
      </c>
      <c r="C402" s="28" t="s">
        <v>59</v>
      </c>
      <c r="D402" s="51"/>
      <c r="E402" s="51"/>
      <c r="F402" s="51"/>
      <c r="G402" s="51"/>
      <c r="H402" s="51">
        <f t="shared" ref="H402:R402" si="498">(H79/H$90)*100</f>
        <v>8.7823848977835688</v>
      </c>
      <c r="I402" s="51">
        <f t="shared" si="498"/>
        <v>0.64879231639074231</v>
      </c>
      <c r="J402" s="51">
        <f t="shared" si="498"/>
        <v>0.9701806235308611</v>
      </c>
      <c r="K402" s="51">
        <f t="shared" si="498"/>
        <v>0.345068910006126</v>
      </c>
      <c r="L402" s="51">
        <f t="shared" si="498"/>
        <v>1.1123305512681181</v>
      </c>
      <c r="M402" s="51">
        <f t="shared" si="498"/>
        <v>0.83228547247161599</v>
      </c>
      <c r="N402" s="51">
        <f t="shared" si="498"/>
        <v>0.8527901309508148</v>
      </c>
      <c r="O402" s="51">
        <f t="shared" si="498"/>
        <v>1.1900492915975409</v>
      </c>
      <c r="P402" s="51">
        <f t="shared" si="498"/>
        <v>0.73696200063434236</v>
      </c>
      <c r="Q402" s="51">
        <f t="shared" si="498"/>
        <v>0.79299632431661016</v>
      </c>
      <c r="R402" s="51">
        <f t="shared" si="498"/>
        <v>0.50628828934976877</v>
      </c>
      <c r="S402" s="51">
        <f t="shared" si="497"/>
        <v>0.78887054060023998</v>
      </c>
      <c r="T402" s="51">
        <f t="shared" si="497"/>
        <v>0.78993733058546689</v>
      </c>
      <c r="U402" s="51">
        <f t="shared" si="497"/>
        <v>1.2060270614239177</v>
      </c>
    </row>
    <row r="403" spans="1:21" x14ac:dyDescent="0.35">
      <c r="A403" s="19" t="s">
        <v>141</v>
      </c>
      <c r="B403" s="388"/>
      <c r="C403" s="20" t="s">
        <v>60</v>
      </c>
      <c r="D403" s="79"/>
      <c r="E403" s="79"/>
      <c r="F403" s="79"/>
      <c r="G403" s="79"/>
      <c r="H403" s="79">
        <f t="shared" ref="H403:R403" si="499">(H80/H$90)*100</f>
        <v>8.6971524800186604</v>
      </c>
      <c r="I403" s="79">
        <f t="shared" si="499"/>
        <v>5.7148802584437983E-2</v>
      </c>
      <c r="J403" s="79">
        <f t="shared" si="499"/>
        <v>0.22780009781043684</v>
      </c>
      <c r="K403" s="79">
        <f t="shared" si="499"/>
        <v>0.27410294086928794</v>
      </c>
      <c r="L403" s="79">
        <f t="shared" si="499"/>
        <v>1.0297792196577902</v>
      </c>
      <c r="M403" s="79">
        <f t="shared" si="499"/>
        <v>0.73476419313802643</v>
      </c>
      <c r="N403" s="79">
        <f t="shared" si="499"/>
        <v>0.8308031787177339</v>
      </c>
      <c r="O403" s="79">
        <f t="shared" si="499"/>
        <v>1.0886307766201773</v>
      </c>
      <c r="P403" s="79">
        <f t="shared" si="499"/>
        <v>0.66087725838194911</v>
      </c>
      <c r="Q403" s="79">
        <f t="shared" si="499"/>
        <v>0.7591181982392774</v>
      </c>
      <c r="R403" s="79">
        <f t="shared" si="499"/>
        <v>0.45681852992315014</v>
      </c>
      <c r="S403" s="79">
        <f t="shared" si="497"/>
        <v>0.72888812784720791</v>
      </c>
      <c r="T403" s="79">
        <f t="shared" si="497"/>
        <v>0.7212353425334902</v>
      </c>
      <c r="U403" s="79">
        <f t="shared" si="497"/>
        <v>1.1417759499703601</v>
      </c>
    </row>
    <row r="404" spans="1:21" x14ac:dyDescent="0.35">
      <c r="A404" s="19" t="s">
        <v>141</v>
      </c>
      <c r="B404" s="388"/>
      <c r="C404" s="20" t="s">
        <v>61</v>
      </c>
      <c r="D404" s="79"/>
      <c r="E404" s="79"/>
      <c r="F404" s="79"/>
      <c r="G404" s="79"/>
      <c r="H404" s="79">
        <f t="shared" ref="H404:R404" si="500">(H81/H$90)*100</f>
        <v>0</v>
      </c>
      <c r="I404" s="79">
        <f t="shared" si="500"/>
        <v>0</v>
      </c>
      <c r="J404" s="79">
        <f t="shared" si="500"/>
        <v>0</v>
      </c>
      <c r="K404" s="79">
        <f t="shared" si="500"/>
        <v>0</v>
      </c>
      <c r="L404" s="79">
        <f t="shared" si="500"/>
        <v>0</v>
      </c>
      <c r="M404" s="79">
        <f t="shared" si="500"/>
        <v>0</v>
      </c>
      <c r="N404" s="79">
        <f t="shared" si="500"/>
        <v>0</v>
      </c>
      <c r="O404" s="79">
        <f t="shared" si="500"/>
        <v>0</v>
      </c>
      <c r="P404" s="79">
        <f t="shared" si="500"/>
        <v>0</v>
      </c>
      <c r="Q404" s="79">
        <f t="shared" si="500"/>
        <v>0</v>
      </c>
      <c r="R404" s="79">
        <f t="shared" si="500"/>
        <v>0</v>
      </c>
      <c r="S404" s="79">
        <f t="shared" si="497"/>
        <v>0</v>
      </c>
      <c r="T404" s="79">
        <f t="shared" si="497"/>
        <v>0</v>
      </c>
      <c r="U404" s="79">
        <f t="shared" si="497"/>
        <v>0</v>
      </c>
    </row>
    <row r="405" spans="1:21" x14ac:dyDescent="0.35">
      <c r="A405" s="19" t="s">
        <v>141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</row>
    <row r="406" spans="1:21" x14ac:dyDescent="0.35">
      <c r="A406" s="19" t="s">
        <v>141</v>
      </c>
      <c r="B406" s="389"/>
      <c r="C406" s="25" t="s">
        <v>63</v>
      </c>
      <c r="D406" s="82"/>
      <c r="E406" s="82"/>
      <c r="F406" s="82"/>
      <c r="G406" s="82"/>
      <c r="H406" s="82">
        <f t="shared" ref="H406:R406" si="501">(H83/H$90)*100</f>
        <v>8.5232417764907517E-2</v>
      </c>
      <c r="I406" s="82">
        <f t="shared" si="501"/>
        <v>0.59164351380630431</v>
      </c>
      <c r="J406" s="82">
        <f t="shared" si="501"/>
        <v>0.74238052572042434</v>
      </c>
      <c r="K406" s="82">
        <f t="shared" si="501"/>
        <v>7.0965969136838072E-2</v>
      </c>
      <c r="L406" s="82">
        <f t="shared" si="501"/>
        <v>8.2551331610327863E-2</v>
      </c>
      <c r="M406" s="82">
        <f t="shared" si="501"/>
        <v>9.7521279333589533E-2</v>
      </c>
      <c r="N406" s="82">
        <f t="shared" si="501"/>
        <v>2.1986952233080972E-2</v>
      </c>
      <c r="O406" s="82">
        <f t="shared" si="501"/>
        <v>0.10141851497736348</v>
      </c>
      <c r="P406" s="82">
        <f t="shared" si="501"/>
        <v>7.6084742252393242E-2</v>
      </c>
      <c r="Q406" s="82">
        <f t="shared" si="501"/>
        <v>3.387812607733285E-2</v>
      </c>
      <c r="R406" s="82">
        <f t="shared" si="501"/>
        <v>4.9469759426618652E-2</v>
      </c>
      <c r="S406" s="82">
        <f>(S83/S$90)*100</f>
        <v>5.9982412753032059E-2</v>
      </c>
      <c r="T406" s="82">
        <f>(T83/T$90)*100</f>
        <v>6.8701988051976734E-2</v>
      </c>
      <c r="U406" s="82">
        <f>(U83/U$90)*100</f>
        <v>6.4251111453557705E-2</v>
      </c>
    </row>
    <row r="407" spans="1:21" x14ac:dyDescent="0.35">
      <c r="A407" s="19" t="s">
        <v>141</v>
      </c>
    </row>
    <row r="408" spans="1:21" x14ac:dyDescent="0.35">
      <c r="A408" s="19" t="s">
        <v>141</v>
      </c>
      <c r="T408" s="172"/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30" t="s">
        <v>165</v>
      </c>
    </row>
    <row r="410" spans="1:21" x14ac:dyDescent="0.35">
      <c r="A410" s="19" t="s">
        <v>141</v>
      </c>
      <c r="B410" s="385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</row>
    <row r="411" spans="1:21" ht="15" customHeight="1" x14ac:dyDescent="0.35">
      <c r="A411" s="19" t="s">
        <v>141</v>
      </c>
      <c r="B411" s="386"/>
      <c r="C411" s="260" t="s">
        <v>124</v>
      </c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</row>
    <row r="412" spans="1:21" ht="15" customHeight="1" x14ac:dyDescent="0.35">
      <c r="A412" s="19" t="s">
        <v>141</v>
      </c>
      <c r="B412" s="386"/>
      <c r="C412" s="95" t="s">
        <v>126</v>
      </c>
      <c r="D412" s="86"/>
      <c r="E412" s="86"/>
      <c r="F412" s="86"/>
      <c r="G412" s="86"/>
      <c r="H412" s="76">
        <f t="shared" ref="H412:R412" si="502">SUM(H414:H420)</f>
        <v>2705578857921</v>
      </c>
      <c r="I412" s="76">
        <f t="shared" si="502"/>
        <v>1903948072783</v>
      </c>
      <c r="J412" s="76">
        <f t="shared" si="502"/>
        <v>3388622850038</v>
      </c>
      <c r="K412" s="76">
        <f t="shared" si="502"/>
        <v>3653059031751</v>
      </c>
      <c r="L412" s="76">
        <f t="shared" si="502"/>
        <v>3761115941775</v>
      </c>
      <c r="M412" s="76">
        <f t="shared" si="502"/>
        <v>4104073473065</v>
      </c>
      <c r="N412" s="76">
        <f t="shared" si="502"/>
        <v>4421840983618</v>
      </c>
      <c r="O412" s="76">
        <f t="shared" si="502"/>
        <v>5096536185383</v>
      </c>
      <c r="P412" s="76">
        <f t="shared" si="502"/>
        <v>6287837345992</v>
      </c>
      <c r="Q412" s="76">
        <f t="shared" si="502"/>
        <v>7584032432127</v>
      </c>
      <c r="R412" s="76">
        <f t="shared" si="502"/>
        <v>8472991522115</v>
      </c>
      <c r="S412" s="76">
        <f>SUM(S414:S420)</f>
        <v>7503994984825</v>
      </c>
      <c r="T412" s="76">
        <f t="shared" ref="T412:U412" si="503">SUM(T414:T420)</f>
        <v>9893217773172</v>
      </c>
      <c r="U412" s="76">
        <f t="shared" si="503"/>
        <v>9089686442708</v>
      </c>
    </row>
    <row r="413" spans="1:21" ht="15" customHeight="1" x14ac:dyDescent="0.35">
      <c r="A413" s="19" t="s">
        <v>141</v>
      </c>
      <c r="B413" s="386"/>
      <c r="C413" s="260" t="s">
        <v>123</v>
      </c>
    </row>
    <row r="414" spans="1:21" ht="15" customHeight="1" x14ac:dyDescent="0.35">
      <c r="A414" s="19" t="s">
        <v>141</v>
      </c>
      <c r="B414" s="386"/>
      <c r="C414" s="20" t="s">
        <v>117</v>
      </c>
      <c r="D414" s="76"/>
      <c r="E414" s="76"/>
      <c r="F414" s="76"/>
      <c r="G414" s="76"/>
      <c r="H414" s="76">
        <f t="shared" ref="H414:S414" si="504">H422+H427+H432+H437+H442+H447+H452+H457+H462+H467</f>
        <v>2130338644255</v>
      </c>
      <c r="I414" s="76">
        <f t="shared" si="504"/>
        <v>1676278935678</v>
      </c>
      <c r="J414" s="76">
        <f t="shared" si="504"/>
        <v>2470526783312</v>
      </c>
      <c r="K414" s="76">
        <f t="shared" si="504"/>
        <v>2547867399256</v>
      </c>
      <c r="L414" s="76">
        <f t="shared" si="504"/>
        <v>2591084947939</v>
      </c>
      <c r="M414" s="76">
        <f t="shared" si="504"/>
        <v>2951908207598</v>
      </c>
      <c r="N414" s="76">
        <f t="shared" si="504"/>
        <v>2644450374338</v>
      </c>
      <c r="O414" s="76">
        <f t="shared" si="504"/>
        <v>3206714136356</v>
      </c>
      <c r="P414" s="76">
        <f t="shared" si="504"/>
        <v>3993166457618</v>
      </c>
      <c r="Q414" s="76">
        <f t="shared" si="504"/>
        <v>4673037082723</v>
      </c>
      <c r="R414" s="76">
        <f t="shared" si="504"/>
        <v>5641616473812</v>
      </c>
      <c r="S414" s="76">
        <f t="shared" si="504"/>
        <v>4636225698794</v>
      </c>
      <c r="T414" s="76">
        <f t="shared" ref="T414:U414" si="505">T422+T427+T432+T437+T442+T447+T452+T457+T462+T467</f>
        <v>6213971577845</v>
      </c>
      <c r="U414" s="76">
        <f t="shared" si="505"/>
        <v>5619660670153</v>
      </c>
    </row>
    <row r="415" spans="1:21" ht="15" customHeight="1" x14ac:dyDescent="0.35">
      <c r="A415" s="19" t="s">
        <v>141</v>
      </c>
      <c r="B415" s="386"/>
      <c r="C415" s="254" t="s">
        <v>118</v>
      </c>
      <c r="D415" s="32"/>
      <c r="E415" s="32"/>
      <c r="F415" s="32"/>
      <c r="G415" s="32"/>
      <c r="H415" s="76">
        <f t="shared" ref="H415:S415" si="506">H423+H428+H433+H438+H443+H448+H453+H458+H463+H468</f>
        <v>32953434378</v>
      </c>
      <c r="I415" s="76">
        <f t="shared" si="506"/>
        <v>23467536491</v>
      </c>
      <c r="J415" s="76">
        <f t="shared" si="506"/>
        <v>43711360479</v>
      </c>
      <c r="K415" s="76">
        <f t="shared" si="506"/>
        <v>43592628784</v>
      </c>
      <c r="L415" s="76">
        <f t="shared" si="506"/>
        <v>119525856446</v>
      </c>
      <c r="M415" s="76">
        <f t="shared" si="506"/>
        <v>115541657078</v>
      </c>
      <c r="N415" s="76">
        <f t="shared" si="506"/>
        <v>121335321187</v>
      </c>
      <c r="O415" s="76">
        <f t="shared" si="506"/>
        <v>260422576176</v>
      </c>
      <c r="P415" s="76">
        <f t="shared" si="506"/>
        <v>167203317784</v>
      </c>
      <c r="Q415" s="76">
        <f t="shared" si="506"/>
        <v>229535912379</v>
      </c>
      <c r="R415" s="76">
        <f t="shared" si="506"/>
        <v>222954933443</v>
      </c>
      <c r="S415" s="76">
        <f t="shared" si="506"/>
        <v>257927957048</v>
      </c>
      <c r="T415" s="76">
        <f t="shared" ref="T415:U415" si="507">T423+T428+T433+T438+T443+T448+T453+T458+T463+T468</f>
        <v>262036697749</v>
      </c>
      <c r="U415" s="76">
        <f t="shared" si="507"/>
        <v>279382890149</v>
      </c>
    </row>
    <row r="416" spans="1:21" ht="15" customHeight="1" x14ac:dyDescent="0.35">
      <c r="A416" s="19" t="s">
        <v>141</v>
      </c>
      <c r="B416" s="386"/>
      <c r="C416" s="254" t="s">
        <v>119</v>
      </c>
      <c r="H416" s="76">
        <f>H424+H429+H434+H439+H444+H449+H454+H459+H464+H469</f>
        <v>0</v>
      </c>
      <c r="I416" s="76">
        <f>I424+I429+I434+I439+I444+I449+I454+I459+I464+I469</f>
        <v>0</v>
      </c>
      <c r="J416" s="76">
        <f>J424+J429+J434+J439+J444+J449+J454+J459+J464+J469</f>
        <v>0</v>
      </c>
      <c r="K416" s="76">
        <v>246291000000</v>
      </c>
      <c r="L416" s="76">
        <v>240531000000</v>
      </c>
      <c r="M416" s="76">
        <v>218199000000</v>
      </c>
      <c r="N416" s="76">
        <v>547484000000</v>
      </c>
      <c r="O416" s="76">
        <v>533483000000</v>
      </c>
      <c r="P416" s="76">
        <v>592676000000</v>
      </c>
      <c r="Q416" s="76">
        <v>955948000000</v>
      </c>
      <c r="R416" s="76">
        <v>1235332000000</v>
      </c>
      <c r="S416" s="76">
        <v>999645000000</v>
      </c>
      <c r="T416" s="64">
        <v>1142116000000</v>
      </c>
      <c r="U416" s="64">
        <v>1608730093312</v>
      </c>
    </row>
    <row r="417" spans="1:21" ht="15" customHeight="1" x14ac:dyDescent="0.35">
      <c r="A417" s="19" t="s">
        <v>141</v>
      </c>
      <c r="B417" s="386"/>
      <c r="C417" s="254" t="s">
        <v>120</v>
      </c>
      <c r="D417" s="34"/>
      <c r="E417" s="34"/>
      <c r="F417" s="34"/>
      <c r="G417" s="34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</row>
    <row r="418" spans="1:21" ht="15" customHeight="1" x14ac:dyDescent="0.35">
      <c r="A418" s="19" t="s">
        <v>141</v>
      </c>
      <c r="B418" s="386"/>
      <c r="C418" s="260" t="s">
        <v>121</v>
      </c>
      <c r="D418" s="32"/>
      <c r="E418" s="32"/>
      <c r="F418" s="32"/>
      <c r="G418" s="32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</row>
    <row r="419" spans="1:21" ht="15" customHeight="1" x14ac:dyDescent="0.35">
      <c r="A419" s="19" t="s">
        <v>141</v>
      </c>
      <c r="B419" s="386"/>
      <c r="C419" s="260" t="s">
        <v>122</v>
      </c>
      <c r="D419" s="32"/>
      <c r="E419" s="32"/>
      <c r="F419" s="32"/>
      <c r="G419" s="32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</row>
    <row r="420" spans="1:21" ht="15" customHeight="1" x14ac:dyDescent="0.35">
      <c r="A420" s="19" t="s">
        <v>141</v>
      </c>
      <c r="B420" s="387"/>
      <c r="C420" s="261" t="s">
        <v>116</v>
      </c>
      <c r="D420" s="33"/>
      <c r="E420" s="33"/>
      <c r="F420" s="33"/>
      <c r="G420" s="33"/>
      <c r="H420" s="33">
        <f t="shared" ref="H420:U420" si="508">H425+H430+H435+H440+H445+H450+H455+H460+H465+H470</f>
        <v>542286779288</v>
      </c>
      <c r="I420" s="33">
        <f t="shared" si="508"/>
        <v>204201600614</v>
      </c>
      <c r="J420" s="33">
        <f t="shared" si="508"/>
        <v>874384706247</v>
      </c>
      <c r="K420" s="33">
        <f t="shared" si="508"/>
        <v>815308003711</v>
      </c>
      <c r="L420" s="33">
        <f t="shared" si="508"/>
        <v>809974137390</v>
      </c>
      <c r="M420" s="33">
        <f t="shared" si="508"/>
        <v>818424608389</v>
      </c>
      <c r="N420" s="33">
        <f t="shared" si="508"/>
        <v>1108571288093</v>
      </c>
      <c r="O420" s="33">
        <f t="shared" si="508"/>
        <v>1095916472851</v>
      </c>
      <c r="P420" s="33">
        <f t="shared" si="508"/>
        <v>1534791570590</v>
      </c>
      <c r="Q420" s="33">
        <f t="shared" si="508"/>
        <v>1725511437025</v>
      </c>
      <c r="R420" s="33">
        <f t="shared" si="508"/>
        <v>1373088114860</v>
      </c>
      <c r="S420" s="33">
        <f t="shared" si="508"/>
        <v>1610196328983</v>
      </c>
      <c r="T420" s="33">
        <f t="shared" si="508"/>
        <v>2275093497578</v>
      </c>
      <c r="U420" s="33">
        <f t="shared" si="508"/>
        <v>1581912789094</v>
      </c>
    </row>
    <row r="421" spans="1:21" x14ac:dyDescent="0.35">
      <c r="A421" s="19" t="s">
        <v>141</v>
      </c>
      <c r="B421" s="390" t="s">
        <v>4</v>
      </c>
      <c r="C421" s="260" t="s">
        <v>59</v>
      </c>
      <c r="D421" s="32"/>
      <c r="E421" s="32"/>
      <c r="F421" s="32"/>
      <c r="G421" s="32"/>
      <c r="H421" s="32">
        <f>SUM(H422:H425)</f>
        <v>351816888442</v>
      </c>
      <c r="I421" s="32">
        <f t="shared" ref="I421:U421" si="509">SUM(I422:I425)</f>
        <v>248456362268</v>
      </c>
      <c r="J421" s="32">
        <f t="shared" si="509"/>
        <v>279655673436</v>
      </c>
      <c r="K421" s="32">
        <f t="shared" si="509"/>
        <v>288136741670</v>
      </c>
      <c r="L421" s="32">
        <f t="shared" si="509"/>
        <v>285816805541</v>
      </c>
      <c r="M421" s="32">
        <f t="shared" si="509"/>
        <v>281534614068</v>
      </c>
      <c r="N421" s="32">
        <f t="shared" si="509"/>
        <v>282183883072</v>
      </c>
      <c r="O421" s="32">
        <f t="shared" si="509"/>
        <v>395141548448</v>
      </c>
      <c r="P421" s="32">
        <f t="shared" si="509"/>
        <v>463780725857</v>
      </c>
      <c r="Q421" s="32">
        <f t="shared" si="509"/>
        <v>438593769351</v>
      </c>
      <c r="R421" s="32">
        <f t="shared" si="509"/>
        <v>429434718426</v>
      </c>
      <c r="S421" s="32">
        <f t="shared" si="509"/>
        <v>339695344210</v>
      </c>
      <c r="T421" s="32">
        <f t="shared" si="509"/>
        <v>340415661043</v>
      </c>
      <c r="U421" s="32">
        <f t="shared" si="509"/>
        <v>320924595142</v>
      </c>
    </row>
    <row r="422" spans="1:21" x14ac:dyDescent="0.35">
      <c r="A422" s="19" t="s">
        <v>141</v>
      </c>
      <c r="B422" s="390"/>
      <c r="C422" s="254" t="s">
        <v>60</v>
      </c>
      <c r="D422" s="34"/>
      <c r="E422" s="34"/>
      <c r="F422" s="34"/>
      <c r="G422" s="34"/>
      <c r="H422" s="34">
        <v>294041364544</v>
      </c>
      <c r="I422" s="34">
        <v>197968267138</v>
      </c>
      <c r="J422" s="34">
        <v>200433142953</v>
      </c>
      <c r="K422" s="34">
        <v>265109968334</v>
      </c>
      <c r="L422" s="34">
        <v>256274219558</v>
      </c>
      <c r="M422" s="34">
        <v>244152964606</v>
      </c>
      <c r="N422" s="34">
        <v>207646916195</v>
      </c>
      <c r="O422" s="34">
        <v>323606698418</v>
      </c>
      <c r="P422" s="34">
        <v>384720938139</v>
      </c>
      <c r="Q422" s="34">
        <v>342768291071</v>
      </c>
      <c r="R422" s="34">
        <v>310857626667</v>
      </c>
      <c r="S422" s="34">
        <v>226403888366</v>
      </c>
      <c r="T422" s="34">
        <v>246708848336</v>
      </c>
      <c r="U422" s="34">
        <v>231786548105</v>
      </c>
    </row>
    <row r="423" spans="1:21" x14ac:dyDescent="0.35">
      <c r="A423" s="19" t="s">
        <v>141</v>
      </c>
      <c r="B423" s="390"/>
      <c r="C423" s="254" t="s">
        <v>61</v>
      </c>
      <c r="D423" s="34"/>
      <c r="E423" s="34"/>
      <c r="F423" s="34"/>
      <c r="G423" s="34"/>
      <c r="H423" s="34">
        <v>32953434378</v>
      </c>
      <c r="I423" s="34">
        <v>23467536491</v>
      </c>
      <c r="J423" s="34">
        <v>43711360479</v>
      </c>
      <c r="K423" s="34">
        <v>3421618720</v>
      </c>
      <c r="L423" s="34">
        <v>2972942381</v>
      </c>
      <c r="M423" s="34">
        <v>0</v>
      </c>
      <c r="N423" s="34">
        <v>0</v>
      </c>
      <c r="O423" s="34">
        <v>211725840</v>
      </c>
      <c r="P423" s="34">
        <v>1000000000</v>
      </c>
      <c r="Q423" s="34">
        <v>0</v>
      </c>
      <c r="R423" s="34">
        <v>0</v>
      </c>
      <c r="S423" s="34">
        <v>0</v>
      </c>
      <c r="T423" s="34"/>
      <c r="U423" s="34"/>
    </row>
    <row r="424" spans="1:21" x14ac:dyDescent="0.35">
      <c r="A424" s="19" t="s">
        <v>141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</row>
    <row r="425" spans="1:21" x14ac:dyDescent="0.35">
      <c r="A425" s="19" t="s">
        <v>141</v>
      </c>
      <c r="B425" s="391"/>
      <c r="C425" s="255" t="s">
        <v>63</v>
      </c>
      <c r="D425" s="39"/>
      <c r="E425" s="39"/>
      <c r="F425" s="39"/>
      <c r="G425" s="39"/>
      <c r="H425" s="39">
        <v>24822089520</v>
      </c>
      <c r="I425" s="39">
        <v>27020558639</v>
      </c>
      <c r="J425" s="39">
        <v>35511170004</v>
      </c>
      <c r="K425" s="39">
        <v>19605154616</v>
      </c>
      <c r="L425" s="39">
        <v>26569643602</v>
      </c>
      <c r="M425" s="39">
        <v>37381649462</v>
      </c>
      <c r="N425" s="39">
        <v>74536966877</v>
      </c>
      <c r="O425" s="39">
        <v>71323124190</v>
      </c>
      <c r="P425" s="39">
        <v>78059787718</v>
      </c>
      <c r="Q425" s="39">
        <v>95825478280</v>
      </c>
      <c r="R425" s="39">
        <v>118577091759</v>
      </c>
      <c r="S425" s="39">
        <v>113291455844</v>
      </c>
      <c r="T425" s="39">
        <v>93706812707</v>
      </c>
      <c r="U425" s="39">
        <v>89138047037</v>
      </c>
    </row>
    <row r="426" spans="1:21" x14ac:dyDescent="0.35">
      <c r="A426" s="19" t="s">
        <v>141</v>
      </c>
      <c r="B426" s="390" t="s">
        <v>5</v>
      </c>
      <c r="C426" s="17" t="s">
        <v>59</v>
      </c>
      <c r="D426" s="32"/>
      <c r="E426" s="32"/>
      <c r="F426" s="32"/>
      <c r="G426" s="32"/>
      <c r="H426" s="32">
        <f>SUM(H427:H430)</f>
        <v>3441520751</v>
      </c>
      <c r="I426" s="32">
        <f>SUM(I427:I430)</f>
        <v>4227120248</v>
      </c>
      <c r="J426" s="32">
        <f t="shared" ref="J426:U426" si="510">SUM(J427:J430)</f>
        <v>10269290327</v>
      </c>
      <c r="K426" s="32">
        <f t="shared" si="510"/>
        <v>27707193468</v>
      </c>
      <c r="L426" s="32">
        <f t="shared" si="510"/>
        <v>28364985320</v>
      </c>
      <c r="M426" s="32">
        <f t="shared" si="510"/>
        <v>51400720075</v>
      </c>
      <c r="N426" s="32">
        <f t="shared" si="510"/>
        <v>60101830114</v>
      </c>
      <c r="O426" s="32">
        <f t="shared" si="510"/>
        <v>83370569273</v>
      </c>
      <c r="P426" s="32">
        <f t="shared" si="510"/>
        <v>270847107989</v>
      </c>
      <c r="Q426" s="32">
        <f t="shared" si="510"/>
        <v>363266979772</v>
      </c>
      <c r="R426" s="32">
        <f t="shared" si="510"/>
        <v>321046044864</v>
      </c>
      <c r="S426" s="32">
        <f t="shared" si="510"/>
        <v>174512400257</v>
      </c>
      <c r="T426" s="32">
        <f t="shared" si="510"/>
        <v>255057619377</v>
      </c>
      <c r="U426" s="32">
        <f t="shared" si="510"/>
        <v>141319095762</v>
      </c>
    </row>
    <row r="427" spans="1:21" x14ac:dyDescent="0.35">
      <c r="A427" s="19" t="s">
        <v>141</v>
      </c>
      <c r="B427" s="390"/>
      <c r="C427" s="20" t="s">
        <v>60</v>
      </c>
      <c r="D427" s="34"/>
      <c r="E427" s="34"/>
      <c r="F427" s="34"/>
      <c r="G427" s="34"/>
      <c r="H427" s="34">
        <v>3441520751</v>
      </c>
      <c r="I427" s="34">
        <v>4227120248</v>
      </c>
      <c r="J427" s="34">
        <v>10269290327</v>
      </c>
      <c r="K427" s="34">
        <v>27707193468</v>
      </c>
      <c r="L427" s="34">
        <v>28364985320</v>
      </c>
      <c r="M427" s="34">
        <v>51400720075</v>
      </c>
      <c r="N427" s="34">
        <v>60101830114</v>
      </c>
      <c r="O427" s="34">
        <v>83370569273</v>
      </c>
      <c r="P427" s="34">
        <v>270847107989</v>
      </c>
      <c r="Q427" s="34">
        <v>363266979772</v>
      </c>
      <c r="R427" s="34">
        <v>321046044864</v>
      </c>
      <c r="S427" s="34">
        <v>174512400257</v>
      </c>
      <c r="T427" s="34">
        <v>255057619377</v>
      </c>
      <c r="U427" s="34">
        <v>141319095762</v>
      </c>
    </row>
    <row r="428" spans="1:21" x14ac:dyDescent="0.35">
      <c r="A428" s="19" t="s">
        <v>141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35">
      <c r="A429" s="19" t="s">
        <v>141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35">
      <c r="A430" s="19" t="s">
        <v>141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x14ac:dyDescent="0.35">
      <c r="A431" s="19" t="s">
        <v>141</v>
      </c>
      <c r="B431" s="390" t="s">
        <v>6</v>
      </c>
      <c r="C431" s="17" t="s">
        <v>59</v>
      </c>
      <c r="D431" s="32"/>
      <c r="E431" s="32"/>
      <c r="F431" s="32"/>
      <c r="G431" s="32"/>
      <c r="H431" s="32">
        <f>SUM(H432:H435)</f>
        <v>128371660458</v>
      </c>
      <c r="I431" s="32">
        <f>SUM(I432:I435)</f>
        <v>80645498921</v>
      </c>
      <c r="J431" s="32">
        <f t="shared" ref="J431:U431" si="511">SUM(J432:J435)</f>
        <v>106013824054</v>
      </c>
      <c r="K431" s="32">
        <f t="shared" si="511"/>
        <v>115731319650</v>
      </c>
      <c r="L431" s="32">
        <f t="shared" si="511"/>
        <v>145737254049</v>
      </c>
      <c r="M431" s="32">
        <f t="shared" si="511"/>
        <v>146316560929</v>
      </c>
      <c r="N431" s="32">
        <f t="shared" si="511"/>
        <v>248681281966</v>
      </c>
      <c r="O431" s="32">
        <f t="shared" si="511"/>
        <v>433342835402</v>
      </c>
      <c r="P431" s="32">
        <f t="shared" si="511"/>
        <v>451974904980</v>
      </c>
      <c r="Q431" s="32">
        <f t="shared" si="511"/>
        <v>454111788514</v>
      </c>
      <c r="R431" s="32">
        <f t="shared" si="511"/>
        <v>470461687462</v>
      </c>
      <c r="S431" s="32">
        <f t="shared" si="511"/>
        <v>328344976422</v>
      </c>
      <c r="T431" s="32">
        <f t="shared" si="511"/>
        <v>477003091497</v>
      </c>
      <c r="U431" s="32">
        <f t="shared" si="511"/>
        <v>277121091885</v>
      </c>
    </row>
    <row r="432" spans="1:21" x14ac:dyDescent="0.35">
      <c r="A432" s="19" t="s">
        <v>141</v>
      </c>
      <c r="B432" s="390"/>
      <c r="C432" s="20" t="s">
        <v>60</v>
      </c>
      <c r="D432" s="34"/>
      <c r="E432" s="34"/>
      <c r="F432" s="34"/>
      <c r="G432" s="34"/>
      <c r="H432" s="34">
        <v>128371660458</v>
      </c>
      <c r="I432" s="34">
        <v>80645498921</v>
      </c>
      <c r="J432" s="34">
        <v>106013824054</v>
      </c>
      <c r="K432" s="34">
        <v>115731319650</v>
      </c>
      <c r="L432" s="34">
        <v>145737254049</v>
      </c>
      <c r="M432" s="34">
        <v>146316560929</v>
      </c>
      <c r="N432" s="34">
        <v>248681281966</v>
      </c>
      <c r="O432" s="34">
        <v>433342835402</v>
      </c>
      <c r="P432" s="34">
        <v>451974904980</v>
      </c>
      <c r="Q432" s="34">
        <v>454111788514</v>
      </c>
      <c r="R432" s="34">
        <v>470461687462</v>
      </c>
      <c r="S432" s="34">
        <v>328344976422</v>
      </c>
      <c r="T432" s="34">
        <v>477003091497</v>
      </c>
      <c r="U432" s="34">
        <v>277121091885</v>
      </c>
    </row>
    <row r="433" spans="1:21" x14ac:dyDescent="0.35">
      <c r="A433" s="19" t="s">
        <v>141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35">
      <c r="A434" s="19" t="s">
        <v>141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35">
      <c r="A435" s="19" t="s">
        <v>141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</row>
    <row r="436" spans="1:21" x14ac:dyDescent="0.35">
      <c r="A436" s="19" t="s">
        <v>141</v>
      </c>
      <c r="B436" s="393" t="s">
        <v>7</v>
      </c>
      <c r="C436" s="28" t="s">
        <v>59</v>
      </c>
      <c r="D436" s="32"/>
      <c r="E436" s="32"/>
      <c r="F436" s="32"/>
      <c r="G436" s="32"/>
      <c r="H436" s="32">
        <f>SUM(H437:H440)</f>
        <v>1873710778338</v>
      </c>
      <c r="I436" s="32">
        <f>SUM(I437:I440)</f>
        <v>169254276512</v>
      </c>
      <c r="J436" s="32">
        <f t="shared" ref="J436:U436" si="512">SUM(J437:J440)</f>
        <v>781897808727</v>
      </c>
      <c r="K436" s="32">
        <f t="shared" si="512"/>
        <v>637732365822</v>
      </c>
      <c r="L436" s="32">
        <f t="shared" si="512"/>
        <v>770057855513</v>
      </c>
      <c r="M436" s="32">
        <f t="shared" si="512"/>
        <v>641723094996</v>
      </c>
      <c r="N436" s="32">
        <f t="shared" si="512"/>
        <v>651680495191</v>
      </c>
      <c r="O436" s="32">
        <f t="shared" si="512"/>
        <v>815525050661</v>
      </c>
      <c r="P436" s="32">
        <f t="shared" si="512"/>
        <v>814037410029</v>
      </c>
      <c r="Q436" s="32">
        <f t="shared" si="512"/>
        <v>845872099368</v>
      </c>
      <c r="R436" s="32">
        <f t="shared" si="512"/>
        <v>420017894727</v>
      </c>
      <c r="S436" s="32">
        <f t="shared" si="512"/>
        <v>852371354679</v>
      </c>
      <c r="T436" s="32">
        <f t="shared" si="512"/>
        <v>1315850106206</v>
      </c>
      <c r="U436" s="32">
        <f t="shared" si="512"/>
        <v>1300430364371</v>
      </c>
    </row>
    <row r="437" spans="1:21" x14ac:dyDescent="0.35">
      <c r="A437" s="19" t="s">
        <v>141</v>
      </c>
      <c r="B437" s="390"/>
      <c r="C437" s="20" t="s">
        <v>60</v>
      </c>
      <c r="D437" s="34"/>
      <c r="E437" s="34"/>
      <c r="F437" s="34"/>
      <c r="G437" s="34"/>
      <c r="H437" s="34">
        <v>1367477088888</v>
      </c>
      <c r="I437" s="34">
        <v>20077658666</v>
      </c>
      <c r="J437" s="34">
        <v>46738712847</v>
      </c>
      <c r="K437" s="34">
        <v>85867285190</v>
      </c>
      <c r="L437" s="34">
        <v>248336055129</v>
      </c>
      <c r="M437" s="34">
        <v>363946892570</v>
      </c>
      <c r="N437" s="34">
        <v>230309241061</v>
      </c>
      <c r="O437" s="34">
        <v>312148975354</v>
      </c>
      <c r="P437" s="34">
        <v>250044620024</v>
      </c>
      <c r="Q437" s="34">
        <v>317778485515</v>
      </c>
      <c r="R437" s="34">
        <v>267805858922</v>
      </c>
      <c r="S437" s="34">
        <v>296702281095</v>
      </c>
      <c r="T437" s="34">
        <v>664354694865</v>
      </c>
      <c r="U437" s="34">
        <v>722681023865</v>
      </c>
    </row>
    <row r="438" spans="1:21" x14ac:dyDescent="0.35">
      <c r="A438" s="19" t="s">
        <v>141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 x14ac:dyDescent="0.35">
      <c r="A439" s="19" t="s">
        <v>141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 x14ac:dyDescent="0.35">
      <c r="A440" s="19" t="s">
        <v>141</v>
      </c>
      <c r="B440" s="391"/>
      <c r="C440" s="27" t="s">
        <v>63</v>
      </c>
      <c r="D440" s="38"/>
      <c r="E440" s="38"/>
      <c r="F440" s="38"/>
      <c r="G440" s="38"/>
      <c r="H440" s="38">
        <v>506233689450</v>
      </c>
      <c r="I440" s="38">
        <v>149176617846</v>
      </c>
      <c r="J440" s="38">
        <v>735159095880</v>
      </c>
      <c r="K440" s="38">
        <v>551865080632</v>
      </c>
      <c r="L440" s="38">
        <v>521721800384</v>
      </c>
      <c r="M440" s="38">
        <v>277776202426</v>
      </c>
      <c r="N440" s="38">
        <v>421371254130</v>
      </c>
      <c r="O440" s="38">
        <v>503376075307</v>
      </c>
      <c r="P440" s="38">
        <v>563992790005</v>
      </c>
      <c r="Q440" s="38">
        <v>528093613853</v>
      </c>
      <c r="R440" s="38">
        <v>152212035805</v>
      </c>
      <c r="S440" s="38">
        <v>555669073584</v>
      </c>
      <c r="T440" s="38">
        <v>651495411341</v>
      </c>
      <c r="U440" s="38">
        <v>577749340506</v>
      </c>
    </row>
    <row r="441" spans="1:21" x14ac:dyDescent="0.35">
      <c r="A441" s="19" t="s">
        <v>141</v>
      </c>
      <c r="B441" s="393" t="s">
        <v>8</v>
      </c>
      <c r="C441" s="28" t="s">
        <v>59</v>
      </c>
      <c r="D441" s="32"/>
      <c r="E441" s="32"/>
      <c r="F441" s="32"/>
      <c r="G441" s="32"/>
      <c r="H441" s="32">
        <f>SUM(H442:H445)</f>
        <v>4178530255</v>
      </c>
      <c r="I441" s="32">
        <f>SUM(I442:I445)</f>
        <v>0</v>
      </c>
      <c r="J441" s="32">
        <f t="shared" ref="J441:U441" si="513">SUM(J442:J445)</f>
        <v>17422724220</v>
      </c>
      <c r="K441" s="32">
        <f t="shared" si="513"/>
        <v>23816184570</v>
      </c>
      <c r="L441" s="32">
        <f t="shared" si="513"/>
        <v>14620738820</v>
      </c>
      <c r="M441" s="32">
        <f t="shared" si="513"/>
        <v>4566292800</v>
      </c>
      <c r="N441" s="32">
        <f t="shared" si="513"/>
        <v>2898856721</v>
      </c>
      <c r="O441" s="32">
        <f t="shared" si="513"/>
        <v>1505434070</v>
      </c>
      <c r="P441" s="32">
        <f t="shared" si="513"/>
        <v>1679179000</v>
      </c>
      <c r="Q441" s="32">
        <f t="shared" si="513"/>
        <v>3719630283</v>
      </c>
      <c r="R441" s="32">
        <f t="shared" si="513"/>
        <v>12977246900</v>
      </c>
      <c r="S441" s="32">
        <f t="shared" si="513"/>
        <v>9920984759</v>
      </c>
      <c r="T441" s="32">
        <f t="shared" si="513"/>
        <v>9920984759</v>
      </c>
      <c r="U441" s="32">
        <f t="shared" si="513"/>
        <v>13207404417</v>
      </c>
    </row>
    <row r="442" spans="1:21" x14ac:dyDescent="0.35">
      <c r="A442" s="19" t="s">
        <v>141</v>
      </c>
      <c r="B442" s="390"/>
      <c r="C442" s="20" t="s">
        <v>60</v>
      </c>
      <c r="D442" s="34"/>
      <c r="E442" s="34"/>
      <c r="F442" s="34"/>
      <c r="G442" s="34"/>
      <c r="H442" s="34">
        <v>4178530255</v>
      </c>
      <c r="I442" s="34">
        <v>0</v>
      </c>
      <c r="J442" s="34">
        <v>17422724220</v>
      </c>
      <c r="K442" s="34">
        <v>23816184570</v>
      </c>
      <c r="L442" s="34">
        <v>14620738820</v>
      </c>
      <c r="M442" s="34">
        <v>4566292800</v>
      </c>
      <c r="N442" s="34">
        <v>514640000</v>
      </c>
      <c r="O442" s="34">
        <v>0</v>
      </c>
      <c r="P442" s="34">
        <v>0</v>
      </c>
      <c r="Q442" s="34">
        <v>0</v>
      </c>
      <c r="R442" s="34">
        <v>0</v>
      </c>
      <c r="S442" s="34">
        <v>0</v>
      </c>
      <c r="T442" s="34"/>
      <c r="U442" s="34"/>
    </row>
    <row r="443" spans="1:21" x14ac:dyDescent="0.35">
      <c r="A443" s="19" t="s">
        <v>141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35">
      <c r="A444" s="19" t="s">
        <v>141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35">
      <c r="A445" s="19" t="s">
        <v>141</v>
      </c>
      <c r="B445" s="391"/>
      <c r="C445" s="27" t="s">
        <v>63</v>
      </c>
      <c r="D445" s="38"/>
      <c r="E445" s="38"/>
      <c r="F445" s="38"/>
      <c r="G445" s="38"/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2384216721</v>
      </c>
      <c r="O445" s="38">
        <v>1505434070</v>
      </c>
      <c r="P445" s="38">
        <v>1679179000</v>
      </c>
      <c r="Q445" s="38">
        <v>3719630283</v>
      </c>
      <c r="R445" s="38">
        <v>12977246900</v>
      </c>
      <c r="S445" s="38">
        <v>9920984759</v>
      </c>
      <c r="T445" s="38">
        <v>9920984759</v>
      </c>
      <c r="U445" s="38">
        <v>13207404417</v>
      </c>
    </row>
    <row r="446" spans="1:21" x14ac:dyDescent="0.35">
      <c r="A446" s="19" t="s">
        <v>141</v>
      </c>
      <c r="B446" s="393" t="s">
        <v>9</v>
      </c>
      <c r="C446" s="28" t="s">
        <v>59</v>
      </c>
      <c r="D446" s="32"/>
      <c r="E446" s="32"/>
      <c r="F446" s="32"/>
      <c r="G446" s="32"/>
      <c r="H446" s="32">
        <f>SUM(H447:H450)</f>
        <v>2382492299</v>
      </c>
      <c r="I446" s="32">
        <f>SUM(I447:I450)</f>
        <v>1116747934128</v>
      </c>
      <c r="J446" s="32">
        <f t="shared" ref="J446:U446" si="514">SUM(J447:J450)</f>
        <v>1505804754572</v>
      </c>
      <c r="K446" s="32">
        <f t="shared" si="514"/>
        <v>1331496739845</v>
      </c>
      <c r="L446" s="32">
        <f t="shared" si="514"/>
        <v>1098962835634</v>
      </c>
      <c r="M446" s="32">
        <f t="shared" si="514"/>
        <v>1503969421362</v>
      </c>
      <c r="N446" s="32">
        <f t="shared" si="514"/>
        <v>1207048702604</v>
      </c>
      <c r="O446" s="32">
        <f t="shared" si="514"/>
        <v>1269545594118</v>
      </c>
      <c r="P446" s="32">
        <f t="shared" si="514"/>
        <v>1594688121480</v>
      </c>
      <c r="Q446" s="32">
        <f t="shared" si="514"/>
        <v>1952083795316</v>
      </c>
      <c r="R446" s="32">
        <f t="shared" si="514"/>
        <v>3307075184772</v>
      </c>
      <c r="S446" s="32">
        <f t="shared" si="514"/>
        <v>2929692392034</v>
      </c>
      <c r="T446" s="32">
        <f t="shared" si="514"/>
        <v>4301478833393</v>
      </c>
      <c r="U446" s="32">
        <f t="shared" si="514"/>
        <v>3557010872615</v>
      </c>
    </row>
    <row r="447" spans="1:21" x14ac:dyDescent="0.35">
      <c r="A447" s="19" t="s">
        <v>141</v>
      </c>
      <c r="B447" s="390"/>
      <c r="C447" s="20" t="s">
        <v>60</v>
      </c>
      <c r="D447" s="34"/>
      <c r="E447" s="34"/>
      <c r="F447" s="34"/>
      <c r="G447" s="34"/>
      <c r="H447" s="34">
        <v>0</v>
      </c>
      <c r="I447" s="34">
        <v>1105348075254</v>
      </c>
      <c r="J447" s="34">
        <v>1495975450520</v>
      </c>
      <c r="K447" s="34">
        <v>1321292397773</v>
      </c>
      <c r="L447" s="34">
        <v>1091379930233</v>
      </c>
      <c r="M447" s="34">
        <v>1416204503546</v>
      </c>
      <c r="N447" s="34">
        <v>1137696950912</v>
      </c>
      <c r="O447" s="34">
        <v>1202213403066</v>
      </c>
      <c r="P447" s="34">
        <v>1388048573749</v>
      </c>
      <c r="Q447" s="34">
        <v>1686431482512</v>
      </c>
      <c r="R447" s="34">
        <v>3036559896376</v>
      </c>
      <c r="S447" s="34">
        <v>2684896264940</v>
      </c>
      <c r="T447" s="34">
        <v>3645419802904</v>
      </c>
      <c r="U447" s="34">
        <v>3163302842656</v>
      </c>
    </row>
    <row r="448" spans="1:21" x14ac:dyDescent="0.35">
      <c r="A448" s="19" t="s">
        <v>141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35">
      <c r="A449" s="19" t="s">
        <v>141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35">
      <c r="A450" s="19" t="s">
        <v>141</v>
      </c>
      <c r="B450" s="391"/>
      <c r="C450" s="27" t="s">
        <v>63</v>
      </c>
      <c r="D450" s="38"/>
      <c r="E450" s="38"/>
      <c r="F450" s="38"/>
      <c r="G450" s="38"/>
      <c r="H450" s="38">
        <v>2382492299</v>
      </c>
      <c r="I450" s="38">
        <v>11399858874</v>
      </c>
      <c r="J450" s="38">
        <v>9829304052</v>
      </c>
      <c r="K450" s="38">
        <v>10204342072</v>
      </c>
      <c r="L450" s="38">
        <v>7582905401</v>
      </c>
      <c r="M450" s="38">
        <v>87764917816</v>
      </c>
      <c r="N450" s="38">
        <v>69351751692</v>
      </c>
      <c r="O450" s="38">
        <v>67332191052</v>
      </c>
      <c r="P450" s="38">
        <v>206639547731</v>
      </c>
      <c r="Q450" s="38">
        <v>265652312804</v>
      </c>
      <c r="R450" s="38">
        <v>270515288396</v>
      </c>
      <c r="S450" s="38">
        <v>244796127094</v>
      </c>
      <c r="T450" s="38">
        <v>656059030489</v>
      </c>
      <c r="U450" s="38">
        <v>393708029959</v>
      </c>
    </row>
    <row r="451" spans="1:21" x14ac:dyDescent="0.35">
      <c r="A451" s="19" t="s">
        <v>141</v>
      </c>
      <c r="B451" s="393" t="s">
        <v>1</v>
      </c>
      <c r="C451" s="28" t="s">
        <v>59</v>
      </c>
      <c r="D451" s="32"/>
      <c r="E451" s="32"/>
      <c r="F451" s="32"/>
      <c r="G451" s="32"/>
      <c r="H451" s="32">
        <f>SUM(H452:H455)</f>
        <v>40388797150</v>
      </c>
      <c r="I451" s="32">
        <f>SUM(I452:I455)</f>
        <v>44442829319</v>
      </c>
      <c r="J451" s="32">
        <f t="shared" ref="J451:U451" si="515">SUM(J452:J455)</f>
        <v>299877339955</v>
      </c>
      <c r="K451" s="32">
        <f t="shared" si="515"/>
        <v>335652055736</v>
      </c>
      <c r="L451" s="32">
        <f t="shared" si="515"/>
        <v>342947647021</v>
      </c>
      <c r="M451" s="32">
        <f t="shared" si="515"/>
        <v>408348193503</v>
      </c>
      <c r="N451" s="32">
        <f t="shared" si="515"/>
        <v>594426573750</v>
      </c>
      <c r="O451" s="32">
        <f t="shared" si="515"/>
        <v>458002743321</v>
      </c>
      <c r="P451" s="32">
        <f t="shared" si="515"/>
        <v>556885808853</v>
      </c>
      <c r="Q451" s="32">
        <f t="shared" si="515"/>
        <v>748999409264</v>
      </c>
      <c r="R451" s="32">
        <f t="shared" si="515"/>
        <v>765545935370</v>
      </c>
      <c r="S451" s="32">
        <f t="shared" si="515"/>
        <v>780670885068</v>
      </c>
      <c r="T451" s="32">
        <f t="shared" si="515"/>
        <v>784131777915</v>
      </c>
      <c r="U451" s="32">
        <f t="shared" si="515"/>
        <v>620712764785</v>
      </c>
    </row>
    <row r="452" spans="1:21" x14ac:dyDescent="0.35">
      <c r="A452" s="19" t="s">
        <v>141</v>
      </c>
      <c r="B452" s="390"/>
      <c r="C452" s="20" t="s">
        <v>60</v>
      </c>
      <c r="D452" s="34"/>
      <c r="E452" s="34"/>
      <c r="F452" s="34"/>
      <c r="G452" s="34"/>
      <c r="H452" s="34">
        <v>36061900330</v>
      </c>
      <c r="I452" s="34">
        <v>34204030404</v>
      </c>
      <c r="J452" s="34">
        <v>251436995305</v>
      </c>
      <c r="K452" s="34">
        <v>277285485410</v>
      </c>
      <c r="L452" s="34">
        <v>256853509319</v>
      </c>
      <c r="M452" s="34">
        <v>231286938702</v>
      </c>
      <c r="N452" s="34">
        <v>406766573750</v>
      </c>
      <c r="O452" s="34">
        <v>225033663304</v>
      </c>
      <c r="P452" s="34">
        <v>307819313483</v>
      </c>
      <c r="Q452" s="34">
        <v>501432913894</v>
      </c>
      <c r="R452" s="34">
        <v>476461329470</v>
      </c>
      <c r="S452" s="34">
        <v>480586279168</v>
      </c>
      <c r="T452" s="34">
        <v>426097338371</v>
      </c>
      <c r="U452" s="34">
        <v>464289267354</v>
      </c>
    </row>
    <row r="453" spans="1:21" x14ac:dyDescent="0.35">
      <c r="A453" s="19" t="s">
        <v>141</v>
      </c>
      <c r="B453" s="390"/>
      <c r="C453" s="20" t="s">
        <v>61</v>
      </c>
      <c r="D453" s="35"/>
      <c r="E453" s="35"/>
      <c r="F453" s="35"/>
      <c r="G453" s="35"/>
      <c r="H453" s="35"/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0</v>
      </c>
      <c r="R453" s="35">
        <v>0</v>
      </c>
      <c r="S453" s="35">
        <v>0</v>
      </c>
      <c r="T453" s="35"/>
      <c r="U453" s="35"/>
    </row>
    <row r="454" spans="1:21" x14ac:dyDescent="0.35">
      <c r="A454" s="19" t="s">
        <v>141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35">
      <c r="A455" s="19" t="s">
        <v>141</v>
      </c>
      <c r="B455" s="391"/>
      <c r="C455" s="27" t="s">
        <v>63</v>
      </c>
      <c r="D455" s="38"/>
      <c r="E455" s="38"/>
      <c r="F455" s="38"/>
      <c r="G455" s="38"/>
      <c r="H455" s="38">
        <v>4326896820</v>
      </c>
      <c r="I455" s="38">
        <v>10238798915</v>
      </c>
      <c r="J455" s="38">
        <v>48440344650</v>
      </c>
      <c r="K455" s="38">
        <v>58366570326</v>
      </c>
      <c r="L455" s="38">
        <v>86094137702</v>
      </c>
      <c r="M455" s="38">
        <v>177061254801</v>
      </c>
      <c r="N455" s="38">
        <v>187660000000</v>
      </c>
      <c r="O455" s="38">
        <v>232969080017</v>
      </c>
      <c r="P455" s="38">
        <v>249066495370</v>
      </c>
      <c r="Q455" s="38">
        <v>247566495370</v>
      </c>
      <c r="R455" s="38">
        <v>289084605900</v>
      </c>
      <c r="S455" s="38">
        <v>300084605900</v>
      </c>
      <c r="T455" s="38">
        <v>358034439544</v>
      </c>
      <c r="U455" s="38">
        <v>156423497431</v>
      </c>
    </row>
    <row r="456" spans="1:21" x14ac:dyDescent="0.35">
      <c r="A456" s="19" t="s">
        <v>141</v>
      </c>
      <c r="B456" s="393" t="s">
        <v>166</v>
      </c>
      <c r="C456" s="28" t="s">
        <v>59</v>
      </c>
      <c r="D456" s="32"/>
      <c r="E456" s="32"/>
      <c r="F456" s="32"/>
      <c r="G456" s="32"/>
      <c r="H456" s="32">
        <f>SUM(H457:H460)</f>
        <v>0</v>
      </c>
      <c r="I456" s="32">
        <f>SUM(I457:I460)</f>
        <v>0</v>
      </c>
      <c r="J456" s="32">
        <f t="shared" ref="J456:U456" si="516">SUM(J457:J460)</f>
        <v>0</v>
      </c>
      <c r="K456" s="32">
        <f t="shared" si="516"/>
        <v>0</v>
      </c>
      <c r="L456" s="32">
        <f t="shared" si="516"/>
        <v>0</v>
      </c>
      <c r="M456" s="32">
        <f t="shared" si="516"/>
        <v>0</v>
      </c>
      <c r="N456" s="32">
        <f t="shared" si="516"/>
        <v>0</v>
      </c>
      <c r="O456" s="32">
        <f t="shared" si="516"/>
        <v>0</v>
      </c>
      <c r="P456" s="32">
        <f t="shared" si="516"/>
        <v>0</v>
      </c>
      <c r="Q456" s="32">
        <f t="shared" si="516"/>
        <v>1000000000</v>
      </c>
      <c r="R456" s="32">
        <f t="shared" si="516"/>
        <v>2800000000</v>
      </c>
      <c r="S456" s="32">
        <f t="shared" si="516"/>
        <v>0</v>
      </c>
      <c r="T456" s="32">
        <f t="shared" si="516"/>
        <v>0</v>
      </c>
      <c r="U456" s="32">
        <f t="shared" si="516"/>
        <v>1500000000</v>
      </c>
    </row>
    <row r="457" spans="1:21" x14ac:dyDescent="0.35">
      <c r="A457" s="19" t="s">
        <v>141</v>
      </c>
      <c r="B457" s="390"/>
      <c r="C457" s="20" t="s">
        <v>60</v>
      </c>
      <c r="D457" s="34"/>
      <c r="E457" s="34"/>
      <c r="F457" s="34"/>
      <c r="G457" s="34"/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v>0</v>
      </c>
      <c r="O457" s="34">
        <v>0</v>
      </c>
      <c r="P457" s="34">
        <v>0</v>
      </c>
      <c r="Q457" s="34">
        <v>1000000000</v>
      </c>
      <c r="R457" s="34">
        <v>2800000000</v>
      </c>
      <c r="S457" s="34">
        <v>0</v>
      </c>
      <c r="T457" s="34">
        <v>0</v>
      </c>
      <c r="U457" s="34">
        <v>1500000000</v>
      </c>
    </row>
    <row r="458" spans="1:21" x14ac:dyDescent="0.35">
      <c r="A458" s="19" t="s">
        <v>141</v>
      </c>
      <c r="B458" s="390"/>
      <c r="C458" s="20" t="s">
        <v>61</v>
      </c>
      <c r="D458" s="35"/>
      <c r="E458" s="35"/>
      <c r="F458" s="35"/>
      <c r="G458" s="35"/>
      <c r="H458" s="35"/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5">
        <v>0</v>
      </c>
      <c r="S458" s="35">
        <v>0</v>
      </c>
      <c r="T458" s="35">
        <v>0</v>
      </c>
      <c r="U458" s="35">
        <v>0</v>
      </c>
    </row>
    <row r="459" spans="1:21" x14ac:dyDescent="0.35">
      <c r="A459" s="19" t="s">
        <v>141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 x14ac:dyDescent="0.35">
      <c r="A460" s="19" t="s">
        <v>141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</row>
    <row r="461" spans="1:21" x14ac:dyDescent="0.35">
      <c r="A461" s="19" t="s">
        <v>141</v>
      </c>
      <c r="B461" s="393" t="s">
        <v>11</v>
      </c>
      <c r="C461" s="28" t="s">
        <v>59</v>
      </c>
      <c r="D461" s="32"/>
      <c r="E461" s="32"/>
      <c r="F461" s="32"/>
      <c r="G461" s="32"/>
      <c r="H461" s="32">
        <f>SUM(H462:H465)</f>
        <v>23267048813</v>
      </c>
      <c r="I461" s="32">
        <f>SUM(I462:I465)</f>
        <v>93545204015</v>
      </c>
      <c r="J461" s="32">
        <f t="shared" ref="J461:U461" si="517">SUM(J462:J465)</f>
        <v>273227787794</v>
      </c>
      <c r="K461" s="32">
        <f t="shared" si="517"/>
        <v>307455012203</v>
      </c>
      <c r="L461" s="32">
        <f t="shared" si="517"/>
        <v>319753009402</v>
      </c>
      <c r="M461" s="32">
        <f t="shared" si="517"/>
        <v>286772612126</v>
      </c>
      <c r="N461" s="32">
        <f t="shared" si="517"/>
        <v>333302057260</v>
      </c>
      <c r="O461" s="32">
        <f t="shared" si="517"/>
        <v>411484924121</v>
      </c>
      <c r="P461" s="32">
        <f t="shared" si="517"/>
        <v>718829750732</v>
      </c>
      <c r="Q461" s="32">
        <f t="shared" si="517"/>
        <v>736879377307</v>
      </c>
      <c r="R461" s="32">
        <f t="shared" si="517"/>
        <v>534345839853</v>
      </c>
      <c r="S461" s="32">
        <f t="shared" si="517"/>
        <v>356439806992</v>
      </c>
      <c r="T461" s="32">
        <f t="shared" si="517"/>
        <v>425119839280</v>
      </c>
      <c r="U461" s="32">
        <f t="shared" si="517"/>
        <v>564833253099</v>
      </c>
    </row>
    <row r="462" spans="1:21" x14ac:dyDescent="0.35">
      <c r="A462" s="19" t="s">
        <v>141</v>
      </c>
      <c r="B462" s="390"/>
      <c r="C462" s="20" t="s">
        <v>60</v>
      </c>
      <c r="D462" s="34"/>
      <c r="E462" s="34"/>
      <c r="F462" s="34"/>
      <c r="G462" s="34"/>
      <c r="H462" s="34">
        <v>23227048813</v>
      </c>
      <c r="I462" s="34">
        <v>93505204015</v>
      </c>
      <c r="J462" s="34">
        <v>273122787794</v>
      </c>
      <c r="K462" s="34">
        <v>307349955008</v>
      </c>
      <c r="L462" s="34">
        <v>319730509402</v>
      </c>
      <c r="M462" s="34">
        <v>286252612126</v>
      </c>
      <c r="N462" s="34">
        <v>333282057260</v>
      </c>
      <c r="O462" s="34">
        <v>411394924121</v>
      </c>
      <c r="P462" s="34">
        <v>718799950732</v>
      </c>
      <c r="Q462" s="34">
        <v>736238814224</v>
      </c>
      <c r="R462" s="34">
        <v>533557019125</v>
      </c>
      <c r="S462" s="34">
        <v>355917651865</v>
      </c>
      <c r="T462" s="34">
        <v>423849269297</v>
      </c>
      <c r="U462" s="34">
        <v>560313208719</v>
      </c>
    </row>
    <row r="463" spans="1:21" x14ac:dyDescent="0.35">
      <c r="A463" s="19" t="s">
        <v>141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35">
      <c r="A464" s="19" t="s">
        <v>141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 x14ac:dyDescent="0.35">
      <c r="A465" s="19" t="s">
        <v>141</v>
      </c>
      <c r="B465" s="391"/>
      <c r="C465" s="27" t="s">
        <v>63</v>
      </c>
      <c r="D465" s="38"/>
      <c r="E465" s="38"/>
      <c r="F465" s="38"/>
      <c r="G465" s="38"/>
      <c r="H465" s="38">
        <v>40000000</v>
      </c>
      <c r="I465" s="38">
        <v>40000000</v>
      </c>
      <c r="J465" s="38">
        <v>105000000</v>
      </c>
      <c r="K465" s="38">
        <v>105057195</v>
      </c>
      <c r="L465" s="38">
        <v>22500000</v>
      </c>
      <c r="M465" s="38">
        <v>520000000</v>
      </c>
      <c r="N465" s="38">
        <v>20000000</v>
      </c>
      <c r="O465" s="38">
        <v>90000000</v>
      </c>
      <c r="P465" s="38">
        <v>29800000</v>
      </c>
      <c r="Q465" s="38">
        <v>640563083</v>
      </c>
      <c r="R465" s="38">
        <v>788820728</v>
      </c>
      <c r="S465" s="38">
        <v>522155127</v>
      </c>
      <c r="T465" s="35">
        <v>1270569983</v>
      </c>
      <c r="U465" s="35">
        <v>4520044380</v>
      </c>
    </row>
    <row r="466" spans="1:21" x14ac:dyDescent="0.35">
      <c r="A466" s="19" t="s">
        <v>141</v>
      </c>
      <c r="B466" s="393" t="s">
        <v>12</v>
      </c>
      <c r="C466" s="28" t="s">
        <v>59</v>
      </c>
      <c r="D466" s="36"/>
      <c r="E466" s="36"/>
      <c r="F466" s="36"/>
      <c r="G466" s="36"/>
      <c r="H466" s="36">
        <f>SUM(H467:H470)</f>
        <v>278021141415</v>
      </c>
      <c r="I466" s="36">
        <f>SUM(I467:I470)</f>
        <v>146628847372</v>
      </c>
      <c r="J466" s="36">
        <f t="shared" ref="J466:U466" si="518">SUM(J467:J470)</f>
        <v>114453646953</v>
      </c>
      <c r="K466" s="36">
        <f t="shared" si="518"/>
        <v>339040418787</v>
      </c>
      <c r="L466" s="36">
        <f t="shared" si="518"/>
        <v>514323810475</v>
      </c>
      <c r="M466" s="36">
        <f t="shared" si="518"/>
        <v>561242963206</v>
      </c>
      <c r="N466" s="36">
        <f t="shared" si="518"/>
        <v>494033302940</v>
      </c>
      <c r="O466" s="36">
        <f t="shared" si="518"/>
        <v>695134485969</v>
      </c>
      <c r="P466" s="36">
        <f t="shared" si="518"/>
        <v>822438337072</v>
      </c>
      <c r="Q466" s="36">
        <f t="shared" si="518"/>
        <v>1083557582952</v>
      </c>
      <c r="R466" s="36">
        <f t="shared" si="518"/>
        <v>973954969741</v>
      </c>
      <c r="S466" s="36">
        <f t="shared" si="518"/>
        <v>732701840404</v>
      </c>
      <c r="T466" s="36">
        <f t="shared" si="518"/>
        <v>842123859702</v>
      </c>
      <c r="U466" s="36">
        <f t="shared" si="518"/>
        <v>683896907320</v>
      </c>
    </row>
    <row r="467" spans="1:21" x14ac:dyDescent="0.35">
      <c r="A467" s="19" t="s">
        <v>141</v>
      </c>
      <c r="B467" s="390"/>
      <c r="C467" s="20" t="s">
        <v>60</v>
      </c>
      <c r="D467" s="35"/>
      <c r="E467" s="35"/>
      <c r="F467" s="35"/>
      <c r="G467" s="35"/>
      <c r="H467" s="35">
        <v>273539530216</v>
      </c>
      <c r="I467" s="35">
        <v>140303081032</v>
      </c>
      <c r="J467" s="35">
        <v>69113855292</v>
      </c>
      <c r="K467" s="35">
        <v>123707609853</v>
      </c>
      <c r="L467" s="35">
        <v>229787746109</v>
      </c>
      <c r="M467" s="35">
        <v>207780722244</v>
      </c>
      <c r="N467" s="35">
        <v>19450883080</v>
      </c>
      <c r="O467" s="35">
        <v>215603067418</v>
      </c>
      <c r="P467" s="35">
        <v>220911048522</v>
      </c>
      <c r="Q467" s="35">
        <v>270008327221</v>
      </c>
      <c r="R467" s="35">
        <v>222067010926</v>
      </c>
      <c r="S467" s="35">
        <v>88861956681</v>
      </c>
      <c r="T467" s="35">
        <v>75480913198</v>
      </c>
      <c r="U467" s="35">
        <v>57347591807</v>
      </c>
    </row>
    <row r="468" spans="1:21" x14ac:dyDescent="0.35">
      <c r="A468" s="19" t="s">
        <v>141</v>
      </c>
      <c r="B468" s="390"/>
      <c r="C468" s="20" t="s">
        <v>61</v>
      </c>
      <c r="D468" s="35"/>
      <c r="E468" s="35"/>
      <c r="F468" s="35"/>
      <c r="G468" s="35"/>
      <c r="H468" s="35">
        <v>0</v>
      </c>
      <c r="I468" s="35">
        <v>0</v>
      </c>
      <c r="J468" s="35">
        <v>0</v>
      </c>
      <c r="K468" s="35">
        <v>40171010064</v>
      </c>
      <c r="L468" s="35">
        <v>116552914065</v>
      </c>
      <c r="M468" s="35">
        <v>115541657078</v>
      </c>
      <c r="N468" s="35">
        <v>121335321187</v>
      </c>
      <c r="O468" s="35">
        <v>260210850336</v>
      </c>
      <c r="P468" s="35">
        <v>166203317784</v>
      </c>
      <c r="Q468" s="35">
        <v>229535912379</v>
      </c>
      <c r="R468" s="35">
        <v>222954933443</v>
      </c>
      <c r="S468" s="35">
        <v>257927957048</v>
      </c>
      <c r="T468" s="35">
        <v>262036697749</v>
      </c>
      <c r="U468" s="35">
        <v>279382890149</v>
      </c>
    </row>
    <row r="469" spans="1:21" x14ac:dyDescent="0.35">
      <c r="A469" s="19" t="s">
        <v>141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 ht="15" thickBot="1" x14ac:dyDescent="0.4">
      <c r="A470" s="19" t="s">
        <v>141</v>
      </c>
      <c r="B470" s="394"/>
      <c r="C470" s="69" t="s">
        <v>63</v>
      </c>
      <c r="D470" s="70"/>
      <c r="E470" s="70"/>
      <c r="F470" s="70"/>
      <c r="G470" s="70"/>
      <c r="H470" s="70">
        <v>4481611199</v>
      </c>
      <c r="I470" s="70">
        <v>6325766340</v>
      </c>
      <c r="J470" s="70">
        <v>45339791661</v>
      </c>
      <c r="K470" s="70">
        <v>175161798870</v>
      </c>
      <c r="L470" s="70">
        <v>167983150301</v>
      </c>
      <c r="M470" s="70">
        <v>237920583884</v>
      </c>
      <c r="N470" s="70">
        <v>353247098673</v>
      </c>
      <c r="O470" s="70">
        <v>219320568215</v>
      </c>
      <c r="P470" s="70">
        <v>435323970766</v>
      </c>
      <c r="Q470" s="70">
        <v>584013343352</v>
      </c>
      <c r="R470" s="70">
        <v>528933025372</v>
      </c>
      <c r="S470" s="70">
        <v>385911926675</v>
      </c>
      <c r="T470" s="70">
        <v>504606248755</v>
      </c>
      <c r="U470" s="70">
        <v>347166425364</v>
      </c>
    </row>
    <row r="471" spans="1:21" x14ac:dyDescent="0.35">
      <c r="A471" s="19" t="s">
        <v>141</v>
      </c>
      <c r="B471" s="100" t="s">
        <v>92</v>
      </c>
      <c r="C471" s="17" t="s">
        <v>59</v>
      </c>
      <c r="D471" s="35"/>
      <c r="E471" s="35"/>
      <c r="F471" s="35"/>
      <c r="G471" s="35"/>
      <c r="H471" s="35">
        <f>SUM(H472:H475)</f>
        <v>2864808250</v>
      </c>
      <c r="I471" s="35">
        <f>SUM(I472:I475)</f>
        <v>10870092644</v>
      </c>
      <c r="J471" s="35">
        <f t="shared" ref="J471:U471" si="519">SUM(J472:J475)</f>
        <v>18334664058</v>
      </c>
      <c r="K471" s="35">
        <f t="shared" si="519"/>
        <v>22807905848</v>
      </c>
      <c r="L471" s="35">
        <f t="shared" si="519"/>
        <v>33684309997</v>
      </c>
      <c r="M471" s="35">
        <f t="shared" si="519"/>
        <v>29851472656</v>
      </c>
      <c r="N471" s="35">
        <f t="shared" si="519"/>
        <v>79192555650</v>
      </c>
      <c r="O471" s="35">
        <f t="shared" si="519"/>
        <v>100286015820</v>
      </c>
      <c r="P471" s="35">
        <f t="shared" si="519"/>
        <v>90583736515</v>
      </c>
      <c r="Q471" s="35">
        <f t="shared" si="519"/>
        <v>95538083395</v>
      </c>
      <c r="R471" s="35">
        <f t="shared" si="519"/>
        <v>110529513776</v>
      </c>
      <c r="S471" s="35">
        <f t="shared" si="519"/>
        <v>95826608250</v>
      </c>
      <c r="T471" s="35">
        <f t="shared" si="519"/>
        <v>0</v>
      </c>
      <c r="U471" s="35">
        <f t="shared" si="519"/>
        <v>241456762867</v>
      </c>
    </row>
    <row r="472" spans="1:21" x14ac:dyDescent="0.35">
      <c r="A472" s="19" t="s">
        <v>141</v>
      </c>
      <c r="B472" s="253"/>
      <c r="C472" s="20" t="s">
        <v>60</v>
      </c>
      <c r="D472" s="35"/>
      <c r="E472" s="35"/>
      <c r="F472" s="35"/>
      <c r="G472" s="35"/>
      <c r="H472" s="35">
        <v>163909534</v>
      </c>
      <c r="I472" s="35">
        <v>141950000</v>
      </c>
      <c r="J472" s="35">
        <v>451500000</v>
      </c>
      <c r="K472" s="35">
        <v>150000000</v>
      </c>
      <c r="L472" s="35">
        <v>0</v>
      </c>
      <c r="M472" s="35">
        <v>429588900</v>
      </c>
      <c r="N472" s="35">
        <v>128321245</v>
      </c>
      <c r="O472" s="35">
        <v>6985071475</v>
      </c>
      <c r="P472" s="35">
        <v>12817051948</v>
      </c>
      <c r="Q472" s="35">
        <v>10937536513</v>
      </c>
      <c r="R472" s="35">
        <v>7187994562</v>
      </c>
      <c r="S472" s="35">
        <v>6832935378</v>
      </c>
      <c r="T472" s="35">
        <v>0</v>
      </c>
      <c r="U472" s="35">
        <v>241456762867</v>
      </c>
    </row>
    <row r="473" spans="1:21" x14ac:dyDescent="0.35">
      <c r="A473" s="19" t="s">
        <v>141</v>
      </c>
      <c r="B473" s="253"/>
      <c r="C473" s="20" t="s">
        <v>61</v>
      </c>
      <c r="D473" s="35"/>
      <c r="E473" s="35"/>
      <c r="F473" s="35"/>
      <c r="G473" s="35"/>
      <c r="H473" s="35"/>
      <c r="I473" s="35">
        <v>0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0</v>
      </c>
      <c r="R473" s="35">
        <v>0</v>
      </c>
      <c r="S473" s="35">
        <v>0</v>
      </c>
      <c r="T473" s="35"/>
      <c r="U473" s="35"/>
    </row>
    <row r="474" spans="1:21" x14ac:dyDescent="0.35">
      <c r="A474" s="19" t="s">
        <v>141</v>
      </c>
      <c r="B474" s="253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1" x14ac:dyDescent="0.35">
      <c r="A475" s="19" t="s">
        <v>141</v>
      </c>
      <c r="B475" s="101"/>
      <c r="C475" s="26" t="s">
        <v>63</v>
      </c>
      <c r="D475" s="37"/>
      <c r="E475" s="37"/>
      <c r="F475" s="37"/>
      <c r="G475" s="37"/>
      <c r="H475" s="37">
        <v>2700898716</v>
      </c>
      <c r="I475" s="37">
        <v>10728142644</v>
      </c>
      <c r="J475" s="37">
        <v>17883164058</v>
      </c>
      <c r="K475" s="37">
        <v>22657905848</v>
      </c>
      <c r="L475" s="37">
        <v>33684309997</v>
      </c>
      <c r="M475" s="37">
        <v>29421883756</v>
      </c>
      <c r="N475" s="37">
        <v>79064234405</v>
      </c>
      <c r="O475" s="37">
        <v>93300944345</v>
      </c>
      <c r="P475" s="37">
        <v>77766684567</v>
      </c>
      <c r="Q475" s="37">
        <v>84600546882</v>
      </c>
      <c r="R475" s="37">
        <v>103341519214</v>
      </c>
      <c r="S475" s="37">
        <v>88993672872</v>
      </c>
      <c r="T475" s="35"/>
      <c r="U475" s="35"/>
    </row>
    <row r="476" spans="1:21" x14ac:dyDescent="0.35">
      <c r="A476" s="19" t="s">
        <v>141</v>
      </c>
      <c r="B476" s="104" t="s">
        <v>93</v>
      </c>
      <c r="C476" s="28" t="s">
        <v>59</v>
      </c>
      <c r="D476" s="36"/>
      <c r="E476" s="36"/>
      <c r="F476" s="36"/>
      <c r="G476" s="36"/>
      <c r="H476" s="36">
        <f>SUM(H477:H479)</f>
        <v>918875000</v>
      </c>
      <c r="I476" s="36">
        <f t="shared" ref="I476:U476" si="520">SUM(I477:I479)</f>
        <v>610971000</v>
      </c>
      <c r="J476" s="36">
        <f t="shared" si="520"/>
        <v>0</v>
      </c>
      <c r="K476" s="36">
        <f t="shared" si="520"/>
        <v>0</v>
      </c>
      <c r="L476" s="36">
        <f t="shared" si="520"/>
        <v>0</v>
      </c>
      <c r="M476" s="36">
        <f t="shared" si="520"/>
        <v>0</v>
      </c>
      <c r="N476" s="36">
        <f t="shared" si="520"/>
        <v>4073906600</v>
      </c>
      <c r="O476" s="36">
        <f t="shared" si="520"/>
        <v>3075378400</v>
      </c>
      <c r="P476" s="36">
        <f t="shared" si="520"/>
        <v>2667357200</v>
      </c>
      <c r="Q476" s="36">
        <f t="shared" si="520"/>
        <v>2455607005</v>
      </c>
      <c r="R476" s="36">
        <f t="shared" si="520"/>
        <v>2840359230</v>
      </c>
      <c r="S476" s="36">
        <f t="shared" si="520"/>
        <v>2390230340</v>
      </c>
      <c r="T476" s="36">
        <f t="shared" si="520"/>
        <v>0</v>
      </c>
      <c r="U476" s="36">
        <f t="shared" si="520"/>
        <v>2721050218</v>
      </c>
    </row>
    <row r="477" spans="1:21" x14ac:dyDescent="0.35">
      <c r="A477" s="19" t="s">
        <v>141</v>
      </c>
      <c r="B477" s="16"/>
      <c r="C477" s="20" t="s">
        <v>60</v>
      </c>
      <c r="D477" s="35"/>
      <c r="E477" s="35"/>
      <c r="F477" s="35"/>
      <c r="G477" s="35"/>
      <c r="H477" s="35">
        <v>918875000</v>
      </c>
      <c r="I477" s="35">
        <v>610971000</v>
      </c>
      <c r="J477" s="35">
        <v>0</v>
      </c>
      <c r="K477" s="35">
        <v>0</v>
      </c>
      <c r="L477" s="35">
        <v>0</v>
      </c>
      <c r="M477" s="35">
        <v>0</v>
      </c>
      <c r="N477" s="35">
        <v>4073906600</v>
      </c>
      <c r="O477" s="35">
        <v>3075378400</v>
      </c>
      <c r="P477" s="35">
        <v>2667357200</v>
      </c>
      <c r="Q477" s="35">
        <v>2455607005</v>
      </c>
      <c r="R477" s="35">
        <v>2840359230</v>
      </c>
      <c r="S477" s="35">
        <v>2390230340</v>
      </c>
      <c r="T477" s="35">
        <v>0</v>
      </c>
      <c r="U477" s="35">
        <v>2721050218</v>
      </c>
    </row>
    <row r="478" spans="1:21" x14ac:dyDescent="0.35">
      <c r="A478" s="19" t="s">
        <v>141</v>
      </c>
      <c r="B478" s="16"/>
      <c r="C478" s="20" t="s">
        <v>61</v>
      </c>
      <c r="D478" s="35"/>
      <c r="E478" s="35"/>
      <c r="F478" s="35"/>
      <c r="G478" s="35"/>
      <c r="H478" s="35"/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/>
      <c r="U478" s="35"/>
    </row>
    <row r="479" spans="1:21" x14ac:dyDescent="0.35">
      <c r="A479" s="19" t="s">
        <v>141</v>
      </c>
      <c r="B479" s="16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1" x14ac:dyDescent="0.35">
      <c r="A480" s="19" t="s">
        <v>141</v>
      </c>
      <c r="B480" s="105"/>
      <c r="C480" s="27" t="s">
        <v>63</v>
      </c>
      <c r="D480" s="38"/>
      <c r="E480" s="38"/>
      <c r="F480" s="38"/>
      <c r="G480" s="38"/>
      <c r="H480" s="38">
        <v>2674629150652</v>
      </c>
      <c r="I480" s="38">
        <v>3425774218711</v>
      </c>
      <c r="J480" s="38">
        <v>4548747567786</v>
      </c>
      <c r="K480" s="38">
        <v>4462008096207</v>
      </c>
      <c r="L480" s="38">
        <v>4704202404293</v>
      </c>
      <c r="M480" s="38">
        <v>5472859186541</v>
      </c>
      <c r="N480" s="38">
        <v>8591212944889</v>
      </c>
      <c r="O480" s="38">
        <v>7651873133801</v>
      </c>
      <c r="P480" s="38">
        <v>8812988563483</v>
      </c>
      <c r="Q480" s="38">
        <v>9755339046604</v>
      </c>
      <c r="R480" s="38">
        <v>11363152409675</v>
      </c>
      <c r="S480" s="38">
        <v>10686441727579</v>
      </c>
      <c r="T480" s="38"/>
      <c r="U480" s="38"/>
    </row>
    <row r="481" spans="1:21" x14ac:dyDescent="0.35">
      <c r="A481" s="19" t="s">
        <v>141</v>
      </c>
      <c r="B481" s="388" t="s">
        <v>94</v>
      </c>
      <c r="C481" s="28" t="s">
        <v>59</v>
      </c>
      <c r="D481" s="35"/>
      <c r="E481" s="35"/>
      <c r="F481" s="35"/>
      <c r="G481" s="35"/>
      <c r="H481" s="35">
        <f t="shared" ref="H481:U481" si="521">SUM(H482:H485)</f>
        <v>1869927095088</v>
      </c>
      <c r="I481" s="35">
        <f t="shared" si="521"/>
        <v>157773212868</v>
      </c>
      <c r="J481" s="35">
        <f t="shared" si="521"/>
        <v>763563144669</v>
      </c>
      <c r="K481" s="35">
        <f t="shared" si="521"/>
        <v>614924459974</v>
      </c>
      <c r="L481" s="35">
        <f t="shared" si="521"/>
        <v>736373545516</v>
      </c>
      <c r="M481" s="35">
        <f t="shared" si="521"/>
        <v>611871622340</v>
      </c>
      <c r="N481" s="35">
        <f t="shared" si="521"/>
        <v>568414032941</v>
      </c>
      <c r="O481" s="35">
        <f t="shared" si="521"/>
        <v>712163656441</v>
      </c>
      <c r="P481" s="35">
        <f t="shared" si="521"/>
        <v>720786316314</v>
      </c>
      <c r="Q481" s="35">
        <f t="shared" si="521"/>
        <v>747878408968</v>
      </c>
      <c r="R481" s="35">
        <f t="shared" si="521"/>
        <v>306648021721</v>
      </c>
      <c r="S481" s="35">
        <f t="shared" si="521"/>
        <v>754154516089</v>
      </c>
      <c r="T481" s="35">
        <f t="shared" si="521"/>
        <v>1315850106206</v>
      </c>
      <c r="U481" s="35">
        <f t="shared" si="521"/>
        <v>1056252551286</v>
      </c>
    </row>
    <row r="482" spans="1:21" x14ac:dyDescent="0.35">
      <c r="A482" s="19" t="s">
        <v>141</v>
      </c>
      <c r="B482" s="388"/>
      <c r="C482" s="20" t="s">
        <v>60</v>
      </c>
      <c r="D482" s="35"/>
      <c r="E482" s="35"/>
      <c r="F482" s="35"/>
      <c r="G482" s="35"/>
      <c r="H482" s="35">
        <f t="shared" ref="H482:M482" si="522">H437-H472-H477</f>
        <v>1366394304354</v>
      </c>
      <c r="I482" s="35">
        <f t="shared" si="522"/>
        <v>19324737666</v>
      </c>
      <c r="J482" s="35">
        <f t="shared" si="522"/>
        <v>46287212847</v>
      </c>
      <c r="K482" s="35">
        <f t="shared" si="522"/>
        <v>85717285190</v>
      </c>
      <c r="L482" s="35">
        <f t="shared" si="522"/>
        <v>248336055129</v>
      </c>
      <c r="M482" s="35">
        <f t="shared" si="522"/>
        <v>363517303670</v>
      </c>
      <c r="N482" s="35">
        <f t="shared" ref="N482:U482" si="523">N437-N472-N477</f>
        <v>226107013216</v>
      </c>
      <c r="O482" s="35">
        <f t="shared" si="523"/>
        <v>302088525479</v>
      </c>
      <c r="P482" s="35">
        <f t="shared" si="523"/>
        <v>234560210876</v>
      </c>
      <c r="Q482" s="35">
        <f t="shared" si="523"/>
        <v>304385341997</v>
      </c>
      <c r="R482" s="35">
        <f t="shared" si="523"/>
        <v>257777505130</v>
      </c>
      <c r="S482" s="35">
        <f t="shared" si="523"/>
        <v>287479115377</v>
      </c>
      <c r="T482" s="35">
        <f t="shared" si="523"/>
        <v>664354694865</v>
      </c>
      <c r="U482" s="35">
        <f t="shared" si="523"/>
        <v>478503210780</v>
      </c>
    </row>
    <row r="483" spans="1:21" x14ac:dyDescent="0.35">
      <c r="A483" s="19" t="s">
        <v>141</v>
      </c>
      <c r="B483" s="388"/>
      <c r="C483" s="20" t="s">
        <v>61</v>
      </c>
      <c r="D483" s="35"/>
      <c r="E483" s="35"/>
      <c r="F483" s="35"/>
      <c r="G483" s="35"/>
      <c r="H483" s="35">
        <f t="shared" ref="H483:S483" si="524">H438-H473-H478</f>
        <v>0</v>
      </c>
      <c r="I483" s="35">
        <f t="shared" si="524"/>
        <v>0</v>
      </c>
      <c r="J483" s="35">
        <f t="shared" si="524"/>
        <v>0</v>
      </c>
      <c r="K483" s="35">
        <f t="shared" si="524"/>
        <v>0</v>
      </c>
      <c r="L483" s="35">
        <f t="shared" si="524"/>
        <v>0</v>
      </c>
      <c r="M483" s="35">
        <f t="shared" si="524"/>
        <v>0</v>
      </c>
      <c r="N483" s="35">
        <f t="shared" si="524"/>
        <v>0</v>
      </c>
      <c r="O483" s="35">
        <f t="shared" si="524"/>
        <v>0</v>
      </c>
      <c r="P483" s="35">
        <f t="shared" si="524"/>
        <v>0</v>
      </c>
      <c r="Q483" s="35">
        <f t="shared" si="524"/>
        <v>0</v>
      </c>
      <c r="R483" s="35">
        <f t="shared" si="524"/>
        <v>0</v>
      </c>
      <c r="S483" s="35">
        <f t="shared" si="524"/>
        <v>0</v>
      </c>
      <c r="T483" s="35"/>
      <c r="U483" s="35"/>
    </row>
    <row r="484" spans="1:21" x14ac:dyDescent="0.35">
      <c r="A484" s="19" t="s">
        <v>141</v>
      </c>
      <c r="B484" s="388"/>
      <c r="C484" s="20" t="s">
        <v>62</v>
      </c>
      <c r="D484" s="35"/>
      <c r="E484" s="35"/>
      <c r="F484" s="35"/>
      <c r="G484" s="35"/>
      <c r="H484" s="35">
        <f t="shared" ref="H484:S484" si="525">H439-H474-H479</f>
        <v>0</v>
      </c>
      <c r="I484" s="35">
        <f t="shared" si="525"/>
        <v>0</v>
      </c>
      <c r="J484" s="35">
        <f t="shared" si="525"/>
        <v>0</v>
      </c>
      <c r="K484" s="35">
        <f t="shared" si="525"/>
        <v>0</v>
      </c>
      <c r="L484" s="35">
        <f t="shared" si="525"/>
        <v>0</v>
      </c>
      <c r="M484" s="35">
        <f t="shared" si="525"/>
        <v>0</v>
      </c>
      <c r="N484" s="35">
        <f t="shared" si="525"/>
        <v>0</v>
      </c>
      <c r="O484" s="35">
        <f t="shared" si="525"/>
        <v>0</v>
      </c>
      <c r="P484" s="35">
        <f t="shared" si="525"/>
        <v>0</v>
      </c>
      <c r="Q484" s="35">
        <f t="shared" si="525"/>
        <v>0</v>
      </c>
      <c r="R484" s="35">
        <f t="shared" si="525"/>
        <v>0</v>
      </c>
      <c r="S484" s="35">
        <f t="shared" si="525"/>
        <v>0</v>
      </c>
      <c r="T484" s="35"/>
      <c r="U484" s="35"/>
    </row>
    <row r="485" spans="1:21" x14ac:dyDescent="0.35">
      <c r="A485" s="19" t="s">
        <v>141</v>
      </c>
      <c r="B485" s="389"/>
      <c r="C485" s="25" t="s">
        <v>63</v>
      </c>
      <c r="D485" s="40"/>
      <c r="E485" s="40"/>
      <c r="F485" s="40"/>
      <c r="G485" s="40"/>
      <c r="H485" s="40">
        <f>H440-H475</f>
        <v>503532790734</v>
      </c>
      <c r="I485" s="40">
        <f t="shared" ref="I485:U485" si="526">I440-I475</f>
        <v>138448475202</v>
      </c>
      <c r="J485" s="40">
        <f t="shared" si="526"/>
        <v>717275931822</v>
      </c>
      <c r="K485" s="40">
        <f t="shared" si="526"/>
        <v>529207174784</v>
      </c>
      <c r="L485" s="40">
        <f t="shared" si="526"/>
        <v>488037490387</v>
      </c>
      <c r="M485" s="40">
        <f t="shared" si="526"/>
        <v>248354318670</v>
      </c>
      <c r="N485" s="40">
        <f t="shared" si="526"/>
        <v>342307019725</v>
      </c>
      <c r="O485" s="40">
        <f t="shared" si="526"/>
        <v>410075130962</v>
      </c>
      <c r="P485" s="40">
        <f t="shared" si="526"/>
        <v>486226105438</v>
      </c>
      <c r="Q485" s="40">
        <f t="shared" si="526"/>
        <v>443493066971</v>
      </c>
      <c r="R485" s="40">
        <f t="shared" si="526"/>
        <v>48870516591</v>
      </c>
      <c r="S485" s="40">
        <f t="shared" si="526"/>
        <v>466675400712</v>
      </c>
      <c r="T485" s="40">
        <f t="shared" si="526"/>
        <v>651495411341</v>
      </c>
      <c r="U485" s="40">
        <f t="shared" si="526"/>
        <v>577749340506</v>
      </c>
    </row>
    <row r="486" spans="1:21" x14ac:dyDescent="0.35">
      <c r="A486" s="19" t="s">
        <v>141</v>
      </c>
    </row>
    <row r="487" spans="1:21" x14ac:dyDescent="0.35">
      <c r="A487" s="19" t="s">
        <v>141</v>
      </c>
    </row>
    <row r="488" spans="1:21" x14ac:dyDescent="0.35">
      <c r="A488" s="19" t="s">
        <v>141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</row>
    <row r="489" spans="1:21" x14ac:dyDescent="0.35">
      <c r="A489" s="19" t="s">
        <v>141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</row>
    <row r="490" spans="1:21" ht="15" customHeight="1" x14ac:dyDescent="0.35">
      <c r="A490" s="19" t="s">
        <v>141</v>
      </c>
      <c r="B490" s="386"/>
      <c r="C490" s="260" t="s">
        <v>124</v>
      </c>
    </row>
    <row r="491" spans="1:21" ht="15" customHeight="1" x14ac:dyDescent="0.35">
      <c r="A491" s="19" t="s">
        <v>141</v>
      </c>
      <c r="B491" s="386"/>
      <c r="C491" s="95" t="s">
        <v>126</v>
      </c>
      <c r="H491" s="86">
        <f t="shared" ref="H491:S491" si="527">(H11/H412)*100</f>
        <v>46.868359933237841</v>
      </c>
      <c r="I491" s="86">
        <f t="shared" si="527"/>
        <v>79.42090351270538</v>
      </c>
      <c r="J491" s="86">
        <f t="shared" si="527"/>
        <v>49.220549648695673</v>
      </c>
      <c r="K491" s="86">
        <f t="shared" si="527"/>
        <v>54.377790798793768</v>
      </c>
      <c r="L491" s="86">
        <f t="shared" si="527"/>
        <v>52.780693323406105</v>
      </c>
      <c r="M491" s="86">
        <f t="shared" si="527"/>
        <v>43.764880932202374</v>
      </c>
      <c r="N491" s="86">
        <f t="shared" si="527"/>
        <v>67.603013559413967</v>
      </c>
      <c r="O491" s="86">
        <f t="shared" si="527"/>
        <v>60.495426637499726</v>
      </c>
      <c r="P491" s="86">
        <f t="shared" si="527"/>
        <v>56.152505037421051</v>
      </c>
      <c r="Q491" s="86">
        <f>(Q11/Q412)*100</f>
        <v>55.651688953053281</v>
      </c>
      <c r="R491" s="86">
        <f t="shared" si="527"/>
        <v>52.809742155000691</v>
      </c>
      <c r="S491" s="86">
        <f t="shared" si="527"/>
        <v>66.898515514533912</v>
      </c>
      <c r="T491" s="86">
        <f t="shared" ref="T491:U491" si="528">(T11/T412)*100</f>
        <v>55.455119043285386</v>
      </c>
      <c r="U491" s="86">
        <f t="shared" si="528"/>
        <v>70.800612822434388</v>
      </c>
    </row>
    <row r="492" spans="1:21" ht="15" customHeight="1" x14ac:dyDescent="0.35">
      <c r="A492" s="19" t="s">
        <v>141</v>
      </c>
      <c r="B492" s="386"/>
      <c r="C492" s="260" t="s">
        <v>123</v>
      </c>
      <c r="D492" s="86"/>
      <c r="E492" s="86"/>
      <c r="F492" s="86"/>
      <c r="G492" s="86"/>
    </row>
    <row r="493" spans="1:21" ht="15" customHeight="1" x14ac:dyDescent="0.35">
      <c r="A493" s="19" t="s">
        <v>141</v>
      </c>
      <c r="B493" s="386"/>
      <c r="C493" s="20" t="s">
        <v>117</v>
      </c>
      <c r="D493" s="86"/>
      <c r="E493" s="86"/>
      <c r="F493" s="86"/>
      <c r="G493" s="86"/>
      <c r="H493" s="86">
        <f>(H12/H414)*100</f>
        <v>58.330189081537313</v>
      </c>
      <c r="I493" s="86">
        <f t="shared" ref="I493:S493" si="529">(I12/I414)*100</f>
        <v>83.375683580770698</v>
      </c>
      <c r="J493" s="86">
        <f t="shared" si="529"/>
        <v>60.458525013949192</v>
      </c>
      <c r="K493" s="86">
        <f t="shared" si="529"/>
        <v>63.542646775211196</v>
      </c>
      <c r="L493" s="86">
        <f t="shared" si="529"/>
        <v>61.796283304089329</v>
      </c>
      <c r="M493" s="86">
        <f t="shared" si="529"/>
        <v>44.927443706833863</v>
      </c>
      <c r="N493" s="86">
        <f t="shared" si="529"/>
        <v>82.056329594962165</v>
      </c>
      <c r="O493" s="86">
        <f t="shared" si="529"/>
        <v>74.235609885892288</v>
      </c>
      <c r="P493" s="86">
        <f t="shared" si="529"/>
        <v>64.131403517914194</v>
      </c>
      <c r="Q493" s="86">
        <f t="shared" si="529"/>
        <v>63.699841255902321</v>
      </c>
      <c r="R493" s="86">
        <f t="shared" si="529"/>
        <v>53.979522789720946</v>
      </c>
      <c r="S493" s="86">
        <f t="shared" si="529"/>
        <v>78.783598407992301</v>
      </c>
      <c r="T493" s="86">
        <f t="shared" ref="T493:U493" si="530">(T12/T414)*100</f>
        <v>65.910368631704756</v>
      </c>
      <c r="U493" s="86">
        <f t="shared" si="530"/>
        <v>82.488546575318267</v>
      </c>
    </row>
    <row r="494" spans="1:21" ht="15" customHeight="1" x14ac:dyDescent="0.35">
      <c r="A494" s="19" t="s">
        <v>141</v>
      </c>
      <c r="B494" s="386"/>
      <c r="C494" s="254" t="s">
        <v>118</v>
      </c>
      <c r="D494" s="32"/>
      <c r="E494" s="32"/>
      <c r="F494" s="32"/>
      <c r="G494" s="32"/>
      <c r="H494" s="32">
        <f>(H13/H415)*100</f>
        <v>22.237077200949219</v>
      </c>
      <c r="I494" s="32">
        <f t="shared" ref="I494:S494" si="531">(I13/I415)*100</f>
        <v>95.269863509424127</v>
      </c>
      <c r="J494" s="32">
        <f t="shared" si="531"/>
        <v>88.069257410769779</v>
      </c>
      <c r="K494" s="32">
        <f t="shared" si="531"/>
        <v>58.070750897893362</v>
      </c>
      <c r="L494" s="32">
        <f t="shared" si="531"/>
        <v>71.561722052703587</v>
      </c>
      <c r="M494" s="32">
        <f t="shared" si="531"/>
        <v>66.683910741375769</v>
      </c>
      <c r="N494" s="32">
        <f t="shared" si="531"/>
        <v>229.69566249342114</v>
      </c>
      <c r="O494" s="32">
        <f t="shared" si="531"/>
        <v>42.986503955150091</v>
      </c>
      <c r="P494" s="32">
        <f t="shared" si="531"/>
        <v>75.371946245590294</v>
      </c>
      <c r="Q494" s="32">
        <f t="shared" si="531"/>
        <v>102.70723673458974</v>
      </c>
      <c r="R494" s="32">
        <f t="shared" si="531"/>
        <v>99.187243523156539</v>
      </c>
      <c r="S494" s="32">
        <f t="shared" si="531"/>
        <v>105.4265108044861</v>
      </c>
      <c r="T494" s="32">
        <f t="shared" ref="T494:U495" si="532">(T13/T415)*100</f>
        <v>80.955610622600119</v>
      </c>
      <c r="U494" s="32">
        <f t="shared" si="532"/>
        <v>97.491834604738031</v>
      </c>
    </row>
    <row r="495" spans="1:21" ht="15" customHeight="1" x14ac:dyDescent="0.35">
      <c r="A495" s="19" t="s">
        <v>141</v>
      </c>
      <c r="B495" s="386"/>
      <c r="C495" s="254" t="s">
        <v>119</v>
      </c>
      <c r="D495" s="86"/>
      <c r="E495" s="86"/>
      <c r="F495" s="86"/>
      <c r="G495" s="86"/>
      <c r="H495" s="86"/>
      <c r="I495" s="86"/>
      <c r="J495" s="86"/>
      <c r="K495" s="86">
        <f t="shared" ref="K495:S495" si="533">(K14/K416)*100</f>
        <v>48.813801559943322</v>
      </c>
      <c r="L495" s="86">
        <f t="shared" si="533"/>
        <v>33.384885939858066</v>
      </c>
      <c r="M495" s="86">
        <f t="shared" si="533"/>
        <v>51.891163570868791</v>
      </c>
      <c r="N495" s="86">
        <f t="shared" si="533"/>
        <v>45.276026331363106</v>
      </c>
      <c r="O495" s="86">
        <f t="shared" si="533"/>
        <v>57.352530446143547</v>
      </c>
      <c r="P495" s="86">
        <f t="shared" si="533"/>
        <v>46.81107384135683</v>
      </c>
      <c r="Q495" s="86">
        <f t="shared" si="533"/>
        <v>54.254206295739934</v>
      </c>
      <c r="R495" s="86">
        <f t="shared" si="533"/>
        <v>50.717539900204969</v>
      </c>
      <c r="S495" s="86">
        <f t="shared" si="533"/>
        <v>47.757954073696162</v>
      </c>
      <c r="T495" s="86">
        <f t="shared" ref="T495" si="534">(T14/T416)*100</f>
        <v>54.136620098133633</v>
      </c>
      <c r="U495" s="32">
        <f t="shared" si="532"/>
        <v>52.286231168976272</v>
      </c>
    </row>
    <row r="496" spans="1:21" ht="15" customHeight="1" x14ac:dyDescent="0.35">
      <c r="A496" s="19" t="s">
        <v>141</v>
      </c>
      <c r="B496" s="386"/>
      <c r="C496" s="254" t="s">
        <v>120</v>
      </c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</row>
    <row r="497" spans="1:21" ht="15" customHeight="1" x14ac:dyDescent="0.35">
      <c r="A497" s="19" t="s">
        <v>141</v>
      </c>
      <c r="B497" s="386"/>
      <c r="C497" s="260" t="s">
        <v>121</v>
      </c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</row>
    <row r="498" spans="1:21" ht="15" customHeight="1" x14ac:dyDescent="0.35">
      <c r="A498" s="19" t="s">
        <v>141</v>
      </c>
      <c r="B498" s="386"/>
      <c r="C498" s="260" t="s">
        <v>122</v>
      </c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</row>
    <row r="499" spans="1:21" ht="15" customHeight="1" x14ac:dyDescent="0.35">
      <c r="A499" s="19" t="s">
        <v>141</v>
      </c>
      <c r="B499" s="387"/>
      <c r="C499" s="261" t="s">
        <v>116</v>
      </c>
      <c r="D499" s="33"/>
      <c r="E499" s="33"/>
      <c r="F499" s="33"/>
      <c r="G499" s="33"/>
      <c r="H499" s="33">
        <f t="shared" ref="H499:S499" si="535">(H18/H420)*100</f>
        <v>56.902456252233456</v>
      </c>
      <c r="I499" s="33">
        <f t="shared" si="535"/>
        <v>59.75521962908369</v>
      </c>
      <c r="J499" s="33">
        <f t="shared" si="535"/>
        <v>45.812254292087736</v>
      </c>
      <c r="K499" s="33">
        <f t="shared" si="535"/>
        <v>38.936190732100997</v>
      </c>
      <c r="L499" s="33">
        <f t="shared" si="535"/>
        <v>45.100493877757984</v>
      </c>
      <c r="M499" s="33">
        <f t="shared" si="535"/>
        <v>25.416171646458007</v>
      </c>
      <c r="N499" s="33">
        <f t="shared" si="535"/>
        <v>29.066261099481807</v>
      </c>
      <c r="O499" s="33">
        <f t="shared" si="535"/>
        <v>35.146994486446509</v>
      </c>
      <c r="P499" s="33">
        <f t="shared" si="535"/>
        <v>15.853441759291439</v>
      </c>
      <c r="Q499" s="33">
        <f t="shared" si="535"/>
        <v>19.777912854834096</v>
      </c>
      <c r="R499" s="33">
        <f t="shared" si="535"/>
        <v>4.0908432209922063</v>
      </c>
      <c r="S499" s="33">
        <f t="shared" si="535"/>
        <v>31.489447430814081</v>
      </c>
      <c r="T499" s="33">
        <f t="shared" ref="T499:U499" si="536">(T18/T420)*100</f>
        <v>21.845622996026361</v>
      </c>
      <c r="U499" s="33">
        <f t="shared" si="536"/>
        <v>20.846106426503177</v>
      </c>
    </row>
    <row r="500" spans="1:21" x14ac:dyDescent="0.35">
      <c r="A500" s="19" t="s">
        <v>141</v>
      </c>
      <c r="B500" s="390" t="s">
        <v>4</v>
      </c>
      <c r="C500" s="260" t="s">
        <v>59</v>
      </c>
      <c r="D500" s="34"/>
      <c r="E500" s="34"/>
      <c r="F500" s="34"/>
      <c r="G500" s="34"/>
      <c r="H500" s="34">
        <f t="shared" ref="H500:S500" si="537">(H19/H421)*100</f>
        <v>40.731556331930982</v>
      </c>
      <c r="I500" s="34">
        <f t="shared" si="537"/>
        <v>50.727399392192083</v>
      </c>
      <c r="J500" s="34">
        <f t="shared" si="537"/>
        <v>55.146695695159529</v>
      </c>
      <c r="K500" s="34">
        <f t="shared" si="537"/>
        <v>47.197520687157564</v>
      </c>
      <c r="L500" s="34">
        <f t="shared" si="537"/>
        <v>33.725981851047017</v>
      </c>
      <c r="M500" s="34">
        <f t="shared" si="537"/>
        <v>36.102456282498295</v>
      </c>
      <c r="N500" s="34">
        <f t="shared" si="537"/>
        <v>44.483254101713548</v>
      </c>
      <c r="O500" s="34">
        <f t="shared" si="537"/>
        <v>36.531380946642294</v>
      </c>
      <c r="P500" s="34">
        <f t="shared" si="537"/>
        <v>38.577321348875024</v>
      </c>
      <c r="Q500" s="34">
        <f t="shared" si="537"/>
        <v>33.991164882848807</v>
      </c>
      <c r="R500" s="34">
        <f t="shared" si="537"/>
        <v>24.247095018458051</v>
      </c>
      <c r="S500" s="34">
        <f t="shared" si="537"/>
        <v>124.44885288026126</v>
      </c>
      <c r="T500" s="34">
        <f t="shared" ref="T500:U500" si="538">(T19/T421)*100</f>
        <v>34.032397529843983</v>
      </c>
      <c r="U500" s="34">
        <f t="shared" si="538"/>
        <v>38.753221195455716</v>
      </c>
    </row>
    <row r="501" spans="1:21" x14ac:dyDescent="0.35">
      <c r="A501" s="19" t="s">
        <v>141</v>
      </c>
      <c r="B501" s="390"/>
      <c r="C501" s="254" t="s">
        <v>60</v>
      </c>
      <c r="D501" s="34"/>
      <c r="E501" s="34"/>
      <c r="F501" s="34"/>
      <c r="G501" s="34"/>
      <c r="H501" s="34">
        <f t="shared" ref="H501:S501" si="539">(H20/H422)*100</f>
        <v>45.09953924838225</v>
      </c>
      <c r="I501" s="34">
        <f t="shared" si="539"/>
        <v>48.134237942576299</v>
      </c>
      <c r="J501" s="34">
        <f t="shared" si="539"/>
        <v>49.724359431099899</v>
      </c>
      <c r="K501" s="34">
        <f t="shared" si="539"/>
        <v>40.737749800088963</v>
      </c>
      <c r="L501" s="34">
        <f t="shared" si="539"/>
        <v>24.024242293737995</v>
      </c>
      <c r="M501" s="34">
        <f t="shared" si="539"/>
        <v>27.249295184828998</v>
      </c>
      <c r="N501" s="34">
        <f t="shared" si="539"/>
        <v>46.375566411767778</v>
      </c>
      <c r="O501" s="34">
        <f t="shared" si="539"/>
        <v>35.366231692203463</v>
      </c>
      <c r="P501" s="34">
        <f t="shared" si="539"/>
        <v>36.024439562976426</v>
      </c>
      <c r="Q501" s="34">
        <f t="shared" si="539"/>
        <v>25.50983426640477</v>
      </c>
      <c r="R501" s="34">
        <f t="shared" si="539"/>
        <v>22.656772450510619</v>
      </c>
      <c r="S501" s="34">
        <f t="shared" si="539"/>
        <v>153.12319447207068</v>
      </c>
      <c r="T501" s="34">
        <f t="shared" ref="T501:U501" si="540">(T20/T422)*100</f>
        <v>27.240213388484907</v>
      </c>
      <c r="U501" s="34">
        <f t="shared" si="540"/>
        <v>34.588187381211789</v>
      </c>
    </row>
    <row r="502" spans="1:21" x14ac:dyDescent="0.35">
      <c r="A502" s="19" t="s">
        <v>141</v>
      </c>
      <c r="B502" s="390"/>
      <c r="C502" s="254" t="s">
        <v>61</v>
      </c>
      <c r="D502" s="34"/>
      <c r="E502" s="34"/>
      <c r="F502" s="34"/>
      <c r="G502" s="34"/>
      <c r="H502" s="34">
        <f t="shared" ref="H502:P502" si="541">(H21/H423)*100</f>
        <v>22.237077200949219</v>
      </c>
      <c r="I502" s="34">
        <f t="shared" si="541"/>
        <v>95.269863509424127</v>
      </c>
      <c r="J502" s="34">
        <f t="shared" si="541"/>
        <v>88.069257410769779</v>
      </c>
      <c r="K502" s="34">
        <f t="shared" si="541"/>
        <v>73.134747433226579</v>
      </c>
      <c r="L502" s="34">
        <f t="shared" si="541"/>
        <v>68.285079488057519</v>
      </c>
      <c r="M502" s="34"/>
      <c r="N502" s="34"/>
      <c r="O502" s="34">
        <f t="shared" si="541"/>
        <v>75</v>
      </c>
      <c r="P502" s="34">
        <f t="shared" si="541"/>
        <v>0</v>
      </c>
      <c r="Q502" s="34"/>
      <c r="R502" s="34"/>
      <c r="S502" s="34"/>
      <c r="T502" s="34"/>
      <c r="U502" s="34"/>
    </row>
    <row r="503" spans="1:21" x14ac:dyDescent="0.35">
      <c r="A503" s="19" t="s">
        <v>141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</row>
    <row r="504" spans="1:21" x14ac:dyDescent="0.35">
      <c r="A504" s="19" t="s">
        <v>141</v>
      </c>
      <c r="B504" s="391"/>
      <c r="C504" s="255" t="s">
        <v>63</v>
      </c>
      <c r="D504" s="39"/>
      <c r="E504" s="39"/>
      <c r="F504" s="39"/>
      <c r="G504" s="39"/>
      <c r="H504" s="39">
        <f t="shared" ref="H504:S504" si="542">(H23/H425)*100</f>
        <v>13.541619235123925</v>
      </c>
      <c r="I504" s="39">
        <f t="shared" si="542"/>
        <v>31.040973564084716</v>
      </c>
      <c r="J504" s="39">
        <f t="shared" si="542"/>
        <v>45.226603976131834</v>
      </c>
      <c r="K504" s="39">
        <f t="shared" si="542"/>
        <v>130.02279733206669</v>
      </c>
      <c r="L504" s="39">
        <f t="shared" si="542"/>
        <v>123.43601195512943</v>
      </c>
      <c r="M504" s="39">
        <f t="shared" si="542"/>
        <v>93.925627791496296</v>
      </c>
      <c r="N504" s="39">
        <f t="shared" si="542"/>
        <v>32.691349326315304</v>
      </c>
      <c r="O504" s="39">
        <f t="shared" si="542"/>
        <v>41.703690865760436</v>
      </c>
      <c r="P504" s="39">
        <f t="shared" si="542"/>
        <v>51.653508548681806</v>
      </c>
      <c r="Q504" s="39">
        <f t="shared" si="542"/>
        <v>64.328933643178885</v>
      </c>
      <c r="R504" s="39">
        <f t="shared" si="542"/>
        <v>28.416229981827446</v>
      </c>
      <c r="S504" s="39">
        <f t="shared" si="542"/>
        <v>67.145480932601799</v>
      </c>
      <c r="T504" s="39">
        <f t="shared" ref="T504:U504" si="543">(T23/T425)*100</f>
        <v>51.914682486437805</v>
      </c>
      <c r="U504" s="39">
        <f t="shared" si="543"/>
        <v>49.583599946557129</v>
      </c>
    </row>
    <row r="505" spans="1:21" x14ac:dyDescent="0.35">
      <c r="A505" s="19" t="s">
        <v>141</v>
      </c>
      <c r="B505" s="390" t="s">
        <v>5</v>
      </c>
      <c r="C505" s="17" t="s">
        <v>59</v>
      </c>
      <c r="D505" s="34"/>
      <c r="E505" s="34"/>
      <c r="F505" s="34"/>
      <c r="G505" s="34"/>
      <c r="H505" s="34">
        <f t="shared" ref="H505:S505" si="544">(H24/H426)*100</f>
        <v>819.81768611454186</v>
      </c>
      <c r="I505" s="34">
        <f t="shared" si="544"/>
        <v>87.559190083395038</v>
      </c>
      <c r="J505" s="34">
        <f t="shared" si="544"/>
        <v>126.0818560067184</v>
      </c>
      <c r="K505" s="34">
        <f t="shared" si="544"/>
        <v>131.42110631686589</v>
      </c>
      <c r="L505" s="34">
        <f t="shared" si="544"/>
        <v>126.66503775225647</v>
      </c>
      <c r="M505" s="34">
        <f t="shared" si="544"/>
        <v>75.368262863776621</v>
      </c>
      <c r="N505" s="34">
        <f t="shared" si="544"/>
        <v>71.806868157159556</v>
      </c>
      <c r="O505" s="34">
        <f t="shared" si="544"/>
        <v>92.813480479687257</v>
      </c>
      <c r="P505" s="34">
        <f t="shared" si="544"/>
        <v>68.508226362725608</v>
      </c>
      <c r="Q505" s="34">
        <f t="shared" si="544"/>
        <v>36.146694937264726</v>
      </c>
      <c r="R505" s="34">
        <f t="shared" si="544"/>
        <v>20.159052143257618</v>
      </c>
      <c r="S505" s="34">
        <f t="shared" si="544"/>
        <v>78.133001854423057</v>
      </c>
      <c r="T505" s="34">
        <f t="shared" ref="T505:U505" si="545">(T24/T426)*100</f>
        <v>60.516884460076191</v>
      </c>
      <c r="U505" s="34">
        <f t="shared" si="545"/>
        <v>81.926157589476972</v>
      </c>
    </row>
    <row r="506" spans="1:21" x14ac:dyDescent="0.35">
      <c r="A506" s="19" t="s">
        <v>141</v>
      </c>
      <c r="B506" s="390"/>
      <c r="C506" s="20" t="s">
        <v>60</v>
      </c>
      <c r="D506" s="34"/>
      <c r="E506" s="34"/>
      <c r="F506" s="34"/>
      <c r="G506" s="34"/>
      <c r="H506" s="34">
        <f t="shared" ref="H506:S506" si="546">(H25/H427)*100</f>
        <v>819.81768611454186</v>
      </c>
      <c r="I506" s="34">
        <f t="shared" si="546"/>
        <v>87.559190083395038</v>
      </c>
      <c r="J506" s="34">
        <f t="shared" si="546"/>
        <v>126.0818560067184</v>
      </c>
      <c r="K506" s="34">
        <f t="shared" si="546"/>
        <v>131.42110631686589</v>
      </c>
      <c r="L506" s="34">
        <f t="shared" si="546"/>
        <v>126.66503775225647</v>
      </c>
      <c r="M506" s="34">
        <f t="shared" si="546"/>
        <v>75.368262863776621</v>
      </c>
      <c r="N506" s="34">
        <f t="shared" si="546"/>
        <v>71.806868157159556</v>
      </c>
      <c r="O506" s="34">
        <f t="shared" si="546"/>
        <v>92.813480479687257</v>
      </c>
      <c r="P506" s="34">
        <f t="shared" si="546"/>
        <v>68.508226362725608</v>
      </c>
      <c r="Q506" s="34">
        <f t="shared" si="546"/>
        <v>36.146694937264726</v>
      </c>
      <c r="R506" s="34">
        <f t="shared" si="546"/>
        <v>20.159052143257618</v>
      </c>
      <c r="S506" s="34">
        <f t="shared" si="546"/>
        <v>78.133001854423057</v>
      </c>
      <c r="T506" s="34">
        <f t="shared" ref="T506:U506" si="547">(T25/T427)*100</f>
        <v>60.516884460076191</v>
      </c>
      <c r="U506" s="34">
        <f t="shared" si="547"/>
        <v>81.926157589476972</v>
      </c>
    </row>
    <row r="507" spans="1:21" x14ac:dyDescent="0.35">
      <c r="A507" s="19" t="s">
        <v>141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</row>
    <row r="508" spans="1:21" x14ac:dyDescent="0.35">
      <c r="A508" s="19" t="s">
        <v>141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</row>
    <row r="509" spans="1:21" x14ac:dyDescent="0.35">
      <c r="A509" s="19" t="s">
        <v>141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</row>
    <row r="510" spans="1:21" x14ac:dyDescent="0.35">
      <c r="A510" s="19" t="s">
        <v>141</v>
      </c>
      <c r="B510" s="390" t="s">
        <v>6</v>
      </c>
      <c r="C510" s="17" t="s">
        <v>59</v>
      </c>
      <c r="D510" s="34"/>
      <c r="E510" s="34"/>
      <c r="F510" s="34"/>
      <c r="G510" s="34"/>
      <c r="H510" s="34">
        <f t="shared" ref="H510:S510" si="548">(H29/H431)*100</f>
        <v>85.762007911411288</v>
      </c>
      <c r="I510" s="34">
        <f t="shared" si="548"/>
        <v>199.62676798950073</v>
      </c>
      <c r="J510" s="34">
        <f t="shared" si="548"/>
        <v>85.218655501929561</v>
      </c>
      <c r="K510" s="34">
        <f t="shared" si="548"/>
        <v>68.393489882753627</v>
      </c>
      <c r="L510" s="34">
        <f t="shared" si="548"/>
        <v>68.392762897458965</v>
      </c>
      <c r="M510" s="34">
        <f t="shared" si="548"/>
        <v>47.928462810186751</v>
      </c>
      <c r="N510" s="34">
        <f t="shared" si="548"/>
        <v>84.767746817318184</v>
      </c>
      <c r="O510" s="34">
        <f t="shared" si="548"/>
        <v>65.098215977034712</v>
      </c>
      <c r="P510" s="34">
        <f t="shared" si="548"/>
        <v>54.632409230757283</v>
      </c>
      <c r="Q510" s="34">
        <f t="shared" si="548"/>
        <v>62.990625531444735</v>
      </c>
      <c r="R510" s="34">
        <f t="shared" si="548"/>
        <v>41.029046231653247</v>
      </c>
      <c r="S510" s="34">
        <f t="shared" si="548"/>
        <v>65.009164248233034</v>
      </c>
      <c r="T510" s="34">
        <f t="shared" ref="T510:U510" si="549">(T29/T431)*100</f>
        <v>59.070612033710923</v>
      </c>
      <c r="U510" s="34">
        <f t="shared" si="549"/>
        <v>63.874872770224258</v>
      </c>
    </row>
    <row r="511" spans="1:21" x14ac:dyDescent="0.35">
      <c r="A511" s="19" t="s">
        <v>141</v>
      </c>
      <c r="B511" s="390"/>
      <c r="C511" s="20" t="s">
        <v>60</v>
      </c>
      <c r="D511" s="34"/>
      <c r="E511" s="34"/>
      <c r="F511" s="34"/>
      <c r="G511" s="34"/>
      <c r="H511" s="34">
        <f t="shared" ref="H511:S511" si="550">(H30/H432)*100</f>
        <v>85.762007911411288</v>
      </c>
      <c r="I511" s="34">
        <f t="shared" si="550"/>
        <v>199.62676798950073</v>
      </c>
      <c r="J511" s="34">
        <f t="shared" si="550"/>
        <v>85.218655501929561</v>
      </c>
      <c r="K511" s="34">
        <f t="shared" si="550"/>
        <v>68.393489882753627</v>
      </c>
      <c r="L511" s="34">
        <f t="shared" si="550"/>
        <v>68.392762897458965</v>
      </c>
      <c r="M511" s="34">
        <f t="shared" si="550"/>
        <v>47.928462810186751</v>
      </c>
      <c r="N511" s="34">
        <f t="shared" si="550"/>
        <v>84.767746817318184</v>
      </c>
      <c r="O511" s="34">
        <f t="shared" si="550"/>
        <v>65.098215977034712</v>
      </c>
      <c r="P511" s="34">
        <f t="shared" si="550"/>
        <v>54.632409230757283</v>
      </c>
      <c r="Q511" s="34">
        <f t="shared" si="550"/>
        <v>62.990625531444735</v>
      </c>
      <c r="R511" s="34">
        <f t="shared" si="550"/>
        <v>41.029046231653247</v>
      </c>
      <c r="S511" s="34">
        <f t="shared" si="550"/>
        <v>65.009164248233034</v>
      </c>
      <c r="T511" s="34">
        <f t="shared" ref="T511:U511" si="551">(T30/T432)*100</f>
        <v>59.070612033710923</v>
      </c>
      <c r="U511" s="34">
        <f t="shared" si="551"/>
        <v>63.874872770224258</v>
      </c>
    </row>
    <row r="512" spans="1:21" x14ac:dyDescent="0.35">
      <c r="A512" s="19" t="s">
        <v>141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</row>
    <row r="513" spans="1:21" x14ac:dyDescent="0.35">
      <c r="A513" s="19" t="s">
        <v>141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</row>
    <row r="514" spans="1:21" x14ac:dyDescent="0.35">
      <c r="A514" s="19" t="s">
        <v>141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</row>
    <row r="515" spans="1:21" x14ac:dyDescent="0.35">
      <c r="A515" s="19" t="s">
        <v>141</v>
      </c>
      <c r="B515" s="393" t="s">
        <v>7</v>
      </c>
      <c r="C515" s="28" t="s">
        <v>59</v>
      </c>
      <c r="D515" s="34"/>
      <c r="E515" s="34"/>
      <c r="F515" s="34"/>
      <c r="G515" s="34"/>
      <c r="H515" s="34">
        <f t="shared" ref="H515:S515" si="552">(H34/H436)*100</f>
        <v>37.50776290599017</v>
      </c>
      <c r="I515" s="34">
        <f t="shared" si="552"/>
        <v>34.812422874775933</v>
      </c>
      <c r="J515" s="34">
        <f t="shared" si="552"/>
        <v>12.206263885991154</v>
      </c>
      <c r="K515" s="34">
        <f t="shared" si="552"/>
        <v>6.2376104963289487</v>
      </c>
      <c r="L515" s="34">
        <f t="shared" si="552"/>
        <v>18.422289945538399</v>
      </c>
      <c r="M515" s="34">
        <f t="shared" si="552"/>
        <v>17.860008901458407</v>
      </c>
      <c r="N515" s="34">
        <f t="shared" si="552"/>
        <v>22.14978631034429</v>
      </c>
      <c r="O515" s="34">
        <f t="shared" si="552"/>
        <v>28.091351999588017</v>
      </c>
      <c r="P515" s="34">
        <f t="shared" si="552"/>
        <v>21.185913742816325</v>
      </c>
      <c r="Q515" s="34">
        <f t="shared" si="552"/>
        <v>26.626842140115702</v>
      </c>
      <c r="R515" s="34">
        <f t="shared" si="552"/>
        <v>35.949427060516534</v>
      </c>
      <c r="S515" s="34">
        <f t="shared" si="552"/>
        <v>30.277418506888999</v>
      </c>
      <c r="T515" s="34">
        <f t="shared" ref="T515:U515" si="553">(T34/T436)*100</f>
        <v>21.685982659663736</v>
      </c>
      <c r="U515" s="34">
        <f t="shared" si="553"/>
        <v>40.298964595192338</v>
      </c>
    </row>
    <row r="516" spans="1:21" x14ac:dyDescent="0.35">
      <c r="A516" s="19" t="s">
        <v>141</v>
      </c>
      <c r="B516" s="390"/>
      <c r="C516" s="20" t="s">
        <v>60</v>
      </c>
      <c r="D516" s="34"/>
      <c r="E516" s="34"/>
      <c r="F516" s="34"/>
      <c r="G516" s="34"/>
      <c r="H516" s="34">
        <f t="shared" ref="H516:S516" si="554">(H35/H437)*100</f>
        <v>50.894347389172353</v>
      </c>
      <c r="I516" s="34">
        <f t="shared" si="554"/>
        <v>26.542741933473213</v>
      </c>
      <c r="J516" s="34">
        <f t="shared" si="554"/>
        <v>47.946544406043472</v>
      </c>
      <c r="K516" s="34">
        <f t="shared" si="554"/>
        <v>36.799069854231178</v>
      </c>
      <c r="L516" s="34">
        <f t="shared" si="554"/>
        <v>52.912072399532725</v>
      </c>
      <c r="M516" s="34">
        <f t="shared" si="554"/>
        <v>27.801421013517519</v>
      </c>
      <c r="N516" s="34">
        <f t="shared" si="554"/>
        <v>61.063044654709074</v>
      </c>
      <c r="O516" s="34">
        <f t="shared" si="554"/>
        <v>67.19801735313051</v>
      </c>
      <c r="P516" s="34">
        <f t="shared" si="554"/>
        <v>62.148192738993714</v>
      </c>
      <c r="Q516" s="34">
        <f t="shared" si="554"/>
        <v>67.943282168738421</v>
      </c>
      <c r="R516" s="34">
        <f t="shared" si="554"/>
        <v>50.953935021542627</v>
      </c>
      <c r="S516" s="34">
        <f t="shared" si="554"/>
        <v>80.438492380037829</v>
      </c>
      <c r="T516" s="34">
        <f t="shared" ref="T516:U516" si="555">(T35/T437)*100</f>
        <v>39.114696441756138</v>
      </c>
      <c r="U516" s="34">
        <f t="shared" si="555"/>
        <v>68.93786223049716</v>
      </c>
    </row>
    <row r="517" spans="1:21" x14ac:dyDescent="0.35">
      <c r="A517" s="19" t="s">
        <v>141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</row>
    <row r="518" spans="1:21" x14ac:dyDescent="0.35">
      <c r="A518" s="19" t="s">
        <v>141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</row>
    <row r="519" spans="1:21" x14ac:dyDescent="0.35">
      <c r="A519" s="19" t="s">
        <v>141</v>
      </c>
      <c r="B519" s="391"/>
      <c r="C519" s="27" t="s">
        <v>63</v>
      </c>
      <c r="D519" s="38"/>
      <c r="E519" s="38"/>
      <c r="F519" s="38"/>
      <c r="G519" s="38"/>
      <c r="H519" s="38">
        <f t="shared" ref="H519:S519" si="556">(H38/H440)*100</f>
        <v>1.3468989399753193</v>
      </c>
      <c r="I519" s="38">
        <f t="shared" si="556"/>
        <v>35.925437994796994</v>
      </c>
      <c r="J519" s="38">
        <f t="shared" si="556"/>
        <v>9.9340282329745975</v>
      </c>
      <c r="K519" s="38">
        <f t="shared" si="556"/>
        <v>1.4824092005660467</v>
      </c>
      <c r="L519" s="38">
        <f t="shared" si="556"/>
        <v>2.0053863187812579</v>
      </c>
      <c r="M519" s="38">
        <f t="shared" si="556"/>
        <v>4.8346092655570851</v>
      </c>
      <c r="N519" s="38">
        <f t="shared" si="556"/>
        <v>0.88093394165297889</v>
      </c>
      <c r="O519" s="38">
        <f t="shared" si="556"/>
        <v>3.8408837742652921</v>
      </c>
      <c r="P519" s="38">
        <f t="shared" si="556"/>
        <v>3.0254023525458065</v>
      </c>
      <c r="Q519" s="38">
        <f t="shared" si="556"/>
        <v>1.7648188269124354</v>
      </c>
      <c r="R519" s="38">
        <f t="shared" si="556"/>
        <v>9.5501011402427451</v>
      </c>
      <c r="S519" s="38">
        <f t="shared" si="556"/>
        <v>3.4936622248539306</v>
      </c>
      <c r="T519" s="38">
        <f t="shared" ref="T519:U519" si="557">(T38/T440)*100</f>
        <v>3.9132591300256738</v>
      </c>
      <c r="U519" s="38">
        <f t="shared" si="557"/>
        <v>4.4758378265481467</v>
      </c>
    </row>
    <row r="520" spans="1:21" x14ac:dyDescent="0.35">
      <c r="A520" s="19" t="s">
        <v>141</v>
      </c>
      <c r="B520" s="393" t="s">
        <v>8</v>
      </c>
      <c r="C520" s="28" t="s">
        <v>59</v>
      </c>
      <c r="D520" s="34"/>
      <c r="E520" s="34"/>
      <c r="F520" s="34"/>
      <c r="G520" s="34"/>
      <c r="H520" s="34">
        <f t="shared" ref="H520:S520" si="558">(H39/H441)*100</f>
        <v>62.469374940543545</v>
      </c>
      <c r="I520" s="34"/>
      <c r="J520" s="34">
        <f t="shared" si="558"/>
        <v>21.176892421706484</v>
      </c>
      <c r="K520" s="34">
        <f t="shared" si="558"/>
        <v>55.274829128518135</v>
      </c>
      <c r="L520" s="34">
        <f t="shared" si="558"/>
        <v>50.242730127642076</v>
      </c>
      <c r="M520" s="34">
        <f t="shared" si="558"/>
        <v>26.100875966604679</v>
      </c>
      <c r="N520" s="34">
        <f t="shared" si="558"/>
        <v>95.572083260613141</v>
      </c>
      <c r="O520" s="34">
        <f t="shared" si="558"/>
        <v>95.684029258086341</v>
      </c>
      <c r="P520" s="34">
        <f t="shared" si="558"/>
        <v>190.28649292302964</v>
      </c>
      <c r="Q520" s="34">
        <f t="shared" si="558"/>
        <v>29.640896624563801</v>
      </c>
      <c r="R520" s="34">
        <f t="shared" si="558"/>
        <v>14.197648809471291</v>
      </c>
      <c r="S520" s="34">
        <f t="shared" si="558"/>
        <v>43.97269022152723</v>
      </c>
      <c r="T520" s="34">
        <f t="shared" ref="T520:U520" si="559">(T39/T441)*100</f>
        <v>51.146996213221371</v>
      </c>
      <c r="U520" s="34">
        <f t="shared" si="559"/>
        <v>51.493438917082869</v>
      </c>
    </row>
    <row r="521" spans="1:21" x14ac:dyDescent="0.35">
      <c r="A521" s="19" t="s">
        <v>141</v>
      </c>
      <c r="B521" s="390"/>
      <c r="C521" s="20" t="s">
        <v>60</v>
      </c>
      <c r="D521" s="34"/>
      <c r="E521" s="34"/>
      <c r="F521" s="34"/>
      <c r="G521" s="34"/>
      <c r="H521" s="34">
        <f t="shared" ref="H521:N521" si="560">(H40/H442)*100</f>
        <v>62.469374940543545</v>
      </c>
      <c r="I521" s="34"/>
      <c r="J521" s="34">
        <f t="shared" si="560"/>
        <v>21.176892421706484</v>
      </c>
      <c r="K521" s="34">
        <f t="shared" si="560"/>
        <v>55.274829128518135</v>
      </c>
      <c r="L521" s="34">
        <f t="shared" si="560"/>
        <v>50.242730127642076</v>
      </c>
      <c r="M521" s="34">
        <f t="shared" si="560"/>
        <v>26.100875966604679</v>
      </c>
      <c r="N521" s="34">
        <f t="shared" si="560"/>
        <v>91.672202704803368</v>
      </c>
      <c r="O521" s="34"/>
      <c r="P521" s="34"/>
      <c r="Q521" s="34"/>
      <c r="R521" s="34"/>
      <c r="S521" s="34"/>
      <c r="T521" s="34"/>
      <c r="U521" s="34"/>
    </row>
    <row r="522" spans="1:21" x14ac:dyDescent="0.35">
      <c r="A522" s="19" t="s">
        <v>141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</row>
    <row r="523" spans="1:21" x14ac:dyDescent="0.35">
      <c r="A523" s="19" t="s">
        <v>141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</row>
    <row r="524" spans="1:21" x14ac:dyDescent="0.35">
      <c r="A524" s="19" t="s">
        <v>141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>
        <f t="shared" ref="N524:S524" si="561">(N43/N445)*100</f>
        <v>96.413883635371079</v>
      </c>
      <c r="O524" s="38">
        <f t="shared" si="561"/>
        <v>95.684029258086341</v>
      </c>
      <c r="P524" s="38">
        <f t="shared" si="561"/>
        <v>190.28649292302964</v>
      </c>
      <c r="Q524" s="38">
        <f t="shared" si="561"/>
        <v>29.640896624563801</v>
      </c>
      <c r="R524" s="38">
        <f t="shared" si="561"/>
        <v>14.197648809471291</v>
      </c>
      <c r="S524" s="38">
        <f t="shared" si="561"/>
        <v>43.97269022152723</v>
      </c>
      <c r="T524" s="38">
        <f t="shared" ref="T524:U524" si="562">(T43/T445)*100</f>
        <v>51.146996213221371</v>
      </c>
      <c r="U524" s="38">
        <f t="shared" si="562"/>
        <v>51.493438917082869</v>
      </c>
    </row>
    <row r="525" spans="1:21" x14ac:dyDescent="0.35">
      <c r="A525" s="19" t="s">
        <v>141</v>
      </c>
      <c r="B525" s="393" t="s">
        <v>9</v>
      </c>
      <c r="C525" s="28" t="s">
        <v>59</v>
      </c>
      <c r="D525" s="34"/>
      <c r="E525" s="34"/>
      <c r="F525" s="34"/>
      <c r="G525" s="34"/>
      <c r="H525" s="34">
        <f t="shared" ref="H525:S525" si="563">(H44/H446)*100</f>
        <v>5190.9672796805962</v>
      </c>
      <c r="I525" s="34">
        <f t="shared" si="563"/>
        <v>84.060206170876413</v>
      </c>
      <c r="J525" s="34">
        <f t="shared" si="563"/>
        <v>59.79287516567269</v>
      </c>
      <c r="K525" s="34">
        <f t="shared" si="563"/>
        <v>66.883334656055496</v>
      </c>
      <c r="L525" s="34">
        <f t="shared" si="563"/>
        <v>62.685482864447742</v>
      </c>
      <c r="M525" s="34">
        <f t="shared" si="563"/>
        <v>47.268442721275797</v>
      </c>
      <c r="N525" s="34">
        <f t="shared" si="563"/>
        <v>90.311624387009843</v>
      </c>
      <c r="O525" s="34">
        <f t="shared" si="563"/>
        <v>89.713650373720881</v>
      </c>
      <c r="P525" s="34">
        <f t="shared" si="563"/>
        <v>77.519503726892452</v>
      </c>
      <c r="Q525" s="34">
        <f t="shared" si="563"/>
        <v>83.150480784675764</v>
      </c>
      <c r="R525" s="34">
        <f t="shared" si="563"/>
        <v>62.192438757747773</v>
      </c>
      <c r="S525" s="34">
        <f t="shared" si="563"/>
        <v>81.583695248653314</v>
      </c>
      <c r="T525" s="34">
        <f t="shared" ref="T525:U525" si="564">(T44/T446)*100</f>
        <v>65.786806747851728</v>
      </c>
      <c r="U525" s="34">
        <f t="shared" si="564"/>
        <v>86.860635695853077</v>
      </c>
    </row>
    <row r="526" spans="1:21" x14ac:dyDescent="0.35">
      <c r="A526" s="19" t="s">
        <v>141</v>
      </c>
      <c r="B526" s="390"/>
      <c r="C526" s="20" t="s">
        <v>60</v>
      </c>
      <c r="D526" s="34"/>
      <c r="E526" s="34"/>
      <c r="F526" s="34"/>
      <c r="G526" s="34"/>
      <c r="H526" s="34"/>
      <c r="I526" s="34">
        <f t="shared" ref="I526:S526" si="565">(I45/I447)*100</f>
        <v>84.927149813988237</v>
      </c>
      <c r="J526" s="34">
        <f t="shared" si="565"/>
        <v>59.550437170498874</v>
      </c>
      <c r="K526" s="34">
        <f t="shared" si="565"/>
        <v>66.68725322314161</v>
      </c>
      <c r="L526" s="34">
        <f t="shared" si="565"/>
        <v>62.501795050177513</v>
      </c>
      <c r="M526" s="34">
        <f t="shared" si="565"/>
        <v>48.896980449300443</v>
      </c>
      <c r="N526" s="34">
        <f t="shared" si="565"/>
        <v>92.904748951793252</v>
      </c>
      <c r="O526" s="34">
        <f t="shared" si="565"/>
        <v>91.755312929949213</v>
      </c>
      <c r="P526" s="34">
        <f t="shared" si="565"/>
        <v>80.385256345198115</v>
      </c>
      <c r="Q526" s="34">
        <f t="shared" si="565"/>
        <v>89.943549475880161</v>
      </c>
      <c r="R526" s="34">
        <f t="shared" si="565"/>
        <v>63.570806087698315</v>
      </c>
      <c r="S526" s="34">
        <f t="shared" si="565"/>
        <v>82.859045938510974</v>
      </c>
      <c r="T526" s="34">
        <f t="shared" ref="T526:U526" si="566">(T45/T447)*100</f>
        <v>70.053278873304322</v>
      </c>
      <c r="U526" s="34">
        <f t="shared" si="566"/>
        <v>89.808155276201603</v>
      </c>
    </row>
    <row r="527" spans="1:21" x14ac:dyDescent="0.35">
      <c r="A527" s="19" t="s">
        <v>141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</row>
    <row r="528" spans="1:21" x14ac:dyDescent="0.35">
      <c r="A528" s="19" t="s">
        <v>141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</row>
    <row r="529" spans="1:21" x14ac:dyDescent="0.35">
      <c r="A529" s="19" t="s">
        <v>141</v>
      </c>
      <c r="B529" s="391"/>
      <c r="C529" s="27" t="s">
        <v>63</v>
      </c>
      <c r="D529" s="38"/>
      <c r="E529" s="38"/>
      <c r="F529" s="38"/>
      <c r="G529" s="38"/>
      <c r="H529" s="38">
        <f t="shared" ref="H529:S529" si="567">(H48/H450)*100</f>
        <v>86.486503140634071</v>
      </c>
      <c r="I529" s="38">
        <f t="shared" si="567"/>
        <v>0</v>
      </c>
      <c r="J529" s="38">
        <f t="shared" si="567"/>
        <v>96.690837334166943</v>
      </c>
      <c r="K529" s="38">
        <f t="shared" si="567"/>
        <v>92.272615496067417</v>
      </c>
      <c r="L529" s="38">
        <f t="shared" si="567"/>
        <v>89.123000322656935</v>
      </c>
      <c r="M529" s="38">
        <f t="shared" si="567"/>
        <v>20.989805174342262</v>
      </c>
      <c r="N529" s="38">
        <f t="shared" si="567"/>
        <v>47.77210896436776</v>
      </c>
      <c r="O529" s="38">
        <f t="shared" si="567"/>
        <v>53.259852401513086</v>
      </c>
      <c r="P529" s="38">
        <f t="shared" si="567"/>
        <v>58.269539824847591</v>
      </c>
      <c r="Q529" s="38">
        <f t="shared" si="567"/>
        <v>40.026275379522666</v>
      </c>
      <c r="R529" s="38">
        <f t="shared" si="567"/>
        <v>46.720134100143085</v>
      </c>
      <c r="S529" s="38">
        <f t="shared" si="567"/>
        <v>67.59579297120986</v>
      </c>
      <c r="T529" s="38">
        <f t="shared" ref="T529:U529" si="568">(T48/T450)*100</f>
        <v>42.07997359433174</v>
      </c>
      <c r="U529" s="38">
        <f t="shared" si="568"/>
        <v>63.17837280608758</v>
      </c>
    </row>
    <row r="530" spans="1:21" x14ac:dyDescent="0.35">
      <c r="A530" s="19" t="s">
        <v>141</v>
      </c>
      <c r="B530" s="393" t="s">
        <v>1</v>
      </c>
      <c r="C530" s="28" t="s">
        <v>59</v>
      </c>
      <c r="D530" s="34"/>
      <c r="E530" s="34"/>
      <c r="F530" s="34"/>
      <c r="G530" s="34"/>
      <c r="H530" s="34">
        <f t="shared" ref="H530:S530" si="569">(H49/H451)*100</f>
        <v>25.144190373592245</v>
      </c>
      <c r="I530" s="34">
        <f t="shared" si="569"/>
        <v>72.642191335910255</v>
      </c>
      <c r="J530" s="34">
        <f t="shared" si="569"/>
        <v>59.875754442114257</v>
      </c>
      <c r="K530" s="34">
        <f t="shared" si="569"/>
        <v>54.653534107440514</v>
      </c>
      <c r="L530" s="34">
        <f t="shared" si="569"/>
        <v>57.487348507723588</v>
      </c>
      <c r="M530" s="34">
        <f t="shared" si="569"/>
        <v>44.222152580350112</v>
      </c>
      <c r="N530" s="34">
        <f t="shared" si="569"/>
        <v>50.154432435819409</v>
      </c>
      <c r="O530" s="34">
        <f t="shared" si="569"/>
        <v>56.290620018253279</v>
      </c>
      <c r="P530" s="34">
        <f t="shared" si="569"/>
        <v>53.172868556283163</v>
      </c>
      <c r="Q530" s="34">
        <f t="shared" si="569"/>
        <v>46.657447714464659</v>
      </c>
      <c r="R530" s="34">
        <f t="shared" si="569"/>
        <v>56.635171481832749</v>
      </c>
      <c r="S530" s="34">
        <f t="shared" si="569"/>
        <v>47.565115675686528</v>
      </c>
      <c r="T530" s="34">
        <f t="shared" ref="T530:U530" si="570">(T49/T451)*100</f>
        <v>52.455956647071069</v>
      </c>
      <c r="U530" s="34">
        <f t="shared" si="570"/>
        <v>131.71146693594736</v>
      </c>
    </row>
    <row r="531" spans="1:21" x14ac:dyDescent="0.35">
      <c r="A531" s="19" t="s">
        <v>141</v>
      </c>
      <c r="B531" s="390"/>
      <c r="C531" s="20" t="s">
        <v>60</v>
      </c>
      <c r="D531" s="34"/>
      <c r="E531" s="34"/>
      <c r="F531" s="34"/>
      <c r="G531" s="34"/>
      <c r="H531" s="34">
        <f t="shared" ref="H531:S531" si="571">(H50/H452)*100</f>
        <v>24.287040995767732</v>
      </c>
      <c r="I531" s="34">
        <f t="shared" si="571"/>
        <v>47.179891420377182</v>
      </c>
      <c r="J531" s="34">
        <f t="shared" si="571"/>
        <v>62.499321277832273</v>
      </c>
      <c r="K531" s="34">
        <f t="shared" si="571"/>
        <v>54.945837180306093</v>
      </c>
      <c r="L531" s="34">
        <f t="shared" si="571"/>
        <v>58.151952985581076</v>
      </c>
      <c r="M531" s="34">
        <f t="shared" si="571"/>
        <v>41.163725369147585</v>
      </c>
      <c r="N531" s="34">
        <f t="shared" si="571"/>
        <v>62.822287585030459</v>
      </c>
      <c r="O531" s="34">
        <f t="shared" si="571"/>
        <v>85.636235233244122</v>
      </c>
      <c r="P531" s="34">
        <f t="shared" si="571"/>
        <v>70.233913888232934</v>
      </c>
      <c r="Q531" s="34">
        <f t="shared" si="571"/>
        <v>47.807164132363994</v>
      </c>
      <c r="R531" s="34">
        <f t="shared" si="571"/>
        <v>53.541283945072479</v>
      </c>
      <c r="S531" s="34">
        <f t="shared" si="571"/>
        <v>54.526492056464946</v>
      </c>
      <c r="T531" s="34">
        <f t="shared" ref="T531:U531" si="572">(T50/T452)*100</f>
        <v>67.450990811812304</v>
      </c>
      <c r="U531" s="34">
        <f t="shared" si="572"/>
        <v>116.49908894869914</v>
      </c>
    </row>
    <row r="532" spans="1:21" x14ac:dyDescent="0.35">
      <c r="A532" s="19" t="s">
        <v>141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</row>
    <row r="533" spans="1:21" x14ac:dyDescent="0.35">
      <c r="A533" s="19" t="s">
        <v>141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</row>
    <row r="534" spans="1:21" x14ac:dyDescent="0.35">
      <c r="A534" s="19" t="s">
        <v>141</v>
      </c>
      <c r="B534" s="391"/>
      <c r="C534" s="27" t="s">
        <v>63</v>
      </c>
      <c r="D534" s="38"/>
      <c r="E534" s="38"/>
      <c r="F534" s="38"/>
      <c r="G534" s="38"/>
      <c r="H534" s="38">
        <f t="shared" ref="H534:S534" si="573">(H53/H455)*100</f>
        <v>32.287978801398829</v>
      </c>
      <c r="I534" s="38">
        <f t="shared" si="573"/>
        <v>157.70229337490608</v>
      </c>
      <c r="J534" s="38">
        <f t="shared" si="573"/>
        <v>46.25773072818135</v>
      </c>
      <c r="K534" s="38">
        <f t="shared" si="573"/>
        <v>53.264872772815863</v>
      </c>
      <c r="L534" s="38">
        <f t="shared" si="573"/>
        <v>55.504565509911494</v>
      </c>
      <c r="M534" s="38">
        <f t="shared" si="573"/>
        <v>48.217234777846961</v>
      </c>
      <c r="N534" s="38">
        <f t="shared" si="573"/>
        <v>22.695943488756264</v>
      </c>
      <c r="O534" s="38">
        <f t="shared" si="573"/>
        <v>27.944578160436322</v>
      </c>
      <c r="P534" s="38">
        <f t="shared" si="573"/>
        <v>32.08725744836822</v>
      </c>
      <c r="Q534" s="38">
        <f t="shared" si="573"/>
        <v>44.328757587323594</v>
      </c>
      <c r="R534" s="38">
        <f t="shared" si="573"/>
        <v>61.734432178908349</v>
      </c>
      <c r="S534" s="38">
        <f t="shared" si="573"/>
        <v>36.416453241995512</v>
      </c>
      <c r="T534" s="38">
        <f t="shared" ref="T534:U534" si="574">(T53/T455)*100</f>
        <v>34.610343374459497</v>
      </c>
      <c r="U534" s="38">
        <f t="shared" si="574"/>
        <v>176.86417063078153</v>
      </c>
    </row>
    <row r="535" spans="1:21" x14ac:dyDescent="0.35">
      <c r="A535" s="19" t="s">
        <v>141</v>
      </c>
      <c r="B535" s="393" t="s">
        <v>166</v>
      </c>
      <c r="C535" s="28" t="s">
        <v>59</v>
      </c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>
        <f>(Q54/Q456)*100</f>
        <v>42.196529999999996</v>
      </c>
      <c r="R535" s="34">
        <f>(R54/R456)*100</f>
        <v>15.070189285714285</v>
      </c>
      <c r="S535" s="34"/>
      <c r="T535" s="34"/>
      <c r="U535" s="34"/>
    </row>
    <row r="536" spans="1:21" x14ac:dyDescent="0.35">
      <c r="A536" s="19" t="s">
        <v>141</v>
      </c>
      <c r="B536" s="390"/>
      <c r="C536" s="20" t="s">
        <v>60</v>
      </c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>
        <f>(Q55/Q457)*100</f>
        <v>42.196529999999996</v>
      </c>
      <c r="R536" s="34">
        <f>(R55/R457)*100</f>
        <v>15.070189285714285</v>
      </c>
      <c r="S536" s="34"/>
      <c r="T536" s="34"/>
      <c r="U536" s="34"/>
    </row>
    <row r="537" spans="1:21" x14ac:dyDescent="0.35">
      <c r="A537" s="19" t="s">
        <v>141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</row>
    <row r="538" spans="1:21" x14ac:dyDescent="0.35">
      <c r="A538" s="19" t="s">
        <v>141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</row>
    <row r="539" spans="1:21" x14ac:dyDescent="0.35">
      <c r="A539" s="19" t="s">
        <v>141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</row>
    <row r="540" spans="1:21" x14ac:dyDescent="0.35">
      <c r="A540" s="19" t="s">
        <v>141</v>
      </c>
      <c r="B540" s="393" t="s">
        <v>11</v>
      </c>
      <c r="C540" s="28" t="s">
        <v>59</v>
      </c>
      <c r="D540" s="34"/>
      <c r="E540" s="34"/>
      <c r="F540" s="34"/>
      <c r="G540" s="34"/>
      <c r="H540" s="34">
        <f t="shared" ref="H540:S540" si="575">(H59/H461)*100</f>
        <v>34.154236331682725</v>
      </c>
      <c r="I540" s="34">
        <f t="shared" si="575"/>
        <v>75.639740017728798</v>
      </c>
      <c r="J540" s="34">
        <f t="shared" si="575"/>
        <v>49.51488614071738</v>
      </c>
      <c r="K540" s="34">
        <f t="shared" si="575"/>
        <v>60.592398191250638</v>
      </c>
      <c r="L540" s="34">
        <f t="shared" si="575"/>
        <v>64.170059407020744</v>
      </c>
      <c r="M540" s="34">
        <f t="shared" si="575"/>
        <v>55.394058432680268</v>
      </c>
      <c r="N540" s="34">
        <f t="shared" si="575"/>
        <v>87.077294536948813</v>
      </c>
      <c r="O540" s="34">
        <f t="shared" si="575"/>
        <v>63.421711688824765</v>
      </c>
      <c r="P540" s="34">
        <f t="shared" si="575"/>
        <v>55.000881508923847</v>
      </c>
      <c r="Q540" s="34">
        <f t="shared" si="575"/>
        <v>54.390954728811714</v>
      </c>
      <c r="R540" s="34">
        <f t="shared" si="575"/>
        <v>50.026080385979675</v>
      </c>
      <c r="S540" s="34">
        <f t="shared" si="575"/>
        <v>53.246891184704225</v>
      </c>
      <c r="T540" s="34">
        <f t="shared" ref="T540:U540" si="576">(T59/T461)*100</f>
        <v>100.28929920492135</v>
      </c>
      <c r="U540" s="34">
        <f t="shared" si="576"/>
        <v>49.128470461062399</v>
      </c>
    </row>
    <row r="541" spans="1:21" x14ac:dyDescent="0.35">
      <c r="A541" s="19" t="s">
        <v>141</v>
      </c>
      <c r="B541" s="390"/>
      <c r="C541" s="20" t="s">
        <v>60</v>
      </c>
      <c r="D541" s="34"/>
      <c r="E541" s="34"/>
      <c r="F541" s="34"/>
      <c r="G541" s="34"/>
      <c r="H541" s="34">
        <f t="shared" ref="H541:S541" si="577">(H60/H462)*100</f>
        <v>34.21305437026637</v>
      </c>
      <c r="I541" s="34">
        <f t="shared" si="577"/>
        <v>75.629319096138872</v>
      </c>
      <c r="J541" s="34">
        <f t="shared" si="577"/>
        <v>49.500044308997786</v>
      </c>
      <c r="K541" s="34">
        <f t="shared" si="577"/>
        <v>60.584251358733162</v>
      </c>
      <c r="L541" s="34">
        <f t="shared" si="577"/>
        <v>64.168578892495461</v>
      </c>
      <c r="M541" s="34">
        <f t="shared" si="577"/>
        <v>55.442815753290688</v>
      </c>
      <c r="N541" s="34">
        <f t="shared" si="577"/>
        <v>87.078552243091735</v>
      </c>
      <c r="O541" s="34">
        <f t="shared" si="577"/>
        <v>63.413787196428636</v>
      </c>
      <c r="P541" s="34">
        <f t="shared" si="577"/>
        <v>54.999102190867788</v>
      </c>
      <c r="Q541" s="34">
        <f t="shared" si="577"/>
        <v>54.43295357762409</v>
      </c>
      <c r="R541" s="34">
        <f t="shared" si="577"/>
        <v>50.097730426141737</v>
      </c>
      <c r="S541" s="34">
        <f t="shared" si="577"/>
        <v>53.317773359546386</v>
      </c>
      <c r="T541" s="34">
        <f t="shared" ref="T541:U541" si="578">(T60/T462)*100</f>
        <v>100.44163773576977</v>
      </c>
      <c r="U541" s="34">
        <f t="shared" si="578"/>
        <v>49.39403085887222</v>
      </c>
    </row>
    <row r="542" spans="1:21" x14ac:dyDescent="0.35">
      <c r="A542" s="19" t="s">
        <v>141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</row>
    <row r="543" spans="1:21" x14ac:dyDescent="0.35">
      <c r="A543" s="19" t="s">
        <v>141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</row>
    <row r="544" spans="1:21" x14ac:dyDescent="0.35">
      <c r="A544" s="19" t="s">
        <v>141</v>
      </c>
      <c r="B544" s="391"/>
      <c r="C544" s="27" t="s">
        <v>63</v>
      </c>
      <c r="D544" s="38"/>
      <c r="E544" s="38"/>
      <c r="F544" s="38"/>
      <c r="G544" s="38"/>
      <c r="H544" s="38">
        <f t="shared" ref="H544:S544" si="579">(H63/H465)*100</f>
        <v>0</v>
      </c>
      <c r="I544" s="38">
        <f t="shared" si="579"/>
        <v>100</v>
      </c>
      <c r="J544" s="38">
        <f t="shared" si="579"/>
        <v>88.121004761904771</v>
      </c>
      <c r="K544" s="38">
        <f t="shared" si="579"/>
        <v>84.426354615692915</v>
      </c>
      <c r="L544" s="38">
        <f t="shared" si="579"/>
        <v>85.208533333333335</v>
      </c>
      <c r="M544" s="38">
        <f t="shared" si="579"/>
        <v>28.553846153846152</v>
      </c>
      <c r="N544" s="38">
        <f t="shared" si="579"/>
        <v>66.118750000000006</v>
      </c>
      <c r="O544" s="38">
        <f t="shared" si="579"/>
        <v>99.644999999999996</v>
      </c>
      <c r="P544" s="38">
        <f t="shared" si="579"/>
        <v>97.919463087248332</v>
      </c>
      <c r="Q544" s="38">
        <f t="shared" si="579"/>
        <v>6.1190772681478425</v>
      </c>
      <c r="R544" s="38">
        <f t="shared" si="579"/>
        <v>1.5621132359493475</v>
      </c>
      <c r="S544" s="38">
        <f t="shared" si="579"/>
        <v>4.9313314508544508</v>
      </c>
      <c r="T544" s="38">
        <f t="shared" ref="T544:U544" si="580">(T63/T465)*100</f>
        <v>49.470709241523139</v>
      </c>
      <c r="U544" s="38">
        <f t="shared" si="580"/>
        <v>16.209103725658551</v>
      </c>
    </row>
    <row r="545" spans="1:21" x14ac:dyDescent="0.35">
      <c r="A545" s="19" t="s">
        <v>141</v>
      </c>
      <c r="B545" s="393" t="s">
        <v>12</v>
      </c>
      <c r="C545" s="28" t="s">
        <v>59</v>
      </c>
      <c r="D545" s="34"/>
      <c r="E545" s="34"/>
      <c r="F545" s="34"/>
      <c r="G545" s="34"/>
      <c r="H545" s="34">
        <f t="shared" ref="H545:S545" si="581">(H64/H466)*100</f>
        <v>50.096126010827746</v>
      </c>
      <c r="I545" s="34">
        <f t="shared" si="581"/>
        <v>82.318283860457541</v>
      </c>
      <c r="J545" s="34">
        <f t="shared" si="581"/>
        <v>83.920746964439445</v>
      </c>
      <c r="K545" s="34">
        <f t="shared" si="581"/>
        <v>88.908720531157542</v>
      </c>
      <c r="L545" s="34">
        <f t="shared" si="581"/>
        <v>84.073451321581075</v>
      </c>
      <c r="M545" s="34">
        <f t="shared" si="581"/>
        <v>54.569402442483195</v>
      </c>
      <c r="N545" s="34">
        <f t="shared" si="581"/>
        <v>108.56598283256618</v>
      </c>
      <c r="O545" s="34">
        <f t="shared" si="581"/>
        <v>55.400147192405882</v>
      </c>
      <c r="P545" s="34">
        <f t="shared" si="581"/>
        <v>65.490986611783697</v>
      </c>
      <c r="Q545" s="34">
        <f t="shared" si="581"/>
        <v>49.409448107449265</v>
      </c>
      <c r="R545" s="34">
        <f t="shared" si="581"/>
        <v>59.065774999636822</v>
      </c>
      <c r="S545" s="34">
        <f t="shared" si="581"/>
        <v>75.936506860173367</v>
      </c>
      <c r="T545" s="34">
        <f t="shared" ref="T545:U545" si="582">(T64/T466)*100</f>
        <v>42.524754016911928</v>
      </c>
      <c r="U545" s="34">
        <f t="shared" si="582"/>
        <v>67.511008756026555</v>
      </c>
    </row>
    <row r="546" spans="1:21" x14ac:dyDescent="0.35">
      <c r="A546" s="19" t="s">
        <v>141</v>
      </c>
      <c r="B546" s="390"/>
      <c r="C546" s="20" t="s">
        <v>60</v>
      </c>
      <c r="D546" s="34"/>
      <c r="E546" s="34"/>
      <c r="F546" s="34"/>
      <c r="G546" s="34"/>
      <c r="H546" s="34">
        <f t="shared" ref="H546:S546" si="583">(H65/H467)*100</f>
        <v>49.284721148181035</v>
      </c>
      <c r="I546" s="34">
        <f t="shared" si="583"/>
        <v>76.051586350882403</v>
      </c>
      <c r="J546" s="34">
        <f t="shared" si="583"/>
        <v>117.75824492230382</v>
      </c>
      <c r="K546" s="34">
        <f t="shared" si="583"/>
        <v>105.86085403526546</v>
      </c>
      <c r="L546" s="34">
        <f t="shared" si="583"/>
        <v>99.489416007656274</v>
      </c>
      <c r="M546" s="34">
        <f t="shared" si="583"/>
        <v>49.115003886722171</v>
      </c>
      <c r="N546" s="34">
        <f t="shared" si="583"/>
        <v>389.93268426967484</v>
      </c>
      <c r="O546" s="34">
        <f t="shared" si="583"/>
        <v>65.005878506948804</v>
      </c>
      <c r="P546" s="34">
        <f t="shared" si="583"/>
        <v>48.477029916108997</v>
      </c>
      <c r="Q546" s="34">
        <f t="shared" si="583"/>
        <v>36.397357452446954</v>
      </c>
      <c r="R546" s="34">
        <f t="shared" si="583"/>
        <v>57.41190426635896</v>
      </c>
      <c r="S546" s="34">
        <f t="shared" si="583"/>
        <v>46.078199813886002</v>
      </c>
      <c r="T546" s="34">
        <f t="shared" ref="T546:U546" si="584">(T65/T467)*100</f>
        <v>86.911427975063532</v>
      </c>
      <c r="U546" s="34">
        <f t="shared" si="584"/>
        <v>184.59148367774807</v>
      </c>
    </row>
    <row r="547" spans="1:21" x14ac:dyDescent="0.35">
      <c r="A547" s="19" t="s">
        <v>141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>
        <f t="shared" ref="K547:S547" si="585">(K66/K468)*100</f>
        <v>56.787655141496074</v>
      </c>
      <c r="L547" s="35">
        <f t="shared" si="585"/>
        <v>71.645300139326039</v>
      </c>
      <c r="M547" s="35">
        <f t="shared" si="585"/>
        <v>66.683910741375769</v>
      </c>
      <c r="N547" s="35">
        <f t="shared" si="585"/>
        <v>225.69023361050759</v>
      </c>
      <c r="O547" s="35">
        <f t="shared" si="585"/>
        <v>42.96045552429996</v>
      </c>
      <c r="P547" s="35">
        <f t="shared" si="585"/>
        <v>75.825438674324758</v>
      </c>
      <c r="Q547" s="35">
        <f t="shared" si="585"/>
        <v>102.70723673458974</v>
      </c>
      <c r="R547" s="35">
        <f t="shared" si="585"/>
        <v>99.187243523156539</v>
      </c>
      <c r="S547" s="35">
        <f t="shared" si="585"/>
        <v>105.4265108044861</v>
      </c>
      <c r="T547" s="35">
        <f t="shared" ref="T547:U547" si="586">(T66/T468)*100</f>
        <v>80.955610622600119</v>
      </c>
      <c r="U547" s="35">
        <f t="shared" si="586"/>
        <v>97.491834604738031</v>
      </c>
    </row>
    <row r="548" spans="1:21" x14ac:dyDescent="0.35">
      <c r="A548" s="19" t="s">
        <v>141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</row>
    <row r="549" spans="1:21" ht="15" thickBot="1" x14ac:dyDescent="0.4">
      <c r="A549" s="19" t="s">
        <v>141</v>
      </c>
      <c r="B549" s="394"/>
      <c r="C549" s="69" t="s">
        <v>63</v>
      </c>
      <c r="D549" s="70"/>
      <c r="E549" s="70"/>
      <c r="F549" s="70"/>
      <c r="G549" s="70"/>
      <c r="H549" s="70">
        <f t="shared" ref="H549:S549" si="587">(H68/H470)*100</f>
        <v>99.621016744964635</v>
      </c>
      <c r="I549" s="70">
        <f t="shared" si="587"/>
        <v>221.31124079742725</v>
      </c>
      <c r="J549" s="70">
        <f t="shared" si="587"/>
        <v>32.340449578229482</v>
      </c>
      <c r="K549" s="70">
        <f t="shared" si="587"/>
        <v>84.302851660934181</v>
      </c>
      <c r="L549" s="70">
        <f t="shared" si="587"/>
        <v>71.608733647069784</v>
      </c>
      <c r="M549" s="70">
        <f t="shared" si="587"/>
        <v>53.449652785402378</v>
      </c>
      <c r="N549" s="70">
        <f t="shared" si="587"/>
        <v>52.842554464345412</v>
      </c>
      <c r="O549" s="70">
        <f t="shared" si="587"/>
        <v>60.716190371374644</v>
      </c>
      <c r="P549" s="70">
        <f t="shared" si="587"/>
        <v>70.179335818201395</v>
      </c>
      <c r="Q549" s="70">
        <f t="shared" si="587"/>
        <v>34.477625387685492</v>
      </c>
      <c r="R549" s="70">
        <f t="shared" si="587"/>
        <v>42.848203392972991</v>
      </c>
      <c r="S549" s="70">
        <f t="shared" si="587"/>
        <v>63.101897352107791</v>
      </c>
      <c r="T549" s="70">
        <f t="shared" ref="T549:U549" si="588">(T68/T470)*100</f>
        <v>15.928489159083878</v>
      </c>
      <c r="U549" s="70">
        <f t="shared" si="588"/>
        <v>24.043634158309281</v>
      </c>
    </row>
    <row r="550" spans="1:21" x14ac:dyDescent="0.35">
      <c r="A550" s="19" t="s">
        <v>141</v>
      </c>
      <c r="B550" s="388" t="s">
        <v>64</v>
      </c>
      <c r="C550" s="17" t="s">
        <v>59</v>
      </c>
      <c r="D550" s="34"/>
      <c r="E550" s="34"/>
      <c r="F550" s="34"/>
      <c r="G550" s="34"/>
      <c r="H550" s="34">
        <f t="shared" ref="H550:S550" si="589">(H69/H471)*100</f>
        <v>0.93227880085866122</v>
      </c>
      <c r="I550" s="34">
        <f t="shared" si="589"/>
        <v>0.32040715880397241</v>
      </c>
      <c r="J550" s="34">
        <f t="shared" si="589"/>
        <v>0</v>
      </c>
      <c r="K550" s="34">
        <f t="shared" si="589"/>
        <v>0</v>
      </c>
      <c r="L550" s="34">
        <f t="shared" si="589"/>
        <v>2.6295967947061643</v>
      </c>
      <c r="M550" s="34">
        <f t="shared" si="589"/>
        <v>0</v>
      </c>
      <c r="N550" s="34">
        <f t="shared" si="589"/>
        <v>6.4842711008026424E-2</v>
      </c>
      <c r="O550" s="34">
        <f t="shared" si="589"/>
        <v>1.4073370334436326</v>
      </c>
      <c r="P550" s="34">
        <f t="shared" si="589"/>
        <v>7.1886120009210579</v>
      </c>
      <c r="Q550" s="34">
        <f t="shared" si="589"/>
        <v>6.6560978931390249</v>
      </c>
      <c r="R550" s="34">
        <f t="shared" si="589"/>
        <v>1.4043915611045181</v>
      </c>
      <c r="S550" s="34">
        <f t="shared" si="589"/>
        <v>2.7016580804423911</v>
      </c>
      <c r="T550" s="34"/>
      <c r="U550" s="34">
        <f t="shared" ref="U550" si="590">(U69/U471)*100</f>
        <v>23.385727597575311</v>
      </c>
    </row>
    <row r="551" spans="1:21" x14ac:dyDescent="0.35">
      <c r="A551" s="19" t="s">
        <v>141</v>
      </c>
      <c r="B551" s="388"/>
      <c r="C551" s="20" t="s">
        <v>60</v>
      </c>
      <c r="D551" s="34"/>
      <c r="E551" s="34"/>
      <c r="F551" s="34"/>
      <c r="G551" s="34"/>
      <c r="H551" s="34">
        <f t="shared" ref="H551:S551" si="591">(H70/H472)*100</f>
        <v>16.294354177103575</v>
      </c>
      <c r="I551" s="34">
        <f t="shared" si="591"/>
        <v>24.535790771398382</v>
      </c>
      <c r="J551" s="34">
        <f t="shared" si="591"/>
        <v>0</v>
      </c>
      <c r="K551" s="34">
        <f t="shared" si="591"/>
        <v>0</v>
      </c>
      <c r="L551" s="34"/>
      <c r="M551" s="34">
        <f t="shared" si="591"/>
        <v>0</v>
      </c>
      <c r="N551" s="34">
        <f t="shared" si="591"/>
        <v>40.017223960069906</v>
      </c>
      <c r="O551" s="34">
        <f t="shared" si="591"/>
        <v>20.20540870700253</v>
      </c>
      <c r="P551" s="34">
        <f t="shared" si="591"/>
        <v>50.805078893482225</v>
      </c>
      <c r="Q551" s="34">
        <f t="shared" si="591"/>
        <v>58.140225163516213</v>
      </c>
      <c r="R551" s="34">
        <f t="shared" si="591"/>
        <v>21.595274601433402</v>
      </c>
      <c r="S551" s="34">
        <f t="shared" si="591"/>
        <v>37.888654901310851</v>
      </c>
      <c r="T551" s="34"/>
      <c r="U551" s="34">
        <f t="shared" ref="U551" si="592">(U70/U472)*100</f>
        <v>22.979768580995636</v>
      </c>
    </row>
    <row r="552" spans="1:21" x14ac:dyDescent="0.35">
      <c r="A552" s="19" t="s">
        <v>141</v>
      </c>
      <c r="B552" s="388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</row>
    <row r="553" spans="1:21" x14ac:dyDescent="0.35">
      <c r="A553" s="19" t="s">
        <v>141</v>
      </c>
      <c r="B553" s="388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</row>
    <row r="554" spans="1:21" x14ac:dyDescent="0.35">
      <c r="A554" s="19" t="s">
        <v>141</v>
      </c>
      <c r="B554" s="392"/>
      <c r="C554" s="26" t="s">
        <v>63</v>
      </c>
      <c r="D554" s="38"/>
      <c r="E554" s="38"/>
      <c r="F554" s="38"/>
      <c r="G554" s="38"/>
      <c r="H554" s="38">
        <f t="shared" ref="H554:S554" si="593">(H73/H475)*100</f>
        <v>0</v>
      </c>
      <c r="I554" s="38">
        <f t="shared" si="593"/>
        <v>0</v>
      </c>
      <c r="J554" s="38">
        <f t="shared" si="593"/>
        <v>0</v>
      </c>
      <c r="K554" s="38">
        <f t="shared" si="593"/>
        <v>0</v>
      </c>
      <c r="L554" s="38">
        <f t="shared" si="593"/>
        <v>0</v>
      </c>
      <c r="M554" s="38">
        <f t="shared" si="593"/>
        <v>0</v>
      </c>
      <c r="N554" s="38">
        <f t="shared" si="593"/>
        <v>0</v>
      </c>
      <c r="O554" s="38">
        <f t="shared" si="593"/>
        <v>0</v>
      </c>
      <c r="P554" s="38">
        <f t="shared" si="593"/>
        <v>0</v>
      </c>
      <c r="Q554" s="38">
        <f t="shared" si="593"/>
        <v>0</v>
      </c>
      <c r="R554" s="38">
        <f t="shared" si="593"/>
        <v>0</v>
      </c>
      <c r="S554" s="38">
        <f t="shared" si="593"/>
        <v>0</v>
      </c>
      <c r="T554" s="38"/>
      <c r="U554" s="38"/>
    </row>
    <row r="555" spans="1:21" x14ac:dyDescent="0.35">
      <c r="A555" s="19" t="s">
        <v>141</v>
      </c>
      <c r="B555" s="393" t="s">
        <v>65</v>
      </c>
      <c r="C555" s="28" t="s">
        <v>59</v>
      </c>
      <c r="D555" s="34"/>
      <c r="E555" s="34"/>
      <c r="F555" s="34"/>
      <c r="G555" s="34"/>
      <c r="H555" s="34">
        <f t="shared" ref="H555:S555" si="594">(H74/H476)*100</f>
        <v>19.984883689293973</v>
      </c>
      <c r="I555" s="34">
        <f t="shared" si="594"/>
        <v>19.259509862170219</v>
      </c>
      <c r="J555" s="34"/>
      <c r="K555" s="34"/>
      <c r="L555" s="34"/>
      <c r="M555" s="34"/>
      <c r="N555" s="34">
        <f t="shared" si="594"/>
        <v>7.856148444836708</v>
      </c>
      <c r="O555" s="34">
        <f t="shared" si="594"/>
        <v>26.455037175262724</v>
      </c>
      <c r="P555" s="34">
        <f t="shared" si="594"/>
        <v>25.331198986022567</v>
      </c>
      <c r="Q555" s="34">
        <f t="shared" si="594"/>
        <v>29.161514507082131</v>
      </c>
      <c r="R555" s="34">
        <f t="shared" si="594"/>
        <v>23.654296713729412</v>
      </c>
      <c r="S555" s="34">
        <f t="shared" si="594"/>
        <v>7.1372450656784823</v>
      </c>
      <c r="T555" s="34"/>
      <c r="U555" s="34">
        <f t="shared" ref="U555" si="595">(U74/U476)*100</f>
        <v>22.175216613367184</v>
      </c>
    </row>
    <row r="556" spans="1:21" x14ac:dyDescent="0.35">
      <c r="A556" s="19" t="s">
        <v>141</v>
      </c>
      <c r="B556" s="390"/>
      <c r="C556" s="20" t="s">
        <v>60</v>
      </c>
      <c r="D556" s="34"/>
      <c r="E556" s="34"/>
      <c r="F556" s="34"/>
      <c r="G556" s="34"/>
      <c r="H556" s="34">
        <f t="shared" ref="H556:S556" si="596">(H75/H477)*100</f>
        <v>19.984883689293973</v>
      </c>
      <c r="I556" s="34">
        <f t="shared" si="596"/>
        <v>19.259509862170219</v>
      </c>
      <c r="J556" s="34"/>
      <c r="K556" s="34"/>
      <c r="L556" s="34"/>
      <c r="M556" s="34"/>
      <c r="N556" s="34">
        <f t="shared" si="596"/>
        <v>7.856148444836708</v>
      </c>
      <c r="O556" s="34">
        <f t="shared" si="596"/>
        <v>26.455037175262724</v>
      </c>
      <c r="P556" s="34">
        <f t="shared" si="596"/>
        <v>25.331198986022567</v>
      </c>
      <c r="Q556" s="34">
        <f t="shared" si="596"/>
        <v>29.161514507082131</v>
      </c>
      <c r="R556" s="34">
        <f t="shared" si="596"/>
        <v>23.654296713729412</v>
      </c>
      <c r="S556" s="34">
        <f t="shared" si="596"/>
        <v>7.1372450656784823</v>
      </c>
      <c r="T556" s="34"/>
      <c r="U556" s="34">
        <f t="shared" ref="U556" si="597">(U75/U477)*100</f>
        <v>22.175216613367184</v>
      </c>
    </row>
    <row r="557" spans="1:21" x14ac:dyDescent="0.35">
      <c r="A557" s="19" t="s">
        <v>141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</row>
    <row r="558" spans="1:21" x14ac:dyDescent="0.35">
      <c r="A558" s="19" t="s">
        <v>141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</row>
    <row r="559" spans="1:21" x14ac:dyDescent="0.35">
      <c r="A559" s="19" t="s">
        <v>141</v>
      </c>
      <c r="B559" s="391"/>
      <c r="C559" s="27" t="s">
        <v>63</v>
      </c>
      <c r="D559" s="38"/>
      <c r="E559" s="38"/>
      <c r="F559" s="38"/>
      <c r="G559" s="38"/>
      <c r="H559" s="38">
        <f t="shared" ref="H559:M559" si="598">(H78/H480)*100</f>
        <v>0</v>
      </c>
      <c r="I559" s="38">
        <f t="shared" si="598"/>
        <v>0</v>
      </c>
      <c r="J559" s="38">
        <f t="shared" si="598"/>
        <v>0</v>
      </c>
      <c r="K559" s="38">
        <f t="shared" si="598"/>
        <v>0</v>
      </c>
      <c r="L559" s="38">
        <f t="shared" si="598"/>
        <v>0</v>
      </c>
      <c r="M559" s="38">
        <f t="shared" si="598"/>
        <v>0</v>
      </c>
      <c r="N559" s="38">
        <f t="shared" ref="N559:S559" si="599">(N78/N480)*100</f>
        <v>0</v>
      </c>
      <c r="O559" s="38">
        <f t="shared" si="599"/>
        <v>0</v>
      </c>
      <c r="P559" s="38">
        <f t="shared" si="599"/>
        <v>0</v>
      </c>
      <c r="Q559" s="38">
        <f t="shared" si="599"/>
        <v>0</v>
      </c>
      <c r="R559" s="38">
        <f t="shared" si="599"/>
        <v>0</v>
      </c>
      <c r="S559" s="38">
        <f t="shared" si="599"/>
        <v>0</v>
      </c>
      <c r="T559" s="38"/>
      <c r="U559" s="38"/>
    </row>
    <row r="560" spans="1:21" x14ac:dyDescent="0.35">
      <c r="A560" s="19" t="s">
        <v>141</v>
      </c>
      <c r="B560" s="388" t="s">
        <v>94</v>
      </c>
      <c r="C560" s="28" t="s">
        <v>59</v>
      </c>
      <c r="D560" s="34"/>
      <c r="E560" s="34"/>
      <c r="F560" s="34"/>
      <c r="G560" s="34"/>
      <c r="H560" s="34">
        <f t="shared" ref="H560:S560" si="600">(H79/H481)*100</f>
        <v>37.572408786874995</v>
      </c>
      <c r="I560" s="34">
        <f t="shared" si="600"/>
        <v>37.249045531682704</v>
      </c>
      <c r="J560" s="34">
        <f t="shared" si="600"/>
        <v>12.499360467872357</v>
      </c>
      <c r="K560" s="34">
        <f t="shared" si="600"/>
        <v>6.4689670973052422</v>
      </c>
      <c r="L560" s="34">
        <f t="shared" si="600"/>
        <v>19.144703148754935</v>
      </c>
      <c r="M560" s="34">
        <f t="shared" si="600"/>
        <v>18.73134783579053</v>
      </c>
      <c r="N560" s="34">
        <f t="shared" si="600"/>
        <v>25.329148475816076</v>
      </c>
      <c r="O560" s="34">
        <f t="shared" si="600"/>
        <v>31.856028573650619</v>
      </c>
      <c r="P560" s="34">
        <f t="shared" si="600"/>
        <v>22.929663461729877</v>
      </c>
      <c r="Q560" s="34">
        <f t="shared" si="600"/>
        <v>29.169691950063275</v>
      </c>
      <c r="R560" s="34">
        <f t="shared" si="600"/>
        <v>48.514871123922163</v>
      </c>
      <c r="S560" s="34">
        <f t="shared" si="600"/>
        <v>33.854672078482835</v>
      </c>
      <c r="T560" s="34">
        <f t="shared" ref="T560:U560" si="601">(T79/T481)*100</f>
        <v>21.629634989172768</v>
      </c>
      <c r="U560" s="34">
        <f t="shared" si="601"/>
        <v>44.21197865457782</v>
      </c>
    </row>
    <row r="561" spans="1:21" x14ac:dyDescent="0.35">
      <c r="A561" s="19" t="s">
        <v>141</v>
      </c>
      <c r="B561" s="388"/>
      <c r="C561" s="20" t="s">
        <v>60</v>
      </c>
      <c r="D561" s="34"/>
      <c r="E561" s="34"/>
      <c r="F561" s="34"/>
      <c r="G561" s="34"/>
      <c r="H561" s="34">
        <f t="shared" ref="H561:S561" si="602">(H80/H482)*100</f>
        <v>50.919283970152271</v>
      </c>
      <c r="I561" s="34">
        <f t="shared" si="602"/>
        <v>26.787750708294659</v>
      </c>
      <c r="J561" s="34">
        <f t="shared" si="602"/>
        <v>48.414230046803148</v>
      </c>
      <c r="K561" s="34">
        <f t="shared" si="602"/>
        <v>36.863465973005809</v>
      </c>
      <c r="L561" s="34">
        <f t="shared" si="602"/>
        <v>52.555393811101467</v>
      </c>
      <c r="M561" s="34">
        <f t="shared" si="602"/>
        <v>27.834275520719949</v>
      </c>
      <c r="N561" s="34">
        <f t="shared" si="602"/>
        <v>62.033649451203587</v>
      </c>
      <c r="O561" s="34">
        <f t="shared" si="602"/>
        <v>68.699387889007014</v>
      </c>
      <c r="P561" s="34">
        <f t="shared" si="602"/>
        <v>63.186686658612999</v>
      </c>
      <c r="Q561" s="34">
        <f t="shared" si="602"/>
        <v>68.608406425187923</v>
      </c>
      <c r="R561" s="34">
        <f t="shared" si="602"/>
        <v>52.073391395150871</v>
      </c>
      <c r="S561" s="34">
        <f t="shared" si="602"/>
        <v>82.059295875680021</v>
      </c>
      <c r="T561" s="34">
        <f t="shared" ref="T561:U561" si="603">(T80/T482)*100</f>
        <v>39.114696441756138</v>
      </c>
      <c r="U561" s="34">
        <f t="shared" si="603"/>
        <v>92.394624430486459</v>
      </c>
    </row>
    <row r="562" spans="1:21" x14ac:dyDescent="0.35">
      <c r="A562" s="19" t="s">
        <v>141</v>
      </c>
      <c r="B562" s="388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</row>
    <row r="563" spans="1:21" x14ac:dyDescent="0.35">
      <c r="A563" s="19" t="s">
        <v>141</v>
      </c>
      <c r="B563" s="388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</row>
    <row r="564" spans="1:21" x14ac:dyDescent="0.35">
      <c r="A564" s="19" t="s">
        <v>141</v>
      </c>
      <c r="B564" s="389"/>
      <c r="C564" s="25" t="s">
        <v>63</v>
      </c>
      <c r="D564" s="40"/>
      <c r="E564" s="40"/>
      <c r="F564" s="40"/>
      <c r="G564" s="40"/>
      <c r="H564" s="40">
        <f t="shared" ref="H564:S564" si="604">(H83/H485)*100</f>
        <v>1.3541235690054532</v>
      </c>
      <c r="I564" s="40">
        <f t="shared" si="604"/>
        <v>38.709240581239577</v>
      </c>
      <c r="J564" s="40">
        <f t="shared" si="604"/>
        <v>10.181703986147889</v>
      </c>
      <c r="K564" s="40">
        <f t="shared" si="604"/>
        <v>1.5458782722171325</v>
      </c>
      <c r="L564" s="40">
        <f t="shared" si="604"/>
        <v>2.1437979280451391</v>
      </c>
      <c r="M564" s="40">
        <f t="shared" si="604"/>
        <v>5.4073527257016476</v>
      </c>
      <c r="N564" s="40">
        <f t="shared" si="604"/>
        <v>1.0844073256172544</v>
      </c>
      <c r="O564" s="40">
        <f t="shared" si="604"/>
        <v>4.7147677438141482</v>
      </c>
      <c r="P564" s="40">
        <f t="shared" si="604"/>
        <v>3.5092832215640377</v>
      </c>
      <c r="Q564" s="40">
        <f t="shared" si="604"/>
        <v>2.101474907974024</v>
      </c>
      <c r="R564" s="40">
        <f t="shared" si="604"/>
        <v>29.744730322079356</v>
      </c>
      <c r="S564" s="40">
        <f t="shared" si="604"/>
        <v>4.1598936839999618</v>
      </c>
      <c r="T564" s="40">
        <f t="shared" ref="T564:U564" si="605">(T83/T485)*100</f>
        <v>3.7994515929205628</v>
      </c>
      <c r="U564" s="40">
        <f t="shared" si="605"/>
        <v>4.3061767934188806</v>
      </c>
    </row>
  </sheetData>
  <mergeCells count="95"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342:B346"/>
    <mergeCell ref="B347:B351"/>
    <mergeCell ref="B352:B356"/>
    <mergeCell ref="B357:B361"/>
    <mergeCell ref="B387:B391"/>
    <mergeCell ref="B323:B327"/>
    <mergeCell ref="B39:B43"/>
    <mergeCell ref="B19:B23"/>
    <mergeCell ref="B24:B28"/>
    <mergeCell ref="B29:B33"/>
    <mergeCell ref="B34:B38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120:B124"/>
    <mergeCell ref="B79:B83"/>
    <mergeCell ref="B199:B203"/>
    <mergeCell ref="B130:B134"/>
    <mergeCell ref="B135:B139"/>
    <mergeCell ref="B140:B144"/>
    <mergeCell ref="B145:B149"/>
    <mergeCell ref="B150:B154"/>
    <mergeCell ref="B155:B159"/>
    <mergeCell ref="B160:B164"/>
    <mergeCell ref="B184:B188"/>
    <mergeCell ref="B189:B193"/>
    <mergeCell ref="B194:B198"/>
    <mergeCell ref="B229:B233"/>
    <mergeCell ref="B234:B238"/>
    <mergeCell ref="B239:B243"/>
    <mergeCell ref="B263:B267"/>
    <mergeCell ref="B268:B272"/>
    <mergeCell ref="B244:B248"/>
    <mergeCell ref="B204:B208"/>
    <mergeCell ref="B209:B213"/>
    <mergeCell ref="B214:B218"/>
    <mergeCell ref="B219:B223"/>
    <mergeCell ref="B224:B228"/>
    <mergeCell ref="B421:B425"/>
    <mergeCell ref="B426:B430"/>
    <mergeCell ref="B431:B435"/>
    <mergeCell ref="B436:B440"/>
    <mergeCell ref="B410:B420"/>
    <mergeCell ref="B466:B470"/>
    <mergeCell ref="B481:B485"/>
    <mergeCell ref="B489:B499"/>
    <mergeCell ref="B441:B445"/>
    <mergeCell ref="B446:B450"/>
    <mergeCell ref="B451:B455"/>
    <mergeCell ref="B456:B460"/>
    <mergeCell ref="B461:B465"/>
    <mergeCell ref="B500:B504"/>
    <mergeCell ref="B505:B509"/>
    <mergeCell ref="B510:B514"/>
    <mergeCell ref="B515:B519"/>
    <mergeCell ref="B520:B524"/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8:B18"/>
    <mergeCell ref="B94:B104"/>
    <mergeCell ref="B173:B183"/>
    <mergeCell ref="B252:B262"/>
    <mergeCell ref="B331:B341"/>
    <mergeCell ref="B308:B312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165:B169"/>
    <mergeCell ref="B273:B277"/>
  </mergeCells>
  <pageMargins left="0.7" right="0.7" top="0.75" bottom="0.75" header="0.3" footer="0.3"/>
  <ignoredErrors>
    <ignoredError sqref="H476 I476:S476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theme="1" tint="0.499984740745262"/>
  </sheetPr>
  <dimension ref="A2:V587"/>
  <sheetViews>
    <sheetView zoomScale="70" zoomScaleNormal="70" zoomScalePageLayoutView="70" workbookViewId="0">
      <pane xSplit="3" topLeftCell="T1" activePane="topRight" state="frozen"/>
      <selection activeCell="A407" sqref="A407"/>
      <selection pane="topRight" activeCell="AK571" sqref="AK571"/>
    </sheetView>
  </sheetViews>
  <sheetFormatPr defaultColWidth="8.81640625" defaultRowHeight="14.5" x14ac:dyDescent="0.35"/>
  <cols>
    <col min="1" max="1" width="13.453125" style="238" customWidth="1"/>
    <col min="2" max="2" width="55.81640625" style="238" customWidth="1"/>
    <col min="3" max="3" width="50.453125" style="238" bestFit="1" customWidth="1"/>
    <col min="4" max="4" width="12.453125" style="238" customWidth="1"/>
    <col min="5" max="5" width="20.7265625" style="238" customWidth="1"/>
    <col min="6" max="19" width="27.81640625" style="238" customWidth="1"/>
    <col min="20" max="21" width="27.81640625" style="281" customWidth="1"/>
    <col min="22" max="22" width="42.54296875" style="238" customWidth="1"/>
    <col min="23" max="23" width="8.81640625" style="238"/>
    <col min="24" max="24" width="10.1796875" style="238" customWidth="1"/>
    <col min="25" max="16384" width="8.81640625" style="238"/>
  </cols>
  <sheetData>
    <row r="2" spans="1:22" ht="18.5" x14ac:dyDescent="0.35">
      <c r="B2" s="316" t="s">
        <v>193</v>
      </c>
      <c r="C2" s="262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</row>
    <row r="3" spans="1:22" x14ac:dyDescent="0.35">
      <c r="B3" s="263" t="s">
        <v>82</v>
      </c>
      <c r="C3" s="263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322"/>
      <c r="U3" s="322"/>
    </row>
    <row r="4" spans="1:22" x14ac:dyDescent="0.35">
      <c r="B4" s="263" t="s">
        <v>83</v>
      </c>
      <c r="C4" s="263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322"/>
      <c r="U4" s="322"/>
    </row>
    <row r="5" spans="1:22" x14ac:dyDescent="0.35">
      <c r="B5" s="263"/>
      <c r="C5" s="263"/>
      <c r="D5" s="264"/>
      <c r="E5" s="264"/>
      <c r="F5" s="264"/>
      <c r="G5" s="264"/>
      <c r="H5" s="264"/>
      <c r="I5" s="264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</row>
    <row r="6" spans="1:22" ht="27.65" customHeight="1" x14ac:dyDescent="0.35">
      <c r="B6" s="263"/>
      <c r="C6" s="263"/>
      <c r="D6" s="264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</row>
    <row r="7" spans="1:22" s="317" customFormat="1" ht="15" customHeight="1" x14ac:dyDescent="0.35">
      <c r="A7" s="267" t="s">
        <v>104</v>
      </c>
      <c r="B7" s="267" t="s">
        <v>57</v>
      </c>
      <c r="C7" s="267" t="s">
        <v>58</v>
      </c>
      <c r="D7" s="268" t="s">
        <v>145</v>
      </c>
      <c r="E7" s="268" t="s">
        <v>146</v>
      </c>
      <c r="F7" s="268" t="s">
        <v>147</v>
      </c>
      <c r="G7" s="268" t="s">
        <v>148</v>
      </c>
      <c r="H7" s="268" t="s">
        <v>149</v>
      </c>
      <c r="I7" s="268" t="s">
        <v>150</v>
      </c>
      <c r="J7" s="268" t="s">
        <v>151</v>
      </c>
      <c r="K7" s="268" t="s">
        <v>152</v>
      </c>
      <c r="L7" s="268" t="s">
        <v>153</v>
      </c>
      <c r="M7" s="268" t="s">
        <v>154</v>
      </c>
      <c r="N7" s="268" t="s">
        <v>155</v>
      </c>
      <c r="O7" s="268" t="s">
        <v>156</v>
      </c>
      <c r="P7" s="268" t="s">
        <v>157</v>
      </c>
      <c r="Q7" s="268" t="s">
        <v>158</v>
      </c>
      <c r="R7" s="268" t="s">
        <v>159</v>
      </c>
      <c r="S7" s="268" t="s">
        <v>160</v>
      </c>
      <c r="T7" s="268" t="s">
        <v>164</v>
      </c>
      <c r="U7" s="268" t="s">
        <v>165</v>
      </c>
      <c r="V7" s="317" t="s">
        <v>186</v>
      </c>
    </row>
    <row r="8" spans="1:22" ht="15" customHeight="1" x14ac:dyDescent="0.35">
      <c r="A8" s="238" t="s">
        <v>142</v>
      </c>
      <c r="B8" s="398" t="s">
        <v>0</v>
      </c>
      <c r="C8" s="269" t="s">
        <v>125</v>
      </c>
      <c r="D8" s="291"/>
      <c r="E8" s="272">
        <f t="shared" ref="E8:R8" si="0">E11+E18</f>
        <v>5798825166.3533077</v>
      </c>
      <c r="F8" s="272">
        <f t="shared" si="0"/>
        <v>4722369722.0061426</v>
      </c>
      <c r="G8" s="272">
        <f t="shared" si="0"/>
        <v>4305103261.3083048</v>
      </c>
      <c r="H8" s="272">
        <f t="shared" si="0"/>
        <v>4299229078.21</v>
      </c>
      <c r="I8" s="272">
        <f t="shared" si="0"/>
        <v>4288436246.4060001</v>
      </c>
      <c r="J8" s="272">
        <f t="shared" si="0"/>
        <v>4984303431.7200003</v>
      </c>
      <c r="K8" s="272">
        <f t="shared" si="0"/>
        <v>5198865481.2600002</v>
      </c>
      <c r="L8" s="272">
        <f t="shared" si="0"/>
        <v>9057327445.0300007</v>
      </c>
      <c r="M8" s="272">
        <f t="shared" si="0"/>
        <v>14687418972.3479</v>
      </c>
      <c r="N8" s="272">
        <f t="shared" si="0"/>
        <v>21861119334.876801</v>
      </c>
      <c r="O8" s="272">
        <f t="shared" si="0"/>
        <v>26763065943.497902</v>
      </c>
      <c r="P8" s="272">
        <f t="shared" si="0"/>
        <v>25643599172.02</v>
      </c>
      <c r="Q8" s="272">
        <f>Q11+Q18</f>
        <v>30620905020.5</v>
      </c>
      <c r="R8" s="272">
        <f t="shared" si="0"/>
        <v>34298717147.080002</v>
      </c>
      <c r="S8" s="272">
        <f>S11+S18</f>
        <v>36450812964.709999</v>
      </c>
      <c r="T8" s="324">
        <f t="shared" ref="T8:U8" si="1">T11+T18</f>
        <v>35658598201.836319</v>
      </c>
      <c r="U8" s="324">
        <f t="shared" si="1"/>
        <v>34379431854.419319</v>
      </c>
    </row>
    <row r="9" spans="1:22" ht="15" customHeight="1" x14ac:dyDescent="0.35">
      <c r="A9" s="238" t="s">
        <v>142</v>
      </c>
      <c r="B9" s="399"/>
      <c r="C9" s="269" t="s">
        <v>124</v>
      </c>
      <c r="D9" s="235"/>
      <c r="E9" s="272">
        <f>E11+E16+E17</f>
        <v>5282968365</v>
      </c>
      <c r="F9" s="272">
        <f t="shared" ref="F9:R9" si="2">F11+F16+F17</f>
        <v>4481915891</v>
      </c>
      <c r="G9" s="272">
        <f t="shared" si="2"/>
        <v>3928854392</v>
      </c>
      <c r="H9" s="272">
        <f t="shared" si="2"/>
        <v>6081165135</v>
      </c>
      <c r="I9" s="272">
        <f t="shared" si="2"/>
        <v>4455647560</v>
      </c>
      <c r="J9" s="272">
        <f t="shared" si="2"/>
        <v>5092565030</v>
      </c>
      <c r="K9" s="272">
        <f t="shared" si="2"/>
        <v>6875913712</v>
      </c>
      <c r="L9" s="272">
        <f t="shared" si="2"/>
        <v>10276760552</v>
      </c>
      <c r="M9" s="272">
        <f t="shared" si="2"/>
        <v>16352395661</v>
      </c>
      <c r="N9" s="272">
        <f t="shared" si="2"/>
        <v>22286429352</v>
      </c>
      <c r="O9" s="272">
        <f t="shared" si="2"/>
        <v>27290809869</v>
      </c>
      <c r="P9" s="272">
        <f t="shared" si="2"/>
        <v>26631650285</v>
      </c>
      <c r="Q9" s="272">
        <f t="shared" si="2"/>
        <v>31702029419</v>
      </c>
      <c r="R9" s="272">
        <f t="shared" si="2"/>
        <v>35545663849</v>
      </c>
      <c r="S9" s="272">
        <f>S11+S16+S17</f>
        <v>36682964114</v>
      </c>
      <c r="T9" s="324">
        <f>T11+T16+T17</f>
        <v>37345405087</v>
      </c>
      <c r="U9" s="324">
        <f>U11+U16+U17</f>
        <v>33951966765</v>
      </c>
    </row>
    <row r="10" spans="1:22" ht="15" customHeight="1" x14ac:dyDescent="0.35">
      <c r="A10" s="238" t="s">
        <v>142</v>
      </c>
      <c r="B10" s="399"/>
      <c r="C10" s="271" t="s">
        <v>126</v>
      </c>
      <c r="D10" s="235"/>
      <c r="E10" s="272">
        <f>E19+E24+E29+E34+E39+E44+E49+E54+E59+E64</f>
        <v>4486770722</v>
      </c>
      <c r="F10" s="272">
        <f t="shared" ref="F10:R10" si="3">F19+F24+F29+F34+F39+F44+F49+F54+F59+F64</f>
        <v>3937138439</v>
      </c>
      <c r="G10" s="272">
        <f>G19+G24+G29+G34+G39+G44+G49+G54+G59+G64</f>
        <v>3486395369</v>
      </c>
      <c r="H10" s="272">
        <f t="shared" si="3"/>
        <v>3333837693</v>
      </c>
      <c r="I10" s="272">
        <f t="shared" si="3"/>
        <v>3491267002</v>
      </c>
      <c r="J10" s="272">
        <f t="shared" si="3"/>
        <v>4133907180</v>
      </c>
      <c r="K10" s="272">
        <f t="shared" si="3"/>
        <v>4290142597</v>
      </c>
      <c r="L10" s="272">
        <f t="shared" si="3"/>
        <v>7805626559</v>
      </c>
      <c r="M10" s="272">
        <f t="shared" si="3"/>
        <v>13222482570</v>
      </c>
      <c r="N10" s="272">
        <f t="shared" si="3"/>
        <v>19838634069</v>
      </c>
      <c r="O10" s="272">
        <f t="shared" si="3"/>
        <v>24582696615</v>
      </c>
      <c r="P10" s="272">
        <f t="shared" si="3"/>
        <v>24046762921</v>
      </c>
      <c r="Q10" s="272">
        <f t="shared" si="3"/>
        <v>29207181989</v>
      </c>
      <c r="R10" s="272">
        <f t="shared" si="3"/>
        <v>32302930269</v>
      </c>
      <c r="S10" s="272">
        <f>S19+S24+S29+S34+S39+S44+S49+S54+S59+S64</f>
        <v>33310055723</v>
      </c>
      <c r="T10" s="324">
        <f t="shared" ref="T10" si="4">T19+T24+T29+T34+T39+T44+T49+T54+T59+T64</f>
        <v>32116316338</v>
      </c>
      <c r="U10" s="324">
        <f>U19+U24+U29+U34+U39+U44+U49+U54+U59+U64</f>
        <v>29385993754</v>
      </c>
    </row>
    <row r="11" spans="1:22" ht="15" customHeight="1" x14ac:dyDescent="0.35">
      <c r="A11" s="238" t="s">
        <v>142</v>
      </c>
      <c r="B11" s="399"/>
      <c r="C11" s="269" t="s">
        <v>123</v>
      </c>
      <c r="D11" s="272"/>
      <c r="E11" s="272">
        <f>+E19+E24+E29+E34+E39+E44+E49+E54+E59+E64</f>
        <v>4486770722</v>
      </c>
      <c r="F11" s="272">
        <f>+F19+F24+F29+F34+F39+F44+F49+F54+F59+F64</f>
        <v>3937138439</v>
      </c>
      <c r="G11" s="272">
        <f>+G19+G24+G29+G34+G39+G44+G49+G54+G59+G64</f>
        <v>3486395369</v>
      </c>
      <c r="H11" s="272">
        <f>+H19+H24+H29+H34+H39+H44+H49+H54+H59+H64</f>
        <v>3333837693</v>
      </c>
      <c r="I11" s="272">
        <f t="shared" ref="I11:Q11" si="5">SUM(I12:I14)</f>
        <v>3491267002</v>
      </c>
      <c r="J11" s="272">
        <f t="shared" si="5"/>
        <v>4133907180</v>
      </c>
      <c r="K11" s="272">
        <f t="shared" si="5"/>
        <v>4290142597</v>
      </c>
      <c r="L11" s="272">
        <f t="shared" si="5"/>
        <v>7805626559</v>
      </c>
      <c r="M11" s="272">
        <f t="shared" si="5"/>
        <v>13222482570</v>
      </c>
      <c r="N11" s="272">
        <f t="shared" si="5"/>
        <v>19838634069</v>
      </c>
      <c r="O11" s="272">
        <f>SUM(O12:O14)</f>
        <v>24582696615</v>
      </c>
      <c r="P11" s="272">
        <f t="shared" si="5"/>
        <v>24046762921</v>
      </c>
      <c r="Q11" s="272">
        <f t="shared" si="5"/>
        <v>29207181989</v>
      </c>
      <c r="R11" s="272">
        <f>SUM(R12:R14)</f>
        <v>32302930269</v>
      </c>
      <c r="S11" s="272">
        <f>SUM(S12:S14)</f>
        <v>33310055723</v>
      </c>
      <c r="T11" s="324">
        <f t="shared" ref="T11" si="6">SUM(T12:T14)</f>
        <v>32116316338</v>
      </c>
      <c r="U11" s="324">
        <f>SUM(U12:U14)</f>
        <v>29385993754</v>
      </c>
    </row>
    <row r="12" spans="1:22" ht="15" customHeight="1" x14ac:dyDescent="0.35">
      <c r="A12" s="238" t="s">
        <v>142</v>
      </c>
      <c r="B12" s="399"/>
      <c r="C12" s="263" t="s">
        <v>117</v>
      </c>
      <c r="D12" s="107"/>
      <c r="E12" s="235">
        <v>4486770722</v>
      </c>
      <c r="F12" s="235">
        <v>3937138439</v>
      </c>
      <c r="G12" s="235">
        <v>3486395369</v>
      </c>
      <c r="H12" s="235">
        <v>3333837693</v>
      </c>
      <c r="I12" s="235">
        <f t="shared" ref="I12:R12" si="7">I20+I25+I30+I35+I40+I45+I50+I55+I60+I65</f>
        <v>3491267002</v>
      </c>
      <c r="J12" s="235">
        <f t="shared" si="7"/>
        <v>3140517363</v>
      </c>
      <c r="K12" s="235">
        <f t="shared" si="7"/>
        <v>2875124285</v>
      </c>
      <c r="L12" s="235">
        <f t="shared" si="7"/>
        <v>3078779135</v>
      </c>
      <c r="M12" s="235">
        <f t="shared" si="7"/>
        <v>3393526236</v>
      </c>
      <c r="N12" s="235">
        <f t="shared" si="7"/>
        <v>6694187140</v>
      </c>
      <c r="O12" s="235">
        <f>O20+O25+O30+O35+O40+O45+O50+O55+O60+O65</f>
        <v>9647803005</v>
      </c>
      <c r="P12" s="235">
        <f t="shared" si="7"/>
        <v>10916239615</v>
      </c>
      <c r="Q12" s="235">
        <f t="shared" si="7"/>
        <v>10332273608</v>
      </c>
      <c r="R12" s="235">
        <f t="shared" si="7"/>
        <v>11101044432</v>
      </c>
      <c r="S12" s="235">
        <f>S20+S25+S30+S35+S40+S45+S50+S55+S60+S65</f>
        <v>13248321753</v>
      </c>
      <c r="T12" s="325">
        <f>T20+T25+T30+T35+T40+T45+T50+T55+T60+T65</f>
        <v>15605067805</v>
      </c>
      <c r="U12" s="325">
        <f>U20+U25+U30+U35+U40+U45+U50+U55+U60+U65</f>
        <v>11973488283</v>
      </c>
    </row>
    <row r="13" spans="1:22" ht="15" customHeight="1" x14ac:dyDescent="0.35">
      <c r="A13" s="238" t="s">
        <v>142</v>
      </c>
      <c r="B13" s="399"/>
      <c r="C13" s="271" t="s">
        <v>118</v>
      </c>
      <c r="D13" s="107"/>
      <c r="E13" s="235"/>
      <c r="F13" s="235"/>
      <c r="G13" s="235"/>
      <c r="H13" s="235"/>
      <c r="I13" s="235"/>
      <c r="J13" s="235">
        <f t="shared" ref="J13:T13" si="8">J21+J26+J31+J36+J41+J46+J51+J56+J61+J66</f>
        <v>993389817</v>
      </c>
      <c r="K13" s="235">
        <f t="shared" si="8"/>
        <v>1415018312</v>
      </c>
      <c r="L13" s="235">
        <f t="shared" si="8"/>
        <v>2090806256</v>
      </c>
      <c r="M13" s="235">
        <f t="shared" si="8"/>
        <v>2710878781</v>
      </c>
      <c r="N13" s="235">
        <f t="shared" si="8"/>
        <v>3950984081</v>
      </c>
      <c r="O13" s="235">
        <f t="shared" si="8"/>
        <v>4943541390</v>
      </c>
      <c r="P13" s="235">
        <f t="shared" si="8"/>
        <v>4655922683</v>
      </c>
      <c r="Q13" s="235">
        <f t="shared" si="8"/>
        <v>6651672536</v>
      </c>
      <c r="R13" s="235">
        <f t="shared" si="8"/>
        <v>7114701751</v>
      </c>
      <c r="S13" s="235">
        <f t="shared" si="8"/>
        <v>6322320239</v>
      </c>
      <c r="T13" s="325">
        <f t="shared" si="8"/>
        <v>5847527156</v>
      </c>
      <c r="U13" s="325">
        <f>U21+U26+U31+U36+U41+U46+U51+U56+U61+U66</f>
        <v>5725884822</v>
      </c>
    </row>
    <row r="14" spans="1:22" ht="15" customHeight="1" x14ac:dyDescent="0.35">
      <c r="A14" s="238" t="s">
        <v>142</v>
      </c>
      <c r="B14" s="399"/>
      <c r="C14" s="271" t="s">
        <v>119</v>
      </c>
      <c r="D14" s="107"/>
      <c r="E14" s="235"/>
      <c r="F14" s="235"/>
      <c r="G14" s="235"/>
      <c r="H14" s="235"/>
      <c r="I14" s="235"/>
      <c r="J14" s="235"/>
      <c r="K14" s="235"/>
      <c r="L14" s="235">
        <f t="shared" ref="L14:U14" si="9">L22+L27+L32+L37+L42+L47+L52+L57+L62+L67</f>
        <v>2636041168</v>
      </c>
      <c r="M14" s="235">
        <f t="shared" si="9"/>
        <v>7118077553</v>
      </c>
      <c r="N14" s="235">
        <f t="shared" si="9"/>
        <v>9193462848</v>
      </c>
      <c r="O14" s="235">
        <f t="shared" si="9"/>
        <v>9991352220</v>
      </c>
      <c r="P14" s="235">
        <f t="shared" si="9"/>
        <v>8474600623</v>
      </c>
      <c r="Q14" s="235">
        <f t="shared" si="9"/>
        <v>12223235845</v>
      </c>
      <c r="R14" s="235">
        <f t="shared" si="9"/>
        <v>14087184086</v>
      </c>
      <c r="S14" s="235">
        <f t="shared" si="9"/>
        <v>13739413731</v>
      </c>
      <c r="T14" s="325">
        <f t="shared" si="9"/>
        <v>10663721377</v>
      </c>
      <c r="U14" s="325">
        <f t="shared" si="9"/>
        <v>11686620649</v>
      </c>
    </row>
    <row r="15" spans="1:22" ht="15" customHeight="1" x14ac:dyDescent="0.35">
      <c r="A15" s="238" t="s">
        <v>142</v>
      </c>
      <c r="B15" s="399"/>
      <c r="C15" s="271" t="s">
        <v>120</v>
      </c>
      <c r="D15" s="273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325"/>
      <c r="U15" s="325"/>
    </row>
    <row r="16" spans="1:22" ht="15" customHeight="1" x14ac:dyDescent="0.35">
      <c r="A16" s="238" t="s">
        <v>142</v>
      </c>
      <c r="B16" s="399"/>
      <c r="C16" s="269" t="s">
        <v>121</v>
      </c>
      <c r="D16" s="107"/>
      <c r="E16" s="107">
        <v>512356405</v>
      </c>
      <c r="F16" s="107">
        <v>326016546</v>
      </c>
      <c r="G16" s="107">
        <v>227716447</v>
      </c>
      <c r="H16" s="107">
        <v>2542392521</v>
      </c>
      <c r="I16" s="107">
        <v>672808699</v>
      </c>
      <c r="J16" s="107">
        <v>724564059</v>
      </c>
      <c r="K16" s="107">
        <v>2243876167</v>
      </c>
      <c r="L16" s="107">
        <v>2404177437</v>
      </c>
      <c r="M16" s="107">
        <v>3042554262</v>
      </c>
      <c r="N16" s="107">
        <v>1878035016</v>
      </c>
      <c r="O16" s="107">
        <v>1459180751</v>
      </c>
      <c r="P16" s="107">
        <v>1792044257</v>
      </c>
      <c r="Q16" s="107">
        <v>1694757210</v>
      </c>
      <c r="R16" s="107">
        <v>2176306473</v>
      </c>
      <c r="S16" s="107">
        <v>2570169955</v>
      </c>
      <c r="T16" s="107">
        <v>3751293989</v>
      </c>
      <c r="U16" s="107">
        <v>3418209936</v>
      </c>
    </row>
    <row r="17" spans="1:21" ht="15" customHeight="1" x14ac:dyDescent="0.35">
      <c r="A17" s="238" t="s">
        <v>142</v>
      </c>
      <c r="B17" s="399"/>
      <c r="C17" s="269" t="s">
        <v>122</v>
      </c>
      <c r="D17" s="107"/>
      <c r="E17" s="107">
        <v>283841238</v>
      </c>
      <c r="F17" s="107">
        <v>218760906</v>
      </c>
      <c r="G17" s="107">
        <v>214742576</v>
      </c>
      <c r="H17" s="107">
        <v>204934921</v>
      </c>
      <c r="I17" s="107">
        <v>291571859</v>
      </c>
      <c r="J17" s="107">
        <v>234093791</v>
      </c>
      <c r="K17" s="107">
        <v>341894948</v>
      </c>
      <c r="L17" s="107">
        <v>66956556</v>
      </c>
      <c r="M17" s="107">
        <v>87358829</v>
      </c>
      <c r="N17" s="107">
        <v>569760267</v>
      </c>
      <c r="O17" s="107">
        <v>1248932503</v>
      </c>
      <c r="P17" s="107">
        <v>792843107</v>
      </c>
      <c r="Q17" s="107">
        <v>800090220</v>
      </c>
      <c r="R17" s="107">
        <v>1066427107</v>
      </c>
      <c r="S17" s="107">
        <v>802738436</v>
      </c>
      <c r="T17" s="107">
        <v>1477794760</v>
      </c>
      <c r="U17" s="107">
        <v>1147763075</v>
      </c>
    </row>
    <row r="18" spans="1:21" ht="15" customHeight="1" x14ac:dyDescent="0.35">
      <c r="A18" s="238" t="s">
        <v>142</v>
      </c>
      <c r="B18" s="400"/>
      <c r="C18" s="274" t="s">
        <v>116</v>
      </c>
      <c r="D18" s="275"/>
      <c r="E18" s="275">
        <v>1312054444.3533075</v>
      </c>
      <c r="F18" s="275">
        <v>785231283.0061425</v>
      </c>
      <c r="G18" s="275">
        <v>818707892.30830503</v>
      </c>
      <c r="H18" s="275">
        <v>965391385.20999992</v>
      </c>
      <c r="I18" s="275">
        <v>797169244.40600002</v>
      </c>
      <c r="J18" s="275">
        <v>850396251.72000003</v>
      </c>
      <c r="K18" s="275">
        <v>908722884.26000011</v>
      </c>
      <c r="L18" s="275">
        <v>1251700886.03</v>
      </c>
      <c r="M18" s="275">
        <v>1464936402.3478999</v>
      </c>
      <c r="N18" s="275">
        <v>2022485265.8768001</v>
      </c>
      <c r="O18" s="275">
        <v>2180369328.4979</v>
      </c>
      <c r="P18" s="275">
        <v>1596836251.02</v>
      </c>
      <c r="Q18" s="275">
        <v>1413723031.5000002</v>
      </c>
      <c r="R18" s="275">
        <v>1995786878.0799999</v>
      </c>
      <c r="S18" s="275">
        <v>3140757241.7099996</v>
      </c>
      <c r="T18" s="275">
        <v>3542281863.8363152</v>
      </c>
      <c r="U18" s="275">
        <v>4993438100.4193201</v>
      </c>
    </row>
    <row r="19" spans="1:21" ht="15" customHeight="1" x14ac:dyDescent="0.35">
      <c r="A19" s="238" t="s">
        <v>142</v>
      </c>
      <c r="B19" s="396" t="s">
        <v>4</v>
      </c>
      <c r="C19" s="269" t="s">
        <v>59</v>
      </c>
      <c r="D19" s="273"/>
      <c r="E19" s="273">
        <f>SUM(E20:E22)</f>
        <v>220671465</v>
      </c>
      <c r="F19" s="273">
        <f>SUM(F20:F22)</f>
        <v>186751500</v>
      </c>
      <c r="G19" s="273">
        <f>SUM(G20:G22)</f>
        <v>179165986</v>
      </c>
      <c r="H19" s="273">
        <f>SUM(H20:H22)</f>
        <v>110885356</v>
      </c>
      <c r="I19" s="273">
        <f t="shared" ref="I19:R19" si="10">SUM(I20:I22)</f>
        <v>188545511</v>
      </c>
      <c r="J19" s="273">
        <f t="shared" si="10"/>
        <v>255064306</v>
      </c>
      <c r="K19" s="273">
        <f t="shared" si="10"/>
        <v>230851531</v>
      </c>
      <c r="L19" s="273">
        <f t="shared" si="10"/>
        <v>523567063</v>
      </c>
      <c r="M19" s="273">
        <f t="shared" si="10"/>
        <v>1048272170</v>
      </c>
      <c r="N19" s="273">
        <f t="shared" si="10"/>
        <v>1327122859</v>
      </c>
      <c r="O19" s="273">
        <f t="shared" si="10"/>
        <v>1454574026</v>
      </c>
      <c r="P19" s="273">
        <f t="shared" si="10"/>
        <v>1326412741</v>
      </c>
      <c r="Q19" s="273">
        <f t="shared" si="10"/>
        <v>2051877361</v>
      </c>
      <c r="R19" s="273">
        <f t="shared" si="10"/>
        <v>2109472957</v>
      </c>
      <c r="S19" s="273">
        <f>SUM(S20:S22)</f>
        <v>1837502687</v>
      </c>
      <c r="T19" s="107">
        <f>SUM(T20:T22)</f>
        <v>1760081554</v>
      </c>
      <c r="U19" s="107">
        <f>SUM(U20:U22)</f>
        <v>1752572104</v>
      </c>
    </row>
    <row r="20" spans="1:21" x14ac:dyDescent="0.35">
      <c r="A20" s="238" t="s">
        <v>142</v>
      </c>
      <c r="B20" s="396"/>
      <c r="C20" s="263" t="s">
        <v>60</v>
      </c>
      <c r="D20" s="273"/>
      <c r="E20" s="273">
        <v>220671465</v>
      </c>
      <c r="F20" s="273">
        <v>186751500</v>
      </c>
      <c r="G20" s="273">
        <v>179165986</v>
      </c>
      <c r="H20" s="273">
        <v>110885356</v>
      </c>
      <c r="I20" s="273">
        <v>188545511</v>
      </c>
      <c r="J20" s="273">
        <v>189898071</v>
      </c>
      <c r="K20" s="273">
        <v>154963416</v>
      </c>
      <c r="L20" s="273">
        <v>249010453</v>
      </c>
      <c r="M20" s="273">
        <v>248187785</v>
      </c>
      <c r="N20" s="273">
        <v>276888699</v>
      </c>
      <c r="O20" s="273">
        <v>436435514</v>
      </c>
      <c r="P20" s="273">
        <v>249232431</v>
      </c>
      <c r="Q20" s="273">
        <v>346900936</v>
      </c>
      <c r="R20" s="273">
        <v>435876506</v>
      </c>
      <c r="S20" s="273">
        <v>559394494</v>
      </c>
      <c r="T20" s="107">
        <v>689690331</v>
      </c>
      <c r="U20" s="107">
        <v>666331535</v>
      </c>
    </row>
    <row r="21" spans="1:21" x14ac:dyDescent="0.35">
      <c r="A21" s="238" t="s">
        <v>142</v>
      </c>
      <c r="B21" s="396"/>
      <c r="C21" s="271" t="s">
        <v>61</v>
      </c>
      <c r="D21" s="273"/>
      <c r="E21" s="273"/>
      <c r="F21" s="273"/>
      <c r="G21" s="273"/>
      <c r="H21" s="273"/>
      <c r="I21" s="273"/>
      <c r="J21" s="273">
        <v>65166235</v>
      </c>
      <c r="K21" s="273">
        <v>75888115</v>
      </c>
      <c r="L21" s="273">
        <v>107127289</v>
      </c>
      <c r="M21" s="273">
        <v>188117035</v>
      </c>
      <c r="N21" s="273">
        <v>273296770</v>
      </c>
      <c r="O21" s="273">
        <v>242567088</v>
      </c>
      <c r="P21" s="273">
        <v>211142213</v>
      </c>
      <c r="Q21" s="273">
        <v>510308227</v>
      </c>
      <c r="R21" s="273">
        <v>387823020</v>
      </c>
      <c r="S21" s="273">
        <v>277321834</v>
      </c>
      <c r="T21" s="107">
        <v>255704708</v>
      </c>
      <c r="U21" s="107">
        <v>285844568</v>
      </c>
    </row>
    <row r="22" spans="1:21" x14ac:dyDescent="0.35">
      <c r="A22" s="238" t="s">
        <v>142</v>
      </c>
      <c r="B22" s="396"/>
      <c r="C22" s="271" t="s">
        <v>62</v>
      </c>
      <c r="D22" s="273"/>
      <c r="E22" s="273"/>
      <c r="F22" s="273"/>
      <c r="G22" s="273"/>
      <c r="H22" s="273"/>
      <c r="I22" s="273"/>
      <c r="J22" s="273"/>
      <c r="K22" s="273"/>
      <c r="L22" s="273">
        <v>167429321</v>
      </c>
      <c r="M22" s="273">
        <v>611967350</v>
      </c>
      <c r="N22" s="273">
        <v>776937390</v>
      </c>
      <c r="O22" s="273">
        <v>775571424</v>
      </c>
      <c r="P22" s="273">
        <v>866038097</v>
      </c>
      <c r="Q22" s="273">
        <v>1194668198</v>
      </c>
      <c r="R22" s="273">
        <v>1285773431</v>
      </c>
      <c r="S22" s="273">
        <v>1000786359</v>
      </c>
      <c r="T22" s="107">
        <v>814686515</v>
      </c>
      <c r="U22" s="107">
        <v>800396001</v>
      </c>
    </row>
    <row r="23" spans="1:21" x14ac:dyDescent="0.35">
      <c r="A23" s="238" t="s">
        <v>142</v>
      </c>
      <c r="B23" s="397"/>
      <c r="C23" s="277" t="s">
        <v>63</v>
      </c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5"/>
      <c r="U23" s="275"/>
    </row>
    <row r="24" spans="1:21" ht="15" customHeight="1" x14ac:dyDescent="0.35">
      <c r="A24" s="238" t="s">
        <v>142</v>
      </c>
      <c r="B24" s="396" t="s">
        <v>5</v>
      </c>
      <c r="C24" s="279" t="s">
        <v>59</v>
      </c>
      <c r="D24" s="273"/>
      <c r="E24" s="273">
        <f t="shared" ref="E24:U24" si="11">SUM(E25:E27)</f>
        <v>29408390</v>
      </c>
      <c r="F24" s="273">
        <f t="shared" si="11"/>
        <v>32594639</v>
      </c>
      <c r="G24" s="273">
        <f t="shared" si="11"/>
        <v>17568937</v>
      </c>
      <c r="H24" s="273">
        <f t="shared" si="11"/>
        <v>24407411</v>
      </c>
      <c r="I24" s="273">
        <f t="shared" si="11"/>
        <v>22813581</v>
      </c>
      <c r="J24" s="273">
        <f t="shared" si="11"/>
        <v>112967660</v>
      </c>
      <c r="K24" s="273">
        <f t="shared" si="11"/>
        <v>73367217</v>
      </c>
      <c r="L24" s="273">
        <f t="shared" si="11"/>
        <v>34296600</v>
      </c>
      <c r="M24" s="273">
        <f t="shared" si="11"/>
        <v>224054180</v>
      </c>
      <c r="N24" s="273">
        <f t="shared" si="11"/>
        <v>469559834</v>
      </c>
      <c r="O24" s="273">
        <f t="shared" si="11"/>
        <v>677490494</v>
      </c>
      <c r="P24" s="273">
        <f t="shared" si="11"/>
        <v>458190916</v>
      </c>
      <c r="Q24" s="273">
        <f t="shared" si="11"/>
        <v>1147004010</v>
      </c>
      <c r="R24" s="273">
        <f t="shared" si="11"/>
        <v>1241201336</v>
      </c>
      <c r="S24" s="273">
        <f t="shared" si="11"/>
        <v>1533051357</v>
      </c>
      <c r="T24" s="107">
        <f t="shared" si="11"/>
        <v>3098920450</v>
      </c>
      <c r="U24" s="107">
        <f t="shared" si="11"/>
        <v>907120431</v>
      </c>
    </row>
    <row r="25" spans="1:21" x14ac:dyDescent="0.35">
      <c r="A25" s="238" t="s">
        <v>142</v>
      </c>
      <c r="B25" s="396"/>
      <c r="C25" s="263" t="s">
        <v>60</v>
      </c>
      <c r="D25" s="280"/>
      <c r="E25" s="273">
        <v>29408390</v>
      </c>
      <c r="F25" s="273">
        <v>32594639</v>
      </c>
      <c r="G25" s="273">
        <v>17568937</v>
      </c>
      <c r="H25" s="273">
        <v>24407411</v>
      </c>
      <c r="I25" s="273">
        <v>22813581</v>
      </c>
      <c r="J25" s="273">
        <v>109602603</v>
      </c>
      <c r="K25" s="273">
        <v>65994745</v>
      </c>
      <c r="L25" s="273">
        <v>10145573</v>
      </c>
      <c r="M25" s="273">
        <v>168952433</v>
      </c>
      <c r="N25" s="273">
        <v>460868056</v>
      </c>
      <c r="O25" s="273">
        <v>670217421</v>
      </c>
      <c r="P25" s="273">
        <v>374886995</v>
      </c>
      <c r="Q25" s="273">
        <v>1017610090</v>
      </c>
      <c r="R25" s="273">
        <v>1232261465</v>
      </c>
      <c r="S25" s="273">
        <v>1517230349</v>
      </c>
      <c r="T25" s="107">
        <v>3064315050</v>
      </c>
      <c r="U25" s="107">
        <v>899891424</v>
      </c>
    </row>
    <row r="26" spans="1:21" x14ac:dyDescent="0.35">
      <c r="A26" s="238" t="s">
        <v>142</v>
      </c>
      <c r="B26" s="396"/>
      <c r="C26" s="263" t="s">
        <v>61</v>
      </c>
      <c r="D26" s="280"/>
      <c r="E26" s="280"/>
      <c r="F26" s="280"/>
      <c r="G26" s="280"/>
      <c r="H26" s="280"/>
      <c r="I26" s="280"/>
      <c r="J26" s="280">
        <v>3365057</v>
      </c>
      <c r="K26" s="280">
        <v>7372472</v>
      </c>
      <c r="L26" s="280">
        <v>24151027</v>
      </c>
      <c r="M26" s="280">
        <v>55101747</v>
      </c>
      <c r="N26" s="280">
        <v>8691778</v>
      </c>
      <c r="O26" s="280">
        <v>7273073</v>
      </c>
      <c r="P26" s="280">
        <v>83303921</v>
      </c>
      <c r="Q26" s="280">
        <v>129393920</v>
      </c>
      <c r="R26" s="280">
        <v>8939871</v>
      </c>
      <c r="S26" s="280">
        <v>15821008</v>
      </c>
      <c r="T26" s="107">
        <v>34605400</v>
      </c>
      <c r="U26" s="107">
        <v>7229007</v>
      </c>
    </row>
    <row r="27" spans="1:21" x14ac:dyDescent="0.35">
      <c r="A27" s="238" t="s">
        <v>142</v>
      </c>
      <c r="B27" s="396"/>
      <c r="C27" s="263" t="s">
        <v>62</v>
      </c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107"/>
      <c r="U27" s="107"/>
    </row>
    <row r="28" spans="1:21" x14ac:dyDescent="0.35">
      <c r="A28" s="238" t="s">
        <v>142</v>
      </c>
      <c r="B28" s="397"/>
      <c r="C28" s="282" t="s">
        <v>63</v>
      </c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75"/>
      <c r="U28" s="275"/>
    </row>
    <row r="29" spans="1:21" ht="15" customHeight="1" x14ac:dyDescent="0.35">
      <c r="A29" s="238" t="s">
        <v>142</v>
      </c>
      <c r="B29" s="396" t="s">
        <v>6</v>
      </c>
      <c r="C29" s="279" t="s">
        <v>59</v>
      </c>
      <c r="D29" s="273"/>
      <c r="E29" s="273">
        <f t="shared" ref="E29:U29" si="12">SUM(E30:E32)</f>
        <v>68230818</v>
      </c>
      <c r="F29" s="273">
        <f t="shared" si="12"/>
        <v>61308814</v>
      </c>
      <c r="G29" s="273">
        <f t="shared" si="12"/>
        <v>34005470</v>
      </c>
      <c r="H29" s="273">
        <f t="shared" si="12"/>
        <v>43344745</v>
      </c>
      <c r="I29" s="273">
        <f t="shared" si="12"/>
        <v>44242923</v>
      </c>
      <c r="J29" s="273">
        <f t="shared" si="12"/>
        <v>27180991</v>
      </c>
      <c r="K29" s="273">
        <f t="shared" si="12"/>
        <v>40426952</v>
      </c>
      <c r="L29" s="273">
        <f t="shared" si="12"/>
        <v>419890345</v>
      </c>
      <c r="M29" s="273">
        <f t="shared" si="12"/>
        <v>95864453</v>
      </c>
      <c r="N29" s="273">
        <f t="shared" si="12"/>
        <v>653468716</v>
      </c>
      <c r="O29" s="273">
        <f t="shared" si="12"/>
        <v>729897706</v>
      </c>
      <c r="P29" s="273">
        <f t="shared" si="12"/>
        <v>590652612</v>
      </c>
      <c r="Q29" s="273">
        <f t="shared" si="12"/>
        <v>882731282</v>
      </c>
      <c r="R29" s="273">
        <f t="shared" si="12"/>
        <v>1494015958</v>
      </c>
      <c r="S29" s="273">
        <f t="shared" si="12"/>
        <v>1378144045</v>
      </c>
      <c r="T29" s="107">
        <f t="shared" si="12"/>
        <v>1447621924</v>
      </c>
      <c r="U29" s="107">
        <f t="shared" si="12"/>
        <v>1095640618</v>
      </c>
    </row>
    <row r="30" spans="1:21" x14ac:dyDescent="0.35">
      <c r="A30" s="238" t="s">
        <v>142</v>
      </c>
      <c r="B30" s="396"/>
      <c r="C30" s="263" t="s">
        <v>60</v>
      </c>
      <c r="D30" s="280"/>
      <c r="E30" s="273">
        <v>68230818</v>
      </c>
      <c r="F30" s="273">
        <v>61308814</v>
      </c>
      <c r="G30" s="273">
        <v>34005470</v>
      </c>
      <c r="H30" s="273">
        <v>43344745</v>
      </c>
      <c r="I30" s="273">
        <v>44242923</v>
      </c>
      <c r="J30" s="273">
        <v>27180991</v>
      </c>
      <c r="K30" s="273">
        <v>38657061</v>
      </c>
      <c r="L30" s="273">
        <v>419007369</v>
      </c>
      <c r="M30" s="273">
        <v>95216108</v>
      </c>
      <c r="N30" s="273">
        <v>454707558</v>
      </c>
      <c r="O30" s="273">
        <v>512158661</v>
      </c>
      <c r="P30" s="273">
        <v>440934747</v>
      </c>
      <c r="Q30" s="273">
        <v>620553447</v>
      </c>
      <c r="R30" s="273">
        <v>901702288</v>
      </c>
      <c r="S30" s="273">
        <v>711746856</v>
      </c>
      <c r="T30" s="107">
        <v>907686486</v>
      </c>
      <c r="U30" s="107">
        <v>468324883</v>
      </c>
    </row>
    <row r="31" spans="1:21" x14ac:dyDescent="0.35">
      <c r="A31" s="238" t="s">
        <v>142</v>
      </c>
      <c r="B31" s="396"/>
      <c r="C31" s="263" t="s">
        <v>61</v>
      </c>
      <c r="D31" s="280"/>
      <c r="E31" s="280"/>
      <c r="F31" s="280"/>
      <c r="G31" s="280"/>
      <c r="H31" s="280"/>
      <c r="I31" s="280"/>
      <c r="J31" s="280"/>
      <c r="K31" s="280">
        <v>1769891</v>
      </c>
      <c r="L31" s="280">
        <v>882976</v>
      </c>
      <c r="M31" s="280">
        <v>648345</v>
      </c>
      <c r="N31" s="280">
        <v>52258720</v>
      </c>
      <c r="O31" s="280">
        <v>74474891</v>
      </c>
      <c r="P31" s="280">
        <v>2543487</v>
      </c>
      <c r="Q31" s="280">
        <v>11932465</v>
      </c>
      <c r="R31" s="280">
        <v>186271765</v>
      </c>
      <c r="S31" s="280">
        <v>168104641</v>
      </c>
      <c r="T31" s="107">
        <v>140958568</v>
      </c>
      <c r="U31" s="107">
        <v>114781955</v>
      </c>
    </row>
    <row r="32" spans="1:21" x14ac:dyDescent="0.35">
      <c r="A32" s="238" t="s">
        <v>142</v>
      </c>
      <c r="B32" s="396"/>
      <c r="C32" s="263" t="s">
        <v>62</v>
      </c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>
        <v>146502438</v>
      </c>
      <c r="O32" s="280">
        <v>143264154</v>
      </c>
      <c r="P32" s="280">
        <v>147174378</v>
      </c>
      <c r="Q32" s="280">
        <v>250245370</v>
      </c>
      <c r="R32" s="280">
        <v>406041905</v>
      </c>
      <c r="S32" s="280">
        <v>498292548</v>
      </c>
      <c r="T32" s="107">
        <v>398976870</v>
      </c>
      <c r="U32" s="107">
        <v>512533780</v>
      </c>
    </row>
    <row r="33" spans="1:21" x14ac:dyDescent="0.35">
      <c r="A33" s="238" t="s">
        <v>142</v>
      </c>
      <c r="B33" s="397"/>
      <c r="C33" s="282" t="s">
        <v>63</v>
      </c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75"/>
      <c r="U33" s="275"/>
    </row>
    <row r="34" spans="1:21" ht="15" customHeight="1" x14ac:dyDescent="0.35">
      <c r="A34" s="238" t="s">
        <v>142</v>
      </c>
      <c r="B34" s="395" t="s">
        <v>7</v>
      </c>
      <c r="C34" s="284" t="s">
        <v>59</v>
      </c>
      <c r="D34" s="273"/>
      <c r="E34" s="273">
        <f t="shared" ref="E34:U34" si="13">SUM(E35:E37)</f>
        <v>2314475844</v>
      </c>
      <c r="F34" s="273">
        <f t="shared" si="13"/>
        <v>1929622544</v>
      </c>
      <c r="G34" s="273">
        <f t="shared" si="13"/>
        <v>1840462294</v>
      </c>
      <c r="H34" s="273">
        <f t="shared" si="13"/>
        <v>2142217068</v>
      </c>
      <c r="I34" s="273">
        <f t="shared" si="13"/>
        <v>2090424175</v>
      </c>
      <c r="J34" s="273">
        <f t="shared" si="13"/>
        <v>2109165670</v>
      </c>
      <c r="K34" s="273">
        <f t="shared" si="13"/>
        <v>2453363688</v>
      </c>
      <c r="L34" s="273">
        <f t="shared" si="13"/>
        <v>4168575456</v>
      </c>
      <c r="M34" s="273">
        <f t="shared" si="13"/>
        <v>7039271706</v>
      </c>
      <c r="N34" s="273">
        <f t="shared" si="13"/>
        <v>10265442679</v>
      </c>
      <c r="O34" s="273">
        <f t="shared" si="13"/>
        <v>13301054056</v>
      </c>
      <c r="P34" s="273">
        <f t="shared" si="13"/>
        <v>12413172000</v>
      </c>
      <c r="Q34" s="273">
        <f t="shared" si="13"/>
        <v>13915195966</v>
      </c>
      <c r="R34" s="273">
        <f t="shared" si="13"/>
        <v>14983352579</v>
      </c>
      <c r="S34" s="273">
        <f t="shared" si="13"/>
        <v>15715285000</v>
      </c>
      <c r="T34" s="107">
        <f t="shared" si="13"/>
        <v>13734559170</v>
      </c>
      <c r="U34" s="107">
        <f t="shared" si="13"/>
        <v>14088218802</v>
      </c>
    </row>
    <row r="35" spans="1:21" x14ac:dyDescent="0.35">
      <c r="A35" s="238" t="s">
        <v>142</v>
      </c>
      <c r="B35" s="396"/>
      <c r="C35" s="263" t="s">
        <v>60</v>
      </c>
      <c r="D35" s="280"/>
      <c r="E35" s="273">
        <v>2314475844</v>
      </c>
      <c r="F35" s="273">
        <v>1929622544</v>
      </c>
      <c r="G35" s="273">
        <v>1840462294</v>
      </c>
      <c r="H35" s="273">
        <v>2142217068</v>
      </c>
      <c r="I35" s="273">
        <v>2090424175</v>
      </c>
      <c r="J35" s="273">
        <v>1507144393</v>
      </c>
      <c r="K35" s="273">
        <v>1622918432</v>
      </c>
      <c r="L35" s="273">
        <v>1600672430</v>
      </c>
      <c r="M35" s="273">
        <v>2220614853</v>
      </c>
      <c r="N35" s="273">
        <v>4256639235</v>
      </c>
      <c r="O35" s="273">
        <v>6167356755</v>
      </c>
      <c r="P35" s="273">
        <v>6898927870</v>
      </c>
      <c r="Q35" s="273">
        <v>5895510621</v>
      </c>
      <c r="R35" s="273">
        <v>6408215284</v>
      </c>
      <c r="S35" s="273">
        <v>8038852686</v>
      </c>
      <c r="T35" s="107">
        <v>7918328010</v>
      </c>
      <c r="U35" s="107">
        <v>7365327943</v>
      </c>
    </row>
    <row r="36" spans="1:21" x14ac:dyDescent="0.35">
      <c r="A36" s="238" t="s">
        <v>142</v>
      </c>
      <c r="B36" s="396"/>
      <c r="C36" s="263" t="s">
        <v>61</v>
      </c>
      <c r="D36" s="280"/>
      <c r="E36" s="280"/>
      <c r="F36" s="280"/>
      <c r="G36" s="280"/>
      <c r="H36" s="280"/>
      <c r="I36" s="280"/>
      <c r="J36" s="280">
        <v>602021277</v>
      </c>
      <c r="K36" s="280">
        <v>830445256</v>
      </c>
      <c r="L36" s="280">
        <v>1236950534</v>
      </c>
      <c r="M36" s="280">
        <v>1426892501</v>
      </c>
      <c r="N36" s="280">
        <v>1959358859</v>
      </c>
      <c r="O36" s="280">
        <v>2616161339</v>
      </c>
      <c r="P36" s="280">
        <v>2191613412</v>
      </c>
      <c r="Q36" s="280">
        <v>3122918077</v>
      </c>
      <c r="R36" s="280">
        <v>3161785661</v>
      </c>
      <c r="S36" s="280">
        <v>2837220923</v>
      </c>
      <c r="T36" s="107">
        <v>2452949725</v>
      </c>
      <c r="U36" s="107">
        <v>2571982784</v>
      </c>
    </row>
    <row r="37" spans="1:21" x14ac:dyDescent="0.35">
      <c r="A37" s="238" t="s">
        <v>142</v>
      </c>
      <c r="B37" s="396"/>
      <c r="C37" s="263" t="s">
        <v>62</v>
      </c>
      <c r="D37" s="280"/>
      <c r="E37" s="280"/>
      <c r="F37" s="280"/>
      <c r="G37" s="280"/>
      <c r="H37" s="280"/>
      <c r="I37" s="280"/>
      <c r="J37" s="280"/>
      <c r="K37" s="280"/>
      <c r="L37" s="280">
        <v>1330952492</v>
      </c>
      <c r="M37" s="280">
        <v>3391764352</v>
      </c>
      <c r="N37" s="280">
        <v>4049444585</v>
      </c>
      <c r="O37" s="280">
        <v>4517535962</v>
      </c>
      <c r="P37" s="280">
        <v>3322630718</v>
      </c>
      <c r="Q37" s="280">
        <v>4896767268</v>
      </c>
      <c r="R37" s="280">
        <v>5413351634</v>
      </c>
      <c r="S37" s="280">
        <v>4839211391</v>
      </c>
      <c r="T37" s="107">
        <v>3363281435</v>
      </c>
      <c r="U37" s="107">
        <v>4150908075</v>
      </c>
    </row>
    <row r="38" spans="1:21" x14ac:dyDescent="0.35">
      <c r="A38" s="238" t="s">
        <v>142</v>
      </c>
      <c r="B38" s="397"/>
      <c r="C38" s="282" t="s">
        <v>63</v>
      </c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75"/>
      <c r="U38" s="275"/>
    </row>
    <row r="39" spans="1:21" ht="15" customHeight="1" x14ac:dyDescent="0.35">
      <c r="A39" s="238" t="s">
        <v>142</v>
      </c>
      <c r="B39" s="395" t="s">
        <v>8</v>
      </c>
      <c r="C39" s="284" t="s">
        <v>59</v>
      </c>
      <c r="D39" s="273"/>
      <c r="E39" s="273">
        <f t="shared" ref="E39:U39" si="14">SUM(E40:E42)</f>
        <v>0</v>
      </c>
      <c r="F39" s="273">
        <f t="shared" si="14"/>
        <v>0</v>
      </c>
      <c r="G39" s="273">
        <f t="shared" si="14"/>
        <v>0</v>
      </c>
      <c r="H39" s="273">
        <f t="shared" si="14"/>
        <v>0</v>
      </c>
      <c r="I39" s="273">
        <f t="shared" si="14"/>
        <v>0</v>
      </c>
      <c r="J39" s="273">
        <f t="shared" si="14"/>
        <v>0</v>
      </c>
      <c r="K39" s="273">
        <f t="shared" si="14"/>
        <v>0</v>
      </c>
      <c r="L39" s="273">
        <f t="shared" si="14"/>
        <v>0</v>
      </c>
      <c r="M39" s="273">
        <f t="shared" si="14"/>
        <v>0</v>
      </c>
      <c r="N39" s="273">
        <f t="shared" si="14"/>
        <v>529367191</v>
      </c>
      <c r="O39" s="273">
        <f t="shared" si="14"/>
        <v>604324192</v>
      </c>
      <c r="P39" s="273">
        <f t="shared" si="14"/>
        <v>2139978049</v>
      </c>
      <c r="Q39" s="273">
        <f t="shared" si="14"/>
        <v>1990292916</v>
      </c>
      <c r="R39" s="273">
        <f t="shared" si="14"/>
        <v>681742144</v>
      </c>
      <c r="S39" s="273">
        <f t="shared" si="14"/>
        <v>607616430</v>
      </c>
      <c r="T39" s="107">
        <f t="shared" si="14"/>
        <v>511560267</v>
      </c>
      <c r="U39" s="107">
        <f t="shared" si="14"/>
        <v>511744736</v>
      </c>
    </row>
    <row r="40" spans="1:21" x14ac:dyDescent="0.35">
      <c r="A40" s="238" t="s">
        <v>142</v>
      </c>
      <c r="B40" s="396"/>
      <c r="C40" s="263" t="s">
        <v>60</v>
      </c>
      <c r="D40" s="280"/>
      <c r="E40" s="273"/>
      <c r="F40" s="273"/>
      <c r="G40" s="273"/>
      <c r="H40" s="273"/>
      <c r="I40" s="273"/>
      <c r="J40" s="273"/>
      <c r="K40" s="273"/>
      <c r="L40" s="273"/>
      <c r="M40" s="273"/>
      <c r="N40" s="273">
        <v>59119067</v>
      </c>
      <c r="O40" s="273">
        <v>83478952</v>
      </c>
      <c r="P40" s="273">
        <v>890647716</v>
      </c>
      <c r="Q40" s="273">
        <v>759167834</v>
      </c>
      <c r="R40" s="273">
        <v>79722987</v>
      </c>
      <c r="S40" s="273">
        <v>73128738</v>
      </c>
      <c r="T40" s="107">
        <v>68168543</v>
      </c>
      <c r="U40" s="107">
        <v>75486197</v>
      </c>
    </row>
    <row r="41" spans="1:21" x14ac:dyDescent="0.35">
      <c r="A41" s="238" t="s">
        <v>142</v>
      </c>
      <c r="B41" s="396"/>
      <c r="C41" s="263" t="s">
        <v>61</v>
      </c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>
        <v>59119067</v>
      </c>
      <c r="O41" s="280">
        <v>83478952</v>
      </c>
      <c r="P41" s="280">
        <v>890647716</v>
      </c>
      <c r="Q41" s="280">
        <v>759172174</v>
      </c>
      <c r="R41" s="280">
        <v>79729437</v>
      </c>
      <c r="S41" s="280">
        <v>83673645</v>
      </c>
      <c r="T41" s="107">
        <v>124097534</v>
      </c>
      <c r="U41" s="107">
        <v>95376991</v>
      </c>
    </row>
    <row r="42" spans="1:21" x14ac:dyDescent="0.35">
      <c r="A42" s="238" t="s">
        <v>142</v>
      </c>
      <c r="B42" s="396"/>
      <c r="C42" s="263" t="s">
        <v>62</v>
      </c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>
        <v>411129057</v>
      </c>
      <c r="O42" s="280">
        <v>437366288</v>
      </c>
      <c r="P42" s="280">
        <v>358682617</v>
      </c>
      <c r="Q42" s="280">
        <v>471952908</v>
      </c>
      <c r="R42" s="280">
        <v>522289720</v>
      </c>
      <c r="S42" s="280">
        <v>450814047</v>
      </c>
      <c r="T42" s="107">
        <v>319294190</v>
      </c>
      <c r="U42" s="107">
        <v>340881548</v>
      </c>
    </row>
    <row r="43" spans="1:21" x14ac:dyDescent="0.35">
      <c r="A43" s="238" t="s">
        <v>142</v>
      </c>
      <c r="B43" s="397"/>
      <c r="C43" s="282" t="s">
        <v>63</v>
      </c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75"/>
      <c r="U43" s="275"/>
    </row>
    <row r="44" spans="1:21" ht="15" customHeight="1" x14ac:dyDescent="0.35">
      <c r="A44" s="238" t="s">
        <v>142</v>
      </c>
      <c r="B44" s="395" t="s">
        <v>9</v>
      </c>
      <c r="C44" s="284" t="s">
        <v>59</v>
      </c>
      <c r="D44" s="273"/>
      <c r="E44" s="273">
        <f t="shared" ref="E44:U44" si="15">SUM(E45:E47)</f>
        <v>48886083</v>
      </c>
      <c r="F44" s="273">
        <f t="shared" si="15"/>
        <v>53450191</v>
      </c>
      <c r="G44" s="273">
        <f t="shared" si="15"/>
        <v>68592635</v>
      </c>
      <c r="H44" s="273">
        <f t="shared" si="15"/>
        <v>62942230</v>
      </c>
      <c r="I44" s="273">
        <f t="shared" si="15"/>
        <v>62996686</v>
      </c>
      <c r="J44" s="273">
        <f t="shared" si="15"/>
        <v>84447581</v>
      </c>
      <c r="K44" s="273">
        <f t="shared" si="15"/>
        <v>87522583</v>
      </c>
      <c r="L44" s="273">
        <f t="shared" si="15"/>
        <v>303168934</v>
      </c>
      <c r="M44" s="273">
        <f t="shared" si="15"/>
        <v>345319996</v>
      </c>
      <c r="N44" s="273">
        <f t="shared" si="15"/>
        <v>2504651161</v>
      </c>
      <c r="O44" s="273">
        <f t="shared" si="15"/>
        <v>2869928688</v>
      </c>
      <c r="P44" s="273">
        <f t="shared" si="15"/>
        <v>2843086123</v>
      </c>
      <c r="Q44" s="273">
        <f t="shared" si="15"/>
        <v>3928937879</v>
      </c>
      <c r="R44" s="273">
        <f t="shared" si="15"/>
        <v>4219050132</v>
      </c>
      <c r="S44" s="273">
        <f t="shared" si="15"/>
        <v>4480542274</v>
      </c>
      <c r="T44" s="107">
        <f t="shared" si="15"/>
        <v>3520122792</v>
      </c>
      <c r="U44" s="107">
        <f t="shared" si="15"/>
        <v>3870406320</v>
      </c>
    </row>
    <row r="45" spans="1:21" x14ac:dyDescent="0.35">
      <c r="A45" s="238" t="s">
        <v>142</v>
      </c>
      <c r="B45" s="396"/>
      <c r="C45" s="263" t="s">
        <v>60</v>
      </c>
      <c r="D45" s="280"/>
      <c r="E45" s="273">
        <v>48886083</v>
      </c>
      <c r="F45" s="273">
        <v>53450191</v>
      </c>
      <c r="G45" s="273">
        <v>68592635</v>
      </c>
      <c r="H45" s="273">
        <v>62942230</v>
      </c>
      <c r="I45" s="273">
        <v>62996686</v>
      </c>
      <c r="J45" s="273">
        <v>56238871</v>
      </c>
      <c r="K45" s="273">
        <v>48997724</v>
      </c>
      <c r="L45" s="273">
        <v>175607531</v>
      </c>
      <c r="M45" s="273">
        <v>78965709</v>
      </c>
      <c r="N45" s="273">
        <v>194746141</v>
      </c>
      <c r="O45" s="273">
        <v>198927261</v>
      </c>
      <c r="P45" s="273">
        <v>228251913</v>
      </c>
      <c r="Q45" s="273">
        <v>184894631</v>
      </c>
      <c r="R45" s="273">
        <v>387854060</v>
      </c>
      <c r="S45" s="273">
        <v>277737435</v>
      </c>
      <c r="T45" s="107">
        <v>232701501</v>
      </c>
      <c r="U45" s="107">
        <v>325527032</v>
      </c>
    </row>
    <row r="46" spans="1:21" x14ac:dyDescent="0.35">
      <c r="A46" s="238" t="s">
        <v>142</v>
      </c>
      <c r="B46" s="396"/>
      <c r="C46" s="263" t="s">
        <v>61</v>
      </c>
      <c r="D46" s="280"/>
      <c r="E46" s="280"/>
      <c r="F46" s="280"/>
      <c r="G46" s="280"/>
      <c r="H46" s="280"/>
      <c r="I46" s="280"/>
      <c r="J46" s="280">
        <v>28208710</v>
      </c>
      <c r="K46" s="280">
        <v>38524859</v>
      </c>
      <c r="L46" s="280">
        <v>30286322</v>
      </c>
      <c r="M46" s="280">
        <v>14257512</v>
      </c>
      <c r="N46" s="280">
        <v>451941137</v>
      </c>
      <c r="O46" s="280">
        <v>675991512</v>
      </c>
      <c r="P46" s="280">
        <v>473681588</v>
      </c>
      <c r="Q46" s="280">
        <v>817691148</v>
      </c>
      <c r="R46" s="280">
        <v>666883193</v>
      </c>
      <c r="S46" s="280">
        <v>530075806</v>
      </c>
      <c r="T46" s="107">
        <v>346103316</v>
      </c>
      <c r="U46" s="107">
        <v>389259783</v>
      </c>
    </row>
    <row r="47" spans="1:21" x14ac:dyDescent="0.35">
      <c r="A47" s="238" t="s">
        <v>142</v>
      </c>
      <c r="B47" s="396"/>
      <c r="C47" s="263" t="s">
        <v>62</v>
      </c>
      <c r="D47" s="280"/>
      <c r="E47" s="280"/>
      <c r="F47" s="280"/>
      <c r="G47" s="280"/>
      <c r="H47" s="280"/>
      <c r="I47" s="280"/>
      <c r="J47" s="280"/>
      <c r="K47" s="280"/>
      <c r="L47" s="280">
        <v>97275081</v>
      </c>
      <c r="M47" s="280">
        <v>252096775</v>
      </c>
      <c r="N47" s="280">
        <v>1857963883</v>
      </c>
      <c r="O47" s="280">
        <v>1995009915</v>
      </c>
      <c r="P47" s="280">
        <v>2141152622</v>
      </c>
      <c r="Q47" s="280">
        <v>2926352100</v>
      </c>
      <c r="R47" s="280">
        <v>3164312879</v>
      </c>
      <c r="S47" s="280">
        <v>3672729033</v>
      </c>
      <c r="T47" s="107">
        <v>2941317975</v>
      </c>
      <c r="U47" s="107">
        <v>3155619505</v>
      </c>
    </row>
    <row r="48" spans="1:21" x14ac:dyDescent="0.35">
      <c r="A48" s="238" t="s">
        <v>142</v>
      </c>
      <c r="B48" s="397"/>
      <c r="C48" s="282" t="s">
        <v>63</v>
      </c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75"/>
      <c r="U48" s="275"/>
    </row>
    <row r="49" spans="1:21" x14ac:dyDescent="0.35">
      <c r="A49" s="238" t="s">
        <v>142</v>
      </c>
      <c r="B49" s="395" t="s">
        <v>1</v>
      </c>
      <c r="C49" s="284" t="s">
        <v>59</v>
      </c>
      <c r="D49" s="273"/>
      <c r="E49" s="273">
        <f t="shared" ref="E49:U49" si="16">SUM(E50:E52)</f>
        <v>477273541</v>
      </c>
      <c r="F49" s="273">
        <f t="shared" si="16"/>
        <v>481445642</v>
      </c>
      <c r="G49" s="273">
        <f t="shared" si="16"/>
        <v>164728024</v>
      </c>
      <c r="H49" s="273">
        <f t="shared" si="16"/>
        <v>166443215</v>
      </c>
      <c r="I49" s="273">
        <f t="shared" si="16"/>
        <v>236689011</v>
      </c>
      <c r="J49" s="273">
        <f t="shared" si="16"/>
        <v>398976923</v>
      </c>
      <c r="K49" s="273">
        <f t="shared" si="16"/>
        <v>418948929</v>
      </c>
      <c r="L49" s="273">
        <f t="shared" si="16"/>
        <v>1112622457</v>
      </c>
      <c r="M49" s="273">
        <f t="shared" si="16"/>
        <v>2000595490</v>
      </c>
      <c r="N49" s="273">
        <f t="shared" si="16"/>
        <v>1012759211</v>
      </c>
      <c r="O49" s="273">
        <f t="shared" si="16"/>
        <v>1032894398</v>
      </c>
      <c r="P49" s="273">
        <f t="shared" si="16"/>
        <v>795076759</v>
      </c>
      <c r="Q49" s="273">
        <f t="shared" si="16"/>
        <v>858908561</v>
      </c>
      <c r="R49" s="273">
        <f t="shared" si="16"/>
        <v>2049093252</v>
      </c>
      <c r="S49" s="273">
        <f t="shared" si="16"/>
        <v>1972710734</v>
      </c>
      <c r="T49" s="107">
        <f t="shared" si="16"/>
        <v>1953932602</v>
      </c>
      <c r="U49" s="107">
        <f t="shared" si="16"/>
        <v>1746903905</v>
      </c>
    </row>
    <row r="50" spans="1:21" x14ac:dyDescent="0.35">
      <c r="A50" s="238" t="s">
        <v>142</v>
      </c>
      <c r="B50" s="396"/>
      <c r="C50" s="263" t="s">
        <v>60</v>
      </c>
      <c r="D50" s="280"/>
      <c r="E50" s="273">
        <v>477273541</v>
      </c>
      <c r="F50" s="273">
        <v>481445642</v>
      </c>
      <c r="G50" s="273">
        <v>164728024</v>
      </c>
      <c r="H50" s="273">
        <v>166443215</v>
      </c>
      <c r="I50" s="273">
        <v>236689011</v>
      </c>
      <c r="J50" s="273">
        <v>304493521</v>
      </c>
      <c r="K50" s="273">
        <v>210190297</v>
      </c>
      <c r="L50" s="273">
        <v>202642922</v>
      </c>
      <c r="M50" s="273">
        <v>160691656</v>
      </c>
      <c r="N50" s="273">
        <v>325274343</v>
      </c>
      <c r="O50" s="273">
        <v>380569367</v>
      </c>
      <c r="P50" s="273">
        <v>529107437</v>
      </c>
      <c r="Q50" s="273">
        <v>499902830</v>
      </c>
      <c r="R50" s="273">
        <v>441173975</v>
      </c>
      <c r="S50" s="273">
        <v>448419548</v>
      </c>
      <c r="T50" s="107">
        <v>558551623</v>
      </c>
      <c r="U50" s="107">
        <v>260640856</v>
      </c>
    </row>
    <row r="51" spans="1:21" x14ac:dyDescent="0.35">
      <c r="A51" s="238" t="s">
        <v>142</v>
      </c>
      <c r="B51" s="396"/>
      <c r="C51" s="263" t="s">
        <v>61</v>
      </c>
      <c r="D51" s="280"/>
      <c r="E51" s="280"/>
      <c r="F51" s="280"/>
      <c r="G51" s="280"/>
      <c r="H51" s="280"/>
      <c r="I51" s="280"/>
      <c r="J51" s="280">
        <v>94483402</v>
      </c>
      <c r="K51" s="280">
        <v>208758632</v>
      </c>
      <c r="L51" s="280">
        <v>408802676</v>
      </c>
      <c r="M51" s="280">
        <v>560057940</v>
      </c>
      <c r="N51" s="280">
        <v>498551922</v>
      </c>
      <c r="O51" s="280">
        <v>405181112</v>
      </c>
      <c r="P51" s="280">
        <v>73391517</v>
      </c>
      <c r="Q51" s="280">
        <v>91395863</v>
      </c>
      <c r="R51" s="280">
        <v>1310795617</v>
      </c>
      <c r="S51" s="280">
        <v>1208304047</v>
      </c>
      <c r="T51" s="107">
        <v>1178654262</v>
      </c>
      <c r="U51" s="107">
        <v>1220564945</v>
      </c>
    </row>
    <row r="52" spans="1:21" x14ac:dyDescent="0.35">
      <c r="A52" s="238" t="s">
        <v>142</v>
      </c>
      <c r="B52" s="396"/>
      <c r="C52" s="263" t="s">
        <v>62</v>
      </c>
      <c r="D52" s="280"/>
      <c r="E52" s="280"/>
      <c r="F52" s="280"/>
      <c r="G52" s="280"/>
      <c r="H52" s="280"/>
      <c r="I52" s="280"/>
      <c r="J52" s="280"/>
      <c r="K52" s="280"/>
      <c r="L52" s="280">
        <v>501176859</v>
      </c>
      <c r="M52" s="280">
        <v>1279845894</v>
      </c>
      <c r="N52" s="280">
        <v>188932946</v>
      </c>
      <c r="O52" s="280">
        <v>247143919</v>
      </c>
      <c r="P52" s="280">
        <v>192577805</v>
      </c>
      <c r="Q52" s="280">
        <v>267609868</v>
      </c>
      <c r="R52" s="280">
        <v>297123660</v>
      </c>
      <c r="S52" s="280">
        <v>315987139</v>
      </c>
      <c r="T52" s="107">
        <v>216726717</v>
      </c>
      <c r="U52" s="107">
        <v>265698104</v>
      </c>
    </row>
    <row r="53" spans="1:21" x14ac:dyDescent="0.35">
      <c r="A53" s="238" t="s">
        <v>142</v>
      </c>
      <c r="B53" s="397"/>
      <c r="C53" s="282" t="s">
        <v>63</v>
      </c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75"/>
      <c r="U53" s="275"/>
    </row>
    <row r="54" spans="1:21" x14ac:dyDescent="0.35">
      <c r="A54" s="238" t="s">
        <v>142</v>
      </c>
      <c r="B54" s="395" t="s">
        <v>166</v>
      </c>
      <c r="C54" s="284" t="s">
        <v>59</v>
      </c>
      <c r="D54" s="273"/>
      <c r="E54" s="273">
        <f t="shared" ref="E54:U54" si="17">SUM(E55:E57)</f>
        <v>0</v>
      </c>
      <c r="F54" s="273">
        <f t="shared" si="17"/>
        <v>0</v>
      </c>
      <c r="G54" s="273">
        <f t="shared" si="17"/>
        <v>0</v>
      </c>
      <c r="H54" s="273">
        <f t="shared" si="17"/>
        <v>0</v>
      </c>
      <c r="I54" s="273">
        <f t="shared" si="17"/>
        <v>0</v>
      </c>
      <c r="J54" s="273">
        <f t="shared" si="17"/>
        <v>0</v>
      </c>
      <c r="K54" s="273">
        <f t="shared" si="17"/>
        <v>0</v>
      </c>
      <c r="L54" s="273">
        <f t="shared" si="17"/>
        <v>0</v>
      </c>
      <c r="M54" s="273">
        <f t="shared" si="17"/>
        <v>0</v>
      </c>
      <c r="N54" s="273">
        <f t="shared" si="17"/>
        <v>660277004</v>
      </c>
      <c r="O54" s="273">
        <f t="shared" si="17"/>
        <v>1050544272</v>
      </c>
      <c r="P54" s="273">
        <f t="shared" si="17"/>
        <v>1429376075</v>
      </c>
      <c r="Q54" s="273">
        <f t="shared" si="17"/>
        <v>1916330032</v>
      </c>
      <c r="R54" s="273">
        <f t="shared" si="17"/>
        <v>1174798768</v>
      </c>
      <c r="S54" s="273">
        <f t="shared" si="17"/>
        <v>1256241716</v>
      </c>
      <c r="T54" s="107">
        <f t="shared" si="17"/>
        <v>727535924</v>
      </c>
      <c r="U54" s="107">
        <f t="shared" si="17"/>
        <v>626811519</v>
      </c>
    </row>
    <row r="55" spans="1:21" x14ac:dyDescent="0.35">
      <c r="A55" s="238" t="s">
        <v>142</v>
      </c>
      <c r="B55" s="396"/>
      <c r="C55" s="263" t="s">
        <v>60</v>
      </c>
      <c r="D55" s="280"/>
      <c r="E55" s="273"/>
      <c r="F55" s="273"/>
      <c r="G55" s="273"/>
      <c r="H55" s="273"/>
      <c r="I55" s="273"/>
      <c r="J55" s="273"/>
      <c r="K55" s="273"/>
      <c r="L55" s="273"/>
      <c r="M55" s="273"/>
      <c r="N55" s="273">
        <v>90238590</v>
      </c>
      <c r="O55" s="273">
        <v>310172610</v>
      </c>
      <c r="P55" s="273">
        <v>260214855</v>
      </c>
      <c r="Q55" s="273">
        <v>50126800</v>
      </c>
      <c r="R55" s="273">
        <v>135630713</v>
      </c>
      <c r="S55" s="273">
        <v>171240759</v>
      </c>
      <c r="T55" s="107">
        <v>146746000</v>
      </c>
      <c r="U55" s="107">
        <v>75781249</v>
      </c>
    </row>
    <row r="56" spans="1:21" x14ac:dyDescent="0.35">
      <c r="A56" s="238" t="s">
        <v>142</v>
      </c>
      <c r="B56" s="396"/>
      <c r="C56" s="263" t="s">
        <v>61</v>
      </c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>
        <v>64483223</v>
      </c>
      <c r="O56" s="280">
        <v>75948267</v>
      </c>
      <c r="P56" s="280">
        <v>711593396</v>
      </c>
      <c r="Q56" s="280">
        <v>1187952523</v>
      </c>
      <c r="R56" s="280">
        <v>134942868</v>
      </c>
      <c r="S56" s="280">
        <v>127267171</v>
      </c>
      <c r="T56" s="107">
        <v>35555083</v>
      </c>
      <c r="U56" s="107">
        <v>47355888</v>
      </c>
    </row>
    <row r="57" spans="1:21" x14ac:dyDescent="0.35">
      <c r="A57" s="238" t="s">
        <v>142</v>
      </c>
      <c r="B57" s="396"/>
      <c r="C57" s="263" t="s">
        <v>62</v>
      </c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>
        <v>505555191</v>
      </c>
      <c r="O57" s="280">
        <v>664423395</v>
      </c>
      <c r="P57" s="280">
        <v>457567824</v>
      </c>
      <c r="Q57" s="280">
        <v>678250709</v>
      </c>
      <c r="R57" s="280">
        <v>904225187</v>
      </c>
      <c r="S57" s="280">
        <v>957733786</v>
      </c>
      <c r="T57" s="107">
        <v>545234841</v>
      </c>
      <c r="U57" s="107">
        <v>503674382</v>
      </c>
    </row>
    <row r="58" spans="1:21" x14ac:dyDescent="0.35">
      <c r="A58" s="238" t="s">
        <v>142</v>
      </c>
      <c r="B58" s="397"/>
      <c r="C58" s="282" t="s">
        <v>63</v>
      </c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75"/>
      <c r="U58" s="275"/>
    </row>
    <row r="59" spans="1:21" x14ac:dyDescent="0.35">
      <c r="A59" s="238" t="s">
        <v>142</v>
      </c>
      <c r="B59" s="395" t="s">
        <v>11</v>
      </c>
      <c r="C59" s="284" t="s">
        <v>59</v>
      </c>
      <c r="D59" s="273"/>
      <c r="E59" s="273">
        <f t="shared" ref="E59:U59" si="18">SUM(E60:E62)</f>
        <v>527137116</v>
      </c>
      <c r="F59" s="273">
        <f t="shared" si="18"/>
        <v>344755338</v>
      </c>
      <c r="G59" s="273">
        <f t="shared" si="18"/>
        <v>333348330</v>
      </c>
      <c r="H59" s="273">
        <f t="shared" si="18"/>
        <v>347134606</v>
      </c>
      <c r="I59" s="273">
        <f t="shared" si="18"/>
        <v>389758512</v>
      </c>
      <c r="J59" s="273">
        <f t="shared" si="18"/>
        <v>637937826</v>
      </c>
      <c r="K59" s="273">
        <f t="shared" si="18"/>
        <v>623879647</v>
      </c>
      <c r="L59" s="273">
        <f t="shared" si="18"/>
        <v>725521869</v>
      </c>
      <c r="M59" s="273">
        <f t="shared" si="18"/>
        <v>1982270054</v>
      </c>
      <c r="N59" s="273">
        <f t="shared" si="18"/>
        <v>2130690329</v>
      </c>
      <c r="O59" s="273">
        <f t="shared" si="18"/>
        <v>2521626803</v>
      </c>
      <c r="P59" s="273">
        <f t="shared" si="18"/>
        <v>1868806964</v>
      </c>
      <c r="Q59" s="273">
        <f t="shared" si="18"/>
        <v>2262957834</v>
      </c>
      <c r="R59" s="273">
        <f t="shared" si="18"/>
        <v>4058689515</v>
      </c>
      <c r="S59" s="273">
        <f t="shared" si="18"/>
        <v>4254981759</v>
      </c>
      <c r="T59" s="107">
        <f t="shared" si="18"/>
        <v>5191022485</v>
      </c>
      <c r="U59" s="107">
        <f t="shared" si="18"/>
        <v>4640827836</v>
      </c>
    </row>
    <row r="60" spans="1:21" x14ac:dyDescent="0.35">
      <c r="A60" s="238" t="s">
        <v>142</v>
      </c>
      <c r="B60" s="396"/>
      <c r="C60" s="263" t="s">
        <v>60</v>
      </c>
      <c r="D60" s="280"/>
      <c r="E60" s="273">
        <v>527137116</v>
      </c>
      <c r="F60" s="273">
        <v>344755338</v>
      </c>
      <c r="G60" s="273">
        <v>333348330</v>
      </c>
      <c r="H60" s="273">
        <v>347134606</v>
      </c>
      <c r="I60" s="273">
        <v>389758512</v>
      </c>
      <c r="J60" s="273">
        <v>466662868</v>
      </c>
      <c r="K60" s="273">
        <v>400130107</v>
      </c>
      <c r="L60" s="273">
        <v>93120725</v>
      </c>
      <c r="M60" s="273">
        <v>350269545</v>
      </c>
      <c r="N60" s="273">
        <v>557333130</v>
      </c>
      <c r="O60" s="273">
        <v>857924481</v>
      </c>
      <c r="P60" s="273">
        <v>1029505225</v>
      </c>
      <c r="Q60" s="273">
        <v>898141507</v>
      </c>
      <c r="R60" s="273">
        <v>1022776669</v>
      </c>
      <c r="S60" s="273">
        <v>1419427959</v>
      </c>
      <c r="T60" s="107">
        <v>1994306685</v>
      </c>
      <c r="U60" s="107">
        <v>1824487864</v>
      </c>
    </row>
    <row r="61" spans="1:21" x14ac:dyDescent="0.35">
      <c r="A61" s="238" t="s">
        <v>142</v>
      </c>
      <c r="B61" s="396"/>
      <c r="C61" s="263" t="s">
        <v>61</v>
      </c>
      <c r="D61" s="280"/>
      <c r="E61" s="280"/>
      <c r="F61" s="280"/>
      <c r="G61" s="280"/>
      <c r="H61" s="280"/>
      <c r="I61" s="280"/>
      <c r="J61" s="280">
        <v>171274958</v>
      </c>
      <c r="K61" s="280">
        <v>223749540</v>
      </c>
      <c r="L61" s="280">
        <v>253593122</v>
      </c>
      <c r="M61" s="280">
        <v>432595178</v>
      </c>
      <c r="N61" s="280">
        <v>546636755</v>
      </c>
      <c r="O61" s="280">
        <v>718534637</v>
      </c>
      <c r="P61" s="280">
        <v>17939223</v>
      </c>
      <c r="Q61" s="280">
        <v>20907699</v>
      </c>
      <c r="R61" s="280">
        <v>1162711786</v>
      </c>
      <c r="S61" s="280">
        <v>1045861190</v>
      </c>
      <c r="T61" s="107">
        <v>1261625486</v>
      </c>
      <c r="U61" s="107">
        <v>976454079</v>
      </c>
    </row>
    <row r="62" spans="1:21" x14ac:dyDescent="0.35">
      <c r="A62" s="238" t="s">
        <v>142</v>
      </c>
      <c r="B62" s="396"/>
      <c r="C62" s="263" t="s">
        <v>62</v>
      </c>
      <c r="D62" s="280"/>
      <c r="E62" s="280"/>
      <c r="F62" s="280"/>
      <c r="G62" s="280"/>
      <c r="H62" s="280"/>
      <c r="I62" s="280"/>
      <c r="J62" s="280"/>
      <c r="K62" s="280"/>
      <c r="L62" s="280">
        <v>378808022</v>
      </c>
      <c r="M62" s="280">
        <v>1199405331</v>
      </c>
      <c r="N62" s="280">
        <v>1026720444</v>
      </c>
      <c r="O62" s="280">
        <v>945167685</v>
      </c>
      <c r="P62" s="280">
        <v>821362516</v>
      </c>
      <c r="Q62" s="280">
        <v>1343908628</v>
      </c>
      <c r="R62" s="280">
        <v>1873201060</v>
      </c>
      <c r="S62" s="280">
        <v>1789692610</v>
      </c>
      <c r="T62" s="107">
        <v>1935090314</v>
      </c>
      <c r="U62" s="107">
        <v>1839885893</v>
      </c>
    </row>
    <row r="63" spans="1:21" x14ac:dyDescent="0.35">
      <c r="A63" s="238" t="s">
        <v>142</v>
      </c>
      <c r="B63" s="397"/>
      <c r="C63" s="282" t="s">
        <v>63</v>
      </c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75"/>
      <c r="U63" s="275"/>
    </row>
    <row r="64" spans="1:21" x14ac:dyDescent="0.35">
      <c r="A64" s="238" t="s">
        <v>142</v>
      </c>
      <c r="B64" s="395" t="s">
        <v>12</v>
      </c>
      <c r="C64" s="284" t="s">
        <v>59</v>
      </c>
      <c r="D64" s="273"/>
      <c r="E64" s="273">
        <f t="shared" ref="E64:U64" si="19">SUM(E65:E67)</f>
        <v>800687465</v>
      </c>
      <c r="F64" s="273">
        <f t="shared" si="19"/>
        <v>847209771</v>
      </c>
      <c r="G64" s="273">
        <f t="shared" si="19"/>
        <v>848523693</v>
      </c>
      <c r="H64" s="273">
        <f t="shared" si="19"/>
        <v>436463062</v>
      </c>
      <c r="I64" s="273">
        <f t="shared" si="19"/>
        <v>455796603</v>
      </c>
      <c r="J64" s="273">
        <f t="shared" si="19"/>
        <v>508166223</v>
      </c>
      <c r="K64" s="273">
        <f t="shared" si="19"/>
        <v>361782050</v>
      </c>
      <c r="L64" s="273">
        <f t="shared" si="19"/>
        <v>517983835</v>
      </c>
      <c r="M64" s="273">
        <f t="shared" si="19"/>
        <v>486834521</v>
      </c>
      <c r="N64" s="273">
        <f t="shared" si="19"/>
        <v>285295085</v>
      </c>
      <c r="O64" s="273">
        <f t="shared" si="19"/>
        <v>340361980</v>
      </c>
      <c r="P64" s="273">
        <f t="shared" si="19"/>
        <v>182010682</v>
      </c>
      <c r="Q64" s="273">
        <f t="shared" si="19"/>
        <v>252946148</v>
      </c>
      <c r="R64" s="273">
        <f t="shared" si="19"/>
        <v>291513628</v>
      </c>
      <c r="S64" s="273">
        <f t="shared" si="19"/>
        <v>273979721</v>
      </c>
      <c r="T64" s="107">
        <f t="shared" si="19"/>
        <v>170959170</v>
      </c>
      <c r="U64" s="107">
        <f t="shared" si="19"/>
        <v>145747483</v>
      </c>
    </row>
    <row r="65" spans="1:21" x14ac:dyDescent="0.35">
      <c r="A65" s="238" t="s">
        <v>142</v>
      </c>
      <c r="B65" s="396"/>
      <c r="C65" s="263" t="s">
        <v>60</v>
      </c>
      <c r="D65" s="280"/>
      <c r="E65" s="273">
        <v>800687465</v>
      </c>
      <c r="F65" s="273">
        <v>847209771</v>
      </c>
      <c r="G65" s="273">
        <v>848523693</v>
      </c>
      <c r="H65" s="273">
        <v>436463062</v>
      </c>
      <c r="I65" s="273">
        <v>455796603</v>
      </c>
      <c r="J65" s="273">
        <v>479296045</v>
      </c>
      <c r="K65" s="273">
        <v>333272503</v>
      </c>
      <c r="L65" s="273">
        <v>328572132</v>
      </c>
      <c r="M65" s="273">
        <v>70628147</v>
      </c>
      <c r="N65" s="273">
        <v>18372321</v>
      </c>
      <c r="O65" s="273">
        <v>30561983</v>
      </c>
      <c r="P65" s="273">
        <v>14530426</v>
      </c>
      <c r="Q65" s="273">
        <v>59464912</v>
      </c>
      <c r="R65" s="273">
        <v>55830485</v>
      </c>
      <c r="S65" s="273">
        <v>31142929</v>
      </c>
      <c r="T65" s="107">
        <v>24573576</v>
      </c>
      <c r="U65" s="107">
        <v>11689300</v>
      </c>
    </row>
    <row r="66" spans="1:21" x14ac:dyDescent="0.35">
      <c r="A66" s="238" t="s">
        <v>142</v>
      </c>
      <c r="B66" s="396"/>
      <c r="C66" s="263" t="s">
        <v>61</v>
      </c>
      <c r="D66" s="280"/>
      <c r="E66" s="280"/>
      <c r="F66" s="280"/>
      <c r="G66" s="280"/>
      <c r="H66" s="280"/>
      <c r="I66" s="280"/>
      <c r="J66" s="280">
        <v>28870178</v>
      </c>
      <c r="K66" s="280">
        <v>28509547</v>
      </c>
      <c r="L66" s="280">
        <v>29012310</v>
      </c>
      <c r="M66" s="280">
        <v>33208523</v>
      </c>
      <c r="N66" s="280">
        <v>36645850</v>
      </c>
      <c r="O66" s="280">
        <v>43930519</v>
      </c>
      <c r="P66" s="280">
        <v>66210</v>
      </c>
      <c r="Q66" s="280">
        <v>440</v>
      </c>
      <c r="R66" s="280">
        <v>14818533</v>
      </c>
      <c r="S66" s="280">
        <v>28669974</v>
      </c>
      <c r="T66" s="107">
        <v>17273074</v>
      </c>
      <c r="U66" s="107">
        <v>17034822</v>
      </c>
    </row>
    <row r="67" spans="1:21" x14ac:dyDescent="0.35">
      <c r="A67" s="238" t="s">
        <v>142</v>
      </c>
      <c r="B67" s="396"/>
      <c r="C67" s="263" t="s">
        <v>62</v>
      </c>
      <c r="D67" s="280"/>
      <c r="E67" s="280"/>
      <c r="F67" s="280"/>
      <c r="G67" s="280"/>
      <c r="H67" s="280"/>
      <c r="I67" s="280"/>
      <c r="J67" s="280"/>
      <c r="K67" s="280"/>
      <c r="L67" s="280">
        <v>160399393</v>
      </c>
      <c r="M67" s="280">
        <v>382997851</v>
      </c>
      <c r="N67" s="280">
        <v>230276914</v>
      </c>
      <c r="O67" s="280">
        <v>265869478</v>
      </c>
      <c r="P67" s="280">
        <v>167414046</v>
      </c>
      <c r="Q67" s="280">
        <v>193480796</v>
      </c>
      <c r="R67" s="280">
        <v>220864610</v>
      </c>
      <c r="S67" s="280">
        <v>214166818</v>
      </c>
      <c r="T67" s="107">
        <v>129112520</v>
      </c>
      <c r="U67" s="107">
        <v>117023361</v>
      </c>
    </row>
    <row r="68" spans="1:21" ht="15" thickBot="1" x14ac:dyDescent="0.4">
      <c r="A68" s="238" t="s">
        <v>142</v>
      </c>
      <c r="B68" s="401"/>
      <c r="C68" s="285" t="s">
        <v>63</v>
      </c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</row>
    <row r="69" spans="1:21" x14ac:dyDescent="0.35">
      <c r="A69" s="238" t="s">
        <v>142</v>
      </c>
      <c r="B69" s="402" t="s">
        <v>92</v>
      </c>
      <c r="C69" s="279" t="s">
        <v>59</v>
      </c>
      <c r="D69" s="273"/>
      <c r="E69" s="273">
        <f t="shared" ref="E69:U69" si="20">SUM(E70:E72)</f>
        <v>1116672513</v>
      </c>
      <c r="F69" s="273">
        <f t="shared" si="20"/>
        <v>963286500</v>
      </c>
      <c r="G69" s="273">
        <f t="shared" si="20"/>
        <v>936744971</v>
      </c>
      <c r="H69" s="273">
        <f t="shared" si="20"/>
        <v>1129609208</v>
      </c>
      <c r="I69" s="273">
        <f t="shared" si="20"/>
        <v>1174618023</v>
      </c>
      <c r="J69" s="273">
        <f t="shared" si="20"/>
        <v>1150118150</v>
      </c>
      <c r="K69" s="273">
        <f t="shared" si="20"/>
        <v>1260624724</v>
      </c>
      <c r="L69" s="273">
        <f t="shared" si="20"/>
        <v>2554848278</v>
      </c>
      <c r="M69" s="273">
        <f t="shared" si="20"/>
        <v>4465926585</v>
      </c>
      <c r="N69" s="273">
        <f t="shared" si="20"/>
        <v>7301461600</v>
      </c>
      <c r="O69" s="273">
        <f t="shared" si="20"/>
        <v>10029438678</v>
      </c>
      <c r="P69" s="273">
        <f t="shared" si="20"/>
        <v>9664286823</v>
      </c>
      <c r="Q69" s="273">
        <f t="shared" si="20"/>
        <v>10434365733</v>
      </c>
      <c r="R69" s="273">
        <f t="shared" si="20"/>
        <v>11466484660</v>
      </c>
      <c r="S69" s="273">
        <f t="shared" si="20"/>
        <v>11911643879</v>
      </c>
      <c r="T69" s="107">
        <f t="shared" si="20"/>
        <v>9676236174</v>
      </c>
      <c r="U69" s="107">
        <f t="shared" si="20"/>
        <v>10483847052</v>
      </c>
    </row>
    <row r="70" spans="1:21" x14ac:dyDescent="0.35">
      <c r="A70" s="238" t="s">
        <v>142</v>
      </c>
      <c r="B70" s="402"/>
      <c r="C70" s="263" t="s">
        <v>60</v>
      </c>
      <c r="D70" s="280"/>
      <c r="E70" s="273">
        <v>1116672513</v>
      </c>
      <c r="F70" s="273">
        <v>963286500</v>
      </c>
      <c r="G70" s="273">
        <v>936744971</v>
      </c>
      <c r="H70" s="273">
        <v>1129609208</v>
      </c>
      <c r="I70" s="273">
        <v>1174618023</v>
      </c>
      <c r="J70" s="273">
        <v>874534303</v>
      </c>
      <c r="K70" s="273">
        <v>898256646</v>
      </c>
      <c r="L70" s="273">
        <v>1037411299</v>
      </c>
      <c r="M70" s="273">
        <v>1381589028</v>
      </c>
      <c r="N70" s="273">
        <v>3317059186</v>
      </c>
      <c r="O70" s="273">
        <v>5122988557</v>
      </c>
      <c r="P70" s="273">
        <v>6089888692</v>
      </c>
      <c r="Q70" s="273">
        <v>5107929797</v>
      </c>
      <c r="R70" s="273">
        <v>5425548129</v>
      </c>
      <c r="S70" s="273">
        <v>6716799822</v>
      </c>
      <c r="T70" s="107">
        <v>5893349651</v>
      </c>
      <c r="U70" s="107">
        <v>6053909391</v>
      </c>
    </row>
    <row r="71" spans="1:21" x14ac:dyDescent="0.35">
      <c r="A71" s="238" t="s">
        <v>142</v>
      </c>
      <c r="B71" s="402"/>
      <c r="C71" s="263" t="s">
        <v>61</v>
      </c>
      <c r="D71" s="280"/>
      <c r="E71" s="280"/>
      <c r="F71" s="280"/>
      <c r="G71" s="280"/>
      <c r="H71" s="280"/>
      <c r="I71" s="280"/>
      <c r="J71" s="280">
        <v>275583847</v>
      </c>
      <c r="K71" s="280">
        <v>362368078</v>
      </c>
      <c r="L71" s="280">
        <v>512817863</v>
      </c>
      <c r="M71" s="280">
        <v>696924952</v>
      </c>
      <c r="N71" s="280">
        <v>1148224502</v>
      </c>
      <c r="O71" s="280">
        <v>1731479921</v>
      </c>
      <c r="P71" s="280">
        <v>1230641793</v>
      </c>
      <c r="Q71" s="280">
        <v>1758293095</v>
      </c>
      <c r="R71" s="280">
        <v>2019669996</v>
      </c>
      <c r="S71" s="280">
        <v>1791466028</v>
      </c>
      <c r="T71" s="107">
        <v>1210267726</v>
      </c>
      <c r="U71" s="107">
        <v>1133504830</v>
      </c>
    </row>
    <row r="72" spans="1:21" x14ac:dyDescent="0.35">
      <c r="A72" s="238" t="s">
        <v>142</v>
      </c>
      <c r="B72" s="402"/>
      <c r="C72" s="263" t="s">
        <v>62</v>
      </c>
      <c r="D72" s="280"/>
      <c r="E72" s="280"/>
      <c r="F72" s="280"/>
      <c r="G72" s="280"/>
      <c r="H72" s="280"/>
      <c r="I72" s="280"/>
      <c r="J72" s="280"/>
      <c r="K72" s="280"/>
      <c r="L72" s="280">
        <v>1004619116</v>
      </c>
      <c r="M72" s="280">
        <v>2387412605</v>
      </c>
      <c r="N72" s="280">
        <v>2836177912</v>
      </c>
      <c r="O72" s="280">
        <v>3174970200</v>
      </c>
      <c r="P72" s="280">
        <v>2343756338</v>
      </c>
      <c r="Q72" s="280">
        <v>3568142841</v>
      </c>
      <c r="R72" s="280">
        <v>4021266535</v>
      </c>
      <c r="S72" s="280">
        <v>3403378029</v>
      </c>
      <c r="T72" s="107">
        <v>2572618797</v>
      </c>
      <c r="U72" s="107">
        <v>3296432831</v>
      </c>
    </row>
    <row r="73" spans="1:21" x14ac:dyDescent="0.35">
      <c r="A73" s="238" t="s">
        <v>142</v>
      </c>
      <c r="B73" s="403"/>
      <c r="C73" s="287" t="s">
        <v>63</v>
      </c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</row>
    <row r="74" spans="1:21" x14ac:dyDescent="0.35">
      <c r="A74" s="238" t="s">
        <v>142</v>
      </c>
      <c r="B74" s="395" t="s">
        <v>93</v>
      </c>
      <c r="C74" s="284" t="s">
        <v>59</v>
      </c>
      <c r="D74" s="273"/>
      <c r="E74" s="273">
        <f t="shared" ref="E74:U74" si="21">SUM(E75:E77)</f>
        <v>168620486</v>
      </c>
      <c r="F74" s="273">
        <f t="shared" si="21"/>
        <v>172721506</v>
      </c>
      <c r="G74" s="273">
        <f t="shared" si="21"/>
        <v>60956729</v>
      </c>
      <c r="H74" s="273">
        <f t="shared" si="21"/>
        <v>171194084</v>
      </c>
      <c r="I74" s="273">
        <f t="shared" si="21"/>
        <v>170080054</v>
      </c>
      <c r="J74" s="273">
        <f t="shared" si="21"/>
        <v>209198065</v>
      </c>
      <c r="K74" s="273">
        <f t="shared" si="21"/>
        <v>154392877</v>
      </c>
      <c r="L74" s="273">
        <f t="shared" si="21"/>
        <v>283776202</v>
      </c>
      <c r="M74" s="273">
        <f t="shared" si="21"/>
        <v>1552603954</v>
      </c>
      <c r="N74" s="273">
        <f t="shared" si="21"/>
        <v>696101912</v>
      </c>
      <c r="O74" s="273">
        <f t="shared" si="21"/>
        <v>877213225</v>
      </c>
      <c r="P74" s="273">
        <f t="shared" si="21"/>
        <v>715745595</v>
      </c>
      <c r="Q74" s="273">
        <f t="shared" si="21"/>
        <v>710703642</v>
      </c>
      <c r="R74" s="273">
        <f t="shared" si="21"/>
        <v>591119278</v>
      </c>
      <c r="S74" s="273">
        <f t="shared" si="21"/>
        <v>563039486</v>
      </c>
      <c r="T74" s="107">
        <f t="shared" si="21"/>
        <v>333587122</v>
      </c>
      <c r="U74" s="107">
        <f t="shared" si="21"/>
        <v>324502410</v>
      </c>
    </row>
    <row r="75" spans="1:21" x14ac:dyDescent="0.35">
      <c r="A75" s="238" t="s">
        <v>142</v>
      </c>
      <c r="B75" s="396"/>
      <c r="C75" s="263" t="s">
        <v>60</v>
      </c>
      <c r="D75" s="280"/>
      <c r="E75" s="273">
        <v>168620486</v>
      </c>
      <c r="F75" s="273">
        <v>172721506</v>
      </c>
      <c r="G75" s="273">
        <v>60956729</v>
      </c>
      <c r="H75" s="273">
        <v>171194084</v>
      </c>
      <c r="I75" s="273">
        <v>170080054</v>
      </c>
      <c r="J75" s="273">
        <v>165440276</v>
      </c>
      <c r="K75" s="273">
        <v>65146080</v>
      </c>
      <c r="L75" s="273">
        <v>9639295</v>
      </c>
      <c r="M75" s="273">
        <v>195340559</v>
      </c>
      <c r="N75" s="273">
        <v>343234708</v>
      </c>
      <c r="O75" s="273">
        <v>550857067</v>
      </c>
      <c r="P75" s="273">
        <v>394658752</v>
      </c>
      <c r="Q75" s="273">
        <v>278663651</v>
      </c>
      <c r="R75" s="273">
        <v>231018101</v>
      </c>
      <c r="S75" s="273">
        <v>237860117</v>
      </c>
      <c r="T75" s="107">
        <v>156590373</v>
      </c>
      <c r="U75" s="107">
        <v>175021339</v>
      </c>
    </row>
    <row r="76" spans="1:21" x14ac:dyDescent="0.35">
      <c r="A76" s="238" t="s">
        <v>142</v>
      </c>
      <c r="B76" s="396"/>
      <c r="C76" s="263" t="s">
        <v>61</v>
      </c>
      <c r="D76" s="280"/>
      <c r="E76" s="280"/>
      <c r="F76" s="280"/>
      <c r="G76" s="280"/>
      <c r="H76" s="280"/>
      <c r="I76" s="280"/>
      <c r="J76" s="280">
        <v>43757789</v>
      </c>
      <c r="K76" s="280">
        <v>89246797</v>
      </c>
      <c r="L76" s="280">
        <v>195026587</v>
      </c>
      <c r="M76" s="280">
        <v>157858064</v>
      </c>
      <c r="N76" s="280">
        <v>117563400</v>
      </c>
      <c r="O76" s="280">
        <v>104938289</v>
      </c>
      <c r="P76" s="280">
        <v>171353120</v>
      </c>
      <c r="Q76" s="280">
        <v>219463131</v>
      </c>
      <c r="R76" s="280">
        <v>138955459</v>
      </c>
      <c r="S76" s="280">
        <v>106746946</v>
      </c>
      <c r="T76" s="107">
        <v>71822785</v>
      </c>
      <c r="U76" s="107">
        <v>33525347</v>
      </c>
    </row>
    <row r="77" spans="1:21" x14ac:dyDescent="0.35">
      <c r="A77" s="238" t="s">
        <v>142</v>
      </c>
      <c r="B77" s="396"/>
      <c r="C77" s="263" t="s">
        <v>62</v>
      </c>
      <c r="D77" s="280"/>
      <c r="E77" s="280"/>
      <c r="F77" s="280"/>
      <c r="G77" s="280"/>
      <c r="H77" s="280"/>
      <c r="I77" s="280"/>
      <c r="J77" s="280"/>
      <c r="K77" s="280"/>
      <c r="L77" s="280">
        <v>79110320</v>
      </c>
      <c r="M77" s="280">
        <v>1199405331</v>
      </c>
      <c r="N77" s="280">
        <v>235303804</v>
      </c>
      <c r="O77" s="280">
        <v>221417869</v>
      </c>
      <c r="P77" s="280">
        <v>149733723</v>
      </c>
      <c r="Q77" s="280">
        <v>212576860</v>
      </c>
      <c r="R77" s="280">
        <v>221145718</v>
      </c>
      <c r="S77" s="280">
        <v>218432423</v>
      </c>
      <c r="T77" s="107">
        <v>105173964</v>
      </c>
      <c r="U77" s="107">
        <v>115955724</v>
      </c>
    </row>
    <row r="78" spans="1:21" x14ac:dyDescent="0.35">
      <c r="A78" s="238" t="s">
        <v>142</v>
      </c>
      <c r="B78" s="397"/>
      <c r="C78" s="282" t="s">
        <v>63</v>
      </c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</row>
    <row r="79" spans="1:21" x14ac:dyDescent="0.35">
      <c r="A79" s="238" t="s">
        <v>142</v>
      </c>
      <c r="B79" s="402" t="s">
        <v>94</v>
      </c>
      <c r="C79" s="279" t="s">
        <v>59</v>
      </c>
      <c r="D79" s="280"/>
      <c r="E79" s="273">
        <f>E34-E69-E74</f>
        <v>1029182845</v>
      </c>
      <c r="F79" s="273">
        <f>F34-F69-F74</f>
        <v>793614538</v>
      </c>
      <c r="G79" s="273">
        <f>G34-G69-G74</f>
        <v>842760594</v>
      </c>
      <c r="H79" s="273">
        <f>H34-H69-H74</f>
        <v>841413776</v>
      </c>
      <c r="I79" s="273">
        <f t="shared" ref="I79:U79" si="22">SUM(I80:I82)</f>
        <v>745726098</v>
      </c>
      <c r="J79" s="273">
        <f t="shared" si="22"/>
        <v>749849455</v>
      </c>
      <c r="K79" s="273">
        <f t="shared" si="22"/>
        <v>1038346087</v>
      </c>
      <c r="L79" s="273">
        <f t="shared" si="22"/>
        <v>1329950976</v>
      </c>
      <c r="M79" s="273">
        <f t="shared" si="22"/>
        <v>1020741167</v>
      </c>
      <c r="N79" s="273">
        <f t="shared" si="22"/>
        <v>2267879167</v>
      </c>
      <c r="O79" s="273">
        <f t="shared" si="22"/>
        <v>2394402153</v>
      </c>
      <c r="P79" s="273">
        <f t="shared" si="22"/>
        <v>2033139582</v>
      </c>
      <c r="Q79" s="273">
        <f t="shared" si="22"/>
        <v>2770126591</v>
      </c>
      <c r="R79" s="273">
        <f t="shared" si="22"/>
        <v>2925748641</v>
      </c>
      <c r="S79" s="273">
        <f t="shared" si="22"/>
        <v>3240601635</v>
      </c>
      <c r="T79" s="107">
        <f t="shared" si="22"/>
        <v>3724735874</v>
      </c>
      <c r="U79" s="107">
        <f t="shared" si="22"/>
        <v>3279869340</v>
      </c>
    </row>
    <row r="80" spans="1:21" x14ac:dyDescent="0.35">
      <c r="A80" s="238" t="s">
        <v>142</v>
      </c>
      <c r="B80" s="402"/>
      <c r="C80" s="263" t="s">
        <v>60</v>
      </c>
      <c r="D80" s="280"/>
      <c r="E80" s="280"/>
      <c r="F80" s="280"/>
      <c r="G80" s="280"/>
      <c r="H80" s="280"/>
      <c r="I80" s="280">
        <f t="shared" ref="I80:U80" si="23">I35-I70-I75</f>
        <v>745726098</v>
      </c>
      <c r="J80" s="280">
        <f t="shared" si="23"/>
        <v>467169814</v>
      </c>
      <c r="K80" s="280">
        <f t="shared" si="23"/>
        <v>659515706</v>
      </c>
      <c r="L80" s="280">
        <f t="shared" si="23"/>
        <v>553621836</v>
      </c>
      <c r="M80" s="280">
        <f t="shared" si="23"/>
        <v>643685266</v>
      </c>
      <c r="N80" s="280">
        <f t="shared" si="23"/>
        <v>596345341</v>
      </c>
      <c r="O80" s="280">
        <f t="shared" si="23"/>
        <v>493511131</v>
      </c>
      <c r="P80" s="280">
        <f t="shared" si="23"/>
        <v>414380426</v>
      </c>
      <c r="Q80" s="280">
        <f t="shared" si="23"/>
        <v>508917173</v>
      </c>
      <c r="R80" s="280">
        <f t="shared" si="23"/>
        <v>751649054</v>
      </c>
      <c r="S80" s="280">
        <f t="shared" si="23"/>
        <v>1084192747</v>
      </c>
      <c r="T80" s="107">
        <f t="shared" si="23"/>
        <v>1868387986</v>
      </c>
      <c r="U80" s="107">
        <f t="shared" si="23"/>
        <v>1136397213</v>
      </c>
    </row>
    <row r="81" spans="1:21" x14ac:dyDescent="0.35">
      <c r="A81" s="238" t="s">
        <v>142</v>
      </c>
      <c r="B81" s="402"/>
      <c r="C81" s="263" t="s">
        <v>61</v>
      </c>
      <c r="D81" s="280"/>
      <c r="E81" s="280"/>
      <c r="F81" s="280"/>
      <c r="G81" s="280"/>
      <c r="H81" s="280"/>
      <c r="I81" s="280"/>
      <c r="J81" s="280">
        <f t="shared" ref="J81:U81" si="24">J36-J71-J76</f>
        <v>282679641</v>
      </c>
      <c r="K81" s="280">
        <f t="shared" si="24"/>
        <v>378830381</v>
      </c>
      <c r="L81" s="280">
        <f t="shared" si="24"/>
        <v>529106084</v>
      </c>
      <c r="M81" s="280">
        <f t="shared" si="24"/>
        <v>572109485</v>
      </c>
      <c r="N81" s="280">
        <f t="shared" si="24"/>
        <v>693570957</v>
      </c>
      <c r="O81" s="280">
        <f t="shared" si="24"/>
        <v>779743129</v>
      </c>
      <c r="P81" s="280">
        <f t="shared" si="24"/>
        <v>789618499</v>
      </c>
      <c r="Q81" s="280">
        <f t="shared" si="24"/>
        <v>1145161851</v>
      </c>
      <c r="R81" s="280">
        <f t="shared" si="24"/>
        <v>1003160206</v>
      </c>
      <c r="S81" s="280">
        <f t="shared" si="24"/>
        <v>939007949</v>
      </c>
      <c r="T81" s="107">
        <f t="shared" si="24"/>
        <v>1170859214</v>
      </c>
      <c r="U81" s="107">
        <f t="shared" si="24"/>
        <v>1404952607</v>
      </c>
    </row>
    <row r="82" spans="1:21" x14ac:dyDescent="0.35">
      <c r="A82" s="238" t="s">
        <v>142</v>
      </c>
      <c r="B82" s="402"/>
      <c r="C82" s="263" t="s">
        <v>62</v>
      </c>
      <c r="D82" s="280"/>
      <c r="E82" s="280"/>
      <c r="F82" s="280"/>
      <c r="G82" s="280"/>
      <c r="H82" s="280"/>
      <c r="I82" s="280"/>
      <c r="J82" s="280"/>
      <c r="K82" s="280"/>
      <c r="L82" s="280">
        <f t="shared" ref="L82:U82" si="25">L37-L72-L77</f>
        <v>247223056</v>
      </c>
      <c r="M82" s="280">
        <f t="shared" si="25"/>
        <v>-195053584</v>
      </c>
      <c r="N82" s="280">
        <f t="shared" si="25"/>
        <v>977962869</v>
      </c>
      <c r="O82" s="280">
        <f t="shared" si="25"/>
        <v>1121147893</v>
      </c>
      <c r="P82" s="280">
        <f t="shared" si="25"/>
        <v>829140657</v>
      </c>
      <c r="Q82" s="280">
        <f t="shared" si="25"/>
        <v>1116047567</v>
      </c>
      <c r="R82" s="280">
        <f t="shared" si="25"/>
        <v>1170939381</v>
      </c>
      <c r="S82" s="280">
        <f t="shared" si="25"/>
        <v>1217400939</v>
      </c>
      <c r="T82" s="107">
        <f t="shared" si="25"/>
        <v>685488674</v>
      </c>
      <c r="U82" s="107">
        <f t="shared" si="25"/>
        <v>738519520</v>
      </c>
    </row>
    <row r="83" spans="1:21" x14ac:dyDescent="0.35">
      <c r="A83" s="238" t="s">
        <v>142</v>
      </c>
      <c r="B83" s="404"/>
      <c r="C83" s="288" t="s">
        <v>63</v>
      </c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</row>
    <row r="84" spans="1:21" x14ac:dyDescent="0.35">
      <c r="A84" s="238" t="s">
        <v>142</v>
      </c>
    </row>
    <row r="85" spans="1:21" x14ac:dyDescent="0.35">
      <c r="A85" s="238" t="s">
        <v>142</v>
      </c>
      <c r="B85" s="270"/>
    </row>
    <row r="86" spans="1:21" x14ac:dyDescent="0.35">
      <c r="A86" s="238" t="s">
        <v>104</v>
      </c>
      <c r="B86" s="267" t="s">
        <v>172</v>
      </c>
      <c r="C86" s="267" t="s">
        <v>68</v>
      </c>
      <c r="D86" s="268" t="s">
        <v>145</v>
      </c>
      <c r="E86" s="268" t="s">
        <v>146</v>
      </c>
      <c r="F86" s="268" t="s">
        <v>147</v>
      </c>
      <c r="G86" s="268" t="s">
        <v>148</v>
      </c>
      <c r="H86" s="268" t="s">
        <v>149</v>
      </c>
      <c r="I86" s="268" t="s">
        <v>150</v>
      </c>
      <c r="J86" s="268" t="s">
        <v>151</v>
      </c>
      <c r="K86" s="268" t="s">
        <v>152</v>
      </c>
      <c r="L86" s="268" t="s">
        <v>153</v>
      </c>
      <c r="M86" s="268" t="s">
        <v>154</v>
      </c>
      <c r="N86" s="268" t="s">
        <v>155</v>
      </c>
      <c r="O86" s="268" t="s">
        <v>156</v>
      </c>
      <c r="P86" s="268" t="s">
        <v>157</v>
      </c>
      <c r="Q86" s="268" t="s">
        <v>158</v>
      </c>
      <c r="R86" s="268" t="s">
        <v>159</v>
      </c>
      <c r="S86" s="341" t="s">
        <v>160</v>
      </c>
      <c r="T86" s="341" t="s">
        <v>164</v>
      </c>
      <c r="U86" s="341" t="s">
        <v>165</v>
      </c>
    </row>
    <row r="87" spans="1:21" s="240" customFormat="1" x14ac:dyDescent="0.35">
      <c r="A87" s="238" t="s">
        <v>142</v>
      </c>
      <c r="B87" s="239" t="s">
        <v>168</v>
      </c>
      <c r="C87" s="239" t="s">
        <v>167</v>
      </c>
      <c r="D87" s="241">
        <v>166967000000</v>
      </c>
      <c r="E87" s="241">
        <v>177918000000</v>
      </c>
      <c r="F87" s="241">
        <v>180992000000</v>
      </c>
      <c r="G87" s="241">
        <v>191491000000</v>
      </c>
      <c r="H87" s="241">
        <v>205379000000</v>
      </c>
      <c r="I87" s="241">
        <v>227683000000</v>
      </c>
      <c r="J87" s="241">
        <v>247084000000</v>
      </c>
      <c r="K87" s="241">
        <v>287715000000</v>
      </c>
      <c r="L87" s="241">
        <v>319799000000</v>
      </c>
      <c r="M87" s="241">
        <v>355651000000</v>
      </c>
      <c r="N87" s="241">
        <v>364417000000</v>
      </c>
      <c r="O87" s="241">
        <v>418146000000</v>
      </c>
      <c r="P87" s="241">
        <v>464834000000</v>
      </c>
      <c r="Q87" s="241">
        <v>498535000000</v>
      </c>
      <c r="R87" s="241">
        <v>534807000000</v>
      </c>
      <c r="S87" s="241">
        <v>576560000000</v>
      </c>
      <c r="T87" s="374">
        <v>612531000000</v>
      </c>
      <c r="U87" s="374">
        <v>659248000000</v>
      </c>
    </row>
    <row r="88" spans="1:21" s="240" customFormat="1" x14ac:dyDescent="0.35">
      <c r="A88" s="238" t="s">
        <v>142</v>
      </c>
      <c r="B88" s="242" t="s">
        <v>171</v>
      </c>
      <c r="C88" s="242" t="s">
        <v>173</v>
      </c>
      <c r="D88" s="243">
        <v>3.3833333333333302</v>
      </c>
      <c r="E88" s="243">
        <v>3.49</v>
      </c>
      <c r="F88" s="243">
        <v>3.5068333333333301</v>
      </c>
      <c r="G88" s="243">
        <v>3.5165000000000002</v>
      </c>
      <c r="H88" s="243">
        <v>3.4784670000000002</v>
      </c>
      <c r="I88" s="243">
        <v>3.4131749999999998</v>
      </c>
      <c r="J88" s="243">
        <v>3.2958416666666701</v>
      </c>
      <c r="K88" s="243">
        <v>3.27403250265816</v>
      </c>
      <c r="L88" s="243">
        <v>3.1280445773524699</v>
      </c>
      <c r="M88" s="243">
        <v>2.9244083333333299</v>
      </c>
      <c r="N88" s="243">
        <v>3.0115083333333299</v>
      </c>
      <c r="O88" s="243">
        <v>2.8251249999999999</v>
      </c>
      <c r="P88" s="243">
        <v>2.7541000000000002</v>
      </c>
      <c r="Q88" s="243">
        <v>2.6375864177489201</v>
      </c>
      <c r="R88" s="243">
        <v>2.7018990259740301</v>
      </c>
      <c r="S88" s="358">
        <v>2.8390441378066398</v>
      </c>
      <c r="T88" s="375">
        <v>3.1844392415223699</v>
      </c>
      <c r="U88" s="375">
        <v>3.3750615872066501</v>
      </c>
    </row>
    <row r="89" spans="1:21" s="240" customFormat="1" x14ac:dyDescent="0.35">
      <c r="A89" s="238" t="s">
        <v>142</v>
      </c>
      <c r="B89" s="244" t="s">
        <v>69</v>
      </c>
      <c r="C89" s="244" t="s">
        <v>173</v>
      </c>
      <c r="D89" s="245">
        <v>25561299</v>
      </c>
      <c r="E89" s="245">
        <v>25914879</v>
      </c>
      <c r="F89" s="245">
        <v>26261363</v>
      </c>
      <c r="G89" s="245">
        <v>26601467</v>
      </c>
      <c r="H89" s="245">
        <v>26937738</v>
      </c>
      <c r="I89" s="245">
        <v>27273194</v>
      </c>
      <c r="J89" s="245">
        <v>27610410</v>
      </c>
      <c r="K89" s="245">
        <v>27949944</v>
      </c>
      <c r="L89" s="245">
        <v>28292724</v>
      </c>
      <c r="M89" s="245">
        <v>28641980</v>
      </c>
      <c r="N89" s="245">
        <v>29001507</v>
      </c>
      <c r="O89" s="245">
        <v>29373646</v>
      </c>
      <c r="P89" s="245">
        <v>29759989</v>
      </c>
      <c r="Q89" s="245">
        <v>30158966</v>
      </c>
      <c r="R89" s="245">
        <v>30565716</v>
      </c>
      <c r="S89" s="245">
        <v>30973354</v>
      </c>
      <c r="T89" s="375">
        <v>31376671</v>
      </c>
      <c r="U89" s="375">
        <v>31773839</v>
      </c>
    </row>
    <row r="90" spans="1:21" x14ac:dyDescent="0.35">
      <c r="A90" s="238" t="s">
        <v>142</v>
      </c>
      <c r="B90" s="246" t="s">
        <v>169</v>
      </c>
      <c r="C90" s="246" t="s">
        <v>167</v>
      </c>
      <c r="D90" s="326" t="s">
        <v>170</v>
      </c>
      <c r="E90" s="247">
        <v>38224000000</v>
      </c>
      <c r="F90" s="247">
        <v>37466000000</v>
      </c>
      <c r="G90" s="247">
        <v>37282000000</v>
      </c>
      <c r="H90" s="247">
        <v>40953000000</v>
      </c>
      <c r="I90" s="247">
        <v>44141000000</v>
      </c>
      <c r="J90" s="247">
        <v>49857000000</v>
      </c>
      <c r="K90" s="247">
        <v>54864000000</v>
      </c>
      <c r="L90" s="247">
        <v>59441000000</v>
      </c>
      <c r="M90" s="247">
        <v>69594000000</v>
      </c>
      <c r="N90" s="247">
        <v>78291000000</v>
      </c>
      <c r="O90" s="247">
        <v>88159000000</v>
      </c>
      <c r="P90" s="247">
        <v>92969000000</v>
      </c>
      <c r="Q90" s="247">
        <v>103357000000</v>
      </c>
      <c r="R90" s="247">
        <v>117727000000</v>
      </c>
      <c r="S90" s="247">
        <v>129894000000</v>
      </c>
      <c r="T90" s="326">
        <v>136328000000</v>
      </c>
      <c r="U90" s="326">
        <v>138366000000</v>
      </c>
    </row>
    <row r="91" spans="1:21" x14ac:dyDescent="0.35">
      <c r="A91" s="238" t="s">
        <v>142</v>
      </c>
      <c r="B91" s="263"/>
      <c r="C91" s="263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327"/>
      <c r="U91" s="327"/>
    </row>
    <row r="92" spans="1:21" x14ac:dyDescent="0.35">
      <c r="A92" s="238" t="s">
        <v>142</v>
      </c>
      <c r="B92" s="263"/>
      <c r="C92" s="263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327"/>
      <c r="U92" s="327"/>
    </row>
    <row r="93" spans="1:21" ht="15" customHeight="1" x14ac:dyDescent="0.35">
      <c r="A93" s="238" t="s">
        <v>142</v>
      </c>
      <c r="B93" s="267" t="s">
        <v>76</v>
      </c>
      <c r="C93" s="267" t="s">
        <v>58</v>
      </c>
      <c r="D93" s="268">
        <v>1999</v>
      </c>
      <c r="E93" s="268">
        <v>2000</v>
      </c>
      <c r="F93" s="268">
        <v>2001</v>
      </c>
      <c r="G93" s="268">
        <v>2002</v>
      </c>
      <c r="H93" s="268">
        <v>2003</v>
      </c>
      <c r="I93" s="268">
        <v>2004</v>
      </c>
      <c r="J93" s="268">
        <v>2005</v>
      </c>
      <c r="K93" s="268">
        <v>2006</v>
      </c>
      <c r="L93" s="268">
        <v>2007</v>
      </c>
      <c r="M93" s="268">
        <v>2008</v>
      </c>
      <c r="N93" s="268">
        <v>2009</v>
      </c>
      <c r="O93" s="268">
        <v>2010</v>
      </c>
      <c r="P93" s="268">
        <v>2011</v>
      </c>
      <c r="Q93" s="268">
        <v>2012</v>
      </c>
      <c r="R93" s="268">
        <v>2013</v>
      </c>
      <c r="S93" s="341">
        <v>2014</v>
      </c>
      <c r="T93" s="341">
        <v>2015</v>
      </c>
      <c r="U93" s="341">
        <v>2016</v>
      </c>
    </row>
    <row r="94" spans="1:21" ht="15" customHeight="1" x14ac:dyDescent="0.35">
      <c r="A94" s="238" t="s">
        <v>142</v>
      </c>
      <c r="B94" s="398" t="s">
        <v>0</v>
      </c>
      <c r="C94" s="269" t="s">
        <v>125</v>
      </c>
      <c r="D94" s="291"/>
      <c r="E94" s="270">
        <f t="shared" ref="E94:R94" si="26">(E8/E$8)*100</f>
        <v>100</v>
      </c>
      <c r="F94" s="270">
        <f t="shared" si="26"/>
        <v>100</v>
      </c>
      <c r="G94" s="270">
        <f t="shared" si="26"/>
        <v>100</v>
      </c>
      <c r="H94" s="270">
        <f t="shared" si="26"/>
        <v>100</v>
      </c>
      <c r="I94" s="270">
        <f t="shared" si="26"/>
        <v>100</v>
      </c>
      <c r="J94" s="270">
        <f t="shared" si="26"/>
        <v>100</v>
      </c>
      <c r="K94" s="270">
        <f t="shared" si="26"/>
        <v>100</v>
      </c>
      <c r="L94" s="270">
        <f t="shared" si="26"/>
        <v>100</v>
      </c>
      <c r="M94" s="270">
        <f t="shared" si="26"/>
        <v>100</v>
      </c>
      <c r="N94" s="270">
        <f t="shared" si="26"/>
        <v>100</v>
      </c>
      <c r="O94" s="270">
        <f t="shared" si="26"/>
        <v>100</v>
      </c>
      <c r="P94" s="270">
        <f t="shared" si="26"/>
        <v>100</v>
      </c>
      <c r="Q94" s="270">
        <f t="shared" si="26"/>
        <v>100</v>
      </c>
      <c r="R94" s="270">
        <f t="shared" si="26"/>
        <v>100</v>
      </c>
      <c r="S94" s="270">
        <f t="shared" ref="S94:U94" si="27">(S8/S$8)*100</f>
        <v>100</v>
      </c>
      <c r="T94" s="309">
        <f t="shared" si="27"/>
        <v>100</v>
      </c>
      <c r="U94" s="309">
        <f t="shared" si="27"/>
        <v>100</v>
      </c>
    </row>
    <row r="95" spans="1:21" ht="15" customHeight="1" x14ac:dyDescent="0.35">
      <c r="A95" s="238" t="s">
        <v>142</v>
      </c>
      <c r="B95" s="399"/>
      <c r="C95" s="269" t="s">
        <v>124</v>
      </c>
      <c r="D95" s="270"/>
      <c r="E95" s="270">
        <f t="shared" ref="E95:R95" si="28">(E9/E$8)*100</f>
        <v>91.104115289654203</v>
      </c>
      <c r="F95" s="270">
        <f t="shared" si="28"/>
        <v>94.908195563646089</v>
      </c>
      <c r="G95" s="270">
        <f t="shared" si="28"/>
        <v>91.260398497527234</v>
      </c>
      <c r="H95" s="270">
        <f t="shared" si="28"/>
        <v>141.44780434756262</v>
      </c>
      <c r="I95" s="270">
        <f t="shared" si="28"/>
        <v>103.89912089130704</v>
      </c>
      <c r="J95" s="270">
        <f t="shared" si="28"/>
        <v>102.17205071406819</v>
      </c>
      <c r="K95" s="270">
        <f t="shared" si="28"/>
        <v>132.25796545006102</v>
      </c>
      <c r="L95" s="270">
        <f t="shared" si="28"/>
        <v>113.4634980834124</v>
      </c>
      <c r="M95" s="270">
        <f t="shared" si="28"/>
        <v>111.33607403579052</v>
      </c>
      <c r="N95" s="270">
        <f t="shared" si="28"/>
        <v>101.94550887632121</v>
      </c>
      <c r="O95" s="270">
        <f t="shared" si="28"/>
        <v>101.97191131470613</v>
      </c>
      <c r="P95" s="270">
        <f t="shared" si="28"/>
        <v>103.85301262257316</v>
      </c>
      <c r="Q95" s="270">
        <f t="shared" si="28"/>
        <v>103.53067421676863</v>
      </c>
      <c r="R95" s="270">
        <f t="shared" si="28"/>
        <v>103.63554909815673</v>
      </c>
      <c r="S95" s="270">
        <f t="shared" ref="S95:U96" si="29">(S9/S$8)*100</f>
        <v>100.63688881099789</v>
      </c>
      <c r="T95" s="309">
        <f>(T9/T$8)*100</f>
        <v>104.73043521121032</v>
      </c>
      <c r="U95" s="309">
        <f t="shared" si="29"/>
        <v>98.75662549855555</v>
      </c>
    </row>
    <row r="96" spans="1:21" ht="15" customHeight="1" x14ac:dyDescent="0.35">
      <c r="A96" s="238" t="s">
        <v>142</v>
      </c>
      <c r="B96" s="399"/>
      <c r="C96" s="271" t="s">
        <v>126</v>
      </c>
      <c r="D96" s="270"/>
      <c r="E96" s="270">
        <f t="shared" ref="E96:R96" si="30">(E10/E$8)*100</f>
        <v>77.37378853968076</v>
      </c>
      <c r="F96" s="270">
        <f t="shared" si="30"/>
        <v>83.372092207287764</v>
      </c>
      <c r="G96" s="270">
        <f t="shared" si="30"/>
        <v>80.982851220634771</v>
      </c>
      <c r="H96" s="270">
        <f t="shared" si="30"/>
        <v>77.545011730057794</v>
      </c>
      <c r="I96" s="270">
        <f t="shared" si="30"/>
        <v>81.411190499238927</v>
      </c>
      <c r="J96" s="270">
        <f t="shared" si="30"/>
        <v>82.938513608379125</v>
      </c>
      <c r="K96" s="270">
        <f t="shared" si="30"/>
        <v>82.520746352533791</v>
      </c>
      <c r="L96" s="270">
        <f t="shared" si="30"/>
        <v>86.180240323354525</v>
      </c>
      <c r="M96" s="270">
        <f t="shared" si="30"/>
        <v>90.025909895360485</v>
      </c>
      <c r="N96" s="270">
        <f t="shared" si="30"/>
        <v>90.74848256900475</v>
      </c>
      <c r="O96" s="270">
        <f t="shared" si="30"/>
        <v>91.853065963738644</v>
      </c>
      <c r="P96" s="270">
        <f t="shared" si="30"/>
        <v>93.772963614396502</v>
      </c>
      <c r="Q96" s="270">
        <f t="shared" si="30"/>
        <v>95.383144193309946</v>
      </c>
      <c r="R96" s="270">
        <f t="shared" si="30"/>
        <v>94.181161734062371</v>
      </c>
      <c r="S96" s="270">
        <f t="shared" si="29"/>
        <v>91.383574229878676</v>
      </c>
      <c r="T96" s="309">
        <f t="shared" si="29"/>
        <v>90.066121377553472</v>
      </c>
      <c r="U96" s="309">
        <f t="shared" si="29"/>
        <v>85.475507211508983</v>
      </c>
    </row>
    <row r="97" spans="1:21" ht="15" customHeight="1" x14ac:dyDescent="0.35">
      <c r="A97" s="238" t="s">
        <v>142</v>
      </c>
      <c r="B97" s="399"/>
      <c r="C97" s="269" t="s">
        <v>123</v>
      </c>
      <c r="D97" s="270"/>
      <c r="E97" s="270">
        <f t="shared" ref="E97:R97" si="31">(E11/E$8)*100</f>
        <v>77.37378853968076</v>
      </c>
      <c r="F97" s="270">
        <f t="shared" si="31"/>
        <v>83.372092207287764</v>
      </c>
      <c r="G97" s="270">
        <f t="shared" si="31"/>
        <v>80.982851220634771</v>
      </c>
      <c r="H97" s="270">
        <f t="shared" si="31"/>
        <v>77.545011730057794</v>
      </c>
      <c r="I97" s="270">
        <f t="shared" si="31"/>
        <v>81.411190499238927</v>
      </c>
      <c r="J97" s="270">
        <f t="shared" si="31"/>
        <v>82.938513608379125</v>
      </c>
      <c r="K97" s="270">
        <f t="shared" si="31"/>
        <v>82.520746352533791</v>
      </c>
      <c r="L97" s="270">
        <f t="shared" si="31"/>
        <v>86.180240323354525</v>
      </c>
      <c r="M97" s="270">
        <f t="shared" si="31"/>
        <v>90.025909895360485</v>
      </c>
      <c r="N97" s="270">
        <f t="shared" si="31"/>
        <v>90.74848256900475</v>
      </c>
      <c r="O97" s="270">
        <f t="shared" si="31"/>
        <v>91.853065963738644</v>
      </c>
      <c r="P97" s="270">
        <f t="shared" si="31"/>
        <v>93.772963614396502</v>
      </c>
      <c r="Q97" s="270">
        <f t="shared" si="31"/>
        <v>95.383144193309946</v>
      </c>
      <c r="R97" s="270">
        <f t="shared" si="31"/>
        <v>94.181161734062371</v>
      </c>
      <c r="S97" s="270">
        <f>(S11/S$8)*100</f>
        <v>91.383574229878676</v>
      </c>
      <c r="T97" s="309">
        <f t="shared" ref="T97:U97" si="32">(T11/T$8)*100</f>
        <v>90.066121377553472</v>
      </c>
      <c r="U97" s="309">
        <f t="shared" si="32"/>
        <v>85.475507211508983</v>
      </c>
    </row>
    <row r="98" spans="1:21" ht="15" customHeight="1" x14ac:dyDescent="0.35">
      <c r="A98" s="238" t="s">
        <v>142</v>
      </c>
      <c r="B98" s="399"/>
      <c r="C98" s="263" t="s">
        <v>117</v>
      </c>
      <c r="D98" s="270"/>
      <c r="E98" s="270">
        <f t="shared" ref="E98:R98" si="33">(E12/E$8)*100</f>
        <v>77.37378853968076</v>
      </c>
      <c r="F98" s="270">
        <f t="shared" si="33"/>
        <v>83.372092207287764</v>
      </c>
      <c r="G98" s="270">
        <f t="shared" si="33"/>
        <v>80.982851220634771</v>
      </c>
      <c r="H98" s="270">
        <f t="shared" si="33"/>
        <v>77.545011730057794</v>
      </c>
      <c r="I98" s="270">
        <f t="shared" si="33"/>
        <v>81.411190499238927</v>
      </c>
      <c r="J98" s="270">
        <f t="shared" si="33"/>
        <v>63.008149604492672</v>
      </c>
      <c r="K98" s="270">
        <f t="shared" si="33"/>
        <v>55.302917441579638</v>
      </c>
      <c r="L98" s="270">
        <f t="shared" si="33"/>
        <v>33.992136794054069</v>
      </c>
      <c r="M98" s="270">
        <f t="shared" si="33"/>
        <v>23.104986944193627</v>
      </c>
      <c r="N98" s="270">
        <f t="shared" si="33"/>
        <v>30.621429019511481</v>
      </c>
      <c r="O98" s="270">
        <f t="shared" si="33"/>
        <v>36.048945309062908</v>
      </c>
      <c r="P98" s="270">
        <f t="shared" si="33"/>
        <v>42.56906193928824</v>
      </c>
      <c r="Q98" s="270">
        <f t="shared" si="33"/>
        <v>33.742548109152153</v>
      </c>
      <c r="R98" s="270">
        <f t="shared" si="33"/>
        <v>32.365771537158146</v>
      </c>
      <c r="S98" s="270">
        <f>(S12/S$8)*100</f>
        <v>36.345751097037024</v>
      </c>
      <c r="T98" s="309">
        <f t="shared" ref="T98:U98" si="34">(T12/T$8)*100</f>
        <v>43.762426432669983</v>
      </c>
      <c r="U98" s="309">
        <f t="shared" si="34"/>
        <v>34.827475723572391</v>
      </c>
    </row>
    <row r="99" spans="1:21" ht="15" customHeight="1" x14ac:dyDescent="0.35">
      <c r="A99" s="238" t="s">
        <v>142</v>
      </c>
      <c r="B99" s="399"/>
      <c r="C99" s="271" t="s">
        <v>118</v>
      </c>
      <c r="D99" s="270"/>
      <c r="E99" s="270">
        <f t="shared" ref="E99:R99" si="35">(E13/E$8)*100</f>
        <v>0</v>
      </c>
      <c r="F99" s="270">
        <f t="shared" si="35"/>
        <v>0</v>
      </c>
      <c r="G99" s="270">
        <f t="shared" si="35"/>
        <v>0</v>
      </c>
      <c r="H99" s="270">
        <f t="shared" si="35"/>
        <v>0</v>
      </c>
      <c r="I99" s="270">
        <f t="shared" si="35"/>
        <v>0</v>
      </c>
      <c r="J99" s="270">
        <f t="shared" si="35"/>
        <v>19.930364003886449</v>
      </c>
      <c r="K99" s="270">
        <f t="shared" si="35"/>
        <v>27.21782891095415</v>
      </c>
      <c r="L99" s="270">
        <f t="shared" si="35"/>
        <v>23.08414119605758</v>
      </c>
      <c r="M99" s="270">
        <f t="shared" si="35"/>
        <v>18.457148843536018</v>
      </c>
      <c r="N99" s="270">
        <f t="shared" si="35"/>
        <v>18.0731097089648</v>
      </c>
      <c r="O99" s="270">
        <f t="shared" si="35"/>
        <v>18.471506218445928</v>
      </c>
      <c r="P99" s="270">
        <f t="shared" si="35"/>
        <v>18.156276159861857</v>
      </c>
      <c r="Q99" s="270">
        <f t="shared" si="35"/>
        <v>21.722651670637614</v>
      </c>
      <c r="R99" s="270">
        <f t="shared" si="35"/>
        <v>20.743346523692665</v>
      </c>
      <c r="S99" s="270">
        <f>(S13/S$8)*100</f>
        <v>17.344798990137694</v>
      </c>
      <c r="T99" s="309">
        <f t="shared" ref="T99:U99" si="36">(T13/T$8)*100</f>
        <v>16.398645630715983</v>
      </c>
      <c r="U99" s="309">
        <f t="shared" si="36"/>
        <v>16.654972212008687</v>
      </c>
    </row>
    <row r="100" spans="1:21" ht="15" customHeight="1" x14ac:dyDescent="0.35">
      <c r="A100" s="238" t="s">
        <v>142</v>
      </c>
      <c r="B100" s="399"/>
      <c r="C100" s="271" t="s">
        <v>119</v>
      </c>
      <c r="D100" s="270"/>
      <c r="E100" s="270">
        <f t="shared" ref="E100:R100" si="37">(E14/E$8)*100</f>
        <v>0</v>
      </c>
      <c r="F100" s="270">
        <f t="shared" si="37"/>
        <v>0</v>
      </c>
      <c r="G100" s="270">
        <f t="shared" si="37"/>
        <v>0</v>
      </c>
      <c r="H100" s="270">
        <f t="shared" si="37"/>
        <v>0</v>
      </c>
      <c r="I100" s="270">
        <f t="shared" si="37"/>
        <v>0</v>
      </c>
      <c r="J100" s="270">
        <f t="shared" si="37"/>
        <v>0</v>
      </c>
      <c r="K100" s="270">
        <f t="shared" si="37"/>
        <v>0</v>
      </c>
      <c r="L100" s="270">
        <f t="shared" si="37"/>
        <v>29.103962333242865</v>
      </c>
      <c r="M100" s="270">
        <f t="shared" si="37"/>
        <v>48.463774107630833</v>
      </c>
      <c r="N100" s="270">
        <f t="shared" si="37"/>
        <v>42.053943840528468</v>
      </c>
      <c r="O100" s="270">
        <f t="shared" si="37"/>
        <v>37.332614436229804</v>
      </c>
      <c r="P100" s="270">
        <f t="shared" si="37"/>
        <v>33.047625515246416</v>
      </c>
      <c r="Q100" s="270">
        <f t="shared" si="37"/>
        <v>39.917944413520182</v>
      </c>
      <c r="R100" s="270">
        <f t="shared" si="37"/>
        <v>41.07204367321156</v>
      </c>
      <c r="S100" s="270">
        <f>(S14/S$8)*100</f>
        <v>37.693024142703948</v>
      </c>
      <c r="T100" s="309">
        <f t="shared" ref="T100:U100" si="38">(T14/T$8)*100</f>
        <v>29.90504931416751</v>
      </c>
      <c r="U100" s="309">
        <f t="shared" si="38"/>
        <v>33.993059275927905</v>
      </c>
    </row>
    <row r="101" spans="1:21" ht="15" customHeight="1" x14ac:dyDescent="0.35">
      <c r="A101" s="238" t="s">
        <v>142</v>
      </c>
      <c r="B101" s="399"/>
      <c r="C101" s="271" t="s">
        <v>120</v>
      </c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309"/>
      <c r="U101" s="309"/>
    </row>
    <row r="102" spans="1:21" ht="15" customHeight="1" x14ac:dyDescent="0.35">
      <c r="A102" s="238" t="s">
        <v>142</v>
      </c>
      <c r="B102" s="399"/>
      <c r="C102" s="269" t="s">
        <v>121</v>
      </c>
      <c r="D102" s="270"/>
      <c r="E102" s="270">
        <f t="shared" ref="E102:R102" si="39">(E16/E$8)*100</f>
        <v>8.8355208219220085</v>
      </c>
      <c r="F102" s="270">
        <f t="shared" si="39"/>
        <v>6.9036641599824309</v>
      </c>
      <c r="G102" s="270">
        <f t="shared" si="39"/>
        <v>5.2894537756290152</v>
      </c>
      <c r="H102" s="270">
        <f t="shared" si="39"/>
        <v>59.136009613577848</v>
      </c>
      <c r="I102" s="270">
        <f t="shared" si="39"/>
        <v>15.688905240549145</v>
      </c>
      <c r="J102" s="270">
        <f t="shared" si="39"/>
        <v>14.536917122438611</v>
      </c>
      <c r="K102" s="270">
        <f t="shared" si="39"/>
        <v>43.160881447853363</v>
      </c>
      <c r="L102" s="270">
        <f t="shared" si="39"/>
        <v>26.544004857848403</v>
      </c>
      <c r="M102" s="270">
        <f t="shared" si="39"/>
        <v>20.715377342528573</v>
      </c>
      <c r="N102" s="270">
        <f t="shared" si="39"/>
        <v>8.5907541477248142</v>
      </c>
      <c r="O102" s="270">
        <f t="shared" si="39"/>
        <v>5.4522181953316471</v>
      </c>
      <c r="P102" s="270">
        <f t="shared" si="39"/>
        <v>6.9882712055307676</v>
      </c>
      <c r="Q102" s="270">
        <f t="shared" si="39"/>
        <v>5.5346411507608888</v>
      </c>
      <c r="R102" s="270">
        <f t="shared" si="39"/>
        <v>6.3451541457587091</v>
      </c>
      <c r="S102" s="270">
        <f>(S16/S$8)*100</f>
        <v>7.0510634632163631</v>
      </c>
      <c r="T102" s="309">
        <f t="shared" ref="T102:U102" si="40">(T16/T$8)*100</f>
        <v>10.520026524225001</v>
      </c>
      <c r="U102" s="309">
        <f t="shared" si="40"/>
        <v>9.9426015836285693</v>
      </c>
    </row>
    <row r="103" spans="1:21" ht="15" customHeight="1" x14ac:dyDescent="0.35">
      <c r="A103" s="238" t="s">
        <v>142</v>
      </c>
      <c r="B103" s="399"/>
      <c r="C103" s="269" t="s">
        <v>122</v>
      </c>
      <c r="D103" s="270"/>
      <c r="E103" s="270">
        <f t="shared" ref="E103:R103" si="41">(E17/E$8)*100</f>
        <v>4.8948059280514311</v>
      </c>
      <c r="F103" s="270">
        <f t="shared" si="41"/>
        <v>4.6324391963758957</v>
      </c>
      <c r="G103" s="270">
        <f t="shared" si="41"/>
        <v>4.9880935012634406</v>
      </c>
      <c r="H103" s="270">
        <f t="shared" si="41"/>
        <v>4.7667830039269603</v>
      </c>
      <c r="I103" s="270">
        <f t="shared" si="41"/>
        <v>6.7990251515189701</v>
      </c>
      <c r="J103" s="270">
        <f t="shared" si="41"/>
        <v>4.6966199832504607</v>
      </c>
      <c r="K103" s="270">
        <f t="shared" si="41"/>
        <v>6.576337649673869</v>
      </c>
      <c r="L103" s="270">
        <f t="shared" si="41"/>
        <v>0.7392529022094797</v>
      </c>
      <c r="M103" s="270">
        <f t="shared" si="41"/>
        <v>0.59478679790146272</v>
      </c>
      <c r="N103" s="270">
        <f t="shared" si="41"/>
        <v>2.6062721595916436</v>
      </c>
      <c r="O103" s="270">
        <f t="shared" si="41"/>
        <v>4.6666271556358385</v>
      </c>
      <c r="P103" s="270">
        <f t="shared" si="41"/>
        <v>3.0917778026458915</v>
      </c>
      <c r="Q103" s="270">
        <f t="shared" si="41"/>
        <v>2.6128888726977788</v>
      </c>
      <c r="R103" s="270">
        <f t="shared" si="41"/>
        <v>3.1092332183356586</v>
      </c>
      <c r="S103" s="270">
        <f>(S17/S$8)*100</f>
        <v>2.2022511179028417</v>
      </c>
      <c r="T103" s="309">
        <f t="shared" ref="T103:U103" si="42">(T17/T$8)*100</f>
        <v>4.14428730943186</v>
      </c>
      <c r="U103" s="309">
        <f t="shared" si="42"/>
        <v>3.3385167034180068</v>
      </c>
    </row>
    <row r="104" spans="1:21" ht="15" customHeight="1" x14ac:dyDescent="0.35">
      <c r="A104" s="238" t="s">
        <v>142</v>
      </c>
      <c r="B104" s="400"/>
      <c r="C104" s="274" t="s">
        <v>116</v>
      </c>
      <c r="D104" s="328"/>
      <c r="E104" s="328">
        <f t="shared" ref="E104:R104" si="43">(E18/E$8)*100</f>
        <v>22.626211460319226</v>
      </c>
      <c r="F104" s="328">
        <f t="shared" si="43"/>
        <v>16.627907792712236</v>
      </c>
      <c r="G104" s="328">
        <f t="shared" si="43"/>
        <v>19.017148779365233</v>
      </c>
      <c r="H104" s="328">
        <f t="shared" si="43"/>
        <v>22.454988269942206</v>
      </c>
      <c r="I104" s="328">
        <f t="shared" si="43"/>
        <v>18.588809500761073</v>
      </c>
      <c r="J104" s="328">
        <f t="shared" si="43"/>
        <v>17.061486391620871</v>
      </c>
      <c r="K104" s="328">
        <f t="shared" si="43"/>
        <v>17.479253647466205</v>
      </c>
      <c r="L104" s="328">
        <f t="shared" si="43"/>
        <v>13.819759676645477</v>
      </c>
      <c r="M104" s="328">
        <f t="shared" si="43"/>
        <v>9.9740901046395223</v>
      </c>
      <c r="N104" s="328">
        <f t="shared" si="43"/>
        <v>9.2515174309952499</v>
      </c>
      <c r="O104" s="328">
        <f t="shared" si="43"/>
        <v>8.1469340362613476</v>
      </c>
      <c r="P104" s="328">
        <f t="shared" si="43"/>
        <v>6.2270363856034869</v>
      </c>
      <c r="Q104" s="328">
        <f t="shared" si="43"/>
        <v>4.6168558066900536</v>
      </c>
      <c r="R104" s="328">
        <f t="shared" si="43"/>
        <v>5.8188382659376225</v>
      </c>
      <c r="S104" s="328">
        <f>(S18/S$8)*100</f>
        <v>8.6164257701213316</v>
      </c>
      <c r="T104" s="329">
        <f t="shared" ref="T104:U104" si="44">(T18/T$8)*100</f>
        <v>9.9338786224465139</v>
      </c>
      <c r="U104" s="329">
        <f t="shared" si="44"/>
        <v>14.524492788491026</v>
      </c>
    </row>
    <row r="105" spans="1:21" x14ac:dyDescent="0.35">
      <c r="A105" s="238" t="s">
        <v>142</v>
      </c>
      <c r="B105" s="271" t="s">
        <v>4</v>
      </c>
      <c r="C105" s="269" t="s">
        <v>59</v>
      </c>
      <c r="D105" s="107"/>
      <c r="E105" s="107">
        <f t="shared" ref="E105:R105" si="45">(E19/E$11)*100</f>
        <v>4.9182692558365142</v>
      </c>
      <c r="F105" s="107">
        <f t="shared" si="45"/>
        <v>4.7433307945207357</v>
      </c>
      <c r="G105" s="107">
        <f t="shared" si="45"/>
        <v>5.1390036710434837</v>
      </c>
      <c r="H105" s="107">
        <f t="shared" si="45"/>
        <v>3.3260574212363134</v>
      </c>
      <c r="I105" s="107">
        <f t="shared" si="45"/>
        <v>5.4004895899394176</v>
      </c>
      <c r="J105" s="107">
        <f t="shared" si="45"/>
        <v>6.1700540165490603</v>
      </c>
      <c r="K105" s="107">
        <f t="shared" si="45"/>
        <v>5.380975708393219</v>
      </c>
      <c r="L105" s="107">
        <f t="shared" si="45"/>
        <v>6.7075597204470361</v>
      </c>
      <c r="M105" s="107">
        <f t="shared" si="45"/>
        <v>7.927952746017497</v>
      </c>
      <c r="N105" s="107">
        <f t="shared" si="45"/>
        <v>6.6895878737628021</v>
      </c>
      <c r="O105" s="107">
        <f t="shared" si="45"/>
        <v>5.9170645465820879</v>
      </c>
      <c r="P105" s="107">
        <f t="shared" si="45"/>
        <v>5.5159721304593807</v>
      </c>
      <c r="Q105" s="107">
        <f t="shared" si="45"/>
        <v>7.0252493437154504</v>
      </c>
      <c r="R105" s="107">
        <f t="shared" si="45"/>
        <v>6.5302835979074878</v>
      </c>
      <c r="S105" s="107">
        <f>(S19/S$10)*100</f>
        <v>5.5163602915597565</v>
      </c>
      <c r="T105" s="107">
        <f t="shared" ref="T105:U105" si="46">(T19/T$10)*100</f>
        <v>5.4803344676159913</v>
      </c>
      <c r="U105" s="107">
        <f t="shared" si="46"/>
        <v>5.9639708586048457</v>
      </c>
    </row>
    <row r="106" spans="1:21" x14ac:dyDescent="0.35">
      <c r="A106" s="238" t="s">
        <v>142</v>
      </c>
      <c r="B106" s="271"/>
      <c r="C106" s="271" t="s">
        <v>60</v>
      </c>
      <c r="D106" s="107"/>
      <c r="E106" s="107">
        <f t="shared" ref="E106:R106" si="47">(E20/E$11)*100</f>
        <v>4.9182692558365142</v>
      </c>
      <c r="F106" s="107">
        <f t="shared" si="47"/>
        <v>4.7433307945207357</v>
      </c>
      <c r="G106" s="107">
        <f t="shared" si="47"/>
        <v>5.1390036710434837</v>
      </c>
      <c r="H106" s="107">
        <f t="shared" si="47"/>
        <v>3.3260574212363134</v>
      </c>
      <c r="I106" s="107">
        <f t="shared" si="47"/>
        <v>5.4004895899394176</v>
      </c>
      <c r="J106" s="107">
        <f t="shared" si="47"/>
        <v>4.5936704123095478</v>
      </c>
      <c r="K106" s="107">
        <f t="shared" si="47"/>
        <v>3.612080775784992</v>
      </c>
      <c r="L106" s="107">
        <f t="shared" si="47"/>
        <v>3.1901404854282625</v>
      </c>
      <c r="M106" s="107">
        <f t="shared" si="47"/>
        <v>1.8770135160783199</v>
      </c>
      <c r="N106" s="107">
        <f t="shared" si="47"/>
        <v>1.395704452418266</v>
      </c>
      <c r="O106" s="107">
        <f t="shared" si="47"/>
        <v>1.7753768873903502</v>
      </c>
      <c r="P106" s="107">
        <f t="shared" si="47"/>
        <v>1.0364489882434267</v>
      </c>
      <c r="Q106" s="107">
        <f t="shared" si="47"/>
        <v>1.1877247730734506</v>
      </c>
      <c r="R106" s="107">
        <f t="shared" si="47"/>
        <v>1.3493404541639851</v>
      </c>
      <c r="S106" s="107">
        <f t="shared" ref="S106:U113" si="48">(S20/S$10)*100</f>
        <v>1.6793562239937894</v>
      </c>
      <c r="T106" s="107">
        <f t="shared" si="48"/>
        <v>2.147476453219384</v>
      </c>
      <c r="U106" s="107">
        <f t="shared" si="48"/>
        <v>2.2675140428398799</v>
      </c>
    </row>
    <row r="107" spans="1:21" x14ac:dyDescent="0.35">
      <c r="A107" s="238" t="s">
        <v>142</v>
      </c>
      <c r="B107" s="271"/>
      <c r="C107" s="271" t="s">
        <v>61</v>
      </c>
      <c r="D107" s="107"/>
      <c r="E107" s="107">
        <f t="shared" ref="E107:R107" si="49">(E21/E$11)*100</f>
        <v>0</v>
      </c>
      <c r="F107" s="107">
        <f t="shared" si="49"/>
        <v>0</v>
      </c>
      <c r="G107" s="107">
        <f t="shared" si="49"/>
        <v>0</v>
      </c>
      <c r="H107" s="107">
        <f t="shared" si="49"/>
        <v>0</v>
      </c>
      <c r="I107" s="107">
        <f t="shared" si="49"/>
        <v>0</v>
      </c>
      <c r="J107" s="107">
        <f t="shared" si="49"/>
        <v>1.5763836042395125</v>
      </c>
      <c r="K107" s="107">
        <f t="shared" si="49"/>
        <v>1.7688949326082271</v>
      </c>
      <c r="L107" s="107">
        <f t="shared" si="49"/>
        <v>1.3724367696848203</v>
      </c>
      <c r="M107" s="107">
        <f t="shared" si="49"/>
        <v>1.4227058648336717</v>
      </c>
      <c r="N107" s="107">
        <f t="shared" si="49"/>
        <v>1.3775987250405288</v>
      </c>
      <c r="O107" s="107">
        <f t="shared" si="49"/>
        <v>0.98673913525007317</v>
      </c>
      <c r="P107" s="107">
        <f t="shared" si="49"/>
        <v>0.87804838303458232</v>
      </c>
      <c r="Q107" s="107">
        <f t="shared" si="49"/>
        <v>1.7472011753554044</v>
      </c>
      <c r="R107" s="107">
        <f t="shared" si="49"/>
        <v>1.2005815471551207</v>
      </c>
      <c r="S107" s="107">
        <f t="shared" si="48"/>
        <v>0.83254689306482965</v>
      </c>
      <c r="T107" s="107">
        <f t="shared" si="48"/>
        <v>0.79618317776204739</v>
      </c>
      <c r="U107" s="107">
        <f t="shared" si="48"/>
        <v>0.97272384385874655</v>
      </c>
    </row>
    <row r="108" spans="1:21" x14ac:dyDescent="0.35">
      <c r="A108" s="238" t="s">
        <v>142</v>
      </c>
      <c r="B108" s="271"/>
      <c r="C108" s="271" t="s">
        <v>62</v>
      </c>
      <c r="D108" s="107"/>
      <c r="E108" s="107">
        <f t="shared" ref="E108:R108" si="50">(E22/E$11)*100</f>
        <v>0</v>
      </c>
      <c r="F108" s="107">
        <f t="shared" si="50"/>
        <v>0</v>
      </c>
      <c r="G108" s="107">
        <f t="shared" si="50"/>
        <v>0</v>
      </c>
      <c r="H108" s="107">
        <f t="shared" si="50"/>
        <v>0</v>
      </c>
      <c r="I108" s="107">
        <f t="shared" si="50"/>
        <v>0</v>
      </c>
      <c r="J108" s="107">
        <f t="shared" si="50"/>
        <v>0</v>
      </c>
      <c r="K108" s="107">
        <f t="shared" si="50"/>
        <v>0</v>
      </c>
      <c r="L108" s="107">
        <f t="shared" si="50"/>
        <v>2.1449824653339533</v>
      </c>
      <c r="M108" s="107">
        <f t="shared" si="50"/>
        <v>4.6282333651055056</v>
      </c>
      <c r="N108" s="107">
        <f t="shared" si="50"/>
        <v>3.9162846963040074</v>
      </c>
      <c r="O108" s="107">
        <f t="shared" si="50"/>
        <v>3.1549485239416644</v>
      </c>
      <c r="P108" s="107">
        <f t="shared" si="50"/>
        <v>3.6014747591813707</v>
      </c>
      <c r="Q108" s="107">
        <f t="shared" si="50"/>
        <v>4.0903233952865961</v>
      </c>
      <c r="R108" s="107">
        <f t="shared" si="50"/>
        <v>3.9803615965883816</v>
      </c>
      <c r="S108" s="107">
        <f t="shared" si="48"/>
        <v>3.0044571745011366</v>
      </c>
      <c r="T108" s="107">
        <f t="shared" si="48"/>
        <v>2.5366748366345599</v>
      </c>
      <c r="U108" s="107">
        <f t="shared" si="48"/>
        <v>2.7237329719062187</v>
      </c>
    </row>
    <row r="109" spans="1:21" x14ac:dyDescent="0.35">
      <c r="A109" s="238" t="s">
        <v>142</v>
      </c>
      <c r="B109" s="277"/>
      <c r="C109" s="277" t="s">
        <v>63</v>
      </c>
      <c r="D109" s="275"/>
      <c r="E109" s="275"/>
      <c r="F109" s="275"/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308"/>
      <c r="U109" s="308"/>
    </row>
    <row r="110" spans="1:21" x14ac:dyDescent="0.35">
      <c r="A110" s="238" t="s">
        <v>142</v>
      </c>
      <c r="B110" s="396" t="s">
        <v>5</v>
      </c>
      <c r="C110" s="279" t="s">
        <v>59</v>
      </c>
      <c r="D110" s="107"/>
      <c r="E110" s="107">
        <f t="shared" ref="E110:R110" si="51">(E24/E$11)*100</f>
        <v>0.65544668587146049</v>
      </c>
      <c r="F110" s="107">
        <f t="shared" si="51"/>
        <v>0.82787637531685987</v>
      </c>
      <c r="G110" s="107">
        <f t="shared" si="51"/>
        <v>0.50392841719036829</v>
      </c>
      <c r="H110" s="107">
        <f t="shared" si="51"/>
        <v>0.73211155573793563</v>
      </c>
      <c r="I110" s="107">
        <f t="shared" si="51"/>
        <v>0.6534470433493359</v>
      </c>
      <c r="J110" s="107">
        <f t="shared" si="51"/>
        <v>2.7327091557967682</v>
      </c>
      <c r="K110" s="107">
        <f t="shared" si="51"/>
        <v>1.7101346946207345</v>
      </c>
      <c r="L110" s="107">
        <f t="shared" si="51"/>
        <v>0.43938304940370893</v>
      </c>
      <c r="M110" s="107">
        <f t="shared" si="51"/>
        <v>1.6944940468921339</v>
      </c>
      <c r="N110" s="107">
        <f t="shared" si="51"/>
        <v>2.3668959887401608</v>
      </c>
      <c r="O110" s="107">
        <f t="shared" si="51"/>
        <v>2.7559649155276369</v>
      </c>
      <c r="P110" s="107">
        <f t="shared" si="51"/>
        <v>1.90541619886751</v>
      </c>
      <c r="Q110" s="107">
        <f t="shared" si="51"/>
        <v>3.9271300135425053</v>
      </c>
      <c r="R110" s="107">
        <f t="shared" si="51"/>
        <v>3.8423800121660725</v>
      </c>
      <c r="S110" s="107">
        <f>(S24/S$10)*100</f>
        <v>4.6023680348918035</v>
      </c>
      <c r="T110" s="107">
        <f t="shared" ref="T110:U110" si="52">(T24/T$10)*100</f>
        <v>9.6490532020739863</v>
      </c>
      <c r="U110" s="107">
        <f t="shared" si="52"/>
        <v>3.0869142578393265</v>
      </c>
    </row>
    <row r="111" spans="1:21" x14ac:dyDescent="0.35">
      <c r="A111" s="238" t="s">
        <v>142</v>
      </c>
      <c r="B111" s="396"/>
      <c r="C111" s="263" t="s">
        <v>60</v>
      </c>
      <c r="D111" s="107"/>
      <c r="E111" s="107">
        <f t="shared" ref="E111:R111" si="53">(E25/E$11)*100</f>
        <v>0.65544668587146049</v>
      </c>
      <c r="F111" s="107">
        <f t="shared" si="53"/>
        <v>0.82787637531685987</v>
      </c>
      <c r="G111" s="107">
        <f t="shared" si="53"/>
        <v>0.50392841719036829</v>
      </c>
      <c r="H111" s="107">
        <f t="shared" si="53"/>
        <v>0.73211155573793563</v>
      </c>
      <c r="I111" s="107">
        <f t="shared" si="53"/>
        <v>0.6534470433493359</v>
      </c>
      <c r="J111" s="107">
        <f t="shared" si="53"/>
        <v>2.6513077877089635</v>
      </c>
      <c r="K111" s="107">
        <f t="shared" si="53"/>
        <v>1.5382879125311273</v>
      </c>
      <c r="L111" s="107">
        <f t="shared" si="53"/>
        <v>0.12997768882886163</v>
      </c>
      <c r="M111" s="107">
        <f t="shared" si="53"/>
        <v>1.2777663506498387</v>
      </c>
      <c r="N111" s="107">
        <f t="shared" si="53"/>
        <v>2.323083607455394</v>
      </c>
      <c r="O111" s="107">
        <f t="shared" si="53"/>
        <v>2.7263787675394537</v>
      </c>
      <c r="P111" s="107">
        <f t="shared" si="53"/>
        <v>1.5589915209444336</v>
      </c>
      <c r="Q111" s="107">
        <f t="shared" si="53"/>
        <v>3.4841091152965458</v>
      </c>
      <c r="R111" s="107">
        <f t="shared" si="53"/>
        <v>3.814704903668007</v>
      </c>
      <c r="S111" s="107">
        <f t="shared" si="48"/>
        <v>4.5548718429563584</v>
      </c>
      <c r="T111" s="107">
        <f t="shared" si="48"/>
        <v>9.5413029867759303</v>
      </c>
      <c r="U111" s="107">
        <f t="shared" si="48"/>
        <v>3.0623140790585222</v>
      </c>
    </row>
    <row r="112" spans="1:21" x14ac:dyDescent="0.35">
      <c r="A112" s="238" t="s">
        <v>142</v>
      </c>
      <c r="B112" s="396"/>
      <c r="C112" s="263" t="s">
        <v>61</v>
      </c>
      <c r="D112" s="107"/>
      <c r="E112" s="107">
        <f t="shared" ref="E112:R112" si="54">(E26/E$11)*100</f>
        <v>0</v>
      </c>
      <c r="F112" s="107">
        <f t="shared" si="54"/>
        <v>0</v>
      </c>
      <c r="G112" s="107">
        <f t="shared" si="54"/>
        <v>0</v>
      </c>
      <c r="H112" s="107">
        <f t="shared" si="54"/>
        <v>0</v>
      </c>
      <c r="I112" s="107">
        <f t="shared" si="54"/>
        <v>0</v>
      </c>
      <c r="J112" s="107">
        <f t="shared" si="54"/>
        <v>8.1401368087805001E-2</v>
      </c>
      <c r="K112" s="107">
        <f t="shared" si="54"/>
        <v>0.17184678208960708</v>
      </c>
      <c r="L112" s="107">
        <f t="shared" si="54"/>
        <v>0.30940536057484735</v>
      </c>
      <c r="M112" s="107">
        <f t="shared" si="54"/>
        <v>0.41672769624229494</v>
      </c>
      <c r="N112" s="107">
        <f t="shared" si="54"/>
        <v>4.3812381284767173E-2</v>
      </c>
      <c r="O112" s="107">
        <f t="shared" si="54"/>
        <v>2.9586147988183195E-2</v>
      </c>
      <c r="P112" s="107">
        <f t="shared" si="54"/>
        <v>0.34642467792307635</v>
      </c>
      <c r="Q112" s="107">
        <f t="shared" si="54"/>
        <v>0.44302089824595986</v>
      </c>
      <c r="R112" s="107">
        <f t="shared" si="54"/>
        <v>2.7675108498064909E-2</v>
      </c>
      <c r="S112" s="107">
        <f t="shared" si="48"/>
        <v>4.7496191935445714E-2</v>
      </c>
      <c r="T112" s="107">
        <f t="shared" si="48"/>
        <v>0.10775021529805683</v>
      </c>
      <c r="U112" s="107">
        <f t="shared" si="48"/>
        <v>2.4600178780804349E-2</v>
      </c>
    </row>
    <row r="113" spans="1:21" x14ac:dyDescent="0.35">
      <c r="A113" s="238" t="s">
        <v>142</v>
      </c>
      <c r="B113" s="396"/>
      <c r="C113" s="263" t="s">
        <v>62</v>
      </c>
      <c r="D113" s="107"/>
      <c r="E113" s="107">
        <f t="shared" ref="E113:R113" si="55">(E27/E$11)*100</f>
        <v>0</v>
      </c>
      <c r="F113" s="107">
        <f t="shared" si="55"/>
        <v>0</v>
      </c>
      <c r="G113" s="107">
        <f t="shared" si="55"/>
        <v>0</v>
      </c>
      <c r="H113" s="107">
        <f t="shared" si="55"/>
        <v>0</v>
      </c>
      <c r="I113" s="107">
        <f t="shared" si="55"/>
        <v>0</v>
      </c>
      <c r="J113" s="107">
        <f t="shared" si="55"/>
        <v>0</v>
      </c>
      <c r="K113" s="107">
        <f t="shared" si="55"/>
        <v>0</v>
      </c>
      <c r="L113" s="107">
        <f t="shared" si="55"/>
        <v>0</v>
      </c>
      <c r="M113" s="107">
        <f t="shared" si="55"/>
        <v>0</v>
      </c>
      <c r="N113" s="107">
        <f t="shared" si="55"/>
        <v>0</v>
      </c>
      <c r="O113" s="107">
        <f t="shared" si="55"/>
        <v>0</v>
      </c>
      <c r="P113" s="107">
        <f t="shared" si="55"/>
        <v>0</v>
      </c>
      <c r="Q113" s="107">
        <f t="shared" si="55"/>
        <v>0</v>
      </c>
      <c r="R113" s="107">
        <f t="shared" si="55"/>
        <v>0</v>
      </c>
      <c r="S113" s="107">
        <f t="shared" si="48"/>
        <v>0</v>
      </c>
      <c r="T113" s="107">
        <f t="shared" si="48"/>
        <v>0</v>
      </c>
      <c r="U113" s="107">
        <f t="shared" si="48"/>
        <v>0</v>
      </c>
    </row>
    <row r="114" spans="1:21" x14ac:dyDescent="0.35">
      <c r="A114" s="238" t="s">
        <v>142</v>
      </c>
      <c r="B114" s="397"/>
      <c r="C114" s="282" t="s">
        <v>63</v>
      </c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</row>
    <row r="115" spans="1:21" x14ac:dyDescent="0.35">
      <c r="A115" s="238" t="s">
        <v>142</v>
      </c>
      <c r="B115" s="396" t="s">
        <v>6</v>
      </c>
      <c r="C115" s="279" t="s">
        <v>59</v>
      </c>
      <c r="D115" s="107"/>
      <c r="E115" s="107">
        <f t="shared" ref="E115:R115" si="56">(E29/E$11)*100</f>
        <v>1.5207110464870328</v>
      </c>
      <c r="F115" s="107">
        <f t="shared" si="56"/>
        <v>1.5571922336460164</v>
      </c>
      <c r="G115" s="107">
        <f t="shared" si="56"/>
        <v>0.9753761808648157</v>
      </c>
      <c r="H115" s="107">
        <f t="shared" si="56"/>
        <v>1.3001456276953793</v>
      </c>
      <c r="I115" s="107">
        <f t="shared" si="56"/>
        <v>1.2672454720494049</v>
      </c>
      <c r="J115" s="107">
        <f t="shared" si="56"/>
        <v>0.65751333584611349</v>
      </c>
      <c r="K115" s="107">
        <f t="shared" si="56"/>
        <v>0.94232187126529687</v>
      </c>
      <c r="L115" s="107">
        <f t="shared" si="56"/>
        <v>5.3793291521980429</v>
      </c>
      <c r="M115" s="107">
        <f t="shared" si="56"/>
        <v>0.72501099920149115</v>
      </c>
      <c r="N115" s="107">
        <f t="shared" si="56"/>
        <v>3.2939199025860106</v>
      </c>
      <c r="O115" s="107">
        <f t="shared" si="56"/>
        <v>2.9691523164900762</v>
      </c>
      <c r="P115" s="107">
        <f t="shared" si="56"/>
        <v>2.4562666249110148</v>
      </c>
      <c r="Q115" s="107">
        <f t="shared" si="56"/>
        <v>3.0223089729521115</v>
      </c>
      <c r="R115" s="107">
        <f t="shared" si="56"/>
        <v>4.6250168190894909</v>
      </c>
      <c r="S115" s="107">
        <f>(S29/S$10)*100</f>
        <v>4.1373213436218181</v>
      </c>
      <c r="T115" s="107">
        <f t="shared" ref="T115:U115" si="57">(T29/T$10)*100</f>
        <v>4.5074345038978674</v>
      </c>
      <c r="U115" s="107">
        <f t="shared" si="57"/>
        <v>3.728445010816972</v>
      </c>
    </row>
    <row r="116" spans="1:21" x14ac:dyDescent="0.35">
      <c r="A116" s="238" t="s">
        <v>142</v>
      </c>
      <c r="B116" s="396"/>
      <c r="C116" s="263" t="s">
        <v>60</v>
      </c>
      <c r="D116" s="107"/>
      <c r="E116" s="107">
        <f t="shared" ref="E116:R116" si="58">(E30/E$11)*100</f>
        <v>1.5207110464870328</v>
      </c>
      <c r="F116" s="107">
        <f t="shared" si="58"/>
        <v>1.5571922336460164</v>
      </c>
      <c r="G116" s="107">
        <f t="shared" si="58"/>
        <v>0.9753761808648157</v>
      </c>
      <c r="H116" s="107">
        <f t="shared" si="58"/>
        <v>1.3001456276953793</v>
      </c>
      <c r="I116" s="107">
        <f t="shared" si="58"/>
        <v>1.2672454720494049</v>
      </c>
      <c r="J116" s="107">
        <f t="shared" si="58"/>
        <v>0.65751333584611349</v>
      </c>
      <c r="K116" s="107">
        <f t="shared" si="58"/>
        <v>0.9010670420846153</v>
      </c>
      <c r="L116" s="107">
        <f t="shared" si="58"/>
        <v>5.3680171070556595</v>
      </c>
      <c r="M116" s="107">
        <f t="shared" si="58"/>
        <v>0.72010764616950451</v>
      </c>
      <c r="N116" s="107">
        <f t="shared" si="58"/>
        <v>2.2920305723594625</v>
      </c>
      <c r="O116" s="107">
        <f t="shared" si="58"/>
        <v>2.0834112262829958</v>
      </c>
      <c r="P116" s="107">
        <f t="shared" si="58"/>
        <v>1.8336553175518373</v>
      </c>
      <c r="Q116" s="107">
        <f t="shared" si="58"/>
        <v>2.1246604593134411</v>
      </c>
      <c r="R116" s="107">
        <f t="shared" si="58"/>
        <v>2.7913947140124695</v>
      </c>
      <c r="S116" s="107">
        <f t="shared" ref="S116:U118" si="59">(S30/S$10)*100</f>
        <v>2.1367327089415569</v>
      </c>
      <c r="T116" s="107">
        <f t="shared" si="59"/>
        <v>2.8262471836660361</v>
      </c>
      <c r="U116" s="107">
        <f t="shared" si="59"/>
        <v>1.593701022740645</v>
      </c>
    </row>
    <row r="117" spans="1:21" x14ac:dyDescent="0.35">
      <c r="A117" s="238" t="s">
        <v>142</v>
      </c>
      <c r="B117" s="396"/>
      <c r="C117" s="263" t="s">
        <v>61</v>
      </c>
      <c r="D117" s="107"/>
      <c r="E117" s="107">
        <f t="shared" ref="E117:R117" si="60">(E31/E$11)*100</f>
        <v>0</v>
      </c>
      <c r="F117" s="107">
        <f t="shared" si="60"/>
        <v>0</v>
      </c>
      <c r="G117" s="107">
        <f t="shared" si="60"/>
        <v>0</v>
      </c>
      <c r="H117" s="107">
        <f t="shared" si="60"/>
        <v>0</v>
      </c>
      <c r="I117" s="107">
        <f t="shared" si="60"/>
        <v>0</v>
      </c>
      <c r="J117" s="107">
        <f t="shared" si="60"/>
        <v>0</v>
      </c>
      <c r="K117" s="107">
        <f t="shared" si="60"/>
        <v>4.1254829180681428E-2</v>
      </c>
      <c r="L117" s="107">
        <f t="shared" si="60"/>
        <v>1.1312045142384064E-2</v>
      </c>
      <c r="M117" s="107">
        <f t="shared" si="60"/>
        <v>4.90335303198664E-3</v>
      </c>
      <c r="N117" s="107">
        <f t="shared" si="60"/>
        <v>0.26341894214208966</v>
      </c>
      <c r="O117" s="107">
        <f t="shared" si="60"/>
        <v>0.30295655585057546</v>
      </c>
      <c r="P117" s="107">
        <f t="shared" si="60"/>
        <v>1.0577253197679996E-2</v>
      </c>
      <c r="Q117" s="107">
        <f t="shared" si="60"/>
        <v>4.0854557637549561E-2</v>
      </c>
      <c r="R117" s="107">
        <f t="shared" si="60"/>
        <v>0.57664045784341289</v>
      </c>
      <c r="S117" s="107">
        <f t="shared" si="59"/>
        <v>0.50466634579637393</v>
      </c>
      <c r="T117" s="107">
        <f t="shared" si="59"/>
        <v>0.4389001730974294</v>
      </c>
      <c r="U117" s="107">
        <f t="shared" si="59"/>
        <v>0.39060089633475797</v>
      </c>
    </row>
    <row r="118" spans="1:21" x14ac:dyDescent="0.35">
      <c r="A118" s="238" t="s">
        <v>142</v>
      </c>
      <c r="B118" s="396"/>
      <c r="C118" s="263" t="s">
        <v>62</v>
      </c>
      <c r="D118" s="107"/>
      <c r="E118" s="107">
        <f t="shared" ref="E118:R118" si="61">(E32/E$11)*100</f>
        <v>0</v>
      </c>
      <c r="F118" s="107">
        <f t="shared" si="61"/>
        <v>0</v>
      </c>
      <c r="G118" s="107">
        <f t="shared" si="61"/>
        <v>0</v>
      </c>
      <c r="H118" s="107">
        <f t="shared" si="61"/>
        <v>0</v>
      </c>
      <c r="I118" s="107">
        <f t="shared" si="61"/>
        <v>0</v>
      </c>
      <c r="J118" s="107">
        <f t="shared" si="61"/>
        <v>0</v>
      </c>
      <c r="K118" s="107">
        <f t="shared" si="61"/>
        <v>0</v>
      </c>
      <c r="L118" s="107">
        <f t="shared" si="61"/>
        <v>0</v>
      </c>
      <c r="M118" s="107">
        <f t="shared" si="61"/>
        <v>0</v>
      </c>
      <c r="N118" s="107">
        <f t="shared" si="61"/>
        <v>0.73847038808445897</v>
      </c>
      <c r="O118" s="107">
        <f t="shared" si="61"/>
        <v>0.58278453435650468</v>
      </c>
      <c r="P118" s="107">
        <f t="shared" si="61"/>
        <v>0.61203405416149737</v>
      </c>
      <c r="Q118" s="107">
        <f t="shared" si="61"/>
        <v>0.85679395600112096</v>
      </c>
      <c r="R118" s="107">
        <f t="shared" si="61"/>
        <v>1.2569816472336082</v>
      </c>
      <c r="S118" s="107">
        <f t="shared" si="59"/>
        <v>1.4959222888838877</v>
      </c>
      <c r="T118" s="107">
        <f t="shared" si="59"/>
        <v>1.2422871471344017</v>
      </c>
      <c r="U118" s="107">
        <f t="shared" si="59"/>
        <v>1.7441430917415692</v>
      </c>
    </row>
    <row r="119" spans="1:21" x14ac:dyDescent="0.35">
      <c r="A119" s="238" t="s">
        <v>142</v>
      </c>
      <c r="B119" s="397"/>
      <c r="C119" s="282" t="s">
        <v>63</v>
      </c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275"/>
      <c r="R119" s="275"/>
      <c r="S119" s="275"/>
      <c r="T119" s="107"/>
      <c r="U119" s="107"/>
    </row>
    <row r="120" spans="1:21" x14ac:dyDescent="0.35">
      <c r="A120" s="238" t="s">
        <v>142</v>
      </c>
      <c r="B120" s="395" t="s">
        <v>7</v>
      </c>
      <c r="C120" s="284" t="s">
        <v>59</v>
      </c>
      <c r="D120" s="305"/>
      <c r="E120" s="305">
        <f t="shared" ref="E120:R120" si="62">(E34/E$11)*100</f>
        <v>51.584446529692762</v>
      </c>
      <c r="F120" s="305">
        <f t="shared" si="62"/>
        <v>49.010787248063039</v>
      </c>
      <c r="G120" s="305">
        <f t="shared" si="62"/>
        <v>52.789833028257448</v>
      </c>
      <c r="H120" s="305">
        <f t="shared" si="62"/>
        <v>64.256789480123018</v>
      </c>
      <c r="I120" s="305">
        <f t="shared" si="62"/>
        <v>59.875803649577186</v>
      </c>
      <c r="J120" s="305">
        <f t="shared" si="62"/>
        <v>51.021118234202831</v>
      </c>
      <c r="K120" s="305">
        <f t="shared" si="62"/>
        <v>57.186063925138107</v>
      </c>
      <c r="L120" s="305">
        <f t="shared" si="62"/>
        <v>53.40475136097271</v>
      </c>
      <c r="M120" s="305">
        <f t="shared" si="62"/>
        <v>53.237141124853068</v>
      </c>
      <c r="N120" s="305">
        <f t="shared" si="62"/>
        <v>51.744705019993589</v>
      </c>
      <c r="O120" s="305">
        <f t="shared" si="62"/>
        <v>54.107384003933454</v>
      </c>
      <c r="P120" s="305">
        <f t="shared" si="62"/>
        <v>51.620968862963245</v>
      </c>
      <c r="Q120" s="305">
        <f t="shared" si="62"/>
        <v>47.643062487989212</v>
      </c>
      <c r="R120" s="305">
        <f t="shared" si="62"/>
        <v>46.383880515567355</v>
      </c>
      <c r="S120" s="305">
        <f>(S34/S$10)*100</f>
        <v>47.17880129257447</v>
      </c>
      <c r="T120" s="305">
        <f t="shared" ref="T120:U120" si="63">(T34/T$10)*100</f>
        <v>42.765051338559893</v>
      </c>
      <c r="U120" s="305">
        <f t="shared" si="63"/>
        <v>47.941951257245883</v>
      </c>
    </row>
    <row r="121" spans="1:21" x14ac:dyDescent="0.35">
      <c r="A121" s="238" t="s">
        <v>142</v>
      </c>
      <c r="B121" s="396"/>
      <c r="C121" s="263" t="s">
        <v>60</v>
      </c>
      <c r="D121" s="107"/>
      <c r="E121" s="107">
        <f t="shared" ref="E121:R121" si="64">(E35/E$11)*100</f>
        <v>51.584446529692762</v>
      </c>
      <c r="F121" s="107">
        <f t="shared" si="64"/>
        <v>49.010787248063039</v>
      </c>
      <c r="G121" s="107">
        <f t="shared" si="64"/>
        <v>52.789833028257448</v>
      </c>
      <c r="H121" s="107">
        <f t="shared" si="64"/>
        <v>64.256789480123018</v>
      </c>
      <c r="I121" s="107">
        <f t="shared" si="64"/>
        <v>59.875803649577186</v>
      </c>
      <c r="J121" s="107">
        <f t="shared" si="64"/>
        <v>36.458109177961759</v>
      </c>
      <c r="K121" s="107">
        <f t="shared" si="64"/>
        <v>37.829009066851768</v>
      </c>
      <c r="L121" s="107">
        <f t="shared" si="64"/>
        <v>20.506648862856519</v>
      </c>
      <c r="M121" s="107">
        <f t="shared" si="64"/>
        <v>16.794235433807795</v>
      </c>
      <c r="N121" s="107">
        <f t="shared" si="64"/>
        <v>21.456312063598453</v>
      </c>
      <c r="O121" s="107">
        <f t="shared" si="64"/>
        <v>25.08820269635012</v>
      </c>
      <c r="P121" s="107">
        <f t="shared" si="64"/>
        <v>28.689632332904058</v>
      </c>
      <c r="Q121" s="107">
        <f t="shared" si="64"/>
        <v>20.185140159089517</v>
      </c>
      <c r="R121" s="107">
        <f t="shared" si="64"/>
        <v>19.837876101753348</v>
      </c>
      <c r="S121" s="107">
        <f t="shared" ref="S121:U123" si="65">(S35/S$10)*100</f>
        <v>24.133411102189527</v>
      </c>
      <c r="T121" s="107">
        <f t="shared" si="65"/>
        <v>24.655156359358188</v>
      </c>
      <c r="U121" s="107">
        <f t="shared" si="65"/>
        <v>25.06407645988639</v>
      </c>
    </row>
    <row r="122" spans="1:21" x14ac:dyDescent="0.35">
      <c r="A122" s="238" t="s">
        <v>142</v>
      </c>
      <c r="B122" s="396"/>
      <c r="C122" s="263" t="s">
        <v>61</v>
      </c>
      <c r="D122" s="107"/>
      <c r="E122" s="107">
        <f t="shared" ref="E122:R122" si="66">(E36/E$11)*100</f>
        <v>0</v>
      </c>
      <c r="F122" s="107">
        <f t="shared" si="66"/>
        <v>0</v>
      </c>
      <c r="G122" s="107">
        <f t="shared" si="66"/>
        <v>0</v>
      </c>
      <c r="H122" s="107">
        <f t="shared" si="66"/>
        <v>0</v>
      </c>
      <c r="I122" s="107">
        <f t="shared" si="66"/>
        <v>0</v>
      </c>
      <c r="J122" s="107">
        <f t="shared" si="66"/>
        <v>14.563009056241075</v>
      </c>
      <c r="K122" s="107">
        <f t="shared" si="66"/>
        <v>19.357054858286336</v>
      </c>
      <c r="L122" s="107">
        <f t="shared" si="66"/>
        <v>15.846908952796085</v>
      </c>
      <c r="M122" s="107">
        <f t="shared" si="66"/>
        <v>10.791411472437282</v>
      </c>
      <c r="N122" s="107">
        <f t="shared" si="66"/>
        <v>9.8764806699152192</v>
      </c>
      <c r="O122" s="107">
        <f t="shared" si="66"/>
        <v>10.642287866025473</v>
      </c>
      <c r="P122" s="107">
        <f t="shared" si="66"/>
        <v>9.1139644001150248</v>
      </c>
      <c r="Q122" s="107">
        <f t="shared" si="66"/>
        <v>10.692295060085401</v>
      </c>
      <c r="R122" s="107">
        <f t="shared" si="66"/>
        <v>9.7879221317400287</v>
      </c>
      <c r="S122" s="107">
        <f t="shared" si="65"/>
        <v>8.517610857795562</v>
      </c>
      <c r="T122" s="107">
        <f t="shared" si="65"/>
        <v>7.6377057044293455</v>
      </c>
      <c r="U122" s="107">
        <f t="shared" si="65"/>
        <v>8.7524104358386836</v>
      </c>
    </row>
    <row r="123" spans="1:21" x14ac:dyDescent="0.35">
      <c r="A123" s="238" t="s">
        <v>142</v>
      </c>
      <c r="B123" s="396"/>
      <c r="C123" s="263" t="s">
        <v>62</v>
      </c>
      <c r="D123" s="107"/>
      <c r="E123" s="107">
        <f t="shared" ref="E123:R123" si="67">(E37/E$11)*100</f>
        <v>0</v>
      </c>
      <c r="F123" s="107">
        <f t="shared" si="67"/>
        <v>0</v>
      </c>
      <c r="G123" s="107">
        <f t="shared" si="67"/>
        <v>0</v>
      </c>
      <c r="H123" s="107">
        <f t="shared" si="67"/>
        <v>0</v>
      </c>
      <c r="I123" s="107">
        <f t="shared" si="67"/>
        <v>0</v>
      </c>
      <c r="J123" s="107">
        <f t="shared" si="67"/>
        <v>0</v>
      </c>
      <c r="K123" s="107">
        <f t="shared" si="67"/>
        <v>0</v>
      </c>
      <c r="L123" s="107">
        <f t="shared" si="67"/>
        <v>17.051193545320107</v>
      </c>
      <c r="M123" s="107">
        <f t="shared" si="67"/>
        <v>25.651494218607994</v>
      </c>
      <c r="N123" s="107">
        <f t="shared" si="67"/>
        <v>20.411912286479907</v>
      </c>
      <c r="O123" s="107">
        <f t="shared" si="67"/>
        <v>18.376893441557858</v>
      </c>
      <c r="P123" s="107">
        <f t="shared" si="67"/>
        <v>13.817372129944157</v>
      </c>
      <c r="Q123" s="107">
        <f t="shared" si="67"/>
        <v>16.765627268814288</v>
      </c>
      <c r="R123" s="107">
        <f t="shared" si="67"/>
        <v>16.758082282073975</v>
      </c>
      <c r="S123" s="107">
        <f t="shared" si="65"/>
        <v>14.527779332589381</v>
      </c>
      <c r="T123" s="107">
        <f t="shared" si="65"/>
        <v>10.472189274772363</v>
      </c>
      <c r="U123" s="107">
        <f t="shared" si="65"/>
        <v>14.125464361520807</v>
      </c>
    </row>
    <row r="124" spans="1:21" x14ac:dyDescent="0.35">
      <c r="A124" s="238" t="s">
        <v>142</v>
      </c>
      <c r="B124" s="397"/>
      <c r="C124" s="282" t="s">
        <v>63</v>
      </c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107"/>
      <c r="U124" s="107"/>
    </row>
    <row r="125" spans="1:21" x14ac:dyDescent="0.35">
      <c r="A125" s="238" t="s">
        <v>142</v>
      </c>
      <c r="B125" s="395" t="s">
        <v>8</v>
      </c>
      <c r="C125" s="284" t="s">
        <v>59</v>
      </c>
      <c r="D125" s="305"/>
      <c r="E125" s="305">
        <f t="shared" ref="E125:R125" si="68">(E39/E$11)*100</f>
        <v>0</v>
      </c>
      <c r="F125" s="305">
        <f t="shared" si="68"/>
        <v>0</v>
      </c>
      <c r="G125" s="305">
        <f t="shared" si="68"/>
        <v>0</v>
      </c>
      <c r="H125" s="305">
        <f t="shared" si="68"/>
        <v>0</v>
      </c>
      <c r="I125" s="305">
        <f t="shared" si="68"/>
        <v>0</v>
      </c>
      <c r="J125" s="305">
        <f t="shared" si="68"/>
        <v>0</v>
      </c>
      <c r="K125" s="305">
        <f t="shared" si="68"/>
        <v>0</v>
      </c>
      <c r="L125" s="305">
        <f t="shared" si="68"/>
        <v>0</v>
      </c>
      <c r="M125" s="305">
        <f t="shared" si="68"/>
        <v>0</v>
      </c>
      <c r="N125" s="305">
        <f t="shared" si="68"/>
        <v>2.6683651160600474</v>
      </c>
      <c r="O125" s="305">
        <f t="shared" si="68"/>
        <v>2.4583315714487171</v>
      </c>
      <c r="P125" s="305">
        <f t="shared" si="68"/>
        <v>8.8992354439988279</v>
      </c>
      <c r="Q125" s="305">
        <f t="shared" si="68"/>
        <v>6.8143955714371334</v>
      </c>
      <c r="R125" s="305">
        <f t="shared" si="68"/>
        <v>2.1104653303054808</v>
      </c>
      <c r="S125" s="305">
        <f>(S39/S$10)*100</f>
        <v>1.8241231268203846</v>
      </c>
      <c r="T125" s="305">
        <f t="shared" ref="T125:U125" si="69">(T39/T$10)*100</f>
        <v>1.5928360575858516</v>
      </c>
      <c r="U125" s="305">
        <f t="shared" si="69"/>
        <v>1.7414579894217179</v>
      </c>
    </row>
    <row r="126" spans="1:21" x14ac:dyDescent="0.35">
      <c r="A126" s="238" t="s">
        <v>142</v>
      </c>
      <c r="B126" s="396"/>
      <c r="C126" s="263" t="s">
        <v>60</v>
      </c>
      <c r="D126" s="107"/>
      <c r="E126" s="107">
        <f t="shared" ref="E126:R126" si="70">(E40/E$11)*100</f>
        <v>0</v>
      </c>
      <c r="F126" s="107">
        <f t="shared" si="70"/>
        <v>0</v>
      </c>
      <c r="G126" s="107">
        <f t="shared" si="70"/>
        <v>0</v>
      </c>
      <c r="H126" s="107">
        <f t="shared" si="70"/>
        <v>0</v>
      </c>
      <c r="I126" s="107">
        <f t="shared" si="70"/>
        <v>0</v>
      </c>
      <c r="J126" s="107">
        <f t="shared" si="70"/>
        <v>0</v>
      </c>
      <c r="K126" s="107">
        <f t="shared" si="70"/>
        <v>0</v>
      </c>
      <c r="L126" s="107">
        <f t="shared" si="70"/>
        <v>0</v>
      </c>
      <c r="M126" s="107">
        <f t="shared" si="70"/>
        <v>0</v>
      </c>
      <c r="N126" s="107">
        <f t="shared" si="70"/>
        <v>0.29799968482900696</v>
      </c>
      <c r="O126" s="107">
        <f t="shared" si="70"/>
        <v>0.33958419333484502</v>
      </c>
      <c r="P126" s="107">
        <f t="shared" si="70"/>
        <v>3.7038154321478287</v>
      </c>
      <c r="Q126" s="107">
        <f t="shared" si="70"/>
        <v>2.5992505346319188</v>
      </c>
      <c r="R126" s="107">
        <f t="shared" si="70"/>
        <v>0.24679800357463974</v>
      </c>
      <c r="S126" s="107">
        <f t="shared" ref="S126:U128" si="71">(S40/S$10)*100</f>
        <v>0.21953952466523766</v>
      </c>
      <c r="T126" s="107">
        <f t="shared" si="71"/>
        <v>0.21225517360888313</v>
      </c>
      <c r="U126" s="107">
        <f t="shared" si="71"/>
        <v>0.25687814961073036</v>
      </c>
    </row>
    <row r="127" spans="1:21" x14ac:dyDescent="0.35">
      <c r="A127" s="238" t="s">
        <v>142</v>
      </c>
      <c r="B127" s="396"/>
      <c r="C127" s="263" t="s">
        <v>61</v>
      </c>
      <c r="D127" s="107"/>
      <c r="E127" s="107">
        <f t="shared" ref="E127:R127" si="72">(E41/E$11)*100</f>
        <v>0</v>
      </c>
      <c r="F127" s="107">
        <f t="shared" si="72"/>
        <v>0</v>
      </c>
      <c r="G127" s="107">
        <f t="shared" si="72"/>
        <v>0</v>
      </c>
      <c r="H127" s="107">
        <f t="shared" si="72"/>
        <v>0</v>
      </c>
      <c r="I127" s="107">
        <f t="shared" si="72"/>
        <v>0</v>
      </c>
      <c r="J127" s="107">
        <f t="shared" si="72"/>
        <v>0</v>
      </c>
      <c r="K127" s="107">
        <f t="shared" si="72"/>
        <v>0</v>
      </c>
      <c r="L127" s="107">
        <f t="shared" si="72"/>
        <v>0</v>
      </c>
      <c r="M127" s="107">
        <f t="shared" si="72"/>
        <v>0</v>
      </c>
      <c r="N127" s="107">
        <f t="shared" si="72"/>
        <v>0.29799968482900696</v>
      </c>
      <c r="O127" s="107">
        <f t="shared" si="72"/>
        <v>0.33958419333484502</v>
      </c>
      <c r="P127" s="107">
        <f t="shared" si="72"/>
        <v>3.7038154321478287</v>
      </c>
      <c r="Q127" s="107">
        <f t="shared" si="72"/>
        <v>2.5992653939908315</v>
      </c>
      <c r="R127" s="107">
        <f t="shared" si="72"/>
        <v>0.24681797080345239</v>
      </c>
      <c r="S127" s="107">
        <f t="shared" si="71"/>
        <v>0.25119635252433647</v>
      </c>
      <c r="T127" s="107">
        <f t="shared" si="71"/>
        <v>0.386400272976412</v>
      </c>
      <c r="U127" s="107">
        <f t="shared" si="71"/>
        <v>0.32456615828082164</v>
      </c>
    </row>
    <row r="128" spans="1:21" x14ac:dyDescent="0.35">
      <c r="A128" s="238" t="s">
        <v>142</v>
      </c>
      <c r="B128" s="396"/>
      <c r="C128" s="263" t="s">
        <v>62</v>
      </c>
      <c r="D128" s="107"/>
      <c r="E128" s="107">
        <f t="shared" ref="E128:R128" si="73">(E42/E$11)*100</f>
        <v>0</v>
      </c>
      <c r="F128" s="107">
        <f t="shared" si="73"/>
        <v>0</v>
      </c>
      <c r="G128" s="107">
        <f t="shared" si="73"/>
        <v>0</v>
      </c>
      <c r="H128" s="107">
        <f t="shared" si="73"/>
        <v>0</v>
      </c>
      <c r="I128" s="107">
        <f t="shared" si="73"/>
        <v>0</v>
      </c>
      <c r="J128" s="107">
        <f t="shared" si="73"/>
        <v>0</v>
      </c>
      <c r="K128" s="107">
        <f t="shared" si="73"/>
        <v>0</v>
      </c>
      <c r="L128" s="107">
        <f t="shared" si="73"/>
        <v>0</v>
      </c>
      <c r="M128" s="107">
        <f t="shared" si="73"/>
        <v>0</v>
      </c>
      <c r="N128" s="107">
        <f t="shared" si="73"/>
        <v>2.0723657464020335</v>
      </c>
      <c r="O128" s="107">
        <f t="shared" si="73"/>
        <v>1.7791631847790268</v>
      </c>
      <c r="P128" s="107">
        <f t="shared" si="73"/>
        <v>1.491604579703171</v>
      </c>
      <c r="Q128" s="107">
        <f t="shared" si="73"/>
        <v>1.6158796428143829</v>
      </c>
      <c r="R128" s="107">
        <f t="shared" si="73"/>
        <v>1.6168493559273887</v>
      </c>
      <c r="S128" s="107">
        <f t="shared" si="71"/>
        <v>1.3533872496308104</v>
      </c>
      <c r="T128" s="107">
        <f t="shared" si="71"/>
        <v>0.99418061100055666</v>
      </c>
      <c r="U128" s="107">
        <f t="shared" si="71"/>
        <v>1.1600136815301658</v>
      </c>
    </row>
    <row r="129" spans="1:21" x14ac:dyDescent="0.35">
      <c r="A129" s="238" t="s">
        <v>142</v>
      </c>
      <c r="B129" s="397"/>
      <c r="C129" s="282" t="s">
        <v>63</v>
      </c>
      <c r="D129" s="275"/>
      <c r="E129" s="275"/>
      <c r="F129" s="275"/>
      <c r="G129" s="275"/>
      <c r="H129" s="275"/>
      <c r="I129" s="275"/>
      <c r="J129" s="275"/>
      <c r="K129" s="275"/>
      <c r="L129" s="275"/>
      <c r="M129" s="275"/>
      <c r="N129" s="275"/>
      <c r="O129" s="275"/>
      <c r="P129" s="275"/>
      <c r="Q129" s="275"/>
      <c r="R129" s="275"/>
      <c r="S129" s="275"/>
      <c r="T129" s="107"/>
      <c r="U129" s="107"/>
    </row>
    <row r="130" spans="1:21" x14ac:dyDescent="0.35">
      <c r="A130" s="238" t="s">
        <v>142</v>
      </c>
      <c r="B130" s="395" t="s">
        <v>9</v>
      </c>
      <c r="C130" s="284" t="s">
        <v>59</v>
      </c>
      <c r="D130" s="305"/>
      <c r="E130" s="305">
        <f t="shared" ref="E130:R130" si="74">(E44/E$11)*100</f>
        <v>1.089560533153537</v>
      </c>
      <c r="F130" s="305">
        <f t="shared" si="74"/>
        <v>1.3575898289615618</v>
      </c>
      <c r="G130" s="305">
        <f t="shared" si="74"/>
        <v>1.9674370729695629</v>
      </c>
      <c r="H130" s="305">
        <f t="shared" si="74"/>
        <v>1.8879812335243158</v>
      </c>
      <c r="I130" s="305">
        <f t="shared" si="74"/>
        <v>1.8044075679090672</v>
      </c>
      <c r="J130" s="305">
        <f t="shared" si="74"/>
        <v>2.0428030268449326</v>
      </c>
      <c r="K130" s="305">
        <f t="shared" si="74"/>
        <v>2.040085638673236</v>
      </c>
      <c r="L130" s="305">
        <f t="shared" si="74"/>
        <v>3.8839794820883644</v>
      </c>
      <c r="M130" s="305">
        <f t="shared" si="74"/>
        <v>2.6116124122067945</v>
      </c>
      <c r="N130" s="305">
        <f t="shared" si="74"/>
        <v>12.625119009144822</v>
      </c>
      <c r="O130" s="305">
        <f t="shared" si="74"/>
        <v>11.674588565067397</v>
      </c>
      <c r="P130" s="305">
        <f t="shared" si="74"/>
        <v>11.823155292628337</v>
      </c>
      <c r="Q130" s="305">
        <f t="shared" si="74"/>
        <v>13.451958085102888</v>
      </c>
      <c r="R130" s="305">
        <f t="shared" si="74"/>
        <v>13.060889822892866</v>
      </c>
      <c r="S130" s="305">
        <f>(S44/S$10)*100</f>
        <v>13.451020050099363</v>
      </c>
      <c r="T130" s="305">
        <f t="shared" ref="T130:U130" si="75">(T44/T$10)*100</f>
        <v>10.960543404023561</v>
      </c>
      <c r="U130" s="305">
        <f t="shared" si="75"/>
        <v>13.170922012712818</v>
      </c>
    </row>
    <row r="131" spans="1:21" x14ac:dyDescent="0.35">
      <c r="A131" s="238" t="s">
        <v>142</v>
      </c>
      <c r="B131" s="396"/>
      <c r="C131" s="263" t="s">
        <v>60</v>
      </c>
      <c r="D131" s="107"/>
      <c r="E131" s="107">
        <f t="shared" ref="E131:R131" si="76">(E45/E$11)*100</f>
        <v>1.089560533153537</v>
      </c>
      <c r="F131" s="107">
        <f t="shared" si="76"/>
        <v>1.3575898289615618</v>
      </c>
      <c r="G131" s="107">
        <f t="shared" si="76"/>
        <v>1.9674370729695629</v>
      </c>
      <c r="H131" s="107">
        <f t="shared" si="76"/>
        <v>1.8879812335243158</v>
      </c>
      <c r="I131" s="107">
        <f t="shared" si="76"/>
        <v>1.8044075679090672</v>
      </c>
      <c r="J131" s="107">
        <f t="shared" si="76"/>
        <v>1.3604289731536738</v>
      </c>
      <c r="K131" s="107">
        <f t="shared" si="76"/>
        <v>1.1421001258620869</v>
      </c>
      <c r="L131" s="107">
        <f t="shared" si="76"/>
        <v>2.2497557329016975</v>
      </c>
      <c r="M131" s="107">
        <f t="shared" si="76"/>
        <v>0.59720788877545861</v>
      </c>
      <c r="N131" s="107">
        <f t="shared" si="76"/>
        <v>0.98165095602177466</v>
      </c>
      <c r="O131" s="107">
        <f t="shared" si="76"/>
        <v>0.80921659700513693</v>
      </c>
      <c r="P131" s="107">
        <f t="shared" si="76"/>
        <v>0.94920016365557458</v>
      </c>
      <c r="Q131" s="107">
        <f t="shared" si="76"/>
        <v>0.63304508825820638</v>
      </c>
      <c r="R131" s="107">
        <f t="shared" si="76"/>
        <v>1.2006776375089725</v>
      </c>
      <c r="S131" s="107">
        <f t="shared" ref="S131:U133" si="77">(S45/S$10)*100</f>
        <v>0.83379456735110558</v>
      </c>
      <c r="T131" s="107">
        <f t="shared" si="77"/>
        <v>0.72455850338187067</v>
      </c>
      <c r="U131" s="107">
        <f t="shared" si="77"/>
        <v>1.1077625440374617</v>
      </c>
    </row>
    <row r="132" spans="1:21" x14ac:dyDescent="0.35">
      <c r="A132" s="238" t="s">
        <v>142</v>
      </c>
      <c r="B132" s="396"/>
      <c r="C132" s="263" t="s">
        <v>61</v>
      </c>
      <c r="D132" s="107"/>
      <c r="E132" s="107">
        <f t="shared" ref="E132:R132" si="78">(E46/E$11)*100</f>
        <v>0</v>
      </c>
      <c r="F132" s="107">
        <f t="shared" si="78"/>
        <v>0</v>
      </c>
      <c r="G132" s="107">
        <f t="shared" si="78"/>
        <v>0</v>
      </c>
      <c r="H132" s="107">
        <f t="shared" si="78"/>
        <v>0</v>
      </c>
      <c r="I132" s="107">
        <f t="shared" si="78"/>
        <v>0</v>
      </c>
      <c r="J132" s="107">
        <f t="shared" si="78"/>
        <v>0.6823740536912587</v>
      </c>
      <c r="K132" s="107">
        <f t="shared" si="78"/>
        <v>0.89798551281114902</v>
      </c>
      <c r="L132" s="107">
        <f t="shared" si="78"/>
        <v>0.3880062897075115</v>
      </c>
      <c r="M132" s="107">
        <f t="shared" si="78"/>
        <v>0.10782779954158032</v>
      </c>
      <c r="N132" s="107">
        <f t="shared" si="78"/>
        <v>2.278085958076149</v>
      </c>
      <c r="O132" s="107">
        <f t="shared" si="78"/>
        <v>2.7498672036961147</v>
      </c>
      <c r="P132" s="107">
        <f t="shared" si="78"/>
        <v>1.9698351481077507</v>
      </c>
      <c r="Q132" s="107">
        <f t="shared" si="78"/>
        <v>2.7996235593969954</v>
      </c>
      <c r="R132" s="107">
        <f t="shared" si="78"/>
        <v>2.0644665590600759</v>
      </c>
      <c r="S132" s="107">
        <f t="shared" si="77"/>
        <v>1.5913386948614203</v>
      </c>
      <c r="T132" s="107">
        <f t="shared" si="77"/>
        <v>1.0776557073280872</v>
      </c>
      <c r="U132" s="107">
        <f t="shared" si="77"/>
        <v>1.3246439315907572</v>
      </c>
    </row>
    <row r="133" spans="1:21" x14ac:dyDescent="0.35">
      <c r="A133" s="238" t="s">
        <v>142</v>
      </c>
      <c r="B133" s="396"/>
      <c r="C133" s="263" t="s">
        <v>62</v>
      </c>
      <c r="D133" s="107"/>
      <c r="E133" s="107">
        <f t="shared" ref="E133:R133" si="79">(E47/E$11)*100</f>
        <v>0</v>
      </c>
      <c r="F133" s="107">
        <f t="shared" si="79"/>
        <v>0</v>
      </c>
      <c r="G133" s="107">
        <f t="shared" si="79"/>
        <v>0</v>
      </c>
      <c r="H133" s="107">
        <f t="shared" si="79"/>
        <v>0</v>
      </c>
      <c r="I133" s="107">
        <f t="shared" si="79"/>
        <v>0</v>
      </c>
      <c r="J133" s="107">
        <f t="shared" si="79"/>
        <v>0</v>
      </c>
      <c r="K133" s="107">
        <f t="shared" si="79"/>
        <v>0</v>
      </c>
      <c r="L133" s="107">
        <f t="shared" si="79"/>
        <v>1.2462174594791553</v>
      </c>
      <c r="M133" s="107">
        <f t="shared" si="79"/>
        <v>1.906576723889756</v>
      </c>
      <c r="N133" s="107">
        <f t="shared" si="79"/>
        <v>9.3653820950468987</v>
      </c>
      <c r="O133" s="107">
        <f t="shared" si="79"/>
        <v>8.1155047643661451</v>
      </c>
      <c r="P133" s="107">
        <f t="shared" si="79"/>
        <v>8.904119980865012</v>
      </c>
      <c r="Q133" s="107">
        <f t="shared" si="79"/>
        <v>10.019289437447686</v>
      </c>
      <c r="R133" s="107">
        <f t="shared" si="79"/>
        <v>9.7957456263238178</v>
      </c>
      <c r="S133" s="107">
        <f t="shared" si="77"/>
        <v>11.025886787886837</v>
      </c>
      <c r="T133" s="107">
        <f t="shared" si="77"/>
        <v>9.1583291933136017</v>
      </c>
      <c r="U133" s="107">
        <f t="shared" si="77"/>
        <v>10.7385155370846</v>
      </c>
    </row>
    <row r="134" spans="1:21" x14ac:dyDescent="0.35">
      <c r="A134" s="238" t="s">
        <v>142</v>
      </c>
      <c r="B134" s="397"/>
      <c r="C134" s="282" t="s">
        <v>63</v>
      </c>
      <c r="D134" s="275"/>
      <c r="E134" s="275"/>
      <c r="F134" s="275"/>
      <c r="G134" s="275"/>
      <c r="H134" s="275"/>
      <c r="I134" s="275"/>
      <c r="J134" s="275"/>
      <c r="K134" s="275"/>
      <c r="L134" s="275"/>
      <c r="M134" s="275"/>
      <c r="N134" s="275"/>
      <c r="O134" s="275"/>
      <c r="P134" s="275"/>
      <c r="Q134" s="275"/>
      <c r="R134" s="275"/>
      <c r="S134" s="275"/>
      <c r="T134" s="107"/>
      <c r="U134" s="107"/>
    </row>
    <row r="135" spans="1:21" x14ac:dyDescent="0.35">
      <c r="A135" s="238" t="s">
        <v>142</v>
      </c>
      <c r="B135" s="395" t="s">
        <v>1</v>
      </c>
      <c r="C135" s="284" t="s">
        <v>59</v>
      </c>
      <c r="D135" s="305"/>
      <c r="E135" s="305">
        <f t="shared" ref="E135:R135" si="80">(E49/E$11)*100</f>
        <v>10.637350793517994</v>
      </c>
      <c r="F135" s="305">
        <f t="shared" si="80"/>
        <v>12.228313773042817</v>
      </c>
      <c r="G135" s="305">
        <f t="shared" si="80"/>
        <v>4.7248807597874016</v>
      </c>
      <c r="H135" s="305">
        <f t="shared" si="80"/>
        <v>4.9925410390997103</v>
      </c>
      <c r="I135" s="305">
        <f t="shared" si="80"/>
        <v>6.7794588859692153</v>
      </c>
      <c r="J135" s="305">
        <f t="shared" si="80"/>
        <v>9.6513275607702447</v>
      </c>
      <c r="K135" s="305">
        <f t="shared" si="80"/>
        <v>9.7653847052301135</v>
      </c>
      <c r="L135" s="305">
        <f t="shared" si="80"/>
        <v>14.254108220398146</v>
      </c>
      <c r="M135" s="305">
        <f t="shared" si="80"/>
        <v>15.130256208762768</v>
      </c>
      <c r="N135" s="305">
        <f t="shared" si="80"/>
        <v>5.1049845845110129</v>
      </c>
      <c r="O135" s="305">
        <f t="shared" si="80"/>
        <v>4.2017131569273936</v>
      </c>
      <c r="P135" s="305">
        <f t="shared" si="80"/>
        <v>3.3063775012546941</v>
      </c>
      <c r="Q135" s="305">
        <f t="shared" si="80"/>
        <v>2.940744373501976</v>
      </c>
      <c r="R135" s="305">
        <f t="shared" si="80"/>
        <v>6.3433664838958697</v>
      </c>
      <c r="S135" s="305">
        <f>(S49/S$10)*100</f>
        <v>5.9222678893265206</v>
      </c>
      <c r="T135" s="305">
        <f t="shared" ref="T135:U135" si="81">(T49/T$10)*100</f>
        <v>6.0839250100675732</v>
      </c>
      <c r="U135" s="305">
        <f t="shared" si="81"/>
        <v>5.9446820809393683</v>
      </c>
    </row>
    <row r="136" spans="1:21" x14ac:dyDescent="0.35">
      <c r="A136" s="238" t="s">
        <v>142</v>
      </c>
      <c r="B136" s="396"/>
      <c r="C136" s="263" t="s">
        <v>60</v>
      </c>
      <c r="D136" s="107"/>
      <c r="E136" s="107">
        <f t="shared" ref="E136:R136" si="82">(E50/E$11)*100</f>
        <v>10.637350793517994</v>
      </c>
      <c r="F136" s="107">
        <f t="shared" si="82"/>
        <v>12.228313773042817</v>
      </c>
      <c r="G136" s="107">
        <f t="shared" si="82"/>
        <v>4.7248807597874016</v>
      </c>
      <c r="H136" s="107">
        <f t="shared" si="82"/>
        <v>4.9925410390997103</v>
      </c>
      <c r="I136" s="107">
        <f t="shared" si="82"/>
        <v>6.7794588859692153</v>
      </c>
      <c r="J136" s="107">
        <f t="shared" si="82"/>
        <v>7.3657561174365798</v>
      </c>
      <c r="K136" s="107">
        <f t="shared" si="82"/>
        <v>4.8993778702596353</v>
      </c>
      <c r="L136" s="107">
        <f t="shared" si="82"/>
        <v>2.5961134633881477</v>
      </c>
      <c r="M136" s="107">
        <f t="shared" si="82"/>
        <v>1.2152911160918247</v>
      </c>
      <c r="N136" s="107">
        <f t="shared" si="82"/>
        <v>1.6396004980417285</v>
      </c>
      <c r="O136" s="107">
        <f t="shared" si="82"/>
        <v>1.5481188779256307</v>
      </c>
      <c r="P136" s="107">
        <f t="shared" si="82"/>
        <v>2.2003270824362446</v>
      </c>
      <c r="Q136" s="107">
        <f t="shared" si="82"/>
        <v>1.7115750166800523</v>
      </c>
      <c r="R136" s="107">
        <f t="shared" si="82"/>
        <v>1.365739799226138</v>
      </c>
      <c r="S136" s="107">
        <f t="shared" ref="S136:U138" si="83">(S50/S$10)*100</f>
        <v>1.3461987326859206</v>
      </c>
      <c r="T136" s="107">
        <f t="shared" si="83"/>
        <v>1.7391522026426243</v>
      </c>
      <c r="U136" s="107">
        <f t="shared" si="83"/>
        <v>0.8869560722768538</v>
      </c>
    </row>
    <row r="137" spans="1:21" x14ac:dyDescent="0.35">
      <c r="A137" s="238" t="s">
        <v>142</v>
      </c>
      <c r="B137" s="396"/>
      <c r="C137" s="263" t="s">
        <v>61</v>
      </c>
      <c r="D137" s="107"/>
      <c r="E137" s="107">
        <f t="shared" ref="E137:R137" si="84">(E51/E$11)*100</f>
        <v>0</v>
      </c>
      <c r="F137" s="107">
        <f t="shared" si="84"/>
        <v>0</v>
      </c>
      <c r="G137" s="107">
        <f t="shared" si="84"/>
        <v>0</v>
      </c>
      <c r="H137" s="107">
        <f t="shared" si="84"/>
        <v>0</v>
      </c>
      <c r="I137" s="107">
        <f t="shared" si="84"/>
        <v>0</v>
      </c>
      <c r="J137" s="107">
        <f t="shared" si="84"/>
        <v>2.2855714433336649</v>
      </c>
      <c r="K137" s="107">
        <f t="shared" si="84"/>
        <v>4.866006834970479</v>
      </c>
      <c r="L137" s="107">
        <f t="shared" si="84"/>
        <v>5.23728201586386</v>
      </c>
      <c r="M137" s="107">
        <f t="shared" si="84"/>
        <v>4.2356489186886481</v>
      </c>
      <c r="N137" s="107">
        <f t="shared" si="84"/>
        <v>2.5130355258633505</v>
      </c>
      <c r="O137" s="107">
        <f t="shared" si="84"/>
        <v>1.6482370439082117</v>
      </c>
      <c r="P137" s="107">
        <f t="shared" si="84"/>
        <v>0.30520331256689565</v>
      </c>
      <c r="Q137" s="107">
        <f t="shared" si="84"/>
        <v>0.31292256484867825</v>
      </c>
      <c r="R137" s="107">
        <f t="shared" si="84"/>
        <v>4.0578226374030377</v>
      </c>
      <c r="S137" s="107">
        <f t="shared" si="83"/>
        <v>3.6274452887381021</v>
      </c>
      <c r="T137" s="107">
        <f t="shared" si="83"/>
        <v>3.6699547033836417</v>
      </c>
      <c r="U137" s="107">
        <f t="shared" si="83"/>
        <v>4.1535602138139627</v>
      </c>
    </row>
    <row r="138" spans="1:21" x14ac:dyDescent="0.35">
      <c r="A138" s="238" t="s">
        <v>142</v>
      </c>
      <c r="B138" s="396"/>
      <c r="C138" s="263" t="s">
        <v>62</v>
      </c>
      <c r="D138" s="107"/>
      <c r="E138" s="107">
        <f t="shared" ref="E138:R138" si="85">(E52/E$11)*100</f>
        <v>0</v>
      </c>
      <c r="F138" s="107">
        <f t="shared" si="85"/>
        <v>0</v>
      </c>
      <c r="G138" s="107">
        <f t="shared" si="85"/>
        <v>0</v>
      </c>
      <c r="H138" s="107">
        <f t="shared" si="85"/>
        <v>0</v>
      </c>
      <c r="I138" s="107">
        <f t="shared" si="85"/>
        <v>0</v>
      </c>
      <c r="J138" s="107">
        <f t="shared" si="85"/>
        <v>0</v>
      </c>
      <c r="K138" s="107">
        <f t="shared" si="85"/>
        <v>0</v>
      </c>
      <c r="L138" s="107">
        <f t="shared" si="85"/>
        <v>6.42071274114614</v>
      </c>
      <c r="M138" s="107">
        <f t="shared" si="85"/>
        <v>9.679316173982297</v>
      </c>
      <c r="N138" s="107">
        <f t="shared" si="85"/>
        <v>0.95234856060593431</v>
      </c>
      <c r="O138" s="107">
        <f t="shared" si="85"/>
        <v>1.0053572350935511</v>
      </c>
      <c r="P138" s="107">
        <f t="shared" si="85"/>
        <v>0.80084710625155342</v>
      </c>
      <c r="Q138" s="107">
        <f t="shared" si="85"/>
        <v>0.91624679197324521</v>
      </c>
      <c r="R138" s="107">
        <f t="shared" si="85"/>
        <v>0.91980404726669418</v>
      </c>
      <c r="S138" s="107">
        <f t="shared" si="83"/>
        <v>0.94862386790249797</v>
      </c>
      <c r="T138" s="107">
        <f t="shared" si="83"/>
        <v>0.6748181040413066</v>
      </c>
      <c r="U138" s="107">
        <f t="shared" si="83"/>
        <v>0.90416579484855231</v>
      </c>
    </row>
    <row r="139" spans="1:21" x14ac:dyDescent="0.35">
      <c r="A139" s="238" t="s">
        <v>142</v>
      </c>
      <c r="B139" s="397"/>
      <c r="C139" s="282" t="s">
        <v>63</v>
      </c>
      <c r="D139" s="275"/>
      <c r="E139" s="275"/>
      <c r="F139" s="275"/>
      <c r="G139" s="275"/>
      <c r="H139" s="275"/>
      <c r="I139" s="275"/>
      <c r="J139" s="275"/>
      <c r="K139" s="275"/>
      <c r="L139" s="275"/>
      <c r="M139" s="275"/>
      <c r="N139" s="275"/>
      <c r="O139" s="275"/>
      <c r="P139" s="275"/>
      <c r="Q139" s="275"/>
      <c r="R139" s="275"/>
      <c r="S139" s="275"/>
      <c r="T139" s="107"/>
      <c r="U139" s="107"/>
    </row>
    <row r="140" spans="1:21" x14ac:dyDescent="0.35">
      <c r="A140" s="238" t="s">
        <v>142</v>
      </c>
      <c r="B140" s="393" t="s">
        <v>166</v>
      </c>
      <c r="C140" s="284" t="s">
        <v>59</v>
      </c>
      <c r="D140" s="305"/>
      <c r="E140" s="305">
        <f t="shared" ref="E140:R140" si="86">(E54/E$11)*100</f>
        <v>0</v>
      </c>
      <c r="F140" s="305">
        <f t="shared" si="86"/>
        <v>0</v>
      </c>
      <c r="G140" s="305">
        <f t="shared" si="86"/>
        <v>0</v>
      </c>
      <c r="H140" s="305">
        <f t="shared" si="86"/>
        <v>0</v>
      </c>
      <c r="I140" s="305">
        <f t="shared" si="86"/>
        <v>0</v>
      </c>
      <c r="J140" s="305">
        <f t="shared" si="86"/>
        <v>0</v>
      </c>
      <c r="K140" s="305">
        <f t="shared" si="86"/>
        <v>0</v>
      </c>
      <c r="L140" s="305">
        <f t="shared" si="86"/>
        <v>0</v>
      </c>
      <c r="M140" s="305">
        <f t="shared" si="86"/>
        <v>0</v>
      </c>
      <c r="N140" s="305">
        <f t="shared" si="86"/>
        <v>3.3282382330533227</v>
      </c>
      <c r="O140" s="305">
        <f t="shared" si="86"/>
        <v>4.2735111141508106</v>
      </c>
      <c r="P140" s="305">
        <f t="shared" si="86"/>
        <v>5.9441517334199192</v>
      </c>
      <c r="Q140" s="305">
        <f t="shared" si="86"/>
        <v>6.5611603088641948</v>
      </c>
      <c r="R140" s="305">
        <f t="shared" si="86"/>
        <v>3.6368179549562831</v>
      </c>
      <c r="S140" s="305">
        <f>(S54/S$10)*100</f>
        <v>3.7713587946134464</v>
      </c>
      <c r="T140" s="305">
        <f t="shared" ref="T140:U140" si="87">(T54/T$10)*100</f>
        <v>2.2653155995327525</v>
      </c>
      <c r="U140" s="305">
        <f t="shared" si="87"/>
        <v>2.1330281502379984</v>
      </c>
    </row>
    <row r="141" spans="1:21" x14ac:dyDescent="0.35">
      <c r="A141" s="238" t="s">
        <v>142</v>
      </c>
      <c r="B141" s="390"/>
      <c r="C141" s="263" t="s">
        <v>60</v>
      </c>
      <c r="D141" s="107"/>
      <c r="E141" s="107">
        <f t="shared" ref="E141:R141" si="88">(E55/E$11)*100</f>
        <v>0</v>
      </c>
      <c r="F141" s="107">
        <f t="shared" si="88"/>
        <v>0</v>
      </c>
      <c r="G141" s="107">
        <f t="shared" si="88"/>
        <v>0</v>
      </c>
      <c r="H141" s="107">
        <f t="shared" si="88"/>
        <v>0</v>
      </c>
      <c r="I141" s="107">
        <f t="shared" si="88"/>
        <v>0</v>
      </c>
      <c r="J141" s="107">
        <f t="shared" si="88"/>
        <v>0</v>
      </c>
      <c r="K141" s="107">
        <f t="shared" si="88"/>
        <v>0</v>
      </c>
      <c r="L141" s="107">
        <f t="shared" si="88"/>
        <v>0</v>
      </c>
      <c r="M141" s="107">
        <f t="shared" si="88"/>
        <v>0</v>
      </c>
      <c r="N141" s="107">
        <f t="shared" si="88"/>
        <v>0.4548629189194407</v>
      </c>
      <c r="O141" s="107">
        <f t="shared" si="88"/>
        <v>1.2617517714095581</v>
      </c>
      <c r="P141" s="107">
        <f t="shared" si="88"/>
        <v>1.0821201001352028</v>
      </c>
      <c r="Q141" s="107">
        <f t="shared" si="88"/>
        <v>0.17162491067737634</v>
      </c>
      <c r="R141" s="107">
        <f t="shared" si="88"/>
        <v>0.41987123728573961</v>
      </c>
      <c r="S141" s="107">
        <f t="shared" ref="S141:U143" si="89">(S55/S$10)*100</f>
        <v>0.51408127450762953</v>
      </c>
      <c r="T141" s="107">
        <f t="shared" si="89"/>
        <v>0.456920396647016</v>
      </c>
      <c r="U141" s="107">
        <f t="shared" si="89"/>
        <v>0.25788220617750834</v>
      </c>
    </row>
    <row r="142" spans="1:21" x14ac:dyDescent="0.35">
      <c r="A142" s="238" t="s">
        <v>142</v>
      </c>
      <c r="B142" s="390"/>
      <c r="C142" s="263" t="s">
        <v>61</v>
      </c>
      <c r="D142" s="107"/>
      <c r="E142" s="107">
        <f t="shared" ref="E142:R142" si="90">(E56/E$11)*100</f>
        <v>0</v>
      </c>
      <c r="F142" s="107">
        <f t="shared" si="90"/>
        <v>0</v>
      </c>
      <c r="G142" s="107">
        <f t="shared" si="90"/>
        <v>0</v>
      </c>
      <c r="H142" s="107">
        <f t="shared" si="90"/>
        <v>0</v>
      </c>
      <c r="I142" s="107">
        <f t="shared" si="90"/>
        <v>0</v>
      </c>
      <c r="J142" s="107">
        <f t="shared" si="90"/>
        <v>0</v>
      </c>
      <c r="K142" s="107">
        <f t="shared" si="90"/>
        <v>0</v>
      </c>
      <c r="L142" s="107">
        <f t="shared" si="90"/>
        <v>0</v>
      </c>
      <c r="M142" s="107">
        <f t="shared" si="90"/>
        <v>0</v>
      </c>
      <c r="N142" s="107">
        <f t="shared" si="90"/>
        <v>0.32503862300057229</v>
      </c>
      <c r="O142" s="107">
        <f t="shared" si="90"/>
        <v>0.30895010498424114</v>
      </c>
      <c r="P142" s="107">
        <f t="shared" si="90"/>
        <v>2.9592066023097297</v>
      </c>
      <c r="Q142" s="107">
        <f t="shared" si="90"/>
        <v>4.0673301636816799</v>
      </c>
      <c r="R142" s="107">
        <f t="shared" si="90"/>
        <v>0.41774187937835461</v>
      </c>
      <c r="S142" s="107">
        <f t="shared" si="89"/>
        <v>0.38206832212569458</v>
      </c>
      <c r="T142" s="107">
        <f t="shared" si="89"/>
        <v>0.11070722627654297</v>
      </c>
      <c r="U142" s="107">
        <f t="shared" si="89"/>
        <v>0.16115122189309644</v>
      </c>
    </row>
    <row r="143" spans="1:21" x14ac:dyDescent="0.35">
      <c r="A143" s="238" t="s">
        <v>142</v>
      </c>
      <c r="B143" s="390"/>
      <c r="C143" s="263" t="s">
        <v>62</v>
      </c>
      <c r="D143" s="107"/>
      <c r="E143" s="107">
        <f t="shared" ref="E143:R143" si="91">(E57/E$11)*100</f>
        <v>0</v>
      </c>
      <c r="F143" s="107">
        <f t="shared" si="91"/>
        <v>0</v>
      </c>
      <c r="G143" s="107">
        <f t="shared" si="91"/>
        <v>0</v>
      </c>
      <c r="H143" s="107">
        <f t="shared" si="91"/>
        <v>0</v>
      </c>
      <c r="I143" s="107">
        <f t="shared" si="91"/>
        <v>0</v>
      </c>
      <c r="J143" s="107">
        <f t="shared" si="91"/>
        <v>0</v>
      </c>
      <c r="K143" s="107">
        <f t="shared" si="91"/>
        <v>0</v>
      </c>
      <c r="L143" s="107">
        <f t="shared" si="91"/>
        <v>0</v>
      </c>
      <c r="M143" s="107">
        <f t="shared" si="91"/>
        <v>0</v>
      </c>
      <c r="N143" s="107">
        <f t="shared" si="91"/>
        <v>2.5483366911333092</v>
      </c>
      <c r="O143" s="107">
        <f t="shared" si="91"/>
        <v>2.7028092377570108</v>
      </c>
      <c r="P143" s="107">
        <f t="shared" si="91"/>
        <v>1.9028250309749872</v>
      </c>
      <c r="Q143" s="107">
        <f t="shared" si="91"/>
        <v>2.3222052345051383</v>
      </c>
      <c r="R143" s="107">
        <f t="shared" si="91"/>
        <v>2.799204838292189</v>
      </c>
      <c r="S143" s="107">
        <f t="shared" si="89"/>
        <v>2.875209197980122</v>
      </c>
      <c r="T143" s="107">
        <f t="shared" si="89"/>
        <v>1.6976879766091932</v>
      </c>
      <c r="U143" s="107">
        <f t="shared" si="89"/>
        <v>1.7139947221673939</v>
      </c>
    </row>
    <row r="144" spans="1:21" x14ac:dyDescent="0.35">
      <c r="A144" s="238" t="s">
        <v>142</v>
      </c>
      <c r="B144" s="391"/>
      <c r="C144" s="282" t="s">
        <v>63</v>
      </c>
      <c r="D144" s="275"/>
      <c r="E144" s="275"/>
      <c r="F144" s="275"/>
      <c r="G144" s="275"/>
      <c r="H144" s="275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107"/>
      <c r="U144" s="107"/>
    </row>
    <row r="145" spans="1:21" x14ac:dyDescent="0.35">
      <c r="A145" s="238" t="s">
        <v>142</v>
      </c>
      <c r="B145" s="395" t="s">
        <v>11</v>
      </c>
      <c r="C145" s="284" t="s">
        <v>59</v>
      </c>
      <c r="D145" s="305"/>
      <c r="E145" s="305">
        <f t="shared" ref="E145:R145" si="92">(E59/E$11)*100</f>
        <v>11.748697418731172</v>
      </c>
      <c r="F145" s="305">
        <f t="shared" si="92"/>
        <v>8.7564951891192564</v>
      </c>
      <c r="G145" s="305">
        <f t="shared" si="92"/>
        <v>9.5614035334040164</v>
      </c>
      <c r="H145" s="305">
        <f t="shared" si="92"/>
        <v>10.412462692136225</v>
      </c>
      <c r="I145" s="305">
        <f t="shared" si="92"/>
        <v>11.1638127870691</v>
      </c>
      <c r="J145" s="305">
        <f t="shared" si="92"/>
        <v>15.431837199595758</v>
      </c>
      <c r="K145" s="305">
        <f t="shared" si="92"/>
        <v>14.542165741443302</v>
      </c>
      <c r="L145" s="305">
        <f t="shared" si="92"/>
        <v>9.2948575430304547</v>
      </c>
      <c r="M145" s="305">
        <f t="shared" si="92"/>
        <v>14.991663203228558</v>
      </c>
      <c r="N145" s="305">
        <f t="shared" si="92"/>
        <v>10.74010600522862</v>
      </c>
      <c r="O145" s="305">
        <f t="shared" si="92"/>
        <v>10.257730640752163</v>
      </c>
      <c r="P145" s="305">
        <f t="shared" si="92"/>
        <v>7.7715531613944346</v>
      </c>
      <c r="Q145" s="305">
        <f t="shared" si="92"/>
        <v>7.7479499215373613</v>
      </c>
      <c r="R145" s="305">
        <f t="shared" si="92"/>
        <v>12.564462360540038</v>
      </c>
      <c r="S145" s="305">
        <f>(S59/S$10)*100</f>
        <v>12.773865628996864</v>
      </c>
      <c r="T145" s="305">
        <f t="shared" ref="T145:U145" si="93">(T59/T$10)*100</f>
        <v>16.163193905454175</v>
      </c>
      <c r="U145" s="305">
        <f t="shared" si="93"/>
        <v>15.792652359657886</v>
      </c>
    </row>
    <row r="146" spans="1:21" x14ac:dyDescent="0.35">
      <c r="A146" s="238" t="s">
        <v>142</v>
      </c>
      <c r="B146" s="396"/>
      <c r="C146" s="263" t="s">
        <v>60</v>
      </c>
      <c r="D146" s="107"/>
      <c r="E146" s="107">
        <f t="shared" ref="E146:R146" si="94">(E60/E$11)*100</f>
        <v>11.748697418731172</v>
      </c>
      <c r="F146" s="107">
        <f t="shared" si="94"/>
        <v>8.7564951891192564</v>
      </c>
      <c r="G146" s="107">
        <f t="shared" si="94"/>
        <v>9.5614035334040164</v>
      </c>
      <c r="H146" s="107">
        <f t="shared" si="94"/>
        <v>10.412462692136225</v>
      </c>
      <c r="I146" s="107">
        <f t="shared" si="94"/>
        <v>11.1638127870691</v>
      </c>
      <c r="J146" s="107">
        <f t="shared" si="94"/>
        <v>11.288663428577514</v>
      </c>
      <c r="K146" s="107">
        <f t="shared" si="94"/>
        <v>9.326732106289473</v>
      </c>
      <c r="L146" s="107">
        <f t="shared" si="94"/>
        <v>1.1929948774276227</v>
      </c>
      <c r="M146" s="107">
        <f t="shared" si="94"/>
        <v>2.6490452390136898</v>
      </c>
      <c r="N146" s="107">
        <f t="shared" si="94"/>
        <v>2.8093321750961322</v>
      </c>
      <c r="O146" s="107">
        <f t="shared" si="94"/>
        <v>3.4899526867874502</v>
      </c>
      <c r="P146" s="107">
        <f t="shared" si="94"/>
        <v>4.2812632551923846</v>
      </c>
      <c r="Q146" s="107">
        <f t="shared" si="94"/>
        <v>3.0750707388965419</v>
      </c>
      <c r="R146" s="107">
        <f t="shared" si="94"/>
        <v>3.1662039959932775</v>
      </c>
      <c r="S146" s="107">
        <f t="shared" ref="S146:U148" si="95">(S60/S$10)*100</f>
        <v>4.261259635239548</v>
      </c>
      <c r="T146" s="107">
        <f t="shared" si="95"/>
        <v>6.209637070489114</v>
      </c>
      <c r="U146" s="107">
        <f t="shared" si="95"/>
        <v>6.2086988763197839</v>
      </c>
    </row>
    <row r="147" spans="1:21" x14ac:dyDescent="0.35">
      <c r="A147" s="238" t="s">
        <v>142</v>
      </c>
      <c r="B147" s="396"/>
      <c r="C147" s="263" t="s">
        <v>61</v>
      </c>
      <c r="D147" s="107"/>
      <c r="E147" s="107">
        <f t="shared" ref="E147:R147" si="96">(E61/E$11)*100</f>
        <v>0</v>
      </c>
      <c r="F147" s="107">
        <f t="shared" si="96"/>
        <v>0</v>
      </c>
      <c r="G147" s="107">
        <f t="shared" si="96"/>
        <v>0</v>
      </c>
      <c r="H147" s="107">
        <f t="shared" si="96"/>
        <v>0</v>
      </c>
      <c r="I147" s="107">
        <f t="shared" si="96"/>
        <v>0</v>
      </c>
      <c r="J147" s="107">
        <f t="shared" si="96"/>
        <v>4.1431737710182448</v>
      </c>
      <c r="K147" s="107">
        <f t="shared" si="96"/>
        <v>5.2154336351538291</v>
      </c>
      <c r="L147" s="107">
        <f t="shared" si="96"/>
        <v>3.2488503015507897</v>
      </c>
      <c r="M147" s="107">
        <f t="shared" si="96"/>
        <v>3.2716638173643666</v>
      </c>
      <c r="N147" s="107">
        <f t="shared" si="96"/>
        <v>2.7554152826185687</v>
      </c>
      <c r="O147" s="107">
        <f t="shared" si="96"/>
        <v>2.9229284657142158</v>
      </c>
      <c r="P147" s="107">
        <f t="shared" si="96"/>
        <v>7.4601405016280611E-2</v>
      </c>
      <c r="Q147" s="107">
        <f t="shared" si="96"/>
        <v>7.1584102183751414E-2</v>
      </c>
      <c r="R147" s="107">
        <f t="shared" si="96"/>
        <v>3.5994003525922045</v>
      </c>
      <c r="S147" s="107">
        <f t="shared" si="95"/>
        <v>3.1397761645827913</v>
      </c>
      <c r="T147" s="107">
        <f t="shared" si="95"/>
        <v>3.9283007201770701</v>
      </c>
      <c r="U147" s="107">
        <f t="shared" si="95"/>
        <v>3.3228553955813922</v>
      </c>
    </row>
    <row r="148" spans="1:21" x14ac:dyDescent="0.35">
      <c r="A148" s="238" t="s">
        <v>142</v>
      </c>
      <c r="B148" s="396"/>
      <c r="C148" s="263" t="s">
        <v>62</v>
      </c>
      <c r="D148" s="107"/>
      <c r="E148" s="107">
        <f t="shared" ref="E148:R148" si="97">(E62/E$11)*100</f>
        <v>0</v>
      </c>
      <c r="F148" s="107">
        <f t="shared" si="97"/>
        <v>0</v>
      </c>
      <c r="G148" s="107">
        <f t="shared" si="97"/>
        <v>0</v>
      </c>
      <c r="H148" s="107">
        <f t="shared" si="97"/>
        <v>0</v>
      </c>
      <c r="I148" s="107">
        <f t="shared" si="97"/>
        <v>0</v>
      </c>
      <c r="J148" s="107">
        <f t="shared" si="97"/>
        <v>0</v>
      </c>
      <c r="K148" s="107">
        <f t="shared" si="97"/>
        <v>0</v>
      </c>
      <c r="L148" s="107">
        <f t="shared" si="97"/>
        <v>4.8530123640520424</v>
      </c>
      <c r="M148" s="107">
        <f t="shared" si="97"/>
        <v>9.0709541468505037</v>
      </c>
      <c r="N148" s="107">
        <f t="shared" si="97"/>
        <v>5.1753585475139197</v>
      </c>
      <c r="O148" s="107">
        <f t="shared" si="97"/>
        <v>3.8448494882504978</v>
      </c>
      <c r="P148" s="107">
        <f t="shared" si="97"/>
        <v>3.4156885011857687</v>
      </c>
      <c r="Q148" s="107">
        <f t="shared" si="97"/>
        <v>4.6012950804570689</v>
      </c>
      <c r="R148" s="107">
        <f t="shared" si="97"/>
        <v>5.7988580119545565</v>
      </c>
      <c r="S148" s="107">
        <f t="shared" si="95"/>
        <v>5.3728298291745258</v>
      </c>
      <c r="T148" s="107">
        <f t="shared" si="95"/>
        <v>6.0252561147879922</v>
      </c>
      <c r="U148" s="107">
        <f t="shared" si="95"/>
        <v>6.2610980877567082</v>
      </c>
    </row>
    <row r="149" spans="1:21" x14ac:dyDescent="0.35">
      <c r="A149" s="238" t="s">
        <v>142</v>
      </c>
      <c r="B149" s="397"/>
      <c r="C149" s="282" t="s">
        <v>63</v>
      </c>
      <c r="D149" s="275"/>
      <c r="E149" s="275"/>
      <c r="F149" s="275"/>
      <c r="G149" s="275"/>
      <c r="H149" s="275"/>
      <c r="I149" s="275"/>
      <c r="J149" s="275"/>
      <c r="K149" s="275"/>
      <c r="L149" s="275"/>
      <c r="M149" s="275"/>
      <c r="N149" s="275"/>
      <c r="O149" s="275"/>
      <c r="P149" s="275"/>
      <c r="Q149" s="275"/>
      <c r="R149" s="275"/>
      <c r="S149" s="275"/>
      <c r="T149" s="107"/>
      <c r="U149" s="107"/>
    </row>
    <row r="150" spans="1:21" x14ac:dyDescent="0.35">
      <c r="A150" s="238" t="s">
        <v>142</v>
      </c>
      <c r="B150" s="395" t="s">
        <v>12</v>
      </c>
      <c r="C150" s="284" t="s">
        <v>59</v>
      </c>
      <c r="D150" s="312"/>
      <c r="E150" s="312">
        <f t="shared" ref="E150:R150" si="98">(E64/E$11)*100</f>
        <v>17.845517736709525</v>
      </c>
      <c r="F150" s="312">
        <f t="shared" si="98"/>
        <v>21.518414557329717</v>
      </c>
      <c r="G150" s="312">
        <f t="shared" si="98"/>
        <v>24.338137336482905</v>
      </c>
      <c r="H150" s="312">
        <f t="shared" si="98"/>
        <v>13.091910950447099</v>
      </c>
      <c r="I150" s="312">
        <f t="shared" si="98"/>
        <v>13.055335004137275</v>
      </c>
      <c r="J150" s="312">
        <f t="shared" si="98"/>
        <v>12.292637470394292</v>
      </c>
      <c r="K150" s="312">
        <f t="shared" si="98"/>
        <v>8.432867715235993</v>
      </c>
      <c r="L150" s="312">
        <f t="shared" si="98"/>
        <v>6.6360314714615338</v>
      </c>
      <c r="M150" s="312">
        <f t="shared" si="98"/>
        <v>3.6818692588376769</v>
      </c>
      <c r="N150" s="312">
        <f t="shared" si="98"/>
        <v>1.4380782669196175</v>
      </c>
      <c r="O150" s="312">
        <f t="shared" si="98"/>
        <v>1.384559169120267</v>
      </c>
      <c r="P150" s="312">
        <f t="shared" si="98"/>
        <v>0.75690305010264136</v>
      </c>
      <c r="Q150" s="312">
        <f t="shared" si="98"/>
        <v>0.86604092135716648</v>
      </c>
      <c r="R150" s="312">
        <f t="shared" si="98"/>
        <v>0.90243710267905786</v>
      </c>
      <c r="S150" s="312">
        <f>(S64/S$10)*100</f>
        <v>0.82251354749557459</v>
      </c>
      <c r="T150" s="305">
        <f t="shared" ref="T150:U150" si="99">(T64/T$10)*100</f>
        <v>0.53231251118834333</v>
      </c>
      <c r="U150" s="342">
        <f t="shared" si="99"/>
        <v>0.49597602252318235</v>
      </c>
    </row>
    <row r="151" spans="1:21" x14ac:dyDescent="0.35">
      <c r="A151" s="238" t="s">
        <v>142</v>
      </c>
      <c r="B151" s="396"/>
      <c r="C151" s="263" t="s">
        <v>60</v>
      </c>
      <c r="D151" s="280"/>
      <c r="E151" s="280">
        <f t="shared" ref="E151:R151" si="100">(E65/E$11)*100</f>
        <v>17.845517736709525</v>
      </c>
      <c r="F151" s="280">
        <f t="shared" si="100"/>
        <v>21.518414557329717</v>
      </c>
      <c r="G151" s="280">
        <f t="shared" si="100"/>
        <v>24.338137336482905</v>
      </c>
      <c r="H151" s="280">
        <f t="shared" si="100"/>
        <v>13.091910950447099</v>
      </c>
      <c r="I151" s="280">
        <f t="shared" si="100"/>
        <v>13.055335004137275</v>
      </c>
      <c r="J151" s="280">
        <f t="shared" si="100"/>
        <v>11.594262380124364</v>
      </c>
      <c r="K151" s="280">
        <f t="shared" si="100"/>
        <v>7.7683315988855455</v>
      </c>
      <c r="L151" s="280">
        <f t="shared" si="100"/>
        <v>4.2094267451361942</v>
      </c>
      <c r="M151" s="280">
        <f t="shared" si="100"/>
        <v>0.53415193876107336</v>
      </c>
      <c r="N151" s="280">
        <f t="shared" si="100"/>
        <v>9.2608800263666982E-2</v>
      </c>
      <c r="O151" s="280">
        <f t="shared" si="100"/>
        <v>0.12432315086763723</v>
      </c>
      <c r="P151" s="280">
        <f t="shared" si="100"/>
        <v>6.0425704897313234E-2</v>
      </c>
      <c r="Q151" s="280">
        <f t="shared" si="100"/>
        <v>0.20359688251470362</v>
      </c>
      <c r="R151" s="280">
        <f t="shared" si="100"/>
        <v>0.17283411918075611</v>
      </c>
      <c r="S151" s="280">
        <f t="shared" ref="S151:U153" si="101">(S65/S$10)*100</f>
        <v>9.3494076560479492E-2</v>
      </c>
      <c r="T151" s="330">
        <f t="shared" si="101"/>
        <v>7.6514304260120153E-2</v>
      </c>
      <c r="U151" s="330">
        <f t="shared" si="101"/>
        <v>3.9778474391082522E-2</v>
      </c>
    </row>
    <row r="152" spans="1:21" x14ac:dyDescent="0.35">
      <c r="A152" s="238" t="s">
        <v>142</v>
      </c>
      <c r="B152" s="396"/>
      <c r="C152" s="263" t="s">
        <v>61</v>
      </c>
      <c r="D152" s="280"/>
      <c r="E152" s="280">
        <f t="shared" ref="E152:R152" si="102">(E66/E$11)*100</f>
        <v>0</v>
      </c>
      <c r="F152" s="280">
        <f t="shared" si="102"/>
        <v>0</v>
      </c>
      <c r="G152" s="280">
        <f t="shared" si="102"/>
        <v>0</v>
      </c>
      <c r="H152" s="280">
        <f t="shared" si="102"/>
        <v>0</v>
      </c>
      <c r="I152" s="280">
        <f t="shared" si="102"/>
        <v>0</v>
      </c>
      <c r="J152" s="280">
        <f t="shared" si="102"/>
        <v>0.69837509026992717</v>
      </c>
      <c r="K152" s="280">
        <f t="shared" si="102"/>
        <v>0.66453611635044674</v>
      </c>
      <c r="L152" s="280">
        <f t="shared" si="102"/>
        <v>0.37168457625670531</v>
      </c>
      <c r="M152" s="280">
        <f t="shared" si="102"/>
        <v>0.25115195141452173</v>
      </c>
      <c r="N152" s="280">
        <f t="shared" si="102"/>
        <v>0.18471962269450337</v>
      </c>
      <c r="O152" s="280">
        <f t="shared" si="102"/>
        <v>0.17870504480454044</v>
      </c>
      <c r="P152" s="280">
        <f t="shared" si="102"/>
        <v>2.753385152817343E-4</v>
      </c>
      <c r="Q152" s="280">
        <f t="shared" si="102"/>
        <v>1.5064787837652829E-6</v>
      </c>
      <c r="R152" s="280">
        <f t="shared" si="102"/>
        <v>4.587364946956788E-2</v>
      </c>
      <c r="S152" s="280">
        <f t="shared" si="101"/>
        <v>8.6070027136591953E-2</v>
      </c>
      <c r="T152" s="330">
        <f t="shared" si="101"/>
        <v>5.3782861702487687E-2</v>
      </c>
      <c r="U152" s="330">
        <f t="shared" si="101"/>
        <v>5.796918811936122E-2</v>
      </c>
    </row>
    <row r="153" spans="1:21" x14ac:dyDescent="0.35">
      <c r="A153" s="238" t="s">
        <v>142</v>
      </c>
      <c r="B153" s="396"/>
      <c r="C153" s="263" t="s">
        <v>62</v>
      </c>
      <c r="D153" s="280"/>
      <c r="E153" s="280">
        <f t="shared" ref="E153:R153" si="103">(E67/E$11)*100</f>
        <v>0</v>
      </c>
      <c r="F153" s="280">
        <f t="shared" si="103"/>
        <v>0</v>
      </c>
      <c r="G153" s="280">
        <f t="shared" si="103"/>
        <v>0</v>
      </c>
      <c r="H153" s="280">
        <f t="shared" si="103"/>
        <v>0</v>
      </c>
      <c r="I153" s="280">
        <f t="shared" si="103"/>
        <v>0</v>
      </c>
      <c r="J153" s="280">
        <f t="shared" si="103"/>
        <v>0</v>
      </c>
      <c r="K153" s="280">
        <f t="shared" si="103"/>
        <v>0</v>
      </c>
      <c r="L153" s="280">
        <f t="shared" si="103"/>
        <v>2.0549201500686345</v>
      </c>
      <c r="M153" s="280">
        <f t="shared" si="103"/>
        <v>2.8965653686620816</v>
      </c>
      <c r="N153" s="280">
        <f t="shared" si="103"/>
        <v>1.1607498439614472</v>
      </c>
      <c r="O153" s="280">
        <f t="shared" si="103"/>
        <v>1.0815309734480893</v>
      </c>
      <c r="P153" s="280">
        <f t="shared" si="103"/>
        <v>0.69620200669004639</v>
      </c>
      <c r="Q153" s="280">
        <f t="shared" si="103"/>
        <v>0.66244253236367912</v>
      </c>
      <c r="R153" s="280">
        <f t="shared" si="103"/>
        <v>0.68372933402873382</v>
      </c>
      <c r="S153" s="280">
        <f t="shared" si="101"/>
        <v>0.64294944379850327</v>
      </c>
      <c r="T153" s="330">
        <f t="shared" si="101"/>
        <v>0.40201534522573551</v>
      </c>
      <c r="U153" s="330">
        <f t="shared" si="101"/>
        <v>0.39822836001273859</v>
      </c>
    </row>
    <row r="154" spans="1:21" ht="15" thickBot="1" x14ac:dyDescent="0.4">
      <c r="A154" s="238" t="s">
        <v>142</v>
      </c>
      <c r="B154" s="401"/>
      <c r="C154" s="285" t="s">
        <v>63</v>
      </c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</row>
    <row r="155" spans="1:21" x14ac:dyDescent="0.35">
      <c r="A155" s="238" t="s">
        <v>142</v>
      </c>
      <c r="B155" s="402" t="s">
        <v>92</v>
      </c>
      <c r="C155" s="279" t="s">
        <v>59</v>
      </c>
      <c r="D155" s="280"/>
      <c r="E155" s="280">
        <f t="shared" ref="E155:R155" si="104">(E69/E$11)*100</f>
        <v>24.888111788833235</v>
      </c>
      <c r="F155" s="280">
        <f t="shared" si="104"/>
        <v>24.46666569958527</v>
      </c>
      <c r="G155" s="280">
        <f t="shared" si="104"/>
        <v>26.868581209384917</v>
      </c>
      <c r="H155" s="280">
        <f t="shared" si="104"/>
        <v>33.883149451811065</v>
      </c>
      <c r="I155" s="280">
        <f t="shared" si="104"/>
        <v>33.644462664331051</v>
      </c>
      <c r="J155" s="280">
        <f t="shared" si="104"/>
        <v>27.821576535736341</v>
      </c>
      <c r="K155" s="280">
        <f t="shared" si="104"/>
        <v>29.384214988134111</v>
      </c>
      <c r="L155" s="280">
        <f t="shared" si="104"/>
        <v>32.730854578921956</v>
      </c>
      <c r="M155" s="280">
        <f t="shared" si="104"/>
        <v>33.775250308384415</v>
      </c>
      <c r="N155" s="280">
        <f t="shared" si="104"/>
        <v>36.804255648877152</v>
      </c>
      <c r="O155" s="280">
        <f t="shared" si="104"/>
        <v>40.798773361097354</v>
      </c>
      <c r="P155" s="280">
        <f t="shared" si="104"/>
        <v>40.189554222951948</v>
      </c>
      <c r="Q155" s="280">
        <f t="shared" si="104"/>
        <v>35.725342270027241</v>
      </c>
      <c r="R155" s="280">
        <f t="shared" si="104"/>
        <v>35.496732229905433</v>
      </c>
      <c r="S155" s="280">
        <f>(S69/S$10)*100</f>
        <v>35.759903790179557</v>
      </c>
      <c r="T155" s="107">
        <f t="shared" ref="T155:U155" si="105">(T69/T$10)*100</f>
        <v>30.128723581387462</v>
      </c>
      <c r="U155" s="107">
        <f t="shared" si="105"/>
        <v>35.676340027033952</v>
      </c>
    </row>
    <row r="156" spans="1:21" x14ac:dyDescent="0.35">
      <c r="A156" s="238" t="s">
        <v>142</v>
      </c>
      <c r="B156" s="402"/>
      <c r="C156" s="263" t="s">
        <v>60</v>
      </c>
      <c r="D156" s="280"/>
      <c r="E156" s="280">
        <f t="shared" ref="E156:R156" si="106">(E70/E$11)*100</f>
        <v>24.888111788833235</v>
      </c>
      <c r="F156" s="280">
        <f t="shared" si="106"/>
        <v>24.46666569958527</v>
      </c>
      <c r="G156" s="280">
        <f t="shared" si="106"/>
        <v>26.868581209384917</v>
      </c>
      <c r="H156" s="280">
        <f t="shared" si="106"/>
        <v>33.883149451811065</v>
      </c>
      <c r="I156" s="280">
        <f t="shared" si="106"/>
        <v>33.644462664331051</v>
      </c>
      <c r="J156" s="280">
        <f t="shared" si="106"/>
        <v>21.155150924312721</v>
      </c>
      <c r="K156" s="280">
        <f t="shared" si="106"/>
        <v>20.937687400603668</v>
      </c>
      <c r="L156" s="280">
        <f t="shared" si="106"/>
        <v>13.29055766578853</v>
      </c>
      <c r="M156" s="280">
        <f t="shared" si="106"/>
        <v>10.448786910369131</v>
      </c>
      <c r="N156" s="280">
        <f t="shared" si="106"/>
        <v>16.720199457599058</v>
      </c>
      <c r="O156" s="280">
        <f t="shared" si="106"/>
        <v>20.839815245793776</v>
      </c>
      <c r="P156" s="280">
        <f t="shared" si="106"/>
        <v>25.325191220152586</v>
      </c>
      <c r="Q156" s="280">
        <f t="shared" si="106"/>
        <v>17.48860879123411</v>
      </c>
      <c r="R156" s="280">
        <f t="shared" si="106"/>
        <v>16.795838903217735</v>
      </c>
      <c r="S156" s="280">
        <f t="shared" ref="S156:U158" si="107">(S70/S$10)*100</f>
        <v>20.164480893864638</v>
      </c>
      <c r="T156" s="107">
        <f t="shared" si="107"/>
        <v>18.350017445889314</v>
      </c>
      <c r="U156" s="107">
        <f t="shared" si="107"/>
        <v>20.601343080922511</v>
      </c>
    </row>
    <row r="157" spans="1:21" x14ac:dyDescent="0.35">
      <c r="A157" s="238" t="s">
        <v>142</v>
      </c>
      <c r="B157" s="402"/>
      <c r="C157" s="263" t="s">
        <v>61</v>
      </c>
      <c r="D157" s="280"/>
      <c r="E157" s="280">
        <f t="shared" ref="E157:R157" si="108">(E71/E$11)*100</f>
        <v>0</v>
      </c>
      <c r="F157" s="280">
        <f t="shared" si="108"/>
        <v>0</v>
      </c>
      <c r="G157" s="280">
        <f t="shared" si="108"/>
        <v>0</v>
      </c>
      <c r="H157" s="280">
        <f t="shared" si="108"/>
        <v>0</v>
      </c>
      <c r="I157" s="280">
        <f t="shared" si="108"/>
        <v>0</v>
      </c>
      <c r="J157" s="280">
        <f t="shared" si="108"/>
        <v>6.6664256114236222</v>
      </c>
      <c r="K157" s="280">
        <f t="shared" si="108"/>
        <v>8.4465275875304435</v>
      </c>
      <c r="L157" s="280">
        <f t="shared" si="108"/>
        <v>6.5698488023195738</v>
      </c>
      <c r="M157" s="280">
        <f t="shared" si="108"/>
        <v>5.2707571994175071</v>
      </c>
      <c r="N157" s="280">
        <f t="shared" si="108"/>
        <v>5.7878203610510877</v>
      </c>
      <c r="O157" s="280">
        <f t="shared" si="108"/>
        <v>7.0434905824915734</v>
      </c>
      <c r="P157" s="280">
        <f t="shared" si="108"/>
        <v>5.117702524214943</v>
      </c>
      <c r="Q157" s="280">
        <f t="shared" si="108"/>
        <v>6.0200710074056714</v>
      </c>
      <c r="R157" s="280">
        <f t="shared" si="108"/>
        <v>6.2522810753741647</v>
      </c>
      <c r="S157" s="280">
        <f t="shared" si="107"/>
        <v>5.3781538010548111</v>
      </c>
      <c r="T157" s="107">
        <f t="shared" si="107"/>
        <v>3.7683889810489015</v>
      </c>
      <c r="U157" s="107">
        <f t="shared" si="107"/>
        <v>3.8572962326506586</v>
      </c>
    </row>
    <row r="158" spans="1:21" x14ac:dyDescent="0.35">
      <c r="A158" s="238" t="s">
        <v>142</v>
      </c>
      <c r="B158" s="402"/>
      <c r="C158" s="263" t="s">
        <v>62</v>
      </c>
      <c r="D158" s="280"/>
      <c r="E158" s="280">
        <f t="shared" ref="E158:R158" si="109">(E72/E$11)*100</f>
        <v>0</v>
      </c>
      <c r="F158" s="280">
        <f t="shared" si="109"/>
        <v>0</v>
      </c>
      <c r="G158" s="280">
        <f t="shared" si="109"/>
        <v>0</v>
      </c>
      <c r="H158" s="280">
        <f t="shared" si="109"/>
        <v>0</v>
      </c>
      <c r="I158" s="280">
        <f t="shared" si="109"/>
        <v>0</v>
      </c>
      <c r="J158" s="280">
        <f t="shared" si="109"/>
        <v>0</v>
      </c>
      <c r="K158" s="280">
        <f t="shared" si="109"/>
        <v>0</v>
      </c>
      <c r="L158" s="280">
        <f t="shared" si="109"/>
        <v>12.870448110813854</v>
      </c>
      <c r="M158" s="280">
        <f t="shared" si="109"/>
        <v>18.055706198597772</v>
      </c>
      <c r="N158" s="280">
        <f t="shared" si="109"/>
        <v>14.296235830227008</v>
      </c>
      <c r="O158" s="280">
        <f t="shared" si="109"/>
        <v>12.915467532812002</v>
      </c>
      <c r="P158" s="280">
        <f t="shared" si="109"/>
        <v>9.7466604785844222</v>
      </c>
      <c r="Q158" s="280">
        <f t="shared" si="109"/>
        <v>12.216662471387458</v>
      </c>
      <c r="R158" s="280">
        <f t="shared" si="109"/>
        <v>12.448612251313527</v>
      </c>
      <c r="S158" s="280">
        <f t="shared" si="107"/>
        <v>10.217269095260107</v>
      </c>
      <c r="T158" s="107">
        <f t="shared" si="107"/>
        <v>8.0103171544492469</v>
      </c>
      <c r="U158" s="107">
        <f t="shared" si="107"/>
        <v>11.217700713460786</v>
      </c>
    </row>
    <row r="159" spans="1:21" x14ac:dyDescent="0.35">
      <c r="A159" s="238" t="s">
        <v>142</v>
      </c>
      <c r="B159" s="403"/>
      <c r="C159" s="287" t="s">
        <v>63</v>
      </c>
      <c r="D159" s="313"/>
      <c r="E159" s="313"/>
      <c r="F159" s="313"/>
      <c r="G159" s="313"/>
      <c r="H159" s="313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  <c r="S159" s="313"/>
      <c r="T159" s="107"/>
      <c r="U159" s="107"/>
    </row>
    <row r="160" spans="1:21" x14ac:dyDescent="0.35">
      <c r="A160" s="238" t="s">
        <v>142</v>
      </c>
      <c r="B160" s="395" t="s">
        <v>93</v>
      </c>
      <c r="C160" s="284" t="s">
        <v>59</v>
      </c>
      <c r="D160" s="312"/>
      <c r="E160" s="312">
        <f t="shared" ref="E160:R160" si="110">(E74/E$11)*100</f>
        <v>3.7581703289005279</v>
      </c>
      <c r="F160" s="312">
        <f t="shared" si="110"/>
        <v>4.3869807647370873</v>
      </c>
      <c r="G160" s="312">
        <f t="shared" si="110"/>
        <v>1.7484169908556346</v>
      </c>
      <c r="H160" s="312">
        <f t="shared" si="110"/>
        <v>5.135045547041873</v>
      </c>
      <c r="I160" s="312">
        <f t="shared" si="110"/>
        <v>4.8715854130482805</v>
      </c>
      <c r="J160" s="312">
        <f t="shared" si="110"/>
        <v>5.0605409335775171</v>
      </c>
      <c r="K160" s="312">
        <f t="shared" si="110"/>
        <v>3.5987819404409414</v>
      </c>
      <c r="L160" s="312">
        <f t="shared" si="110"/>
        <v>3.635533929980316</v>
      </c>
      <c r="M160" s="312">
        <f t="shared" si="110"/>
        <v>11.74215164043888</v>
      </c>
      <c r="N160" s="312">
        <f t="shared" si="110"/>
        <v>3.5088197583508745</v>
      </c>
      <c r="O160" s="312">
        <f t="shared" si="110"/>
        <v>3.5684174065132357</v>
      </c>
      <c r="P160" s="312">
        <f t="shared" si="110"/>
        <v>2.9764737871430524</v>
      </c>
      <c r="Q160" s="312">
        <f t="shared" si="110"/>
        <v>2.4333180868584483</v>
      </c>
      <c r="R160" s="312">
        <f t="shared" si="110"/>
        <v>1.8299246324636889</v>
      </c>
      <c r="S160" s="312">
        <f>(S74/S$10)*100</f>
        <v>1.6902988415334028</v>
      </c>
      <c r="T160" s="305">
        <f t="shared" ref="T160:U160" si="111">(T74/T$10)*100</f>
        <v>1.0386842578371915</v>
      </c>
      <c r="U160" s="305">
        <f t="shared" si="111"/>
        <v>1.1042757740865203</v>
      </c>
    </row>
    <row r="161" spans="1:21" x14ac:dyDescent="0.35">
      <c r="A161" s="238" t="s">
        <v>142</v>
      </c>
      <c r="B161" s="396"/>
      <c r="C161" s="263" t="s">
        <v>60</v>
      </c>
      <c r="D161" s="280"/>
      <c r="E161" s="280">
        <f t="shared" ref="E161:R161" si="112">(E75/E$11)*100</f>
        <v>3.7581703289005279</v>
      </c>
      <c r="F161" s="280">
        <f t="shared" si="112"/>
        <v>4.3869807647370873</v>
      </c>
      <c r="G161" s="280">
        <f t="shared" si="112"/>
        <v>1.7484169908556346</v>
      </c>
      <c r="H161" s="280">
        <f t="shared" si="112"/>
        <v>5.135045547041873</v>
      </c>
      <c r="I161" s="280">
        <f t="shared" si="112"/>
        <v>4.8715854130482805</v>
      </c>
      <c r="J161" s="280">
        <f t="shared" si="112"/>
        <v>4.0020317050273011</v>
      </c>
      <c r="K161" s="280">
        <f t="shared" si="112"/>
        <v>1.5185061691318882</v>
      </c>
      <c r="L161" s="280">
        <f t="shared" si="112"/>
        <v>0.12349162398610722</v>
      </c>
      <c r="M161" s="280">
        <f t="shared" si="112"/>
        <v>1.4773364832652602</v>
      </c>
      <c r="N161" s="280">
        <f t="shared" si="112"/>
        <v>1.7301327642125379</v>
      </c>
      <c r="O161" s="280">
        <f t="shared" si="112"/>
        <v>2.2408325483050344</v>
      </c>
      <c r="P161" s="280">
        <f t="shared" si="112"/>
        <v>1.6412136356837665</v>
      </c>
      <c r="Q161" s="280">
        <f t="shared" si="112"/>
        <v>0.95409290463198471</v>
      </c>
      <c r="R161" s="280">
        <f t="shared" si="112"/>
        <v>0.71516143915185315</v>
      </c>
      <c r="S161" s="280">
        <f t="shared" ref="S161:U163" si="113">(S75/S$10)*100</f>
        <v>0.71407901259006845</v>
      </c>
      <c r="T161" s="107">
        <f t="shared" si="113"/>
        <v>0.48757264485753743</v>
      </c>
      <c r="U161" s="107">
        <f t="shared" si="113"/>
        <v>0.59559441979455341</v>
      </c>
    </row>
    <row r="162" spans="1:21" x14ac:dyDescent="0.35">
      <c r="A162" s="238" t="s">
        <v>142</v>
      </c>
      <c r="B162" s="396"/>
      <c r="C162" s="263" t="s">
        <v>61</v>
      </c>
      <c r="D162" s="280"/>
      <c r="E162" s="280">
        <f t="shared" ref="E162:R162" si="114">(E76/E$11)*100</f>
        <v>0</v>
      </c>
      <c r="F162" s="280">
        <f t="shared" si="114"/>
        <v>0</v>
      </c>
      <c r="G162" s="280">
        <f t="shared" si="114"/>
        <v>0</v>
      </c>
      <c r="H162" s="280">
        <f t="shared" si="114"/>
        <v>0</v>
      </c>
      <c r="I162" s="280">
        <f t="shared" si="114"/>
        <v>0</v>
      </c>
      <c r="J162" s="280">
        <f t="shared" si="114"/>
        <v>1.0585092285502162</v>
      </c>
      <c r="K162" s="280">
        <f t="shared" si="114"/>
        <v>2.0802757713090534</v>
      </c>
      <c r="L162" s="280">
        <f t="shared" si="114"/>
        <v>2.4985385289170865</v>
      </c>
      <c r="M162" s="280">
        <f t="shared" si="114"/>
        <v>1.1938610103231166</v>
      </c>
      <c r="N162" s="280">
        <f t="shared" si="114"/>
        <v>0.59259825848446623</v>
      </c>
      <c r="O162" s="280">
        <f t="shared" si="114"/>
        <v>0.42687867260245244</v>
      </c>
      <c r="P162" s="280">
        <f t="shared" si="114"/>
        <v>0.71258289759391102</v>
      </c>
      <c r="Q162" s="280">
        <f t="shared" si="114"/>
        <v>0.75140125152318404</v>
      </c>
      <c r="R162" s="280">
        <f t="shared" si="114"/>
        <v>0.43016363482464232</v>
      </c>
      <c r="S162" s="280">
        <f t="shared" si="113"/>
        <v>0.32046462752175203</v>
      </c>
      <c r="T162" s="107">
        <f t="shared" si="113"/>
        <v>0.2236333215930475</v>
      </c>
      <c r="U162" s="107">
        <f t="shared" si="113"/>
        <v>0.11408614348948658</v>
      </c>
    </row>
    <row r="163" spans="1:21" x14ac:dyDescent="0.35">
      <c r="A163" s="238" t="s">
        <v>142</v>
      </c>
      <c r="B163" s="396"/>
      <c r="C163" s="263" t="s">
        <v>62</v>
      </c>
      <c r="D163" s="280"/>
      <c r="E163" s="280">
        <f t="shared" ref="E163:R163" si="115">(E77/E$11)*100</f>
        <v>0</v>
      </c>
      <c r="F163" s="280">
        <f t="shared" si="115"/>
        <v>0</v>
      </c>
      <c r="G163" s="280">
        <f t="shared" si="115"/>
        <v>0</v>
      </c>
      <c r="H163" s="280">
        <f t="shared" si="115"/>
        <v>0</v>
      </c>
      <c r="I163" s="280">
        <f t="shared" si="115"/>
        <v>0</v>
      </c>
      <c r="J163" s="280">
        <f t="shared" si="115"/>
        <v>0</v>
      </c>
      <c r="K163" s="280">
        <f t="shared" si="115"/>
        <v>0</v>
      </c>
      <c r="L163" s="280">
        <f t="shared" si="115"/>
        <v>1.013503777077122</v>
      </c>
      <c r="M163" s="280">
        <f t="shared" si="115"/>
        <v>9.0709541468505037</v>
      </c>
      <c r="N163" s="280">
        <f t="shared" si="115"/>
        <v>1.1860887356538701</v>
      </c>
      <c r="O163" s="280">
        <f t="shared" si="115"/>
        <v>0.90070618560574878</v>
      </c>
      <c r="P163" s="280">
        <f t="shared" si="115"/>
        <v>0.62267725386537487</v>
      </c>
      <c r="Q163" s="280">
        <f t="shared" si="115"/>
        <v>0.72782393070327922</v>
      </c>
      <c r="R163" s="280">
        <f t="shared" si="115"/>
        <v>0.68459955848719356</v>
      </c>
      <c r="S163" s="280">
        <f t="shared" si="113"/>
        <v>0.65575520142158239</v>
      </c>
      <c r="T163" s="107">
        <f t="shared" si="113"/>
        <v>0.32747829138660667</v>
      </c>
      <c r="U163" s="107">
        <f t="shared" si="113"/>
        <v>0.39459521080248033</v>
      </c>
    </row>
    <row r="164" spans="1:21" x14ac:dyDescent="0.35">
      <c r="A164" s="238" t="s">
        <v>142</v>
      </c>
      <c r="B164" s="397"/>
      <c r="C164" s="282" t="s">
        <v>63</v>
      </c>
      <c r="D164" s="28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</row>
    <row r="165" spans="1:21" x14ac:dyDescent="0.35">
      <c r="A165" s="238" t="s">
        <v>142</v>
      </c>
      <c r="B165" s="402" t="s">
        <v>94</v>
      </c>
      <c r="C165" s="284" t="s">
        <v>59</v>
      </c>
      <c r="D165" s="107"/>
      <c r="E165" s="107">
        <f t="shared" ref="E165:R165" si="116">(E79/E$11)*100</f>
        <v>22.938164411959004</v>
      </c>
      <c r="F165" s="107">
        <f t="shared" si="116"/>
        <v>20.157140783740676</v>
      </c>
      <c r="G165" s="107">
        <f t="shared" si="116"/>
        <v>24.172834828016889</v>
      </c>
      <c r="H165" s="107">
        <f t="shared" si="116"/>
        <v>25.238594481270088</v>
      </c>
      <c r="I165" s="107">
        <f t="shared" si="116"/>
        <v>21.359755572197855</v>
      </c>
      <c r="J165" s="107">
        <f t="shared" si="116"/>
        <v>18.139000764888969</v>
      </c>
      <c r="K165" s="107">
        <f t="shared" si="116"/>
        <v>24.203066996563052</v>
      </c>
      <c r="L165" s="107">
        <f t="shared" si="116"/>
        <v>17.038362852070438</v>
      </c>
      <c r="M165" s="107">
        <f t="shared" si="116"/>
        <v>7.719739176029786</v>
      </c>
      <c r="N165" s="107">
        <f t="shared" si="116"/>
        <v>11.431629612765553</v>
      </c>
      <c r="O165" s="107">
        <f t="shared" si="116"/>
        <v>9.7401932363228649</v>
      </c>
      <c r="P165" s="107">
        <f t="shared" si="116"/>
        <v>8.4549408528682353</v>
      </c>
      <c r="Q165" s="107">
        <f t="shared" si="116"/>
        <v>9.484402131103522</v>
      </c>
      <c r="R165" s="107">
        <f t="shared" si="116"/>
        <v>9.0572236531982355</v>
      </c>
      <c r="S165" s="107">
        <f>(S79/S$10)*100</f>
        <v>9.7285986608615076</v>
      </c>
      <c r="T165" s="107">
        <f t="shared" ref="T165:U165" si="117">(T79/T$10)*100</f>
        <v>11.597643499335245</v>
      </c>
      <c r="U165" s="107">
        <f t="shared" si="117"/>
        <v>11.161335456125409</v>
      </c>
    </row>
    <row r="166" spans="1:21" x14ac:dyDescent="0.35">
      <c r="A166" s="238" t="s">
        <v>142</v>
      </c>
      <c r="B166" s="402"/>
      <c r="C166" s="263" t="s">
        <v>60</v>
      </c>
      <c r="D166" s="280"/>
      <c r="E166" s="280">
        <f t="shared" ref="E166:R166" si="118">(E80/E$11)*100</f>
        <v>0</v>
      </c>
      <c r="F166" s="280">
        <f t="shared" si="118"/>
        <v>0</v>
      </c>
      <c r="G166" s="280">
        <f t="shared" si="118"/>
        <v>0</v>
      </c>
      <c r="H166" s="280">
        <f t="shared" si="118"/>
        <v>0</v>
      </c>
      <c r="I166" s="280">
        <f t="shared" si="118"/>
        <v>21.359755572197855</v>
      </c>
      <c r="J166" s="280">
        <f t="shared" si="118"/>
        <v>11.300926548621733</v>
      </c>
      <c r="K166" s="280">
        <f t="shared" si="118"/>
        <v>15.372815497116212</v>
      </c>
      <c r="L166" s="280">
        <f t="shared" si="118"/>
        <v>7.0925995730818814</v>
      </c>
      <c r="M166" s="280">
        <f t="shared" si="118"/>
        <v>4.8681120401734059</v>
      </c>
      <c r="N166" s="280">
        <f t="shared" si="118"/>
        <v>3.0059798417868584</v>
      </c>
      <c r="O166" s="280">
        <f t="shared" si="118"/>
        <v>2.0075549022513126</v>
      </c>
      <c r="P166" s="280">
        <f t="shared" si="118"/>
        <v>1.7232274770677021</v>
      </c>
      <c r="Q166" s="280">
        <f t="shared" si="118"/>
        <v>1.7424384632234231</v>
      </c>
      <c r="R166" s="280">
        <f t="shared" si="118"/>
        <v>2.3268757593837597</v>
      </c>
      <c r="S166" s="280">
        <f t="shared" ref="S166:U168" si="119">(S80/S$10)*100</f>
        <v>3.254851195734819</v>
      </c>
      <c r="T166" s="107">
        <f t="shared" si="119"/>
        <v>5.8175662686113379</v>
      </c>
      <c r="U166" s="107">
        <f t="shared" si="119"/>
        <v>3.8671389591693304</v>
      </c>
    </row>
    <row r="167" spans="1:21" x14ac:dyDescent="0.35">
      <c r="A167" s="238" t="s">
        <v>142</v>
      </c>
      <c r="B167" s="402"/>
      <c r="C167" s="263" t="s">
        <v>61</v>
      </c>
      <c r="D167" s="280"/>
      <c r="E167" s="280">
        <f t="shared" ref="E167:R167" si="120">(E81/E$11)*100</f>
        <v>0</v>
      </c>
      <c r="F167" s="280">
        <f t="shared" si="120"/>
        <v>0</v>
      </c>
      <c r="G167" s="280">
        <f t="shared" si="120"/>
        <v>0</v>
      </c>
      <c r="H167" s="280">
        <f t="shared" si="120"/>
        <v>0</v>
      </c>
      <c r="I167" s="280">
        <f t="shared" si="120"/>
        <v>0</v>
      </c>
      <c r="J167" s="280">
        <f t="shared" si="120"/>
        <v>6.8380742162672359</v>
      </c>
      <c r="K167" s="280">
        <f t="shared" si="120"/>
        <v>8.8302514994468382</v>
      </c>
      <c r="L167" s="280">
        <f t="shared" si="120"/>
        <v>6.7785216215594257</v>
      </c>
      <c r="M167" s="280">
        <f t="shared" si="120"/>
        <v>4.3267932626966585</v>
      </c>
      <c r="N167" s="280">
        <f t="shared" si="120"/>
        <v>3.4960620503796642</v>
      </c>
      <c r="O167" s="280">
        <f t="shared" si="120"/>
        <v>3.1719186109314479</v>
      </c>
      <c r="P167" s="280">
        <f t="shared" si="120"/>
        <v>3.2836789783061713</v>
      </c>
      <c r="Q167" s="280">
        <f t="shared" si="120"/>
        <v>3.9208228011565462</v>
      </c>
      <c r="R167" s="280">
        <f t="shared" si="120"/>
        <v>3.1054774215412215</v>
      </c>
      <c r="S167" s="280">
        <f t="shared" si="119"/>
        <v>2.8189924292189992</v>
      </c>
      <c r="T167" s="107">
        <f t="shared" si="119"/>
        <v>3.6456834017873971</v>
      </c>
      <c r="U167" s="107">
        <f t="shared" si="119"/>
        <v>4.7810280596985386</v>
      </c>
    </row>
    <row r="168" spans="1:21" x14ac:dyDescent="0.35">
      <c r="A168" s="238" t="s">
        <v>142</v>
      </c>
      <c r="B168" s="402"/>
      <c r="C168" s="263" t="s">
        <v>62</v>
      </c>
      <c r="D168" s="280"/>
      <c r="E168" s="280">
        <f t="shared" ref="E168:R168" si="121">(E82/E$11)*100</f>
        <v>0</v>
      </c>
      <c r="F168" s="280">
        <f t="shared" si="121"/>
        <v>0</v>
      </c>
      <c r="G168" s="280">
        <f t="shared" si="121"/>
        <v>0</v>
      </c>
      <c r="H168" s="280">
        <f t="shared" si="121"/>
        <v>0</v>
      </c>
      <c r="I168" s="280">
        <f t="shared" si="121"/>
        <v>0</v>
      </c>
      <c r="J168" s="280">
        <f t="shared" si="121"/>
        <v>0</v>
      </c>
      <c r="K168" s="280">
        <f t="shared" si="121"/>
        <v>0</v>
      </c>
      <c r="L168" s="280">
        <f t="shared" si="121"/>
        <v>3.1672416574291304</v>
      </c>
      <c r="M168" s="280">
        <f t="shared" si="121"/>
        <v>-1.4751661268402791</v>
      </c>
      <c r="N168" s="280">
        <f t="shared" si="121"/>
        <v>4.9295877205990317</v>
      </c>
      <c r="O168" s="280">
        <f t="shared" si="121"/>
        <v>4.5607197231401049</v>
      </c>
      <c r="P168" s="280">
        <f t="shared" si="121"/>
        <v>3.4480343974943621</v>
      </c>
      <c r="Q168" s="280">
        <f t="shared" si="121"/>
        <v>3.8211408667235527</v>
      </c>
      <c r="R168" s="280">
        <f t="shared" si="121"/>
        <v>3.6248704722732534</v>
      </c>
      <c r="S168" s="280">
        <f t="shared" si="119"/>
        <v>3.654755035907689</v>
      </c>
      <c r="T168" s="107">
        <f t="shared" si="119"/>
        <v>2.1343938289365094</v>
      </c>
      <c r="U168" s="107">
        <f t="shared" si="119"/>
        <v>2.5131684372575394</v>
      </c>
    </row>
    <row r="169" spans="1:21" x14ac:dyDescent="0.35">
      <c r="A169" s="238" t="s">
        <v>142</v>
      </c>
      <c r="B169" s="404"/>
      <c r="C169" s="288" t="s">
        <v>63</v>
      </c>
      <c r="D169" s="289"/>
      <c r="E169" s="289"/>
      <c r="F169" s="289"/>
      <c r="G169" s="289"/>
      <c r="H169" s="289"/>
      <c r="I169" s="289"/>
      <c r="J169" s="289"/>
      <c r="K169" s="289"/>
      <c r="L169" s="289"/>
      <c r="M169" s="289"/>
      <c r="N169" s="289"/>
      <c r="O169" s="289"/>
      <c r="P169" s="289"/>
      <c r="Q169" s="289"/>
      <c r="R169" s="289"/>
      <c r="S169" s="289"/>
      <c r="T169" s="289"/>
      <c r="U169" s="289"/>
    </row>
    <row r="170" spans="1:21" x14ac:dyDescent="0.35">
      <c r="A170" s="238" t="s">
        <v>142</v>
      </c>
    </row>
    <row r="171" spans="1:21" x14ac:dyDescent="0.35">
      <c r="A171" s="238" t="s">
        <v>142</v>
      </c>
      <c r="E171" s="295"/>
      <c r="F171" s="295"/>
      <c r="G171" s="295"/>
      <c r="H171" s="295"/>
      <c r="I171" s="295"/>
      <c r="J171" s="295"/>
      <c r="K171" s="295"/>
      <c r="L171" s="295"/>
      <c r="M171" s="295"/>
      <c r="N171" s="295"/>
      <c r="O171" s="295"/>
      <c r="P171" s="295"/>
      <c r="Q171" s="295"/>
      <c r="R171" s="295"/>
      <c r="S171" s="295"/>
      <c r="T171" s="331"/>
      <c r="U171" s="331"/>
    </row>
    <row r="172" spans="1:21" ht="15" customHeight="1" x14ac:dyDescent="0.35">
      <c r="A172" s="238" t="s">
        <v>142</v>
      </c>
      <c r="B172" s="267" t="s">
        <v>75</v>
      </c>
      <c r="C172" s="267" t="s">
        <v>58</v>
      </c>
      <c r="D172" s="268">
        <v>1999</v>
      </c>
      <c r="E172" s="268">
        <v>2000</v>
      </c>
      <c r="F172" s="268">
        <v>2001</v>
      </c>
      <c r="G172" s="268">
        <v>2002</v>
      </c>
      <c r="H172" s="268">
        <v>2003</v>
      </c>
      <c r="I172" s="268">
        <v>2004</v>
      </c>
      <c r="J172" s="268">
        <v>2005</v>
      </c>
      <c r="K172" s="268">
        <v>2006</v>
      </c>
      <c r="L172" s="268">
        <v>2007</v>
      </c>
      <c r="M172" s="268">
        <v>2008</v>
      </c>
      <c r="N172" s="268">
        <v>2009</v>
      </c>
      <c r="O172" s="268">
        <v>2010</v>
      </c>
      <c r="P172" s="268">
        <v>2011</v>
      </c>
      <c r="Q172" s="268">
        <v>2012</v>
      </c>
      <c r="R172" s="268">
        <v>2013</v>
      </c>
      <c r="S172" s="341">
        <v>2014</v>
      </c>
      <c r="T172" s="341">
        <v>2015</v>
      </c>
      <c r="U172" s="341">
        <v>2016</v>
      </c>
    </row>
    <row r="173" spans="1:21" ht="15" customHeight="1" x14ac:dyDescent="0.35">
      <c r="A173" s="238" t="s">
        <v>142</v>
      </c>
      <c r="B173" s="398" t="s">
        <v>0</v>
      </c>
      <c r="C173" s="269" t="s">
        <v>125</v>
      </c>
      <c r="D173" s="291"/>
      <c r="E173" s="292">
        <f t="shared" ref="E173:R173" si="122">(E8/E$87)*100</f>
        <v>3.2592684081168333</v>
      </c>
      <c r="F173" s="292">
        <f t="shared" si="122"/>
        <v>2.6091593672682456</v>
      </c>
      <c r="G173" s="292">
        <f t="shared" si="122"/>
        <v>2.248201357404946</v>
      </c>
      <c r="H173" s="292">
        <f t="shared" si="122"/>
        <v>2.0933148365753071</v>
      </c>
      <c r="I173" s="292">
        <f t="shared" si="122"/>
        <v>1.8835118328579648</v>
      </c>
      <c r="J173" s="292">
        <f t="shared" si="122"/>
        <v>2.0172505834938725</v>
      </c>
      <c r="K173" s="292">
        <f t="shared" si="122"/>
        <v>1.8069497527970386</v>
      </c>
      <c r="L173" s="292">
        <f t="shared" si="122"/>
        <v>2.8321937983014331</v>
      </c>
      <c r="M173" s="292">
        <f t="shared" si="122"/>
        <v>4.1297280121095969</v>
      </c>
      <c r="N173" s="292">
        <f t="shared" si="122"/>
        <v>5.9989296149402476</v>
      </c>
      <c r="O173" s="292">
        <f t="shared" si="122"/>
        <v>6.4004118043692628</v>
      </c>
      <c r="P173" s="292">
        <f t="shared" si="122"/>
        <v>5.5167219205178624</v>
      </c>
      <c r="Q173" s="292">
        <f t="shared" si="122"/>
        <v>6.1421775844223578</v>
      </c>
      <c r="R173" s="292">
        <f t="shared" si="122"/>
        <v>6.4132887466095241</v>
      </c>
      <c r="S173" s="292">
        <f t="shared" ref="S173:U173" si="123">(S8/S$87)*100</f>
        <v>6.3221196345063833</v>
      </c>
      <c r="T173" s="332">
        <f t="shared" si="123"/>
        <v>5.8215173112603802</v>
      </c>
      <c r="U173" s="332">
        <f t="shared" si="123"/>
        <v>5.21494670509722</v>
      </c>
    </row>
    <row r="174" spans="1:21" ht="15" customHeight="1" x14ac:dyDescent="0.35">
      <c r="A174" s="238" t="s">
        <v>142</v>
      </c>
      <c r="B174" s="399"/>
      <c r="C174" s="269" t="s">
        <v>124</v>
      </c>
      <c r="D174" s="292"/>
      <c r="E174" s="292">
        <f t="shared" ref="E174:R175" si="124">(E9/E$87)*100</f>
        <v>2.9693276481300375</v>
      </c>
      <c r="F174" s="292">
        <f t="shared" si="124"/>
        <v>2.4763060748541372</v>
      </c>
      <c r="G174" s="292">
        <f t="shared" si="124"/>
        <v>2.0517175177945699</v>
      </c>
      <c r="H174" s="292">
        <f t="shared" si="124"/>
        <v>2.9609478744175401</v>
      </c>
      <c r="I174" s="292">
        <f t="shared" si="124"/>
        <v>1.9569522362231699</v>
      </c>
      <c r="J174" s="292">
        <f t="shared" si="124"/>
        <v>2.0610662891971958</v>
      </c>
      <c r="K174" s="292">
        <f t="shared" si="124"/>
        <v>2.3898349797542706</v>
      </c>
      <c r="L174" s="292">
        <f t="shared" si="124"/>
        <v>3.2135061560542715</v>
      </c>
      <c r="M174" s="292">
        <f t="shared" si="124"/>
        <v>4.5978770370391198</v>
      </c>
      <c r="N174" s="292">
        <f t="shared" si="124"/>
        <v>6.1156393230831707</v>
      </c>
      <c r="O174" s="292">
        <f t="shared" si="124"/>
        <v>6.5266222489274082</v>
      </c>
      <c r="P174" s="292">
        <f t="shared" si="124"/>
        <v>5.7292819124676768</v>
      </c>
      <c r="Q174" s="292">
        <f t="shared" si="124"/>
        <v>6.3590378647436996</v>
      </c>
      <c r="R174" s="292">
        <f t="shared" si="124"/>
        <v>6.6464470077990754</v>
      </c>
      <c r="S174" s="292">
        <f t="shared" ref="S174:U174" si="125">(S9/S$87)*100</f>
        <v>6.3623845070764533</v>
      </c>
      <c r="T174" s="332">
        <f t="shared" si="125"/>
        <v>6.0969004159789471</v>
      </c>
      <c r="U174" s="332">
        <f t="shared" si="125"/>
        <v>5.1501053875021237</v>
      </c>
    </row>
    <row r="175" spans="1:21" ht="15" customHeight="1" x14ac:dyDescent="0.35">
      <c r="A175" s="238" t="s">
        <v>142</v>
      </c>
      <c r="B175" s="399"/>
      <c r="C175" s="271" t="s">
        <v>126</v>
      </c>
      <c r="D175" s="292"/>
      <c r="E175" s="292">
        <f t="shared" si="124"/>
        <v>2.5218194460369383</v>
      </c>
      <c r="F175" s="292">
        <f t="shared" si="124"/>
        <v>2.1753107535139677</v>
      </c>
      <c r="G175" s="292">
        <f t="shared" si="124"/>
        <v>1.8206575604075386</v>
      </c>
      <c r="H175" s="292">
        <f t="shared" si="124"/>
        <v>1.6232612355693621</v>
      </c>
      <c r="I175" s="292">
        <f t="shared" si="124"/>
        <v>1.5333894063237046</v>
      </c>
      <c r="J175" s="292">
        <f t="shared" si="124"/>
        <v>1.6730776497061728</v>
      </c>
      <c r="K175" s="292">
        <f t="shared" si="124"/>
        <v>1.4911084222233808</v>
      </c>
      <c r="L175" s="292">
        <f t="shared" si="124"/>
        <v>2.4407914217993176</v>
      </c>
      <c r="M175" s="292">
        <f t="shared" si="124"/>
        <v>3.7178252191052468</v>
      </c>
      <c r="N175" s="292">
        <f t="shared" si="124"/>
        <v>5.4439375959409144</v>
      </c>
      <c r="O175" s="292">
        <f t="shared" si="124"/>
        <v>5.8789744766182146</v>
      </c>
      <c r="P175" s="292">
        <f t="shared" si="124"/>
        <v>5.1731936392346514</v>
      </c>
      <c r="Q175" s="292">
        <f t="shared" si="124"/>
        <v>5.8586021019587387</v>
      </c>
      <c r="R175" s="292">
        <f t="shared" si="124"/>
        <v>6.0401098469167378</v>
      </c>
      <c r="S175" s="292">
        <f t="shared" ref="S175:U175" si="126">(S10/S$87)*100</f>
        <v>5.7773788891008735</v>
      </c>
      <c r="T175" s="332">
        <f t="shared" si="126"/>
        <v>5.2432148475750617</v>
      </c>
      <c r="U175" s="332">
        <f t="shared" si="126"/>
        <v>4.4575021469917235</v>
      </c>
    </row>
    <row r="176" spans="1:21" ht="15" customHeight="1" x14ac:dyDescent="0.35">
      <c r="A176" s="238" t="s">
        <v>142</v>
      </c>
      <c r="B176" s="399"/>
      <c r="C176" s="269" t="s">
        <v>123</v>
      </c>
      <c r="D176" s="292"/>
      <c r="E176" s="292">
        <f t="shared" ref="E176:R176" si="127">(E11/E$87)*100</f>
        <v>2.5218194460369383</v>
      </c>
      <c r="F176" s="292">
        <f t="shared" si="127"/>
        <v>2.1753107535139677</v>
      </c>
      <c r="G176" s="292">
        <f t="shared" si="127"/>
        <v>1.8206575604075386</v>
      </c>
      <c r="H176" s="292">
        <f t="shared" si="127"/>
        <v>1.6232612355693621</v>
      </c>
      <c r="I176" s="292">
        <f t="shared" si="127"/>
        <v>1.5333894063237046</v>
      </c>
      <c r="J176" s="292">
        <f t="shared" si="127"/>
        <v>1.6730776497061728</v>
      </c>
      <c r="K176" s="292">
        <f t="shared" si="127"/>
        <v>1.4911084222233808</v>
      </c>
      <c r="L176" s="292">
        <f t="shared" si="127"/>
        <v>2.4407914217993176</v>
      </c>
      <c r="M176" s="292">
        <f t="shared" si="127"/>
        <v>3.7178252191052468</v>
      </c>
      <c r="N176" s="292">
        <f t="shared" si="127"/>
        <v>5.4439375959409144</v>
      </c>
      <c r="O176" s="292">
        <f t="shared" si="127"/>
        <v>5.8789744766182146</v>
      </c>
      <c r="P176" s="292">
        <f t="shared" si="127"/>
        <v>5.1731936392346514</v>
      </c>
      <c r="Q176" s="292">
        <f t="shared" si="127"/>
        <v>5.8586021019587387</v>
      </c>
      <c r="R176" s="292">
        <f t="shared" si="127"/>
        <v>6.0401098469167378</v>
      </c>
      <c r="S176" s="292">
        <f t="shared" ref="S176:U176" si="128">(S11/S$87)*100</f>
        <v>5.7773788891008735</v>
      </c>
      <c r="T176" s="332">
        <f t="shared" si="128"/>
        <v>5.2432148475750617</v>
      </c>
      <c r="U176" s="332">
        <f t="shared" si="128"/>
        <v>4.4575021469917235</v>
      </c>
    </row>
    <row r="177" spans="1:21" ht="15" customHeight="1" x14ac:dyDescent="0.35">
      <c r="A177" s="238" t="s">
        <v>142</v>
      </c>
      <c r="B177" s="399"/>
      <c r="C177" s="263" t="s">
        <v>117</v>
      </c>
      <c r="D177" s="292"/>
      <c r="E177" s="292">
        <f t="shared" ref="E177:R177" si="129">(E12/E$87)*100</f>
        <v>2.5218194460369383</v>
      </c>
      <c r="F177" s="292">
        <f t="shared" si="129"/>
        <v>2.1753107535139677</v>
      </c>
      <c r="G177" s="292">
        <f t="shared" si="129"/>
        <v>1.8206575604075386</v>
      </c>
      <c r="H177" s="292">
        <f t="shared" si="129"/>
        <v>1.6232612355693621</v>
      </c>
      <c r="I177" s="292">
        <f t="shared" si="129"/>
        <v>1.5333894063237046</v>
      </c>
      <c r="J177" s="292">
        <f t="shared" si="129"/>
        <v>1.2710322655453208</v>
      </c>
      <c r="K177" s="292">
        <f t="shared" si="129"/>
        <v>0.9992959300001738</v>
      </c>
      <c r="L177" s="292">
        <f t="shared" si="129"/>
        <v>0.9627231901913389</v>
      </c>
      <c r="M177" s="292">
        <f t="shared" si="129"/>
        <v>0.95417311802862925</v>
      </c>
      <c r="N177" s="292">
        <f t="shared" si="129"/>
        <v>1.8369579739693813</v>
      </c>
      <c r="O177" s="292">
        <f t="shared" si="129"/>
        <v>2.3072809509118821</v>
      </c>
      <c r="P177" s="292">
        <f t="shared" si="129"/>
        <v>2.3484167713635404</v>
      </c>
      <c r="Q177" s="292">
        <f t="shared" si="129"/>
        <v>2.0725272263732735</v>
      </c>
      <c r="R177" s="292">
        <f t="shared" si="129"/>
        <v>2.0757103837459123</v>
      </c>
      <c r="S177" s="292">
        <f t="shared" ref="S177:U177" si="130">(S12/S$87)*100</f>
        <v>2.2978218664145968</v>
      </c>
      <c r="T177" s="332">
        <f t="shared" si="130"/>
        <v>2.5476372306054715</v>
      </c>
      <c r="U177" s="332">
        <f t="shared" si="130"/>
        <v>1.8162342977149724</v>
      </c>
    </row>
    <row r="178" spans="1:21" ht="15" customHeight="1" x14ac:dyDescent="0.35">
      <c r="A178" s="238" t="s">
        <v>142</v>
      </c>
      <c r="B178" s="399"/>
      <c r="C178" s="271" t="s">
        <v>118</v>
      </c>
      <c r="D178" s="292"/>
      <c r="E178" s="292">
        <f t="shared" ref="E178:R178" si="131">(E13/E$87)*100</f>
        <v>0</v>
      </c>
      <c r="F178" s="292">
        <f t="shared" si="131"/>
        <v>0</v>
      </c>
      <c r="G178" s="292">
        <f t="shared" si="131"/>
        <v>0</v>
      </c>
      <c r="H178" s="292">
        <f t="shared" si="131"/>
        <v>0</v>
      </c>
      <c r="I178" s="292">
        <f t="shared" si="131"/>
        <v>0</v>
      </c>
      <c r="J178" s="292">
        <f t="shared" si="131"/>
        <v>0.40204538416085217</v>
      </c>
      <c r="K178" s="292">
        <f t="shared" si="131"/>
        <v>0.49181249222320694</v>
      </c>
      <c r="L178" s="292">
        <f t="shared" si="131"/>
        <v>0.65378761534588914</v>
      </c>
      <c r="M178" s="292">
        <f t="shared" si="131"/>
        <v>0.76223004602826938</v>
      </c>
      <c r="N178" s="292">
        <f t="shared" si="131"/>
        <v>1.0841931306717305</v>
      </c>
      <c r="O178" s="292">
        <f t="shared" si="131"/>
        <v>1.1822524644502159</v>
      </c>
      <c r="P178" s="292">
        <f t="shared" si="131"/>
        <v>1.001631266860858</v>
      </c>
      <c r="Q178" s="292">
        <f t="shared" si="131"/>
        <v>1.3342438416560523</v>
      </c>
      <c r="R178" s="292">
        <f t="shared" si="131"/>
        <v>1.3303307082742</v>
      </c>
      <c r="S178" s="292">
        <f t="shared" ref="S178:U178" si="132">(S13/S$87)*100</f>
        <v>1.0965589425211599</v>
      </c>
      <c r="T178" s="332">
        <f t="shared" si="132"/>
        <v>0.95464999420437502</v>
      </c>
      <c r="U178" s="332">
        <f t="shared" si="132"/>
        <v>0.86854792460500441</v>
      </c>
    </row>
    <row r="179" spans="1:21" ht="15" customHeight="1" x14ac:dyDescent="0.35">
      <c r="A179" s="238" t="s">
        <v>142</v>
      </c>
      <c r="B179" s="399"/>
      <c r="C179" s="271" t="s">
        <v>119</v>
      </c>
      <c r="D179" s="292"/>
      <c r="E179" s="292">
        <f t="shared" ref="E179:R179" si="133">(E14/E$87)*100</f>
        <v>0</v>
      </c>
      <c r="F179" s="292">
        <f t="shared" si="133"/>
        <v>0</v>
      </c>
      <c r="G179" s="292">
        <f t="shared" si="133"/>
        <v>0</v>
      </c>
      <c r="H179" s="292">
        <f t="shared" si="133"/>
        <v>0</v>
      </c>
      <c r="I179" s="292">
        <f t="shared" si="133"/>
        <v>0</v>
      </c>
      <c r="J179" s="292">
        <f t="shared" si="133"/>
        <v>0</v>
      </c>
      <c r="K179" s="292">
        <f t="shared" si="133"/>
        <v>0</v>
      </c>
      <c r="L179" s="292">
        <f t="shared" si="133"/>
        <v>0.82428061626208959</v>
      </c>
      <c r="M179" s="292">
        <f t="shared" si="133"/>
        <v>2.0014220550483479</v>
      </c>
      <c r="N179" s="292">
        <f t="shared" si="133"/>
        <v>2.5227864912998021</v>
      </c>
      <c r="O179" s="292">
        <f t="shared" si="133"/>
        <v>2.3894410612561163</v>
      </c>
      <c r="P179" s="292">
        <f t="shared" si="133"/>
        <v>1.8231456010102529</v>
      </c>
      <c r="Q179" s="292">
        <f t="shared" si="133"/>
        <v>2.4518310339294134</v>
      </c>
      <c r="R179" s="292">
        <f t="shared" si="133"/>
        <v>2.6340687548966262</v>
      </c>
      <c r="S179" s="292">
        <f t="shared" ref="S179:U179" si="134">(S14/S$87)*100</f>
        <v>2.3829980801651174</v>
      </c>
      <c r="T179" s="332">
        <f t="shared" si="134"/>
        <v>1.7409276227652153</v>
      </c>
      <c r="U179" s="332">
        <f t="shared" si="134"/>
        <v>1.7727199246717471</v>
      </c>
    </row>
    <row r="180" spans="1:21" ht="15" customHeight="1" x14ac:dyDescent="0.35">
      <c r="A180" s="238" t="s">
        <v>142</v>
      </c>
      <c r="B180" s="399"/>
      <c r="C180" s="271" t="s">
        <v>120</v>
      </c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332"/>
      <c r="U180" s="332"/>
    </row>
    <row r="181" spans="1:21" ht="15" customHeight="1" x14ac:dyDescent="0.35">
      <c r="A181" s="238" t="s">
        <v>142</v>
      </c>
      <c r="B181" s="399"/>
      <c r="C181" s="269" t="s">
        <v>121</v>
      </c>
      <c r="D181" s="292"/>
      <c r="E181" s="292">
        <f t="shared" ref="E181:R181" si="135">(E16/E$87)*100</f>
        <v>0.28797333884148879</v>
      </c>
      <c r="F181" s="292">
        <f t="shared" si="135"/>
        <v>0.18012760011492221</v>
      </c>
      <c r="G181" s="292">
        <f t="shared" si="135"/>
        <v>0.11891757158299869</v>
      </c>
      <c r="H181" s="292">
        <f t="shared" si="135"/>
        <v>1.2379028629996252</v>
      </c>
      <c r="I181" s="292">
        <f t="shared" si="135"/>
        <v>0.29550238665161649</v>
      </c>
      <c r="J181" s="292">
        <f t="shared" si="135"/>
        <v>0.29324604547441357</v>
      </c>
      <c r="K181" s="292">
        <f t="shared" si="135"/>
        <v>0.77989544062700933</v>
      </c>
      <c r="L181" s="292">
        <f t="shared" si="135"/>
        <v>0.75177765940481367</v>
      </c>
      <c r="M181" s="292">
        <f t="shared" si="135"/>
        <v>0.85548874092860694</v>
      </c>
      <c r="N181" s="292">
        <f t="shared" si="135"/>
        <v>0.51535329471457147</v>
      </c>
      <c r="O181" s="292">
        <f t="shared" si="135"/>
        <v>0.34896441697397562</v>
      </c>
      <c r="P181" s="292">
        <f t="shared" si="135"/>
        <v>0.38552348946075371</v>
      </c>
      <c r="Q181" s="292">
        <f t="shared" si="135"/>
        <v>0.33994748814025094</v>
      </c>
      <c r="R181" s="292">
        <f t="shared" si="135"/>
        <v>0.40693305678497105</v>
      </c>
      <c r="S181" s="292">
        <f t="shared" ref="S181:U181" si="136">(S16/S$87)*100</f>
        <v>0.44577666764950746</v>
      </c>
      <c r="T181" s="332">
        <f t="shared" si="136"/>
        <v>0.61242516525694213</v>
      </c>
      <c r="U181" s="332">
        <f t="shared" si="136"/>
        <v>0.51850137368638205</v>
      </c>
    </row>
    <row r="182" spans="1:21" ht="15" customHeight="1" x14ac:dyDescent="0.35">
      <c r="A182" s="238" t="s">
        <v>142</v>
      </c>
      <c r="B182" s="399"/>
      <c r="C182" s="269" t="s">
        <v>122</v>
      </c>
      <c r="D182" s="292"/>
      <c r="E182" s="292">
        <f t="shared" ref="E182:R182" si="137">(E17/E$87)*100</f>
        <v>0.15953486325161029</v>
      </c>
      <c r="F182" s="292">
        <f t="shared" si="137"/>
        <v>0.12086772122524751</v>
      </c>
      <c r="G182" s="292">
        <f t="shared" si="137"/>
        <v>0.11214238580403257</v>
      </c>
      <c r="H182" s="292">
        <f t="shared" si="137"/>
        <v>9.9783775848553163E-2</v>
      </c>
      <c r="I182" s="292">
        <f t="shared" si="137"/>
        <v>0.12806044324784896</v>
      </c>
      <c r="J182" s="292">
        <f t="shared" si="137"/>
        <v>9.4742594016609727E-2</v>
      </c>
      <c r="K182" s="292">
        <f t="shared" si="137"/>
        <v>0.11883111690388058</v>
      </c>
      <c r="L182" s="292">
        <f t="shared" si="137"/>
        <v>2.0937074850140243E-2</v>
      </c>
      <c r="M182" s="292">
        <f t="shared" si="137"/>
        <v>2.4563077005266398E-2</v>
      </c>
      <c r="N182" s="292">
        <f t="shared" si="137"/>
        <v>0.15634843242768587</v>
      </c>
      <c r="O182" s="292">
        <f t="shared" si="137"/>
        <v>0.29868335533521784</v>
      </c>
      <c r="P182" s="292">
        <f t="shared" si="137"/>
        <v>0.17056478377227138</v>
      </c>
      <c r="Q182" s="292">
        <f t="shared" si="137"/>
        <v>0.16048827464470899</v>
      </c>
      <c r="R182" s="292">
        <f t="shared" si="137"/>
        <v>0.19940410409736595</v>
      </c>
      <c r="S182" s="292">
        <f t="shared" ref="S182:U182" si="138">(S17/S$87)*100</f>
        <v>0.13922895032607188</v>
      </c>
      <c r="T182" s="332">
        <f t="shared" si="138"/>
        <v>0.24126040314694278</v>
      </c>
      <c r="U182" s="332">
        <f t="shared" si="138"/>
        <v>0.17410186682401768</v>
      </c>
    </row>
    <row r="183" spans="1:21" ht="15" customHeight="1" x14ac:dyDescent="0.35">
      <c r="A183" s="238" t="s">
        <v>142</v>
      </c>
      <c r="B183" s="400"/>
      <c r="C183" s="274" t="s">
        <v>116</v>
      </c>
      <c r="D183" s="297"/>
      <c r="E183" s="297">
        <f t="shared" ref="E183:R183" si="139">(E18/E$87)*100</f>
        <v>0.73744896207989497</v>
      </c>
      <c r="F183" s="297">
        <f t="shared" si="139"/>
        <v>0.43384861375427786</v>
      </c>
      <c r="G183" s="297">
        <f t="shared" si="139"/>
        <v>0.42754379699740724</v>
      </c>
      <c r="H183" s="297">
        <f t="shared" si="139"/>
        <v>0.47005360100594507</v>
      </c>
      <c r="I183" s="297">
        <f t="shared" si="139"/>
        <v>0.35012242653426034</v>
      </c>
      <c r="J183" s="297">
        <f t="shared" si="139"/>
        <v>0.34417293378769975</v>
      </c>
      <c r="K183" s="297">
        <f t="shared" si="139"/>
        <v>0.31584133057365799</v>
      </c>
      <c r="L183" s="297">
        <f t="shared" si="139"/>
        <v>0.3914023765021154</v>
      </c>
      <c r="M183" s="297">
        <f t="shared" si="139"/>
        <v>0.41190279300434979</v>
      </c>
      <c r="N183" s="297">
        <f t="shared" si="139"/>
        <v>0.55499201899933315</v>
      </c>
      <c r="O183" s="297">
        <f t="shared" si="139"/>
        <v>0.52143732775104867</v>
      </c>
      <c r="P183" s="297">
        <f t="shared" si="139"/>
        <v>0.34352828128321078</v>
      </c>
      <c r="Q183" s="297">
        <f t="shared" si="139"/>
        <v>0.28357548246361847</v>
      </c>
      <c r="R183" s="297">
        <f t="shared" si="139"/>
        <v>0.37317889969278634</v>
      </c>
      <c r="S183" s="297">
        <f t="shared" ref="S183:U183" si="140">(S18/S$87)*100</f>
        <v>0.54474074540550843</v>
      </c>
      <c r="T183" s="297">
        <f t="shared" si="140"/>
        <v>0.57830246368531801</v>
      </c>
      <c r="U183" s="297">
        <f t="shared" si="140"/>
        <v>0.75744455810549594</v>
      </c>
    </row>
    <row r="184" spans="1:21" x14ac:dyDescent="0.35">
      <c r="A184" s="238" t="s">
        <v>142</v>
      </c>
      <c r="B184" s="396" t="s">
        <v>4</v>
      </c>
      <c r="C184" s="271" t="s">
        <v>59</v>
      </c>
      <c r="D184" s="294"/>
      <c r="E184" s="294">
        <f t="shared" ref="E184:R184" si="141">(E19/E$87)*100</f>
        <v>0.12402987050214144</v>
      </c>
      <c r="F184" s="294">
        <f t="shared" si="141"/>
        <v>0.10318218484794907</v>
      </c>
      <c r="G184" s="294">
        <f t="shared" si="141"/>
        <v>9.3563658866474136E-2</v>
      </c>
      <c r="H184" s="294">
        <f t="shared" si="141"/>
        <v>5.3990600791707033E-2</v>
      </c>
      <c r="I184" s="294">
        <f t="shared" si="141"/>
        <v>8.2810535261745491E-2</v>
      </c>
      <c r="J184" s="294">
        <f t="shared" si="141"/>
        <v>0.10322979472568033</v>
      </c>
      <c r="K184" s="294">
        <f t="shared" si="141"/>
        <v>8.0236181985645527E-2</v>
      </c>
      <c r="L184" s="294">
        <f t="shared" si="141"/>
        <v>0.16371754226873755</v>
      </c>
      <c r="M184" s="294">
        <f t="shared" si="141"/>
        <v>0.29474742655018543</v>
      </c>
      <c r="N184" s="294">
        <f t="shared" si="141"/>
        <v>0.36417698927327757</v>
      </c>
      <c r="O184" s="294">
        <f t="shared" si="141"/>
        <v>0.34786271445858619</v>
      </c>
      <c r="P184" s="294">
        <f t="shared" si="141"/>
        <v>0.28535191939488075</v>
      </c>
      <c r="Q184" s="294">
        <f t="shared" si="141"/>
        <v>0.4115814057187559</v>
      </c>
      <c r="R184" s="294">
        <f t="shared" si="141"/>
        <v>0.39443630262879875</v>
      </c>
      <c r="S184" s="294">
        <f t="shared" ref="S184:U184" si="142">(S19/S$87)*100</f>
        <v>0.3187010349313168</v>
      </c>
      <c r="T184" s="294">
        <f t="shared" si="142"/>
        <v>0.28734571050281538</v>
      </c>
      <c r="U184" s="294">
        <f t="shared" si="142"/>
        <v>0.26584412906827171</v>
      </c>
    </row>
    <row r="185" spans="1:21" x14ac:dyDescent="0.35">
      <c r="A185" s="238" t="s">
        <v>142</v>
      </c>
      <c r="B185" s="396"/>
      <c r="C185" s="271" t="s">
        <v>60</v>
      </c>
      <c r="D185" s="294"/>
      <c r="E185" s="294">
        <f t="shared" ref="E185:R185" si="143">(E20/E$87)*100</f>
        <v>0.12402987050214144</v>
      </c>
      <c r="F185" s="294">
        <f t="shared" si="143"/>
        <v>0.10318218484794907</v>
      </c>
      <c r="G185" s="294">
        <f t="shared" si="143"/>
        <v>9.3563658866474136E-2</v>
      </c>
      <c r="H185" s="294">
        <f t="shared" si="143"/>
        <v>5.3990600791707033E-2</v>
      </c>
      <c r="I185" s="294">
        <f t="shared" si="143"/>
        <v>8.2810535261745491E-2</v>
      </c>
      <c r="J185" s="294">
        <f t="shared" si="143"/>
        <v>7.6855672969516439E-2</v>
      </c>
      <c r="K185" s="294">
        <f t="shared" si="143"/>
        <v>5.3860040665241644E-2</v>
      </c>
      <c r="L185" s="294">
        <f t="shared" si="143"/>
        <v>7.7864675311680148E-2</v>
      </c>
      <c r="M185" s="294">
        <f t="shared" si="143"/>
        <v>6.9784081866773887E-2</v>
      </c>
      <c r="N185" s="294">
        <f t="shared" si="143"/>
        <v>7.5981279413419242E-2</v>
      </c>
      <c r="O185" s="294">
        <f t="shared" si="143"/>
        <v>0.10437395407345759</v>
      </c>
      <c r="P185" s="294">
        <f t="shared" si="143"/>
        <v>5.3617513133720852E-2</v>
      </c>
      <c r="Q185" s="294">
        <f t="shared" si="143"/>
        <v>6.9584068520765832E-2</v>
      </c>
      <c r="R185" s="294">
        <f t="shared" si="143"/>
        <v>8.1501645640389891E-2</v>
      </c>
      <c r="S185" s="294">
        <f t="shared" ref="S185:U185" si="144">(S20/S$87)*100</f>
        <v>9.702277195781879E-2</v>
      </c>
      <c r="T185" s="294">
        <f t="shared" si="144"/>
        <v>0.11259680424337706</v>
      </c>
      <c r="U185" s="294">
        <f t="shared" si="144"/>
        <v>0.10107448714292649</v>
      </c>
    </row>
    <row r="186" spans="1:21" x14ac:dyDescent="0.35">
      <c r="A186" s="238" t="s">
        <v>142</v>
      </c>
      <c r="B186" s="396"/>
      <c r="C186" s="271" t="s">
        <v>61</v>
      </c>
      <c r="D186" s="294"/>
      <c r="E186" s="294">
        <f t="shared" ref="E186:R186" si="145">(E21/E$87)*100</f>
        <v>0</v>
      </c>
      <c r="F186" s="294">
        <f t="shared" si="145"/>
        <v>0</v>
      </c>
      <c r="G186" s="294">
        <f t="shared" si="145"/>
        <v>0</v>
      </c>
      <c r="H186" s="294">
        <f t="shared" si="145"/>
        <v>0</v>
      </c>
      <c r="I186" s="294">
        <f t="shared" si="145"/>
        <v>0</v>
      </c>
      <c r="J186" s="294">
        <f t="shared" si="145"/>
        <v>2.6374121756163896E-2</v>
      </c>
      <c r="K186" s="294">
        <f t="shared" si="145"/>
        <v>2.6376141320403876E-2</v>
      </c>
      <c r="L186" s="294">
        <f t="shared" si="145"/>
        <v>3.3498318944086752E-2</v>
      </c>
      <c r="M186" s="294">
        <f t="shared" si="145"/>
        <v>5.2893717436475654E-2</v>
      </c>
      <c r="N186" s="294">
        <f t="shared" si="145"/>
        <v>7.4995614913684047E-2</v>
      </c>
      <c r="O186" s="294">
        <f t="shared" si="145"/>
        <v>5.8010141912155082E-2</v>
      </c>
      <c r="P186" s="294">
        <f t="shared" si="145"/>
        <v>4.5423143100547722E-2</v>
      </c>
      <c r="Q186" s="294">
        <f t="shared" si="145"/>
        <v>0.10236156478481953</v>
      </c>
      <c r="R186" s="294">
        <f t="shared" si="145"/>
        <v>7.2516444249981771E-2</v>
      </c>
      <c r="S186" s="294">
        <f t="shared" ref="S186:U186" si="146">(S21/S$87)*100</f>
        <v>4.80993884417927E-2</v>
      </c>
      <c r="T186" s="294">
        <f t="shared" si="146"/>
        <v>4.1745594590314614E-2</v>
      </c>
      <c r="U186" s="294">
        <f t="shared" si="146"/>
        <v>4.3359186224304055E-2</v>
      </c>
    </row>
    <row r="187" spans="1:21" x14ac:dyDescent="0.35">
      <c r="A187" s="238" t="s">
        <v>142</v>
      </c>
      <c r="B187" s="396"/>
      <c r="C187" s="271" t="s">
        <v>62</v>
      </c>
      <c r="D187" s="294"/>
      <c r="E187" s="294">
        <f t="shared" ref="E187:R187" si="147">(E22/E$87)*100</f>
        <v>0</v>
      </c>
      <c r="F187" s="294">
        <f t="shared" si="147"/>
        <v>0</v>
      </c>
      <c r="G187" s="294">
        <f t="shared" si="147"/>
        <v>0</v>
      </c>
      <c r="H187" s="294">
        <f t="shared" si="147"/>
        <v>0</v>
      </c>
      <c r="I187" s="294">
        <f t="shared" si="147"/>
        <v>0</v>
      </c>
      <c r="J187" s="294">
        <f t="shared" si="147"/>
        <v>0</v>
      </c>
      <c r="K187" s="294">
        <f t="shared" si="147"/>
        <v>0</v>
      </c>
      <c r="L187" s="294">
        <f t="shared" si="147"/>
        <v>5.2354548012970646E-2</v>
      </c>
      <c r="M187" s="294">
        <f t="shared" si="147"/>
        <v>0.17206962724693589</v>
      </c>
      <c r="N187" s="294">
        <f t="shared" si="147"/>
        <v>0.21320009494617428</v>
      </c>
      <c r="O187" s="294">
        <f t="shared" si="147"/>
        <v>0.18547861847297356</v>
      </c>
      <c r="P187" s="294">
        <f t="shared" si="147"/>
        <v>0.18631126316061217</v>
      </c>
      <c r="Q187" s="294">
        <f t="shared" si="147"/>
        <v>0.23963577241317061</v>
      </c>
      <c r="R187" s="294">
        <f t="shared" si="147"/>
        <v>0.24041821273842715</v>
      </c>
      <c r="S187" s="294">
        <f t="shared" ref="S187:U187" si="148">(S22/S$87)*100</f>
        <v>0.17357887453170529</v>
      </c>
      <c r="T187" s="294">
        <f t="shared" si="148"/>
        <v>0.13300331166912369</v>
      </c>
      <c r="U187" s="294">
        <f t="shared" si="148"/>
        <v>0.12141045570104118</v>
      </c>
    </row>
    <row r="188" spans="1:21" x14ac:dyDescent="0.35">
      <c r="A188" s="238" t="s">
        <v>142</v>
      </c>
      <c r="B188" s="397"/>
      <c r="C188" s="277" t="s">
        <v>63</v>
      </c>
      <c r="D188" s="297"/>
      <c r="E188" s="297"/>
      <c r="F188" s="297"/>
      <c r="G188" s="297"/>
      <c r="H188" s="297"/>
      <c r="I188" s="297"/>
      <c r="J188" s="297"/>
      <c r="K188" s="297"/>
      <c r="L188" s="297"/>
      <c r="M188" s="297"/>
      <c r="N188" s="297"/>
      <c r="O188" s="297"/>
      <c r="P188" s="297"/>
      <c r="Q188" s="297"/>
      <c r="R188" s="297"/>
      <c r="S188" s="297"/>
      <c r="T188" s="297"/>
      <c r="U188" s="297"/>
    </row>
    <row r="189" spans="1:21" x14ac:dyDescent="0.35">
      <c r="A189" s="238" t="s">
        <v>142</v>
      </c>
      <c r="B189" s="396" t="s">
        <v>5</v>
      </c>
      <c r="C189" s="279" t="s">
        <v>59</v>
      </c>
      <c r="D189" s="294"/>
      <c r="E189" s="294">
        <f t="shared" ref="E189:R189" si="149">(E24/E$87)*100</f>
        <v>1.6529181982711135E-2</v>
      </c>
      <c r="F189" s="294">
        <f t="shared" si="149"/>
        <v>1.8008883818069307E-2</v>
      </c>
      <c r="G189" s="294">
        <f t="shared" si="149"/>
        <v>9.174810826618484E-3</v>
      </c>
      <c r="H189" s="294">
        <f t="shared" si="149"/>
        <v>1.1884083085417692E-2</v>
      </c>
      <c r="I189" s="294">
        <f t="shared" si="149"/>
        <v>1.0019887738654181E-2</v>
      </c>
      <c r="J189" s="294">
        <f t="shared" si="149"/>
        <v>4.572034611710997E-2</v>
      </c>
      <c r="K189" s="294">
        <f t="shared" si="149"/>
        <v>2.5499962462853867E-2</v>
      </c>
      <c r="L189" s="294">
        <f t="shared" si="149"/>
        <v>1.0724423778685988E-2</v>
      </c>
      <c r="M189" s="294">
        <f t="shared" si="149"/>
        <v>6.2998327011592831E-2</v>
      </c>
      <c r="N189" s="294">
        <f t="shared" si="149"/>
        <v>0.12885234058784303</v>
      </c>
      <c r="O189" s="294">
        <f t="shared" si="149"/>
        <v>0.16202247396842251</v>
      </c>
      <c r="P189" s="294">
        <f t="shared" si="149"/>
        <v>9.857086960076071E-2</v>
      </c>
      <c r="Q189" s="294">
        <f t="shared" si="149"/>
        <v>0.23007492152005374</v>
      </c>
      <c r="R189" s="294">
        <f t="shared" si="149"/>
        <v>0.23208397347080348</v>
      </c>
      <c r="S189" s="294">
        <f t="shared" ref="S189:U189" si="150">(S24/S$87)*100</f>
        <v>0.26589623924656586</v>
      </c>
      <c r="T189" s="294">
        <f t="shared" si="150"/>
        <v>0.50592059014156021</v>
      </c>
      <c r="U189" s="294">
        <f t="shared" si="150"/>
        <v>0.13759926931898162</v>
      </c>
    </row>
    <row r="190" spans="1:21" x14ac:dyDescent="0.35">
      <c r="A190" s="238" t="s">
        <v>142</v>
      </c>
      <c r="B190" s="396"/>
      <c r="C190" s="263" t="s">
        <v>60</v>
      </c>
      <c r="D190" s="294"/>
      <c r="E190" s="294">
        <f t="shared" ref="E190:R190" si="151">(E25/E$87)*100</f>
        <v>1.6529181982711135E-2</v>
      </c>
      <c r="F190" s="294">
        <f t="shared" si="151"/>
        <v>1.8008883818069307E-2</v>
      </c>
      <c r="G190" s="294">
        <f t="shared" si="151"/>
        <v>9.174810826618484E-3</v>
      </c>
      <c r="H190" s="294">
        <f t="shared" si="151"/>
        <v>1.1884083085417692E-2</v>
      </c>
      <c r="I190" s="294">
        <f t="shared" si="151"/>
        <v>1.0019887738654181E-2</v>
      </c>
      <c r="J190" s="294">
        <f t="shared" si="151"/>
        <v>4.4358438021077848E-2</v>
      </c>
      <c r="K190" s="294">
        <f t="shared" si="151"/>
        <v>2.2937540621795875E-2</v>
      </c>
      <c r="L190" s="294">
        <f t="shared" si="151"/>
        <v>3.1724842791878648E-3</v>
      </c>
      <c r="M190" s="294">
        <f t="shared" si="151"/>
        <v>4.7505119625700476E-2</v>
      </c>
      <c r="N190" s="294">
        <f t="shared" si="151"/>
        <v>0.12646722189140464</v>
      </c>
      <c r="O190" s="294">
        <f t="shared" si="151"/>
        <v>0.16028311187958272</v>
      </c>
      <c r="P190" s="294">
        <f t="shared" si="151"/>
        <v>8.0649650197704981E-2</v>
      </c>
      <c r="Q190" s="294">
        <f t="shared" si="151"/>
        <v>0.20412008986329949</v>
      </c>
      <c r="R190" s="294">
        <f t="shared" si="151"/>
        <v>0.23041236651726699</v>
      </c>
      <c r="S190" s="294">
        <f t="shared" ref="S190:U190" si="152">(S25/S$87)*100</f>
        <v>0.26315220428056058</v>
      </c>
      <c r="T190" s="294">
        <f t="shared" si="152"/>
        <v>0.50027101485475833</v>
      </c>
      <c r="U190" s="294">
        <f t="shared" si="152"/>
        <v>0.13650271582166346</v>
      </c>
    </row>
    <row r="191" spans="1:21" x14ac:dyDescent="0.35">
      <c r="A191" s="238" t="s">
        <v>142</v>
      </c>
      <c r="B191" s="396"/>
      <c r="C191" s="263" t="s">
        <v>61</v>
      </c>
      <c r="D191" s="294"/>
      <c r="E191" s="294">
        <f t="shared" ref="E191:R191" si="153">(E26/E$87)*100</f>
        <v>0</v>
      </c>
      <c r="F191" s="294">
        <f t="shared" si="153"/>
        <v>0</v>
      </c>
      <c r="G191" s="294">
        <f t="shared" si="153"/>
        <v>0</v>
      </c>
      <c r="H191" s="294">
        <f t="shared" si="153"/>
        <v>0</v>
      </c>
      <c r="I191" s="294">
        <f t="shared" si="153"/>
        <v>0</v>
      </c>
      <c r="J191" s="294">
        <f t="shared" si="153"/>
        <v>1.3619080960321187E-3</v>
      </c>
      <c r="K191" s="294">
        <f t="shared" si="153"/>
        <v>2.5624218410579911E-3</v>
      </c>
      <c r="L191" s="294">
        <f t="shared" si="153"/>
        <v>7.5519394994981231E-3</v>
      </c>
      <c r="M191" s="294">
        <f t="shared" si="153"/>
        <v>1.5493207385892349E-2</v>
      </c>
      <c r="N191" s="294">
        <f t="shared" si="153"/>
        <v>2.3851186964384207E-3</v>
      </c>
      <c r="O191" s="294">
        <f t="shared" si="153"/>
        <v>1.7393620888397831E-3</v>
      </c>
      <c r="P191" s="294">
        <f t="shared" si="153"/>
        <v>1.7921219403055716E-2</v>
      </c>
      <c r="Q191" s="294">
        <f t="shared" si="153"/>
        <v>2.5954831656754291E-2</v>
      </c>
      <c r="R191" s="294">
        <f t="shared" si="153"/>
        <v>1.6716069535365093E-3</v>
      </c>
      <c r="S191" s="294">
        <f>(S26/S$87)*100</f>
        <v>2.744034966005273E-3</v>
      </c>
      <c r="T191" s="294">
        <f t="shared" ref="T191:U191" si="154">(T26/T$87)*100</f>
        <v>5.649575286801811E-3</v>
      </c>
      <c r="U191" s="294">
        <f t="shared" si="154"/>
        <v>1.0965534973181564E-3</v>
      </c>
    </row>
    <row r="192" spans="1:21" x14ac:dyDescent="0.35">
      <c r="A192" s="238" t="s">
        <v>142</v>
      </c>
      <c r="B192" s="396"/>
      <c r="C192" s="263" t="s">
        <v>62</v>
      </c>
      <c r="D192" s="294"/>
      <c r="E192" s="294">
        <f t="shared" ref="E192:R192" si="155">(E27/E$87)*100</f>
        <v>0</v>
      </c>
      <c r="F192" s="294">
        <f t="shared" si="155"/>
        <v>0</v>
      </c>
      <c r="G192" s="294">
        <f t="shared" si="155"/>
        <v>0</v>
      </c>
      <c r="H192" s="294">
        <f t="shared" si="155"/>
        <v>0</v>
      </c>
      <c r="I192" s="294">
        <f t="shared" si="155"/>
        <v>0</v>
      </c>
      <c r="J192" s="294">
        <f t="shared" si="155"/>
        <v>0</v>
      </c>
      <c r="K192" s="294">
        <f t="shared" si="155"/>
        <v>0</v>
      </c>
      <c r="L192" s="294">
        <f t="shared" si="155"/>
        <v>0</v>
      </c>
      <c r="M192" s="294">
        <f t="shared" si="155"/>
        <v>0</v>
      </c>
      <c r="N192" s="294">
        <f t="shared" si="155"/>
        <v>0</v>
      </c>
      <c r="O192" s="294">
        <f t="shared" si="155"/>
        <v>0</v>
      </c>
      <c r="P192" s="294">
        <f t="shared" si="155"/>
        <v>0</v>
      </c>
      <c r="Q192" s="294">
        <f t="shared" si="155"/>
        <v>0</v>
      </c>
      <c r="R192" s="294">
        <f t="shared" si="155"/>
        <v>0</v>
      </c>
      <c r="S192" s="294">
        <f>(S27/S$87)*100</f>
        <v>0</v>
      </c>
      <c r="T192" s="294">
        <f t="shared" ref="T192:U192" si="156">(T27/T$87)*100</f>
        <v>0</v>
      </c>
      <c r="U192" s="294">
        <f t="shared" si="156"/>
        <v>0</v>
      </c>
    </row>
    <row r="193" spans="1:21" x14ac:dyDescent="0.35">
      <c r="A193" s="238" t="s">
        <v>142</v>
      </c>
      <c r="B193" s="397"/>
      <c r="C193" s="282" t="s">
        <v>63</v>
      </c>
      <c r="D193" s="297"/>
      <c r="E193" s="297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</row>
    <row r="194" spans="1:21" x14ac:dyDescent="0.35">
      <c r="A194" s="238" t="s">
        <v>142</v>
      </c>
      <c r="B194" s="396" t="s">
        <v>6</v>
      </c>
      <c r="C194" s="279" t="s">
        <v>59</v>
      </c>
      <c r="D194" s="294"/>
      <c r="E194" s="294">
        <f t="shared" ref="E194:R194" si="157">(E29/E$87)*100</f>
        <v>3.8349586888341822E-2</v>
      </c>
      <c r="F194" s="294">
        <f t="shared" si="157"/>
        <v>3.3873770111386141E-2</v>
      </c>
      <c r="G194" s="294">
        <f t="shared" si="157"/>
        <v>1.7758260179329577E-2</v>
      </c>
      <c r="H194" s="294">
        <f t="shared" si="157"/>
        <v>2.1104759980329048E-2</v>
      </c>
      <c r="I194" s="294">
        <f t="shared" si="157"/>
        <v>1.9431807820522392E-2</v>
      </c>
      <c r="J194" s="294">
        <f t="shared" si="157"/>
        <v>1.100070866587881E-2</v>
      </c>
      <c r="K194" s="294">
        <f t="shared" si="157"/>
        <v>1.4051040786889804E-2</v>
      </c>
      <c r="L194" s="294">
        <f t="shared" si="157"/>
        <v>0.13129820449719981</v>
      </c>
      <c r="M194" s="294">
        <f t="shared" si="157"/>
        <v>2.6954641769599972E-2</v>
      </c>
      <c r="N194" s="294">
        <f t="shared" si="157"/>
        <v>0.17931894395706019</v>
      </c>
      <c r="O194" s="294">
        <f t="shared" si="157"/>
        <v>0.17455570685837005</v>
      </c>
      <c r="P194" s="294">
        <f t="shared" si="157"/>
        <v>0.12706742880254027</v>
      </c>
      <c r="Q194" s="294">
        <f t="shared" si="157"/>
        <v>0.17706505701705999</v>
      </c>
      <c r="R194" s="294">
        <f t="shared" si="157"/>
        <v>0.27935609631137964</v>
      </c>
      <c r="S194" s="294">
        <f>(S29/S$87)*100</f>
        <v>0.23902872988067156</v>
      </c>
      <c r="T194" s="294">
        <f t="shared" ref="T194:U194" si="158">(T29/T$87)*100</f>
        <v>0.23633447515309428</v>
      </c>
      <c r="U194" s="294">
        <f t="shared" si="158"/>
        <v>0.16619551640657235</v>
      </c>
    </row>
    <row r="195" spans="1:21" x14ac:dyDescent="0.35">
      <c r="A195" s="238" t="s">
        <v>142</v>
      </c>
      <c r="B195" s="396"/>
      <c r="C195" s="263" t="s">
        <v>60</v>
      </c>
      <c r="D195" s="294"/>
      <c r="E195" s="294">
        <f t="shared" ref="E195:R195" si="159">(E30/E$87)*100</f>
        <v>3.8349586888341822E-2</v>
      </c>
      <c r="F195" s="294">
        <f t="shared" si="159"/>
        <v>3.3873770111386141E-2</v>
      </c>
      <c r="G195" s="294">
        <f t="shared" si="159"/>
        <v>1.7758260179329577E-2</v>
      </c>
      <c r="H195" s="294">
        <f t="shared" si="159"/>
        <v>2.1104759980329048E-2</v>
      </c>
      <c r="I195" s="294">
        <f t="shared" si="159"/>
        <v>1.9431807820522392E-2</v>
      </c>
      <c r="J195" s="294">
        <f t="shared" si="159"/>
        <v>1.100070866587881E-2</v>
      </c>
      <c r="K195" s="294">
        <f t="shared" si="159"/>
        <v>1.3435886554402796E-2</v>
      </c>
      <c r="L195" s="294">
        <f t="shared" si="159"/>
        <v>0.13102210106973444</v>
      </c>
      <c r="M195" s="294">
        <f t="shared" si="159"/>
        <v>2.6772343673995013E-2</v>
      </c>
      <c r="N195" s="294">
        <f t="shared" si="159"/>
        <v>0.12477671403913648</v>
      </c>
      <c r="O195" s="294">
        <f t="shared" si="159"/>
        <v>0.12248321423617588</v>
      </c>
      <c r="P195" s="294">
        <f t="shared" si="159"/>
        <v>9.485854025307959E-2</v>
      </c>
      <c r="Q195" s="294">
        <f t="shared" si="159"/>
        <v>0.12447540232882344</v>
      </c>
      <c r="R195" s="294">
        <f t="shared" si="159"/>
        <v>0.16860330698738049</v>
      </c>
      <c r="S195" s="294">
        <f>(S30/S$87)*100</f>
        <v>0.12344714444290275</v>
      </c>
      <c r="T195" s="294">
        <f t="shared" ref="T195:U195" si="160">(T30/T$87)*100</f>
        <v>0.14818621196314963</v>
      </c>
      <c r="U195" s="294">
        <f t="shared" si="160"/>
        <v>7.1039257305293299E-2</v>
      </c>
    </row>
    <row r="196" spans="1:21" x14ac:dyDescent="0.35">
      <c r="A196" s="238" t="s">
        <v>142</v>
      </c>
      <c r="B196" s="396"/>
      <c r="C196" s="263" t="s">
        <v>61</v>
      </c>
      <c r="D196" s="294"/>
      <c r="E196" s="294">
        <f t="shared" ref="E196:R196" si="161">(E31/E$87)*100</f>
        <v>0</v>
      </c>
      <c r="F196" s="294">
        <f t="shared" si="161"/>
        <v>0</v>
      </c>
      <c r="G196" s="294">
        <f t="shared" si="161"/>
        <v>0</v>
      </c>
      <c r="H196" s="294">
        <f t="shared" si="161"/>
        <v>0</v>
      </c>
      <c r="I196" s="294">
        <f t="shared" si="161"/>
        <v>0</v>
      </c>
      <c r="J196" s="294">
        <f t="shared" si="161"/>
        <v>0</v>
      </c>
      <c r="K196" s="294">
        <f t="shared" si="161"/>
        <v>6.151542324870097E-4</v>
      </c>
      <c r="L196" s="294">
        <f t="shared" si="161"/>
        <v>2.7610342746537672E-4</v>
      </c>
      <c r="M196" s="294">
        <f t="shared" si="161"/>
        <v>1.8229809560496105E-4</v>
      </c>
      <c r="N196" s="294">
        <f t="shared" si="161"/>
        <v>1.4340362826103063E-2</v>
      </c>
      <c r="O196" s="294">
        <f t="shared" si="161"/>
        <v>1.7810738593696938E-2</v>
      </c>
      <c r="P196" s="294">
        <f t="shared" si="161"/>
        <v>5.4718178962812536E-4</v>
      </c>
      <c r="Q196" s="294">
        <f t="shared" si="161"/>
        <v>2.3935059724994236E-3</v>
      </c>
      <c r="R196" s="294">
        <f t="shared" si="161"/>
        <v>3.4829717075505744E-2</v>
      </c>
      <c r="S196" s="294">
        <f>(S31/S$87)*100</f>
        <v>2.9156486922436518E-2</v>
      </c>
      <c r="T196" s="294">
        <f t="shared" ref="T196:U196" si="162">(T31/T$87)*100</f>
        <v>2.3012479041877063E-2</v>
      </c>
      <c r="U196" s="294">
        <f t="shared" si="162"/>
        <v>1.7411043340290755E-2</v>
      </c>
    </row>
    <row r="197" spans="1:21" x14ac:dyDescent="0.35">
      <c r="A197" s="238" t="s">
        <v>142</v>
      </c>
      <c r="B197" s="396"/>
      <c r="C197" s="263" t="s">
        <v>62</v>
      </c>
      <c r="D197" s="294"/>
      <c r="E197" s="294">
        <f t="shared" ref="E197:R197" si="163">(E32/E$87)*100</f>
        <v>0</v>
      </c>
      <c r="F197" s="294">
        <f t="shared" si="163"/>
        <v>0</v>
      </c>
      <c r="G197" s="294">
        <f t="shared" si="163"/>
        <v>0</v>
      </c>
      <c r="H197" s="294">
        <f t="shared" si="163"/>
        <v>0</v>
      </c>
      <c r="I197" s="294">
        <f t="shared" si="163"/>
        <v>0</v>
      </c>
      <c r="J197" s="294">
        <f t="shared" si="163"/>
        <v>0</v>
      </c>
      <c r="K197" s="294">
        <f t="shared" si="163"/>
        <v>0</v>
      </c>
      <c r="L197" s="294">
        <f t="shared" si="163"/>
        <v>0</v>
      </c>
      <c r="M197" s="294">
        <f t="shared" si="163"/>
        <v>0</v>
      </c>
      <c r="N197" s="294">
        <f t="shared" si="163"/>
        <v>4.020186709182063E-2</v>
      </c>
      <c r="O197" s="294">
        <f t="shared" si="163"/>
        <v>3.4261754028497224E-2</v>
      </c>
      <c r="P197" s="294">
        <f t="shared" si="163"/>
        <v>3.1661706759832542E-2</v>
      </c>
      <c r="Q197" s="294">
        <f t="shared" si="163"/>
        <v>5.0196148715737104E-2</v>
      </c>
      <c r="R197" s="294">
        <f t="shared" si="163"/>
        <v>7.5923072248493387E-2</v>
      </c>
      <c r="S197" s="294">
        <f>(S32/S$87)*100</f>
        <v>8.6425098515332324E-2</v>
      </c>
      <c r="T197" s="294">
        <f t="shared" ref="T197:U197" si="164">(T32/T$87)*100</f>
        <v>6.5135784148067616E-2</v>
      </c>
      <c r="U197" s="294">
        <f t="shared" si="164"/>
        <v>7.7745215760988279E-2</v>
      </c>
    </row>
    <row r="198" spans="1:21" x14ac:dyDescent="0.35">
      <c r="A198" s="238" t="s">
        <v>142</v>
      </c>
      <c r="B198" s="397"/>
      <c r="C198" s="282" t="s">
        <v>63</v>
      </c>
      <c r="D198" s="297"/>
      <c r="E198" s="297"/>
      <c r="F198" s="297"/>
      <c r="G198" s="297"/>
      <c r="H198" s="297"/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4"/>
      <c r="U198" s="294"/>
    </row>
    <row r="199" spans="1:21" x14ac:dyDescent="0.35">
      <c r="A199" s="238" t="s">
        <v>142</v>
      </c>
      <c r="B199" s="395" t="s">
        <v>7</v>
      </c>
      <c r="C199" s="284" t="s">
        <v>59</v>
      </c>
      <c r="D199" s="310"/>
      <c r="E199" s="310">
        <f t="shared" ref="E199:R199" si="165">(E34/E$87)*100</f>
        <v>1.3008666037163188</v>
      </c>
      <c r="F199" s="310">
        <f t="shared" si="165"/>
        <v>1.0661369253889674</v>
      </c>
      <c r="G199" s="310">
        <f t="shared" si="165"/>
        <v>0.96112208615548522</v>
      </c>
      <c r="H199" s="310">
        <f t="shared" si="165"/>
        <v>1.0430555548522487</v>
      </c>
      <c r="I199" s="310">
        <f t="shared" si="165"/>
        <v>0.91812923011379854</v>
      </c>
      <c r="J199" s="310">
        <f t="shared" si="165"/>
        <v>0.85362292580660837</v>
      </c>
      <c r="K199" s="310">
        <f t="shared" si="165"/>
        <v>0.85270621552578063</v>
      </c>
      <c r="L199" s="310">
        <f t="shared" si="165"/>
        <v>1.3034985900518763</v>
      </c>
      <c r="M199" s="310">
        <f t="shared" si="165"/>
        <v>1.9792638586704381</v>
      </c>
      <c r="N199" s="310">
        <f t="shared" si="165"/>
        <v>2.8169494504921557</v>
      </c>
      <c r="O199" s="310">
        <f t="shared" si="165"/>
        <v>3.1809592955570545</v>
      </c>
      <c r="P199" s="310">
        <f t="shared" si="165"/>
        <v>2.6704526777301143</v>
      </c>
      <c r="Q199" s="310">
        <f t="shared" si="165"/>
        <v>2.7912174603588515</v>
      </c>
      <c r="R199" s="310">
        <f t="shared" si="165"/>
        <v>2.8016373344028782</v>
      </c>
      <c r="S199" s="310">
        <f>(S34/S$87)*100</f>
        <v>2.7256981060080476</v>
      </c>
      <c r="T199" s="310">
        <f t="shared" ref="T199:U199" si="166">(T34/T$87)*100</f>
        <v>2.2422635213564699</v>
      </c>
      <c r="U199" s="310">
        <f t="shared" si="166"/>
        <v>2.1370135066014608</v>
      </c>
    </row>
    <row r="200" spans="1:21" x14ac:dyDescent="0.35">
      <c r="A200" s="238" t="s">
        <v>142</v>
      </c>
      <c r="B200" s="396"/>
      <c r="C200" s="263" t="s">
        <v>60</v>
      </c>
      <c r="D200" s="294"/>
      <c r="E200" s="294">
        <f t="shared" ref="E200:R200" si="167">(E35/E$87)*100</f>
        <v>1.3008666037163188</v>
      </c>
      <c r="F200" s="294">
        <f t="shared" si="167"/>
        <v>1.0661369253889674</v>
      </c>
      <c r="G200" s="294">
        <f t="shared" si="167"/>
        <v>0.96112208615548522</v>
      </c>
      <c r="H200" s="294">
        <f t="shared" si="167"/>
        <v>1.0430555548522487</v>
      </c>
      <c r="I200" s="294">
        <f t="shared" si="167"/>
        <v>0.91812923011379854</v>
      </c>
      <c r="J200" s="294">
        <f t="shared" si="167"/>
        <v>0.60997247616195305</v>
      </c>
      <c r="K200" s="294">
        <f t="shared" si="167"/>
        <v>0.56407154023947303</v>
      </c>
      <c r="L200" s="294">
        <f t="shared" si="167"/>
        <v>0.50052452634310918</v>
      </c>
      <c r="M200" s="294">
        <f t="shared" si="167"/>
        <v>0.62438032031401569</v>
      </c>
      <c r="N200" s="294">
        <f t="shared" si="167"/>
        <v>1.168068239132642</v>
      </c>
      <c r="O200" s="294">
        <f t="shared" si="167"/>
        <v>1.4749290331606664</v>
      </c>
      <c r="P200" s="294">
        <f t="shared" si="167"/>
        <v>1.4841702349656005</v>
      </c>
      <c r="Q200" s="294">
        <f t="shared" si="167"/>
        <v>1.1825670456437363</v>
      </c>
      <c r="R200" s="294">
        <f t="shared" si="167"/>
        <v>1.1982295078411465</v>
      </c>
      <c r="S200" s="294">
        <f>(S35/S$87)*100</f>
        <v>1.3942785982378243</v>
      </c>
      <c r="T200" s="294">
        <f t="shared" ref="T200:U200" si="168">(T35/T$87)*100</f>
        <v>1.2927228189267155</v>
      </c>
      <c r="U200" s="294">
        <f t="shared" si="168"/>
        <v>1.1172317463230834</v>
      </c>
    </row>
    <row r="201" spans="1:21" x14ac:dyDescent="0.35">
      <c r="A201" s="238" t="s">
        <v>142</v>
      </c>
      <c r="B201" s="396"/>
      <c r="C201" s="263" t="s">
        <v>61</v>
      </c>
      <c r="D201" s="294"/>
      <c r="E201" s="294">
        <f t="shared" ref="E201:R201" si="169">(E36/E$87)*100</f>
        <v>0</v>
      </c>
      <c r="F201" s="294">
        <f t="shared" si="169"/>
        <v>0</v>
      </c>
      <c r="G201" s="294">
        <f t="shared" si="169"/>
        <v>0</v>
      </c>
      <c r="H201" s="294">
        <f t="shared" si="169"/>
        <v>0</v>
      </c>
      <c r="I201" s="294">
        <f t="shared" si="169"/>
        <v>0</v>
      </c>
      <c r="J201" s="294">
        <f t="shared" si="169"/>
        <v>0.24365044964465526</v>
      </c>
      <c r="K201" s="294">
        <f t="shared" si="169"/>
        <v>0.28863467528630765</v>
      </c>
      <c r="L201" s="294">
        <f t="shared" si="169"/>
        <v>0.3867899943401949</v>
      </c>
      <c r="M201" s="294">
        <f t="shared" si="169"/>
        <v>0.40120581721969006</v>
      </c>
      <c r="N201" s="294">
        <f t="shared" si="169"/>
        <v>0.53766944434535169</v>
      </c>
      <c r="O201" s="294">
        <f t="shared" si="169"/>
        <v>0.62565738737187493</v>
      </c>
      <c r="P201" s="294">
        <f t="shared" si="169"/>
        <v>0.47148302662886105</v>
      </c>
      <c r="Q201" s="294">
        <f t="shared" si="169"/>
        <v>0.62641902313779374</v>
      </c>
      <c r="R201" s="294">
        <f t="shared" si="169"/>
        <v>0.59120124848777222</v>
      </c>
      <c r="S201" s="294">
        <f>(S36/S$87)*100</f>
        <v>0.49209465155404469</v>
      </c>
      <c r="T201" s="294">
        <f t="shared" ref="T201:U201" si="170">(T36/T$87)*100</f>
        <v>0.40046131950872688</v>
      </c>
      <c r="U201" s="294">
        <f t="shared" si="170"/>
        <v>0.39013888309103706</v>
      </c>
    </row>
    <row r="202" spans="1:21" x14ac:dyDescent="0.35">
      <c r="A202" s="238" t="s">
        <v>142</v>
      </c>
      <c r="B202" s="396"/>
      <c r="C202" s="263" t="s">
        <v>62</v>
      </c>
      <c r="D202" s="294"/>
      <c r="E202" s="294">
        <f t="shared" ref="E202:R202" si="171">(E37/E$87)*100</f>
        <v>0</v>
      </c>
      <c r="F202" s="294">
        <f t="shared" si="171"/>
        <v>0</v>
      </c>
      <c r="G202" s="294">
        <f t="shared" si="171"/>
        <v>0</v>
      </c>
      <c r="H202" s="294">
        <f t="shared" si="171"/>
        <v>0</v>
      </c>
      <c r="I202" s="294">
        <f t="shared" si="171"/>
        <v>0</v>
      </c>
      <c r="J202" s="294">
        <f t="shared" si="171"/>
        <v>0</v>
      </c>
      <c r="K202" s="294">
        <f t="shared" si="171"/>
        <v>0</v>
      </c>
      <c r="L202" s="294">
        <f t="shared" si="171"/>
        <v>0.41618406936857216</v>
      </c>
      <c r="M202" s="294">
        <f t="shared" si="171"/>
        <v>0.95367772113673244</v>
      </c>
      <c r="N202" s="294">
        <f t="shared" si="171"/>
        <v>1.1112117670141624</v>
      </c>
      <c r="O202" s="294">
        <f t="shared" si="171"/>
        <v>1.080372875024513</v>
      </c>
      <c r="P202" s="294">
        <f t="shared" si="171"/>
        <v>0.71479941613565279</v>
      </c>
      <c r="Q202" s="294">
        <f t="shared" si="171"/>
        <v>0.98223139157732153</v>
      </c>
      <c r="R202" s="294">
        <f t="shared" si="171"/>
        <v>1.0122065780739593</v>
      </c>
      <c r="S202" s="294">
        <f>(S37/S$87)*100</f>
        <v>0.83932485621617869</v>
      </c>
      <c r="T202" s="294">
        <f t="shared" ref="T202:U202" si="172">(T37/T$87)*100</f>
        <v>0.54907938292102765</v>
      </c>
      <c r="U202" s="294">
        <f t="shared" si="172"/>
        <v>0.62964287718734069</v>
      </c>
    </row>
    <row r="203" spans="1:21" x14ac:dyDescent="0.35">
      <c r="A203" s="238" t="s">
        <v>142</v>
      </c>
      <c r="B203" s="397"/>
      <c r="C203" s="282" t="s">
        <v>63</v>
      </c>
      <c r="D203" s="297"/>
      <c r="E203" s="297"/>
      <c r="F203" s="297"/>
      <c r="G203" s="297"/>
      <c r="H203" s="297"/>
      <c r="I203" s="297"/>
      <c r="J203" s="297"/>
      <c r="K203" s="297"/>
      <c r="L203" s="297"/>
      <c r="M203" s="297"/>
      <c r="N203" s="297"/>
      <c r="O203" s="297"/>
      <c r="P203" s="297"/>
      <c r="Q203" s="297"/>
      <c r="R203" s="297"/>
      <c r="S203" s="297"/>
      <c r="T203" s="294"/>
      <c r="U203" s="294"/>
    </row>
    <row r="204" spans="1:21" x14ac:dyDescent="0.35">
      <c r="A204" s="238" t="s">
        <v>142</v>
      </c>
      <c r="B204" s="395" t="s">
        <v>8</v>
      </c>
      <c r="C204" s="284" t="s">
        <v>59</v>
      </c>
      <c r="D204" s="310"/>
      <c r="E204" s="310">
        <f t="shared" ref="E204:R204" si="173">(E39/E$87)*100</f>
        <v>0</v>
      </c>
      <c r="F204" s="310">
        <f t="shared" si="173"/>
        <v>0</v>
      </c>
      <c r="G204" s="310">
        <f t="shared" si="173"/>
        <v>0</v>
      </c>
      <c r="H204" s="310">
        <f t="shared" si="173"/>
        <v>0</v>
      </c>
      <c r="I204" s="310">
        <f t="shared" si="173"/>
        <v>0</v>
      </c>
      <c r="J204" s="310">
        <f t="shared" si="173"/>
        <v>0</v>
      </c>
      <c r="K204" s="310">
        <f t="shared" si="173"/>
        <v>0</v>
      </c>
      <c r="L204" s="310">
        <f t="shared" si="173"/>
        <v>0</v>
      </c>
      <c r="M204" s="310">
        <f t="shared" si="173"/>
        <v>0</v>
      </c>
      <c r="N204" s="310">
        <f t="shared" si="173"/>
        <v>0.14526413175016534</v>
      </c>
      <c r="O204" s="310">
        <f t="shared" si="173"/>
        <v>0.14452468563611751</v>
      </c>
      <c r="P204" s="310">
        <f t="shared" si="173"/>
        <v>0.46037468192946301</v>
      </c>
      <c r="Q204" s="310">
        <f t="shared" si="173"/>
        <v>0.39922832218399912</v>
      </c>
      <c r="R204" s="310">
        <f t="shared" si="173"/>
        <v>0.12747442423154523</v>
      </c>
      <c r="S204" s="310">
        <f>(S39/S$87)*100</f>
        <v>0.10538650444012765</v>
      </c>
      <c r="T204" s="310">
        <f t="shared" ref="T204:U204" si="174">(T39/T$87)*100</f>
        <v>8.3515816668870632E-2</v>
      </c>
      <c r="U204" s="310">
        <f t="shared" si="174"/>
        <v>7.7625527267431993E-2</v>
      </c>
    </row>
    <row r="205" spans="1:21" x14ac:dyDescent="0.35">
      <c r="A205" s="238" t="s">
        <v>142</v>
      </c>
      <c r="B205" s="396"/>
      <c r="C205" s="263" t="s">
        <v>60</v>
      </c>
      <c r="D205" s="294"/>
      <c r="E205" s="294">
        <f t="shared" ref="E205:R205" si="175">(E40/E$87)*100</f>
        <v>0</v>
      </c>
      <c r="F205" s="294">
        <f t="shared" si="175"/>
        <v>0</v>
      </c>
      <c r="G205" s="294">
        <f t="shared" si="175"/>
        <v>0</v>
      </c>
      <c r="H205" s="294">
        <f t="shared" si="175"/>
        <v>0</v>
      </c>
      <c r="I205" s="294">
        <f t="shared" si="175"/>
        <v>0</v>
      </c>
      <c r="J205" s="294">
        <f t="shared" si="175"/>
        <v>0</v>
      </c>
      <c r="K205" s="294">
        <f t="shared" si="175"/>
        <v>0</v>
      </c>
      <c r="L205" s="294">
        <f t="shared" si="175"/>
        <v>0</v>
      </c>
      <c r="M205" s="294">
        <f t="shared" si="175"/>
        <v>0</v>
      </c>
      <c r="N205" s="294">
        <f t="shared" si="175"/>
        <v>1.6222916878191742E-2</v>
      </c>
      <c r="O205" s="294">
        <f t="shared" si="175"/>
        <v>1.9964068052785392E-2</v>
      </c>
      <c r="P205" s="294">
        <f t="shared" si="175"/>
        <v>0.1916055443448629</v>
      </c>
      <c r="Q205" s="294">
        <f t="shared" si="175"/>
        <v>0.15227974645711936</v>
      </c>
      <c r="R205" s="294">
        <f t="shared" si="175"/>
        <v>1.4906870515905737E-2</v>
      </c>
      <c r="S205" s="294">
        <f>(S40/S$87)*100</f>
        <v>1.2683630151241848E-2</v>
      </c>
      <c r="T205" s="294">
        <f t="shared" ref="T205:U205" si="176">(T40/T$87)*100</f>
        <v>1.1128994777407183E-2</v>
      </c>
      <c r="U205" s="294">
        <f t="shared" si="176"/>
        <v>1.1450349034050919E-2</v>
      </c>
    </row>
    <row r="206" spans="1:21" x14ac:dyDescent="0.35">
      <c r="A206" s="238" t="s">
        <v>142</v>
      </c>
      <c r="B206" s="396"/>
      <c r="C206" s="263" t="s">
        <v>61</v>
      </c>
      <c r="D206" s="294"/>
      <c r="E206" s="294">
        <f t="shared" ref="E206:R206" si="177">(E41/E$87)*100</f>
        <v>0</v>
      </c>
      <c r="F206" s="294">
        <f t="shared" si="177"/>
        <v>0</v>
      </c>
      <c r="G206" s="294">
        <f t="shared" si="177"/>
        <v>0</v>
      </c>
      <c r="H206" s="294">
        <f t="shared" si="177"/>
        <v>0</v>
      </c>
      <c r="I206" s="294">
        <f t="shared" si="177"/>
        <v>0</v>
      </c>
      <c r="J206" s="294">
        <f t="shared" si="177"/>
        <v>0</v>
      </c>
      <c r="K206" s="294">
        <f t="shared" si="177"/>
        <v>0</v>
      </c>
      <c r="L206" s="294">
        <f t="shared" si="177"/>
        <v>0</v>
      </c>
      <c r="M206" s="294">
        <f t="shared" si="177"/>
        <v>0</v>
      </c>
      <c r="N206" s="294">
        <f t="shared" si="177"/>
        <v>1.6222916878191742E-2</v>
      </c>
      <c r="O206" s="294">
        <f t="shared" si="177"/>
        <v>1.9964068052785392E-2</v>
      </c>
      <c r="P206" s="294">
        <f t="shared" si="177"/>
        <v>0.1916055443448629</v>
      </c>
      <c r="Q206" s="294">
        <f t="shared" si="177"/>
        <v>0.15228061700783294</v>
      </c>
      <c r="R206" s="294">
        <f t="shared" si="177"/>
        <v>1.4908076558459406E-2</v>
      </c>
      <c r="S206" s="294">
        <f>(S41/S$87)*100</f>
        <v>1.4512565040932426E-2</v>
      </c>
      <c r="T206" s="294">
        <f t="shared" ref="T206:U206" si="178">(T41/T$87)*100</f>
        <v>2.0259796483769802E-2</v>
      </c>
      <c r="U206" s="294">
        <f t="shared" si="178"/>
        <v>1.4467543473776181E-2</v>
      </c>
    </row>
    <row r="207" spans="1:21" x14ac:dyDescent="0.35">
      <c r="A207" s="238" t="s">
        <v>142</v>
      </c>
      <c r="B207" s="396"/>
      <c r="C207" s="263" t="s">
        <v>62</v>
      </c>
      <c r="D207" s="294"/>
      <c r="E207" s="294">
        <f t="shared" ref="E207:R207" si="179">(E42/E$87)*100</f>
        <v>0</v>
      </c>
      <c r="F207" s="294">
        <f t="shared" si="179"/>
        <v>0</v>
      </c>
      <c r="G207" s="294">
        <f t="shared" si="179"/>
        <v>0</v>
      </c>
      <c r="H207" s="294">
        <f t="shared" si="179"/>
        <v>0</v>
      </c>
      <c r="I207" s="294">
        <f t="shared" si="179"/>
        <v>0</v>
      </c>
      <c r="J207" s="294">
        <f t="shared" si="179"/>
        <v>0</v>
      </c>
      <c r="K207" s="294">
        <f t="shared" si="179"/>
        <v>0</v>
      </c>
      <c r="L207" s="294">
        <f t="shared" si="179"/>
        <v>0</v>
      </c>
      <c r="M207" s="294">
        <f t="shared" si="179"/>
        <v>0</v>
      </c>
      <c r="N207" s="294">
        <f t="shared" si="179"/>
        <v>0.11281829799378185</v>
      </c>
      <c r="O207" s="294">
        <f t="shared" si="179"/>
        <v>0.10459654953054674</v>
      </c>
      <c r="P207" s="294">
        <f t="shared" si="179"/>
        <v>7.7163593239737205E-2</v>
      </c>
      <c r="Q207" s="294">
        <f t="shared" si="179"/>
        <v>9.4667958719046805E-2</v>
      </c>
      <c r="R207" s="294">
        <f t="shared" si="179"/>
        <v>9.7659477157180069E-2</v>
      </c>
      <c r="S207" s="294">
        <f>(S42/S$87)*100</f>
        <v>7.819030924795338E-2</v>
      </c>
      <c r="T207" s="294">
        <f t="shared" ref="T207:U207" si="180">(T42/T$87)*100</f>
        <v>5.212702540769365E-2</v>
      </c>
      <c r="U207" s="294">
        <f t="shared" si="180"/>
        <v>5.1707634759604881E-2</v>
      </c>
    </row>
    <row r="208" spans="1:21" x14ac:dyDescent="0.35">
      <c r="A208" s="238" t="s">
        <v>142</v>
      </c>
      <c r="B208" s="397"/>
      <c r="C208" s="282" t="s">
        <v>63</v>
      </c>
      <c r="D208" s="297"/>
      <c r="E208" s="297"/>
      <c r="F208" s="297"/>
      <c r="G208" s="297"/>
      <c r="H208" s="297"/>
      <c r="I208" s="297"/>
      <c r="J208" s="297"/>
      <c r="K208" s="297"/>
      <c r="L208" s="297"/>
      <c r="M208" s="297"/>
      <c r="N208" s="297"/>
      <c r="O208" s="297"/>
      <c r="P208" s="297"/>
      <c r="Q208" s="297"/>
      <c r="R208" s="297"/>
      <c r="S208" s="297"/>
      <c r="T208" s="294"/>
      <c r="U208" s="294"/>
    </row>
    <row r="209" spans="1:21" x14ac:dyDescent="0.35">
      <c r="A209" s="238" t="s">
        <v>142</v>
      </c>
      <c r="B209" s="395" t="s">
        <v>9</v>
      </c>
      <c r="C209" s="284" t="s">
        <v>59</v>
      </c>
      <c r="D209" s="310"/>
      <c r="E209" s="310">
        <f t="shared" ref="E209:R209" si="181">(E44/E$87)*100</f>
        <v>2.7476749401409636E-2</v>
      </c>
      <c r="F209" s="310">
        <f t="shared" si="181"/>
        <v>2.9531797538012734E-2</v>
      </c>
      <c r="G209" s="310">
        <f t="shared" si="181"/>
        <v>3.5820291815281138E-2</v>
      </c>
      <c r="H209" s="310">
        <f t="shared" si="181"/>
        <v>3.0646867498624497E-2</v>
      </c>
      <c r="I209" s="310">
        <f t="shared" si="181"/>
        <v>2.7668594493220837E-2</v>
      </c>
      <c r="J209" s="310">
        <f t="shared" si="181"/>
        <v>3.4177680869663753E-2</v>
      </c>
      <c r="K209" s="310">
        <f t="shared" si="181"/>
        <v>3.041988877882627E-2</v>
      </c>
      <c r="L209" s="310">
        <f t="shared" si="181"/>
        <v>9.4799838023258365E-2</v>
      </c>
      <c r="M209" s="310">
        <f t="shared" si="181"/>
        <v>9.7095184886307084E-2</v>
      </c>
      <c r="N209" s="310">
        <f t="shared" si="181"/>
        <v>0.68730360027111803</v>
      </c>
      <c r="O209" s="310">
        <f t="shared" si="181"/>
        <v>0.68634608199050096</v>
      </c>
      <c r="P209" s="310">
        <f t="shared" si="181"/>
        <v>0.61163471755508414</v>
      </c>
      <c r="Q209" s="310">
        <f t="shared" si="181"/>
        <v>0.78809669912844638</v>
      </c>
      <c r="R209" s="310">
        <f t="shared" si="181"/>
        <v>0.78889209228749801</v>
      </c>
      <c r="S209" s="310">
        <f>(S44/S$87)*100</f>
        <v>0.77711639274316635</v>
      </c>
      <c r="T209" s="310">
        <f t="shared" ref="T209:U209" si="182">(T44/T$87)*100</f>
        <v>0.57468483913467239</v>
      </c>
      <c r="U209" s="310">
        <f t="shared" si="182"/>
        <v>0.58709413149527945</v>
      </c>
    </row>
    <row r="210" spans="1:21" x14ac:dyDescent="0.35">
      <c r="A210" s="238" t="s">
        <v>142</v>
      </c>
      <c r="B210" s="396"/>
      <c r="C210" s="263" t="s">
        <v>60</v>
      </c>
      <c r="D210" s="294"/>
      <c r="E210" s="294">
        <f t="shared" ref="E210:R210" si="183">(E45/E$87)*100</f>
        <v>2.7476749401409636E-2</v>
      </c>
      <c r="F210" s="294">
        <f t="shared" si="183"/>
        <v>2.9531797538012734E-2</v>
      </c>
      <c r="G210" s="294">
        <f t="shared" si="183"/>
        <v>3.5820291815281138E-2</v>
      </c>
      <c r="H210" s="294">
        <f t="shared" si="183"/>
        <v>3.0646867498624497E-2</v>
      </c>
      <c r="I210" s="294">
        <f t="shared" si="183"/>
        <v>2.7668594493220837E-2</v>
      </c>
      <c r="J210" s="294">
        <f t="shared" si="183"/>
        <v>2.2761033089961306E-2</v>
      </c>
      <c r="K210" s="294">
        <f t="shared" si="183"/>
        <v>1.7029951166953407E-2</v>
      </c>
      <c r="L210" s="294">
        <f t="shared" si="183"/>
        <v>5.4911844940102997E-2</v>
      </c>
      <c r="M210" s="294">
        <f t="shared" si="183"/>
        <v>2.220314549938001E-2</v>
      </c>
      <c r="N210" s="294">
        <f t="shared" si="183"/>
        <v>5.34404654557828E-2</v>
      </c>
      <c r="O210" s="294">
        <f t="shared" si="183"/>
        <v>4.7573637198490476E-2</v>
      </c>
      <c r="P210" s="294">
        <f t="shared" si="183"/>
        <v>4.9103962489835083E-2</v>
      </c>
      <c r="Q210" s="294">
        <f t="shared" si="183"/>
        <v>3.7087592847041835E-2</v>
      </c>
      <c r="R210" s="294">
        <f t="shared" si="183"/>
        <v>7.2522248212906718E-2</v>
      </c>
      <c r="S210" s="294">
        <f>(S45/S$87)*100</f>
        <v>4.8171471312612735E-2</v>
      </c>
      <c r="T210" s="294">
        <f t="shared" ref="T210:U210" si="184">(T45/T$87)*100</f>
        <v>3.7990159028685896E-2</v>
      </c>
      <c r="U210" s="294">
        <f t="shared" si="184"/>
        <v>4.9378539184039991E-2</v>
      </c>
    </row>
    <row r="211" spans="1:21" x14ac:dyDescent="0.35">
      <c r="A211" s="238" t="s">
        <v>142</v>
      </c>
      <c r="B211" s="396"/>
      <c r="C211" s="263" t="s">
        <v>61</v>
      </c>
      <c r="D211" s="294"/>
      <c r="E211" s="294">
        <f t="shared" ref="E211:R211" si="185">(E46/E$87)*100</f>
        <v>0</v>
      </c>
      <c r="F211" s="294">
        <f t="shared" si="185"/>
        <v>0</v>
      </c>
      <c r="G211" s="294">
        <f t="shared" si="185"/>
        <v>0</v>
      </c>
      <c r="H211" s="294">
        <f t="shared" si="185"/>
        <v>0</v>
      </c>
      <c r="I211" s="294">
        <f t="shared" si="185"/>
        <v>0</v>
      </c>
      <c r="J211" s="294">
        <f t="shared" si="185"/>
        <v>1.141664777970245E-2</v>
      </c>
      <c r="K211" s="294">
        <f t="shared" si="185"/>
        <v>1.3389937611872859E-2</v>
      </c>
      <c r="L211" s="294">
        <f t="shared" si="185"/>
        <v>9.4704242352227491E-3</v>
      </c>
      <c r="M211" s="294">
        <f t="shared" si="185"/>
        <v>4.0088491245631247E-3</v>
      </c>
      <c r="N211" s="294">
        <f t="shared" si="185"/>
        <v>0.12401757793955827</v>
      </c>
      <c r="O211" s="294">
        <f t="shared" si="185"/>
        <v>0.16166399104618959</v>
      </c>
      <c r="P211" s="294">
        <f t="shared" si="185"/>
        <v>0.10190338658531864</v>
      </c>
      <c r="Q211" s="294">
        <f t="shared" si="185"/>
        <v>0.16401880469776445</v>
      </c>
      <c r="R211" s="294">
        <f t="shared" si="185"/>
        <v>0.1246960479200908</v>
      </c>
      <c r="S211" s="294">
        <f>(S46/S$87)*100</f>
        <v>9.1937665811017075E-2</v>
      </c>
      <c r="T211" s="294">
        <f t="shared" ref="T211:U211" si="186">(T46/T$87)*100</f>
        <v>5.6503804052366331E-2</v>
      </c>
      <c r="U211" s="294">
        <f t="shared" si="186"/>
        <v>5.9046031690653596E-2</v>
      </c>
    </row>
    <row r="212" spans="1:21" x14ac:dyDescent="0.35">
      <c r="A212" s="238" t="s">
        <v>142</v>
      </c>
      <c r="B212" s="396"/>
      <c r="C212" s="263" t="s">
        <v>62</v>
      </c>
      <c r="D212" s="294"/>
      <c r="E212" s="294">
        <f t="shared" ref="E212:R212" si="187">(E47/E$87)*100</f>
        <v>0</v>
      </c>
      <c r="F212" s="294">
        <f t="shared" si="187"/>
        <v>0</v>
      </c>
      <c r="G212" s="294">
        <f t="shared" si="187"/>
        <v>0</v>
      </c>
      <c r="H212" s="294">
        <f t="shared" si="187"/>
        <v>0</v>
      </c>
      <c r="I212" s="294">
        <f t="shared" si="187"/>
        <v>0</v>
      </c>
      <c r="J212" s="294">
        <f t="shared" si="187"/>
        <v>0</v>
      </c>
      <c r="K212" s="294">
        <f t="shared" si="187"/>
        <v>0</v>
      </c>
      <c r="L212" s="294">
        <f t="shared" si="187"/>
        <v>3.0417568847932609E-2</v>
      </c>
      <c r="M212" s="294">
        <f t="shared" si="187"/>
        <v>7.0883190262363949E-2</v>
      </c>
      <c r="N212" s="294">
        <f t="shared" si="187"/>
        <v>0.50984555687577693</v>
      </c>
      <c r="O212" s="294">
        <f t="shared" si="187"/>
        <v>0.47710845374582084</v>
      </c>
      <c r="P212" s="294">
        <f t="shared" si="187"/>
        <v>0.46062736847993052</v>
      </c>
      <c r="Q212" s="294">
        <f t="shared" si="187"/>
        <v>0.58699030158364007</v>
      </c>
      <c r="R212" s="294">
        <f t="shared" si="187"/>
        <v>0.59167379615450055</v>
      </c>
      <c r="S212" s="294">
        <f>(S47/S$87)*100</f>
        <v>0.63700725561953664</v>
      </c>
      <c r="T212" s="294">
        <f t="shared" ref="T212:U212" si="188">(T47/T$87)*100</f>
        <v>0.48019087605362015</v>
      </c>
      <c r="U212" s="294">
        <f t="shared" si="188"/>
        <v>0.47866956062058585</v>
      </c>
    </row>
    <row r="213" spans="1:21" x14ac:dyDescent="0.35">
      <c r="A213" s="238" t="s">
        <v>142</v>
      </c>
      <c r="B213" s="397"/>
      <c r="C213" s="282" t="s">
        <v>63</v>
      </c>
      <c r="D213" s="297"/>
      <c r="E213" s="297"/>
      <c r="F213" s="297"/>
      <c r="G213" s="297"/>
      <c r="H213" s="297"/>
      <c r="I213" s="297"/>
      <c r="J213" s="297"/>
      <c r="K213" s="297"/>
      <c r="L213" s="297"/>
      <c r="M213" s="297"/>
      <c r="N213" s="297"/>
      <c r="O213" s="297"/>
      <c r="P213" s="297"/>
      <c r="Q213" s="297"/>
      <c r="R213" s="297"/>
      <c r="S213" s="297"/>
      <c r="T213" s="294"/>
      <c r="U213" s="294"/>
    </row>
    <row r="214" spans="1:21" x14ac:dyDescent="0.35">
      <c r="A214" s="238" t="s">
        <v>142</v>
      </c>
      <c r="B214" s="395" t="s">
        <v>1</v>
      </c>
      <c r="C214" s="284" t="s">
        <v>59</v>
      </c>
      <c r="D214" s="310"/>
      <c r="E214" s="310">
        <f t="shared" ref="E214:R214" si="189">(E49/E$87)*100</f>
        <v>0.26825478085410132</v>
      </c>
      <c r="F214" s="310">
        <f t="shared" si="189"/>
        <v>0.26600382447843002</v>
      </c>
      <c r="G214" s="310">
        <f t="shared" si="189"/>
        <v>8.60238987733105E-2</v>
      </c>
      <c r="H214" s="310">
        <f t="shared" si="189"/>
        <v>8.1041983357597408E-2</v>
      </c>
      <c r="I214" s="310">
        <f t="shared" si="189"/>
        <v>0.10395550436352297</v>
      </c>
      <c r="J214" s="310">
        <f t="shared" si="189"/>
        <v>0.16147420431917892</v>
      </c>
      <c r="K214" s="310">
        <f t="shared" si="189"/>
        <v>0.1456124738022001</v>
      </c>
      <c r="L214" s="310">
        <f t="shared" si="189"/>
        <v>0.34791305069746936</v>
      </c>
      <c r="M214" s="310">
        <f t="shared" si="189"/>
        <v>0.5625164810446196</v>
      </c>
      <c r="N214" s="310">
        <f t="shared" si="189"/>
        <v>0.27791217506318311</v>
      </c>
      <c r="O214" s="310">
        <f t="shared" si="189"/>
        <v>0.24701764407647092</v>
      </c>
      <c r="P214" s="310">
        <f t="shared" si="189"/>
        <v>0.17104531058399342</v>
      </c>
      <c r="Q214" s="310">
        <f t="shared" si="189"/>
        <v>0.17228651167922013</v>
      </c>
      <c r="R214" s="310">
        <f t="shared" si="189"/>
        <v>0.3831463036198105</v>
      </c>
      <c r="S214" s="310">
        <f>(S49/S$87)*100</f>
        <v>0.34215185479395033</v>
      </c>
      <c r="T214" s="310">
        <f t="shared" ref="T214:U214" si="190">(T49/T$87)*100</f>
        <v>0.31899325944319556</v>
      </c>
      <c r="U214" s="310">
        <f t="shared" si="190"/>
        <v>0.26498433138970462</v>
      </c>
    </row>
    <row r="215" spans="1:21" x14ac:dyDescent="0.35">
      <c r="A215" s="238" t="s">
        <v>142</v>
      </c>
      <c r="B215" s="396"/>
      <c r="C215" s="263" t="s">
        <v>60</v>
      </c>
      <c r="D215" s="294"/>
      <c r="E215" s="294">
        <f t="shared" ref="E215:R215" si="191">(E50/E$87)*100</f>
        <v>0.26825478085410132</v>
      </c>
      <c r="F215" s="294">
        <f t="shared" si="191"/>
        <v>0.26600382447843002</v>
      </c>
      <c r="G215" s="294">
        <f t="shared" si="191"/>
        <v>8.60238987733105E-2</v>
      </c>
      <c r="H215" s="294">
        <f t="shared" si="191"/>
        <v>8.1041983357597408E-2</v>
      </c>
      <c r="I215" s="294">
        <f t="shared" si="191"/>
        <v>0.10395550436352297</v>
      </c>
      <c r="J215" s="294">
        <f t="shared" si="191"/>
        <v>0.12323481933269656</v>
      </c>
      <c r="K215" s="294">
        <f t="shared" si="191"/>
        <v>7.305503605998992E-2</v>
      </c>
      <c r="L215" s="294">
        <f t="shared" si="191"/>
        <v>6.3365714714555071E-2</v>
      </c>
      <c r="M215" s="294">
        <f t="shared" si="191"/>
        <v>4.518239959960748E-2</v>
      </c>
      <c r="N215" s="294">
        <f t="shared" si="191"/>
        <v>8.9258827936128118E-2</v>
      </c>
      <c r="O215" s="294">
        <f t="shared" si="191"/>
        <v>9.1013513700956117E-2</v>
      </c>
      <c r="P215" s="294">
        <f t="shared" si="191"/>
        <v>0.11382718067094919</v>
      </c>
      <c r="Q215" s="294">
        <f t="shared" si="191"/>
        <v>0.10027436990381819</v>
      </c>
      <c r="R215" s="294">
        <f t="shared" si="191"/>
        <v>8.2492184096318852E-2</v>
      </c>
      <c r="S215" s="294">
        <f>(S50/S$87)*100</f>
        <v>7.7775001387539885E-2</v>
      </c>
      <c r="T215" s="294">
        <f t="shared" ref="T215:U215" si="192">(T50/T$87)*100</f>
        <v>9.1187486510886789E-2</v>
      </c>
      <c r="U215" s="294">
        <f t="shared" si="192"/>
        <v>3.9536085964614227E-2</v>
      </c>
    </row>
    <row r="216" spans="1:21" x14ac:dyDescent="0.35">
      <c r="A216" s="238" t="s">
        <v>142</v>
      </c>
      <c r="B216" s="396"/>
      <c r="C216" s="263" t="s">
        <v>61</v>
      </c>
      <c r="D216" s="294"/>
      <c r="E216" s="294">
        <f t="shared" ref="E216:R216" si="193">(E51/E$87)*100</f>
        <v>0</v>
      </c>
      <c r="F216" s="294">
        <f t="shared" si="193"/>
        <v>0</v>
      </c>
      <c r="G216" s="294">
        <f t="shared" si="193"/>
        <v>0</v>
      </c>
      <c r="H216" s="294">
        <f t="shared" si="193"/>
        <v>0</v>
      </c>
      <c r="I216" s="294">
        <f t="shared" si="193"/>
        <v>0</v>
      </c>
      <c r="J216" s="294">
        <f t="shared" si="193"/>
        <v>3.8239384986482328E-2</v>
      </c>
      <c r="K216" s="294">
        <f t="shared" si="193"/>
        <v>7.2557437742210171E-2</v>
      </c>
      <c r="L216" s="294">
        <f t="shared" si="193"/>
        <v>0.12783113017864348</v>
      </c>
      <c r="M216" s="294">
        <f t="shared" si="193"/>
        <v>0.15747402369176525</v>
      </c>
      <c r="N216" s="294">
        <f t="shared" si="193"/>
        <v>0.13680808579182641</v>
      </c>
      <c r="O216" s="294">
        <f t="shared" si="193"/>
        <v>9.6899435125530314E-2</v>
      </c>
      <c r="P216" s="294">
        <f t="shared" si="193"/>
        <v>1.5788758352444098E-2</v>
      </c>
      <c r="Q216" s="294">
        <f t="shared" si="193"/>
        <v>1.8332887961727863E-2</v>
      </c>
      <c r="R216" s="294">
        <f t="shared" si="193"/>
        <v>0.24509694469219737</v>
      </c>
      <c r="S216" s="294">
        <f>(S51/S$87)*100</f>
        <v>0.20957125832523935</v>
      </c>
      <c r="T216" s="294">
        <f t="shared" ref="T216:U216" si="194">(T51/T$87)*100</f>
        <v>0.19242360990709043</v>
      </c>
      <c r="U216" s="294">
        <f t="shared" si="194"/>
        <v>0.18514503570735141</v>
      </c>
    </row>
    <row r="217" spans="1:21" x14ac:dyDescent="0.35">
      <c r="A217" s="238" t="s">
        <v>142</v>
      </c>
      <c r="B217" s="396"/>
      <c r="C217" s="263" t="s">
        <v>62</v>
      </c>
      <c r="D217" s="294"/>
      <c r="E217" s="294">
        <f t="shared" ref="E217:R217" si="195">(E52/E$87)*100</f>
        <v>0</v>
      </c>
      <c r="F217" s="294">
        <f t="shared" si="195"/>
        <v>0</v>
      </c>
      <c r="G217" s="294">
        <f t="shared" si="195"/>
        <v>0</v>
      </c>
      <c r="H217" s="294">
        <f t="shared" si="195"/>
        <v>0</v>
      </c>
      <c r="I217" s="294">
        <f t="shared" si="195"/>
        <v>0</v>
      </c>
      <c r="J217" s="294">
        <f t="shared" si="195"/>
        <v>0</v>
      </c>
      <c r="K217" s="294">
        <f t="shared" si="195"/>
        <v>0</v>
      </c>
      <c r="L217" s="294">
        <f t="shared" si="195"/>
        <v>0.15671620580427079</v>
      </c>
      <c r="M217" s="294">
        <f t="shared" si="195"/>
        <v>0.35986005775324686</v>
      </c>
      <c r="N217" s="294">
        <f t="shared" si="195"/>
        <v>5.1845261335228592E-2</v>
      </c>
      <c r="O217" s="294">
        <f t="shared" si="195"/>
        <v>5.9104695249984456E-2</v>
      </c>
      <c r="P217" s="294">
        <f t="shared" si="195"/>
        <v>4.1429371560600128E-2</v>
      </c>
      <c r="Q217" s="294">
        <f t="shared" si="195"/>
        <v>5.3679253813674069E-2</v>
      </c>
      <c r="R217" s="294">
        <f t="shared" si="195"/>
        <v>5.5557174831294277E-2</v>
      </c>
      <c r="S217" s="294">
        <f>(S52/S$87)*100</f>
        <v>5.4805595081171082E-2</v>
      </c>
      <c r="T217" s="294">
        <f t="shared" ref="T217:U217" si="196">(T52/T$87)*100</f>
        <v>3.5382163025218315E-2</v>
      </c>
      <c r="U217" s="294">
        <f t="shared" si="196"/>
        <v>4.0303209717739E-2</v>
      </c>
    </row>
    <row r="218" spans="1:21" x14ac:dyDescent="0.35">
      <c r="A218" s="238" t="s">
        <v>142</v>
      </c>
      <c r="B218" s="397"/>
      <c r="C218" s="282" t="s">
        <v>63</v>
      </c>
      <c r="D218" s="297"/>
      <c r="E218" s="297"/>
      <c r="F218" s="297"/>
      <c r="G218" s="297"/>
      <c r="H218" s="297"/>
      <c r="I218" s="297"/>
      <c r="J218" s="297"/>
      <c r="K218" s="297"/>
      <c r="L218" s="297"/>
      <c r="M218" s="297"/>
      <c r="N218" s="297"/>
      <c r="O218" s="297"/>
      <c r="P218" s="297"/>
      <c r="Q218" s="297"/>
      <c r="R218" s="297"/>
      <c r="S218" s="297"/>
      <c r="T218" s="294"/>
      <c r="U218" s="294"/>
    </row>
    <row r="219" spans="1:21" x14ac:dyDescent="0.35">
      <c r="A219" s="238" t="s">
        <v>142</v>
      </c>
      <c r="B219" s="393" t="s">
        <v>166</v>
      </c>
      <c r="C219" s="284" t="s">
        <v>59</v>
      </c>
      <c r="D219" s="310"/>
      <c r="E219" s="310">
        <f t="shared" ref="E219:R219" si="197">(E54/E$87)*100</f>
        <v>0</v>
      </c>
      <c r="F219" s="310">
        <f t="shared" si="197"/>
        <v>0</v>
      </c>
      <c r="G219" s="310">
        <f t="shared" si="197"/>
        <v>0</v>
      </c>
      <c r="H219" s="310">
        <f t="shared" si="197"/>
        <v>0</v>
      </c>
      <c r="I219" s="310">
        <f t="shared" si="197"/>
        <v>0</v>
      </c>
      <c r="J219" s="310">
        <f t="shared" si="197"/>
        <v>0</v>
      </c>
      <c r="K219" s="310">
        <f t="shared" si="197"/>
        <v>0</v>
      </c>
      <c r="L219" s="310">
        <f t="shared" si="197"/>
        <v>0</v>
      </c>
      <c r="M219" s="310">
        <f t="shared" si="197"/>
        <v>0</v>
      </c>
      <c r="N219" s="310">
        <f t="shared" si="197"/>
        <v>0.18118721245166938</v>
      </c>
      <c r="O219" s="310">
        <f t="shared" si="197"/>
        <v>0.25123862765636884</v>
      </c>
      <c r="P219" s="310">
        <f t="shared" si="197"/>
        <v>0.30750247937973557</v>
      </c>
      <c r="Q219" s="310">
        <f t="shared" si="197"/>
        <v>0.38439227576800028</v>
      </c>
      <c r="R219" s="310">
        <f t="shared" si="197"/>
        <v>0.21966779941175041</v>
      </c>
      <c r="S219" s="310">
        <f>(S54/S$87)*100</f>
        <v>0.21788568683224641</v>
      </c>
      <c r="T219" s="310">
        <f t="shared" ref="T219:U219" si="198">(T54/T$87)*100</f>
        <v>0.11877536385913529</v>
      </c>
      <c r="U219" s="310">
        <f t="shared" si="198"/>
        <v>9.507977559279665E-2</v>
      </c>
    </row>
    <row r="220" spans="1:21" x14ac:dyDescent="0.35">
      <c r="A220" s="238" t="s">
        <v>142</v>
      </c>
      <c r="B220" s="390"/>
      <c r="C220" s="263" t="s">
        <v>60</v>
      </c>
      <c r="D220" s="294"/>
      <c r="E220" s="294">
        <f t="shared" ref="E220:R220" si="199">(E55/E$87)*100</f>
        <v>0</v>
      </c>
      <c r="F220" s="294">
        <f t="shared" si="199"/>
        <v>0</v>
      </c>
      <c r="G220" s="294">
        <f t="shared" si="199"/>
        <v>0</v>
      </c>
      <c r="H220" s="294">
        <f t="shared" si="199"/>
        <v>0</v>
      </c>
      <c r="I220" s="294">
        <f t="shared" si="199"/>
        <v>0</v>
      </c>
      <c r="J220" s="294">
        <f t="shared" si="199"/>
        <v>0</v>
      </c>
      <c r="K220" s="294">
        <f t="shared" si="199"/>
        <v>0</v>
      </c>
      <c r="L220" s="294">
        <f t="shared" si="199"/>
        <v>0</v>
      </c>
      <c r="M220" s="294">
        <f t="shared" si="199"/>
        <v>0</v>
      </c>
      <c r="N220" s="294">
        <f t="shared" si="199"/>
        <v>2.4762453453049664E-2</v>
      </c>
      <c r="O220" s="294">
        <f t="shared" si="199"/>
        <v>7.4178064599446134E-2</v>
      </c>
      <c r="P220" s="294">
        <f t="shared" si="199"/>
        <v>5.5980168189073948E-2</v>
      </c>
      <c r="Q220" s="294">
        <f t="shared" si="199"/>
        <v>1.0054820624429578E-2</v>
      </c>
      <c r="R220" s="294">
        <f t="shared" si="199"/>
        <v>2.5360683947667103E-2</v>
      </c>
      <c r="S220" s="294">
        <f>(S55/S$87)*100</f>
        <v>2.9700423026224505E-2</v>
      </c>
      <c r="T220" s="294">
        <f t="shared" ref="T220:U220" si="200">(T55/T$87)*100</f>
        <v>2.3957318078595205E-2</v>
      </c>
      <c r="U220" s="294">
        <f t="shared" si="200"/>
        <v>1.1495104877072058E-2</v>
      </c>
    </row>
    <row r="221" spans="1:21" x14ac:dyDescent="0.35">
      <c r="A221" s="238" t="s">
        <v>142</v>
      </c>
      <c r="B221" s="390"/>
      <c r="C221" s="263" t="s">
        <v>61</v>
      </c>
      <c r="D221" s="294"/>
      <c r="E221" s="294">
        <f t="shared" ref="E221:R221" si="201">(E56/E$87)*100</f>
        <v>0</v>
      </c>
      <c r="F221" s="294">
        <f t="shared" si="201"/>
        <v>0</v>
      </c>
      <c r="G221" s="294">
        <f t="shared" si="201"/>
        <v>0</v>
      </c>
      <c r="H221" s="294">
        <f t="shared" si="201"/>
        <v>0</v>
      </c>
      <c r="I221" s="294">
        <f t="shared" si="201"/>
        <v>0</v>
      </c>
      <c r="J221" s="294">
        <f t="shared" si="201"/>
        <v>0</v>
      </c>
      <c r="K221" s="294">
        <f t="shared" si="201"/>
        <v>0</v>
      </c>
      <c r="L221" s="294">
        <f t="shared" si="201"/>
        <v>0</v>
      </c>
      <c r="M221" s="294">
        <f t="shared" si="201"/>
        <v>0</v>
      </c>
      <c r="N221" s="294">
        <f t="shared" si="201"/>
        <v>1.7694899798856804E-2</v>
      </c>
      <c r="O221" s="294">
        <f t="shared" si="201"/>
        <v>1.8163097817508717E-2</v>
      </c>
      <c r="P221" s="294">
        <f t="shared" si="201"/>
        <v>0.15308548772249878</v>
      </c>
      <c r="Q221" s="294">
        <f t="shared" si="201"/>
        <v>0.23828869046305673</v>
      </c>
      <c r="R221" s="294">
        <f t="shared" si="201"/>
        <v>2.5232068391027044E-2</v>
      </c>
      <c r="S221" s="294">
        <f>(S56/S$87)*100</f>
        <v>2.2073534584431804E-2</v>
      </c>
      <c r="T221" s="294">
        <f t="shared" ref="T221:U221" si="202">(T56/T$87)*100</f>
        <v>5.804617725470221E-3</v>
      </c>
      <c r="U221" s="294">
        <f t="shared" si="202"/>
        <v>7.183319175788171E-3</v>
      </c>
    </row>
    <row r="222" spans="1:21" x14ac:dyDescent="0.35">
      <c r="A222" s="238" t="s">
        <v>142</v>
      </c>
      <c r="B222" s="390"/>
      <c r="C222" s="263" t="s">
        <v>62</v>
      </c>
      <c r="D222" s="294"/>
      <c r="E222" s="294">
        <f t="shared" ref="E222:R222" si="203">(E57/E$87)*100</f>
        <v>0</v>
      </c>
      <c r="F222" s="294">
        <f t="shared" si="203"/>
        <v>0</v>
      </c>
      <c r="G222" s="294">
        <f t="shared" si="203"/>
        <v>0</v>
      </c>
      <c r="H222" s="294">
        <f t="shared" si="203"/>
        <v>0</v>
      </c>
      <c r="I222" s="294">
        <f t="shared" si="203"/>
        <v>0</v>
      </c>
      <c r="J222" s="294">
        <f t="shared" si="203"/>
        <v>0</v>
      </c>
      <c r="K222" s="294">
        <f t="shared" si="203"/>
        <v>0</v>
      </c>
      <c r="L222" s="294">
        <f t="shared" si="203"/>
        <v>0</v>
      </c>
      <c r="M222" s="294">
        <f t="shared" si="203"/>
        <v>0</v>
      </c>
      <c r="N222" s="294">
        <f t="shared" si="203"/>
        <v>0.13872985919976291</v>
      </c>
      <c r="O222" s="294">
        <f t="shared" si="203"/>
        <v>0.15889746523941398</v>
      </c>
      <c r="P222" s="294">
        <f t="shared" si="203"/>
        <v>9.8436823468162835E-2</v>
      </c>
      <c r="Q222" s="294">
        <f t="shared" si="203"/>
        <v>0.13604876468051391</v>
      </c>
      <c r="R222" s="294">
        <f t="shared" si="203"/>
        <v>0.16907504707305626</v>
      </c>
      <c r="S222" s="294">
        <f>(S57/S$87)*100</f>
        <v>0.16611172922159012</v>
      </c>
      <c r="T222" s="294">
        <f t="shared" ref="T222:U222" si="204">(T57/T$87)*100</f>
        <v>8.9013428055069871E-2</v>
      </c>
      <c r="U222" s="294">
        <f t="shared" si="204"/>
        <v>7.6401351539936421E-2</v>
      </c>
    </row>
    <row r="223" spans="1:21" x14ac:dyDescent="0.35">
      <c r="A223" s="238" t="s">
        <v>142</v>
      </c>
      <c r="B223" s="391"/>
      <c r="C223" s="282" t="s">
        <v>63</v>
      </c>
      <c r="D223" s="297"/>
      <c r="E223" s="297"/>
      <c r="F223" s="297"/>
      <c r="G223" s="297"/>
      <c r="H223" s="297"/>
      <c r="I223" s="297"/>
      <c r="J223" s="297"/>
      <c r="K223" s="297"/>
      <c r="L223" s="297"/>
      <c r="M223" s="297"/>
      <c r="N223" s="297"/>
      <c r="O223" s="297"/>
      <c r="P223" s="297"/>
      <c r="Q223" s="297"/>
      <c r="R223" s="297"/>
      <c r="S223" s="297"/>
      <c r="T223" s="294"/>
      <c r="U223" s="294"/>
    </row>
    <row r="224" spans="1:21" x14ac:dyDescent="0.35">
      <c r="A224" s="238" t="s">
        <v>142</v>
      </c>
      <c r="B224" s="395" t="s">
        <v>11</v>
      </c>
      <c r="C224" s="284" t="s">
        <v>59</v>
      </c>
      <c r="D224" s="310"/>
      <c r="E224" s="310">
        <f t="shared" ref="E224:R224" si="205">(E59/E$87)*100</f>
        <v>0.2962809361616025</v>
      </c>
      <c r="F224" s="310">
        <f t="shared" si="205"/>
        <v>0.19048098147984441</v>
      </c>
      <c r="G224" s="310">
        <f t="shared" si="205"/>
        <v>0.17408041631199378</v>
      </c>
      <c r="H224" s="310">
        <f t="shared" si="205"/>
        <v>0.16902147054956934</v>
      </c>
      <c r="I224" s="310">
        <f t="shared" si="205"/>
        <v>0.17118472261872866</v>
      </c>
      <c r="J224" s="310">
        <f t="shared" si="205"/>
        <v>0.25818661912547958</v>
      </c>
      <c r="K224" s="310">
        <f t="shared" si="205"/>
        <v>0.21683945814434422</v>
      </c>
      <c r="L224" s="310">
        <f t="shared" si="205"/>
        <v>0.22686808557875415</v>
      </c>
      <c r="M224" s="310">
        <f t="shared" si="205"/>
        <v>0.55736383533295286</v>
      </c>
      <c r="N224" s="310">
        <f t="shared" si="205"/>
        <v>0.58468466866254865</v>
      </c>
      <c r="O224" s="310">
        <f t="shared" si="205"/>
        <v>0.60304936625006578</v>
      </c>
      <c r="P224" s="310">
        <f t="shared" si="205"/>
        <v>0.40203749381499632</v>
      </c>
      <c r="Q224" s="310">
        <f t="shared" si="205"/>
        <v>0.4539215569618984</v>
      </c>
      <c r="R224" s="310">
        <f t="shared" si="205"/>
        <v>0.75890732825112606</v>
      </c>
      <c r="S224" s="310">
        <f>(S59/S$87)*100</f>
        <v>0.73799461617177742</v>
      </c>
      <c r="T224" s="310">
        <f t="shared" ref="T224:U224" si="206">(T59/T$87)*100</f>
        <v>0.84747098269312082</v>
      </c>
      <c r="U224" s="310">
        <f t="shared" si="206"/>
        <v>0.70395781799868939</v>
      </c>
    </row>
    <row r="225" spans="1:21" x14ac:dyDescent="0.35">
      <c r="A225" s="238" t="s">
        <v>142</v>
      </c>
      <c r="B225" s="396"/>
      <c r="C225" s="263" t="s">
        <v>60</v>
      </c>
      <c r="D225" s="294"/>
      <c r="E225" s="294">
        <f t="shared" ref="E225:R225" si="207">(E60/E$87)*100</f>
        <v>0.2962809361616025</v>
      </c>
      <c r="F225" s="294">
        <f t="shared" si="207"/>
        <v>0.19048098147984441</v>
      </c>
      <c r="G225" s="294">
        <f t="shared" si="207"/>
        <v>0.17408041631199378</v>
      </c>
      <c r="H225" s="294">
        <f t="shared" si="207"/>
        <v>0.16902147054956934</v>
      </c>
      <c r="I225" s="294">
        <f t="shared" si="207"/>
        <v>0.17118472261872866</v>
      </c>
      <c r="J225" s="294">
        <f t="shared" si="207"/>
        <v>0.18886810477408492</v>
      </c>
      <c r="K225" s="294">
        <f t="shared" si="207"/>
        <v>0.13907168795509445</v>
      </c>
      <c r="L225" s="294">
        <f t="shared" si="207"/>
        <v>2.9118516630758696E-2</v>
      </c>
      <c r="M225" s="294">
        <f t="shared" si="207"/>
        <v>9.8486871961557809E-2</v>
      </c>
      <c r="N225" s="294">
        <f t="shared" si="207"/>
        <v>0.15293829047492297</v>
      </c>
      <c r="O225" s="294">
        <f t="shared" si="207"/>
        <v>0.2051734277022858</v>
      </c>
      <c r="P225" s="294">
        <f t="shared" si="207"/>
        <v>0.22147803839650285</v>
      </c>
      <c r="Q225" s="294">
        <f t="shared" si="207"/>
        <v>0.18015615894571094</v>
      </c>
      <c r="R225" s="294">
        <f t="shared" si="207"/>
        <v>0.19124219933546119</v>
      </c>
      <c r="S225" s="294">
        <f>(S60/S$87)*100</f>
        <v>0.24618911457610654</v>
      </c>
      <c r="T225" s="294">
        <f t="shared" ref="T225:U225" si="208">(T60/T$87)*100</f>
        <v>0.32558461286041035</v>
      </c>
      <c r="U225" s="294">
        <f t="shared" si="208"/>
        <v>0.27675288571220541</v>
      </c>
    </row>
    <row r="226" spans="1:21" x14ac:dyDescent="0.35">
      <c r="A226" s="238" t="s">
        <v>142</v>
      </c>
      <c r="B226" s="396"/>
      <c r="C226" s="263" t="s">
        <v>61</v>
      </c>
      <c r="D226" s="294"/>
      <c r="E226" s="294">
        <f t="shared" ref="E226:R226" si="209">(E61/E$87)*100</f>
        <v>0</v>
      </c>
      <c r="F226" s="294">
        <f t="shared" si="209"/>
        <v>0</v>
      </c>
      <c r="G226" s="294">
        <f t="shared" si="209"/>
        <v>0</v>
      </c>
      <c r="H226" s="294">
        <f t="shared" si="209"/>
        <v>0</v>
      </c>
      <c r="I226" s="294">
        <f t="shared" si="209"/>
        <v>0</v>
      </c>
      <c r="J226" s="294">
        <f t="shared" si="209"/>
        <v>6.9318514351394661E-2</v>
      </c>
      <c r="K226" s="294">
        <f t="shared" si="209"/>
        <v>7.7767770189249769E-2</v>
      </c>
      <c r="L226" s="294">
        <f t="shared" si="209"/>
        <v>7.9297659467352927E-2</v>
      </c>
      <c r="M226" s="294">
        <f t="shared" si="209"/>
        <v>0.12163474248631384</v>
      </c>
      <c r="N226" s="294">
        <f t="shared" si="209"/>
        <v>0.15000308849477384</v>
      </c>
      <c r="O226" s="294">
        <f t="shared" si="209"/>
        <v>0.17183821846914715</v>
      </c>
      <c r="P226" s="294">
        <f t="shared" si="209"/>
        <v>3.8592751390819093E-3</v>
      </c>
      <c r="Q226" s="294">
        <f t="shared" si="209"/>
        <v>4.1938277152055517E-3</v>
      </c>
      <c r="R226" s="294">
        <f t="shared" si="209"/>
        <v>0.21740773512687753</v>
      </c>
      <c r="S226" s="294">
        <f>(S61/S$87)*100</f>
        <v>0.1813967652976273</v>
      </c>
      <c r="T226" s="294">
        <f t="shared" ref="T226:U226" si="210">(T61/T$87)*100</f>
        <v>0.2059692466177222</v>
      </c>
      <c r="U226" s="294">
        <f t="shared" si="210"/>
        <v>0.14811635059947093</v>
      </c>
    </row>
    <row r="227" spans="1:21" x14ac:dyDescent="0.35">
      <c r="A227" s="238" t="s">
        <v>142</v>
      </c>
      <c r="B227" s="396"/>
      <c r="C227" s="263" t="s">
        <v>62</v>
      </c>
      <c r="D227" s="294"/>
      <c r="E227" s="294">
        <f t="shared" ref="E227:R227" si="211">(E62/E$87)*100</f>
        <v>0</v>
      </c>
      <c r="F227" s="294">
        <f t="shared" si="211"/>
        <v>0</v>
      </c>
      <c r="G227" s="294">
        <f t="shared" si="211"/>
        <v>0</v>
      </c>
      <c r="H227" s="294">
        <f t="shared" si="211"/>
        <v>0</v>
      </c>
      <c r="I227" s="294">
        <f t="shared" si="211"/>
        <v>0</v>
      </c>
      <c r="J227" s="294">
        <f t="shared" si="211"/>
        <v>0</v>
      </c>
      <c r="K227" s="294">
        <f t="shared" si="211"/>
        <v>0</v>
      </c>
      <c r="L227" s="294">
        <f t="shared" si="211"/>
        <v>0.11845190948064253</v>
      </c>
      <c r="M227" s="294">
        <f t="shared" si="211"/>
        <v>0.33724222088508116</v>
      </c>
      <c r="N227" s="294">
        <f t="shared" si="211"/>
        <v>0.28174328969285189</v>
      </c>
      <c r="O227" s="294">
        <f t="shared" si="211"/>
        <v>0.22603772007863282</v>
      </c>
      <c r="P227" s="294">
        <f t="shared" si="211"/>
        <v>0.17670018027941156</v>
      </c>
      <c r="Q227" s="294">
        <f t="shared" si="211"/>
        <v>0.26957157030098189</v>
      </c>
      <c r="R227" s="294">
        <f t="shared" si="211"/>
        <v>0.35025739378878734</v>
      </c>
      <c r="S227" s="294">
        <f>(S62/S$87)*100</f>
        <v>0.31040873629804355</v>
      </c>
      <c r="T227" s="294">
        <f t="shared" ref="T227:U227" si="212">(T62/T$87)*100</f>
        <v>0.31591712321498833</v>
      </c>
      <c r="U227" s="294">
        <f t="shared" si="212"/>
        <v>0.27908858168701312</v>
      </c>
    </row>
    <row r="228" spans="1:21" x14ac:dyDescent="0.35">
      <c r="A228" s="238" t="s">
        <v>142</v>
      </c>
      <c r="B228" s="397"/>
      <c r="C228" s="282" t="s">
        <v>63</v>
      </c>
      <c r="D228" s="297"/>
      <c r="E228" s="297"/>
      <c r="F228" s="297"/>
      <c r="G228" s="297"/>
      <c r="H228" s="297"/>
      <c r="I228" s="297"/>
      <c r="J228" s="297"/>
      <c r="K228" s="297"/>
      <c r="L228" s="297"/>
      <c r="M228" s="297"/>
      <c r="N228" s="297"/>
      <c r="O228" s="297"/>
      <c r="P228" s="297"/>
      <c r="Q228" s="297"/>
      <c r="R228" s="297"/>
      <c r="S228" s="297"/>
      <c r="T228" s="294"/>
      <c r="U228" s="294"/>
    </row>
    <row r="229" spans="1:21" x14ac:dyDescent="0.35">
      <c r="A229" s="238" t="s">
        <v>142</v>
      </c>
      <c r="B229" s="395" t="s">
        <v>12</v>
      </c>
      <c r="C229" s="284" t="s">
        <v>59</v>
      </c>
      <c r="D229" s="333"/>
      <c r="E229" s="333">
        <f t="shared" ref="E229:R229" si="213">(E64/E$87)*100</f>
        <v>0.4500317365303117</v>
      </c>
      <c r="F229" s="333">
        <f t="shared" si="213"/>
        <v>0.46809238585130836</v>
      </c>
      <c r="G229" s="333">
        <f t="shared" si="213"/>
        <v>0.44311413747904604</v>
      </c>
      <c r="H229" s="333">
        <f t="shared" si="213"/>
        <v>0.21251591545386819</v>
      </c>
      <c r="I229" s="333">
        <f t="shared" si="213"/>
        <v>0.20018912391351132</v>
      </c>
      <c r="J229" s="333">
        <f t="shared" si="213"/>
        <v>0.20566537007657312</v>
      </c>
      <c r="K229" s="333">
        <f t="shared" si="213"/>
        <v>0.12574320073684028</v>
      </c>
      <c r="L229" s="333">
        <f t="shared" si="213"/>
        <v>0.16197168690333616</v>
      </c>
      <c r="M229" s="333">
        <f t="shared" si="213"/>
        <v>0.13688546383955058</v>
      </c>
      <c r="N229" s="333">
        <f t="shared" si="213"/>
        <v>7.8288083431892586E-2</v>
      </c>
      <c r="O229" s="333">
        <f t="shared" si="213"/>
        <v>8.1397880166257722E-2</v>
      </c>
      <c r="P229" s="333">
        <f t="shared" si="213"/>
        <v>3.9156060443082903E-2</v>
      </c>
      <c r="Q229" s="333">
        <f t="shared" si="213"/>
        <v>5.073789162245379E-2</v>
      </c>
      <c r="R229" s="333">
        <f t="shared" si="213"/>
        <v>5.4508192301147888E-2</v>
      </c>
      <c r="S229" s="333">
        <f>(S64/S$87)*100</f>
        <v>4.7519724053004024E-2</v>
      </c>
      <c r="T229" s="310">
        <f t="shared" ref="T229:U229" si="214">(T64/T$87)*100</f>
        <v>2.7910288622126883E-2</v>
      </c>
      <c r="U229" s="310">
        <f t="shared" si="214"/>
        <v>2.2108141852535009E-2</v>
      </c>
    </row>
    <row r="230" spans="1:21" x14ac:dyDescent="0.35">
      <c r="A230" s="238" t="s">
        <v>142</v>
      </c>
      <c r="B230" s="396"/>
      <c r="C230" s="263" t="s">
        <v>60</v>
      </c>
      <c r="D230" s="299"/>
      <c r="E230" s="299">
        <f t="shared" ref="E230:R230" si="215">(E65/E$87)*100</f>
        <v>0.4500317365303117</v>
      </c>
      <c r="F230" s="299">
        <f t="shared" si="215"/>
        <v>0.46809238585130836</v>
      </c>
      <c r="G230" s="299">
        <f t="shared" si="215"/>
        <v>0.44311413747904604</v>
      </c>
      <c r="H230" s="299">
        <f t="shared" si="215"/>
        <v>0.21251591545386819</v>
      </c>
      <c r="I230" s="299">
        <f t="shared" si="215"/>
        <v>0.20018912391351132</v>
      </c>
      <c r="J230" s="299">
        <f t="shared" si="215"/>
        <v>0.19398101253015168</v>
      </c>
      <c r="K230" s="299">
        <f t="shared" si="215"/>
        <v>0.11583424673722259</v>
      </c>
      <c r="L230" s="299">
        <f t="shared" si="215"/>
        <v>0.10274332690221044</v>
      </c>
      <c r="M230" s="299">
        <f t="shared" si="215"/>
        <v>1.9858835487598796E-2</v>
      </c>
      <c r="N230" s="299">
        <f t="shared" si="215"/>
        <v>5.0415652947035944E-3</v>
      </c>
      <c r="O230" s="299">
        <f t="shared" si="215"/>
        <v>7.3089263080359486E-3</v>
      </c>
      <c r="P230" s="299">
        <f t="shared" si="215"/>
        <v>3.1259387222105097E-3</v>
      </c>
      <c r="Q230" s="299">
        <f t="shared" si="215"/>
        <v>1.192793123852889E-2</v>
      </c>
      <c r="R230" s="299">
        <f t="shared" si="215"/>
        <v>1.043937065146866E-2</v>
      </c>
      <c r="S230" s="299">
        <f>(S65/S$87)*100</f>
        <v>5.4015070417649507E-3</v>
      </c>
      <c r="T230" s="294">
        <f t="shared" ref="T230:U230" si="216">(T65/T$87)*100</f>
        <v>4.011809361485378E-3</v>
      </c>
      <c r="U230" s="294">
        <f t="shared" si="216"/>
        <v>1.7731263500230566E-3</v>
      </c>
    </row>
    <row r="231" spans="1:21" x14ac:dyDescent="0.35">
      <c r="A231" s="238" t="s">
        <v>142</v>
      </c>
      <c r="B231" s="396"/>
      <c r="C231" s="263" t="s">
        <v>61</v>
      </c>
      <c r="D231" s="299"/>
      <c r="E231" s="299">
        <f t="shared" ref="E231:R231" si="217">(E66/E$87)*100</f>
        <v>0</v>
      </c>
      <c r="F231" s="299">
        <f t="shared" si="217"/>
        <v>0</v>
      </c>
      <c r="G231" s="299">
        <f t="shared" si="217"/>
        <v>0</v>
      </c>
      <c r="H231" s="299">
        <f t="shared" si="217"/>
        <v>0</v>
      </c>
      <c r="I231" s="299">
        <f t="shared" si="217"/>
        <v>0</v>
      </c>
      <c r="J231" s="299">
        <f t="shared" si="217"/>
        <v>1.168435754642146E-2</v>
      </c>
      <c r="K231" s="299">
        <f t="shared" si="217"/>
        <v>9.9089539996176767E-3</v>
      </c>
      <c r="L231" s="299">
        <f t="shared" si="217"/>
        <v>9.0720452534248062E-3</v>
      </c>
      <c r="M231" s="299">
        <f t="shared" si="217"/>
        <v>9.3373905879640447E-3</v>
      </c>
      <c r="N231" s="299">
        <f t="shared" si="217"/>
        <v>1.0056020986946274E-2</v>
      </c>
      <c r="O231" s="299">
        <f t="shared" si="217"/>
        <v>1.0506023972488079E-2</v>
      </c>
      <c r="P231" s="299">
        <f t="shared" si="217"/>
        <v>1.4243794558917807E-5</v>
      </c>
      <c r="Q231" s="299">
        <f t="shared" si="217"/>
        <v>8.8258597691235322E-8</v>
      </c>
      <c r="R231" s="299">
        <f t="shared" si="217"/>
        <v>2.7708188187514377E-3</v>
      </c>
      <c r="S231" s="299">
        <f>(S66/S$87)*100</f>
        <v>4.9725915776328575E-3</v>
      </c>
      <c r="T231" s="294">
        <f t="shared" ref="T231:U231" si="218">(T66/T$87)*100</f>
        <v>2.8199509902355965E-3</v>
      </c>
      <c r="U231" s="294">
        <f t="shared" si="218"/>
        <v>2.583977805014198E-3</v>
      </c>
    </row>
    <row r="232" spans="1:21" x14ac:dyDescent="0.35">
      <c r="A232" s="238" t="s">
        <v>142</v>
      </c>
      <c r="B232" s="396"/>
      <c r="C232" s="263" t="s">
        <v>62</v>
      </c>
      <c r="D232" s="299"/>
      <c r="E232" s="299">
        <f t="shared" ref="E232:R232" si="219">(E67/E$87)*100</f>
        <v>0</v>
      </c>
      <c r="F232" s="299">
        <f t="shared" si="219"/>
        <v>0</v>
      </c>
      <c r="G232" s="299">
        <f t="shared" si="219"/>
        <v>0</v>
      </c>
      <c r="H232" s="299">
        <f t="shared" si="219"/>
        <v>0</v>
      </c>
      <c r="I232" s="299">
        <f t="shared" si="219"/>
        <v>0</v>
      </c>
      <c r="J232" s="299">
        <f t="shared" si="219"/>
        <v>0</v>
      </c>
      <c r="K232" s="299">
        <f t="shared" si="219"/>
        <v>0</v>
      </c>
      <c r="L232" s="299">
        <f t="shared" si="219"/>
        <v>5.0156314747700902E-2</v>
      </c>
      <c r="M232" s="299">
        <f t="shared" si="219"/>
        <v>0.10768923776398774</v>
      </c>
      <c r="N232" s="299">
        <f t="shared" si="219"/>
        <v>6.3190497150242719E-2</v>
      </c>
      <c r="O232" s="299">
        <f t="shared" si="219"/>
        <v>6.3582929885733691E-2</v>
      </c>
      <c r="P232" s="299">
        <f t="shared" si="219"/>
        <v>3.6015877926313479E-2</v>
      </c>
      <c r="Q232" s="299">
        <f t="shared" si="219"/>
        <v>3.8809872125327209E-2</v>
      </c>
      <c r="R232" s="299">
        <f t="shared" si="219"/>
        <v>4.1298002830927792E-2</v>
      </c>
      <c r="S232" s="299">
        <f>(S67/S$87)*100</f>
        <v>3.7145625433606215E-2</v>
      </c>
      <c r="T232" s="294">
        <f t="shared" ref="T232:U232" si="220">(T67/T$87)*100</f>
        <v>2.1078528270405905E-2</v>
      </c>
      <c r="U232" s="294">
        <f t="shared" si="220"/>
        <v>1.7751037697497755E-2</v>
      </c>
    </row>
    <row r="233" spans="1:21" ht="15" thickBot="1" x14ac:dyDescent="0.4">
      <c r="A233" s="238" t="s">
        <v>142</v>
      </c>
      <c r="B233" s="401"/>
      <c r="C233" s="285" t="s">
        <v>63</v>
      </c>
      <c r="D233" s="301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01"/>
      <c r="P233" s="301"/>
      <c r="Q233" s="301"/>
      <c r="R233" s="301"/>
      <c r="S233" s="301"/>
      <c r="T233" s="301"/>
      <c r="U233" s="301"/>
    </row>
    <row r="234" spans="1:21" x14ac:dyDescent="0.35">
      <c r="A234" s="238" t="s">
        <v>142</v>
      </c>
      <c r="B234" s="402" t="s">
        <v>92</v>
      </c>
      <c r="C234" s="279" t="s">
        <v>59</v>
      </c>
      <c r="D234" s="299"/>
      <c r="E234" s="299">
        <f t="shared" ref="E234:R234" si="221">(E69/E$87)*100</f>
        <v>0.62763324284220823</v>
      </c>
      <c r="F234" s="299">
        <f t="shared" si="221"/>
        <v>0.53222600998939185</v>
      </c>
      <c r="G234" s="299">
        <f t="shared" si="221"/>
        <v>0.48918485516290583</v>
      </c>
      <c r="H234" s="299">
        <f t="shared" si="221"/>
        <v>0.55001203044128177</v>
      </c>
      <c r="I234" s="299">
        <f t="shared" si="221"/>
        <v>0.51590062630938638</v>
      </c>
      <c r="J234" s="299">
        <f t="shared" si="221"/>
        <v>0.46547657881530169</v>
      </c>
      <c r="K234" s="299">
        <f t="shared" si="221"/>
        <v>0.43815050449229276</v>
      </c>
      <c r="L234" s="299">
        <f t="shared" si="221"/>
        <v>0.7988918908439363</v>
      </c>
      <c r="M234" s="299">
        <f t="shared" si="221"/>
        <v>1.2557047737810383</v>
      </c>
      <c r="N234" s="299">
        <f t="shared" si="221"/>
        <v>2.003600710175431</v>
      </c>
      <c r="O234" s="299">
        <f t="shared" si="221"/>
        <v>2.3985494726722245</v>
      </c>
      <c r="P234" s="299">
        <f t="shared" si="221"/>
        <v>2.0790834626985117</v>
      </c>
      <c r="Q234" s="299">
        <f t="shared" si="221"/>
        <v>2.09300565316377</v>
      </c>
      <c r="R234" s="299">
        <f t="shared" si="221"/>
        <v>2.1440416187521851</v>
      </c>
      <c r="S234" s="299">
        <f>(S69/S$87)*100</f>
        <v>2.0659851323366172</v>
      </c>
      <c r="T234" s="294">
        <f t="shared" ref="T234:U234" si="222">(T69/T$87)*100</f>
        <v>1.5797137082041561</v>
      </c>
      <c r="U234" s="294">
        <f t="shared" si="222"/>
        <v>1.5902736226731062</v>
      </c>
    </row>
    <row r="235" spans="1:21" x14ac:dyDescent="0.35">
      <c r="A235" s="238" t="s">
        <v>142</v>
      </c>
      <c r="B235" s="402"/>
      <c r="C235" s="263" t="s">
        <v>60</v>
      </c>
      <c r="D235" s="299"/>
      <c r="E235" s="299">
        <f t="shared" ref="E235:R235" si="223">(E70/E$87)*100</f>
        <v>0.62763324284220823</v>
      </c>
      <c r="F235" s="299">
        <f t="shared" si="223"/>
        <v>0.53222600998939185</v>
      </c>
      <c r="G235" s="299">
        <f t="shared" si="223"/>
        <v>0.48918485516290583</v>
      </c>
      <c r="H235" s="299">
        <f t="shared" si="223"/>
        <v>0.55001203044128177</v>
      </c>
      <c r="I235" s="299">
        <f t="shared" si="223"/>
        <v>0.51590062630938638</v>
      </c>
      <c r="J235" s="299">
        <f t="shared" si="223"/>
        <v>0.353942101876285</v>
      </c>
      <c r="K235" s="299">
        <f t="shared" si="223"/>
        <v>0.31220362024920495</v>
      </c>
      <c r="L235" s="299">
        <f t="shared" si="223"/>
        <v>0.32439479141585809</v>
      </c>
      <c r="M235" s="299">
        <f t="shared" si="223"/>
        <v>0.38846763484427149</v>
      </c>
      <c r="N235" s="299">
        <f t="shared" si="223"/>
        <v>0.91023722438854393</v>
      </c>
      <c r="O235" s="299">
        <f t="shared" si="223"/>
        <v>1.2251674192746076</v>
      </c>
      <c r="P235" s="299">
        <f t="shared" si="223"/>
        <v>1.310121181324946</v>
      </c>
      <c r="Q235" s="299">
        <f t="shared" si="223"/>
        <v>1.0245880022465825</v>
      </c>
      <c r="R235" s="299">
        <f t="shared" si="223"/>
        <v>1.0144871194655267</v>
      </c>
      <c r="S235" s="299">
        <f>(S70/S$87)*100</f>
        <v>1.164978462258915</v>
      </c>
      <c r="T235" s="294">
        <f t="shared" ref="T235:U235" si="224">(T70/T$87)*100</f>
        <v>0.9621308392554826</v>
      </c>
      <c r="U235" s="294">
        <f t="shared" si="224"/>
        <v>0.91830531014125194</v>
      </c>
    </row>
    <row r="236" spans="1:21" x14ac:dyDescent="0.35">
      <c r="A236" s="238" t="s">
        <v>142</v>
      </c>
      <c r="B236" s="402"/>
      <c r="C236" s="263" t="s">
        <v>61</v>
      </c>
      <c r="D236" s="299"/>
      <c r="E236" s="299">
        <f t="shared" ref="E236:R236" si="225">(E71/E$87)*100</f>
        <v>0</v>
      </c>
      <c r="F236" s="299">
        <f t="shared" si="225"/>
        <v>0</v>
      </c>
      <c r="G236" s="299">
        <f t="shared" si="225"/>
        <v>0</v>
      </c>
      <c r="H236" s="299">
        <f t="shared" si="225"/>
        <v>0</v>
      </c>
      <c r="I236" s="299">
        <f t="shared" si="225"/>
        <v>0</v>
      </c>
      <c r="J236" s="299">
        <f t="shared" si="225"/>
        <v>0.11153447693901669</v>
      </c>
      <c r="K236" s="299">
        <f t="shared" si="225"/>
        <v>0.12594688424308778</v>
      </c>
      <c r="L236" s="299">
        <f t="shared" si="225"/>
        <v>0.16035630599220135</v>
      </c>
      <c r="M236" s="299">
        <f t="shared" si="225"/>
        <v>0.19595754039774949</v>
      </c>
      <c r="N236" s="299">
        <f t="shared" si="225"/>
        <v>0.31508532862078331</v>
      </c>
      <c r="O236" s="299">
        <f t="shared" si="225"/>
        <v>0.41408501360768724</v>
      </c>
      <c r="P236" s="299">
        <f t="shared" si="225"/>
        <v>0.26474866145763865</v>
      </c>
      <c r="Q236" s="299">
        <f t="shared" si="225"/>
        <v>0.3526920065792773</v>
      </c>
      <c r="R236" s="299">
        <f t="shared" si="225"/>
        <v>0.37764464489058669</v>
      </c>
      <c r="S236" s="299">
        <f>(S71/S$87)*100</f>
        <v>0.31071632232551688</v>
      </c>
      <c r="T236" s="294">
        <f t="shared" ref="T236:U236" si="226">(T71/T$87)*100</f>
        <v>0.19758473056873857</v>
      </c>
      <c r="U236" s="294">
        <f t="shared" si="226"/>
        <v>0.17193906238623402</v>
      </c>
    </row>
    <row r="237" spans="1:21" x14ac:dyDescent="0.35">
      <c r="A237" s="238" t="s">
        <v>142</v>
      </c>
      <c r="B237" s="402"/>
      <c r="C237" s="263" t="s">
        <v>62</v>
      </c>
      <c r="D237" s="299"/>
      <c r="E237" s="299">
        <f t="shared" ref="E237:R237" si="227">(E72/E$87)*100</f>
        <v>0</v>
      </c>
      <c r="F237" s="299">
        <f t="shared" si="227"/>
        <v>0</v>
      </c>
      <c r="G237" s="299">
        <f t="shared" si="227"/>
        <v>0</v>
      </c>
      <c r="H237" s="299">
        <f t="shared" si="227"/>
        <v>0</v>
      </c>
      <c r="I237" s="299">
        <f t="shared" si="227"/>
        <v>0</v>
      </c>
      <c r="J237" s="299">
        <f t="shared" si="227"/>
        <v>0</v>
      </c>
      <c r="K237" s="299">
        <f t="shared" si="227"/>
        <v>0</v>
      </c>
      <c r="L237" s="299">
        <f t="shared" si="227"/>
        <v>0.31414079343587692</v>
      </c>
      <c r="M237" s="299">
        <f t="shared" si="227"/>
        <v>0.6712795985390172</v>
      </c>
      <c r="N237" s="299">
        <f t="shared" si="227"/>
        <v>0.77827815716610371</v>
      </c>
      <c r="O237" s="299">
        <f t="shared" si="227"/>
        <v>0.75929703978992991</v>
      </c>
      <c r="P237" s="299">
        <f t="shared" si="227"/>
        <v>0.50421361991592695</v>
      </c>
      <c r="Q237" s="299">
        <f t="shared" si="227"/>
        <v>0.71572564433791008</v>
      </c>
      <c r="R237" s="299">
        <f t="shared" si="227"/>
        <v>0.75190985439607183</v>
      </c>
      <c r="S237" s="299">
        <f>(S72/S$87)*100</f>
        <v>0.59029034775218536</v>
      </c>
      <c r="T237" s="294">
        <f t="shared" ref="T237:U237" si="228">(T72/T$87)*100</f>
        <v>0.41999813837993499</v>
      </c>
      <c r="U237" s="294">
        <f t="shared" si="228"/>
        <v>0.5000292501456205</v>
      </c>
    </row>
    <row r="238" spans="1:21" x14ac:dyDescent="0.35">
      <c r="A238" s="238" t="s">
        <v>142</v>
      </c>
      <c r="B238" s="403"/>
      <c r="C238" s="287" t="s">
        <v>63</v>
      </c>
      <c r="D238" s="334"/>
      <c r="E238" s="334"/>
      <c r="F238" s="334"/>
      <c r="G238" s="334"/>
      <c r="H238" s="334"/>
      <c r="I238" s="334"/>
      <c r="J238" s="334"/>
      <c r="K238" s="334"/>
      <c r="L238" s="334"/>
      <c r="M238" s="334"/>
      <c r="N238" s="334"/>
      <c r="O238" s="334"/>
      <c r="P238" s="334"/>
      <c r="Q238" s="334"/>
      <c r="R238" s="334"/>
      <c r="S238" s="334"/>
      <c r="T238" s="294"/>
      <c r="U238" s="294"/>
    </row>
    <row r="239" spans="1:21" x14ac:dyDescent="0.35">
      <c r="A239" s="238" t="s">
        <v>142</v>
      </c>
      <c r="B239" s="395" t="s">
        <v>93</v>
      </c>
      <c r="C239" s="284" t="s">
        <v>59</v>
      </c>
      <c r="D239" s="333"/>
      <c r="E239" s="333">
        <f t="shared" ref="E239:R239" si="229">(E74/E$87)*100</f>
        <v>9.4774270169403887E-2</v>
      </c>
      <c r="F239" s="333">
        <f t="shared" si="229"/>
        <v>9.5430464329915143E-2</v>
      </c>
      <c r="G239" s="333">
        <f t="shared" si="229"/>
        <v>3.1832686131463096E-2</v>
      </c>
      <c r="H239" s="333">
        <f t="shared" si="229"/>
        <v>8.3355203793961413E-2</v>
      </c>
      <c r="I239" s="333">
        <f t="shared" si="229"/>
        <v>7.4700374643693196E-2</v>
      </c>
      <c r="J239" s="333">
        <f t="shared" si="229"/>
        <v>8.4666779313917542E-2</v>
      </c>
      <c r="K239" s="333">
        <f t="shared" si="229"/>
        <v>5.3661740611368886E-2</v>
      </c>
      <c r="L239" s="333">
        <f t="shared" si="229"/>
        <v>8.8735800299563156E-2</v>
      </c>
      <c r="M239" s="333">
        <f t="shared" si="229"/>
        <v>0.43655267495381711</v>
      </c>
      <c r="N239" s="333">
        <f t="shared" si="229"/>
        <v>0.19101795799866636</v>
      </c>
      <c r="O239" s="333">
        <f t="shared" si="229"/>
        <v>0.20978634854811476</v>
      </c>
      <c r="P239" s="333">
        <f t="shared" si="229"/>
        <v>0.15397875262997113</v>
      </c>
      <c r="Q239" s="333">
        <f t="shared" si="229"/>
        <v>0.14255842458403123</v>
      </c>
      <c r="R239" s="333">
        <f t="shared" si="229"/>
        <v>0.11052945791659421</v>
      </c>
      <c r="S239" s="333">
        <f>(S74/S$87)*100</f>
        <v>9.7654968433467465E-2</v>
      </c>
      <c r="T239" s="310">
        <f t="shared" ref="T239:U239" si="230">(T74/T$87)*100</f>
        <v>5.4460447226344466E-2</v>
      </c>
      <c r="U239" s="310">
        <f t="shared" si="230"/>
        <v>4.9223116338616126E-2</v>
      </c>
    </row>
    <row r="240" spans="1:21" x14ac:dyDescent="0.35">
      <c r="A240" s="238" t="s">
        <v>142</v>
      </c>
      <c r="B240" s="396"/>
      <c r="C240" s="263" t="s">
        <v>60</v>
      </c>
      <c r="D240" s="299"/>
      <c r="E240" s="299">
        <f t="shared" ref="E240:R240" si="231">(E75/E$87)*100</f>
        <v>9.4774270169403887E-2</v>
      </c>
      <c r="F240" s="299">
        <f t="shared" si="231"/>
        <v>9.5430464329915143E-2</v>
      </c>
      <c r="G240" s="299">
        <f t="shared" si="231"/>
        <v>3.1832686131463096E-2</v>
      </c>
      <c r="H240" s="299">
        <f t="shared" si="231"/>
        <v>8.3355203793961413E-2</v>
      </c>
      <c r="I240" s="299">
        <f t="shared" si="231"/>
        <v>7.4700374643693196E-2</v>
      </c>
      <c r="J240" s="299">
        <f t="shared" si="231"/>
        <v>6.6957097990966635E-2</v>
      </c>
      <c r="K240" s="299">
        <f t="shared" si="231"/>
        <v>2.2642573379907202E-2</v>
      </c>
      <c r="L240" s="299">
        <f t="shared" si="231"/>
        <v>3.0141729648935738E-3</v>
      </c>
      <c r="M240" s="299">
        <f t="shared" si="231"/>
        <v>5.4924788345878398E-2</v>
      </c>
      <c r="N240" s="299">
        <f t="shared" si="231"/>
        <v>9.4187348010658117E-2</v>
      </c>
      <c r="O240" s="299">
        <f t="shared" si="231"/>
        <v>0.1317379735786065</v>
      </c>
      <c r="P240" s="299">
        <f t="shared" si="231"/>
        <v>8.4903159407444376E-2</v>
      </c>
      <c r="Q240" s="299">
        <f t="shared" si="231"/>
        <v>5.5896506965408647E-2</v>
      </c>
      <c r="R240" s="299">
        <f t="shared" si="231"/>
        <v>4.3196536507562541E-2</v>
      </c>
      <c r="S240" s="299">
        <f>(S75/S$87)*100</f>
        <v>4.1255050124878588E-2</v>
      </c>
      <c r="T240" s="294">
        <f t="shared" ref="T240:U240" si="232">(T75/T$87)*100</f>
        <v>2.5564481307884825E-2</v>
      </c>
      <c r="U240" s="294">
        <f t="shared" si="232"/>
        <v>2.6548634049705117E-2</v>
      </c>
    </row>
    <row r="241" spans="1:21" x14ac:dyDescent="0.35">
      <c r="A241" s="238" t="s">
        <v>142</v>
      </c>
      <c r="B241" s="396"/>
      <c r="C241" s="263" t="s">
        <v>61</v>
      </c>
      <c r="D241" s="299"/>
      <c r="E241" s="299">
        <f t="shared" ref="E241:R241" si="233">(E76/E$87)*100</f>
        <v>0</v>
      </c>
      <c r="F241" s="299">
        <f t="shared" si="233"/>
        <v>0</v>
      </c>
      <c r="G241" s="299">
        <f t="shared" si="233"/>
        <v>0</v>
      </c>
      <c r="H241" s="299">
        <f t="shared" si="233"/>
        <v>0</v>
      </c>
      <c r="I241" s="299">
        <f t="shared" si="233"/>
        <v>0</v>
      </c>
      <c r="J241" s="299">
        <f t="shared" si="233"/>
        <v>1.77096813229509E-2</v>
      </c>
      <c r="K241" s="299">
        <f t="shared" si="233"/>
        <v>3.1019167231461687E-2</v>
      </c>
      <c r="L241" s="299">
        <f t="shared" si="233"/>
        <v>6.0984114084159116E-2</v>
      </c>
      <c r="M241" s="299">
        <f t="shared" si="233"/>
        <v>4.4385665722857515E-2</v>
      </c>
      <c r="N241" s="299">
        <f t="shared" si="233"/>
        <v>3.2260679386526971E-2</v>
      </c>
      <c r="O241" s="299">
        <f t="shared" si="233"/>
        <v>2.5096088208424808E-2</v>
      </c>
      <c r="P241" s="299">
        <f t="shared" si="233"/>
        <v>3.6863293132602178E-2</v>
      </c>
      <c r="Q241" s="299">
        <f t="shared" si="233"/>
        <v>4.4021609515881535E-2</v>
      </c>
      <c r="R241" s="299">
        <f t="shared" si="233"/>
        <v>2.5982356064898179E-2</v>
      </c>
      <c r="S241" s="299">
        <f>(S76/S$87)*100</f>
        <v>1.8514455737477453E-2</v>
      </c>
      <c r="T241" s="294">
        <f t="shared" ref="T241:U241" si="234">(T76/T$87)*100</f>
        <v>1.1725575521891953E-2</v>
      </c>
      <c r="U241" s="294">
        <f t="shared" si="234"/>
        <v>5.0853922954639226E-3</v>
      </c>
    </row>
    <row r="242" spans="1:21" x14ac:dyDescent="0.35">
      <c r="A242" s="238" t="s">
        <v>142</v>
      </c>
      <c r="B242" s="396"/>
      <c r="C242" s="263" t="s">
        <v>62</v>
      </c>
      <c r="D242" s="299"/>
      <c r="E242" s="299">
        <f t="shared" ref="E242:R242" si="235">(E77/E$87)*100</f>
        <v>0</v>
      </c>
      <c r="F242" s="299">
        <f t="shared" si="235"/>
        <v>0</v>
      </c>
      <c r="G242" s="299">
        <f t="shared" si="235"/>
        <v>0</v>
      </c>
      <c r="H242" s="299">
        <f t="shared" si="235"/>
        <v>0</v>
      </c>
      <c r="I242" s="299">
        <f t="shared" si="235"/>
        <v>0</v>
      </c>
      <c r="J242" s="299">
        <f t="shared" si="235"/>
        <v>0</v>
      </c>
      <c r="K242" s="299">
        <f t="shared" si="235"/>
        <v>0</v>
      </c>
      <c r="L242" s="299">
        <f t="shared" si="235"/>
        <v>2.4737513250510476E-2</v>
      </c>
      <c r="M242" s="299">
        <f t="shared" si="235"/>
        <v>0.33724222088508116</v>
      </c>
      <c r="N242" s="299">
        <f t="shared" si="235"/>
        <v>6.4569930601481265E-2</v>
      </c>
      <c r="O242" s="299">
        <f t="shared" si="235"/>
        <v>5.2952286761083447E-2</v>
      </c>
      <c r="P242" s="299">
        <f t="shared" si="235"/>
        <v>3.2212300089924574E-2</v>
      </c>
      <c r="Q242" s="299">
        <f t="shared" si="235"/>
        <v>4.2640308102741033E-2</v>
      </c>
      <c r="R242" s="299">
        <f t="shared" si="235"/>
        <v>4.1350565344133491E-2</v>
      </c>
      <c r="S242" s="299">
        <f>(S77/S$87)*100</f>
        <v>3.7885462571111417E-2</v>
      </c>
      <c r="T242" s="294">
        <f t="shared" ref="T242:U242" si="236">(T77/T$87)*100</f>
        <v>1.7170390396567682E-2</v>
      </c>
      <c r="U242" s="294">
        <f t="shared" si="236"/>
        <v>1.758908999344708E-2</v>
      </c>
    </row>
    <row r="243" spans="1:21" x14ac:dyDescent="0.35">
      <c r="A243" s="238" t="s">
        <v>142</v>
      </c>
      <c r="B243" s="397"/>
      <c r="C243" s="282" t="s">
        <v>63</v>
      </c>
      <c r="D243" s="300"/>
      <c r="E243" s="300"/>
      <c r="F243" s="300"/>
      <c r="G243" s="300"/>
      <c r="H243" s="300"/>
      <c r="I243" s="300"/>
      <c r="J243" s="300"/>
      <c r="K243" s="300"/>
      <c r="L243" s="300"/>
      <c r="M243" s="300"/>
      <c r="N243" s="300"/>
      <c r="O243" s="300"/>
      <c r="P243" s="300"/>
      <c r="Q243" s="300"/>
      <c r="R243" s="300"/>
      <c r="S243" s="300"/>
      <c r="T243" s="300"/>
      <c r="U243" s="300"/>
    </row>
    <row r="244" spans="1:21" x14ac:dyDescent="0.35">
      <c r="A244" s="238" t="s">
        <v>142</v>
      </c>
      <c r="B244" s="402" t="s">
        <v>94</v>
      </c>
      <c r="C244" s="284" t="s">
        <v>59</v>
      </c>
      <c r="D244" s="294"/>
      <c r="E244" s="294">
        <f t="shared" ref="E244:R244" si="237">(E79/E$87)*100</f>
        <v>0.57845909070470669</v>
      </c>
      <c r="F244" s="294">
        <f t="shared" si="237"/>
        <v>0.43848045106966055</v>
      </c>
      <c r="G244" s="294">
        <f t="shared" si="237"/>
        <v>0.44010454486111622</v>
      </c>
      <c r="H244" s="294">
        <f t="shared" si="237"/>
        <v>0.40968832061700566</v>
      </c>
      <c r="I244" s="294">
        <f t="shared" si="237"/>
        <v>0.32752822916071905</v>
      </c>
      <c r="J244" s="294">
        <f t="shared" si="237"/>
        <v>0.30347956767738909</v>
      </c>
      <c r="K244" s="294">
        <f t="shared" si="237"/>
        <v>0.36089397042211913</v>
      </c>
      <c r="L244" s="294">
        <f t="shared" si="237"/>
        <v>0.41587089890837686</v>
      </c>
      <c r="M244" s="294">
        <f t="shared" si="237"/>
        <v>0.28700640993558291</v>
      </c>
      <c r="N244" s="294">
        <f t="shared" si="237"/>
        <v>0.62233078231805872</v>
      </c>
      <c r="O244" s="294">
        <f t="shared" si="237"/>
        <v>0.5726234743367149</v>
      </c>
      <c r="P244" s="294">
        <f t="shared" si="237"/>
        <v>0.4373904624016316</v>
      </c>
      <c r="Q244" s="294">
        <f t="shared" si="237"/>
        <v>0.55565338261105035</v>
      </c>
      <c r="R244" s="294">
        <f t="shared" si="237"/>
        <v>0.54706625773409845</v>
      </c>
      <c r="S244" s="294">
        <f>(S79/S$87)*100</f>
        <v>0.56205800523796312</v>
      </c>
      <c r="T244" s="294">
        <f t="shared" ref="T244:U244" si="238">(T79/T$87)*100</f>
        <v>0.60808936592596952</v>
      </c>
      <c r="U244" s="294">
        <f t="shared" si="238"/>
        <v>0.49751676758973856</v>
      </c>
    </row>
    <row r="245" spans="1:21" x14ac:dyDescent="0.35">
      <c r="A245" s="238" t="s">
        <v>142</v>
      </c>
      <c r="B245" s="402"/>
      <c r="C245" s="263" t="s">
        <v>60</v>
      </c>
      <c r="D245" s="299"/>
      <c r="E245" s="299">
        <f t="shared" ref="E245:R245" si="239">(E80/E$87)*100</f>
        <v>0</v>
      </c>
      <c r="F245" s="299">
        <f t="shared" si="239"/>
        <v>0</v>
      </c>
      <c r="G245" s="299">
        <f t="shared" si="239"/>
        <v>0</v>
      </c>
      <c r="H245" s="299">
        <f t="shared" si="239"/>
        <v>0</v>
      </c>
      <c r="I245" s="299">
        <f t="shared" si="239"/>
        <v>0.32752822916071905</v>
      </c>
      <c r="J245" s="299">
        <f t="shared" si="239"/>
        <v>0.18907327629470139</v>
      </c>
      <c r="K245" s="299">
        <f t="shared" si="239"/>
        <v>0.22922534661036095</v>
      </c>
      <c r="L245" s="299">
        <f t="shared" si="239"/>
        <v>0.17311556196235761</v>
      </c>
      <c r="M245" s="299">
        <f t="shared" si="239"/>
        <v>0.18098789712386582</v>
      </c>
      <c r="N245" s="299">
        <f t="shared" si="239"/>
        <v>0.16364366673343997</v>
      </c>
      <c r="O245" s="299">
        <f t="shared" si="239"/>
        <v>0.11802364030745241</v>
      </c>
      <c r="P245" s="299">
        <f t="shared" si="239"/>
        <v>8.9145894233210135E-2</v>
      </c>
      <c r="Q245" s="299">
        <f t="shared" si="239"/>
        <v>0.102082536431745</v>
      </c>
      <c r="R245" s="299">
        <f t="shared" si="239"/>
        <v>0.14054585186805707</v>
      </c>
      <c r="S245" s="299">
        <f>(S80/S$87)*100</f>
        <v>0.18804508585403079</v>
      </c>
      <c r="T245" s="294">
        <f t="shared" ref="T245:U245" si="240">(T80/T$87)*100</f>
        <v>0.30502749836334814</v>
      </c>
      <c r="U245" s="294">
        <f t="shared" si="240"/>
        <v>0.17237780213212628</v>
      </c>
    </row>
    <row r="246" spans="1:21" x14ac:dyDescent="0.35">
      <c r="A246" s="238" t="s">
        <v>142</v>
      </c>
      <c r="B246" s="402"/>
      <c r="C246" s="263" t="s">
        <v>61</v>
      </c>
      <c r="D246" s="299"/>
      <c r="E246" s="299">
        <f t="shared" ref="E246:R246" si="241">(E81/E$87)*100</f>
        <v>0</v>
      </c>
      <c r="F246" s="299">
        <f t="shared" si="241"/>
        <v>0</v>
      </c>
      <c r="G246" s="299">
        <f t="shared" si="241"/>
        <v>0</v>
      </c>
      <c r="H246" s="299">
        <f t="shared" si="241"/>
        <v>0</v>
      </c>
      <c r="I246" s="299">
        <f t="shared" si="241"/>
        <v>0</v>
      </c>
      <c r="J246" s="299">
        <f t="shared" si="241"/>
        <v>0.11440629138268768</v>
      </c>
      <c r="K246" s="299">
        <f t="shared" si="241"/>
        <v>0.13166862381175817</v>
      </c>
      <c r="L246" s="299">
        <f t="shared" si="241"/>
        <v>0.16544957426383447</v>
      </c>
      <c r="M246" s="299">
        <f t="shared" si="241"/>
        <v>0.16086261109908309</v>
      </c>
      <c r="N246" s="299">
        <f t="shared" si="241"/>
        <v>0.19032343633804133</v>
      </c>
      <c r="O246" s="299">
        <f t="shared" si="241"/>
        <v>0.18647628555576282</v>
      </c>
      <c r="P246" s="299">
        <f t="shared" si="241"/>
        <v>0.16987107203862026</v>
      </c>
      <c r="Q246" s="299">
        <f t="shared" si="241"/>
        <v>0.22970540704263495</v>
      </c>
      <c r="R246" s="299">
        <f t="shared" si="241"/>
        <v>0.18757424753228735</v>
      </c>
      <c r="S246" s="299">
        <f>(S81/S$87)*100</f>
        <v>0.16286387349105036</v>
      </c>
      <c r="T246" s="294">
        <f t="shared" ref="T246:U246" si="242">(T81/T$87)*100</f>
        <v>0.19115101341809637</v>
      </c>
      <c r="U246" s="294">
        <f t="shared" si="242"/>
        <v>0.21311442840933914</v>
      </c>
    </row>
    <row r="247" spans="1:21" x14ac:dyDescent="0.35">
      <c r="A247" s="238" t="s">
        <v>142</v>
      </c>
      <c r="B247" s="402"/>
      <c r="C247" s="263" t="s">
        <v>62</v>
      </c>
      <c r="D247" s="299"/>
      <c r="E247" s="299">
        <f t="shared" ref="E247:R247" si="243">(E82/E$87)*100</f>
        <v>0</v>
      </c>
      <c r="F247" s="299">
        <f t="shared" si="243"/>
        <v>0</v>
      </c>
      <c r="G247" s="299">
        <f t="shared" si="243"/>
        <v>0</v>
      </c>
      <c r="H247" s="299">
        <f t="shared" si="243"/>
        <v>0</v>
      </c>
      <c r="I247" s="299">
        <f t="shared" si="243"/>
        <v>0</v>
      </c>
      <c r="J247" s="299">
        <f t="shared" si="243"/>
        <v>0</v>
      </c>
      <c r="K247" s="299">
        <f t="shared" si="243"/>
        <v>0</v>
      </c>
      <c r="L247" s="299">
        <f t="shared" si="243"/>
        <v>7.7305762682184739E-2</v>
      </c>
      <c r="M247" s="299">
        <f t="shared" si="243"/>
        <v>-5.4844098287365979E-2</v>
      </c>
      <c r="N247" s="299">
        <f t="shared" si="243"/>
        <v>0.26836367924657739</v>
      </c>
      <c r="O247" s="299">
        <f t="shared" si="243"/>
        <v>0.26812354847349973</v>
      </c>
      <c r="P247" s="299">
        <f t="shared" si="243"/>
        <v>0.17837349612980119</v>
      </c>
      <c r="Q247" s="299">
        <f t="shared" si="243"/>
        <v>0.22386543913667042</v>
      </c>
      <c r="R247" s="299">
        <f t="shared" si="243"/>
        <v>0.21894615833375403</v>
      </c>
      <c r="S247" s="299">
        <f>(S82/S$87)*100</f>
        <v>0.21114904589288191</v>
      </c>
      <c r="T247" s="294">
        <f t="shared" ref="T247:U247" si="244">(T82/T$87)*100</f>
        <v>0.11191085414452492</v>
      </c>
      <c r="U247" s="294">
        <f t="shared" si="244"/>
        <v>0.1120245370482732</v>
      </c>
    </row>
    <row r="248" spans="1:21" x14ac:dyDescent="0.35">
      <c r="A248" s="238" t="s">
        <v>142</v>
      </c>
      <c r="B248" s="404"/>
      <c r="C248" s="288" t="s">
        <v>63</v>
      </c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  <c r="O248" s="302"/>
      <c r="P248" s="302"/>
      <c r="Q248" s="302"/>
      <c r="R248" s="302"/>
      <c r="S248" s="302"/>
      <c r="T248" s="302"/>
      <c r="U248" s="302"/>
    </row>
    <row r="249" spans="1:21" x14ac:dyDescent="0.35">
      <c r="A249" s="238" t="s">
        <v>142</v>
      </c>
    </row>
    <row r="250" spans="1:21" x14ac:dyDescent="0.35">
      <c r="A250" s="238" t="s">
        <v>142</v>
      </c>
    </row>
    <row r="251" spans="1:21" ht="15" customHeight="1" x14ac:dyDescent="0.35">
      <c r="A251" s="238" t="s">
        <v>142</v>
      </c>
      <c r="B251" s="267" t="s">
        <v>129</v>
      </c>
      <c r="C251" s="267" t="s">
        <v>58</v>
      </c>
      <c r="D251" s="268">
        <v>1999</v>
      </c>
      <c r="E251" s="268">
        <v>2000</v>
      </c>
      <c r="F251" s="268">
        <v>2001</v>
      </c>
      <c r="G251" s="268">
        <v>2002</v>
      </c>
      <c r="H251" s="268">
        <v>2003</v>
      </c>
      <c r="I251" s="268">
        <v>2004</v>
      </c>
      <c r="J251" s="268">
        <v>2005</v>
      </c>
      <c r="K251" s="268">
        <v>2006</v>
      </c>
      <c r="L251" s="268">
        <v>2007</v>
      </c>
      <c r="M251" s="268">
        <v>2008</v>
      </c>
      <c r="N251" s="268">
        <v>2009</v>
      </c>
      <c r="O251" s="268">
        <v>2010</v>
      </c>
      <c r="P251" s="268">
        <v>2011</v>
      </c>
      <c r="Q251" s="268">
        <v>2012</v>
      </c>
      <c r="R251" s="268">
        <v>2013</v>
      </c>
      <c r="S251" s="341">
        <v>2014</v>
      </c>
      <c r="T251" s="341">
        <v>2015</v>
      </c>
      <c r="U251" s="341">
        <v>2016</v>
      </c>
    </row>
    <row r="252" spans="1:21" ht="15" customHeight="1" x14ac:dyDescent="0.35">
      <c r="A252" s="238" t="s">
        <v>142</v>
      </c>
      <c r="B252" s="398" t="s">
        <v>0</v>
      </c>
      <c r="C252" s="269" t="s">
        <v>125</v>
      </c>
      <c r="D252" s="291"/>
      <c r="E252" s="270">
        <f t="shared" ref="E252:R260" si="245">(E8/E$88)/E$89</f>
        <v>64.115849775970361</v>
      </c>
      <c r="F252" s="270">
        <f t="shared" si="245"/>
        <v>51.277588980361941</v>
      </c>
      <c r="G252" s="270">
        <f t="shared" si="245"/>
        <v>46.022198746601774</v>
      </c>
      <c r="H252" s="270">
        <f t="shared" si="245"/>
        <v>45.881919045890939</v>
      </c>
      <c r="I252" s="270">
        <f t="shared" si="245"/>
        <v>46.068534859236621</v>
      </c>
      <c r="J252" s="270">
        <f t="shared" si="245"/>
        <v>54.772842230941677</v>
      </c>
      <c r="K252" s="270">
        <f t="shared" si="245"/>
        <v>56.812598269747625</v>
      </c>
      <c r="L252" s="270">
        <f t="shared" si="245"/>
        <v>102.3416400504283</v>
      </c>
      <c r="M252" s="270">
        <f t="shared" si="245"/>
        <v>175.34946039758123</v>
      </c>
      <c r="N252" s="270">
        <f t="shared" si="245"/>
        <v>250.30398277184551</v>
      </c>
      <c r="O252" s="270">
        <f t="shared" si="245"/>
        <v>322.50788655367813</v>
      </c>
      <c r="P252" s="270">
        <f t="shared" si="245"/>
        <v>312.87186311405981</v>
      </c>
      <c r="Q252" s="270">
        <f t="shared" si="245"/>
        <v>384.94162648353841</v>
      </c>
      <c r="R252" s="270">
        <f t="shared" si="245"/>
        <v>415.31172135640514</v>
      </c>
      <c r="S252" s="270">
        <f t="shared" ref="S252:U260" si="246">(S8/S$88)/S$89</f>
        <v>414.52128734801784</v>
      </c>
      <c r="T252" s="309">
        <f t="shared" si="246"/>
        <v>356.88182848638451</v>
      </c>
      <c r="U252" s="309">
        <f t="shared" si="246"/>
        <v>320.58802988150472</v>
      </c>
    </row>
    <row r="253" spans="1:21" ht="15" customHeight="1" x14ac:dyDescent="0.35">
      <c r="A253" s="238" t="s">
        <v>142</v>
      </c>
      <c r="B253" s="399"/>
      <c r="C253" s="269" t="s">
        <v>124</v>
      </c>
      <c r="D253" s="270"/>
      <c r="E253" s="270">
        <f t="shared" si="245"/>
        <v>58.412177698841546</v>
      </c>
      <c r="F253" s="270">
        <f t="shared" si="245"/>
        <v>48.666634429804546</v>
      </c>
      <c r="G253" s="270">
        <f t="shared" si="245"/>
        <v>42.000041973472754</v>
      </c>
      <c r="H253" s="270">
        <f t="shared" si="245"/>
        <v>64.898967082938867</v>
      </c>
      <c r="I253" s="270">
        <f t="shared" si="245"/>
        <v>47.864802726252179</v>
      </c>
      <c r="J253" s="270">
        <f t="shared" si="245"/>
        <v>55.962536141734297</v>
      </c>
      <c r="K253" s="270">
        <f t="shared" si="245"/>
        <v>75.13918659088479</v>
      </c>
      <c r="L253" s="270">
        <f t="shared" si="245"/>
        <v>116.12040479715053</v>
      </c>
      <c r="M253" s="270">
        <f t="shared" si="245"/>
        <v>195.22720504961021</v>
      </c>
      <c r="N253" s="270">
        <f t="shared" si="245"/>
        <v>255.17366897445726</v>
      </c>
      <c r="O253" s="270">
        <f t="shared" si="245"/>
        <v>328.86745605944975</v>
      </c>
      <c r="P253" s="270">
        <f t="shared" si="245"/>
        <v>324.92685549232436</v>
      </c>
      <c r="Q253" s="270">
        <f t="shared" si="245"/>
        <v>398.53266123940244</v>
      </c>
      <c r="R253" s="270">
        <f t="shared" si="245"/>
        <v>430.41058289671713</v>
      </c>
      <c r="S253" s="270">
        <f t="shared" si="246"/>
        <v>417.16132704634168</v>
      </c>
      <c r="T253" s="309">
        <f t="shared" si="246"/>
        <v>373.76389216351572</v>
      </c>
      <c r="U253" s="309">
        <f t="shared" si="246"/>
        <v>316.60192006327503</v>
      </c>
    </row>
    <row r="254" spans="1:21" ht="15" customHeight="1" x14ac:dyDescent="0.35">
      <c r="A254" s="238" t="s">
        <v>142</v>
      </c>
      <c r="B254" s="399"/>
      <c r="C254" s="271" t="s">
        <v>126</v>
      </c>
      <c r="D254" s="270"/>
      <c r="E254" s="270">
        <f t="shared" si="245"/>
        <v>49.608862026078697</v>
      </c>
      <c r="F254" s="270">
        <f t="shared" si="245"/>
        <v>42.751198766381385</v>
      </c>
      <c r="G254" s="270">
        <f t="shared" si="245"/>
        <v>37.270088739425354</v>
      </c>
      <c r="H254" s="270">
        <f t="shared" si="245"/>
        <v>35.579139506111744</v>
      </c>
      <c r="I254" s="270">
        <f t="shared" si="245"/>
        <v>37.504942674461418</v>
      </c>
      <c r="J254" s="270">
        <f t="shared" si="245"/>
        <v>45.427781207405594</v>
      </c>
      <c r="K254" s="270">
        <f t="shared" si="245"/>
        <v>46.882180114462443</v>
      </c>
      <c r="L254" s="270">
        <f t="shared" si="245"/>
        <v>88.198271346321548</v>
      </c>
      <c r="M254" s="270">
        <f t="shared" si="245"/>
        <v>157.85994721952727</v>
      </c>
      <c r="N254" s="270">
        <f t="shared" si="245"/>
        <v>227.14706617523288</v>
      </c>
      <c r="O254" s="270">
        <f t="shared" si="245"/>
        <v>296.23338177440939</v>
      </c>
      <c r="P254" s="270">
        <f t="shared" si="245"/>
        <v>293.38921835763176</v>
      </c>
      <c r="Q254" s="270">
        <f t="shared" si="245"/>
        <v>367.16942664886602</v>
      </c>
      <c r="R254" s="270">
        <f t="shared" si="245"/>
        <v>391.14540399119437</v>
      </c>
      <c r="S254" s="270">
        <f t="shared" si="246"/>
        <v>378.80436832232454</v>
      </c>
      <c r="T254" s="309">
        <f t="shared" si="246"/>
        <v>321.42962081897929</v>
      </c>
      <c r="U254" s="309">
        <f t="shared" si="246"/>
        <v>274.02424460060018</v>
      </c>
    </row>
    <row r="255" spans="1:21" ht="15" customHeight="1" x14ac:dyDescent="0.35">
      <c r="A255" s="238" t="s">
        <v>142</v>
      </c>
      <c r="B255" s="399"/>
      <c r="C255" s="269" t="s">
        <v>123</v>
      </c>
      <c r="D255" s="270"/>
      <c r="E255" s="270">
        <f t="shared" si="245"/>
        <v>49.608862026078697</v>
      </c>
      <c r="F255" s="270">
        <f t="shared" si="245"/>
        <v>42.751198766381385</v>
      </c>
      <c r="G255" s="270">
        <f t="shared" si="245"/>
        <v>37.270088739425354</v>
      </c>
      <c r="H255" s="270">
        <f t="shared" si="245"/>
        <v>35.579139506111744</v>
      </c>
      <c r="I255" s="270">
        <f t="shared" si="245"/>
        <v>37.504942674461418</v>
      </c>
      <c r="J255" s="270">
        <f t="shared" si="245"/>
        <v>45.427781207405594</v>
      </c>
      <c r="K255" s="270">
        <f t="shared" si="245"/>
        <v>46.882180114462443</v>
      </c>
      <c r="L255" s="270">
        <f t="shared" si="245"/>
        <v>88.198271346321548</v>
      </c>
      <c r="M255" s="270">
        <f t="shared" si="245"/>
        <v>157.85994721952727</v>
      </c>
      <c r="N255" s="270">
        <f t="shared" si="245"/>
        <v>227.14706617523288</v>
      </c>
      <c r="O255" s="270">
        <f t="shared" si="245"/>
        <v>296.23338177440939</v>
      </c>
      <c r="P255" s="270">
        <f t="shared" si="245"/>
        <v>293.38921835763176</v>
      </c>
      <c r="Q255" s="270">
        <f t="shared" si="245"/>
        <v>367.16942664886602</v>
      </c>
      <c r="R255" s="270">
        <f t="shared" si="245"/>
        <v>391.14540399119437</v>
      </c>
      <c r="S255" s="270">
        <f t="shared" si="246"/>
        <v>378.80436832232454</v>
      </c>
      <c r="T255" s="309">
        <f t="shared" si="246"/>
        <v>321.42962081897929</v>
      </c>
      <c r="U255" s="309">
        <f t="shared" si="246"/>
        <v>274.02424460060018</v>
      </c>
    </row>
    <row r="256" spans="1:21" ht="15" customHeight="1" x14ac:dyDescent="0.35">
      <c r="A256" s="238" t="s">
        <v>142</v>
      </c>
      <c r="B256" s="399"/>
      <c r="C256" s="263" t="s">
        <v>117</v>
      </c>
      <c r="D256" s="270"/>
      <c r="E256" s="270">
        <f t="shared" si="245"/>
        <v>49.608862026078697</v>
      </c>
      <c r="F256" s="270">
        <f t="shared" si="245"/>
        <v>42.751198766381385</v>
      </c>
      <c r="G256" s="270">
        <f t="shared" si="245"/>
        <v>37.270088739425354</v>
      </c>
      <c r="H256" s="270">
        <f t="shared" si="245"/>
        <v>35.579139506111744</v>
      </c>
      <c r="I256" s="270">
        <f t="shared" si="245"/>
        <v>37.504942674461418</v>
      </c>
      <c r="J256" s="270">
        <f t="shared" si="245"/>
        <v>34.511354375504474</v>
      </c>
      <c r="K256" s="270">
        <f t="shared" si="245"/>
        <v>31.419024317534834</v>
      </c>
      <c r="L256" s="270">
        <f t="shared" si="245"/>
        <v>34.788110283220007</v>
      </c>
      <c r="M256" s="270">
        <f t="shared" si="245"/>
        <v>40.514469931575114</v>
      </c>
      <c r="N256" s="270">
        <f t="shared" si="245"/>
        <v>76.646656417490917</v>
      </c>
      <c r="O256" s="270">
        <f t="shared" si="245"/>
        <v>116.26069164115009</v>
      </c>
      <c r="P256" s="270">
        <f t="shared" si="245"/>
        <v>133.18661719962921</v>
      </c>
      <c r="Q256" s="270">
        <f t="shared" si="245"/>
        <v>129.88911350836074</v>
      </c>
      <c r="R256" s="270">
        <f t="shared" si="245"/>
        <v>134.41884290125293</v>
      </c>
      <c r="S256" s="270">
        <f t="shared" si="246"/>
        <v>150.66087534374418</v>
      </c>
      <c r="T256" s="309">
        <f t="shared" si="246"/>
        <v>156.18014764292147</v>
      </c>
      <c r="U256" s="309">
        <f t="shared" si="246"/>
        <v>111.65271827966005</v>
      </c>
    </row>
    <row r="257" spans="1:21" ht="15" customHeight="1" x14ac:dyDescent="0.35">
      <c r="A257" s="238" t="s">
        <v>142</v>
      </c>
      <c r="B257" s="399"/>
      <c r="C257" s="271" t="s">
        <v>118</v>
      </c>
      <c r="D257" s="270"/>
      <c r="E257" s="270">
        <f t="shared" si="245"/>
        <v>0</v>
      </c>
      <c r="F257" s="270">
        <f t="shared" si="245"/>
        <v>0</v>
      </c>
      <c r="G257" s="270">
        <f t="shared" si="245"/>
        <v>0</v>
      </c>
      <c r="H257" s="270">
        <f t="shared" si="245"/>
        <v>0</v>
      </c>
      <c r="I257" s="270">
        <f t="shared" si="245"/>
        <v>0</v>
      </c>
      <c r="J257" s="270">
        <f t="shared" si="245"/>
        <v>10.916426831901116</v>
      </c>
      <c r="K257" s="270">
        <f t="shared" si="245"/>
        <v>15.463155796927607</v>
      </c>
      <c r="L257" s="270">
        <f t="shared" si="245"/>
        <v>23.624688691601882</v>
      </c>
      <c r="M257" s="270">
        <f t="shared" si="245"/>
        <v>32.364510901918813</v>
      </c>
      <c r="N257" s="270">
        <f t="shared" si="245"/>
        <v>45.237713412263993</v>
      </c>
      <c r="O257" s="270">
        <f t="shared" si="245"/>
        <v>59.572064319741209</v>
      </c>
      <c r="P257" s="270">
        <f t="shared" si="245"/>
        <v>56.805879493493663</v>
      </c>
      <c r="Q257" s="270">
        <f t="shared" si="245"/>
        <v>83.619528656305945</v>
      </c>
      <c r="R257" s="270">
        <f t="shared" si="245"/>
        <v>86.149549514472042</v>
      </c>
      <c r="S257" s="270">
        <f t="shared" si="246"/>
        <v>71.897884061844778</v>
      </c>
      <c r="T257" s="309">
        <f t="shared" si="246"/>
        <v>58.523786373901807</v>
      </c>
      <c r="U257" s="309">
        <f t="shared" si="246"/>
        <v>53.393847291790721</v>
      </c>
    </row>
    <row r="258" spans="1:21" ht="15" customHeight="1" x14ac:dyDescent="0.35">
      <c r="A258" s="238" t="s">
        <v>142</v>
      </c>
      <c r="B258" s="399"/>
      <c r="C258" s="271" t="s">
        <v>119</v>
      </c>
      <c r="D258" s="270"/>
      <c r="E258" s="270">
        <f t="shared" si="245"/>
        <v>0</v>
      </c>
      <c r="F258" s="270">
        <f t="shared" si="245"/>
        <v>0</v>
      </c>
      <c r="G258" s="270">
        <f t="shared" si="245"/>
        <v>0</v>
      </c>
      <c r="H258" s="270">
        <f t="shared" si="245"/>
        <v>0</v>
      </c>
      <c r="I258" s="270">
        <f t="shared" si="245"/>
        <v>0</v>
      </c>
      <c r="J258" s="270">
        <f t="shared" si="245"/>
        <v>0</v>
      </c>
      <c r="K258" s="270">
        <f t="shared" si="245"/>
        <v>0</v>
      </c>
      <c r="L258" s="270">
        <f t="shared" si="245"/>
        <v>29.785472371499651</v>
      </c>
      <c r="M258" s="270">
        <f t="shared" si="245"/>
        <v>84.980966386033344</v>
      </c>
      <c r="N258" s="270">
        <f t="shared" si="245"/>
        <v>105.26269634547796</v>
      </c>
      <c r="O258" s="270">
        <f t="shared" si="245"/>
        <v>120.40062581351809</v>
      </c>
      <c r="P258" s="270">
        <f t="shared" si="245"/>
        <v>103.39672166450886</v>
      </c>
      <c r="Q258" s="270">
        <f t="shared" si="245"/>
        <v>153.66078448419935</v>
      </c>
      <c r="R258" s="270">
        <f t="shared" si="245"/>
        <v>170.57701157546941</v>
      </c>
      <c r="S258" s="270">
        <f t="shared" si="246"/>
        <v>156.24560891673556</v>
      </c>
      <c r="T258" s="309">
        <f t="shared" si="246"/>
        <v>106.72568680215599</v>
      </c>
      <c r="U258" s="309">
        <f t="shared" si="246"/>
        <v>108.97767902914937</v>
      </c>
    </row>
    <row r="259" spans="1:21" ht="15" customHeight="1" x14ac:dyDescent="0.35">
      <c r="A259" s="238" t="s">
        <v>142</v>
      </c>
      <c r="B259" s="399"/>
      <c r="C259" s="271" t="s">
        <v>120</v>
      </c>
      <c r="D259" s="270"/>
      <c r="E259" s="270"/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309"/>
      <c r="U259" s="309"/>
    </row>
    <row r="260" spans="1:21" ht="15" customHeight="1" x14ac:dyDescent="0.35">
      <c r="A260" s="238" t="s">
        <v>142</v>
      </c>
      <c r="B260" s="399"/>
      <c r="C260" s="269" t="s">
        <v>121</v>
      </c>
      <c r="D260" s="270"/>
      <c r="E260" s="270">
        <f t="shared" si="245"/>
        <v>5.6649692571080967</v>
      </c>
      <c r="F260" s="270">
        <f t="shared" si="245"/>
        <v>3.5400325325403474</v>
      </c>
      <c r="G260" s="270">
        <f t="shared" si="245"/>
        <v>2.4343229292296167</v>
      </c>
      <c r="H260" s="270">
        <f t="shared" si="245"/>
        <v>27.132736057872069</v>
      </c>
      <c r="I260" s="270">
        <f t="shared" si="245"/>
        <v>7.2276487797749835</v>
      </c>
      <c r="J260" s="270">
        <f t="shared" si="245"/>
        <v>7.9622826807160481</v>
      </c>
      <c r="K260" s="270">
        <f t="shared" si="245"/>
        <v>24.520818186650967</v>
      </c>
      <c r="L260" s="270">
        <f t="shared" si="245"/>
        <v>27.165569906587415</v>
      </c>
      <c r="M260" s="270">
        <f t="shared" si="245"/>
        <v>36.324302389446657</v>
      </c>
      <c r="N260" s="270">
        <f t="shared" si="245"/>
        <v>21.502999781892722</v>
      </c>
      <c r="O260" s="270">
        <f t="shared" si="245"/>
        <v>17.583833672059189</v>
      </c>
      <c r="P260" s="270">
        <f t="shared" si="245"/>
        <v>21.86433432020748</v>
      </c>
      <c r="Q260" s="270">
        <f t="shared" si="245"/>
        <v>21.305137665766193</v>
      </c>
      <c r="R260" s="270">
        <f t="shared" si="245"/>
        <v>26.352168905467799</v>
      </c>
      <c r="S260" s="270">
        <f t="shared" si="246"/>
        <v>29.228159039450201</v>
      </c>
      <c r="T260" s="309">
        <f t="shared" si="246"/>
        <v>37.544063016906826</v>
      </c>
      <c r="U260" s="309">
        <f t="shared" si="246"/>
        <v>31.87479053592212</v>
      </c>
    </row>
    <row r="261" spans="1:21" ht="15" customHeight="1" x14ac:dyDescent="0.35">
      <c r="A261" s="238" t="s">
        <v>142</v>
      </c>
      <c r="B261" s="399"/>
      <c r="C261" s="269" t="s">
        <v>122</v>
      </c>
      <c r="D261" s="270"/>
      <c r="E261" s="270">
        <f t="shared" ref="E261:R261" si="247">(E17/E$88)/E$89</f>
        <v>3.1383464156547483</v>
      </c>
      <c r="F261" s="270">
        <f t="shared" si="247"/>
        <v>2.3754031308828139</v>
      </c>
      <c r="G261" s="270">
        <f t="shared" si="247"/>
        <v>2.2956303048177875</v>
      </c>
      <c r="H261" s="270">
        <f t="shared" si="247"/>
        <v>2.1870915189550559</v>
      </c>
      <c r="I261" s="270">
        <f t="shared" si="247"/>
        <v>3.1322112720157826</v>
      </c>
      <c r="J261" s="270">
        <f t="shared" si="247"/>
        <v>2.5724722536126543</v>
      </c>
      <c r="K261" s="270">
        <f t="shared" si="247"/>
        <v>3.7361882897713783</v>
      </c>
      <c r="L261" s="270">
        <f t="shared" si="247"/>
        <v>0.75656354424157046</v>
      </c>
      <c r="M261" s="270">
        <f t="shared" si="247"/>
        <v>1.0429554406362669</v>
      </c>
      <c r="N261" s="270">
        <f t="shared" si="247"/>
        <v>6.5236030173316744</v>
      </c>
      <c r="O261" s="270">
        <f t="shared" si="247"/>
        <v>15.050240612981169</v>
      </c>
      <c r="P261" s="270">
        <f t="shared" si="247"/>
        <v>9.6733028144851385</v>
      </c>
      <c r="Q261" s="270">
        <f t="shared" si="247"/>
        <v>10.05809692477022</v>
      </c>
      <c r="R261" s="270">
        <f t="shared" si="247"/>
        <v>12.91301000005498</v>
      </c>
      <c r="S261" s="270">
        <f t="shared" ref="S261:U261" si="248">(S17/S$88)/S$89</f>
        <v>9.1287996845669745</v>
      </c>
      <c r="T261" s="309">
        <f t="shared" si="248"/>
        <v>14.79020832762961</v>
      </c>
      <c r="U261" s="309">
        <f t="shared" si="248"/>
        <v>10.702884926752747</v>
      </c>
    </row>
    <row r="262" spans="1:21" ht="15" customHeight="1" x14ac:dyDescent="0.35">
      <c r="A262" s="238" t="s">
        <v>142</v>
      </c>
      <c r="B262" s="400"/>
      <c r="C262" s="274" t="s">
        <v>116</v>
      </c>
      <c r="D262" s="275"/>
      <c r="E262" s="275">
        <f t="shared" ref="E262:R262" si="249">(E18/E$88)/E$89</f>
        <v>14.506987749891664</v>
      </c>
      <c r="F262" s="275">
        <f t="shared" si="249"/>
        <v>8.5263902139805534</v>
      </c>
      <c r="G262" s="275">
        <f t="shared" si="249"/>
        <v>8.7521100071764195</v>
      </c>
      <c r="H262" s="275">
        <f t="shared" si="249"/>
        <v>10.302779539779188</v>
      </c>
      <c r="I262" s="275">
        <f t="shared" si="249"/>
        <v>8.563592184775203</v>
      </c>
      <c r="J262" s="275">
        <f t="shared" si="249"/>
        <v>9.3450610235360863</v>
      </c>
      <c r="K262" s="275">
        <f t="shared" si="249"/>
        <v>9.9304181552851851</v>
      </c>
      <c r="L262" s="275">
        <f t="shared" si="249"/>
        <v>14.143368704106747</v>
      </c>
      <c r="M262" s="275">
        <f t="shared" si="249"/>
        <v>17.489513178053947</v>
      </c>
      <c r="N262" s="275">
        <f t="shared" si="249"/>
        <v>23.156916596612632</v>
      </c>
      <c r="O262" s="275">
        <f t="shared" si="249"/>
        <v>26.274504779268742</v>
      </c>
      <c r="P262" s="275">
        <f t="shared" si="249"/>
        <v>19.482644756428037</v>
      </c>
      <c r="Q262" s="275">
        <f t="shared" si="249"/>
        <v>17.772199834672378</v>
      </c>
      <c r="R262" s="275">
        <f t="shared" si="249"/>
        <v>24.166317365210734</v>
      </c>
      <c r="S262" s="275">
        <f t="shared" ref="S262:U262" si="250">(S18/S$88)/S$89</f>
        <v>35.716919025693301</v>
      </c>
      <c r="T262" s="275">
        <f t="shared" si="250"/>
        <v>35.45220766740519</v>
      </c>
      <c r="U262" s="275">
        <f t="shared" si="250"/>
        <v>46.563785280904604</v>
      </c>
    </row>
    <row r="263" spans="1:21" x14ac:dyDescent="0.35">
      <c r="A263" s="238" t="s">
        <v>142</v>
      </c>
      <c r="B263" s="396" t="s">
        <v>4</v>
      </c>
      <c r="C263" s="269" t="s">
        <v>59</v>
      </c>
      <c r="D263" s="107"/>
      <c r="E263" s="107">
        <f t="shared" ref="E263:R263" si="251">(E19/E$88)/E$89</f>
        <v>2.4398974091989838</v>
      </c>
      <c r="F263" s="107">
        <f t="shared" si="251"/>
        <v>2.0278307761125371</v>
      </c>
      <c r="G263" s="107">
        <f t="shared" si="251"/>
        <v>1.9153112285202327</v>
      </c>
      <c r="H263" s="107">
        <f t="shared" si="251"/>
        <v>1.1833826099550506</v>
      </c>
      <c r="I263" s="107">
        <f t="shared" si="251"/>
        <v>2.0254505248470349</v>
      </c>
      <c r="J263" s="107">
        <f t="shared" si="251"/>
        <v>2.8029186390166481</v>
      </c>
      <c r="K263" s="107">
        <f t="shared" si="251"/>
        <v>2.5227187235243802</v>
      </c>
      <c r="L263" s="107">
        <f t="shared" si="251"/>
        <v>5.9159517229564429</v>
      </c>
      <c r="M263" s="107">
        <f t="shared" si="251"/>
        <v>12.515062020452286</v>
      </c>
      <c r="N263" s="107">
        <f t="shared" si="251"/>
        <v>15.195202594466346</v>
      </c>
      <c r="O263" s="107">
        <f t="shared" si="251"/>
        <v>17.528320408114741</v>
      </c>
      <c r="P263" s="107">
        <f t="shared" si="251"/>
        <v>16.183267518379584</v>
      </c>
      <c r="Q263" s="107">
        <f t="shared" si="251"/>
        <v>25.794567735973246</v>
      </c>
      <c r="R263" s="107">
        <f t="shared" si="251"/>
        <v>25.542904160805946</v>
      </c>
      <c r="S263" s="107">
        <f t="shared" ref="S263:U263" si="252">(S19/S$88)/S$89</f>
        <v>20.896213756826473</v>
      </c>
      <c r="T263" s="107">
        <f t="shared" si="252"/>
        <v>17.615418298869908</v>
      </c>
      <c r="U263" s="107">
        <f t="shared" si="252"/>
        <v>16.342726093491851</v>
      </c>
    </row>
    <row r="264" spans="1:21" x14ac:dyDescent="0.35">
      <c r="A264" s="238" t="s">
        <v>142</v>
      </c>
      <c r="B264" s="396"/>
      <c r="C264" s="271" t="s">
        <v>60</v>
      </c>
      <c r="D264" s="107"/>
      <c r="E264" s="107">
        <f t="shared" ref="E264:R264" si="253">(E20/E$88)/E$89</f>
        <v>2.4398974091989838</v>
      </c>
      <c r="F264" s="107">
        <f t="shared" si="253"/>
        <v>2.0278307761125371</v>
      </c>
      <c r="G264" s="107">
        <f t="shared" si="253"/>
        <v>1.9153112285202327</v>
      </c>
      <c r="H264" s="107">
        <f t="shared" si="253"/>
        <v>1.1833826099550506</v>
      </c>
      <c r="I264" s="107">
        <f t="shared" si="253"/>
        <v>2.0254505248470349</v>
      </c>
      <c r="J264" s="107">
        <f t="shared" si="253"/>
        <v>2.0868025442933078</v>
      </c>
      <c r="K264" s="107">
        <f t="shared" si="253"/>
        <v>1.6934222151833922</v>
      </c>
      <c r="L264" s="107">
        <f t="shared" si="253"/>
        <v>2.8136487616668786</v>
      </c>
      <c r="M264" s="107">
        <f t="shared" si="253"/>
        <v>2.9630525457846288</v>
      </c>
      <c r="N264" s="107">
        <f t="shared" si="253"/>
        <v>3.1703017161451901</v>
      </c>
      <c r="O264" s="107">
        <f t="shared" si="253"/>
        <v>5.2592589927576823</v>
      </c>
      <c r="P264" s="107">
        <f t="shared" si="253"/>
        <v>3.0408295852829723</v>
      </c>
      <c r="Q264" s="107">
        <f t="shared" si="253"/>
        <v>4.360962239460334</v>
      </c>
      <c r="R264" s="107">
        <f t="shared" si="253"/>
        <v>5.2778831706563363</v>
      </c>
      <c r="S264" s="107">
        <f t="shared" ref="S264:U264" si="254">(S20/S$88)/S$89</f>
        <v>6.3614747361813153</v>
      </c>
      <c r="T264" s="107">
        <f t="shared" si="254"/>
        <v>6.9026254207599314</v>
      </c>
      <c r="U264" s="107">
        <f t="shared" si="254"/>
        <v>6.2135382271045092</v>
      </c>
    </row>
    <row r="265" spans="1:21" x14ac:dyDescent="0.35">
      <c r="A265" s="238" t="s">
        <v>142</v>
      </c>
      <c r="B265" s="396"/>
      <c r="C265" s="271" t="s">
        <v>61</v>
      </c>
      <c r="D265" s="107"/>
      <c r="E265" s="107">
        <f t="shared" ref="E265:R265" si="255">(E21/E$88)/E$89</f>
        <v>0</v>
      </c>
      <c r="F265" s="107">
        <f t="shared" si="255"/>
        <v>0</v>
      </c>
      <c r="G265" s="107">
        <f t="shared" si="255"/>
        <v>0</v>
      </c>
      <c r="H265" s="107">
        <f t="shared" si="255"/>
        <v>0</v>
      </c>
      <c r="I265" s="107">
        <f t="shared" si="255"/>
        <v>0</v>
      </c>
      <c r="J265" s="107">
        <f t="shared" si="255"/>
        <v>0.71611609472334037</v>
      </c>
      <c r="K265" s="107">
        <f t="shared" si="255"/>
        <v>0.82929650834098823</v>
      </c>
      <c r="L265" s="107">
        <f t="shared" si="255"/>
        <v>1.2104655061833078</v>
      </c>
      <c r="M265" s="107">
        <f t="shared" si="255"/>
        <v>2.2458827273155531</v>
      </c>
      <c r="N265" s="107">
        <f t="shared" si="255"/>
        <v>3.1291750875969742</v>
      </c>
      <c r="O265" s="107">
        <f t="shared" si="255"/>
        <v>2.9230507096428546</v>
      </c>
      <c r="P265" s="107">
        <f t="shared" si="255"/>
        <v>2.5760992877869859</v>
      </c>
      <c r="Q265" s="107">
        <f t="shared" si="255"/>
        <v>6.4151885379546867</v>
      </c>
      <c r="R265" s="107">
        <f t="shared" si="255"/>
        <v>4.6960195428636293</v>
      </c>
      <c r="S265" s="280">
        <f t="shared" ref="S265:U265" si="256">(S21/S$88)/S$89</f>
        <v>3.1537239992613668</v>
      </c>
      <c r="T265" s="107">
        <f t="shared" si="256"/>
        <v>2.559168569305049</v>
      </c>
      <c r="U265" s="107">
        <f t="shared" si="256"/>
        <v>2.665499165183852</v>
      </c>
    </row>
    <row r="266" spans="1:21" x14ac:dyDescent="0.35">
      <c r="A266" s="238" t="s">
        <v>142</v>
      </c>
      <c r="B266" s="396"/>
      <c r="C266" s="271" t="s">
        <v>62</v>
      </c>
      <c r="D266" s="107"/>
      <c r="E266" s="107">
        <f t="shared" ref="E266:R266" si="257">(E22/E$88)/E$89</f>
        <v>0</v>
      </c>
      <c r="F266" s="107">
        <f t="shared" si="257"/>
        <v>0</v>
      </c>
      <c r="G266" s="107">
        <f t="shared" si="257"/>
        <v>0</v>
      </c>
      <c r="H266" s="107">
        <f t="shared" si="257"/>
        <v>0</v>
      </c>
      <c r="I266" s="107">
        <f t="shared" si="257"/>
        <v>0</v>
      </c>
      <c r="J266" s="107">
        <f t="shared" si="257"/>
        <v>0</v>
      </c>
      <c r="K266" s="107">
        <f t="shared" si="257"/>
        <v>0</v>
      </c>
      <c r="L266" s="107">
        <f t="shared" si="257"/>
        <v>1.8918374551062573</v>
      </c>
      <c r="M266" s="107">
        <f t="shared" si="257"/>
        <v>7.3061267473521028</v>
      </c>
      <c r="N266" s="107">
        <f t="shared" si="257"/>
        <v>8.8957257907241818</v>
      </c>
      <c r="O266" s="107">
        <f t="shared" si="257"/>
        <v>9.3460107057142032</v>
      </c>
      <c r="P266" s="107">
        <f t="shared" si="257"/>
        <v>10.566338645309626</v>
      </c>
      <c r="Q266" s="107">
        <f t="shared" si="257"/>
        <v>15.018416958558225</v>
      </c>
      <c r="R266" s="107">
        <f t="shared" si="257"/>
        <v>15.569001447285979</v>
      </c>
      <c r="S266" s="107">
        <f t="shared" ref="S266:U266" si="258">(S22/S$88)/S$89</f>
        <v>11.38101502138379</v>
      </c>
      <c r="T266" s="107">
        <f t="shared" si="258"/>
        <v>8.1536243088049289</v>
      </c>
      <c r="U266" s="107">
        <f t="shared" si="258"/>
        <v>7.463688701203492</v>
      </c>
    </row>
    <row r="267" spans="1:21" x14ac:dyDescent="0.35">
      <c r="A267" s="238" t="s">
        <v>142</v>
      </c>
      <c r="B267" s="397"/>
      <c r="C267" s="277" t="s">
        <v>63</v>
      </c>
      <c r="D267" s="275"/>
      <c r="E267" s="275"/>
      <c r="F267" s="275"/>
      <c r="G267" s="275"/>
      <c r="H267" s="275"/>
      <c r="I267" s="275"/>
      <c r="J267" s="275"/>
      <c r="K267" s="275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</row>
    <row r="268" spans="1:21" x14ac:dyDescent="0.35">
      <c r="A268" s="238" t="s">
        <v>142</v>
      </c>
      <c r="B268" s="396" t="s">
        <v>5</v>
      </c>
      <c r="C268" s="279" t="s">
        <v>59</v>
      </c>
      <c r="D268" s="107"/>
      <c r="E268" s="107">
        <f t="shared" ref="E268:R268" si="259">(E24/E$88)/E$89</f>
        <v>0.32515964204847825</v>
      </c>
      <c r="F268" s="107">
        <f t="shared" si="259"/>
        <v>0.35392707475162433</v>
      </c>
      <c r="G268" s="107">
        <f t="shared" si="259"/>
        <v>0.18781456827003187</v>
      </c>
      <c r="H268" s="107">
        <f t="shared" si="259"/>
        <v>0.26047899175636513</v>
      </c>
      <c r="I268" s="107">
        <f t="shared" si="259"/>
        <v>0.24507493901613148</v>
      </c>
      <c r="J268" s="107">
        <f t="shared" si="259"/>
        <v>1.2414091363300965</v>
      </c>
      <c r="K268" s="107">
        <f t="shared" si="259"/>
        <v>0.80174842773200505</v>
      </c>
      <c r="L268" s="107">
        <f t="shared" si="259"/>
        <v>0.38752825416282527</v>
      </c>
      <c r="M268" s="107">
        <f t="shared" si="259"/>
        <v>2.6749274080619538</v>
      </c>
      <c r="N268" s="107">
        <f t="shared" si="259"/>
        <v>5.3763347978425458</v>
      </c>
      <c r="O268" s="107">
        <f t="shared" si="259"/>
        <v>8.1640880697837641</v>
      </c>
      <c r="P268" s="107">
        <f t="shared" si="259"/>
        <v>5.5902856923170852</v>
      </c>
      <c r="Q268" s="107">
        <f t="shared" si="259"/>
        <v>14.419220754479554</v>
      </c>
      <c r="R268" s="107">
        <f t="shared" si="259"/>
        <v>15.029292821463887</v>
      </c>
      <c r="S268" s="107">
        <f t="shared" ref="S268:U268" si="260">(S24/S$88)/S$89</f>
        <v>17.433971162440479</v>
      </c>
      <c r="T268" s="107">
        <f t="shared" si="260"/>
        <v>31.014915120047998</v>
      </c>
      <c r="U268" s="107">
        <f t="shared" si="260"/>
        <v>8.4588934765124364</v>
      </c>
    </row>
    <row r="269" spans="1:21" x14ac:dyDescent="0.35">
      <c r="A269" s="238" t="s">
        <v>142</v>
      </c>
      <c r="B269" s="396"/>
      <c r="C269" s="263" t="s">
        <v>60</v>
      </c>
      <c r="D269" s="107"/>
      <c r="E269" s="107">
        <f t="shared" ref="E269:R269" si="261">(E25/E$88)/E$89</f>
        <v>0.32515964204847825</v>
      </c>
      <c r="F269" s="107">
        <f t="shared" si="261"/>
        <v>0.35392707475162433</v>
      </c>
      <c r="G269" s="107">
        <f t="shared" si="261"/>
        <v>0.18781456827003187</v>
      </c>
      <c r="H269" s="107">
        <f t="shared" si="261"/>
        <v>0.26047899175636513</v>
      </c>
      <c r="I269" s="107">
        <f t="shared" si="261"/>
        <v>0.24507493901613148</v>
      </c>
      <c r="J269" s="107">
        <f t="shared" si="261"/>
        <v>1.2044303009353334</v>
      </c>
      <c r="K269" s="107">
        <f t="shared" si="261"/>
        <v>0.72118290983184763</v>
      </c>
      <c r="L269" s="107">
        <f t="shared" si="261"/>
        <v>0.11463807468295685</v>
      </c>
      <c r="M269" s="107">
        <f t="shared" si="261"/>
        <v>2.0170812867247152</v>
      </c>
      <c r="N269" s="107">
        <f t="shared" si="261"/>
        <v>5.2768162591326906</v>
      </c>
      <c r="O269" s="107">
        <f t="shared" si="261"/>
        <v>8.0764440230615868</v>
      </c>
      <c r="P269" s="107">
        <f t="shared" si="261"/>
        <v>4.5739130375606285</v>
      </c>
      <c r="Q269" s="107">
        <f t="shared" si="261"/>
        <v>12.792583462455207</v>
      </c>
      <c r="R269" s="107">
        <f t="shared" si="261"/>
        <v>14.921042906524129</v>
      </c>
      <c r="S269" s="107">
        <f t="shared" ref="S269:U269" si="262">(S25/S$88)/S$89</f>
        <v>17.254053512602255</v>
      </c>
      <c r="T269" s="107">
        <f t="shared" si="262"/>
        <v>30.668574011583818</v>
      </c>
      <c r="U269" s="107">
        <f t="shared" si="262"/>
        <v>8.3914830224379404</v>
      </c>
    </row>
    <row r="270" spans="1:21" x14ac:dyDescent="0.35">
      <c r="A270" s="238" t="s">
        <v>142</v>
      </c>
      <c r="B270" s="396"/>
      <c r="C270" s="263" t="s">
        <v>61</v>
      </c>
      <c r="D270" s="107"/>
      <c r="E270" s="107">
        <f t="shared" ref="E270:R270" si="263">(E26/E$88)/E$89</f>
        <v>0</v>
      </c>
      <c r="F270" s="107">
        <f t="shared" si="263"/>
        <v>0</v>
      </c>
      <c r="G270" s="107">
        <f t="shared" si="263"/>
        <v>0</v>
      </c>
      <c r="H270" s="107">
        <f t="shared" si="263"/>
        <v>0</v>
      </c>
      <c r="I270" s="107">
        <f t="shared" si="263"/>
        <v>0</v>
      </c>
      <c r="J270" s="107">
        <f t="shared" si="263"/>
        <v>3.6978835394762939E-2</v>
      </c>
      <c r="K270" s="107">
        <f t="shared" si="263"/>
        <v>8.0565517900157382E-2</v>
      </c>
      <c r="L270" s="107">
        <f t="shared" si="263"/>
        <v>0.27289017947986843</v>
      </c>
      <c r="M270" s="107">
        <f t="shared" si="263"/>
        <v>0.65784612133723874</v>
      </c>
      <c r="N270" s="107">
        <f t="shared" si="263"/>
        <v>9.9518538709855428E-2</v>
      </c>
      <c r="O270" s="107">
        <f t="shared" si="263"/>
        <v>8.7644046722176447E-2</v>
      </c>
      <c r="P270" s="107">
        <f t="shared" si="263"/>
        <v>1.0163726547564571</v>
      </c>
      <c r="Q270" s="107">
        <f t="shared" si="263"/>
        <v>1.6266372920243468</v>
      </c>
      <c r="R270" s="107">
        <f t="shared" si="263"/>
        <v>0.10824991493975734</v>
      </c>
      <c r="S270" s="107">
        <f t="shared" ref="S270:U270" si="264">(S26/S$88)/S$89</f>
        <v>0.179917649838224</v>
      </c>
      <c r="T270" s="107">
        <f t="shared" si="264"/>
        <v>0.34634110846417787</v>
      </c>
      <c r="U270" s="107">
        <f t="shared" si="264"/>
        <v>6.7410454074496251E-2</v>
      </c>
    </row>
    <row r="271" spans="1:21" x14ac:dyDescent="0.35">
      <c r="A271" s="238" t="s">
        <v>142</v>
      </c>
      <c r="B271" s="396"/>
      <c r="C271" s="263" t="s">
        <v>62</v>
      </c>
      <c r="D271" s="107"/>
      <c r="E271" s="107">
        <f t="shared" ref="E271:R271" si="265">(E27/E$88)/E$89</f>
        <v>0</v>
      </c>
      <c r="F271" s="107">
        <f t="shared" si="265"/>
        <v>0</v>
      </c>
      <c r="G271" s="107">
        <f t="shared" si="265"/>
        <v>0</v>
      </c>
      <c r="H271" s="107">
        <f t="shared" si="265"/>
        <v>0</v>
      </c>
      <c r="I271" s="107">
        <f t="shared" si="265"/>
        <v>0</v>
      </c>
      <c r="J271" s="107">
        <f t="shared" si="265"/>
        <v>0</v>
      </c>
      <c r="K271" s="107">
        <f t="shared" si="265"/>
        <v>0</v>
      </c>
      <c r="L271" s="107">
        <f t="shared" si="265"/>
        <v>0</v>
      </c>
      <c r="M271" s="107">
        <f t="shared" si="265"/>
        <v>0</v>
      </c>
      <c r="N271" s="107">
        <f t="shared" si="265"/>
        <v>0</v>
      </c>
      <c r="O271" s="107">
        <f t="shared" si="265"/>
        <v>0</v>
      </c>
      <c r="P271" s="107">
        <f t="shared" si="265"/>
        <v>0</v>
      </c>
      <c r="Q271" s="107">
        <f t="shared" si="265"/>
        <v>0</v>
      </c>
      <c r="R271" s="107">
        <f t="shared" si="265"/>
        <v>0</v>
      </c>
      <c r="S271" s="107">
        <f t="shared" ref="S271:U271" si="266">(S27/S$88)/S$89</f>
        <v>0</v>
      </c>
      <c r="T271" s="107">
        <f t="shared" si="266"/>
        <v>0</v>
      </c>
      <c r="U271" s="107">
        <f t="shared" si="266"/>
        <v>0</v>
      </c>
    </row>
    <row r="272" spans="1:21" x14ac:dyDescent="0.35">
      <c r="A272" s="238" t="s">
        <v>142</v>
      </c>
      <c r="B272" s="397"/>
      <c r="C272" s="282" t="s">
        <v>63</v>
      </c>
      <c r="D272" s="275"/>
      <c r="E272" s="275"/>
      <c r="F272" s="275"/>
      <c r="G272" s="275"/>
      <c r="H272" s="275"/>
      <c r="I272" s="275"/>
      <c r="J272" s="275"/>
      <c r="K272" s="275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</row>
    <row r="273" spans="1:21" x14ac:dyDescent="0.35">
      <c r="A273" s="238" t="s">
        <v>142</v>
      </c>
      <c r="B273" s="396" t="s">
        <v>6</v>
      </c>
      <c r="C273" s="279" t="s">
        <v>59</v>
      </c>
      <c r="D273" s="107"/>
      <c r="E273" s="107">
        <f t="shared" ref="E273:R273" si="267">(E29/E$88)/E$89</f>
        <v>0.75440744486708955</v>
      </c>
      <c r="F273" s="107">
        <f t="shared" si="267"/>
        <v>0.66571834698066246</v>
      </c>
      <c r="G273" s="107">
        <f t="shared" si="267"/>
        <v>0.36352356815153475</v>
      </c>
      <c r="H273" s="107">
        <f t="shared" si="267"/>
        <v>0.46258062666035116</v>
      </c>
      <c r="I273" s="107">
        <f t="shared" si="267"/>
        <v>0.47527968783683722</v>
      </c>
      <c r="J273" s="107">
        <f t="shared" si="267"/>
        <v>0.29869371961768637</v>
      </c>
      <c r="K273" s="107">
        <f t="shared" si="267"/>
        <v>0.44178103694456933</v>
      </c>
      <c r="L273" s="107">
        <f t="shared" si="267"/>
        <v>4.7444753222674088</v>
      </c>
      <c r="M273" s="107">
        <f t="shared" si="267"/>
        <v>1.1445019806752412</v>
      </c>
      <c r="N273" s="107">
        <f t="shared" si="267"/>
        <v>7.4820424208862129</v>
      </c>
      <c r="O273" s="107">
        <f t="shared" si="267"/>
        <v>8.7956203171717675</v>
      </c>
      <c r="P273" s="107">
        <f t="shared" si="267"/>
        <v>7.2064214516058085</v>
      </c>
      <c r="Q273" s="107">
        <f t="shared" si="267"/>
        <v>11.096994527545499</v>
      </c>
      <c r="R273" s="107">
        <f t="shared" si="267"/>
        <v>18.090540721688274</v>
      </c>
      <c r="S273" s="107">
        <f t="shared" ref="S273:U273" si="268">(S29/S$88)/S$89</f>
        <v>15.672353981171339</v>
      </c>
      <c r="T273" s="107">
        <f t="shared" si="268"/>
        <v>14.488229634542755</v>
      </c>
      <c r="U273" s="107">
        <f t="shared" si="268"/>
        <v>10.21684327623997</v>
      </c>
    </row>
    <row r="274" spans="1:21" x14ac:dyDescent="0.35">
      <c r="A274" s="238" t="s">
        <v>142</v>
      </c>
      <c r="B274" s="396"/>
      <c r="C274" s="263" t="s">
        <v>60</v>
      </c>
      <c r="D274" s="107"/>
      <c r="E274" s="107">
        <f t="shared" ref="E274:R274" si="269">(E30/E$88)/E$89</f>
        <v>0.75440744486708955</v>
      </c>
      <c r="F274" s="107">
        <f t="shared" si="269"/>
        <v>0.66571834698066246</v>
      </c>
      <c r="G274" s="107">
        <f t="shared" si="269"/>
        <v>0.36352356815153475</v>
      </c>
      <c r="H274" s="107">
        <f t="shared" si="269"/>
        <v>0.46258062666035116</v>
      </c>
      <c r="I274" s="107">
        <f t="shared" si="269"/>
        <v>0.47527968783683722</v>
      </c>
      <c r="J274" s="107">
        <f t="shared" si="269"/>
        <v>0.29869371961768637</v>
      </c>
      <c r="K274" s="107">
        <f t="shared" si="269"/>
        <v>0.42243987362216845</v>
      </c>
      <c r="L274" s="107">
        <f t="shared" si="269"/>
        <v>4.7344982939979099</v>
      </c>
      <c r="M274" s="107">
        <f t="shared" si="269"/>
        <v>1.1367615501669599</v>
      </c>
      <c r="N274" s="107">
        <f t="shared" si="269"/>
        <v>5.2062802009539162</v>
      </c>
      <c r="O274" s="107">
        <f t="shared" si="269"/>
        <v>6.1717595318858116</v>
      </c>
      <c r="P274" s="107">
        <f t="shared" si="269"/>
        <v>5.379747003538486</v>
      </c>
      <c r="Q274" s="107">
        <f t="shared" si="269"/>
        <v>7.8011036266963245</v>
      </c>
      <c r="R274" s="107">
        <f t="shared" si="269"/>
        <v>10.91841213111292</v>
      </c>
      <c r="S274" s="107">
        <f t="shared" ref="S274:U274" si="270">(S30/S$88)/S$89</f>
        <v>8.0940368408425574</v>
      </c>
      <c r="T274" s="107">
        <f t="shared" si="270"/>
        <v>9.0843956058648203</v>
      </c>
      <c r="U274" s="107">
        <f t="shared" si="270"/>
        <v>4.3671271887570908</v>
      </c>
    </row>
    <row r="275" spans="1:21" x14ac:dyDescent="0.35">
      <c r="A275" s="238" t="s">
        <v>142</v>
      </c>
      <c r="B275" s="396"/>
      <c r="C275" s="263" t="s">
        <v>61</v>
      </c>
      <c r="D275" s="107"/>
      <c r="E275" s="107">
        <f t="shared" ref="E275:R275" si="271">(E31/E$88)/E$89</f>
        <v>0</v>
      </c>
      <c r="F275" s="107">
        <f t="shared" si="271"/>
        <v>0</v>
      </c>
      <c r="G275" s="107">
        <f t="shared" si="271"/>
        <v>0</v>
      </c>
      <c r="H275" s="107">
        <f t="shared" si="271"/>
        <v>0</v>
      </c>
      <c r="I275" s="107">
        <f t="shared" si="271"/>
        <v>0</v>
      </c>
      <c r="J275" s="107">
        <f t="shared" si="271"/>
        <v>0</v>
      </c>
      <c r="K275" s="107">
        <f t="shared" si="271"/>
        <v>1.9341163322400878E-2</v>
      </c>
      <c r="L275" s="107">
        <f t="shared" si="271"/>
        <v>9.9770282694982837E-3</v>
      </c>
      <c r="M275" s="107">
        <f t="shared" si="271"/>
        <v>7.7404305082812005E-3</v>
      </c>
      <c r="N275" s="107">
        <f t="shared" si="271"/>
        <v>0.59834839882559077</v>
      </c>
      <c r="O275" s="107">
        <f t="shared" si="271"/>
        <v>0.89745845070343699</v>
      </c>
      <c r="P275" s="107">
        <f t="shared" si="271"/>
        <v>3.1032520480380948E-2</v>
      </c>
      <c r="Q275" s="107">
        <f t="shared" si="271"/>
        <v>0.15000544503772126</v>
      </c>
      <c r="R275" s="107">
        <f t="shared" si="271"/>
        <v>2.2555026484082905</v>
      </c>
      <c r="S275" s="107">
        <f t="shared" ref="S275:U275" si="272">(S31/S$88)/S$89</f>
        <v>1.9116981633293118</v>
      </c>
      <c r="T275" s="107">
        <f t="shared" si="272"/>
        <v>1.4107551621609111</v>
      </c>
      <c r="U275" s="107">
        <f t="shared" si="272"/>
        <v>1.0703411555844937</v>
      </c>
    </row>
    <row r="276" spans="1:21" x14ac:dyDescent="0.35">
      <c r="A276" s="238" t="s">
        <v>142</v>
      </c>
      <c r="B276" s="396"/>
      <c r="C276" s="263" t="s">
        <v>62</v>
      </c>
      <c r="D276" s="107"/>
      <c r="E276" s="107">
        <f t="shared" ref="E276:R276" si="273">(E32/E$88)/E$89</f>
        <v>0</v>
      </c>
      <c r="F276" s="107">
        <f t="shared" si="273"/>
        <v>0</v>
      </c>
      <c r="G276" s="107">
        <f t="shared" si="273"/>
        <v>0</v>
      </c>
      <c r="H276" s="107">
        <f t="shared" si="273"/>
        <v>0</v>
      </c>
      <c r="I276" s="107">
        <f t="shared" si="273"/>
        <v>0</v>
      </c>
      <c r="J276" s="107">
        <f t="shared" si="273"/>
        <v>0</v>
      </c>
      <c r="K276" s="107">
        <f t="shared" si="273"/>
        <v>0</v>
      </c>
      <c r="L276" s="107">
        <f t="shared" si="273"/>
        <v>0</v>
      </c>
      <c r="M276" s="107">
        <f t="shared" si="273"/>
        <v>0</v>
      </c>
      <c r="N276" s="107">
        <f t="shared" si="273"/>
        <v>1.6774138211067051</v>
      </c>
      <c r="O276" s="107">
        <f t="shared" si="273"/>
        <v>1.7264023345825188</v>
      </c>
      <c r="P276" s="107">
        <f t="shared" si="273"/>
        <v>1.7956419275869415</v>
      </c>
      <c r="Q276" s="107">
        <f t="shared" si="273"/>
        <v>3.1458854558114533</v>
      </c>
      <c r="R276" s="107">
        <f t="shared" si="273"/>
        <v>4.9166259421670659</v>
      </c>
      <c r="S276" s="107">
        <f t="shared" ref="S276:U276" si="274">(S32/S$88)/S$89</f>
        <v>5.6666189769994695</v>
      </c>
      <c r="T276" s="107">
        <f t="shared" si="274"/>
        <v>3.9930788665170232</v>
      </c>
      <c r="U276" s="107">
        <f t="shared" si="274"/>
        <v>4.7793749318983867</v>
      </c>
    </row>
    <row r="277" spans="1:21" x14ac:dyDescent="0.35">
      <c r="A277" s="238" t="s">
        <v>142</v>
      </c>
      <c r="B277" s="397"/>
      <c r="C277" s="282" t="s">
        <v>63</v>
      </c>
      <c r="D277" s="275"/>
      <c r="E277" s="275"/>
      <c r="F277" s="275"/>
      <c r="G277" s="275"/>
      <c r="H277" s="275"/>
      <c r="I277" s="275"/>
      <c r="J277" s="275"/>
      <c r="K277" s="275"/>
      <c r="L277" s="275"/>
      <c r="M277" s="275"/>
      <c r="N277" s="275"/>
      <c r="O277" s="275"/>
      <c r="P277" s="275"/>
      <c r="Q277" s="275"/>
      <c r="R277" s="275"/>
      <c r="S277" s="275"/>
      <c r="T277" s="107"/>
      <c r="U277" s="107"/>
    </row>
    <row r="278" spans="1:21" x14ac:dyDescent="0.35">
      <c r="A278" s="238" t="s">
        <v>142</v>
      </c>
      <c r="B278" s="395" t="s">
        <v>7</v>
      </c>
      <c r="C278" s="284" t="s">
        <v>59</v>
      </c>
      <c r="D278" s="305"/>
      <c r="E278" s="305">
        <f t="shared" ref="E278:R278" si="275">(E34/E$88)/E$89</f>
        <v>25.590456905831626</v>
      </c>
      <c r="F278" s="305">
        <f t="shared" si="275"/>
        <v>20.952699073387731</v>
      </c>
      <c r="G278" s="305">
        <f t="shared" si="275"/>
        <v>19.674817615026022</v>
      </c>
      <c r="H278" s="305">
        <f t="shared" si="275"/>
        <v>22.862012771281503</v>
      </c>
      <c r="I278" s="305">
        <f t="shared" si="275"/>
        <v>22.456385834647001</v>
      </c>
      <c r="J278" s="305">
        <f t="shared" si="275"/>
        <v>23.17776196100538</v>
      </c>
      <c r="K278" s="305">
        <f t="shared" si="275"/>
        <v>26.810073489754878</v>
      </c>
      <c r="L278" s="305">
        <f t="shared" si="275"/>
        <v>47.102067517179059</v>
      </c>
      <c r="M278" s="305">
        <f t="shared" si="275"/>
        <v>84.040122880878315</v>
      </c>
      <c r="N278" s="305">
        <f t="shared" si="275"/>
        <v>117.53657935394386</v>
      </c>
      <c r="O278" s="305">
        <f t="shared" si="275"/>
        <v>160.2841334245179</v>
      </c>
      <c r="P278" s="305">
        <f t="shared" si="275"/>
        <v>151.45035705568432</v>
      </c>
      <c r="Q278" s="305">
        <f t="shared" si="275"/>
        <v>174.93075937511094</v>
      </c>
      <c r="R278" s="305">
        <f t="shared" si="275"/>
        <v>181.4284168294088</v>
      </c>
      <c r="S278" s="305">
        <f t="shared" ref="S278:U278" si="276">(S34/S$88)/S$89</f>
        <v>178.71536021838139</v>
      </c>
      <c r="T278" s="305">
        <f t="shared" si="276"/>
        <v>137.45954236057491</v>
      </c>
      <c r="U278" s="305">
        <f t="shared" si="276"/>
        <v>131.37256977945597</v>
      </c>
    </row>
    <row r="279" spans="1:21" x14ac:dyDescent="0.35">
      <c r="A279" s="238" t="s">
        <v>142</v>
      </c>
      <c r="B279" s="396"/>
      <c r="C279" s="263" t="s">
        <v>60</v>
      </c>
      <c r="D279" s="107"/>
      <c r="E279" s="107">
        <f t="shared" ref="E279:R279" si="277">(E35/E$88)/E$89</f>
        <v>25.590456905831626</v>
      </c>
      <c r="F279" s="107">
        <f t="shared" si="277"/>
        <v>20.952699073387731</v>
      </c>
      <c r="G279" s="107">
        <f t="shared" si="277"/>
        <v>19.674817615026022</v>
      </c>
      <c r="H279" s="107">
        <f t="shared" si="277"/>
        <v>22.862012771281503</v>
      </c>
      <c r="I279" s="107">
        <f t="shared" si="277"/>
        <v>22.456385834647001</v>
      </c>
      <c r="J279" s="107">
        <f t="shared" si="277"/>
        <v>16.562110069721527</v>
      </c>
      <c r="K279" s="107">
        <f t="shared" si="277"/>
        <v>17.735064166237777</v>
      </c>
      <c r="L279" s="107">
        <f t="shared" si="277"/>
        <v>18.086509808099557</v>
      </c>
      <c r="M279" s="107">
        <f t="shared" si="277"/>
        <v>26.511371191732138</v>
      </c>
      <c r="N279" s="107">
        <f t="shared" si="277"/>
        <v>48.737383361866456</v>
      </c>
      <c r="O279" s="107">
        <f t="shared" si="277"/>
        <v>74.319631273816526</v>
      </c>
      <c r="P279" s="107">
        <f t="shared" si="277"/>
        <v>84.172288051185603</v>
      </c>
      <c r="Q279" s="107">
        <f t="shared" si="277"/>
        <v>74.113663390398997</v>
      </c>
      <c r="R279" s="107">
        <f t="shared" si="277"/>
        <v>77.594940621475743</v>
      </c>
      <c r="S279" s="107">
        <f t="shared" ref="S279:U279" si="278">(S35/S$88)/S$89</f>
        <v>91.418415480278767</v>
      </c>
      <c r="T279" s="107">
        <f t="shared" si="278"/>
        <v>79.248975598211487</v>
      </c>
      <c r="U279" s="107">
        <f t="shared" si="278"/>
        <v>68.681646185320531</v>
      </c>
    </row>
    <row r="280" spans="1:21" x14ac:dyDescent="0.35">
      <c r="A280" s="238" t="s">
        <v>142</v>
      </c>
      <c r="B280" s="396"/>
      <c r="C280" s="263" t="s">
        <v>61</v>
      </c>
      <c r="D280" s="107"/>
      <c r="E280" s="107">
        <f t="shared" ref="E280:R280" si="279">(E36/E$88)/E$89</f>
        <v>0</v>
      </c>
      <c r="F280" s="107">
        <f t="shared" si="279"/>
        <v>0</v>
      </c>
      <c r="G280" s="107">
        <f t="shared" si="279"/>
        <v>0</v>
      </c>
      <c r="H280" s="107">
        <f t="shared" si="279"/>
        <v>0</v>
      </c>
      <c r="I280" s="107">
        <f t="shared" si="279"/>
        <v>0</v>
      </c>
      <c r="J280" s="107">
        <f t="shared" si="279"/>
        <v>6.615651891283858</v>
      </c>
      <c r="K280" s="107">
        <f t="shared" si="279"/>
        <v>9.0750093235171025</v>
      </c>
      <c r="L280" s="107">
        <f t="shared" si="279"/>
        <v>13.976699758191614</v>
      </c>
      <c r="M280" s="107">
        <f t="shared" si="279"/>
        <v>17.035316454631506</v>
      </c>
      <c r="N280" s="107">
        <f t="shared" si="279"/>
        <v>22.434136083076407</v>
      </c>
      <c r="O280" s="107">
        <f t="shared" si="279"/>
        <v>31.526009243694887</v>
      </c>
      <c r="P280" s="107">
        <f t="shared" si="279"/>
        <v>26.739388914890291</v>
      </c>
      <c r="Q280" s="107">
        <f t="shared" si="279"/>
        <v>39.258838467720594</v>
      </c>
      <c r="R280" s="107">
        <f t="shared" si="279"/>
        <v>38.285007564538063</v>
      </c>
      <c r="S280" s="107">
        <f t="shared" ref="S280:U280" si="280">(S36/S$88)/S$89</f>
        <v>32.265082006026205</v>
      </c>
      <c r="T280" s="107">
        <f t="shared" si="280"/>
        <v>24.549848485016796</v>
      </c>
      <c r="U280" s="107">
        <f t="shared" si="280"/>
        <v>23.98372658115105</v>
      </c>
    </row>
    <row r="281" spans="1:21" x14ac:dyDescent="0.35">
      <c r="A281" s="238" t="s">
        <v>142</v>
      </c>
      <c r="B281" s="396"/>
      <c r="C281" s="263" t="s">
        <v>62</v>
      </c>
      <c r="D281" s="107"/>
      <c r="E281" s="107">
        <f t="shared" ref="E281:R281" si="281">(E37/E$88)/E$89</f>
        <v>0</v>
      </c>
      <c r="F281" s="107">
        <f t="shared" si="281"/>
        <v>0</v>
      </c>
      <c r="G281" s="107">
        <f t="shared" si="281"/>
        <v>0</v>
      </c>
      <c r="H281" s="107">
        <f t="shared" si="281"/>
        <v>0</v>
      </c>
      <c r="I281" s="107">
        <f t="shared" si="281"/>
        <v>0</v>
      </c>
      <c r="J281" s="107">
        <f t="shared" si="281"/>
        <v>0</v>
      </c>
      <c r="K281" s="107">
        <f t="shared" si="281"/>
        <v>0</v>
      </c>
      <c r="L281" s="107">
        <f t="shared" si="281"/>
        <v>15.038857950887893</v>
      </c>
      <c r="M281" s="107">
        <f t="shared" si="281"/>
        <v>40.493435234514678</v>
      </c>
      <c r="N281" s="107">
        <f t="shared" si="281"/>
        <v>46.365059909001012</v>
      </c>
      <c r="O281" s="107">
        <f t="shared" si="281"/>
        <v>54.438492907006484</v>
      </c>
      <c r="P281" s="107">
        <f t="shared" si="281"/>
        <v>40.538680089608427</v>
      </c>
      <c r="Q281" s="107">
        <f t="shared" si="281"/>
        <v>61.558257516991361</v>
      </c>
      <c r="R281" s="107">
        <f t="shared" si="281"/>
        <v>65.548468643395012</v>
      </c>
      <c r="S281" s="107">
        <f t="shared" ref="S281:U281" si="282">(S37/S$88)/S$89</f>
        <v>55.031862732076412</v>
      </c>
      <c r="T281" s="107">
        <f t="shared" si="282"/>
        <v>33.660718277346625</v>
      </c>
      <c r="U281" s="107">
        <f t="shared" si="282"/>
        <v>38.707197012984381</v>
      </c>
    </row>
    <row r="282" spans="1:21" x14ac:dyDescent="0.35">
      <c r="A282" s="238" t="s">
        <v>142</v>
      </c>
      <c r="B282" s="397"/>
      <c r="C282" s="282" t="s">
        <v>63</v>
      </c>
      <c r="D282" s="275"/>
      <c r="E282" s="275"/>
      <c r="F282" s="275"/>
      <c r="G282" s="275"/>
      <c r="H282" s="275"/>
      <c r="I282" s="275"/>
      <c r="J282" s="275"/>
      <c r="K282" s="275"/>
      <c r="L282" s="275"/>
      <c r="M282" s="275"/>
      <c r="N282" s="275"/>
      <c r="O282" s="275"/>
      <c r="P282" s="275"/>
      <c r="Q282" s="275"/>
      <c r="R282" s="275"/>
      <c r="S282" s="275"/>
      <c r="T282" s="107"/>
      <c r="U282" s="107"/>
    </row>
    <row r="283" spans="1:21" x14ac:dyDescent="0.35">
      <c r="A283" s="238" t="s">
        <v>142</v>
      </c>
      <c r="B283" s="395" t="s">
        <v>8</v>
      </c>
      <c r="C283" s="284" t="s">
        <v>59</v>
      </c>
      <c r="D283" s="305"/>
      <c r="E283" s="305">
        <f t="shared" ref="E283:R283" si="283">(E39/E$88)/E$89</f>
        <v>0</v>
      </c>
      <c r="F283" s="305">
        <f t="shared" si="283"/>
        <v>0</v>
      </c>
      <c r="G283" s="305">
        <f t="shared" si="283"/>
        <v>0</v>
      </c>
      <c r="H283" s="305">
        <f t="shared" si="283"/>
        <v>0</v>
      </c>
      <c r="I283" s="305">
        <f t="shared" si="283"/>
        <v>0</v>
      </c>
      <c r="J283" s="305">
        <f t="shared" si="283"/>
        <v>0</v>
      </c>
      <c r="K283" s="305">
        <f t="shared" si="283"/>
        <v>0</v>
      </c>
      <c r="L283" s="305">
        <f t="shared" si="283"/>
        <v>0</v>
      </c>
      <c r="M283" s="305">
        <f t="shared" si="283"/>
        <v>0</v>
      </c>
      <c r="N283" s="305">
        <f t="shared" si="283"/>
        <v>6.0611130759737462</v>
      </c>
      <c r="O283" s="305">
        <f t="shared" si="283"/>
        <v>7.2823987493305156</v>
      </c>
      <c r="P283" s="305">
        <f t="shared" si="283"/>
        <v>26.109397308953483</v>
      </c>
      <c r="Q283" s="305">
        <f t="shared" si="283"/>
        <v>25.02037714923144</v>
      </c>
      <c r="R283" s="305">
        <f t="shared" si="283"/>
        <v>8.2549881423174689</v>
      </c>
      <c r="S283" s="305">
        <f t="shared" ref="S283:U283" si="284">(S39/S$88)/S$89</f>
        <v>6.9098580879733911</v>
      </c>
      <c r="T283" s="305">
        <f t="shared" si="284"/>
        <v>5.1198469001661815</v>
      </c>
      <c r="U283" s="305">
        <f t="shared" si="284"/>
        <v>4.7720171005496619</v>
      </c>
    </row>
    <row r="284" spans="1:21" x14ac:dyDescent="0.35">
      <c r="A284" s="238" t="s">
        <v>142</v>
      </c>
      <c r="B284" s="396"/>
      <c r="C284" s="263" t="s">
        <v>60</v>
      </c>
      <c r="D284" s="107"/>
      <c r="E284" s="107">
        <f t="shared" ref="E284:R284" si="285">(E40/E$88)/E$89</f>
        <v>0</v>
      </c>
      <c r="F284" s="107">
        <f t="shared" si="285"/>
        <v>0</v>
      </c>
      <c r="G284" s="107">
        <f t="shared" si="285"/>
        <v>0</v>
      </c>
      <c r="H284" s="107">
        <f t="shared" si="285"/>
        <v>0</v>
      </c>
      <c r="I284" s="107">
        <f t="shared" si="285"/>
        <v>0</v>
      </c>
      <c r="J284" s="107">
        <f t="shared" si="285"/>
        <v>0</v>
      </c>
      <c r="K284" s="107">
        <f t="shared" si="285"/>
        <v>0</v>
      </c>
      <c r="L284" s="107">
        <f t="shared" si="285"/>
        <v>0</v>
      </c>
      <c r="M284" s="107">
        <f t="shared" si="285"/>
        <v>0</v>
      </c>
      <c r="N284" s="107">
        <f t="shared" si="285"/>
        <v>0.67689754130052981</v>
      </c>
      <c r="O284" s="107">
        <f t="shared" si="285"/>
        <v>1.0059617398871599</v>
      </c>
      <c r="P284" s="107">
        <f t="shared" si="285"/>
        <v>10.866595145787857</v>
      </c>
      <c r="Q284" s="107">
        <f t="shared" si="285"/>
        <v>9.5436532851756013</v>
      </c>
      <c r="R284" s="107">
        <f t="shared" si="285"/>
        <v>0.96533904812422688</v>
      </c>
      <c r="S284" s="107">
        <f t="shared" ref="S284:U284" si="286">(S40/S$88)/S$89</f>
        <v>0.83162530962598735</v>
      </c>
      <c r="T284" s="107">
        <f t="shared" si="286"/>
        <v>0.68225099969969927</v>
      </c>
      <c r="U284" s="107">
        <f t="shared" si="286"/>
        <v>0.70390840901480334</v>
      </c>
    </row>
    <row r="285" spans="1:21" x14ac:dyDescent="0.35">
      <c r="A285" s="238" t="s">
        <v>142</v>
      </c>
      <c r="B285" s="396"/>
      <c r="C285" s="263" t="s">
        <v>61</v>
      </c>
      <c r="D285" s="107"/>
      <c r="E285" s="107">
        <f t="shared" ref="E285:R285" si="287">(E41/E$88)/E$89</f>
        <v>0</v>
      </c>
      <c r="F285" s="107">
        <f t="shared" si="287"/>
        <v>0</v>
      </c>
      <c r="G285" s="107">
        <f t="shared" si="287"/>
        <v>0</v>
      </c>
      <c r="H285" s="107">
        <f t="shared" si="287"/>
        <v>0</v>
      </c>
      <c r="I285" s="107">
        <f t="shared" si="287"/>
        <v>0</v>
      </c>
      <c r="J285" s="107">
        <f t="shared" si="287"/>
        <v>0</v>
      </c>
      <c r="K285" s="107">
        <f t="shared" si="287"/>
        <v>0</v>
      </c>
      <c r="L285" s="107">
        <f t="shared" si="287"/>
        <v>0</v>
      </c>
      <c r="M285" s="107">
        <f t="shared" si="287"/>
        <v>0</v>
      </c>
      <c r="N285" s="107">
        <f t="shared" si="287"/>
        <v>0.67689754130052981</v>
      </c>
      <c r="O285" s="107">
        <f t="shared" si="287"/>
        <v>1.0059617398871599</v>
      </c>
      <c r="P285" s="107">
        <f t="shared" si="287"/>
        <v>10.866595145787857</v>
      </c>
      <c r="Q285" s="107">
        <f t="shared" si="287"/>
        <v>9.5437078441985221</v>
      </c>
      <c r="R285" s="107">
        <f t="shared" si="287"/>
        <v>0.96541714902203202</v>
      </c>
      <c r="S285" s="107">
        <f>(S41/S$88)/S$89</f>
        <v>0.95154275642853225</v>
      </c>
      <c r="T285" s="107">
        <f t="shared" ref="T285:U285" si="288">(T41/T$88)/T$89</f>
        <v>1.2420049322715818</v>
      </c>
      <c r="U285" s="107">
        <f t="shared" si="288"/>
        <v>0.88938996345820964</v>
      </c>
    </row>
    <row r="286" spans="1:21" x14ac:dyDescent="0.35">
      <c r="A286" s="238" t="s">
        <v>142</v>
      </c>
      <c r="B286" s="396"/>
      <c r="C286" s="263" t="s">
        <v>62</v>
      </c>
      <c r="D286" s="107"/>
      <c r="E286" s="107">
        <f t="shared" ref="E286:R286" si="289">(E42/E$88)/E$89</f>
        <v>0</v>
      </c>
      <c r="F286" s="107">
        <f t="shared" si="289"/>
        <v>0</v>
      </c>
      <c r="G286" s="107">
        <f t="shared" si="289"/>
        <v>0</v>
      </c>
      <c r="H286" s="107">
        <f t="shared" si="289"/>
        <v>0</v>
      </c>
      <c r="I286" s="107">
        <f t="shared" si="289"/>
        <v>0</v>
      </c>
      <c r="J286" s="107">
        <f t="shared" si="289"/>
        <v>0</v>
      </c>
      <c r="K286" s="107">
        <f t="shared" si="289"/>
        <v>0</v>
      </c>
      <c r="L286" s="107">
        <f t="shared" si="289"/>
        <v>0</v>
      </c>
      <c r="M286" s="107">
        <f t="shared" si="289"/>
        <v>0</v>
      </c>
      <c r="N286" s="107">
        <f t="shared" si="289"/>
        <v>4.7073179933726861</v>
      </c>
      <c r="O286" s="107">
        <f t="shared" si="289"/>
        <v>5.2704752695561945</v>
      </c>
      <c r="P286" s="107">
        <f t="shared" si="289"/>
        <v>4.3762070173777712</v>
      </c>
      <c r="Q286" s="107">
        <f t="shared" si="289"/>
        <v>5.9330160198573143</v>
      </c>
      <c r="R286" s="107">
        <f t="shared" si="289"/>
        <v>6.324231945171209</v>
      </c>
      <c r="S286" s="107">
        <f>(S42/S$88)/S$89</f>
        <v>5.126690021918872</v>
      </c>
      <c r="T286" s="107">
        <f t="shared" ref="T286:U286" si="290">(T42/T$88)/T$89</f>
        <v>3.1955909681949004</v>
      </c>
      <c r="U286" s="107">
        <f t="shared" si="290"/>
        <v>3.1787187280766482</v>
      </c>
    </row>
    <row r="287" spans="1:21" x14ac:dyDescent="0.35">
      <c r="A287" s="238" t="s">
        <v>142</v>
      </c>
      <c r="B287" s="397"/>
      <c r="C287" s="282" t="s">
        <v>63</v>
      </c>
      <c r="D287" s="275"/>
      <c r="E287" s="275"/>
      <c r="F287" s="275"/>
      <c r="G287" s="275"/>
      <c r="H287" s="275"/>
      <c r="I287" s="275"/>
      <c r="J287" s="275"/>
      <c r="K287" s="275"/>
      <c r="L287" s="275"/>
      <c r="M287" s="275"/>
      <c r="N287" s="275"/>
      <c r="O287" s="275"/>
      <c r="P287" s="275"/>
      <c r="Q287" s="275"/>
      <c r="R287" s="275"/>
      <c r="S287" s="275"/>
      <c r="T287" s="107"/>
      <c r="U287" s="107"/>
    </row>
    <row r="288" spans="1:21" x14ac:dyDescent="0.35">
      <c r="A288" s="238" t="s">
        <v>142</v>
      </c>
      <c r="B288" s="395" t="s">
        <v>9</v>
      </c>
      <c r="C288" s="284" t="s">
        <v>59</v>
      </c>
      <c r="D288" s="305"/>
      <c r="E288" s="305">
        <f t="shared" ref="E288:R288" si="291">(E44/E$88)/E$89</f>
        <v>0.54051858158274557</v>
      </c>
      <c r="F288" s="305">
        <f t="shared" si="291"/>
        <v>0.58038592621153429</v>
      </c>
      <c r="G288" s="305">
        <f t="shared" si="291"/>
        <v>0.73326554298810898</v>
      </c>
      <c r="H288" s="305">
        <f t="shared" si="291"/>
        <v>0.67172747692482571</v>
      </c>
      <c r="I288" s="305">
        <f t="shared" si="291"/>
        <v>0.67674202395793903</v>
      </c>
      <c r="J288" s="305">
        <f t="shared" si="291"/>
        <v>0.92800008953337498</v>
      </c>
      <c r="K288" s="305">
        <f t="shared" si="291"/>
        <v>0.95643662361206794</v>
      </c>
      <c r="L288" s="305">
        <f t="shared" si="291"/>
        <v>3.4256027626477499</v>
      </c>
      <c r="M288" s="305">
        <f t="shared" si="291"/>
        <v>4.1226899754882691</v>
      </c>
      <c r="N288" s="305">
        <f t="shared" si="291"/>
        <v>28.677587430404095</v>
      </c>
      <c r="O288" s="305">
        <f t="shared" si="291"/>
        <v>34.58402851454764</v>
      </c>
      <c r="P288" s="305">
        <f t="shared" si="291"/>
        <v>34.687862898251247</v>
      </c>
      <c r="Q288" s="305">
        <f t="shared" si="291"/>
        <v>49.391477374118047</v>
      </c>
      <c r="R288" s="305">
        <f t="shared" si="291"/>
        <v>51.087070262599092</v>
      </c>
      <c r="S288" s="305">
        <f>(S44/S$88)/S$89</f>
        <v>50.953051533688111</v>
      </c>
      <c r="T288" s="305">
        <f t="shared" ref="T288:U288" si="292">(T44/T$88)/T$89</f>
        <v>35.230433103252572</v>
      </c>
      <c r="U288" s="305">
        <f t="shared" si="292"/>
        <v>36.091519552270462</v>
      </c>
    </row>
    <row r="289" spans="1:21" x14ac:dyDescent="0.35">
      <c r="A289" s="238" t="s">
        <v>142</v>
      </c>
      <c r="B289" s="396"/>
      <c r="C289" s="263" t="s">
        <v>60</v>
      </c>
      <c r="D289" s="107"/>
      <c r="E289" s="107">
        <f t="shared" ref="E289:R289" si="293">(E45/E$88)/E$89</f>
        <v>0.54051858158274557</v>
      </c>
      <c r="F289" s="107">
        <f t="shared" si="293"/>
        <v>0.58038592621153429</v>
      </c>
      <c r="G289" s="107">
        <f t="shared" si="293"/>
        <v>0.73326554298810898</v>
      </c>
      <c r="H289" s="107">
        <f t="shared" si="293"/>
        <v>0.67172747692482571</v>
      </c>
      <c r="I289" s="107">
        <f t="shared" si="293"/>
        <v>0.67674202395793903</v>
      </c>
      <c r="J289" s="107">
        <f t="shared" si="293"/>
        <v>0.61801269740640563</v>
      </c>
      <c r="K289" s="107">
        <f t="shared" si="293"/>
        <v>0.53544143809416578</v>
      </c>
      <c r="L289" s="107">
        <f t="shared" si="293"/>
        <v>1.9842456659340642</v>
      </c>
      <c r="M289" s="107">
        <f t="shared" si="293"/>
        <v>0.94275205801179207</v>
      </c>
      <c r="N289" s="107">
        <f t="shared" si="293"/>
        <v>2.2297913466845865</v>
      </c>
      <c r="O289" s="107">
        <f t="shared" si="293"/>
        <v>2.3971696911881111</v>
      </c>
      <c r="P289" s="107">
        <f t="shared" si="293"/>
        <v>2.7848509407984512</v>
      </c>
      <c r="Q289" s="107">
        <f t="shared" si="293"/>
        <v>2.3243480209864642</v>
      </c>
      <c r="R289" s="107">
        <f t="shared" si="293"/>
        <v>4.6963953958663991</v>
      </c>
      <c r="S289" s="107">
        <f>(S45/S$88)/S$89</f>
        <v>3.1584502439602136</v>
      </c>
      <c r="T289" s="107">
        <f t="shared" ref="T289:U289" si="294">(T45/T$88)/T$89</f>
        <v>2.328945650032018</v>
      </c>
      <c r="U289" s="107">
        <f t="shared" si="294"/>
        <v>3.0355379432670451</v>
      </c>
    </row>
    <row r="290" spans="1:21" x14ac:dyDescent="0.35">
      <c r="A290" s="238" t="s">
        <v>142</v>
      </c>
      <c r="B290" s="396"/>
      <c r="C290" s="263" t="s">
        <v>61</v>
      </c>
      <c r="D290" s="107"/>
      <c r="E290" s="107">
        <f t="shared" ref="E290:R290" si="295">(E46/E$88)/E$89</f>
        <v>0</v>
      </c>
      <c r="F290" s="107">
        <f t="shared" si="295"/>
        <v>0</v>
      </c>
      <c r="G290" s="107">
        <f t="shared" si="295"/>
        <v>0</v>
      </c>
      <c r="H290" s="107">
        <f t="shared" si="295"/>
        <v>0</v>
      </c>
      <c r="I290" s="107">
        <f t="shared" si="295"/>
        <v>0</v>
      </c>
      <c r="J290" s="107">
        <f t="shared" si="295"/>
        <v>0.30998739212696941</v>
      </c>
      <c r="K290" s="107">
        <f t="shared" si="295"/>
        <v>0.4209951855179021</v>
      </c>
      <c r="L290" s="107">
        <f t="shared" si="295"/>
        <v>0.34221484023702547</v>
      </c>
      <c r="M290" s="107">
        <f t="shared" si="295"/>
        <v>0.17021690744431639</v>
      </c>
      <c r="N290" s="107">
        <f t="shared" si="295"/>
        <v>5.174605418719918</v>
      </c>
      <c r="O290" s="107">
        <f t="shared" si="295"/>
        <v>8.1460246118143882</v>
      </c>
      <c r="P290" s="107">
        <f t="shared" si="295"/>
        <v>5.7792839439672266</v>
      </c>
      <c r="Q290" s="107">
        <f t="shared" si="295"/>
        <v>10.279361771364524</v>
      </c>
      <c r="R290" s="107">
        <f t="shared" si="295"/>
        <v>8.0750660626986441</v>
      </c>
      <c r="S290" s="107">
        <f>(S46/S$88)/S$89</f>
        <v>6.0280604909385254</v>
      </c>
      <c r="T290" s="107">
        <f t="shared" ref="T290:U290" si="296">(T46/T$88)/T$89</f>
        <v>3.4639046537987608</v>
      </c>
      <c r="U290" s="107">
        <f t="shared" si="296"/>
        <v>3.6298455271892633</v>
      </c>
    </row>
    <row r="291" spans="1:21" x14ac:dyDescent="0.35">
      <c r="A291" s="238" t="s">
        <v>142</v>
      </c>
      <c r="B291" s="396"/>
      <c r="C291" s="263" t="s">
        <v>62</v>
      </c>
      <c r="D291" s="107"/>
      <c r="E291" s="107">
        <f t="shared" ref="E291:R291" si="297">(E47/E$88)/E$89</f>
        <v>0</v>
      </c>
      <c r="F291" s="107">
        <f t="shared" si="297"/>
        <v>0</v>
      </c>
      <c r="G291" s="107">
        <f t="shared" si="297"/>
        <v>0</v>
      </c>
      <c r="H291" s="107">
        <f t="shared" si="297"/>
        <v>0</v>
      </c>
      <c r="I291" s="107">
        <f t="shared" si="297"/>
        <v>0</v>
      </c>
      <c r="J291" s="107">
        <f t="shared" si="297"/>
        <v>0</v>
      </c>
      <c r="K291" s="107">
        <f t="shared" si="297"/>
        <v>0</v>
      </c>
      <c r="L291" s="107">
        <f t="shared" si="297"/>
        <v>1.09914225647666</v>
      </c>
      <c r="M291" s="107">
        <f t="shared" si="297"/>
        <v>3.0097210100321612</v>
      </c>
      <c r="N291" s="107">
        <f t="shared" si="297"/>
        <v>21.273190664999589</v>
      </c>
      <c r="O291" s="107">
        <f t="shared" si="297"/>
        <v>24.040834211545146</v>
      </c>
      <c r="P291" s="107">
        <f t="shared" si="297"/>
        <v>26.123728013485568</v>
      </c>
      <c r="Q291" s="107">
        <f t="shared" si="297"/>
        <v>36.787767581767064</v>
      </c>
      <c r="R291" s="107">
        <f t="shared" si="297"/>
        <v>38.315608804034049</v>
      </c>
      <c r="S291" s="107">
        <f>(S47/S$88)/S$89</f>
        <v>41.766540798789372</v>
      </c>
      <c r="T291" s="107">
        <f t="shared" ref="T291:U291" si="298">(T47/T$88)/T$89</f>
        <v>29.437582799421797</v>
      </c>
      <c r="U291" s="107">
        <f t="shared" si="298"/>
        <v>29.426136081814153</v>
      </c>
    </row>
    <row r="292" spans="1:21" x14ac:dyDescent="0.35">
      <c r="A292" s="238" t="s">
        <v>142</v>
      </c>
      <c r="B292" s="397"/>
      <c r="C292" s="282" t="s">
        <v>63</v>
      </c>
      <c r="D292" s="275"/>
      <c r="E292" s="275"/>
      <c r="F292" s="275"/>
      <c r="G292" s="275"/>
      <c r="H292" s="275"/>
      <c r="I292" s="275"/>
      <c r="J292" s="275"/>
      <c r="K292" s="275"/>
      <c r="L292" s="275"/>
      <c r="M292" s="275"/>
      <c r="N292" s="275"/>
      <c r="O292" s="275"/>
      <c r="P292" s="275"/>
      <c r="Q292" s="275"/>
      <c r="R292" s="275"/>
      <c r="S292" s="275"/>
      <c r="T292" s="107"/>
      <c r="U292" s="107"/>
    </row>
    <row r="293" spans="1:21" x14ac:dyDescent="0.35">
      <c r="A293" s="238" t="s">
        <v>142</v>
      </c>
      <c r="B293" s="395" t="s">
        <v>1</v>
      </c>
      <c r="C293" s="284" t="s">
        <v>59</v>
      </c>
      <c r="D293" s="305"/>
      <c r="E293" s="305">
        <f t="shared" ref="E293:R293" si="299">(E49/E$88)/E$89</f>
        <v>5.2770686783863283</v>
      </c>
      <c r="F293" s="305">
        <f t="shared" si="299"/>
        <v>5.227750726890326</v>
      </c>
      <c r="G293" s="305">
        <f t="shared" si="299"/>
        <v>1.7609672520047996</v>
      </c>
      <c r="H293" s="305">
        <f t="shared" si="299"/>
        <v>1.7763031412011667</v>
      </c>
      <c r="I293" s="305">
        <f t="shared" si="299"/>
        <v>2.5426321688214344</v>
      </c>
      <c r="J293" s="305">
        <f t="shared" si="299"/>
        <v>4.384383967916742</v>
      </c>
      <c r="K293" s="305">
        <f t="shared" si="299"/>
        <v>4.5782252463761495</v>
      </c>
      <c r="L293" s="305">
        <f t="shared" si="299"/>
        <v>12.571877046225081</v>
      </c>
      <c r="M293" s="305">
        <f t="shared" si="299"/>
        <v>23.884614465332156</v>
      </c>
      <c r="N293" s="305">
        <f t="shared" si="299"/>
        <v>11.59582271241467</v>
      </c>
      <c r="O293" s="305">
        <f t="shared" si="299"/>
        <v>12.446876977226314</v>
      </c>
      <c r="P293" s="305">
        <f t="shared" si="299"/>
        <v>9.7005551068837423</v>
      </c>
      <c r="Q293" s="305">
        <f t="shared" si="299"/>
        <v>10.797514255395992</v>
      </c>
      <c r="R293" s="305">
        <f t="shared" si="299"/>
        <v>24.811786460076522</v>
      </c>
      <c r="S293" s="305">
        <f>(S49/S$88)/S$89</f>
        <v>22.433809468519186</v>
      </c>
      <c r="T293" s="305">
        <f t="shared" ref="T293:U293" si="300">(T49/T$88)/T$89</f>
        <v>19.555537090771246</v>
      </c>
      <c r="U293" s="305">
        <f t="shared" si="300"/>
        <v>16.289870166201339</v>
      </c>
    </row>
    <row r="294" spans="1:21" x14ac:dyDescent="0.35">
      <c r="A294" s="238" t="s">
        <v>142</v>
      </c>
      <c r="B294" s="396"/>
      <c r="C294" s="263" t="s">
        <v>60</v>
      </c>
      <c r="D294" s="107"/>
      <c r="E294" s="107">
        <f t="shared" ref="E294:R294" si="301">(E50/E$88)/E$89</f>
        <v>5.2770686783863283</v>
      </c>
      <c r="F294" s="107">
        <f t="shared" si="301"/>
        <v>5.227750726890326</v>
      </c>
      <c r="G294" s="107">
        <f t="shared" si="301"/>
        <v>1.7609672520047996</v>
      </c>
      <c r="H294" s="107">
        <f t="shared" si="301"/>
        <v>1.7763031412011667</v>
      </c>
      <c r="I294" s="107">
        <f t="shared" si="301"/>
        <v>2.5426321688214344</v>
      </c>
      <c r="J294" s="107">
        <f t="shared" si="301"/>
        <v>3.3460995733001826</v>
      </c>
      <c r="K294" s="107">
        <f t="shared" si="301"/>
        <v>2.2969351576232362</v>
      </c>
      <c r="L294" s="107">
        <f t="shared" si="301"/>
        <v>2.2897271968974646</v>
      </c>
      <c r="M294" s="107">
        <f t="shared" si="301"/>
        <v>1.9184579144261584</v>
      </c>
      <c r="N294" s="107">
        <f t="shared" si="301"/>
        <v>3.7243044282962923</v>
      </c>
      <c r="O294" s="107">
        <f t="shared" si="301"/>
        <v>4.5860449059671362</v>
      </c>
      <c r="P294" s="107">
        <f t="shared" si="301"/>
        <v>6.4555224284709825</v>
      </c>
      <c r="Q294" s="107">
        <f t="shared" si="301"/>
        <v>6.2843801754093809</v>
      </c>
      <c r="R294" s="107">
        <f t="shared" si="301"/>
        <v>5.3420284551516044</v>
      </c>
      <c r="S294" s="107">
        <f>(S50/S$88)/S$89</f>
        <v>5.0994596057140393</v>
      </c>
      <c r="T294" s="107">
        <f t="shared" ref="T294:U294" si="302">(T50/T$88)/T$89</f>
        <v>5.5901503304191138</v>
      </c>
      <c r="U294" s="107">
        <f t="shared" si="302"/>
        <v>2.4304746769958019</v>
      </c>
    </row>
    <row r="295" spans="1:21" x14ac:dyDescent="0.35">
      <c r="A295" s="238" t="s">
        <v>142</v>
      </c>
      <c r="B295" s="396"/>
      <c r="C295" s="263" t="s">
        <v>61</v>
      </c>
      <c r="D295" s="107"/>
      <c r="E295" s="107">
        <f t="shared" ref="E295:R295" si="303">(E51/E$88)/E$89</f>
        <v>0</v>
      </c>
      <c r="F295" s="107">
        <f t="shared" si="303"/>
        <v>0</v>
      </c>
      <c r="G295" s="107">
        <f t="shared" si="303"/>
        <v>0</v>
      </c>
      <c r="H295" s="107">
        <f t="shared" si="303"/>
        <v>0</v>
      </c>
      <c r="I295" s="107">
        <f t="shared" si="303"/>
        <v>0</v>
      </c>
      <c r="J295" s="107">
        <f t="shared" si="303"/>
        <v>1.0382843946165594</v>
      </c>
      <c r="K295" s="107">
        <f t="shared" si="303"/>
        <v>2.2812900887529128</v>
      </c>
      <c r="L295" s="107">
        <f t="shared" si="303"/>
        <v>4.6191922035237054</v>
      </c>
      <c r="M295" s="107">
        <f t="shared" si="303"/>
        <v>6.6863931474463776</v>
      </c>
      <c r="N295" s="107">
        <f t="shared" si="303"/>
        <v>5.7082864689399369</v>
      </c>
      <c r="O295" s="107">
        <f t="shared" si="303"/>
        <v>4.8826283348278521</v>
      </c>
      <c r="P295" s="107">
        <f t="shared" si="303"/>
        <v>0.89543361314161485</v>
      </c>
      <c r="Q295" s="107">
        <f t="shared" si="303"/>
        <v>1.1489559872098178</v>
      </c>
      <c r="R295" s="107">
        <f t="shared" si="303"/>
        <v>15.871986748316251</v>
      </c>
      <c r="S295" s="107">
        <f>(S51/S$88)/S$89</f>
        <v>13.740921212242288</v>
      </c>
      <c r="T295" s="107">
        <f t="shared" ref="T295:U295" si="304">(T51/T$88)/T$89</f>
        <v>11.796321487314335</v>
      </c>
      <c r="U295" s="107">
        <f t="shared" si="304"/>
        <v>11.381761999934781</v>
      </c>
    </row>
    <row r="296" spans="1:21" x14ac:dyDescent="0.35">
      <c r="A296" s="238" t="s">
        <v>142</v>
      </c>
      <c r="B296" s="396"/>
      <c r="C296" s="263" t="s">
        <v>62</v>
      </c>
      <c r="D296" s="107"/>
      <c r="E296" s="107">
        <f t="shared" ref="E296:R296" si="305">(E52/E$88)/E$89</f>
        <v>0</v>
      </c>
      <c r="F296" s="107">
        <f t="shared" si="305"/>
        <v>0</v>
      </c>
      <c r="G296" s="107">
        <f t="shared" si="305"/>
        <v>0</v>
      </c>
      <c r="H296" s="107">
        <f t="shared" si="305"/>
        <v>0</v>
      </c>
      <c r="I296" s="107">
        <f t="shared" si="305"/>
        <v>0</v>
      </c>
      <c r="J296" s="107">
        <f t="shared" si="305"/>
        <v>0</v>
      </c>
      <c r="K296" s="107">
        <f t="shared" si="305"/>
        <v>0</v>
      </c>
      <c r="L296" s="107">
        <f t="shared" si="305"/>
        <v>5.6629576458039121</v>
      </c>
      <c r="M296" s="107">
        <f t="shared" si="305"/>
        <v>15.27976340345962</v>
      </c>
      <c r="N296" s="107">
        <f t="shared" si="305"/>
        <v>2.1632318151784395</v>
      </c>
      <c r="O296" s="107">
        <f t="shared" si="305"/>
        <v>2.9782037364313263</v>
      </c>
      <c r="P296" s="107">
        <f t="shared" si="305"/>
        <v>2.3495990652711449</v>
      </c>
      <c r="Q296" s="107">
        <f t="shared" si="305"/>
        <v>3.3641780927767928</v>
      </c>
      <c r="R296" s="107">
        <f t="shared" si="305"/>
        <v>3.5977712566086675</v>
      </c>
      <c r="S296" s="107">
        <f>(S52/S$88)/S$89</f>
        <v>3.5934286505628599</v>
      </c>
      <c r="T296" s="107">
        <f t="shared" ref="T296:U296" si="306">(T52/T$88)/T$89</f>
        <v>2.1690652730377971</v>
      </c>
      <c r="U296" s="107">
        <f t="shared" si="306"/>
        <v>2.4776334892707572</v>
      </c>
    </row>
    <row r="297" spans="1:21" x14ac:dyDescent="0.35">
      <c r="A297" s="238" t="s">
        <v>142</v>
      </c>
      <c r="B297" s="397"/>
      <c r="C297" s="282" t="s">
        <v>63</v>
      </c>
      <c r="D297" s="275"/>
      <c r="E297" s="275"/>
      <c r="F297" s="275"/>
      <c r="G297" s="275"/>
      <c r="H297" s="275"/>
      <c r="I297" s="275"/>
      <c r="J297" s="275"/>
      <c r="K297" s="275"/>
      <c r="L297" s="275"/>
      <c r="M297" s="275"/>
      <c r="N297" s="275"/>
      <c r="O297" s="275"/>
      <c r="P297" s="275"/>
      <c r="Q297" s="275"/>
      <c r="R297" s="275"/>
      <c r="S297" s="275"/>
      <c r="T297" s="107"/>
      <c r="U297" s="107"/>
    </row>
    <row r="298" spans="1:21" x14ac:dyDescent="0.35">
      <c r="A298" s="238" t="s">
        <v>142</v>
      </c>
      <c r="B298" s="393" t="s">
        <v>166</v>
      </c>
      <c r="C298" s="284" t="s">
        <v>59</v>
      </c>
      <c r="D298" s="305"/>
      <c r="E298" s="305">
        <f t="shared" ref="E298:R298" si="307">(E54/E$88)/E$89</f>
        <v>0</v>
      </c>
      <c r="F298" s="305">
        <f t="shared" si="307"/>
        <v>0</v>
      </c>
      <c r="G298" s="305">
        <f t="shared" si="307"/>
        <v>0</v>
      </c>
      <c r="H298" s="305">
        <f t="shared" si="307"/>
        <v>0</v>
      </c>
      <c r="I298" s="305">
        <f t="shared" si="307"/>
        <v>0</v>
      </c>
      <c r="J298" s="305">
        <f t="shared" si="307"/>
        <v>0</v>
      </c>
      <c r="K298" s="305">
        <f t="shared" si="307"/>
        <v>0</v>
      </c>
      <c r="L298" s="305">
        <f t="shared" si="307"/>
        <v>0</v>
      </c>
      <c r="M298" s="305">
        <f t="shared" si="307"/>
        <v>0</v>
      </c>
      <c r="N298" s="305">
        <f t="shared" si="307"/>
        <v>7.5599955017030309</v>
      </c>
      <c r="O298" s="305">
        <f t="shared" si="307"/>
        <v>12.659566493954186</v>
      </c>
      <c r="P298" s="305">
        <f t="shared" si="307"/>
        <v>17.439500308672319</v>
      </c>
      <c r="Q298" s="305">
        <f t="shared" si="307"/>
        <v>24.090574687569632</v>
      </c>
      <c r="R298" s="305">
        <f t="shared" si="307"/>
        <v>14.225246282338047</v>
      </c>
      <c r="S298" s="305">
        <f>(S54/S$88)/S$89</f>
        <v>14.286071859103895</v>
      </c>
      <c r="T298" s="305">
        <f t="shared" ref="T298:U298" si="308">(T54/T$88)/T$89</f>
        <v>7.2813953419313133</v>
      </c>
      <c r="U298" s="305">
        <f t="shared" si="308"/>
        <v>5.8450142758078298</v>
      </c>
    </row>
    <row r="299" spans="1:21" x14ac:dyDescent="0.35">
      <c r="A299" s="238" t="s">
        <v>142</v>
      </c>
      <c r="B299" s="390"/>
      <c r="C299" s="263" t="s">
        <v>60</v>
      </c>
      <c r="D299" s="107"/>
      <c r="E299" s="107">
        <f t="shared" ref="E299:R299" si="309">(E55/E$88)/E$89</f>
        <v>0</v>
      </c>
      <c r="F299" s="107">
        <f t="shared" si="309"/>
        <v>0</v>
      </c>
      <c r="G299" s="107">
        <f t="shared" si="309"/>
        <v>0</v>
      </c>
      <c r="H299" s="107">
        <f t="shared" si="309"/>
        <v>0</v>
      </c>
      <c r="I299" s="107">
        <f t="shared" si="309"/>
        <v>0</v>
      </c>
      <c r="J299" s="107">
        <f t="shared" si="309"/>
        <v>0</v>
      </c>
      <c r="K299" s="107">
        <f t="shared" si="309"/>
        <v>0</v>
      </c>
      <c r="L299" s="107">
        <f t="shared" si="309"/>
        <v>0</v>
      </c>
      <c r="M299" s="107">
        <f t="shared" si="309"/>
        <v>0</v>
      </c>
      <c r="N299" s="107">
        <f t="shared" si="309"/>
        <v>1.0332077754445377</v>
      </c>
      <c r="O299" s="107">
        <f t="shared" si="309"/>
        <v>3.7377299420450494</v>
      </c>
      <c r="P299" s="107">
        <f t="shared" si="309"/>
        <v>3.1748237034774935</v>
      </c>
      <c r="Q299" s="107">
        <f t="shared" si="309"/>
        <v>0.63015420052075111</v>
      </c>
      <c r="R299" s="107">
        <f t="shared" si="309"/>
        <v>1.6423070473241326</v>
      </c>
      <c r="S299" s="107">
        <f>(S55/S$88)/S$89</f>
        <v>1.9473623245619811</v>
      </c>
      <c r="T299" s="107">
        <f t="shared" ref="T299:U299" si="310">(T55/T$88)/T$89</f>
        <v>1.4686774983870798</v>
      </c>
      <c r="U299" s="107">
        <f t="shared" si="310"/>
        <v>0.70665976743727932</v>
      </c>
    </row>
    <row r="300" spans="1:21" x14ac:dyDescent="0.35">
      <c r="A300" s="238" t="s">
        <v>142</v>
      </c>
      <c r="B300" s="390"/>
      <c r="C300" s="263" t="s">
        <v>61</v>
      </c>
      <c r="D300" s="107"/>
      <c r="E300" s="107">
        <f t="shared" ref="E300:R300" si="311">(E56/E$88)/E$89</f>
        <v>0</v>
      </c>
      <c r="F300" s="107">
        <f t="shared" si="311"/>
        <v>0</v>
      </c>
      <c r="G300" s="107">
        <f t="shared" si="311"/>
        <v>0</v>
      </c>
      <c r="H300" s="107">
        <f t="shared" si="311"/>
        <v>0</v>
      </c>
      <c r="I300" s="107">
        <f t="shared" si="311"/>
        <v>0</v>
      </c>
      <c r="J300" s="107">
        <f t="shared" si="311"/>
        <v>0</v>
      </c>
      <c r="K300" s="107">
        <f t="shared" si="311"/>
        <v>0</v>
      </c>
      <c r="L300" s="107">
        <f t="shared" si="311"/>
        <v>0</v>
      </c>
      <c r="M300" s="107">
        <f t="shared" si="311"/>
        <v>0</v>
      </c>
      <c r="N300" s="107">
        <f t="shared" si="311"/>
        <v>0.73831569608217562</v>
      </c>
      <c r="O300" s="107">
        <f t="shared" si="311"/>
        <v>0.91521334399040577</v>
      </c>
      <c r="P300" s="107">
        <f t="shared" si="311"/>
        <v>8.6819931201039484</v>
      </c>
      <c r="Q300" s="107">
        <f t="shared" si="311"/>
        <v>14.933992841906409</v>
      </c>
      <c r="R300" s="107">
        <f t="shared" si="311"/>
        <v>1.6339781617348732</v>
      </c>
      <c r="S300" s="107">
        <f>(S56/S$88)/S$89</f>
        <v>1.4472914941879413</v>
      </c>
      <c r="T300" s="107">
        <f t="shared" ref="T300:U300" si="312">(T56/T$88)/T$89</f>
        <v>0.35584581763990147</v>
      </c>
      <c r="U300" s="107">
        <f t="shared" si="312"/>
        <v>0.44159341845719446</v>
      </c>
    </row>
    <row r="301" spans="1:21" x14ac:dyDescent="0.35">
      <c r="A301" s="238" t="s">
        <v>142</v>
      </c>
      <c r="B301" s="390"/>
      <c r="C301" s="263" t="s">
        <v>62</v>
      </c>
      <c r="D301" s="107"/>
      <c r="E301" s="107">
        <f t="shared" ref="E301:R301" si="313">(E57/E$88)/E$89</f>
        <v>0</v>
      </c>
      <c r="F301" s="107">
        <f t="shared" si="313"/>
        <v>0</v>
      </c>
      <c r="G301" s="107">
        <f t="shared" si="313"/>
        <v>0</v>
      </c>
      <c r="H301" s="107">
        <f t="shared" si="313"/>
        <v>0</v>
      </c>
      <c r="I301" s="107">
        <f t="shared" si="313"/>
        <v>0</v>
      </c>
      <c r="J301" s="107">
        <f t="shared" si="313"/>
        <v>0</v>
      </c>
      <c r="K301" s="107">
        <f t="shared" si="313"/>
        <v>0</v>
      </c>
      <c r="L301" s="107">
        <f t="shared" si="313"/>
        <v>0</v>
      </c>
      <c r="M301" s="107">
        <f t="shared" si="313"/>
        <v>0</v>
      </c>
      <c r="N301" s="107">
        <f t="shared" si="313"/>
        <v>5.7884720301763171</v>
      </c>
      <c r="O301" s="107">
        <f t="shared" si="313"/>
        <v>8.0066232079187305</v>
      </c>
      <c r="P301" s="107">
        <f t="shared" si="313"/>
        <v>5.5826834850908789</v>
      </c>
      <c r="Q301" s="107">
        <f t="shared" si="313"/>
        <v>8.526427645142471</v>
      </c>
      <c r="R301" s="107">
        <f t="shared" si="313"/>
        <v>10.948961073279042</v>
      </c>
      <c r="S301" s="107">
        <f>(S57/S$88)/S$89</f>
        <v>10.891418040353974</v>
      </c>
      <c r="T301" s="107">
        <f t="shared" ref="T301:U301" si="314">(T57/T$88)/T$89</f>
        <v>5.4568720259043317</v>
      </c>
      <c r="U301" s="107">
        <f t="shared" si="314"/>
        <v>4.6967610899133554</v>
      </c>
    </row>
    <row r="302" spans="1:21" x14ac:dyDescent="0.35">
      <c r="A302" s="238" t="s">
        <v>142</v>
      </c>
      <c r="B302" s="391"/>
      <c r="C302" s="282" t="s">
        <v>63</v>
      </c>
      <c r="D302" s="275"/>
      <c r="E302" s="275"/>
      <c r="F302" s="275"/>
      <c r="G302" s="275"/>
      <c r="H302" s="275"/>
      <c r="I302" s="275"/>
      <c r="J302" s="275"/>
      <c r="K302" s="275"/>
      <c r="L302" s="275"/>
      <c r="M302" s="275"/>
      <c r="N302" s="275"/>
      <c r="O302" s="275"/>
      <c r="P302" s="275"/>
      <c r="Q302" s="275"/>
      <c r="R302" s="275"/>
      <c r="S302" s="275"/>
      <c r="T302" s="107"/>
      <c r="U302" s="107"/>
    </row>
    <row r="303" spans="1:21" x14ac:dyDescent="0.35">
      <c r="A303" s="238" t="s">
        <v>142</v>
      </c>
      <c r="B303" s="395" t="s">
        <v>11</v>
      </c>
      <c r="C303" s="284" t="s">
        <v>59</v>
      </c>
      <c r="D303" s="305"/>
      <c r="E303" s="305">
        <f t="shared" ref="E303:R303" si="315">(E59/E$88)/E$89</f>
        <v>5.8283950923198171</v>
      </c>
      <c r="F303" s="305">
        <f t="shared" si="315"/>
        <v>3.7435066632689971</v>
      </c>
      <c r="G303" s="305">
        <f t="shared" si="315"/>
        <v>3.5635435816342285</v>
      </c>
      <c r="H303" s="305">
        <f t="shared" si="315"/>
        <v>3.7046646272569861</v>
      </c>
      <c r="I303" s="305">
        <f t="shared" si="315"/>
        <v>4.1869815860744595</v>
      </c>
      <c r="J303" s="305">
        <f t="shared" si="315"/>
        <v>7.0103412393153874</v>
      </c>
      <c r="K303" s="305">
        <f t="shared" si="315"/>
        <v>6.817684335447102</v>
      </c>
      <c r="L303" s="305">
        <f t="shared" si="315"/>
        <v>8.1979036770560363</v>
      </c>
      <c r="M303" s="305">
        <f t="shared" si="315"/>
        <v>23.665831619945894</v>
      </c>
      <c r="N303" s="305">
        <f t="shared" si="315"/>
        <v>24.395835694986811</v>
      </c>
      <c r="O303" s="305">
        <f t="shared" si="315"/>
        <v>30.386822370409927</v>
      </c>
      <c r="P303" s="305">
        <f t="shared" si="315"/>
        <v>22.800899074462951</v>
      </c>
      <c r="Q303" s="305">
        <f t="shared" si="315"/>
        <v>28.448103303949999</v>
      </c>
      <c r="R303" s="305">
        <f t="shared" si="315"/>
        <v>49.145317059455891</v>
      </c>
      <c r="S303" s="305">
        <f>(S59/S$88)/S$89</f>
        <v>48.387961006264099</v>
      </c>
      <c r="T303" s="305">
        <f t="shared" ref="T303:U303" si="316">(T59/T$88)/T$89</f>
        <v>51.953292882537731</v>
      </c>
      <c r="U303" s="305">
        <f t="shared" si="316"/>
        <v>43.275696330951376</v>
      </c>
    </row>
    <row r="304" spans="1:21" x14ac:dyDescent="0.35">
      <c r="A304" s="238" t="s">
        <v>142</v>
      </c>
      <c r="B304" s="396"/>
      <c r="C304" s="263" t="s">
        <v>60</v>
      </c>
      <c r="D304" s="107"/>
      <c r="E304" s="107">
        <f t="shared" ref="E304:R304" si="317">(E60/E$88)/E$89</f>
        <v>5.8283950923198171</v>
      </c>
      <c r="F304" s="107">
        <f t="shared" si="317"/>
        <v>3.7435066632689971</v>
      </c>
      <c r="G304" s="107">
        <f t="shared" si="317"/>
        <v>3.5635435816342285</v>
      </c>
      <c r="H304" s="107">
        <f t="shared" si="317"/>
        <v>3.7046646272569861</v>
      </c>
      <c r="I304" s="107">
        <f t="shared" si="317"/>
        <v>4.1869815860744595</v>
      </c>
      <c r="J304" s="107">
        <f t="shared" si="317"/>
        <v>5.1281893235746034</v>
      </c>
      <c r="K304" s="107">
        <f t="shared" si="317"/>
        <v>4.3725753448640274</v>
      </c>
      <c r="L304" s="107">
        <f t="shared" si="317"/>
        <v>1.0522008591413305</v>
      </c>
      <c r="M304" s="107">
        <f t="shared" si="317"/>
        <v>4.1817814161284108</v>
      </c>
      <c r="N304" s="107">
        <f t="shared" si="317"/>
        <v>6.3813156148477201</v>
      </c>
      <c r="O304" s="107">
        <f t="shared" si="317"/>
        <v>10.338404866397324</v>
      </c>
      <c r="P304" s="107">
        <f t="shared" si="317"/>
        <v>12.56076480024144</v>
      </c>
      <c r="Q304" s="107">
        <f t="shared" si="317"/>
        <v>11.290719601053482</v>
      </c>
      <c r="R304" s="107">
        <f t="shared" si="317"/>
        <v>12.384461411313245</v>
      </c>
      <c r="S304" s="107">
        <f>(S60/S$88)/S$89</f>
        <v>16.14183764384336</v>
      </c>
      <c r="T304" s="107">
        <f t="shared" ref="T304:U304" si="318">(T60/T$88)/T$89</f>
        <v>19.959612889907934</v>
      </c>
      <c r="U304" s="107">
        <f t="shared" si="318"/>
        <v>17.013340195361238</v>
      </c>
    </row>
    <row r="305" spans="1:21" x14ac:dyDescent="0.35">
      <c r="A305" s="238" t="s">
        <v>142</v>
      </c>
      <c r="B305" s="396"/>
      <c r="C305" s="263" t="s">
        <v>61</v>
      </c>
      <c r="D305" s="107"/>
      <c r="E305" s="107">
        <f t="shared" ref="E305:R305" si="319">(E61/E$88)/E$89</f>
        <v>0</v>
      </c>
      <c r="F305" s="107">
        <f t="shared" si="319"/>
        <v>0</v>
      </c>
      <c r="G305" s="107">
        <f t="shared" si="319"/>
        <v>0</v>
      </c>
      <c r="H305" s="107">
        <f t="shared" si="319"/>
        <v>0</v>
      </c>
      <c r="I305" s="107">
        <f t="shared" si="319"/>
        <v>0</v>
      </c>
      <c r="J305" s="107">
        <f t="shared" si="319"/>
        <v>1.882151915740784</v>
      </c>
      <c r="K305" s="107">
        <f t="shared" si="319"/>
        <v>2.4451089905830745</v>
      </c>
      <c r="L305" s="107">
        <f t="shared" si="319"/>
        <v>2.8654298045975506</v>
      </c>
      <c r="M305" s="107">
        <f t="shared" si="319"/>
        <v>5.1646467752917609</v>
      </c>
      <c r="N305" s="107">
        <f t="shared" si="319"/>
        <v>6.2588449754120798</v>
      </c>
      <c r="O305" s="107">
        <f t="shared" si="319"/>
        <v>8.6586898408320803</v>
      </c>
      <c r="P305" s="107">
        <f t="shared" si="319"/>
        <v>0.21887247906107676</v>
      </c>
      <c r="Q305" s="107">
        <f t="shared" si="319"/>
        <v>0.26283493755981846</v>
      </c>
      <c r="R305" s="107">
        <f t="shared" si="319"/>
        <v>14.078889050407254</v>
      </c>
      <c r="S305" s="107">
        <f>(S61/S$88)/S$89</f>
        <v>11.893609266982752</v>
      </c>
      <c r="T305" s="107">
        <f t="shared" ref="T305:U305" si="320">(T61/T$88)/T$89</f>
        <v>12.62672210949439</v>
      </c>
      <c r="U305" s="107">
        <f t="shared" si="320"/>
        <v>9.1054293969121947</v>
      </c>
    </row>
    <row r="306" spans="1:21" x14ac:dyDescent="0.35">
      <c r="A306" s="238" t="s">
        <v>142</v>
      </c>
      <c r="B306" s="396"/>
      <c r="C306" s="263" t="s">
        <v>62</v>
      </c>
      <c r="D306" s="107"/>
      <c r="E306" s="107">
        <f t="shared" ref="E306:R306" si="321">(E62/E$88)/E$89</f>
        <v>0</v>
      </c>
      <c r="F306" s="107">
        <f t="shared" si="321"/>
        <v>0</v>
      </c>
      <c r="G306" s="107">
        <f t="shared" si="321"/>
        <v>0</v>
      </c>
      <c r="H306" s="107">
        <f t="shared" si="321"/>
        <v>0</v>
      </c>
      <c r="I306" s="107">
        <f t="shared" si="321"/>
        <v>0</v>
      </c>
      <c r="J306" s="107">
        <f t="shared" si="321"/>
        <v>0</v>
      </c>
      <c r="K306" s="107">
        <f t="shared" si="321"/>
        <v>0</v>
      </c>
      <c r="L306" s="107">
        <f t="shared" si="321"/>
        <v>4.2802730133171547</v>
      </c>
      <c r="M306" s="107">
        <f t="shared" si="321"/>
        <v>14.319403428525726</v>
      </c>
      <c r="N306" s="107">
        <f t="shared" si="321"/>
        <v>11.755675104727013</v>
      </c>
      <c r="O306" s="107">
        <f t="shared" si="321"/>
        <v>11.389727663180524</v>
      </c>
      <c r="P306" s="107">
        <f t="shared" si="321"/>
        <v>10.021261795160433</v>
      </c>
      <c r="Q306" s="107">
        <f t="shared" si="321"/>
        <v>16.894548765336697</v>
      </c>
      <c r="R306" s="107">
        <f t="shared" si="321"/>
        <v>22.681966597735389</v>
      </c>
      <c r="S306" s="107">
        <f>(S62/S$88)/S$89</f>
        <v>20.352514095437989</v>
      </c>
      <c r="T306" s="107">
        <f t="shared" ref="T306:U306" si="322">(T62/T$88)/T$89</f>
        <v>19.366957883135409</v>
      </c>
      <c r="U306" s="107">
        <f t="shared" si="322"/>
        <v>17.156926738677942</v>
      </c>
    </row>
    <row r="307" spans="1:21" x14ac:dyDescent="0.35">
      <c r="A307" s="238" t="s">
        <v>142</v>
      </c>
      <c r="B307" s="397"/>
      <c r="C307" s="282" t="s">
        <v>63</v>
      </c>
      <c r="D307" s="275"/>
      <c r="E307" s="275"/>
      <c r="F307" s="275"/>
      <c r="G307" s="275"/>
      <c r="H307" s="275"/>
      <c r="I307" s="275"/>
      <c r="J307" s="275"/>
      <c r="K307" s="275"/>
      <c r="L307" s="275"/>
      <c r="M307" s="275"/>
      <c r="N307" s="275"/>
      <c r="O307" s="275"/>
      <c r="P307" s="275"/>
      <c r="Q307" s="275"/>
      <c r="R307" s="275"/>
      <c r="S307" s="275"/>
      <c r="T307" s="107"/>
      <c r="U307" s="107"/>
    </row>
    <row r="308" spans="1:21" x14ac:dyDescent="0.35">
      <c r="A308" s="238" t="s">
        <v>142</v>
      </c>
      <c r="B308" s="395" t="s">
        <v>12</v>
      </c>
      <c r="C308" s="284" t="s">
        <v>59</v>
      </c>
      <c r="D308" s="305"/>
      <c r="E308" s="305">
        <f t="shared" ref="E308:R308" si="323">(E64/E$88)/E$89</f>
        <v>8.8529582718436295</v>
      </c>
      <c r="F308" s="305">
        <f t="shared" si="323"/>
        <v>9.1993801787779734</v>
      </c>
      <c r="G308" s="305">
        <f t="shared" si="323"/>
        <v>9.0708453828303934</v>
      </c>
      <c r="H308" s="305">
        <f t="shared" si="323"/>
        <v>4.6579892610754943</v>
      </c>
      <c r="I308" s="305">
        <f t="shared" si="323"/>
        <v>4.8963959092605798</v>
      </c>
      <c r="J308" s="305">
        <f t="shared" si="323"/>
        <v>5.584272454670276</v>
      </c>
      <c r="K308" s="305">
        <f t="shared" si="323"/>
        <v>3.9535122310712922</v>
      </c>
      <c r="L308" s="305">
        <f t="shared" si="323"/>
        <v>5.8528650438269381</v>
      </c>
      <c r="M308" s="305">
        <f t="shared" si="323"/>
        <v>5.8121968686931567</v>
      </c>
      <c r="N308" s="305">
        <f t="shared" si="323"/>
        <v>3.2665525926115455</v>
      </c>
      <c r="O308" s="305">
        <f t="shared" si="323"/>
        <v>4.1015264493526304</v>
      </c>
      <c r="P308" s="305">
        <f t="shared" si="323"/>
        <v>2.2206719424212134</v>
      </c>
      <c r="Q308" s="305">
        <f t="shared" si="323"/>
        <v>3.1798374854916647</v>
      </c>
      <c r="R308" s="305">
        <f t="shared" si="323"/>
        <v>3.5298412510404304</v>
      </c>
      <c r="S308" s="305">
        <f>(S64/S$88)/S$89</f>
        <v>3.1157172479561543</v>
      </c>
      <c r="T308" s="305">
        <f t="shared" ref="T308:U308" si="324">(T64/T$88)/T$89</f>
        <v>1.7110100862846789</v>
      </c>
      <c r="U308" s="305">
        <f t="shared" si="324"/>
        <v>1.359094549119253</v>
      </c>
    </row>
    <row r="309" spans="1:21" x14ac:dyDescent="0.35">
      <c r="A309" s="238" t="s">
        <v>142</v>
      </c>
      <c r="B309" s="396"/>
      <c r="C309" s="263" t="s">
        <v>60</v>
      </c>
      <c r="D309" s="107"/>
      <c r="E309" s="107">
        <f t="shared" ref="E309:R309" si="325">(E65/E$88)/E$89</f>
        <v>8.8529582718436295</v>
      </c>
      <c r="F309" s="107">
        <f t="shared" si="325"/>
        <v>9.1993801787779734</v>
      </c>
      <c r="G309" s="107">
        <f t="shared" si="325"/>
        <v>9.0708453828303934</v>
      </c>
      <c r="H309" s="107">
        <f t="shared" si="325"/>
        <v>4.6579892610754943</v>
      </c>
      <c r="I309" s="107">
        <f t="shared" si="325"/>
        <v>4.8963959092605798</v>
      </c>
      <c r="J309" s="107">
        <f t="shared" si="325"/>
        <v>5.2670161466554326</v>
      </c>
      <c r="K309" s="107">
        <f t="shared" si="325"/>
        <v>3.6419632120782217</v>
      </c>
      <c r="L309" s="107">
        <f t="shared" si="325"/>
        <v>3.7126416227998513</v>
      </c>
      <c r="M309" s="107">
        <f t="shared" si="325"/>
        <v>0.843211968600312</v>
      </c>
      <c r="N309" s="107">
        <f t="shared" si="325"/>
        <v>0.21035817281900088</v>
      </c>
      <c r="O309" s="107">
        <f t="shared" si="325"/>
        <v>0.36828667414370275</v>
      </c>
      <c r="P309" s="107">
        <f t="shared" si="325"/>
        <v>0.17728250328531653</v>
      </c>
      <c r="Q309" s="107">
        <f t="shared" si="325"/>
        <v>0.74754550620420257</v>
      </c>
      <c r="R309" s="107">
        <f t="shared" si="325"/>
        <v>0.67603271370419082</v>
      </c>
      <c r="S309" s="107">
        <f>(S65/S$88)/S$89</f>
        <v>0.35415964613371481</v>
      </c>
      <c r="T309" s="107">
        <f t="shared" ref="T309:U309" si="326">(T65/T$88)/T$89</f>
        <v>0.24593963805558433</v>
      </c>
      <c r="U309" s="107">
        <f t="shared" si="326"/>
        <v>0.10900266396380706</v>
      </c>
    </row>
    <row r="310" spans="1:21" x14ac:dyDescent="0.35">
      <c r="A310" s="238" t="s">
        <v>142</v>
      </c>
      <c r="B310" s="396"/>
      <c r="C310" s="263" t="s">
        <v>61</v>
      </c>
      <c r="D310" s="107"/>
      <c r="E310" s="107">
        <f t="shared" ref="E310:R310" si="327">(E66/E$88)/E$89</f>
        <v>0</v>
      </c>
      <c r="F310" s="107">
        <f t="shared" si="327"/>
        <v>0</v>
      </c>
      <c r="G310" s="107">
        <f t="shared" si="327"/>
        <v>0</v>
      </c>
      <c r="H310" s="107">
        <f t="shared" si="327"/>
        <v>0</v>
      </c>
      <c r="I310" s="107">
        <f t="shared" si="327"/>
        <v>0</v>
      </c>
      <c r="J310" s="107">
        <f t="shared" si="327"/>
        <v>0.31725630801484384</v>
      </c>
      <c r="K310" s="107">
        <f t="shared" si="327"/>
        <v>0.31154901899307019</v>
      </c>
      <c r="L310" s="107">
        <f t="shared" si="327"/>
        <v>0.32781937111931442</v>
      </c>
      <c r="M310" s="107">
        <f t="shared" si="327"/>
        <v>0.39646833794377673</v>
      </c>
      <c r="N310" s="107">
        <f t="shared" si="327"/>
        <v>0.41958520360052404</v>
      </c>
      <c r="O310" s="107">
        <f t="shared" si="327"/>
        <v>0.52938399762596366</v>
      </c>
      <c r="P310" s="107">
        <f t="shared" si="327"/>
        <v>8.0781351782258863E-4</v>
      </c>
      <c r="Q310" s="107">
        <f t="shared" si="327"/>
        <v>5.5313295129377995E-6</v>
      </c>
      <c r="R310" s="107">
        <f t="shared" si="327"/>
        <v>0.17943267154324566</v>
      </c>
      <c r="S310" s="107">
        <f>(S66/S$88)/S$89</f>
        <v>0.32603702260962042</v>
      </c>
      <c r="T310" s="107">
        <f t="shared" ref="T310:U310" si="328">(T66/T$88)/T$89</f>
        <v>0.17287404843590221</v>
      </c>
      <c r="U310" s="107">
        <f t="shared" si="328"/>
        <v>0.15884962984518045</v>
      </c>
    </row>
    <row r="311" spans="1:21" x14ac:dyDescent="0.35">
      <c r="A311" s="238" t="s">
        <v>142</v>
      </c>
      <c r="B311" s="396"/>
      <c r="C311" s="263" t="s">
        <v>62</v>
      </c>
      <c r="D311" s="107"/>
      <c r="E311" s="107">
        <f t="shared" ref="E311:R311" si="329">(E67/E$88)/E$89</f>
        <v>0</v>
      </c>
      <c r="F311" s="107">
        <f t="shared" si="329"/>
        <v>0</v>
      </c>
      <c r="G311" s="107">
        <f t="shared" si="329"/>
        <v>0</v>
      </c>
      <c r="H311" s="107">
        <f t="shared" si="329"/>
        <v>0</v>
      </c>
      <c r="I311" s="107">
        <f t="shared" si="329"/>
        <v>0</v>
      </c>
      <c r="J311" s="107">
        <f t="shared" si="329"/>
        <v>0</v>
      </c>
      <c r="K311" s="107">
        <f t="shared" si="329"/>
        <v>0</v>
      </c>
      <c r="L311" s="107">
        <f t="shared" si="329"/>
        <v>1.8124040499077723</v>
      </c>
      <c r="M311" s="107">
        <f t="shared" si="329"/>
        <v>4.572516562149068</v>
      </c>
      <c r="N311" s="107">
        <f t="shared" si="329"/>
        <v>2.6366092161920207</v>
      </c>
      <c r="O311" s="107">
        <f t="shared" si="329"/>
        <v>3.203855777582965</v>
      </c>
      <c r="P311" s="107">
        <f t="shared" si="329"/>
        <v>2.042581625618074</v>
      </c>
      <c r="Q311" s="107">
        <f t="shared" si="329"/>
        <v>2.4322864479579498</v>
      </c>
      <c r="R311" s="107">
        <f t="shared" si="329"/>
        <v>2.6743758657929941</v>
      </c>
      <c r="S311" s="107">
        <f>(S67/S$88)/S$89</f>
        <v>2.4355205792128194</v>
      </c>
      <c r="T311" s="107">
        <f t="shared" ref="T311:U311" si="330">(T67/T$88)/T$89</f>
        <v>1.2921963997931922</v>
      </c>
      <c r="U311" s="107">
        <f t="shared" si="330"/>
        <v>1.0912422553102654</v>
      </c>
    </row>
    <row r="312" spans="1:21" ht="15" thickBot="1" x14ac:dyDescent="0.4">
      <c r="A312" s="238" t="s">
        <v>142</v>
      </c>
      <c r="B312" s="401"/>
      <c r="C312" s="285" t="s">
        <v>63</v>
      </c>
      <c r="D312" s="306"/>
      <c r="E312" s="306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306"/>
      <c r="R312" s="306"/>
      <c r="S312" s="306"/>
      <c r="T312" s="306"/>
      <c r="U312" s="306"/>
    </row>
    <row r="313" spans="1:21" x14ac:dyDescent="0.35">
      <c r="A313" s="238" t="s">
        <v>142</v>
      </c>
      <c r="B313" s="402" t="s">
        <v>64</v>
      </c>
      <c r="C313" s="279" t="s">
        <v>59</v>
      </c>
      <c r="D313" s="107"/>
      <c r="E313" s="107">
        <f t="shared" ref="E313:R313" si="331">(E69/E$88)/E$89</f>
        <v>12.346709038218506</v>
      </c>
      <c r="F313" s="107">
        <f t="shared" si="331"/>
        <v>10.459792884735757</v>
      </c>
      <c r="G313" s="107">
        <f t="shared" si="331"/>
        <v>10.013944059762325</v>
      </c>
      <c r="H313" s="107">
        <f t="shared" si="331"/>
        <v>12.055333012524194</v>
      </c>
      <c r="I313" s="107">
        <f t="shared" si="331"/>
        <v>12.618336435387935</v>
      </c>
      <c r="J313" s="107">
        <f t="shared" si="331"/>
        <v>12.638724917105199</v>
      </c>
      <c r="K313" s="107">
        <f t="shared" si="331"/>
        <v>13.775960595957903</v>
      </c>
      <c r="L313" s="107">
        <f t="shared" si="331"/>
        <v>28.868047935487496</v>
      </c>
      <c r="M313" s="107">
        <f t="shared" si="331"/>
        <v>53.317592310078858</v>
      </c>
      <c r="N313" s="107">
        <f t="shared" si="331"/>
        <v>83.59978693405688</v>
      </c>
      <c r="O313" s="107">
        <f t="shared" si="331"/>
        <v>120.85958605005554</v>
      </c>
      <c r="P313" s="107">
        <f t="shared" si="331"/>
        <v>117.91181899613532</v>
      </c>
      <c r="Q313" s="107">
        <f t="shared" si="331"/>
        <v>131.172534381204</v>
      </c>
      <c r="R313" s="107">
        <f t="shared" si="331"/>
        <v>138.84383668433608</v>
      </c>
      <c r="S313" s="107">
        <f>(S69/S$88)/S$89</f>
        <v>135.46007766506065</v>
      </c>
      <c r="T313" s="107">
        <f t="shared" ref="T313:U313" si="332">(T69/T$88)/T$89</f>
        <v>96.842641965252113</v>
      </c>
      <c r="U313" s="107">
        <f t="shared" si="332"/>
        <v>97.761821260221339</v>
      </c>
    </row>
    <row r="314" spans="1:21" x14ac:dyDescent="0.35">
      <c r="A314" s="238" t="s">
        <v>142</v>
      </c>
      <c r="B314" s="402"/>
      <c r="C314" s="263" t="s">
        <v>60</v>
      </c>
      <c r="D314" s="107"/>
      <c r="E314" s="107">
        <f t="shared" ref="E314:R314" si="333">(E70/E$88)/E$89</f>
        <v>12.346709038218506</v>
      </c>
      <c r="F314" s="107">
        <f t="shared" si="333"/>
        <v>10.459792884735757</v>
      </c>
      <c r="G314" s="107">
        <f t="shared" si="333"/>
        <v>10.013944059762325</v>
      </c>
      <c r="H314" s="107">
        <f t="shared" si="333"/>
        <v>12.055333012524194</v>
      </c>
      <c r="I314" s="107">
        <f t="shared" si="333"/>
        <v>12.618336435387935</v>
      </c>
      <c r="J314" s="107">
        <f t="shared" si="333"/>
        <v>9.6103156759932258</v>
      </c>
      <c r="K314" s="107">
        <f t="shared" si="333"/>
        <v>9.8160443189541216</v>
      </c>
      <c r="L314" s="107">
        <f t="shared" si="333"/>
        <v>11.722042113511508</v>
      </c>
      <c r="M314" s="107">
        <f t="shared" si="333"/>
        <v>16.494449501789589</v>
      </c>
      <c r="N314" s="107">
        <f t="shared" si="333"/>
        <v>37.979442526583462</v>
      </c>
      <c r="O314" s="107">
        <f t="shared" si="333"/>
        <v>61.734489458153838</v>
      </c>
      <c r="P314" s="107">
        <f t="shared" si="333"/>
        <v>74.301380568381248</v>
      </c>
      <c r="Q314" s="107">
        <f t="shared" si="333"/>
        <v>64.21282462763746</v>
      </c>
      <c r="R314" s="107">
        <f t="shared" si="333"/>
        <v>65.696151931701209</v>
      </c>
      <c r="S314" s="107">
        <f>(S70/S$88)/S$89</f>
        <v>76.383934475479776</v>
      </c>
      <c r="T314" s="107">
        <f t="shared" ref="T314:U314" si="334">(T70/T$88)/T$89</f>
        <v>58.982391496538575</v>
      </c>
      <c r="U314" s="107">
        <f t="shared" si="334"/>
        <v>56.452674755075918</v>
      </c>
    </row>
    <row r="315" spans="1:21" x14ac:dyDescent="0.35">
      <c r="A315" s="238" t="s">
        <v>142</v>
      </c>
      <c r="B315" s="402"/>
      <c r="C315" s="263" t="s">
        <v>61</v>
      </c>
      <c r="D315" s="107"/>
      <c r="E315" s="107">
        <f t="shared" ref="E315:R315" si="335">(E71/E$88)/E$89</f>
        <v>0</v>
      </c>
      <c r="F315" s="107">
        <f t="shared" si="335"/>
        <v>0</v>
      </c>
      <c r="G315" s="107">
        <f t="shared" si="335"/>
        <v>0</v>
      </c>
      <c r="H315" s="107">
        <f t="shared" si="335"/>
        <v>0</v>
      </c>
      <c r="I315" s="107">
        <f t="shared" si="335"/>
        <v>0</v>
      </c>
      <c r="J315" s="107">
        <f t="shared" si="335"/>
        <v>3.0284092411119738</v>
      </c>
      <c r="K315" s="107">
        <f t="shared" si="335"/>
        <v>3.9599162770037819</v>
      </c>
      <c r="L315" s="107">
        <f t="shared" si="335"/>
        <v>5.7944930737128724</v>
      </c>
      <c r="M315" s="107">
        <f t="shared" si="335"/>
        <v>8.3204145330699113</v>
      </c>
      <c r="N315" s="107">
        <f t="shared" si="335"/>
        <v>13.146864145620317</v>
      </c>
      <c r="O315" s="107">
        <f t="shared" si="335"/>
        <v>20.865170347476838</v>
      </c>
      <c r="P315" s="107">
        <f t="shared" si="335"/>
        <v>15.014787433663011</v>
      </c>
      <c r="Q315" s="107">
        <f t="shared" si="335"/>
        <v>22.103860201746016</v>
      </c>
      <c r="R315" s="107">
        <f t="shared" si="335"/>
        <v>24.455510070937272</v>
      </c>
      <c r="S315" s="107">
        <f>(S71/S$88)/S$89</f>
        <v>20.372681533488759</v>
      </c>
      <c r="T315" s="107">
        <f t="shared" ref="T315:U315" si="336">(T71/T$88)/T$89</f>
        <v>12.112718412769683</v>
      </c>
      <c r="U315" s="107">
        <f t="shared" si="336"/>
        <v>10.569926863528377</v>
      </c>
    </row>
    <row r="316" spans="1:21" x14ac:dyDescent="0.35">
      <c r="A316" s="238" t="s">
        <v>142</v>
      </c>
      <c r="B316" s="402"/>
      <c r="C316" s="263" t="s">
        <v>62</v>
      </c>
      <c r="D316" s="107"/>
      <c r="E316" s="107">
        <f t="shared" ref="E316:R316" si="337">(E72/E$88)/E$89</f>
        <v>0</v>
      </c>
      <c r="F316" s="107">
        <f t="shared" si="337"/>
        <v>0</v>
      </c>
      <c r="G316" s="107">
        <f t="shared" si="337"/>
        <v>0</v>
      </c>
      <c r="H316" s="107">
        <f t="shared" si="337"/>
        <v>0</v>
      </c>
      <c r="I316" s="107">
        <f t="shared" si="337"/>
        <v>0</v>
      </c>
      <c r="J316" s="107">
        <f t="shared" si="337"/>
        <v>0</v>
      </c>
      <c r="K316" s="107">
        <f t="shared" si="337"/>
        <v>0</v>
      </c>
      <c r="L316" s="107">
        <f t="shared" si="337"/>
        <v>11.351512748263119</v>
      </c>
      <c r="M316" s="107">
        <f t="shared" si="337"/>
        <v>28.502728275219358</v>
      </c>
      <c r="N316" s="107">
        <f t="shared" si="337"/>
        <v>32.473480261853091</v>
      </c>
      <c r="O316" s="107">
        <f t="shared" si="337"/>
        <v>38.259926244424868</v>
      </c>
      <c r="P316" s="107">
        <f t="shared" si="337"/>
        <v>28.595650994091049</v>
      </c>
      <c r="Q316" s="107">
        <f t="shared" si="337"/>
        <v>44.855849551820512</v>
      </c>
      <c r="R316" s="107">
        <f t="shared" si="337"/>
        <v>48.692174681697615</v>
      </c>
      <c r="S316" s="107">
        <f>(S72/S$88)/S$89</f>
        <v>38.703461656092131</v>
      </c>
      <c r="T316" s="107">
        <f t="shared" ref="T316:U316" si="338">(T72/T$88)/T$89</f>
        <v>25.747532055943864</v>
      </c>
      <c r="U316" s="107">
        <f t="shared" si="338"/>
        <v>30.739219641617051</v>
      </c>
    </row>
    <row r="317" spans="1:21" x14ac:dyDescent="0.35">
      <c r="A317" s="238" t="s">
        <v>142</v>
      </c>
      <c r="B317" s="403"/>
      <c r="C317" s="287" t="s">
        <v>63</v>
      </c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107"/>
      <c r="U317" s="107"/>
    </row>
    <row r="318" spans="1:21" x14ac:dyDescent="0.35">
      <c r="A318" s="238" t="s">
        <v>142</v>
      </c>
      <c r="B318" s="395" t="s">
        <v>65</v>
      </c>
      <c r="C318" s="284" t="s">
        <v>59</v>
      </c>
      <c r="D318" s="305"/>
      <c r="E318" s="305">
        <f t="shared" ref="E318:R318" si="339">(E74/E$88)/E$89</f>
        <v>1.8643855331692911</v>
      </c>
      <c r="F318" s="305">
        <f t="shared" si="339"/>
        <v>1.8754868665756701</v>
      </c>
      <c r="G318" s="305">
        <f t="shared" si="339"/>
        <v>0.65163656402708547</v>
      </c>
      <c r="H318" s="305">
        <f t="shared" si="339"/>
        <v>1.8270050188844069</v>
      </c>
      <c r="I318" s="305">
        <f t="shared" si="339"/>
        <v>1.8270853165011818</v>
      </c>
      <c r="J318" s="305">
        <f t="shared" si="339"/>
        <v>2.2988914632167945</v>
      </c>
      <c r="K318" s="305">
        <f t="shared" si="339"/>
        <v>1.6871874312442687</v>
      </c>
      <c r="L318" s="305">
        <f t="shared" si="339"/>
        <v>3.2064780804516264</v>
      </c>
      <c r="M318" s="305">
        <f t="shared" si="339"/>
        <v>18.536154382033672</v>
      </c>
      <c r="N318" s="305">
        <f t="shared" si="339"/>
        <v>7.9701811384709069</v>
      </c>
      <c r="O318" s="305">
        <f t="shared" si="339"/>
        <v>10.570843559140831</v>
      </c>
      <c r="P318" s="305">
        <f t="shared" si="339"/>
        <v>8.7326531787188006</v>
      </c>
      <c r="Q318" s="305">
        <f t="shared" si="339"/>
        <v>8.9344000680613203</v>
      </c>
      <c r="R318" s="305">
        <f t="shared" si="339"/>
        <v>7.1576660963844754</v>
      </c>
      <c r="S318" s="305">
        <f>(S74/S$88)/S$89</f>
        <v>6.4029258494301757</v>
      </c>
      <c r="T318" s="305">
        <f t="shared" ref="T318:U318" si="340">(T74/T$88)/T$89</f>
        <v>3.3386388714725141</v>
      </c>
      <c r="U318" s="305">
        <f t="shared" si="340"/>
        <v>3.0259833482480167</v>
      </c>
    </row>
    <row r="319" spans="1:21" x14ac:dyDescent="0.35">
      <c r="A319" s="238" t="s">
        <v>142</v>
      </c>
      <c r="B319" s="396"/>
      <c r="C319" s="263" t="s">
        <v>60</v>
      </c>
      <c r="D319" s="107"/>
      <c r="E319" s="107">
        <f t="shared" ref="E319:R319" si="341">(E75/E$88)/E$89</f>
        <v>1.8643855331692911</v>
      </c>
      <c r="F319" s="107">
        <f t="shared" si="341"/>
        <v>1.8754868665756701</v>
      </c>
      <c r="G319" s="107">
        <f t="shared" si="341"/>
        <v>0.65163656402708547</v>
      </c>
      <c r="H319" s="107">
        <f t="shared" si="341"/>
        <v>1.8270050188844069</v>
      </c>
      <c r="I319" s="107">
        <f t="shared" si="341"/>
        <v>1.8270853165011818</v>
      </c>
      <c r="J319" s="107">
        <f t="shared" si="341"/>
        <v>1.8180342068108055</v>
      </c>
      <c r="K319" s="107">
        <f t="shared" si="341"/>
        <v>0.71190879726163547</v>
      </c>
      <c r="L319" s="107">
        <f t="shared" si="341"/>
        <v>0.10891747761324595</v>
      </c>
      <c r="M319" s="107">
        <f t="shared" si="341"/>
        <v>2.3321225927373601</v>
      </c>
      <c r="N319" s="107">
        <f t="shared" si="341"/>
        <v>3.9299458148452393</v>
      </c>
      <c r="O319" s="107">
        <f t="shared" si="341"/>
        <v>6.638094037745681</v>
      </c>
      <c r="P319" s="107">
        <f t="shared" si="341"/>
        <v>4.8151438573114724</v>
      </c>
      <c r="Q319" s="107">
        <f t="shared" si="341"/>
        <v>3.5031374476347703</v>
      </c>
      <c r="R319" s="107">
        <f t="shared" si="341"/>
        <v>2.7973211003597562</v>
      </c>
      <c r="S319" s="107">
        <f>(S75/S$88)/S$89</f>
        <v>2.7049624929641012</v>
      </c>
      <c r="T319" s="107">
        <f t="shared" ref="T319:U319" si="342">(T75/T$88)/T$89</f>
        <v>1.5672029035826509</v>
      </c>
      <c r="U319" s="107">
        <f t="shared" si="342"/>
        <v>1.6320731097253522</v>
      </c>
    </row>
    <row r="320" spans="1:21" x14ac:dyDescent="0.35">
      <c r="A320" s="238" t="s">
        <v>142</v>
      </c>
      <c r="B320" s="396"/>
      <c r="C320" s="263" t="s">
        <v>61</v>
      </c>
      <c r="D320" s="107"/>
      <c r="E320" s="107">
        <f t="shared" ref="E320:R320" si="343">(E76/E$88)/E$89</f>
        <v>0</v>
      </c>
      <c r="F320" s="107">
        <f t="shared" si="343"/>
        <v>0</v>
      </c>
      <c r="G320" s="107">
        <f t="shared" si="343"/>
        <v>0</v>
      </c>
      <c r="H320" s="107">
        <f t="shared" si="343"/>
        <v>0</v>
      </c>
      <c r="I320" s="107">
        <f t="shared" si="343"/>
        <v>0</v>
      </c>
      <c r="J320" s="107">
        <f t="shared" si="343"/>
        <v>0.48085725640598903</v>
      </c>
      <c r="K320" s="107">
        <f t="shared" si="343"/>
        <v>0.97527863398263315</v>
      </c>
      <c r="L320" s="107">
        <f t="shared" si="343"/>
        <v>2.2036677914266827</v>
      </c>
      <c r="M320" s="107">
        <f t="shared" si="343"/>
        <v>1.8846283607705872</v>
      </c>
      <c r="N320" s="107">
        <f t="shared" si="343"/>
        <v>1.346069558352988</v>
      </c>
      <c r="O320" s="107">
        <f t="shared" si="343"/>
        <v>1.2645571279239538</v>
      </c>
      <c r="P320" s="107">
        <f t="shared" si="343"/>
        <v>2.0906413934009391</v>
      </c>
      <c r="Q320" s="107">
        <f t="shared" si="343"/>
        <v>2.7589156670500787</v>
      </c>
      <c r="R320" s="107">
        <f t="shared" si="343"/>
        <v>1.6825652872580532</v>
      </c>
      <c r="S320" s="107">
        <f>(S76/S$88)/S$89</f>
        <v>1.213934007980263</v>
      </c>
      <c r="T320" s="107">
        <f t="shared" ref="T320:U320" si="344">(T76/T$88)/T$89</f>
        <v>0.71882373762142115</v>
      </c>
      <c r="U320" s="107">
        <f t="shared" si="344"/>
        <v>0.31262369289102232</v>
      </c>
    </row>
    <row r="321" spans="1:21" x14ac:dyDescent="0.35">
      <c r="A321" s="238" t="s">
        <v>142</v>
      </c>
      <c r="B321" s="396"/>
      <c r="C321" s="263" t="s">
        <v>62</v>
      </c>
      <c r="D321" s="107"/>
      <c r="E321" s="107">
        <f t="shared" ref="E321:R321" si="345">(E77/E$88)/E$89</f>
        <v>0</v>
      </c>
      <c r="F321" s="107">
        <f t="shared" si="345"/>
        <v>0</v>
      </c>
      <c r="G321" s="107">
        <f t="shared" si="345"/>
        <v>0</v>
      </c>
      <c r="H321" s="107">
        <f t="shared" si="345"/>
        <v>0</v>
      </c>
      <c r="I321" s="107">
        <f t="shared" si="345"/>
        <v>0</v>
      </c>
      <c r="J321" s="107">
        <f t="shared" si="345"/>
        <v>0</v>
      </c>
      <c r="K321" s="107">
        <f t="shared" si="345"/>
        <v>0</v>
      </c>
      <c r="L321" s="107">
        <f t="shared" si="345"/>
        <v>0.89389281141169807</v>
      </c>
      <c r="M321" s="107">
        <f t="shared" si="345"/>
        <v>14.319403428525726</v>
      </c>
      <c r="N321" s="107">
        <f t="shared" si="345"/>
        <v>2.6941657652726789</v>
      </c>
      <c r="O321" s="107">
        <f t="shared" si="345"/>
        <v>2.6681923934711977</v>
      </c>
      <c r="P321" s="107">
        <f t="shared" si="345"/>
        <v>1.8268679280063898</v>
      </c>
      <c r="Q321" s="107">
        <f t="shared" si="345"/>
        <v>2.6723469533764699</v>
      </c>
      <c r="R321" s="107">
        <f t="shared" si="345"/>
        <v>2.6777797087666664</v>
      </c>
      <c r="S321" s="107">
        <f>(S77/S$88)/S$89</f>
        <v>2.4840293484858122</v>
      </c>
      <c r="T321" s="107">
        <f t="shared" ref="T321:U321" si="346">(T77/T$88)/T$89</f>
        <v>1.052612230268442</v>
      </c>
      <c r="U321" s="107">
        <f t="shared" si="346"/>
        <v>1.0812865456316425</v>
      </c>
    </row>
    <row r="322" spans="1:21" x14ac:dyDescent="0.35">
      <c r="A322" s="238" t="s">
        <v>142</v>
      </c>
      <c r="B322" s="397"/>
      <c r="C322" s="282" t="s">
        <v>63</v>
      </c>
      <c r="D322" s="275"/>
      <c r="E322" s="275"/>
      <c r="F322" s="275"/>
      <c r="G322" s="275"/>
      <c r="H322" s="275"/>
      <c r="I322" s="275"/>
      <c r="J322" s="275"/>
      <c r="K322" s="275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</row>
    <row r="323" spans="1:21" x14ac:dyDescent="0.35">
      <c r="A323" s="238" t="s">
        <v>142</v>
      </c>
      <c r="B323" s="402" t="s">
        <v>94</v>
      </c>
      <c r="C323" s="284" t="s">
        <v>59</v>
      </c>
      <c r="D323" s="107"/>
      <c r="E323" s="107">
        <f t="shared" ref="E323:R323" si="347">(E79/E$88)/E$89</f>
        <v>11.379362334443828</v>
      </c>
      <c r="F323" s="107">
        <f t="shared" si="347"/>
        <v>8.6174193220763033</v>
      </c>
      <c r="G323" s="107">
        <f t="shared" si="347"/>
        <v>9.0092369912366141</v>
      </c>
      <c r="H323" s="107">
        <f t="shared" si="347"/>
        <v>8.9796747398729035</v>
      </c>
      <c r="I323" s="107">
        <f t="shared" si="347"/>
        <v>8.0109640827578836</v>
      </c>
      <c r="J323" s="107">
        <f t="shared" si="347"/>
        <v>8.2401455806833876</v>
      </c>
      <c r="K323" s="107">
        <f t="shared" si="347"/>
        <v>11.346925462552704</v>
      </c>
      <c r="L323" s="107">
        <f t="shared" si="347"/>
        <v>15.027541501239934</v>
      </c>
      <c r="M323" s="107">
        <f t="shared" si="347"/>
        <v>12.18637618876579</v>
      </c>
      <c r="N323" s="107">
        <f t="shared" si="347"/>
        <v>25.966611281416089</v>
      </c>
      <c r="O323" s="107">
        <f t="shared" si="347"/>
        <v>28.853703815321516</v>
      </c>
      <c r="P323" s="107">
        <f t="shared" si="347"/>
        <v>24.805884880830199</v>
      </c>
      <c r="Q323" s="107">
        <f t="shared" si="347"/>
        <v>34.823824925845635</v>
      </c>
      <c r="R323" s="107">
        <f t="shared" si="347"/>
        <v>35.426914048688246</v>
      </c>
      <c r="S323" s="107">
        <f>(S79/S$88)/S$89</f>
        <v>36.852356703890557</v>
      </c>
      <c r="T323" s="107">
        <f t="shared" ref="T323:U323" si="348">(T79/T$88)/T$89</f>
        <v>37.278261523850276</v>
      </c>
      <c r="U323" s="107">
        <f t="shared" si="348"/>
        <v>30.584765170986596</v>
      </c>
    </row>
    <row r="324" spans="1:21" x14ac:dyDescent="0.35">
      <c r="A324" s="238" t="s">
        <v>142</v>
      </c>
      <c r="B324" s="402"/>
      <c r="C324" s="263" t="s">
        <v>60</v>
      </c>
      <c r="D324" s="107"/>
      <c r="E324" s="107">
        <f t="shared" ref="E324:R324" si="349">(E80/E$88)/E$89</f>
        <v>0</v>
      </c>
      <c r="F324" s="107">
        <f t="shared" si="349"/>
        <v>0</v>
      </c>
      <c r="G324" s="107">
        <f t="shared" si="349"/>
        <v>0</v>
      </c>
      <c r="H324" s="107">
        <f t="shared" si="349"/>
        <v>0</v>
      </c>
      <c r="I324" s="107">
        <f t="shared" si="349"/>
        <v>8.0109640827578836</v>
      </c>
      <c r="J324" s="107">
        <f t="shared" si="349"/>
        <v>5.1337601869174927</v>
      </c>
      <c r="K324" s="107">
        <f t="shared" si="349"/>
        <v>7.2071110500220188</v>
      </c>
      <c r="L324" s="107">
        <f t="shared" si="349"/>
        <v>6.2555502169748021</v>
      </c>
      <c r="M324" s="107">
        <f t="shared" si="349"/>
        <v>7.6847990972051905</v>
      </c>
      <c r="N324" s="107">
        <f t="shared" si="349"/>
        <v>6.827995020437756</v>
      </c>
      <c r="O324" s="107">
        <f t="shared" si="349"/>
        <v>5.9470477779170023</v>
      </c>
      <c r="P324" s="107">
        <f t="shared" si="349"/>
        <v>5.0557636254928688</v>
      </c>
      <c r="Q324" s="107">
        <f t="shared" si="349"/>
        <v>6.3977013151267546</v>
      </c>
      <c r="R324" s="107">
        <f t="shared" si="349"/>
        <v>9.1014675894147778</v>
      </c>
      <c r="S324" s="107">
        <f>(S80/S$88)/S$89</f>
        <v>12.329518511834909</v>
      </c>
      <c r="T324" s="107">
        <f t="shared" ref="T324:U324" si="350">(T80/T$88)/T$89</f>
        <v>18.699381198090265</v>
      </c>
      <c r="U324" s="107">
        <f t="shared" si="350"/>
        <v>10.596898320519268</v>
      </c>
    </row>
    <row r="325" spans="1:21" x14ac:dyDescent="0.35">
      <c r="A325" s="238" t="s">
        <v>142</v>
      </c>
      <c r="B325" s="402"/>
      <c r="C325" s="263" t="s">
        <v>61</v>
      </c>
      <c r="D325" s="107"/>
      <c r="E325" s="107">
        <f t="shared" ref="E325:R325" si="351">(E81/E$88)/E$89</f>
        <v>0</v>
      </c>
      <c r="F325" s="107">
        <f t="shared" si="351"/>
        <v>0</v>
      </c>
      <c r="G325" s="107">
        <f t="shared" si="351"/>
        <v>0</v>
      </c>
      <c r="H325" s="107">
        <f t="shared" si="351"/>
        <v>0</v>
      </c>
      <c r="I325" s="107">
        <f t="shared" si="351"/>
        <v>0</v>
      </c>
      <c r="J325" s="107">
        <f t="shared" si="351"/>
        <v>3.106385393765895</v>
      </c>
      <c r="K325" s="107">
        <f t="shared" si="351"/>
        <v>4.1398144125306873</v>
      </c>
      <c r="L325" s="107">
        <f t="shared" si="351"/>
        <v>5.9785388930520575</v>
      </c>
      <c r="M325" s="107">
        <f t="shared" si="351"/>
        <v>6.8302735607910074</v>
      </c>
      <c r="N325" s="107">
        <f t="shared" si="351"/>
        <v>7.9412023791030988</v>
      </c>
      <c r="O325" s="107">
        <f t="shared" si="351"/>
        <v>9.3962817682940987</v>
      </c>
      <c r="P325" s="107">
        <f t="shared" si="351"/>
        <v>9.6339600878263454</v>
      </c>
      <c r="Q325" s="107">
        <f t="shared" si="351"/>
        <v>14.396062598924498</v>
      </c>
      <c r="R325" s="107">
        <f t="shared" si="351"/>
        <v>12.146932206342738</v>
      </c>
      <c r="S325" s="107">
        <f>(S81/S$88)/S$89</f>
        <v>10.678466464557182</v>
      </c>
      <c r="T325" s="107">
        <f t="shared" ref="T325:U325" si="352">(T81/T$88)/T$89</f>
        <v>11.718306334625696</v>
      </c>
      <c r="U325" s="107">
        <f t="shared" si="352"/>
        <v>13.10117602473165</v>
      </c>
    </row>
    <row r="326" spans="1:21" x14ac:dyDescent="0.35">
      <c r="A326" s="238" t="s">
        <v>142</v>
      </c>
      <c r="B326" s="402"/>
      <c r="C326" s="263" t="s">
        <v>62</v>
      </c>
      <c r="D326" s="107"/>
      <c r="E326" s="107">
        <f t="shared" ref="E326:R326" si="353">(E82/E$88)/E$89</f>
        <v>0</v>
      </c>
      <c r="F326" s="107">
        <f t="shared" si="353"/>
        <v>0</v>
      </c>
      <c r="G326" s="107">
        <f t="shared" si="353"/>
        <v>0</v>
      </c>
      <c r="H326" s="107">
        <f t="shared" si="353"/>
        <v>0</v>
      </c>
      <c r="I326" s="107">
        <f t="shared" si="353"/>
        <v>0</v>
      </c>
      <c r="J326" s="107">
        <f t="shared" si="353"/>
        <v>0</v>
      </c>
      <c r="K326" s="107">
        <f t="shared" si="353"/>
        <v>0</v>
      </c>
      <c r="L326" s="107">
        <f t="shared" si="353"/>
        <v>2.7934523912130764</v>
      </c>
      <c r="M326" s="107">
        <f t="shared" si="353"/>
        <v>-2.3286964692304095</v>
      </c>
      <c r="N326" s="107">
        <f t="shared" si="353"/>
        <v>11.197413881875235</v>
      </c>
      <c r="O326" s="107">
        <f t="shared" si="353"/>
        <v>13.510374269110415</v>
      </c>
      <c r="P326" s="107">
        <f t="shared" si="353"/>
        <v>10.116161167510985</v>
      </c>
      <c r="Q326" s="107">
        <f t="shared" si="353"/>
        <v>14.030061011794377</v>
      </c>
      <c r="R326" s="107">
        <f t="shared" si="353"/>
        <v>14.178514252930732</v>
      </c>
      <c r="S326" s="107">
        <f>(S82/S$88)/S$89</f>
        <v>13.844371727498467</v>
      </c>
      <c r="T326" s="107">
        <f t="shared" ref="T326:U326" si="354">(T82/T$88)/T$89</f>
        <v>6.8605739911343164</v>
      </c>
      <c r="U326" s="107">
        <f t="shared" si="354"/>
        <v>6.8866908257356805</v>
      </c>
    </row>
    <row r="327" spans="1:21" x14ac:dyDescent="0.35">
      <c r="A327" s="238" t="s">
        <v>142</v>
      </c>
      <c r="B327" s="404"/>
      <c r="C327" s="288" t="s">
        <v>63</v>
      </c>
      <c r="D327" s="308"/>
      <c r="E327" s="308"/>
      <c r="F327" s="308"/>
      <c r="G327" s="308"/>
      <c r="H327" s="308"/>
      <c r="I327" s="308"/>
      <c r="J327" s="308"/>
      <c r="K327" s="308"/>
      <c r="L327" s="308"/>
      <c r="M327" s="308"/>
      <c r="N327" s="308"/>
      <c r="O327" s="308"/>
      <c r="P327" s="308"/>
      <c r="Q327" s="308"/>
      <c r="R327" s="308"/>
      <c r="S327" s="308"/>
      <c r="T327" s="308"/>
      <c r="U327" s="308"/>
    </row>
    <row r="328" spans="1:21" x14ac:dyDescent="0.35">
      <c r="A328" s="238" t="s">
        <v>142</v>
      </c>
    </row>
    <row r="329" spans="1:21" x14ac:dyDescent="0.35">
      <c r="A329" s="238" t="s">
        <v>142</v>
      </c>
    </row>
    <row r="330" spans="1:21" x14ac:dyDescent="0.35">
      <c r="A330" s="238" t="s">
        <v>142</v>
      </c>
      <c r="B330" s="267" t="s">
        <v>101</v>
      </c>
      <c r="C330" s="267" t="s">
        <v>58</v>
      </c>
      <c r="D330" s="268">
        <v>1999</v>
      </c>
      <c r="E330" s="268">
        <v>2000</v>
      </c>
      <c r="F330" s="268">
        <v>2001</v>
      </c>
      <c r="G330" s="268">
        <v>2002</v>
      </c>
      <c r="H330" s="268">
        <v>2003</v>
      </c>
      <c r="I330" s="268">
        <v>2004</v>
      </c>
      <c r="J330" s="268">
        <v>2005</v>
      </c>
      <c r="K330" s="268">
        <v>2006</v>
      </c>
      <c r="L330" s="268">
        <v>2007</v>
      </c>
      <c r="M330" s="268">
        <v>2008</v>
      </c>
      <c r="N330" s="268">
        <v>2009</v>
      </c>
      <c r="O330" s="268">
        <v>2010</v>
      </c>
      <c r="P330" s="268">
        <v>2011</v>
      </c>
      <c r="Q330" s="268">
        <v>2012</v>
      </c>
      <c r="R330" s="268">
        <v>2013</v>
      </c>
      <c r="S330" s="341">
        <v>2014</v>
      </c>
      <c r="T330" s="341">
        <v>2015</v>
      </c>
      <c r="U330" s="341">
        <v>2016</v>
      </c>
    </row>
    <row r="331" spans="1:21" x14ac:dyDescent="0.35">
      <c r="A331" s="238" t="s">
        <v>142</v>
      </c>
      <c r="B331" s="398" t="s">
        <v>0</v>
      </c>
      <c r="C331" s="269" t="s">
        <v>125</v>
      </c>
      <c r="D331" s="291"/>
      <c r="E331" s="235">
        <f t="shared" ref="E331:R331" si="355">(E8/E$90)*100</f>
        <v>15.170639300840591</v>
      </c>
      <c r="F331" s="235">
        <f t="shared" si="355"/>
        <v>12.604413927310476</v>
      </c>
      <c r="G331" s="235">
        <f t="shared" si="355"/>
        <v>11.547404273666393</v>
      </c>
      <c r="H331" s="235">
        <f t="shared" si="355"/>
        <v>10.49795882648402</v>
      </c>
      <c r="I331" s="235">
        <f t="shared" si="355"/>
        <v>9.7153128529167887</v>
      </c>
      <c r="J331" s="235">
        <f t="shared" si="355"/>
        <v>9.9971988521571706</v>
      </c>
      <c r="K331" s="235">
        <f t="shared" si="355"/>
        <v>9.4759140442913399</v>
      </c>
      <c r="L331" s="235">
        <f t="shared" si="355"/>
        <v>15.237508529516663</v>
      </c>
      <c r="M331" s="235">
        <f t="shared" si="355"/>
        <v>21.104432813673448</v>
      </c>
      <c r="N331" s="235">
        <f t="shared" si="355"/>
        <v>27.922902166119734</v>
      </c>
      <c r="O331" s="235">
        <f t="shared" si="355"/>
        <v>30.35772404802448</v>
      </c>
      <c r="P331" s="235">
        <f t="shared" si="355"/>
        <v>27.582956869515645</v>
      </c>
      <c r="Q331" s="235">
        <f t="shared" si="355"/>
        <v>29.626348501310989</v>
      </c>
      <c r="R331" s="235">
        <f t="shared" si="355"/>
        <v>29.134112945271688</v>
      </c>
      <c r="S331" s="235">
        <f t="shared" ref="S331" si="356">(S8/S$90)*100</f>
        <v>28.061968193072811</v>
      </c>
      <c r="T331" s="325">
        <f t="shared" ref="T331:U331" si="357">(T8/T$90)*100</f>
        <v>26.156474239948007</v>
      </c>
      <c r="U331" s="325">
        <f t="shared" si="357"/>
        <v>24.846733919040311</v>
      </c>
    </row>
    <row r="332" spans="1:21" ht="15" customHeight="1" x14ac:dyDescent="0.35">
      <c r="A332" s="238" t="s">
        <v>142</v>
      </c>
      <c r="B332" s="399"/>
      <c r="C332" s="269" t="s">
        <v>124</v>
      </c>
      <c r="D332" s="235"/>
      <c r="E332" s="235">
        <f t="shared" ref="E332:R333" si="358">(E9/E$90)*100</f>
        <v>13.821076718815403</v>
      </c>
      <c r="F332" s="235">
        <f t="shared" si="358"/>
        <v>11.962621819783269</v>
      </c>
      <c r="G332" s="235">
        <f t="shared" si="358"/>
        <v>10.53820715626844</v>
      </c>
      <c r="H332" s="235">
        <f t="shared" si="358"/>
        <v>14.849132261372795</v>
      </c>
      <c r="I332" s="235">
        <f t="shared" si="358"/>
        <v>10.094124646020706</v>
      </c>
      <c r="J332" s="235">
        <f t="shared" si="358"/>
        <v>10.214343081212267</v>
      </c>
      <c r="K332" s="235">
        <f t="shared" si="358"/>
        <v>12.53265112277632</v>
      </c>
      <c r="L332" s="235">
        <f t="shared" si="358"/>
        <v>17.289010198347942</v>
      </c>
      <c r="M332" s="235">
        <f t="shared" si="358"/>
        <v>23.496846942265137</v>
      </c>
      <c r="N332" s="235">
        <f t="shared" si="358"/>
        <v>28.466144706288077</v>
      </c>
      <c r="O332" s="235">
        <f t="shared" si="358"/>
        <v>30.956351443414736</v>
      </c>
      <c r="P332" s="235">
        <f t="shared" si="358"/>
        <v>28.645731679376997</v>
      </c>
      <c r="Q332" s="235">
        <f t="shared" si="358"/>
        <v>30.672358349216793</v>
      </c>
      <c r="R332" s="235">
        <f t="shared" si="358"/>
        <v>30.193297925709476</v>
      </c>
      <c r="S332" s="235">
        <f t="shared" ref="S332" si="359">(S9/S$90)*100</f>
        <v>28.240691728640279</v>
      </c>
      <c r="T332" s="325">
        <f t="shared" ref="T332:U332" si="360">(T9/T$90)*100</f>
        <v>27.393789307405669</v>
      </c>
      <c r="U332" s="325">
        <f t="shared" si="360"/>
        <v>24.537795965049217</v>
      </c>
    </row>
    <row r="333" spans="1:21" ht="15" customHeight="1" x14ac:dyDescent="0.35">
      <c r="A333" s="238" t="s">
        <v>142</v>
      </c>
      <c r="B333" s="399"/>
      <c r="C333" s="271" t="s">
        <v>126</v>
      </c>
      <c r="D333" s="235"/>
      <c r="E333" s="235">
        <f t="shared" si="358"/>
        <v>11.738098372750104</v>
      </c>
      <c r="F333" s="235">
        <f t="shared" si="358"/>
        <v>10.508563601665511</v>
      </c>
      <c r="G333" s="235">
        <f t="shared" si="358"/>
        <v>9.3514172227884771</v>
      </c>
      <c r="H333" s="235">
        <f t="shared" si="358"/>
        <v>8.1406434034136694</v>
      </c>
      <c r="I333" s="235">
        <f t="shared" si="358"/>
        <v>7.9093518542851324</v>
      </c>
      <c r="J333" s="235">
        <f t="shared" si="358"/>
        <v>8.2915281304530968</v>
      </c>
      <c r="K333" s="235">
        <f t="shared" si="358"/>
        <v>7.8195949930737818</v>
      </c>
      <c r="L333" s="235">
        <f t="shared" si="358"/>
        <v>13.131721470029104</v>
      </c>
      <c r="M333" s="235">
        <f t="shared" si="358"/>
        <v>18.999457668764549</v>
      </c>
      <c r="N333" s="235">
        <f t="shared" si="358"/>
        <v>25.339610004981417</v>
      </c>
      <c r="O333" s="235">
        <f t="shared" si="358"/>
        <v>27.884500294921676</v>
      </c>
      <c r="P333" s="235">
        <f t="shared" si="358"/>
        <v>25.865356109025591</v>
      </c>
      <c r="Q333" s="235">
        <f t="shared" si="358"/>
        <v>28.258542710217981</v>
      </c>
      <c r="R333" s="235">
        <f t="shared" si="358"/>
        <v>27.43884603277073</v>
      </c>
      <c r="S333" s="235">
        <f t="shared" ref="S333" si="361">(S10/S$90)*100</f>
        <v>25.644029534081636</v>
      </c>
      <c r="T333" s="325">
        <f t="shared" ref="T333:U333" si="362">(T10/T$90)*100</f>
        <v>23.55812183704008</v>
      </c>
      <c r="U333" s="325">
        <f t="shared" si="362"/>
        <v>21.237871842793751</v>
      </c>
    </row>
    <row r="334" spans="1:21" ht="15" customHeight="1" x14ac:dyDescent="0.35">
      <c r="A334" s="238" t="s">
        <v>142</v>
      </c>
      <c r="B334" s="399"/>
      <c r="C334" s="269" t="s">
        <v>123</v>
      </c>
      <c r="D334" s="272"/>
      <c r="E334" s="235">
        <f t="shared" ref="E334:R334" si="363">(E11/E$90)*100</f>
        <v>11.738098372750104</v>
      </c>
      <c r="F334" s="235">
        <f t="shared" si="363"/>
        <v>10.508563601665511</v>
      </c>
      <c r="G334" s="235">
        <f t="shared" si="363"/>
        <v>9.3514172227884771</v>
      </c>
      <c r="H334" s="235">
        <f t="shared" si="363"/>
        <v>8.1406434034136694</v>
      </c>
      <c r="I334" s="235">
        <f t="shared" si="363"/>
        <v>7.9093518542851324</v>
      </c>
      <c r="J334" s="235">
        <f t="shared" si="363"/>
        <v>8.2915281304530968</v>
      </c>
      <c r="K334" s="235">
        <f t="shared" si="363"/>
        <v>7.8195949930737818</v>
      </c>
      <c r="L334" s="235">
        <f t="shared" si="363"/>
        <v>13.131721470029104</v>
      </c>
      <c r="M334" s="235">
        <f t="shared" si="363"/>
        <v>18.999457668764549</v>
      </c>
      <c r="N334" s="235">
        <f t="shared" si="363"/>
        <v>25.339610004981417</v>
      </c>
      <c r="O334" s="235">
        <f t="shared" si="363"/>
        <v>27.884500294921676</v>
      </c>
      <c r="P334" s="235">
        <f t="shared" si="363"/>
        <v>25.865356109025591</v>
      </c>
      <c r="Q334" s="235">
        <f t="shared" si="363"/>
        <v>28.258542710217981</v>
      </c>
      <c r="R334" s="235">
        <f t="shared" si="363"/>
        <v>27.43884603277073</v>
      </c>
      <c r="S334" s="235">
        <f t="shared" ref="S334" si="364">(S11/S$90)*100</f>
        <v>25.644029534081636</v>
      </c>
      <c r="T334" s="325">
        <f t="shared" ref="T334:U334" si="365">(T11/T$90)*100</f>
        <v>23.55812183704008</v>
      </c>
      <c r="U334" s="325">
        <f t="shared" si="365"/>
        <v>21.237871842793751</v>
      </c>
    </row>
    <row r="335" spans="1:21" ht="15" customHeight="1" x14ac:dyDescent="0.35">
      <c r="A335" s="238" t="s">
        <v>142</v>
      </c>
      <c r="B335" s="399"/>
      <c r="C335" s="263" t="s">
        <v>117</v>
      </c>
      <c r="D335" s="107"/>
      <c r="E335" s="235">
        <f t="shared" ref="E335:R335" si="366">(E12/E$90)*100</f>
        <v>11.738098372750104</v>
      </c>
      <c r="F335" s="235">
        <f t="shared" si="366"/>
        <v>10.508563601665511</v>
      </c>
      <c r="G335" s="235">
        <f t="shared" si="366"/>
        <v>9.3514172227884771</v>
      </c>
      <c r="H335" s="235">
        <f t="shared" si="366"/>
        <v>8.1406434034136694</v>
      </c>
      <c r="I335" s="235">
        <f t="shared" si="366"/>
        <v>7.9093518542851324</v>
      </c>
      <c r="J335" s="235">
        <f t="shared" si="366"/>
        <v>6.2990500090258141</v>
      </c>
      <c r="K335" s="235">
        <f t="shared" si="366"/>
        <v>5.2404569207494891</v>
      </c>
      <c r="L335" s="235">
        <f t="shared" si="366"/>
        <v>5.1795547433589615</v>
      </c>
      <c r="M335" s="235">
        <f t="shared" si="366"/>
        <v>4.8761764462453661</v>
      </c>
      <c r="N335" s="235">
        <f t="shared" si="366"/>
        <v>8.5503916669859876</v>
      </c>
      <c r="O335" s="235">
        <f t="shared" si="366"/>
        <v>10.943639339148584</v>
      </c>
      <c r="P335" s="235">
        <f t="shared" si="366"/>
        <v>11.741805994471276</v>
      </c>
      <c r="Q335" s="235">
        <f t="shared" si="366"/>
        <v>9.9966848960399393</v>
      </c>
      <c r="R335" s="235">
        <f t="shared" si="366"/>
        <v>9.4294804352442512</v>
      </c>
      <c r="S335" s="235">
        <f t="shared" ref="S335" si="367">(S12/S$90)*100</f>
        <v>10.199333112383945</v>
      </c>
      <c r="T335" s="325">
        <f t="shared" ref="T335:U335" si="368">(T12/T$90)*100</f>
        <v>11.446707796637522</v>
      </c>
      <c r="U335" s="325">
        <f t="shared" si="368"/>
        <v>8.6534902237543907</v>
      </c>
    </row>
    <row r="336" spans="1:21" ht="15" customHeight="1" x14ac:dyDescent="0.35">
      <c r="A336" s="238" t="s">
        <v>142</v>
      </c>
      <c r="B336" s="399"/>
      <c r="C336" s="271" t="s">
        <v>118</v>
      </c>
      <c r="D336" s="107"/>
      <c r="E336" s="235">
        <f t="shared" ref="E336:R336" si="369">(E13/E$90)*100</f>
        <v>0</v>
      </c>
      <c r="F336" s="235">
        <f t="shared" si="369"/>
        <v>0</v>
      </c>
      <c r="G336" s="235">
        <f t="shared" si="369"/>
        <v>0</v>
      </c>
      <c r="H336" s="235">
        <f t="shared" si="369"/>
        <v>0</v>
      </c>
      <c r="I336" s="235">
        <f t="shared" si="369"/>
        <v>0</v>
      </c>
      <c r="J336" s="235">
        <f t="shared" si="369"/>
        <v>1.992478121427282</v>
      </c>
      <c r="K336" s="235">
        <f t="shared" si="369"/>
        <v>2.5791380723242927</v>
      </c>
      <c r="L336" s="235">
        <f t="shared" si="369"/>
        <v>3.5174479837149439</v>
      </c>
      <c r="M336" s="235">
        <f t="shared" si="369"/>
        <v>3.8952765770037647</v>
      </c>
      <c r="N336" s="235">
        <f t="shared" si="369"/>
        <v>5.0465367424097272</v>
      </c>
      <c r="O336" s="235">
        <f t="shared" si="369"/>
        <v>5.607528885309498</v>
      </c>
      <c r="P336" s="235">
        <f t="shared" si="369"/>
        <v>5.0080378222848481</v>
      </c>
      <c r="Q336" s="235">
        <f t="shared" si="369"/>
        <v>6.4356284876689527</v>
      </c>
      <c r="R336" s="235">
        <f t="shared" si="369"/>
        <v>6.0433900048417106</v>
      </c>
      <c r="S336" s="235">
        <f t="shared" ref="S336" si="370">(S13/S$90)*100</f>
        <v>4.8672919757648545</v>
      </c>
      <c r="T336" s="325">
        <f t="shared" ref="T336:U336" si="371">(T13/T$90)*100</f>
        <v>4.2893075200985855</v>
      </c>
      <c r="U336" s="325">
        <f t="shared" si="371"/>
        <v>4.1382166298079008</v>
      </c>
    </row>
    <row r="337" spans="1:21" ht="15" customHeight="1" x14ac:dyDescent="0.35">
      <c r="A337" s="238" t="s">
        <v>142</v>
      </c>
      <c r="B337" s="399"/>
      <c r="C337" s="271" t="s">
        <v>119</v>
      </c>
      <c r="D337" s="107"/>
      <c r="E337" s="107">
        <f t="shared" ref="E337:R337" si="372">(E14/E$90)*100</f>
        <v>0</v>
      </c>
      <c r="F337" s="107">
        <f t="shared" si="372"/>
        <v>0</v>
      </c>
      <c r="G337" s="107">
        <f t="shared" si="372"/>
        <v>0</v>
      </c>
      <c r="H337" s="107">
        <f t="shared" si="372"/>
        <v>0</v>
      </c>
      <c r="I337" s="107">
        <f t="shared" si="372"/>
        <v>0</v>
      </c>
      <c r="J337" s="107">
        <f t="shared" si="372"/>
        <v>0</v>
      </c>
      <c r="K337" s="107">
        <f t="shared" si="372"/>
        <v>0</v>
      </c>
      <c r="L337" s="107">
        <f t="shared" si="372"/>
        <v>4.4347187429551997</v>
      </c>
      <c r="M337" s="107">
        <f t="shared" si="372"/>
        <v>10.228004645515417</v>
      </c>
      <c r="N337" s="107">
        <f t="shared" si="372"/>
        <v>11.742681595585699</v>
      </c>
      <c r="O337" s="107">
        <f t="shared" si="372"/>
        <v>11.333332070463594</v>
      </c>
      <c r="P337" s="107">
        <f t="shared" si="372"/>
        <v>9.1155122922694662</v>
      </c>
      <c r="Q337" s="107">
        <f t="shared" si="372"/>
        <v>11.82622932650909</v>
      </c>
      <c r="R337" s="107">
        <f t="shared" si="372"/>
        <v>11.965975592684771</v>
      </c>
      <c r="S337" s="107">
        <f t="shared" ref="S337" si="373">(S14/S$90)*100</f>
        <v>10.577404445932839</v>
      </c>
      <c r="T337" s="107">
        <f t="shared" ref="T337:U337" si="374">(T14/T$90)*100</f>
        <v>7.822106520303973</v>
      </c>
      <c r="U337" s="107">
        <f t="shared" si="374"/>
        <v>8.446164989231459</v>
      </c>
    </row>
    <row r="338" spans="1:21" ht="15" customHeight="1" x14ac:dyDescent="0.35">
      <c r="A338" s="238" t="s">
        <v>142</v>
      </c>
      <c r="B338" s="399"/>
      <c r="C338" s="271" t="s">
        <v>120</v>
      </c>
      <c r="D338" s="273"/>
      <c r="E338" s="273"/>
      <c r="F338" s="273"/>
      <c r="G338" s="273"/>
      <c r="H338" s="273"/>
      <c r="I338" s="273"/>
      <c r="J338" s="273"/>
      <c r="K338" s="273"/>
      <c r="L338" s="273"/>
      <c r="M338" s="273"/>
      <c r="N338" s="273"/>
      <c r="O338" s="273"/>
      <c r="P338" s="273"/>
      <c r="Q338" s="273"/>
      <c r="R338" s="273"/>
      <c r="S338" s="273"/>
      <c r="T338" s="107"/>
      <c r="U338" s="107"/>
    </row>
    <row r="339" spans="1:21" ht="15" customHeight="1" x14ac:dyDescent="0.35">
      <c r="A339" s="238" t="s">
        <v>142</v>
      </c>
      <c r="B339" s="399"/>
      <c r="C339" s="269" t="s">
        <v>121</v>
      </c>
      <c r="D339" s="107"/>
      <c r="E339" s="107">
        <f t="shared" ref="E339:R339" si="375">(E16/E$90)*100</f>
        <v>1.3404049942444536</v>
      </c>
      <c r="F339" s="107">
        <f t="shared" si="375"/>
        <v>0.87016640687556723</v>
      </c>
      <c r="G339" s="107">
        <f t="shared" si="375"/>
        <v>0.61079461134059332</v>
      </c>
      <c r="H339" s="107">
        <f t="shared" si="375"/>
        <v>6.208073940859034</v>
      </c>
      <c r="I339" s="107">
        <f t="shared" si="375"/>
        <v>1.5242262273170069</v>
      </c>
      <c r="J339" s="107">
        <f t="shared" si="375"/>
        <v>1.4532845117034721</v>
      </c>
      <c r="K339" s="107">
        <f t="shared" si="375"/>
        <v>4.0898880267570723</v>
      </c>
      <c r="L339" s="107">
        <f t="shared" si="375"/>
        <v>4.0446450042899675</v>
      </c>
      <c r="M339" s="107">
        <f t="shared" si="375"/>
        <v>4.3718628933528754</v>
      </c>
      <c r="N339" s="107">
        <f t="shared" si="375"/>
        <v>2.398787876001073</v>
      </c>
      <c r="O339" s="107">
        <f t="shared" si="375"/>
        <v>1.6551693542349619</v>
      </c>
      <c r="P339" s="107">
        <f t="shared" si="375"/>
        <v>1.9275718325463327</v>
      </c>
      <c r="Q339" s="107">
        <f t="shared" si="375"/>
        <v>1.6397120756213899</v>
      </c>
      <c r="R339" s="107">
        <f t="shared" si="375"/>
        <v>1.8486043753769315</v>
      </c>
      <c r="S339" s="107">
        <f t="shared" ref="S339" si="376">(S16/S$90)*100</f>
        <v>1.9786671863211542</v>
      </c>
      <c r="T339" s="107">
        <f t="shared" ref="T339:U339" si="377">(T16/T$90)*100</f>
        <v>2.7516680278446102</v>
      </c>
      <c r="U339" s="107">
        <f t="shared" si="377"/>
        <v>2.4704117601144793</v>
      </c>
    </row>
    <row r="340" spans="1:21" ht="15" customHeight="1" x14ac:dyDescent="0.35">
      <c r="A340" s="238" t="s">
        <v>142</v>
      </c>
      <c r="B340" s="399"/>
      <c r="C340" s="269" t="s">
        <v>122</v>
      </c>
      <c r="D340" s="107"/>
      <c r="E340" s="107">
        <f t="shared" ref="E340:R340" si="378">(E17/E$90)*100</f>
        <v>0.74257335182084561</v>
      </c>
      <c r="F340" s="107">
        <f t="shared" si="378"/>
        <v>0.58389181124219292</v>
      </c>
      <c r="G340" s="107">
        <f t="shared" si="378"/>
        <v>0.57599532213937021</v>
      </c>
      <c r="H340" s="107">
        <f t="shared" si="378"/>
        <v>0.50041491710009034</v>
      </c>
      <c r="I340" s="107">
        <f t="shared" si="378"/>
        <v>0.66054656441856774</v>
      </c>
      <c r="J340" s="107">
        <f t="shared" si="378"/>
        <v>0.4695304390556993</v>
      </c>
      <c r="K340" s="107">
        <f t="shared" si="378"/>
        <v>0.62316810294546521</v>
      </c>
      <c r="L340" s="107">
        <f t="shared" si="378"/>
        <v>0.11264372402886896</v>
      </c>
      <c r="M340" s="107">
        <f t="shared" si="378"/>
        <v>0.12552638014771386</v>
      </c>
      <c r="N340" s="107">
        <f t="shared" si="378"/>
        <v>0.72774682530559065</v>
      </c>
      <c r="O340" s="107">
        <f t="shared" si="378"/>
        <v>1.4166817942581018</v>
      </c>
      <c r="P340" s="107">
        <f t="shared" si="378"/>
        <v>0.85280373780507479</v>
      </c>
      <c r="Q340" s="107">
        <f t="shared" si="378"/>
        <v>0.77410356337742003</v>
      </c>
      <c r="R340" s="107">
        <f t="shared" si="378"/>
        <v>0.9058475175618167</v>
      </c>
      <c r="S340" s="107">
        <f t="shared" ref="S340:T340" si="379">(S17/S$90)*100</f>
        <v>0.61799500823748599</v>
      </c>
      <c r="T340" s="107">
        <f t="shared" si="379"/>
        <v>1.0839994425209787</v>
      </c>
      <c r="U340" s="107">
        <f t="shared" ref="U340" si="380">(U17/U$90)*100</f>
        <v>0.82951236214098834</v>
      </c>
    </row>
    <row r="341" spans="1:21" ht="15" customHeight="1" x14ac:dyDescent="0.35">
      <c r="A341" s="238" t="s">
        <v>142</v>
      </c>
      <c r="B341" s="400"/>
      <c r="C341" s="274" t="s">
        <v>116</v>
      </c>
      <c r="D341" s="275"/>
      <c r="E341" s="275">
        <f t="shared" ref="E341:R341" si="381">(E18/E$90)*100</f>
        <v>3.4325409280904862</v>
      </c>
      <c r="F341" s="275">
        <f t="shared" si="381"/>
        <v>2.0958503256449648</v>
      </c>
      <c r="G341" s="275">
        <f t="shared" si="381"/>
        <v>2.1959870508779171</v>
      </c>
      <c r="H341" s="275">
        <f t="shared" si="381"/>
        <v>2.3573154230703488</v>
      </c>
      <c r="I341" s="275">
        <f t="shared" si="381"/>
        <v>1.8059609986316578</v>
      </c>
      <c r="J341" s="275">
        <f t="shared" si="381"/>
        <v>1.7056707217040736</v>
      </c>
      <c r="K341" s="275">
        <f t="shared" si="381"/>
        <v>1.6563190512175565</v>
      </c>
      <c r="L341" s="275">
        <f t="shared" si="381"/>
        <v>2.1057870594875587</v>
      </c>
      <c r="M341" s="275">
        <f t="shared" si="381"/>
        <v>2.1049751449089</v>
      </c>
      <c r="N341" s="275">
        <f t="shared" si="381"/>
        <v>2.5832921611383175</v>
      </c>
      <c r="O341" s="275">
        <f t="shared" si="381"/>
        <v>2.4732237531028027</v>
      </c>
      <c r="P341" s="275">
        <f t="shared" si="381"/>
        <v>1.7176007604900556</v>
      </c>
      <c r="Q341" s="275">
        <f t="shared" si="381"/>
        <v>1.3678057910930079</v>
      </c>
      <c r="R341" s="275">
        <f t="shared" si="381"/>
        <v>1.6952669125009554</v>
      </c>
      <c r="S341" s="275">
        <f t="shared" ref="S341:T341" si="382">(S18/S$90)*100</f>
        <v>2.4179386589911771</v>
      </c>
      <c r="T341" s="275">
        <f t="shared" si="382"/>
        <v>2.5983524029079241</v>
      </c>
      <c r="U341" s="275">
        <f t="shared" ref="U341" si="383">(U18/U$90)*100</f>
        <v>3.6088620762465635</v>
      </c>
    </row>
    <row r="342" spans="1:21" x14ac:dyDescent="0.35">
      <c r="A342" s="238" t="s">
        <v>142</v>
      </c>
      <c r="B342" s="396" t="s">
        <v>4</v>
      </c>
      <c r="C342" s="269" t="s">
        <v>59</v>
      </c>
      <c r="D342" s="294"/>
      <c r="E342" s="294">
        <f t="shared" ref="E342:R342" si="384">(E19/E$90)*100</f>
        <v>0.5773112834868146</v>
      </c>
      <c r="F342" s="294">
        <f t="shared" si="384"/>
        <v>0.49845593337959748</v>
      </c>
      <c r="G342" s="294">
        <f t="shared" si="384"/>
        <v>0.48056967437369247</v>
      </c>
      <c r="H342" s="294">
        <f t="shared" si="384"/>
        <v>0.27076247405562476</v>
      </c>
      <c r="I342" s="294">
        <f t="shared" si="384"/>
        <v>0.42714372352234886</v>
      </c>
      <c r="J342" s="294">
        <f t="shared" si="384"/>
        <v>0.51159176444631649</v>
      </c>
      <c r="K342" s="294">
        <f t="shared" si="384"/>
        <v>0.42077050707203262</v>
      </c>
      <c r="L342" s="294">
        <f t="shared" si="384"/>
        <v>0.88081805992496764</v>
      </c>
      <c r="M342" s="294">
        <f t="shared" si="384"/>
        <v>1.5062680259792511</v>
      </c>
      <c r="N342" s="294">
        <f t="shared" si="384"/>
        <v>1.6951154781520226</v>
      </c>
      <c r="O342" s="294">
        <f t="shared" si="384"/>
        <v>1.6499438809423881</v>
      </c>
      <c r="P342" s="294">
        <f t="shared" si="384"/>
        <v>1.4267258344179241</v>
      </c>
      <c r="Q342" s="294">
        <f t="shared" si="384"/>
        <v>1.9852330862931393</v>
      </c>
      <c r="R342" s="294">
        <f t="shared" si="384"/>
        <v>1.7918344619331166</v>
      </c>
      <c r="S342" s="294">
        <f t="shared" ref="S342:T342" si="385">(S19/S$90)*100</f>
        <v>1.4146170623739356</v>
      </c>
      <c r="T342" s="294">
        <f t="shared" si="385"/>
        <v>1.2910638709582771</v>
      </c>
      <c r="U342" s="294">
        <f t="shared" ref="U342" si="386">(U19/U$90)*100</f>
        <v>1.266620487692063</v>
      </c>
    </row>
    <row r="343" spans="1:21" x14ac:dyDescent="0.35">
      <c r="A343" s="238" t="s">
        <v>142</v>
      </c>
      <c r="B343" s="396"/>
      <c r="C343" s="271" t="s">
        <v>60</v>
      </c>
      <c r="D343" s="294"/>
      <c r="E343" s="294">
        <f t="shared" ref="E343:R343" si="387">(E20/E$90)*100</f>
        <v>0.5773112834868146</v>
      </c>
      <c r="F343" s="294">
        <f t="shared" si="387"/>
        <v>0.49845593337959748</v>
      </c>
      <c r="G343" s="294">
        <f t="shared" si="387"/>
        <v>0.48056967437369247</v>
      </c>
      <c r="H343" s="294">
        <f t="shared" si="387"/>
        <v>0.27076247405562476</v>
      </c>
      <c r="I343" s="294">
        <f t="shared" si="387"/>
        <v>0.42714372352234886</v>
      </c>
      <c r="J343" s="294">
        <f t="shared" si="387"/>
        <v>0.38088547445694687</v>
      </c>
      <c r="K343" s="294">
        <f t="shared" si="387"/>
        <v>0.28245008748906386</v>
      </c>
      <c r="L343" s="294">
        <f t="shared" si="387"/>
        <v>0.41892036304907387</v>
      </c>
      <c r="M343" s="294">
        <f t="shared" si="387"/>
        <v>0.35662238842428945</v>
      </c>
      <c r="N343" s="294">
        <f t="shared" si="387"/>
        <v>0.35366606506495002</v>
      </c>
      <c r="O343" s="294">
        <f t="shared" si="387"/>
        <v>0.4950549734003335</v>
      </c>
      <c r="P343" s="294">
        <f t="shared" si="387"/>
        <v>0.26808122169755511</v>
      </c>
      <c r="Q343" s="294">
        <f t="shared" si="387"/>
        <v>0.33563371227880068</v>
      </c>
      <c r="R343" s="294">
        <f t="shared" si="387"/>
        <v>0.37024344967594519</v>
      </c>
      <c r="S343" s="294">
        <f t="shared" ref="S343:T343" si="388">(S20/S$90)*100</f>
        <v>0.43065460606340555</v>
      </c>
      <c r="T343" s="294">
        <f t="shared" si="388"/>
        <v>0.50590511927116955</v>
      </c>
      <c r="U343" s="294">
        <f t="shared" ref="U343" si="389">(U20/U$90)*100</f>
        <v>0.48157172643568502</v>
      </c>
    </row>
    <row r="344" spans="1:21" x14ac:dyDescent="0.35">
      <c r="A344" s="238" t="s">
        <v>142</v>
      </c>
      <c r="B344" s="396"/>
      <c r="C344" s="271" t="s">
        <v>61</v>
      </c>
      <c r="D344" s="294"/>
      <c r="E344" s="294">
        <f t="shared" ref="E344:R344" si="390">(E21/E$90)*100</f>
        <v>0</v>
      </c>
      <c r="F344" s="294">
        <f t="shared" si="390"/>
        <v>0</v>
      </c>
      <c r="G344" s="294">
        <f t="shared" si="390"/>
        <v>0</v>
      </c>
      <c r="H344" s="294">
        <f t="shared" si="390"/>
        <v>0</v>
      </c>
      <c r="I344" s="294">
        <f t="shared" si="390"/>
        <v>0</v>
      </c>
      <c r="J344" s="294">
        <f t="shared" si="390"/>
        <v>0.13070628998936959</v>
      </c>
      <c r="K344" s="294">
        <f t="shared" si="390"/>
        <v>0.13832041958296881</v>
      </c>
      <c r="L344" s="294">
        <f t="shared" si="390"/>
        <v>0.18022457394727545</v>
      </c>
      <c r="M344" s="294">
        <f t="shared" si="390"/>
        <v>0.27030639854010402</v>
      </c>
      <c r="N344" s="294">
        <f t="shared" si="390"/>
        <v>0.3490781443588663</v>
      </c>
      <c r="O344" s="294">
        <f t="shared" si="390"/>
        <v>0.27514727707891423</v>
      </c>
      <c r="P344" s="294">
        <f t="shared" si="390"/>
        <v>0.22711034108143574</v>
      </c>
      <c r="Q344" s="294">
        <f t="shared" si="390"/>
        <v>0.4937335903712376</v>
      </c>
      <c r="R344" s="294">
        <f t="shared" si="390"/>
        <v>0.32942572222175032</v>
      </c>
      <c r="S344" s="294">
        <f t="shared" ref="S344:T344" si="391">(S21/S$90)*100</f>
        <v>0.21349857114262399</v>
      </c>
      <c r="T344" s="294">
        <f t="shared" si="391"/>
        <v>0.1875658030632005</v>
      </c>
      <c r="U344" s="294">
        <f t="shared" ref="U344" si="392">(U21/U$90)*100</f>
        <v>0.2065858433430178</v>
      </c>
    </row>
    <row r="345" spans="1:21" x14ac:dyDescent="0.35">
      <c r="A345" s="238" t="s">
        <v>142</v>
      </c>
      <c r="B345" s="396"/>
      <c r="C345" s="271" t="s">
        <v>62</v>
      </c>
      <c r="D345" s="294"/>
      <c r="E345" s="294">
        <f t="shared" ref="E345:R345" si="393">(E22/E$90)*100</f>
        <v>0</v>
      </c>
      <c r="F345" s="294">
        <f t="shared" si="393"/>
        <v>0</v>
      </c>
      <c r="G345" s="294">
        <f t="shared" si="393"/>
        <v>0</v>
      </c>
      <c r="H345" s="294">
        <f t="shared" si="393"/>
        <v>0</v>
      </c>
      <c r="I345" s="294">
        <f t="shared" si="393"/>
        <v>0</v>
      </c>
      <c r="J345" s="294">
        <f t="shared" si="393"/>
        <v>0</v>
      </c>
      <c r="K345" s="294">
        <f t="shared" si="393"/>
        <v>0</v>
      </c>
      <c r="L345" s="294">
        <f t="shared" si="393"/>
        <v>0.28167312292861829</v>
      </c>
      <c r="M345" s="294">
        <f t="shared" si="393"/>
        <v>0.87933923901485755</v>
      </c>
      <c r="N345" s="294">
        <f t="shared" si="393"/>
        <v>0.99237126872820625</v>
      </c>
      <c r="O345" s="294">
        <f t="shared" si="393"/>
        <v>0.87974163046314036</v>
      </c>
      <c r="P345" s="294">
        <f t="shared" si="393"/>
        <v>0.93153427163893343</v>
      </c>
      <c r="Q345" s="294">
        <f t="shared" si="393"/>
        <v>1.1558657836431012</v>
      </c>
      <c r="R345" s="294">
        <f t="shared" si="393"/>
        <v>1.0921652900354211</v>
      </c>
      <c r="S345" s="294">
        <f t="shared" ref="S345:T345" si="394">(S22/S$90)*100</f>
        <v>0.77046388516790609</v>
      </c>
      <c r="T345" s="294">
        <f t="shared" si="394"/>
        <v>0.59759294862390699</v>
      </c>
      <c r="U345" s="294">
        <f t="shared" ref="U345" si="395">(U22/U$90)*100</f>
        <v>0.57846291791336024</v>
      </c>
    </row>
    <row r="346" spans="1:21" x14ac:dyDescent="0.35">
      <c r="A346" s="238" t="s">
        <v>142</v>
      </c>
      <c r="B346" s="397"/>
      <c r="C346" s="277" t="s">
        <v>63</v>
      </c>
      <c r="D346" s="297"/>
      <c r="E346" s="297"/>
      <c r="F346" s="297"/>
      <c r="G346" s="297"/>
      <c r="H346" s="297"/>
      <c r="I346" s="297"/>
      <c r="J346" s="297"/>
      <c r="K346" s="297"/>
      <c r="L346" s="297"/>
      <c r="M346" s="297"/>
      <c r="N346" s="297"/>
      <c r="O346" s="297"/>
      <c r="P346" s="297"/>
      <c r="Q346" s="297"/>
      <c r="R346" s="297"/>
      <c r="S346" s="297"/>
      <c r="T346" s="297"/>
      <c r="U346" s="297"/>
    </row>
    <row r="347" spans="1:21" x14ac:dyDescent="0.35">
      <c r="A347" s="238" t="s">
        <v>142</v>
      </c>
      <c r="B347" s="396" t="s">
        <v>5</v>
      </c>
      <c r="C347" s="279" t="s">
        <v>59</v>
      </c>
      <c r="D347" s="294"/>
      <c r="E347" s="294">
        <f t="shared" ref="E347:R347" si="396">(E24/E$90)*100</f>
        <v>7.6936976768522403E-2</v>
      </c>
      <c r="F347" s="294">
        <f t="shared" si="396"/>
        <v>8.6997915443335294E-2</v>
      </c>
      <c r="G347" s="294">
        <f t="shared" si="396"/>
        <v>4.712444879566547E-2</v>
      </c>
      <c r="H347" s="294">
        <f t="shared" si="396"/>
        <v>5.9598591067809438E-2</v>
      </c>
      <c r="I347" s="294">
        <f t="shared" si="396"/>
        <v>5.1683425839922074E-2</v>
      </c>
      <c r="J347" s="294">
        <f t="shared" si="396"/>
        <v>0.22658334837635635</v>
      </c>
      <c r="K347" s="294">
        <f t="shared" si="396"/>
        <v>0.13372560695538058</v>
      </c>
      <c r="L347" s="294">
        <f t="shared" si="396"/>
        <v>5.7698558234215443E-2</v>
      </c>
      <c r="M347" s="294">
        <f t="shared" si="396"/>
        <v>0.32194467913900626</v>
      </c>
      <c r="N347" s="294">
        <f t="shared" si="396"/>
        <v>0.59976221277030561</v>
      </c>
      <c r="O347" s="294">
        <f t="shared" si="396"/>
        <v>0.76848704499824183</v>
      </c>
      <c r="P347" s="294">
        <f t="shared" si="396"/>
        <v>0.49284268519614066</v>
      </c>
      <c r="Q347" s="294">
        <f t="shared" si="396"/>
        <v>1.1097497121626982</v>
      </c>
      <c r="R347" s="294">
        <f t="shared" si="396"/>
        <v>1.0543047355322057</v>
      </c>
      <c r="S347" s="294">
        <f t="shared" ref="S347:T347" si="397">(S24/S$90)*100</f>
        <v>1.1802326181347866</v>
      </c>
      <c r="T347" s="294">
        <f t="shared" si="397"/>
        <v>2.2731357094654072</v>
      </c>
      <c r="U347" s="294">
        <f t="shared" ref="U347" si="398">(U24/U$90)*100</f>
        <v>0.65559489397684401</v>
      </c>
    </row>
    <row r="348" spans="1:21" x14ac:dyDescent="0.35">
      <c r="A348" s="238" t="s">
        <v>142</v>
      </c>
      <c r="B348" s="396"/>
      <c r="C348" s="263" t="s">
        <v>60</v>
      </c>
      <c r="D348" s="294"/>
      <c r="E348" s="294">
        <f t="shared" ref="E348:R348" si="399">(E25/E$90)*100</f>
        <v>7.6936976768522403E-2</v>
      </c>
      <c r="F348" s="294">
        <f t="shared" si="399"/>
        <v>8.6997915443335294E-2</v>
      </c>
      <c r="G348" s="294">
        <f t="shared" si="399"/>
        <v>4.712444879566547E-2</v>
      </c>
      <c r="H348" s="294">
        <f t="shared" si="399"/>
        <v>5.9598591067809438E-2</v>
      </c>
      <c r="I348" s="294">
        <f t="shared" si="399"/>
        <v>5.1683425839922074E-2</v>
      </c>
      <c r="J348" s="294">
        <f t="shared" si="399"/>
        <v>0.21983393104278237</v>
      </c>
      <c r="K348" s="294">
        <f t="shared" si="399"/>
        <v>0.12028788458734324</v>
      </c>
      <c r="L348" s="294">
        <f t="shared" si="399"/>
        <v>1.7068308070187242E-2</v>
      </c>
      <c r="M348" s="294">
        <f t="shared" si="399"/>
        <v>0.2427686768974337</v>
      </c>
      <c r="N348" s="294">
        <f t="shared" si="399"/>
        <v>0.58866032621885012</v>
      </c>
      <c r="O348" s="294">
        <f t="shared" si="399"/>
        <v>0.76023709547522089</v>
      </c>
      <c r="P348" s="294">
        <f t="shared" si="399"/>
        <v>0.40323870860179201</v>
      </c>
      <c r="Q348" s="294">
        <f t="shared" si="399"/>
        <v>0.98455846241667233</v>
      </c>
      <c r="R348" s="294">
        <f t="shared" si="399"/>
        <v>1.0467110051220196</v>
      </c>
      <c r="S348" s="294">
        <f t="shared" ref="S348:T348" si="400">(S25/S$90)*100</f>
        <v>1.1680526806472971</v>
      </c>
      <c r="T348" s="294">
        <f t="shared" si="400"/>
        <v>2.2477517824658175</v>
      </c>
      <c r="U348" s="294">
        <f t="shared" ref="U348" si="401">(U25/U$90)*100</f>
        <v>0.6503703395342787</v>
      </c>
    </row>
    <row r="349" spans="1:21" x14ac:dyDescent="0.35">
      <c r="A349" s="238" t="s">
        <v>142</v>
      </c>
      <c r="B349" s="396"/>
      <c r="C349" s="263" t="s">
        <v>61</v>
      </c>
      <c r="D349" s="294"/>
      <c r="E349" s="294">
        <f t="shared" ref="E349:R349" si="402">(E26/E$90)*100</f>
        <v>0</v>
      </c>
      <c r="F349" s="294">
        <f t="shared" si="402"/>
        <v>0</v>
      </c>
      <c r="G349" s="294">
        <f t="shared" si="402"/>
        <v>0</v>
      </c>
      <c r="H349" s="294">
        <f t="shared" si="402"/>
        <v>0</v>
      </c>
      <c r="I349" s="294">
        <f t="shared" si="402"/>
        <v>0</v>
      </c>
      <c r="J349" s="294">
        <f t="shared" si="402"/>
        <v>6.7494173335740214E-3</v>
      </c>
      <c r="K349" s="294">
        <f t="shared" si="402"/>
        <v>1.3437722368037327E-2</v>
      </c>
      <c r="L349" s="294">
        <f t="shared" si="402"/>
        <v>4.06302501640282E-2</v>
      </c>
      <c r="M349" s="294">
        <f t="shared" si="402"/>
        <v>7.9176002241572549E-2</v>
      </c>
      <c r="N349" s="294">
        <f t="shared" si="402"/>
        <v>1.1101886551455468E-2</v>
      </c>
      <c r="O349" s="294">
        <f t="shared" si="402"/>
        <v>8.2499495230209056E-3</v>
      </c>
      <c r="P349" s="294">
        <f t="shared" si="402"/>
        <v>8.9603976594348655E-2</v>
      </c>
      <c r="Q349" s="294">
        <f t="shared" si="402"/>
        <v>0.12519124974602591</v>
      </c>
      <c r="R349" s="294">
        <f t="shared" si="402"/>
        <v>7.5937304101862781E-3</v>
      </c>
      <c r="S349" s="294">
        <f t="shared" ref="S349:T349" si="403">(S26/S$90)*100</f>
        <v>1.21799374874898E-2</v>
      </c>
      <c r="T349" s="294">
        <f t="shared" si="403"/>
        <v>2.5383926999589225E-2</v>
      </c>
      <c r="U349" s="294">
        <f t="shared" ref="U349" si="404">(U26/U$90)*100</f>
        <v>5.2245544425653699E-3</v>
      </c>
    </row>
    <row r="350" spans="1:21" x14ac:dyDescent="0.35">
      <c r="A350" s="238" t="s">
        <v>142</v>
      </c>
      <c r="B350" s="396"/>
      <c r="C350" s="263" t="s">
        <v>62</v>
      </c>
      <c r="D350" s="294"/>
      <c r="E350" s="294">
        <f t="shared" ref="E350:R350" si="405">(E27/E$90)*100</f>
        <v>0</v>
      </c>
      <c r="F350" s="294">
        <f t="shared" si="405"/>
        <v>0</v>
      </c>
      <c r="G350" s="294">
        <f t="shared" si="405"/>
        <v>0</v>
      </c>
      <c r="H350" s="294">
        <f t="shared" si="405"/>
        <v>0</v>
      </c>
      <c r="I350" s="294">
        <f t="shared" si="405"/>
        <v>0</v>
      </c>
      <c r="J350" s="294">
        <f t="shared" si="405"/>
        <v>0</v>
      </c>
      <c r="K350" s="294">
        <f t="shared" si="405"/>
        <v>0</v>
      </c>
      <c r="L350" s="294">
        <f t="shared" si="405"/>
        <v>0</v>
      </c>
      <c r="M350" s="294">
        <f t="shared" si="405"/>
        <v>0</v>
      </c>
      <c r="N350" s="294">
        <f t="shared" si="405"/>
        <v>0</v>
      </c>
      <c r="O350" s="294">
        <f t="shared" si="405"/>
        <v>0</v>
      </c>
      <c r="P350" s="294">
        <f t="shared" si="405"/>
        <v>0</v>
      </c>
      <c r="Q350" s="294">
        <f t="shared" si="405"/>
        <v>0</v>
      </c>
      <c r="R350" s="294">
        <f t="shared" si="405"/>
        <v>0</v>
      </c>
      <c r="S350" s="294">
        <f t="shared" ref="S350:T350" si="406">(S27/S$90)*100</f>
        <v>0</v>
      </c>
      <c r="T350" s="294">
        <f t="shared" si="406"/>
        <v>0</v>
      </c>
      <c r="U350" s="294">
        <f t="shared" ref="U350" si="407">(U27/U$90)*100</f>
        <v>0</v>
      </c>
    </row>
    <row r="351" spans="1:21" x14ac:dyDescent="0.35">
      <c r="A351" s="238" t="s">
        <v>142</v>
      </c>
      <c r="B351" s="397"/>
      <c r="C351" s="282" t="s">
        <v>63</v>
      </c>
      <c r="D351" s="297"/>
      <c r="E351" s="297"/>
      <c r="F351" s="297"/>
      <c r="G351" s="297"/>
      <c r="H351" s="297"/>
      <c r="I351" s="297"/>
      <c r="J351" s="297"/>
      <c r="K351" s="297"/>
      <c r="L351" s="297"/>
      <c r="M351" s="297"/>
      <c r="N351" s="297"/>
      <c r="O351" s="297"/>
      <c r="P351" s="297"/>
      <c r="Q351" s="297"/>
      <c r="R351" s="297"/>
      <c r="S351" s="297"/>
      <c r="T351" s="297"/>
      <c r="U351" s="297"/>
    </row>
    <row r="352" spans="1:21" x14ac:dyDescent="0.35">
      <c r="A352" s="238" t="s">
        <v>142</v>
      </c>
      <c r="B352" s="396" t="s">
        <v>6</v>
      </c>
      <c r="C352" s="279" t="s">
        <v>59</v>
      </c>
      <c r="D352" s="294"/>
      <c r="E352" s="294">
        <f t="shared" ref="E352:R352" si="408">(E29/E$90)*100</f>
        <v>0.17850255860192552</v>
      </c>
      <c r="F352" s="294">
        <f t="shared" si="408"/>
        <v>0.16363853627288744</v>
      </c>
      <c r="G352" s="294">
        <f t="shared" si="408"/>
        <v>9.1211496164368855E-2</v>
      </c>
      <c r="H352" s="294">
        <f t="shared" si="408"/>
        <v>0.10584021927575514</v>
      </c>
      <c r="I352" s="294">
        <f t="shared" si="408"/>
        <v>0.10023090324188395</v>
      </c>
      <c r="J352" s="294">
        <f t="shared" si="408"/>
        <v>5.4517903203161043E-2</v>
      </c>
      <c r="K352" s="294">
        <f t="shared" si="408"/>
        <v>7.3685753864100312E-2</v>
      </c>
      <c r="L352" s="294">
        <f t="shared" si="408"/>
        <v>0.70639852122272506</v>
      </c>
      <c r="M352" s="294">
        <f t="shared" si="408"/>
        <v>0.13774815788717418</v>
      </c>
      <c r="N352" s="294">
        <f t="shared" si="408"/>
        <v>0.83466645719175903</v>
      </c>
      <c r="O352" s="294">
        <f t="shared" si="408"/>
        <v>0.82793328644834907</v>
      </c>
      <c r="P352" s="294">
        <f t="shared" si="408"/>
        <v>0.63532210952037771</v>
      </c>
      <c r="Q352" s="294">
        <f t="shared" si="408"/>
        <v>0.85406047195642298</v>
      </c>
      <c r="R352" s="294">
        <f t="shared" si="408"/>
        <v>1.2690512439797157</v>
      </c>
      <c r="S352" s="294">
        <f t="shared" ref="S352:T352" si="409">(S29/S$90)*100</f>
        <v>1.0609759072782423</v>
      </c>
      <c r="T352" s="294">
        <f t="shared" si="409"/>
        <v>1.0618669121530426</v>
      </c>
      <c r="U352" s="294">
        <f t="shared" ref="U352" si="410">(U29/U$90)*100</f>
        <v>0.79184237312634598</v>
      </c>
    </row>
    <row r="353" spans="1:21" x14ac:dyDescent="0.35">
      <c r="A353" s="238" t="s">
        <v>142</v>
      </c>
      <c r="B353" s="396"/>
      <c r="C353" s="263" t="s">
        <v>60</v>
      </c>
      <c r="D353" s="294"/>
      <c r="E353" s="294">
        <f t="shared" ref="E353:R353" si="411">(E30/E$90)*100</f>
        <v>0.17850255860192552</v>
      </c>
      <c r="F353" s="294">
        <f t="shared" si="411"/>
        <v>0.16363853627288744</v>
      </c>
      <c r="G353" s="294">
        <f t="shared" si="411"/>
        <v>9.1211496164368855E-2</v>
      </c>
      <c r="H353" s="294">
        <f t="shared" si="411"/>
        <v>0.10584021927575514</v>
      </c>
      <c r="I353" s="294">
        <f t="shared" si="411"/>
        <v>0.10023090324188395</v>
      </c>
      <c r="J353" s="294">
        <f t="shared" si="411"/>
        <v>5.4517903203161043E-2</v>
      </c>
      <c r="K353" s="294">
        <f t="shared" si="411"/>
        <v>7.0459793307086613E-2</v>
      </c>
      <c r="L353" s="294">
        <f t="shared" si="411"/>
        <v>0.70491305496206313</v>
      </c>
      <c r="M353" s="294">
        <f t="shared" si="411"/>
        <v>0.13681654740351179</v>
      </c>
      <c r="N353" s="294">
        <f t="shared" si="411"/>
        <v>0.58079160823083109</v>
      </c>
      <c r="O353" s="294">
        <f t="shared" si="411"/>
        <v>0.58094880953731332</v>
      </c>
      <c r="P353" s="294">
        <f t="shared" si="411"/>
        <v>0.47428147769686668</v>
      </c>
      <c r="Q353" s="294">
        <f t="shared" si="411"/>
        <v>0.60039808334220224</v>
      </c>
      <c r="R353" s="294">
        <f t="shared" si="411"/>
        <v>0.76592649774478239</v>
      </c>
      <c r="S353" s="294">
        <f t="shared" ref="S353:T353" si="412">(S30/S$90)*100</f>
        <v>0.54794436694535542</v>
      </c>
      <c r="T353" s="294">
        <f t="shared" si="412"/>
        <v>0.66581075494395869</v>
      </c>
      <c r="U353" s="294">
        <f t="shared" ref="U353" si="413">(U30/U$90)*100</f>
        <v>0.3384681807669514</v>
      </c>
    </row>
    <row r="354" spans="1:21" x14ac:dyDescent="0.35">
      <c r="A354" s="238" t="s">
        <v>142</v>
      </c>
      <c r="B354" s="396"/>
      <c r="C354" s="263" t="s">
        <v>61</v>
      </c>
      <c r="D354" s="294"/>
      <c r="E354" s="294">
        <f t="shared" ref="E354:R354" si="414">(E31/E$90)*100</f>
        <v>0</v>
      </c>
      <c r="F354" s="294">
        <f t="shared" si="414"/>
        <v>0</v>
      </c>
      <c r="G354" s="294">
        <f t="shared" si="414"/>
        <v>0</v>
      </c>
      <c r="H354" s="294">
        <f t="shared" si="414"/>
        <v>0</v>
      </c>
      <c r="I354" s="294">
        <f t="shared" si="414"/>
        <v>0</v>
      </c>
      <c r="J354" s="294">
        <f t="shared" si="414"/>
        <v>0</v>
      </c>
      <c r="K354" s="294">
        <f t="shared" si="414"/>
        <v>3.2259605570137068E-3</v>
      </c>
      <c r="L354" s="294">
        <f t="shared" si="414"/>
        <v>1.4854662606618328E-3</v>
      </c>
      <c r="M354" s="294">
        <f t="shared" si="414"/>
        <v>9.316104836623847E-4</v>
      </c>
      <c r="N354" s="294">
        <f t="shared" si="414"/>
        <v>6.6749332618053159E-2</v>
      </c>
      <c r="O354" s="294">
        <f t="shared" si="414"/>
        <v>8.4477921709638262E-2</v>
      </c>
      <c r="P354" s="294">
        <f t="shared" si="414"/>
        <v>2.7358442061332271E-3</v>
      </c>
      <c r="Q354" s="294">
        <f t="shared" si="414"/>
        <v>1.1544902619077566E-2</v>
      </c>
      <c r="R354" s="294">
        <f t="shared" si="414"/>
        <v>0.15822348739031827</v>
      </c>
      <c r="S354" s="294">
        <f t="shared" ref="S354:T354" si="415">(S31/S$90)*100</f>
        <v>0.12941678676459267</v>
      </c>
      <c r="T354" s="294">
        <f t="shared" si="415"/>
        <v>0.10339663752127223</v>
      </c>
      <c r="U354" s="294">
        <f t="shared" ref="U354" si="416">(U31/U$90)*100</f>
        <v>8.2955317780379567E-2</v>
      </c>
    </row>
    <row r="355" spans="1:21" x14ac:dyDescent="0.35">
      <c r="A355" s="238" t="s">
        <v>142</v>
      </c>
      <c r="B355" s="396"/>
      <c r="C355" s="263" t="s">
        <v>62</v>
      </c>
      <c r="D355" s="294"/>
      <c r="E355" s="294">
        <f t="shared" ref="E355:R355" si="417">(E32/E$90)*100</f>
        <v>0</v>
      </c>
      <c r="F355" s="294">
        <f t="shared" si="417"/>
        <v>0</v>
      </c>
      <c r="G355" s="294">
        <f t="shared" si="417"/>
        <v>0</v>
      </c>
      <c r="H355" s="294">
        <f t="shared" si="417"/>
        <v>0</v>
      </c>
      <c r="I355" s="294">
        <f t="shared" si="417"/>
        <v>0</v>
      </c>
      <c r="J355" s="294">
        <f t="shared" si="417"/>
        <v>0</v>
      </c>
      <c r="K355" s="294">
        <f t="shared" si="417"/>
        <v>0</v>
      </c>
      <c r="L355" s="294">
        <f t="shared" si="417"/>
        <v>0</v>
      </c>
      <c r="M355" s="294">
        <f t="shared" si="417"/>
        <v>0</v>
      </c>
      <c r="N355" s="294">
        <f t="shared" si="417"/>
        <v>0.18712551634287464</v>
      </c>
      <c r="O355" s="294">
        <f t="shared" si="417"/>
        <v>0.16250655520139745</v>
      </c>
      <c r="P355" s="294">
        <f t="shared" si="417"/>
        <v>0.15830478761737782</v>
      </c>
      <c r="Q355" s="294">
        <f t="shared" si="417"/>
        <v>0.24211748599514302</v>
      </c>
      <c r="R355" s="294">
        <f t="shared" si="417"/>
        <v>0.34490125884461509</v>
      </c>
      <c r="S355" s="294">
        <f t="shared" ref="S355:T355" si="418">(S32/S$90)*100</f>
        <v>0.38361475356829416</v>
      </c>
      <c r="T355" s="294">
        <f t="shared" si="418"/>
        <v>0.29265951968781179</v>
      </c>
      <c r="U355" s="294">
        <f t="shared" ref="U355" si="419">(U32/U$90)*100</f>
        <v>0.37041887457901507</v>
      </c>
    </row>
    <row r="356" spans="1:21" x14ac:dyDescent="0.35">
      <c r="A356" s="238" t="s">
        <v>142</v>
      </c>
      <c r="B356" s="397"/>
      <c r="C356" s="282" t="s">
        <v>63</v>
      </c>
      <c r="D356" s="297"/>
      <c r="E356" s="297"/>
      <c r="F356" s="297"/>
      <c r="G356" s="297"/>
      <c r="H356" s="297"/>
      <c r="I356" s="297"/>
      <c r="J356" s="297"/>
      <c r="K356" s="297"/>
      <c r="L356" s="297"/>
      <c r="M356" s="297"/>
      <c r="N356" s="297"/>
      <c r="O356" s="297"/>
      <c r="P356" s="297"/>
      <c r="Q356" s="297"/>
      <c r="R356" s="297"/>
      <c r="S356" s="297"/>
      <c r="T356" s="297"/>
      <c r="U356" s="297"/>
    </row>
    <row r="357" spans="1:21" x14ac:dyDescent="0.35">
      <c r="A357" s="238" t="s">
        <v>142</v>
      </c>
      <c r="B357" s="395" t="s">
        <v>7</v>
      </c>
      <c r="C357" s="284" t="s">
        <v>59</v>
      </c>
      <c r="D357" s="294"/>
      <c r="E357" s="294">
        <f t="shared" ref="E357:R357" si="420">(E34/E$90)*100</f>
        <v>6.0550330786940147</v>
      </c>
      <c r="F357" s="294">
        <f t="shared" si="420"/>
        <v>5.1503297496396732</v>
      </c>
      <c r="G357" s="294">
        <f t="shared" si="420"/>
        <v>4.9365975376857465</v>
      </c>
      <c r="H357" s="294">
        <f t="shared" si="420"/>
        <v>5.2309160940590429</v>
      </c>
      <c r="I357" s="294">
        <f t="shared" si="420"/>
        <v>4.7357879862259571</v>
      </c>
      <c r="J357" s="294">
        <f t="shared" si="420"/>
        <v>4.2304303708606614</v>
      </c>
      <c r="K357" s="294">
        <f t="shared" si="420"/>
        <v>4.4717185914260718</v>
      </c>
      <c r="L357" s="294">
        <f t="shared" si="420"/>
        <v>7.0129632004845135</v>
      </c>
      <c r="M357" s="294">
        <f t="shared" si="420"/>
        <v>10.114768092076904</v>
      </c>
      <c r="N357" s="294">
        <f t="shared" si="420"/>
        <v>13.111906450294414</v>
      </c>
      <c r="O357" s="294">
        <f t="shared" si="420"/>
        <v>15.087573652151226</v>
      </c>
      <c r="P357" s="294">
        <f t="shared" si="420"/>
        <v>13.351947423334659</v>
      </c>
      <c r="Q357" s="294">
        <f t="shared" si="420"/>
        <v>13.463235161624274</v>
      </c>
      <c r="R357" s="294">
        <f t="shared" si="420"/>
        <v>12.72720155869087</v>
      </c>
      <c r="S357" s="294">
        <f t="shared" ref="S357:T357" si="421">(S34/S$90)*100</f>
        <v>12.098545737293485</v>
      </c>
      <c r="T357" s="294">
        <f t="shared" si="421"/>
        <v>10.07464289801068</v>
      </c>
      <c r="U357" s="294">
        <f t="shared" ref="U357" si="422">(U34/U$90)*100</f>
        <v>10.181850166948529</v>
      </c>
    </row>
    <row r="358" spans="1:21" x14ac:dyDescent="0.35">
      <c r="A358" s="238" t="s">
        <v>142</v>
      </c>
      <c r="B358" s="396"/>
      <c r="C358" s="263" t="s">
        <v>60</v>
      </c>
      <c r="D358" s="294"/>
      <c r="E358" s="294">
        <f t="shared" ref="E358:R358" si="423">(E35/E$90)*100</f>
        <v>6.0550330786940147</v>
      </c>
      <c r="F358" s="294">
        <f t="shared" si="423"/>
        <v>5.1503297496396732</v>
      </c>
      <c r="G358" s="294">
        <f t="shared" si="423"/>
        <v>4.9365975376857465</v>
      </c>
      <c r="H358" s="294">
        <f t="shared" si="423"/>
        <v>5.2309160940590429</v>
      </c>
      <c r="I358" s="294">
        <f t="shared" si="423"/>
        <v>4.7357879862259571</v>
      </c>
      <c r="J358" s="294">
        <f t="shared" si="423"/>
        <v>3.0229343783220006</v>
      </c>
      <c r="K358" s="294">
        <f t="shared" si="423"/>
        <v>2.958075298920968</v>
      </c>
      <c r="L358" s="294">
        <f t="shared" si="423"/>
        <v>2.6928760115072086</v>
      </c>
      <c r="M358" s="294">
        <f t="shared" si="423"/>
        <v>3.1908136520389685</v>
      </c>
      <c r="N358" s="294">
        <f t="shared" si="423"/>
        <v>5.4369457983676286</v>
      </c>
      <c r="O358" s="294">
        <f t="shared" si="423"/>
        <v>6.9957199548542972</v>
      </c>
      <c r="P358" s="294">
        <f t="shared" si="423"/>
        <v>7.4206755692757795</v>
      </c>
      <c r="Q358" s="294">
        <f t="shared" si="423"/>
        <v>5.7040264529736744</v>
      </c>
      <c r="R358" s="294">
        <f t="shared" si="423"/>
        <v>5.4432842797319223</v>
      </c>
      <c r="S358" s="294">
        <f t="shared" ref="S358:T358" si="424">(S35/S$90)*100</f>
        <v>6.1887790706268184</v>
      </c>
      <c r="T358" s="294">
        <f t="shared" si="424"/>
        <v>5.8082917742503373</v>
      </c>
      <c r="U358" s="294">
        <f t="shared" ref="U358" si="425">(U35/U$90)*100</f>
        <v>5.323076437130509</v>
      </c>
    </row>
    <row r="359" spans="1:21" x14ac:dyDescent="0.35">
      <c r="A359" s="238" t="s">
        <v>142</v>
      </c>
      <c r="B359" s="396"/>
      <c r="C359" s="263" t="s">
        <v>61</v>
      </c>
      <c r="D359" s="294"/>
      <c r="E359" s="294">
        <f t="shared" ref="E359:R359" si="426">(E36/E$90)*100</f>
        <v>0</v>
      </c>
      <c r="F359" s="294">
        <f t="shared" si="426"/>
        <v>0</v>
      </c>
      <c r="G359" s="294">
        <f t="shared" si="426"/>
        <v>0</v>
      </c>
      <c r="H359" s="294">
        <f t="shared" si="426"/>
        <v>0</v>
      </c>
      <c r="I359" s="294">
        <f t="shared" si="426"/>
        <v>0</v>
      </c>
      <c r="J359" s="294">
        <f t="shared" si="426"/>
        <v>1.2074959925386606</v>
      </c>
      <c r="K359" s="294">
        <f t="shared" si="426"/>
        <v>1.5136432925051035</v>
      </c>
      <c r="L359" s="294">
        <f t="shared" si="426"/>
        <v>2.0809719452902877</v>
      </c>
      <c r="M359" s="294">
        <f t="shared" si="426"/>
        <v>2.0503096545679225</v>
      </c>
      <c r="N359" s="294">
        <f t="shared" si="426"/>
        <v>2.5026616839738924</v>
      </c>
      <c r="O359" s="294">
        <f t="shared" si="426"/>
        <v>2.9675487913882868</v>
      </c>
      <c r="P359" s="294">
        <f t="shared" si="426"/>
        <v>2.3573593477395693</v>
      </c>
      <c r="Q359" s="294">
        <f t="shared" si="426"/>
        <v>3.0214867662567606</v>
      </c>
      <c r="R359" s="294">
        <f t="shared" si="426"/>
        <v>2.6856928835356375</v>
      </c>
      <c r="S359" s="294">
        <f t="shared" ref="S359:T359" si="427">(S36/S$90)*100</f>
        <v>2.1842586439712384</v>
      </c>
      <c r="T359" s="294">
        <f t="shared" si="427"/>
        <v>1.7993000154040255</v>
      </c>
      <c r="U359" s="294">
        <f t="shared" ref="U359" si="428">(U36/U$90)*100</f>
        <v>1.8588257115187257</v>
      </c>
    </row>
    <row r="360" spans="1:21" x14ac:dyDescent="0.35">
      <c r="A360" s="238" t="s">
        <v>142</v>
      </c>
      <c r="B360" s="396"/>
      <c r="C360" s="263" t="s">
        <v>62</v>
      </c>
      <c r="D360" s="294"/>
      <c r="E360" s="294">
        <f t="shared" ref="E360:R360" si="429">(E37/E$90)*100</f>
        <v>0</v>
      </c>
      <c r="F360" s="294">
        <f t="shared" si="429"/>
        <v>0</v>
      </c>
      <c r="G360" s="294">
        <f t="shared" si="429"/>
        <v>0</v>
      </c>
      <c r="H360" s="294">
        <f t="shared" si="429"/>
        <v>0</v>
      </c>
      <c r="I360" s="294">
        <f t="shared" si="429"/>
        <v>0</v>
      </c>
      <c r="J360" s="294">
        <f t="shared" si="429"/>
        <v>0</v>
      </c>
      <c r="K360" s="294">
        <f t="shared" si="429"/>
        <v>0</v>
      </c>
      <c r="L360" s="294">
        <f t="shared" si="429"/>
        <v>2.2391152436870172</v>
      </c>
      <c r="M360" s="294">
        <f t="shared" si="429"/>
        <v>4.8736447854700122</v>
      </c>
      <c r="N360" s="294">
        <f t="shared" si="429"/>
        <v>5.1722989679528935</v>
      </c>
      <c r="O360" s="294">
        <f t="shared" si="429"/>
        <v>5.1243049059086418</v>
      </c>
      <c r="P360" s="294">
        <f t="shared" si="429"/>
        <v>3.5739125063193109</v>
      </c>
      <c r="Q360" s="294">
        <f t="shared" si="429"/>
        <v>4.737721942393839</v>
      </c>
      <c r="R360" s="294">
        <f t="shared" si="429"/>
        <v>4.5982243954233102</v>
      </c>
      <c r="S360" s="294">
        <f t="shared" ref="S360:T360" si="430">(S37/S$90)*100</f>
        <v>3.7255080226954282</v>
      </c>
      <c r="T360" s="294">
        <f t="shared" si="430"/>
        <v>2.4670511083563174</v>
      </c>
      <c r="U360" s="294">
        <f t="shared" ref="U360" si="431">(U37/U$90)*100</f>
        <v>2.999948018299293</v>
      </c>
    </row>
    <row r="361" spans="1:21" x14ac:dyDescent="0.35">
      <c r="A361" s="238" t="s">
        <v>142</v>
      </c>
      <c r="B361" s="397"/>
      <c r="C361" s="282" t="s">
        <v>63</v>
      </c>
      <c r="D361" s="297"/>
      <c r="E361" s="297"/>
      <c r="F361" s="297"/>
      <c r="G361" s="297"/>
      <c r="H361" s="297"/>
      <c r="I361" s="297"/>
      <c r="J361" s="297"/>
      <c r="K361" s="297"/>
      <c r="L361" s="297"/>
      <c r="M361" s="297"/>
      <c r="N361" s="297"/>
      <c r="O361" s="297"/>
      <c r="P361" s="297"/>
      <c r="Q361" s="297"/>
      <c r="R361" s="297"/>
      <c r="S361" s="297"/>
      <c r="T361" s="297"/>
      <c r="U361" s="297"/>
    </row>
    <row r="362" spans="1:21" x14ac:dyDescent="0.35">
      <c r="A362" s="238" t="s">
        <v>142</v>
      </c>
      <c r="B362" s="395" t="s">
        <v>8</v>
      </c>
      <c r="C362" s="284" t="s">
        <v>59</v>
      </c>
      <c r="D362" s="294"/>
      <c r="E362" s="294">
        <f t="shared" ref="E362:R362" si="432">(E39/E$90)*100</f>
        <v>0</v>
      </c>
      <c r="F362" s="294">
        <f t="shared" si="432"/>
        <v>0</v>
      </c>
      <c r="G362" s="294">
        <f t="shared" si="432"/>
        <v>0</v>
      </c>
      <c r="H362" s="294">
        <f t="shared" si="432"/>
        <v>0</v>
      </c>
      <c r="I362" s="294">
        <f t="shared" si="432"/>
        <v>0</v>
      </c>
      <c r="J362" s="294">
        <f t="shared" si="432"/>
        <v>0</v>
      </c>
      <c r="K362" s="294">
        <f t="shared" si="432"/>
        <v>0</v>
      </c>
      <c r="L362" s="294">
        <f t="shared" si="432"/>
        <v>0</v>
      </c>
      <c r="M362" s="294">
        <f t="shared" si="432"/>
        <v>0</v>
      </c>
      <c r="N362" s="294">
        <f t="shared" si="432"/>
        <v>0.6761533139185858</v>
      </c>
      <c r="O362" s="294">
        <f t="shared" si="432"/>
        <v>0.68549347429077012</v>
      </c>
      <c r="P362" s="294">
        <f t="shared" si="432"/>
        <v>2.3018189385709218</v>
      </c>
      <c r="Q362" s="294">
        <f t="shared" si="432"/>
        <v>1.9256488829977652</v>
      </c>
      <c r="R362" s="294">
        <f t="shared" si="432"/>
        <v>0.5790873325575272</v>
      </c>
      <c r="S362" s="294">
        <f t="shared" ref="S362:T362" si="433">(S39/S$90)*100</f>
        <v>0.46777867337983281</v>
      </c>
      <c r="T362" s="294">
        <f t="shared" si="433"/>
        <v>0.37524225911038084</v>
      </c>
      <c r="U362" s="294">
        <f t="shared" ref="U362" si="434">(U39/U$90)*100</f>
        <v>0.36984861598947716</v>
      </c>
    </row>
    <row r="363" spans="1:21" x14ac:dyDescent="0.35">
      <c r="A363" s="238" t="s">
        <v>142</v>
      </c>
      <c r="B363" s="396"/>
      <c r="C363" s="263" t="s">
        <v>60</v>
      </c>
      <c r="D363" s="294"/>
      <c r="E363" s="294">
        <f t="shared" ref="E363:R363" si="435">(E40/E$90)*100</f>
        <v>0</v>
      </c>
      <c r="F363" s="294">
        <f t="shared" si="435"/>
        <v>0</v>
      </c>
      <c r="G363" s="294">
        <f t="shared" si="435"/>
        <v>0</v>
      </c>
      <c r="H363" s="294">
        <f t="shared" si="435"/>
        <v>0</v>
      </c>
      <c r="I363" s="294">
        <f t="shared" si="435"/>
        <v>0</v>
      </c>
      <c r="J363" s="294">
        <f t="shared" si="435"/>
        <v>0</v>
      </c>
      <c r="K363" s="294">
        <f t="shared" si="435"/>
        <v>0</v>
      </c>
      <c r="L363" s="294">
        <f t="shared" si="435"/>
        <v>0</v>
      </c>
      <c r="M363" s="294">
        <f t="shared" si="435"/>
        <v>0</v>
      </c>
      <c r="N363" s="294">
        <f t="shared" si="435"/>
        <v>7.5511957951744133E-2</v>
      </c>
      <c r="O363" s="294">
        <f t="shared" si="435"/>
        <v>9.4691355391962245E-2</v>
      </c>
      <c r="P363" s="294">
        <f t="shared" si="435"/>
        <v>0.95800505114608092</v>
      </c>
      <c r="Q363" s="294">
        <f t="shared" si="435"/>
        <v>0.73451032247452996</v>
      </c>
      <c r="R363" s="294">
        <f t="shared" si="435"/>
        <v>6.7718524212797393E-2</v>
      </c>
      <c r="S363" s="294">
        <f t="shared" ref="S363:T363" si="436">(S40/S$90)*100</f>
        <v>5.6298780544135993E-2</v>
      </c>
      <c r="T363" s="294">
        <f t="shared" si="436"/>
        <v>5.0003332404201628E-2</v>
      </c>
      <c r="U363" s="294">
        <f t="shared" ref="U363" si="437">(U40/U$90)*100</f>
        <v>5.4555452206466903E-2</v>
      </c>
    </row>
    <row r="364" spans="1:21" x14ac:dyDescent="0.35">
      <c r="A364" s="238" t="s">
        <v>142</v>
      </c>
      <c r="B364" s="396"/>
      <c r="C364" s="263" t="s">
        <v>61</v>
      </c>
      <c r="D364" s="294"/>
      <c r="E364" s="294">
        <f t="shared" ref="E364:R364" si="438">(E41/E$90)*100</f>
        <v>0</v>
      </c>
      <c r="F364" s="294">
        <f t="shared" si="438"/>
        <v>0</v>
      </c>
      <c r="G364" s="294">
        <f t="shared" si="438"/>
        <v>0</v>
      </c>
      <c r="H364" s="294">
        <f t="shared" si="438"/>
        <v>0</v>
      </c>
      <c r="I364" s="294">
        <f t="shared" si="438"/>
        <v>0</v>
      </c>
      <c r="J364" s="294">
        <f t="shared" si="438"/>
        <v>0</v>
      </c>
      <c r="K364" s="294">
        <f t="shared" si="438"/>
        <v>0</v>
      </c>
      <c r="L364" s="294">
        <f t="shared" si="438"/>
        <v>0</v>
      </c>
      <c r="M364" s="294">
        <f t="shared" si="438"/>
        <v>0</v>
      </c>
      <c r="N364" s="294">
        <f t="shared" si="438"/>
        <v>7.5511957951744133E-2</v>
      </c>
      <c r="O364" s="294">
        <f t="shared" si="438"/>
        <v>9.4691355391962245E-2</v>
      </c>
      <c r="P364" s="294">
        <f t="shared" si="438"/>
        <v>0.95800505114608092</v>
      </c>
      <c r="Q364" s="294">
        <f t="shared" si="438"/>
        <v>0.73451452151281482</v>
      </c>
      <c r="R364" s="294">
        <f t="shared" si="438"/>
        <v>6.7724002989968321E-2</v>
      </c>
      <c r="S364" s="294">
        <f t="shared" ref="S364:T364" si="439">(S41/S$90)*100</f>
        <v>6.4416866829876671E-2</v>
      </c>
      <c r="T364" s="294">
        <f t="shared" si="439"/>
        <v>9.1028647086438583E-2</v>
      </c>
      <c r="U364" s="294">
        <f t="shared" ref="U364" si="440">(U41/U$90)*100</f>
        <v>6.8930944740760017E-2</v>
      </c>
    </row>
    <row r="365" spans="1:21" x14ac:dyDescent="0.35">
      <c r="A365" s="238" t="s">
        <v>142</v>
      </c>
      <c r="B365" s="396"/>
      <c r="C365" s="263" t="s">
        <v>62</v>
      </c>
      <c r="D365" s="294"/>
      <c r="E365" s="294">
        <f t="shared" ref="E365:R365" si="441">(E42/E$90)*100</f>
        <v>0</v>
      </c>
      <c r="F365" s="294">
        <f t="shared" si="441"/>
        <v>0</v>
      </c>
      <c r="G365" s="294">
        <f t="shared" si="441"/>
        <v>0</v>
      </c>
      <c r="H365" s="294">
        <f t="shared" si="441"/>
        <v>0</v>
      </c>
      <c r="I365" s="294">
        <f t="shared" si="441"/>
        <v>0</v>
      </c>
      <c r="J365" s="294">
        <f t="shared" si="441"/>
        <v>0</v>
      </c>
      <c r="K365" s="294">
        <f t="shared" si="441"/>
        <v>0</v>
      </c>
      <c r="L365" s="294">
        <f t="shared" si="441"/>
        <v>0</v>
      </c>
      <c r="M365" s="294">
        <f t="shared" si="441"/>
        <v>0</v>
      </c>
      <c r="N365" s="294">
        <f t="shared" si="441"/>
        <v>0.5251293980150975</v>
      </c>
      <c r="O365" s="294">
        <f t="shared" si="441"/>
        <v>0.49611076350684558</v>
      </c>
      <c r="P365" s="294">
        <f t="shared" si="441"/>
        <v>0.38580883627875961</v>
      </c>
      <c r="Q365" s="294">
        <f t="shared" si="441"/>
        <v>0.45662403901042015</v>
      </c>
      <c r="R365" s="294">
        <f t="shared" si="441"/>
        <v>0.44364480535476142</v>
      </c>
      <c r="S365" s="294">
        <f t="shared" ref="S365:T365" si="442">(S42/S$90)*100</f>
        <v>0.34706302600582012</v>
      </c>
      <c r="T365" s="294">
        <f t="shared" si="442"/>
        <v>0.23421027961974061</v>
      </c>
      <c r="U365" s="294">
        <f t="shared" ref="U365" si="443">(U42/U$90)*100</f>
        <v>0.24636221904225028</v>
      </c>
    </row>
    <row r="366" spans="1:21" x14ac:dyDescent="0.35">
      <c r="A366" s="238" t="s">
        <v>142</v>
      </c>
      <c r="B366" s="397"/>
      <c r="C366" s="282" t="s">
        <v>63</v>
      </c>
      <c r="D366" s="297"/>
      <c r="E366" s="297"/>
      <c r="F366" s="297"/>
      <c r="G366" s="297"/>
      <c r="H366" s="297"/>
      <c r="I366" s="297"/>
      <c r="J366" s="297"/>
      <c r="K366" s="297"/>
      <c r="L366" s="297"/>
      <c r="M366" s="297"/>
      <c r="N366" s="297"/>
      <c r="O366" s="297"/>
      <c r="P366" s="297"/>
      <c r="Q366" s="297"/>
      <c r="R366" s="297"/>
      <c r="S366" s="297"/>
      <c r="T366" s="297"/>
      <c r="U366" s="297"/>
    </row>
    <row r="367" spans="1:21" x14ac:dyDescent="0.35">
      <c r="A367" s="238" t="s">
        <v>142</v>
      </c>
      <c r="B367" s="395" t="s">
        <v>9</v>
      </c>
      <c r="C367" s="284" t="s">
        <v>59</v>
      </c>
      <c r="D367" s="294"/>
      <c r="E367" s="294">
        <f t="shared" ref="E367:R367" si="444">(E44/E$90)*100</f>
        <v>0.12789368721222269</v>
      </c>
      <c r="F367" s="294">
        <f t="shared" si="444"/>
        <v>0.14266319062616772</v>
      </c>
      <c r="G367" s="294">
        <f t="shared" si="444"/>
        <v>0.18398324928920121</v>
      </c>
      <c r="H367" s="294">
        <f t="shared" si="444"/>
        <v>0.15369381974458524</v>
      </c>
      <c r="I367" s="294">
        <f t="shared" si="444"/>
        <v>0.14271694343127705</v>
      </c>
      <c r="J367" s="294">
        <f t="shared" si="444"/>
        <v>0.16937958762059491</v>
      </c>
      <c r="K367" s="294">
        <f t="shared" si="444"/>
        <v>0.15952643445610964</v>
      </c>
      <c r="L367" s="294">
        <f t="shared" si="444"/>
        <v>0.51003336754092299</v>
      </c>
      <c r="M367" s="294">
        <f t="shared" si="444"/>
        <v>0.49619219472943066</v>
      </c>
      <c r="N367" s="294">
        <f t="shared" si="444"/>
        <v>3.1991559195820725</v>
      </c>
      <c r="O367" s="294">
        <f t="shared" si="444"/>
        <v>3.2554006828571103</v>
      </c>
      <c r="P367" s="294">
        <f t="shared" si="444"/>
        <v>3.0581012197614261</v>
      </c>
      <c r="Q367" s="294">
        <f t="shared" si="444"/>
        <v>3.8013273208394205</v>
      </c>
      <c r="R367" s="294">
        <f t="shared" si="444"/>
        <v>3.5837574490133952</v>
      </c>
      <c r="S367" s="294">
        <f t="shared" ref="S367:T367" si="445">(S44/S$90)*100</f>
        <v>3.4493835542827229</v>
      </c>
      <c r="T367" s="294">
        <f t="shared" si="445"/>
        <v>2.5820981691215303</v>
      </c>
      <c r="U367" s="294">
        <f t="shared" ref="U367" si="446">(U44/U$90)*100</f>
        <v>2.7972235375742596</v>
      </c>
    </row>
    <row r="368" spans="1:21" x14ac:dyDescent="0.35">
      <c r="A368" s="238" t="s">
        <v>142</v>
      </c>
      <c r="B368" s="396"/>
      <c r="C368" s="263" t="s">
        <v>60</v>
      </c>
      <c r="D368" s="294"/>
      <c r="E368" s="294">
        <f t="shared" ref="E368:R368" si="447">(E45/E$90)*100</f>
        <v>0.12789368721222269</v>
      </c>
      <c r="F368" s="294">
        <f t="shared" si="447"/>
        <v>0.14266319062616772</v>
      </c>
      <c r="G368" s="294">
        <f t="shared" si="447"/>
        <v>0.18398324928920121</v>
      </c>
      <c r="H368" s="294">
        <f t="shared" si="447"/>
        <v>0.15369381974458524</v>
      </c>
      <c r="I368" s="294">
        <f t="shared" si="447"/>
        <v>0.14271694343127705</v>
      </c>
      <c r="J368" s="294">
        <f t="shared" si="447"/>
        <v>0.11280035100387108</v>
      </c>
      <c r="K368" s="294">
        <f t="shared" si="447"/>
        <v>8.9307604257801113E-2</v>
      </c>
      <c r="L368" s="294">
        <f t="shared" si="447"/>
        <v>0.29543165660066284</v>
      </c>
      <c r="M368" s="294">
        <f t="shared" si="447"/>
        <v>0.11346626002241574</v>
      </c>
      <c r="N368" s="294">
        <f t="shared" si="447"/>
        <v>0.24874652386608934</v>
      </c>
      <c r="O368" s="294">
        <f t="shared" si="447"/>
        <v>0.22564600437845256</v>
      </c>
      <c r="P368" s="294">
        <f t="shared" si="447"/>
        <v>0.24551400251696803</v>
      </c>
      <c r="Q368" s="294">
        <f t="shared" si="447"/>
        <v>0.17888931664038235</v>
      </c>
      <c r="R368" s="294">
        <f t="shared" si="447"/>
        <v>0.32945208830599604</v>
      </c>
      <c r="S368" s="294">
        <f t="shared" ref="S368:T368" si="448">(S45/S$90)*100</f>
        <v>0.21381852510508567</v>
      </c>
      <c r="T368" s="294">
        <f t="shared" si="448"/>
        <v>0.17069237500733525</v>
      </c>
      <c r="U368" s="294">
        <f t="shared" ref="U368" si="449">(U45/U$90)*100</f>
        <v>0.23526518942514779</v>
      </c>
    </row>
    <row r="369" spans="1:21" x14ac:dyDescent="0.35">
      <c r="A369" s="238" t="s">
        <v>142</v>
      </c>
      <c r="B369" s="396"/>
      <c r="C369" s="263" t="s">
        <v>61</v>
      </c>
      <c r="D369" s="294"/>
      <c r="E369" s="294">
        <f t="shared" ref="E369:R369" si="450">(E46/E$90)*100</f>
        <v>0</v>
      </c>
      <c r="F369" s="294">
        <f t="shared" si="450"/>
        <v>0</v>
      </c>
      <c r="G369" s="294">
        <f t="shared" si="450"/>
        <v>0</v>
      </c>
      <c r="H369" s="294">
        <f t="shared" si="450"/>
        <v>0</v>
      </c>
      <c r="I369" s="294">
        <f t="shared" si="450"/>
        <v>0</v>
      </c>
      <c r="J369" s="294">
        <f t="shared" si="450"/>
        <v>5.657923661672383E-2</v>
      </c>
      <c r="K369" s="294">
        <f t="shared" si="450"/>
        <v>7.0218830198308546E-2</v>
      </c>
      <c r="L369" s="294">
        <f t="shared" si="450"/>
        <v>5.0951905250584621E-2</v>
      </c>
      <c r="M369" s="294">
        <f t="shared" si="450"/>
        <v>2.0486697129062849E-2</v>
      </c>
      <c r="N369" s="294">
        <f t="shared" si="450"/>
        <v>0.57725809735474065</v>
      </c>
      <c r="O369" s="294">
        <f t="shared" si="450"/>
        <v>0.76678672852459762</v>
      </c>
      <c r="P369" s="294">
        <f t="shared" si="450"/>
        <v>0.50950487581882131</v>
      </c>
      <c r="Q369" s="294">
        <f t="shared" si="450"/>
        <v>0.79113281925752499</v>
      </c>
      <c r="R369" s="294">
        <f t="shared" si="450"/>
        <v>0.56646580053853413</v>
      </c>
      <c r="S369" s="294">
        <f t="shared" ref="S369:T369" si="451">(S46/S$90)*100</f>
        <v>0.40808336489753189</v>
      </c>
      <c r="T369" s="294">
        <f t="shared" si="451"/>
        <v>0.25387544451616689</v>
      </c>
      <c r="U369" s="294">
        <f t="shared" ref="U369" si="452">(U46/U$90)*100</f>
        <v>0.28132618056458958</v>
      </c>
    </row>
    <row r="370" spans="1:21" x14ac:dyDescent="0.35">
      <c r="A370" s="238" t="s">
        <v>142</v>
      </c>
      <c r="B370" s="396"/>
      <c r="C370" s="263" t="s">
        <v>62</v>
      </c>
      <c r="D370" s="294"/>
      <c r="E370" s="294">
        <f t="shared" ref="E370:R370" si="453">(E47/E$90)*100</f>
        <v>0</v>
      </c>
      <c r="F370" s="294">
        <f t="shared" si="453"/>
        <v>0</v>
      </c>
      <c r="G370" s="294">
        <f t="shared" si="453"/>
        <v>0</v>
      </c>
      <c r="H370" s="294">
        <f t="shared" si="453"/>
        <v>0</v>
      </c>
      <c r="I370" s="294">
        <f t="shared" si="453"/>
        <v>0</v>
      </c>
      <c r="J370" s="294">
        <f t="shared" si="453"/>
        <v>0</v>
      </c>
      <c r="K370" s="294">
        <f t="shared" si="453"/>
        <v>0</v>
      </c>
      <c r="L370" s="294">
        <f t="shared" si="453"/>
        <v>0.16364980568967546</v>
      </c>
      <c r="M370" s="294">
        <f t="shared" si="453"/>
        <v>0.36223923757795212</v>
      </c>
      <c r="N370" s="294">
        <f t="shared" si="453"/>
        <v>2.3731512983612419</v>
      </c>
      <c r="O370" s="294">
        <f t="shared" si="453"/>
        <v>2.2629679499540605</v>
      </c>
      <c r="P370" s="294">
        <f t="shared" si="453"/>
        <v>2.3030823414256365</v>
      </c>
      <c r="Q370" s="294">
        <f t="shared" si="453"/>
        <v>2.8313051849415136</v>
      </c>
      <c r="R370" s="294">
        <f t="shared" si="453"/>
        <v>2.6878395601688654</v>
      </c>
      <c r="S370" s="294">
        <f t="shared" ref="S370:T370" si="454">(S47/S$90)*100</f>
        <v>2.8274816642801053</v>
      </c>
      <c r="T370" s="294">
        <f t="shared" si="454"/>
        <v>2.1575303495980283</v>
      </c>
      <c r="U370" s="294">
        <f t="shared" ref="U370" si="455">(U47/U$90)*100</f>
        <v>2.280632167584522</v>
      </c>
    </row>
    <row r="371" spans="1:21" x14ac:dyDescent="0.35">
      <c r="A371" s="238" t="s">
        <v>142</v>
      </c>
      <c r="B371" s="397"/>
      <c r="C371" s="282" t="s">
        <v>63</v>
      </c>
      <c r="D371" s="297"/>
      <c r="E371" s="297"/>
      <c r="F371" s="297"/>
      <c r="G371" s="297"/>
      <c r="H371" s="297"/>
      <c r="I371" s="297"/>
      <c r="J371" s="297"/>
      <c r="K371" s="297"/>
      <c r="L371" s="297"/>
      <c r="M371" s="297"/>
      <c r="N371" s="297"/>
      <c r="O371" s="297"/>
      <c r="P371" s="297"/>
      <c r="Q371" s="297"/>
      <c r="R371" s="297"/>
      <c r="S371" s="297"/>
      <c r="T371" s="297"/>
      <c r="U371" s="297"/>
    </row>
    <row r="372" spans="1:21" x14ac:dyDescent="0.35">
      <c r="A372" s="238" t="s">
        <v>142</v>
      </c>
      <c r="B372" s="395" t="s">
        <v>1</v>
      </c>
      <c r="C372" s="284" t="s">
        <v>59</v>
      </c>
      <c r="D372" s="294"/>
      <c r="E372" s="294">
        <f t="shared" ref="E372:R372" si="456">(E49/E$90)*100</f>
        <v>1.248622700397656</v>
      </c>
      <c r="F372" s="294">
        <f t="shared" si="456"/>
        <v>1.2850201302514279</v>
      </c>
      <c r="G372" s="294">
        <f t="shared" si="456"/>
        <v>0.44184331312697817</v>
      </c>
      <c r="H372" s="294">
        <f t="shared" si="456"/>
        <v>0.40642496276219081</v>
      </c>
      <c r="I372" s="294">
        <f t="shared" si="456"/>
        <v>0.53621125710790418</v>
      </c>
      <c r="J372" s="294">
        <f t="shared" si="456"/>
        <v>0.8002425396634375</v>
      </c>
      <c r="K372" s="294">
        <f t="shared" si="456"/>
        <v>0.76361353346456695</v>
      </c>
      <c r="L372" s="294">
        <f t="shared" si="456"/>
        <v>1.871809789539207</v>
      </c>
      <c r="M372" s="294">
        <f t="shared" si="456"/>
        <v>2.8746666235595022</v>
      </c>
      <c r="N372" s="294">
        <f t="shared" si="456"/>
        <v>1.2935831845295116</v>
      </c>
      <c r="O372" s="294">
        <f t="shared" si="456"/>
        <v>1.171626717635182</v>
      </c>
      <c r="P372" s="294">
        <f t="shared" si="456"/>
        <v>0.85520631500822852</v>
      </c>
      <c r="Q372" s="294">
        <f t="shared" si="456"/>
        <v>0.83101150478438812</v>
      </c>
      <c r="R372" s="294">
        <f t="shared" si="456"/>
        <v>1.7405465628105701</v>
      </c>
      <c r="S372" s="294">
        <f t="shared" ref="S372:T372" si="457">(S49/S$90)*100</f>
        <v>1.518708126626326</v>
      </c>
      <c r="T372" s="294">
        <f t="shared" si="457"/>
        <v>1.4332584663458718</v>
      </c>
      <c r="U372" s="294">
        <f t="shared" ref="U372" si="458">(U49/U$90)*100</f>
        <v>1.2625239618114277</v>
      </c>
    </row>
    <row r="373" spans="1:21" x14ac:dyDescent="0.35">
      <c r="A373" s="238" t="s">
        <v>142</v>
      </c>
      <c r="B373" s="396"/>
      <c r="C373" s="263" t="s">
        <v>60</v>
      </c>
      <c r="D373" s="294"/>
      <c r="E373" s="294">
        <f t="shared" ref="E373:R373" si="459">(E50/E$90)*100</f>
        <v>1.248622700397656</v>
      </c>
      <c r="F373" s="294">
        <f t="shared" si="459"/>
        <v>1.2850201302514279</v>
      </c>
      <c r="G373" s="294">
        <f t="shared" si="459"/>
        <v>0.44184331312697817</v>
      </c>
      <c r="H373" s="294">
        <f t="shared" si="459"/>
        <v>0.40642496276219081</v>
      </c>
      <c r="I373" s="294">
        <f t="shared" si="459"/>
        <v>0.53621125710790418</v>
      </c>
      <c r="J373" s="294">
        <f t="shared" si="459"/>
        <v>0.61073374049782381</v>
      </c>
      <c r="K373" s="294">
        <f t="shared" si="459"/>
        <v>0.38311150663458737</v>
      </c>
      <c r="L373" s="294">
        <f t="shared" si="459"/>
        <v>0.3409143890580576</v>
      </c>
      <c r="M373" s="294">
        <f t="shared" si="459"/>
        <v>0.23089872115412249</v>
      </c>
      <c r="N373" s="294">
        <f t="shared" si="459"/>
        <v>0.41546837184350693</v>
      </c>
      <c r="O373" s="294">
        <f t="shared" si="459"/>
        <v>0.43168521308091062</v>
      </c>
      <c r="P373" s="294">
        <f t="shared" si="459"/>
        <v>0.5691224354354677</v>
      </c>
      <c r="Q373" s="294">
        <f t="shared" si="459"/>
        <v>0.48366615710595312</v>
      </c>
      <c r="R373" s="294">
        <f t="shared" si="459"/>
        <v>0.37474324071793219</v>
      </c>
      <c r="S373" s="294">
        <f t="shared" ref="S373:T373" si="460">(S50/S$90)*100</f>
        <v>0.34521960059741019</v>
      </c>
      <c r="T373" s="294">
        <f t="shared" si="460"/>
        <v>0.40971159483011554</v>
      </c>
      <c r="U373" s="294">
        <f t="shared" ref="U373" si="461">(U50/U$90)*100</f>
        <v>0.18837059393203534</v>
      </c>
    </row>
    <row r="374" spans="1:21" x14ac:dyDescent="0.35">
      <c r="A374" s="238" t="s">
        <v>142</v>
      </c>
      <c r="B374" s="396"/>
      <c r="C374" s="263" t="s">
        <v>61</v>
      </c>
      <c r="D374" s="294"/>
      <c r="E374" s="294">
        <f t="shared" ref="E374:R374" si="462">(E51/E$90)*100</f>
        <v>0</v>
      </c>
      <c r="F374" s="294">
        <f t="shared" si="462"/>
        <v>0</v>
      </c>
      <c r="G374" s="294">
        <f t="shared" si="462"/>
        <v>0</v>
      </c>
      <c r="H374" s="294">
        <f t="shared" si="462"/>
        <v>0</v>
      </c>
      <c r="I374" s="294">
        <f t="shared" si="462"/>
        <v>0</v>
      </c>
      <c r="J374" s="294">
        <f t="shared" si="462"/>
        <v>0.18950879916561364</v>
      </c>
      <c r="K374" s="294">
        <f t="shared" si="462"/>
        <v>0.38050202682997958</v>
      </c>
      <c r="L374" s="294">
        <f t="shared" si="462"/>
        <v>0.6877452869231675</v>
      </c>
      <c r="M374" s="294">
        <f t="shared" si="462"/>
        <v>0.80475032330373297</v>
      </c>
      <c r="N374" s="294">
        <f t="shared" si="462"/>
        <v>0.63679340154040687</v>
      </c>
      <c r="O374" s="294">
        <f t="shared" si="462"/>
        <v>0.45960266336959354</v>
      </c>
      <c r="P374" s="294">
        <f t="shared" si="462"/>
        <v>7.8941923651970003E-2</v>
      </c>
      <c r="Q374" s="294">
        <f t="shared" si="462"/>
        <v>8.8427356637673302E-2</v>
      </c>
      <c r="R374" s="294">
        <f t="shared" si="462"/>
        <v>1.1134197057599362</v>
      </c>
      <c r="S374" s="294">
        <f t="shared" ref="S374:T374" si="463">(S51/S$90)*100</f>
        <v>0.93022314117665172</v>
      </c>
      <c r="T374" s="294">
        <f t="shared" si="463"/>
        <v>0.86457240038730121</v>
      </c>
      <c r="U374" s="294">
        <f t="shared" ref="U374" si="464">(U51/U$90)*100</f>
        <v>0.88212779512307948</v>
      </c>
    </row>
    <row r="375" spans="1:21" x14ac:dyDescent="0.35">
      <c r="A375" s="238" t="s">
        <v>142</v>
      </c>
      <c r="B375" s="396"/>
      <c r="C375" s="263" t="s">
        <v>62</v>
      </c>
      <c r="D375" s="294"/>
      <c r="E375" s="294">
        <f t="shared" ref="E375:R375" si="465">(E52/E$90)*100</f>
        <v>0</v>
      </c>
      <c r="F375" s="294">
        <f t="shared" si="465"/>
        <v>0</v>
      </c>
      <c r="G375" s="294">
        <f t="shared" si="465"/>
        <v>0</v>
      </c>
      <c r="H375" s="294">
        <f t="shared" si="465"/>
        <v>0</v>
      </c>
      <c r="I375" s="294">
        <f t="shared" si="465"/>
        <v>0</v>
      </c>
      <c r="J375" s="294">
        <f t="shared" si="465"/>
        <v>0</v>
      </c>
      <c r="K375" s="294">
        <f t="shared" si="465"/>
        <v>0</v>
      </c>
      <c r="L375" s="294">
        <f t="shared" si="465"/>
        <v>0.84315011355798197</v>
      </c>
      <c r="M375" s="294">
        <f t="shared" si="465"/>
        <v>1.8390175791016465</v>
      </c>
      <c r="N375" s="294">
        <f t="shared" si="465"/>
        <v>0.24132141114559785</v>
      </c>
      <c r="O375" s="294">
        <f t="shared" si="465"/>
        <v>0.28033884118467767</v>
      </c>
      <c r="P375" s="294">
        <f t="shared" si="465"/>
        <v>0.20714195592079079</v>
      </c>
      <c r="Q375" s="294">
        <f t="shared" si="465"/>
        <v>0.25891799104076163</v>
      </c>
      <c r="R375" s="294">
        <f t="shared" si="465"/>
        <v>0.2523836163327019</v>
      </c>
      <c r="S375" s="294">
        <f t="shared" ref="S375:T375" si="466">(S52/S$90)*100</f>
        <v>0.24326538485226415</v>
      </c>
      <c r="T375" s="294">
        <f t="shared" si="466"/>
        <v>0.15897447112845489</v>
      </c>
      <c r="U375" s="294">
        <f t="shared" ref="U375" si="467">(U52/U$90)*100</f>
        <v>0.19202557275631296</v>
      </c>
    </row>
    <row r="376" spans="1:21" x14ac:dyDescent="0.35">
      <c r="A376" s="238" t="s">
        <v>142</v>
      </c>
      <c r="B376" s="397"/>
      <c r="C376" s="282" t="s">
        <v>63</v>
      </c>
      <c r="D376" s="297"/>
      <c r="E376" s="297"/>
      <c r="F376" s="297"/>
      <c r="G376" s="297"/>
      <c r="H376" s="297"/>
      <c r="I376" s="297"/>
      <c r="J376" s="297"/>
      <c r="K376" s="297"/>
      <c r="L376" s="297"/>
      <c r="M376" s="297"/>
      <c r="N376" s="297"/>
      <c r="O376" s="297"/>
      <c r="P376" s="297"/>
      <c r="Q376" s="297"/>
      <c r="R376" s="297"/>
      <c r="S376" s="297"/>
      <c r="T376" s="297"/>
      <c r="U376" s="297"/>
    </row>
    <row r="377" spans="1:21" x14ac:dyDescent="0.35">
      <c r="A377" s="238" t="s">
        <v>142</v>
      </c>
      <c r="B377" s="393" t="s">
        <v>166</v>
      </c>
      <c r="C377" s="284" t="s">
        <v>59</v>
      </c>
      <c r="D377" s="294"/>
      <c r="E377" s="294">
        <f t="shared" ref="E377:R377" si="468">(E54/E$90)*100</f>
        <v>0</v>
      </c>
      <c r="F377" s="294">
        <f t="shared" si="468"/>
        <v>0</v>
      </c>
      <c r="G377" s="294">
        <f t="shared" si="468"/>
        <v>0</v>
      </c>
      <c r="H377" s="294">
        <f t="shared" si="468"/>
        <v>0</v>
      </c>
      <c r="I377" s="294">
        <f t="shared" si="468"/>
        <v>0</v>
      </c>
      <c r="J377" s="294">
        <f t="shared" si="468"/>
        <v>0</v>
      </c>
      <c r="K377" s="294">
        <f t="shared" si="468"/>
        <v>0</v>
      </c>
      <c r="L377" s="294">
        <f t="shared" si="468"/>
        <v>0</v>
      </c>
      <c r="M377" s="294">
        <f t="shared" si="468"/>
        <v>0</v>
      </c>
      <c r="N377" s="294">
        <f t="shared" si="468"/>
        <v>0.8433625882923963</v>
      </c>
      <c r="O377" s="294">
        <f t="shared" si="468"/>
        <v>1.1916472192288932</v>
      </c>
      <c r="P377" s="294">
        <f t="shared" si="468"/>
        <v>1.5374760135098797</v>
      </c>
      <c r="Q377" s="294">
        <f t="shared" si="468"/>
        <v>1.8540882881662588</v>
      </c>
      <c r="R377" s="294">
        <f t="shared" si="468"/>
        <v>0.99790087915261583</v>
      </c>
      <c r="S377" s="294">
        <f t="shared" ref="S377:T377" si="469">(S54/S$90)*100</f>
        <v>0.96712836312685735</v>
      </c>
      <c r="T377" s="294">
        <f t="shared" si="469"/>
        <v>0.53366580893140081</v>
      </c>
      <c r="U377" s="294">
        <f t="shared" ref="U377" si="470">(U54/U$90)*100</f>
        <v>0.45300978491826027</v>
      </c>
    </row>
    <row r="378" spans="1:21" x14ac:dyDescent="0.35">
      <c r="A378" s="238" t="s">
        <v>142</v>
      </c>
      <c r="B378" s="390"/>
      <c r="C378" s="263" t="s">
        <v>60</v>
      </c>
      <c r="D378" s="294"/>
      <c r="E378" s="294">
        <f t="shared" ref="E378:R378" si="471">(E55/E$90)*100</f>
        <v>0</v>
      </c>
      <c r="F378" s="294">
        <f t="shared" si="471"/>
        <v>0</v>
      </c>
      <c r="G378" s="294">
        <f t="shared" si="471"/>
        <v>0</v>
      </c>
      <c r="H378" s="294">
        <f t="shared" si="471"/>
        <v>0</v>
      </c>
      <c r="I378" s="294">
        <f t="shared" si="471"/>
        <v>0</v>
      </c>
      <c r="J378" s="294">
        <f t="shared" si="471"/>
        <v>0</v>
      </c>
      <c r="K378" s="294">
        <f t="shared" si="471"/>
        <v>0</v>
      </c>
      <c r="L378" s="294">
        <f t="shared" si="471"/>
        <v>0</v>
      </c>
      <c r="M378" s="294">
        <f t="shared" si="471"/>
        <v>0</v>
      </c>
      <c r="N378" s="294">
        <f t="shared" si="471"/>
        <v>0.11526048971146109</v>
      </c>
      <c r="O378" s="294">
        <f t="shared" si="471"/>
        <v>0.35183317641987771</v>
      </c>
      <c r="P378" s="294">
        <f t="shared" si="471"/>
        <v>0.27989421742731452</v>
      </c>
      <c r="Q378" s="294">
        <f t="shared" si="471"/>
        <v>4.8498698685139854E-2</v>
      </c>
      <c r="R378" s="294">
        <f t="shared" si="471"/>
        <v>0.11520782233472357</v>
      </c>
      <c r="S378" s="294">
        <f t="shared" ref="S378:T378" si="472">(S55/S$90)*100</f>
        <v>0.1318311538639198</v>
      </c>
      <c r="T378" s="294">
        <f t="shared" si="472"/>
        <v>0.10764186374039084</v>
      </c>
      <c r="U378" s="294">
        <f t="shared" ref="U378" si="473">(U55/U$90)*100</f>
        <v>5.4768692453348367E-2</v>
      </c>
    </row>
    <row r="379" spans="1:21" x14ac:dyDescent="0.35">
      <c r="A379" s="238" t="s">
        <v>142</v>
      </c>
      <c r="B379" s="390"/>
      <c r="C379" s="263" t="s">
        <v>61</v>
      </c>
      <c r="D379" s="294"/>
      <c r="E379" s="294">
        <f t="shared" ref="E379:R379" si="474">(E56/E$90)*100</f>
        <v>0</v>
      </c>
      <c r="F379" s="294">
        <f t="shared" si="474"/>
        <v>0</v>
      </c>
      <c r="G379" s="294">
        <f t="shared" si="474"/>
        <v>0</v>
      </c>
      <c r="H379" s="294">
        <f t="shared" si="474"/>
        <v>0</v>
      </c>
      <c r="I379" s="294">
        <f t="shared" si="474"/>
        <v>0</v>
      </c>
      <c r="J379" s="294">
        <f t="shared" si="474"/>
        <v>0</v>
      </c>
      <c r="K379" s="294">
        <f t="shared" si="474"/>
        <v>0</v>
      </c>
      <c r="L379" s="294">
        <f t="shared" si="474"/>
        <v>0</v>
      </c>
      <c r="M379" s="294">
        <f t="shared" si="474"/>
        <v>0</v>
      </c>
      <c r="N379" s="294">
        <f t="shared" si="474"/>
        <v>8.2363519433906837E-2</v>
      </c>
      <c r="O379" s="294">
        <f t="shared" si="474"/>
        <v>8.6149192935491559E-2</v>
      </c>
      <c r="P379" s="294">
        <f t="shared" si="474"/>
        <v>0.76540932568920816</v>
      </c>
      <c r="Q379" s="294">
        <f t="shared" si="474"/>
        <v>1.1493682314695668</v>
      </c>
      <c r="R379" s="294">
        <f t="shared" si="474"/>
        <v>0.11462355109702956</v>
      </c>
      <c r="S379" s="294">
        <f t="shared" ref="S379:T379" si="475">(S56/S$90)*100</f>
        <v>9.7977713366283276E-2</v>
      </c>
      <c r="T379" s="294">
        <f t="shared" si="475"/>
        <v>2.6080543248635644E-2</v>
      </c>
      <c r="U379" s="294">
        <f t="shared" ref="U379" si="476">(U56/U$90)*100</f>
        <v>3.4225089978752003E-2</v>
      </c>
    </row>
    <row r="380" spans="1:21" x14ac:dyDescent="0.35">
      <c r="A380" s="238" t="s">
        <v>142</v>
      </c>
      <c r="B380" s="390"/>
      <c r="C380" s="263" t="s">
        <v>62</v>
      </c>
      <c r="D380" s="294"/>
      <c r="E380" s="294">
        <f t="shared" ref="E380:R380" si="477">(E57/E$90)*100</f>
        <v>0</v>
      </c>
      <c r="F380" s="294">
        <f t="shared" si="477"/>
        <v>0</v>
      </c>
      <c r="G380" s="294">
        <f t="shared" si="477"/>
        <v>0</v>
      </c>
      <c r="H380" s="294">
        <f t="shared" si="477"/>
        <v>0</v>
      </c>
      <c r="I380" s="294">
        <f t="shared" si="477"/>
        <v>0</v>
      </c>
      <c r="J380" s="294">
        <f t="shared" si="477"/>
        <v>0</v>
      </c>
      <c r="K380" s="294">
        <f t="shared" si="477"/>
        <v>0</v>
      </c>
      <c r="L380" s="294">
        <f t="shared" si="477"/>
        <v>0</v>
      </c>
      <c r="M380" s="294">
        <f t="shared" si="477"/>
        <v>0</v>
      </c>
      <c r="N380" s="294">
        <f t="shared" si="477"/>
        <v>0.64573857914702837</v>
      </c>
      <c r="O380" s="294">
        <f t="shared" si="477"/>
        <v>0.753664849873524</v>
      </c>
      <c r="P380" s="294">
        <f t="shared" si="477"/>
        <v>0.49217247039335693</v>
      </c>
      <c r="Q380" s="294">
        <f t="shared" si="477"/>
        <v>0.65622135801155224</v>
      </c>
      <c r="R380" s="294">
        <f t="shared" si="477"/>
        <v>0.76806950572086274</v>
      </c>
      <c r="S380" s="294">
        <f t="shared" ref="S380:T380" si="478">(S57/S$90)*100</f>
        <v>0.73731949589665424</v>
      </c>
      <c r="T380" s="294">
        <f t="shared" si="478"/>
        <v>0.39994340194237427</v>
      </c>
      <c r="U380" s="294">
        <f t="shared" ref="U380" si="479">(U57/U$90)*100</f>
        <v>0.3640160024861599</v>
      </c>
    </row>
    <row r="381" spans="1:21" x14ac:dyDescent="0.35">
      <c r="A381" s="238" t="s">
        <v>142</v>
      </c>
      <c r="B381" s="391"/>
      <c r="C381" s="282" t="s">
        <v>63</v>
      </c>
      <c r="D381" s="297"/>
      <c r="E381" s="297"/>
      <c r="F381" s="297"/>
      <c r="G381" s="297"/>
      <c r="H381" s="297"/>
      <c r="I381" s="297"/>
      <c r="J381" s="297"/>
      <c r="K381" s="297"/>
      <c r="L381" s="297"/>
      <c r="M381" s="297"/>
      <c r="N381" s="297"/>
      <c r="O381" s="297"/>
      <c r="P381" s="297"/>
      <c r="Q381" s="297"/>
      <c r="R381" s="297"/>
      <c r="S381" s="297"/>
      <c r="T381" s="297"/>
      <c r="U381" s="297"/>
    </row>
    <row r="382" spans="1:21" x14ac:dyDescent="0.35">
      <c r="A382" s="238" t="s">
        <v>142</v>
      </c>
      <c r="B382" s="395" t="s">
        <v>11</v>
      </c>
      <c r="C382" s="284" t="s">
        <v>59</v>
      </c>
      <c r="D382" s="294"/>
      <c r="E382" s="294">
        <f t="shared" ref="E382:R382" si="480">(E59/E$90)*100</f>
        <v>1.3790736605274174</v>
      </c>
      <c r="F382" s="294">
        <f t="shared" si="480"/>
        <v>0.92018186622537768</v>
      </c>
      <c r="G382" s="294">
        <f t="shared" si="480"/>
        <v>0.8941267367630491</v>
      </c>
      <c r="H382" s="294">
        <f t="shared" si="480"/>
        <v>0.84764145728029694</v>
      </c>
      <c r="I382" s="294">
        <f t="shared" si="480"/>
        <v>0.88298523368297055</v>
      </c>
      <c r="J382" s="294">
        <f t="shared" si="480"/>
        <v>1.2795351224502076</v>
      </c>
      <c r="K382" s="294">
        <f t="shared" si="480"/>
        <v>1.1371384642023914</v>
      </c>
      <c r="L382" s="294">
        <f t="shared" si="480"/>
        <v>1.2205748035867499</v>
      </c>
      <c r="M382" s="294">
        <f t="shared" si="480"/>
        <v>2.8483347041411617</v>
      </c>
      <c r="N382" s="294">
        <f t="shared" si="480"/>
        <v>2.7215009758465212</v>
      </c>
      <c r="O382" s="294">
        <f t="shared" si="480"/>
        <v>2.8603169307728082</v>
      </c>
      <c r="P382" s="294">
        <f t="shared" si="480"/>
        <v>2.0101399003969065</v>
      </c>
      <c r="Q382" s="294">
        <f t="shared" si="480"/>
        <v>2.1894577377439361</v>
      </c>
      <c r="R382" s="294">
        <f t="shared" si="480"/>
        <v>3.4475434819540123</v>
      </c>
      <c r="S382" s="294">
        <f t="shared" ref="S382:T382" si="481">(S59/S$90)*100</f>
        <v>3.2757338745438589</v>
      </c>
      <c r="T382" s="294">
        <f t="shared" si="481"/>
        <v>3.807744913003932</v>
      </c>
      <c r="U382" s="294">
        <f t="shared" ref="U382" si="482">(U59/U$90)*100</f>
        <v>3.3540232687220848</v>
      </c>
    </row>
    <row r="383" spans="1:21" x14ac:dyDescent="0.35">
      <c r="A383" s="238" t="s">
        <v>142</v>
      </c>
      <c r="B383" s="396"/>
      <c r="C383" s="263" t="s">
        <v>60</v>
      </c>
      <c r="D383" s="294"/>
      <c r="E383" s="294">
        <f t="shared" ref="E383:R383" si="483">(E60/E$90)*100</f>
        <v>1.3790736605274174</v>
      </c>
      <c r="F383" s="294">
        <f t="shared" si="483"/>
        <v>0.92018186622537768</v>
      </c>
      <c r="G383" s="294">
        <f t="shared" si="483"/>
        <v>0.8941267367630491</v>
      </c>
      <c r="H383" s="294">
        <f t="shared" si="483"/>
        <v>0.84764145728029694</v>
      </c>
      <c r="I383" s="294">
        <f t="shared" si="483"/>
        <v>0.88298523368297055</v>
      </c>
      <c r="J383" s="294">
        <f t="shared" si="483"/>
        <v>0.93600270373267547</v>
      </c>
      <c r="K383" s="294">
        <f t="shared" si="483"/>
        <v>0.72931267680081657</v>
      </c>
      <c r="L383" s="294">
        <f t="shared" si="483"/>
        <v>0.1566607644555105</v>
      </c>
      <c r="M383" s="294">
        <f t="shared" si="483"/>
        <v>0.50330422881282866</v>
      </c>
      <c r="N383" s="294">
        <f t="shared" si="483"/>
        <v>0.71187381691382146</v>
      </c>
      <c r="O383" s="294">
        <f t="shared" si="483"/>
        <v>0.97315586723987335</v>
      </c>
      <c r="P383" s="294">
        <f t="shared" si="483"/>
        <v>1.1073639869203713</v>
      </c>
      <c r="Q383" s="294">
        <f t="shared" si="483"/>
        <v>0.86897017812049493</v>
      </c>
      <c r="R383" s="294">
        <f t="shared" si="483"/>
        <v>0.86876983954402975</v>
      </c>
      <c r="S383" s="294">
        <f t="shared" ref="S383:T383" si="484">(S60/S$90)*100</f>
        <v>1.092758679384729</v>
      </c>
      <c r="T383" s="294">
        <f t="shared" si="484"/>
        <v>1.4628738667038319</v>
      </c>
      <c r="U383" s="294">
        <f t="shared" ref="U383" si="485">(U60/U$90)*100</f>
        <v>1.3185955104577713</v>
      </c>
    </row>
    <row r="384" spans="1:21" x14ac:dyDescent="0.35">
      <c r="A384" s="238" t="s">
        <v>142</v>
      </c>
      <c r="B384" s="396"/>
      <c r="C384" s="263" t="s">
        <v>61</v>
      </c>
      <c r="D384" s="294"/>
      <c r="E384" s="294">
        <f t="shared" ref="E384:R384" si="486">(E61/E$90)*100</f>
        <v>0</v>
      </c>
      <c r="F384" s="294">
        <f t="shared" si="486"/>
        <v>0</v>
      </c>
      <c r="G384" s="294">
        <f t="shared" si="486"/>
        <v>0</v>
      </c>
      <c r="H384" s="294">
        <f t="shared" si="486"/>
        <v>0</v>
      </c>
      <c r="I384" s="294">
        <f t="shared" si="486"/>
        <v>0</v>
      </c>
      <c r="J384" s="294">
        <f t="shared" si="486"/>
        <v>0.34353241871753215</v>
      </c>
      <c r="K384" s="294">
        <f t="shared" si="486"/>
        <v>0.40782578740157477</v>
      </c>
      <c r="L384" s="294">
        <f t="shared" si="486"/>
        <v>0.42662997257785029</v>
      </c>
      <c r="M384" s="294">
        <f t="shared" si="486"/>
        <v>0.62159838204442908</v>
      </c>
      <c r="N384" s="294">
        <f t="shared" si="486"/>
        <v>0.69821148663320176</v>
      </c>
      <c r="O384" s="294">
        <f t="shared" si="486"/>
        <v>0.81504399664243021</v>
      </c>
      <c r="P384" s="294">
        <f t="shared" si="486"/>
        <v>1.9295919069797458E-2</v>
      </c>
      <c r="Q384" s="294">
        <f t="shared" si="486"/>
        <v>2.0228624089321478E-2</v>
      </c>
      <c r="R384" s="294">
        <f t="shared" si="486"/>
        <v>0.98763392085078183</v>
      </c>
      <c r="S384" s="294">
        <f t="shared" ref="S384:T384" si="487">(S61/S$90)*100</f>
        <v>0.80516512694966658</v>
      </c>
      <c r="T384" s="294">
        <f t="shared" si="487"/>
        <v>0.92543386978463704</v>
      </c>
      <c r="U384" s="294">
        <f t="shared" ref="U384" si="488">(U61/U$90)*100</f>
        <v>0.70570377043493349</v>
      </c>
    </row>
    <row r="385" spans="1:21" x14ac:dyDescent="0.35">
      <c r="A385" s="238" t="s">
        <v>142</v>
      </c>
      <c r="B385" s="396"/>
      <c r="C385" s="263" t="s">
        <v>62</v>
      </c>
      <c r="D385" s="294"/>
      <c r="E385" s="294">
        <f t="shared" ref="E385:R385" si="489">(E62/E$90)*100</f>
        <v>0</v>
      </c>
      <c r="F385" s="294">
        <f t="shared" si="489"/>
        <v>0</v>
      </c>
      <c r="G385" s="294">
        <f t="shared" si="489"/>
        <v>0</v>
      </c>
      <c r="H385" s="294">
        <f t="shared" si="489"/>
        <v>0</v>
      </c>
      <c r="I385" s="294">
        <f t="shared" si="489"/>
        <v>0</v>
      </c>
      <c r="J385" s="294">
        <f t="shared" si="489"/>
        <v>0</v>
      </c>
      <c r="K385" s="294">
        <f t="shared" si="489"/>
        <v>0</v>
      </c>
      <c r="L385" s="294">
        <f t="shared" si="489"/>
        <v>0.63728406655338909</v>
      </c>
      <c r="M385" s="294">
        <f t="shared" si="489"/>
        <v>1.723432093283904</v>
      </c>
      <c r="N385" s="294">
        <f t="shared" si="489"/>
        <v>1.3114156722994981</v>
      </c>
      <c r="O385" s="294">
        <f t="shared" si="489"/>
        <v>1.0721170668905047</v>
      </c>
      <c r="P385" s="294">
        <f t="shared" si="489"/>
        <v>0.88347999440673775</v>
      </c>
      <c r="Q385" s="294">
        <f t="shared" si="489"/>
        <v>1.3002589355341196</v>
      </c>
      <c r="R385" s="294">
        <f t="shared" si="489"/>
        <v>1.5911397215592007</v>
      </c>
      <c r="S385" s="294">
        <f t="shared" ref="S385:T385" si="490">(S62/S$90)*100</f>
        <v>1.3778100682094629</v>
      </c>
      <c r="T385" s="294">
        <f t="shared" si="490"/>
        <v>1.4194371765154628</v>
      </c>
      <c r="U385" s="294">
        <f t="shared" ref="U385" si="491">(U62/U$90)*100</f>
        <v>1.3297239878293801</v>
      </c>
    </row>
    <row r="386" spans="1:21" x14ac:dyDescent="0.35">
      <c r="A386" s="238" t="s">
        <v>142</v>
      </c>
      <c r="B386" s="397"/>
      <c r="C386" s="282" t="s">
        <v>63</v>
      </c>
      <c r="D386" s="297"/>
      <c r="E386" s="297"/>
      <c r="F386" s="297"/>
      <c r="G386" s="297"/>
      <c r="H386" s="297"/>
      <c r="I386" s="297"/>
      <c r="J386" s="297"/>
      <c r="K386" s="297"/>
      <c r="L386" s="297"/>
      <c r="M386" s="297"/>
      <c r="N386" s="297"/>
      <c r="O386" s="297"/>
      <c r="P386" s="297"/>
      <c r="Q386" s="297"/>
      <c r="R386" s="297"/>
      <c r="S386" s="297"/>
      <c r="T386" s="297"/>
      <c r="U386" s="297"/>
    </row>
    <row r="387" spans="1:21" x14ac:dyDescent="0.35">
      <c r="A387" s="238" t="s">
        <v>142</v>
      </c>
      <c r="B387" s="395" t="s">
        <v>12</v>
      </c>
      <c r="C387" s="284" t="s">
        <v>59</v>
      </c>
      <c r="D387" s="310"/>
      <c r="E387" s="310">
        <f t="shared" ref="E387:R387" si="492">(E64/E$90)*100</f>
        <v>2.0947244270615317</v>
      </c>
      <c r="F387" s="310">
        <f t="shared" si="492"/>
        <v>2.2612762798270429</v>
      </c>
      <c r="G387" s="310">
        <f t="shared" si="492"/>
        <v>2.2759607665897752</v>
      </c>
      <c r="H387" s="310">
        <f t="shared" si="492"/>
        <v>1.0657657851683637</v>
      </c>
      <c r="I387" s="310">
        <f t="shared" si="492"/>
        <v>1.0325923812328675</v>
      </c>
      <c r="J387" s="310">
        <f t="shared" si="492"/>
        <v>1.0192474938323606</v>
      </c>
      <c r="K387" s="310">
        <f t="shared" si="492"/>
        <v>0.65941610163312914</v>
      </c>
      <c r="L387" s="310">
        <f t="shared" si="492"/>
        <v>0.87142516949580262</v>
      </c>
      <c r="M387" s="310">
        <f t="shared" si="492"/>
        <v>0.69953519125211949</v>
      </c>
      <c r="N387" s="310">
        <f t="shared" si="492"/>
        <v>0.36440342440382673</v>
      </c>
      <c r="O387" s="310">
        <f t="shared" si="492"/>
        <v>0.38607740559670595</v>
      </c>
      <c r="P387" s="310">
        <f t="shared" si="492"/>
        <v>0.19577566930912454</v>
      </c>
      <c r="Q387" s="310">
        <f t="shared" si="492"/>
        <v>0.24473054364968025</v>
      </c>
      <c r="R387" s="310">
        <f t="shared" si="492"/>
        <v>0.24761832714670379</v>
      </c>
      <c r="S387" s="310">
        <f t="shared" ref="S387:T387" si="493">(S64/S$90)*100</f>
        <v>0.21092561704158774</v>
      </c>
      <c r="T387" s="310">
        <f t="shared" si="493"/>
        <v>0.12540282993955754</v>
      </c>
      <c r="U387" s="310">
        <f t="shared" ref="U387" si="494">(U64/U$90)*100</f>
        <v>0.10533475203445934</v>
      </c>
    </row>
    <row r="388" spans="1:21" x14ac:dyDescent="0.35">
      <c r="A388" s="238" t="s">
        <v>142</v>
      </c>
      <c r="B388" s="396"/>
      <c r="C388" s="263" t="s">
        <v>60</v>
      </c>
      <c r="D388" s="299"/>
      <c r="E388" s="299">
        <f t="shared" ref="E388:R388" si="495">(E65/E$90)*100</f>
        <v>2.0947244270615317</v>
      </c>
      <c r="F388" s="299">
        <f t="shared" si="495"/>
        <v>2.2612762798270429</v>
      </c>
      <c r="G388" s="299">
        <f t="shared" si="495"/>
        <v>2.2759607665897752</v>
      </c>
      <c r="H388" s="299">
        <f t="shared" si="495"/>
        <v>1.0657657851683637</v>
      </c>
      <c r="I388" s="299">
        <f t="shared" si="495"/>
        <v>1.0325923812328675</v>
      </c>
      <c r="J388" s="299">
        <f t="shared" si="495"/>
        <v>0.96134152676655238</v>
      </c>
      <c r="K388" s="299">
        <f t="shared" si="495"/>
        <v>0.60745206875182267</v>
      </c>
      <c r="L388" s="299">
        <f t="shared" si="495"/>
        <v>0.55277019565619689</v>
      </c>
      <c r="M388" s="299">
        <f t="shared" si="495"/>
        <v>0.10148597149179527</v>
      </c>
      <c r="N388" s="299">
        <f t="shared" si="495"/>
        <v>2.3466708817105414E-2</v>
      </c>
      <c r="O388" s="299">
        <f t="shared" si="495"/>
        <v>3.4666889370342222E-2</v>
      </c>
      <c r="P388" s="299">
        <f t="shared" si="495"/>
        <v>1.5629323753078982E-2</v>
      </c>
      <c r="Q388" s="299">
        <f t="shared" si="495"/>
        <v>5.7533512002089844E-2</v>
      </c>
      <c r="R388" s="299">
        <f t="shared" si="495"/>
        <v>4.7423687854103135E-2</v>
      </c>
      <c r="S388" s="299">
        <f t="shared" ref="S388:T388" si="496">(S65/S$90)*100</f>
        <v>2.3975648605786257E-2</v>
      </c>
      <c r="T388" s="294">
        <f t="shared" si="496"/>
        <v>1.8025333020362654E-2</v>
      </c>
      <c r="U388" s="294">
        <f t="shared" ref="U388" si="497">(U65/U$90)*100</f>
        <v>8.4481014121966375E-3</v>
      </c>
    </row>
    <row r="389" spans="1:21" x14ac:dyDescent="0.35">
      <c r="A389" s="238" t="s">
        <v>142</v>
      </c>
      <c r="B389" s="396"/>
      <c r="C389" s="263" t="s">
        <v>61</v>
      </c>
      <c r="D389" s="299"/>
      <c r="E389" s="299">
        <f t="shared" ref="E389:R389" si="498">(E66/E$90)*100</f>
        <v>0</v>
      </c>
      <c r="F389" s="299">
        <f t="shared" si="498"/>
        <v>0</v>
      </c>
      <c r="G389" s="299">
        <f t="shared" si="498"/>
        <v>0</v>
      </c>
      <c r="H389" s="299">
        <f t="shared" si="498"/>
        <v>0</v>
      </c>
      <c r="I389" s="299">
        <f t="shared" si="498"/>
        <v>0</v>
      </c>
      <c r="J389" s="299">
        <f t="shared" si="498"/>
        <v>5.7905967065808209E-2</v>
      </c>
      <c r="K389" s="299">
        <f t="shared" si="498"/>
        <v>5.19640328813065E-2</v>
      </c>
      <c r="L389" s="299">
        <f t="shared" si="498"/>
        <v>4.8808583301088476E-2</v>
      </c>
      <c r="M389" s="299">
        <f t="shared" si="498"/>
        <v>4.7717508693278156E-2</v>
      </c>
      <c r="N389" s="299">
        <f t="shared" si="498"/>
        <v>4.6807231993460291E-2</v>
      </c>
      <c r="O389" s="299">
        <f t="shared" si="498"/>
        <v>4.9831008745561997E-2</v>
      </c>
      <c r="P389" s="299">
        <f t="shared" si="498"/>
        <v>7.1217287482924421E-5</v>
      </c>
      <c r="Q389" s="299">
        <f t="shared" si="498"/>
        <v>4.257089505306849E-7</v>
      </c>
      <c r="R389" s="299">
        <f t="shared" si="498"/>
        <v>1.2587200047567679E-2</v>
      </c>
      <c r="S389" s="299">
        <f t="shared" ref="S389:T389" si="499">(S66/S$90)*100</f>
        <v>2.2071823178899719E-2</v>
      </c>
      <c r="T389" s="294">
        <f t="shared" si="499"/>
        <v>1.2670232087318821E-2</v>
      </c>
      <c r="U389" s="294">
        <f t="shared" ref="U389" si="500">(U66/U$90)*100</f>
        <v>1.2311421881097958E-2</v>
      </c>
    </row>
    <row r="390" spans="1:21" x14ac:dyDescent="0.35">
      <c r="A390" s="238" t="s">
        <v>142</v>
      </c>
      <c r="B390" s="396"/>
      <c r="C390" s="263" t="s">
        <v>62</v>
      </c>
      <c r="D390" s="299"/>
      <c r="E390" s="299">
        <f t="shared" ref="E390:R390" si="501">(E67/E$90)*100</f>
        <v>0</v>
      </c>
      <c r="F390" s="299">
        <f t="shared" si="501"/>
        <v>0</v>
      </c>
      <c r="G390" s="299">
        <f t="shared" si="501"/>
        <v>0</v>
      </c>
      <c r="H390" s="299">
        <f t="shared" si="501"/>
        <v>0</v>
      </c>
      <c r="I390" s="299">
        <f t="shared" si="501"/>
        <v>0</v>
      </c>
      <c r="J390" s="299">
        <f t="shared" si="501"/>
        <v>0</v>
      </c>
      <c r="K390" s="299">
        <f t="shared" si="501"/>
        <v>0</v>
      </c>
      <c r="L390" s="299">
        <f t="shared" si="501"/>
        <v>0.26984639053851717</v>
      </c>
      <c r="M390" s="299">
        <f t="shared" si="501"/>
        <v>0.55033171106704604</v>
      </c>
      <c r="N390" s="299">
        <f t="shared" si="501"/>
        <v>0.29412948359326108</v>
      </c>
      <c r="O390" s="299">
        <f t="shared" si="501"/>
        <v>0.30157950748080176</v>
      </c>
      <c r="P390" s="299">
        <f t="shared" si="501"/>
        <v>0.18007512826856265</v>
      </c>
      <c r="Q390" s="299">
        <f t="shared" si="501"/>
        <v>0.18719660593863988</v>
      </c>
      <c r="R390" s="299">
        <f t="shared" si="501"/>
        <v>0.18760743924503301</v>
      </c>
      <c r="S390" s="299">
        <f t="shared" ref="S390:T390" si="502">(S67/S$90)*100</f>
        <v>0.16487814525690178</v>
      </c>
      <c r="T390" s="294">
        <f t="shared" si="502"/>
        <v>9.4707264831876067E-2</v>
      </c>
      <c r="U390" s="294">
        <f t="shared" ref="U390" si="503">(U67/U$90)*100</f>
        <v>8.4575228741164743E-2</v>
      </c>
    </row>
    <row r="391" spans="1:21" ht="15" thickBot="1" x14ac:dyDescent="0.4">
      <c r="A391" s="238" t="s">
        <v>142</v>
      </c>
      <c r="B391" s="401"/>
      <c r="C391" s="285" t="s">
        <v>63</v>
      </c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  <c r="O391" s="301"/>
      <c r="P391" s="301"/>
      <c r="Q391" s="301"/>
      <c r="R391" s="301"/>
      <c r="S391" s="301"/>
      <c r="T391" s="335"/>
      <c r="U391" s="335"/>
    </row>
    <row r="392" spans="1:21" x14ac:dyDescent="0.35">
      <c r="A392" s="238" t="s">
        <v>142</v>
      </c>
      <c r="B392" s="402" t="s">
        <v>64</v>
      </c>
      <c r="C392" s="279" t="s">
        <v>59</v>
      </c>
      <c r="D392" s="294"/>
      <c r="E392" s="294">
        <f t="shared" ref="E392:R392" si="504">(E69/E$90)*100</f>
        <v>2.921391044893261</v>
      </c>
      <c r="F392" s="294">
        <f t="shared" si="504"/>
        <v>2.5710951262477981</v>
      </c>
      <c r="G392" s="294">
        <f t="shared" si="504"/>
        <v>2.5125931307333298</v>
      </c>
      <c r="H392" s="294">
        <f t="shared" si="504"/>
        <v>2.7583063707176518</v>
      </c>
      <c r="I392" s="294">
        <f t="shared" si="504"/>
        <v>2.6610589316055364</v>
      </c>
      <c r="J392" s="294">
        <f t="shared" si="504"/>
        <v>2.3068338447961168</v>
      </c>
      <c r="K392" s="294">
        <f t="shared" si="504"/>
        <v>2.2977266039661708</v>
      </c>
      <c r="L392" s="294">
        <f t="shared" si="504"/>
        <v>4.2981246580642996</v>
      </c>
      <c r="M392" s="294">
        <f t="shared" si="504"/>
        <v>6.4171143848607644</v>
      </c>
      <c r="N392" s="294">
        <f t="shared" si="504"/>
        <v>9.3260548466618136</v>
      </c>
      <c r="O392" s="294">
        <f t="shared" si="504"/>
        <v>11.376534078199617</v>
      </c>
      <c r="P392" s="294">
        <f t="shared" si="504"/>
        <v>10.395171318396455</v>
      </c>
      <c r="Q392" s="294">
        <f t="shared" si="504"/>
        <v>10.095461103747207</v>
      </c>
      <c r="R392" s="294">
        <f t="shared" si="504"/>
        <v>9.7398937032286561</v>
      </c>
      <c r="S392" s="294">
        <f t="shared" ref="S392:T392" si="505">(S69/S$90)*100</f>
        <v>9.1702802893128244</v>
      </c>
      <c r="T392" s="294">
        <f t="shared" si="505"/>
        <v>7.0977614092482835</v>
      </c>
      <c r="U392" s="294">
        <f t="shared" ref="U392" si="506">(U69/U$90)*100</f>
        <v>7.5768953731408004</v>
      </c>
    </row>
    <row r="393" spans="1:21" x14ac:dyDescent="0.35">
      <c r="A393" s="238" t="s">
        <v>142</v>
      </c>
      <c r="B393" s="402"/>
      <c r="C393" s="263" t="s">
        <v>60</v>
      </c>
      <c r="D393" s="299"/>
      <c r="E393" s="299">
        <f t="shared" ref="E393:R393" si="507">(E70/E$90)*100</f>
        <v>2.921391044893261</v>
      </c>
      <c r="F393" s="299">
        <f t="shared" si="507"/>
        <v>2.5710951262477981</v>
      </c>
      <c r="G393" s="299">
        <f t="shared" si="507"/>
        <v>2.5125931307333298</v>
      </c>
      <c r="H393" s="299">
        <f t="shared" si="507"/>
        <v>2.7583063707176518</v>
      </c>
      <c r="I393" s="299">
        <f t="shared" si="507"/>
        <v>2.6610589316055364</v>
      </c>
      <c r="J393" s="299">
        <f t="shared" si="507"/>
        <v>1.7540852899291974</v>
      </c>
      <c r="K393" s="299">
        <f t="shared" si="507"/>
        <v>1.6372423556430447</v>
      </c>
      <c r="L393" s="299">
        <f t="shared" si="507"/>
        <v>1.7452790144849513</v>
      </c>
      <c r="M393" s="299">
        <f t="shared" si="507"/>
        <v>1.9852128459349943</v>
      </c>
      <c r="N393" s="299">
        <f t="shared" si="507"/>
        <v>4.2368333346106191</v>
      </c>
      <c r="O393" s="299">
        <f t="shared" si="507"/>
        <v>5.811078343674497</v>
      </c>
      <c r="P393" s="299">
        <f t="shared" si="507"/>
        <v>6.5504508943841495</v>
      </c>
      <c r="Q393" s="299">
        <f t="shared" si="507"/>
        <v>4.9420259846938288</v>
      </c>
      <c r="R393" s="299">
        <f t="shared" si="507"/>
        <v>4.6085843765661227</v>
      </c>
      <c r="S393" s="299">
        <f t="shared" ref="S393:T393" si="508">(S70/S$90)*100</f>
        <v>5.1709854358168963</v>
      </c>
      <c r="T393" s="294">
        <f t="shared" si="508"/>
        <v>4.3229194670207143</v>
      </c>
      <c r="U393" s="294">
        <f t="shared" ref="U393" si="509">(U70/U$90)*100</f>
        <v>4.3752868414205803</v>
      </c>
    </row>
    <row r="394" spans="1:21" x14ac:dyDescent="0.35">
      <c r="A394" s="238" t="s">
        <v>142</v>
      </c>
      <c r="B394" s="402"/>
      <c r="C394" s="263" t="s">
        <v>61</v>
      </c>
      <c r="D394" s="299"/>
      <c r="E394" s="299">
        <f t="shared" ref="E394:R394" si="510">(E71/E$90)*100</f>
        <v>0</v>
      </c>
      <c r="F394" s="299">
        <f t="shared" si="510"/>
        <v>0</v>
      </c>
      <c r="G394" s="299">
        <f t="shared" si="510"/>
        <v>0</v>
      </c>
      <c r="H394" s="299">
        <f t="shared" si="510"/>
        <v>0</v>
      </c>
      <c r="I394" s="299">
        <f t="shared" si="510"/>
        <v>0</v>
      </c>
      <c r="J394" s="299">
        <f t="shared" si="510"/>
        <v>0.55274855486691943</v>
      </c>
      <c r="K394" s="299">
        <f t="shared" si="510"/>
        <v>0.66048424832312624</v>
      </c>
      <c r="L394" s="299">
        <f t="shared" si="510"/>
        <v>0.86273424572264945</v>
      </c>
      <c r="M394" s="299">
        <f t="shared" si="510"/>
        <v>1.0014152829266891</v>
      </c>
      <c r="N394" s="299">
        <f t="shared" si="510"/>
        <v>1.4666111072792529</v>
      </c>
      <c r="O394" s="299">
        <f t="shared" si="510"/>
        <v>1.9640421522476434</v>
      </c>
      <c r="P394" s="299">
        <f t="shared" si="510"/>
        <v>1.3237119824887866</v>
      </c>
      <c r="Q394" s="299">
        <f t="shared" si="510"/>
        <v>1.7011843368131816</v>
      </c>
      <c r="R394" s="299">
        <f t="shared" si="510"/>
        <v>1.7155537778079792</v>
      </c>
      <c r="S394" s="299">
        <f t="shared" ref="S394:T394" si="511">(S71/S$90)*100</f>
        <v>1.3791753491308298</v>
      </c>
      <c r="T394" s="294">
        <f t="shared" si="511"/>
        <v>0.88776166744909335</v>
      </c>
      <c r="U394" s="294">
        <f t="shared" ref="U394" si="512">(U71/U$90)*100</f>
        <v>0.81920763048725853</v>
      </c>
    </row>
    <row r="395" spans="1:21" x14ac:dyDescent="0.35">
      <c r="A395" s="238" t="s">
        <v>142</v>
      </c>
      <c r="B395" s="402"/>
      <c r="C395" s="263" t="s">
        <v>62</v>
      </c>
      <c r="D395" s="299"/>
      <c r="E395" s="299">
        <f t="shared" ref="E395:R395" si="513">(E72/E$90)*100</f>
        <v>0</v>
      </c>
      <c r="F395" s="299">
        <f t="shared" si="513"/>
        <v>0</v>
      </c>
      <c r="G395" s="299">
        <f t="shared" si="513"/>
        <v>0</v>
      </c>
      <c r="H395" s="299">
        <f t="shared" si="513"/>
        <v>0</v>
      </c>
      <c r="I395" s="299">
        <f t="shared" si="513"/>
        <v>0</v>
      </c>
      <c r="J395" s="299">
        <f t="shared" si="513"/>
        <v>0</v>
      </c>
      <c r="K395" s="299">
        <f t="shared" si="513"/>
        <v>0</v>
      </c>
      <c r="L395" s="299">
        <f t="shared" si="513"/>
        <v>1.6901113978566984</v>
      </c>
      <c r="M395" s="299">
        <f t="shared" si="513"/>
        <v>3.4304862559990803</v>
      </c>
      <c r="N395" s="299">
        <f t="shared" si="513"/>
        <v>3.6226104047719407</v>
      </c>
      <c r="O395" s="299">
        <f t="shared" si="513"/>
        <v>3.601413582277476</v>
      </c>
      <c r="P395" s="299">
        <f t="shared" si="513"/>
        <v>2.5210084415235188</v>
      </c>
      <c r="Q395" s="299">
        <f t="shared" si="513"/>
        <v>3.4522507822401969</v>
      </c>
      <c r="R395" s="299">
        <f t="shared" si="513"/>
        <v>3.4157555488545537</v>
      </c>
      <c r="S395" s="299">
        <f t="shared" ref="S395:T395" si="514">(S72/S$90)*100</f>
        <v>2.6201195043650976</v>
      </c>
      <c r="T395" s="294">
        <f t="shared" si="514"/>
        <v>1.8870802747784754</v>
      </c>
      <c r="U395" s="294">
        <f t="shared" ref="U395" si="515">(U72/U$90)*100</f>
        <v>2.3824009012329621</v>
      </c>
    </row>
    <row r="396" spans="1:21" x14ac:dyDescent="0.35">
      <c r="A396" s="238" t="s">
        <v>142</v>
      </c>
      <c r="B396" s="403"/>
      <c r="C396" s="287" t="s">
        <v>63</v>
      </c>
      <c r="D396" s="300"/>
      <c r="E396" s="300"/>
      <c r="F396" s="300"/>
      <c r="G396" s="300"/>
      <c r="H396" s="300"/>
      <c r="I396" s="300"/>
      <c r="J396" s="300"/>
      <c r="K396" s="300"/>
      <c r="L396" s="300"/>
      <c r="M396" s="300"/>
      <c r="N396" s="300"/>
      <c r="O396" s="300"/>
      <c r="P396" s="300"/>
      <c r="Q396" s="300"/>
      <c r="R396" s="300"/>
      <c r="S396" s="300"/>
      <c r="T396" s="297"/>
      <c r="U396" s="297"/>
    </row>
    <row r="397" spans="1:21" x14ac:dyDescent="0.35">
      <c r="A397" s="238" t="s">
        <v>142</v>
      </c>
      <c r="B397" s="395" t="s">
        <v>65</v>
      </c>
      <c r="C397" s="284" t="s">
        <v>59</v>
      </c>
      <c r="D397" s="294"/>
      <c r="E397" s="294">
        <f t="shared" ref="E397:R397" si="516">(E74/E$90)*100</f>
        <v>0.4411377302218501</v>
      </c>
      <c r="F397" s="294">
        <f t="shared" si="516"/>
        <v>0.46100866385522876</v>
      </c>
      <c r="G397" s="294">
        <f t="shared" si="516"/>
        <v>0.16350176760903384</v>
      </c>
      <c r="H397" s="294">
        <f t="shared" si="516"/>
        <v>0.41802574658755159</v>
      </c>
      <c r="I397" s="294">
        <f t="shared" si="516"/>
        <v>0.38531083120001813</v>
      </c>
      <c r="J397" s="294">
        <f t="shared" si="516"/>
        <v>0.41959617506067354</v>
      </c>
      <c r="K397" s="294">
        <f t="shared" si="516"/>
        <v>0.28141017242636335</v>
      </c>
      <c r="L397" s="294">
        <f t="shared" si="516"/>
        <v>0.47740818963341802</v>
      </c>
      <c r="M397" s="294">
        <f t="shared" si="516"/>
        <v>2.2309451303273273</v>
      </c>
      <c r="N397" s="294">
        <f t="shared" si="516"/>
        <v>0.88912124254384284</v>
      </c>
      <c r="O397" s="294">
        <f t="shared" si="516"/>
        <v>0.99503536224321965</v>
      </c>
      <c r="P397" s="294">
        <f t="shared" si="516"/>
        <v>0.76987554453635076</v>
      </c>
      <c r="Q397" s="294">
        <f t="shared" si="516"/>
        <v>0.68762023085035362</v>
      </c>
      <c r="R397" s="294">
        <f t="shared" si="516"/>
        <v>0.5021102024174573</v>
      </c>
      <c r="S397" s="294">
        <f t="shared" ref="S397:U400" si="517">(S74/S$90)*100</f>
        <v>0.43346073413706565</v>
      </c>
      <c r="T397" s="294">
        <f t="shared" si="517"/>
        <v>0.24469450296344111</v>
      </c>
      <c r="U397" s="294">
        <f t="shared" si="517"/>
        <v>0.23452467369151378</v>
      </c>
    </row>
    <row r="398" spans="1:21" x14ac:dyDescent="0.35">
      <c r="A398" s="238" t="s">
        <v>142</v>
      </c>
      <c r="B398" s="396"/>
      <c r="C398" s="263" t="s">
        <v>60</v>
      </c>
      <c r="D398" s="299"/>
      <c r="E398" s="299">
        <f t="shared" ref="E398:R398" si="518">(E75/E$90)*100</f>
        <v>0.4411377302218501</v>
      </c>
      <c r="F398" s="299">
        <f t="shared" si="518"/>
        <v>0.46100866385522876</v>
      </c>
      <c r="G398" s="299">
        <f t="shared" si="518"/>
        <v>0.16350176760903384</v>
      </c>
      <c r="H398" s="299">
        <f t="shared" si="518"/>
        <v>0.41802574658755159</v>
      </c>
      <c r="I398" s="299">
        <f t="shared" si="518"/>
        <v>0.38531083120001813</v>
      </c>
      <c r="J398" s="299">
        <f t="shared" si="518"/>
        <v>0.3318295846119903</v>
      </c>
      <c r="K398" s="299">
        <f t="shared" si="518"/>
        <v>0.11874103237095363</v>
      </c>
      <c r="L398" s="299">
        <f t="shared" si="518"/>
        <v>1.6216576100671252E-2</v>
      </c>
      <c r="M398" s="299">
        <f t="shared" si="518"/>
        <v>0.28068591976319801</v>
      </c>
      <c r="N398" s="299">
        <f t="shared" si="518"/>
        <v>0.4384088950198618</v>
      </c>
      <c r="O398" s="299">
        <f t="shared" si="518"/>
        <v>0.62484495854081823</v>
      </c>
      <c r="P398" s="299">
        <f t="shared" si="518"/>
        <v>0.42450575137949209</v>
      </c>
      <c r="Q398" s="299">
        <f t="shared" si="518"/>
        <v>0.26961275095058873</v>
      </c>
      <c r="R398" s="299">
        <f t="shared" si="518"/>
        <v>0.19623204617462434</v>
      </c>
      <c r="S398" s="299">
        <f t="shared" si="517"/>
        <v>0.18311863288527569</v>
      </c>
      <c r="T398" s="294">
        <f t="shared" si="517"/>
        <v>0.11486295771961738</v>
      </c>
      <c r="U398" s="294">
        <f t="shared" si="517"/>
        <v>0.12649157957879825</v>
      </c>
    </row>
    <row r="399" spans="1:21" x14ac:dyDescent="0.35">
      <c r="A399" s="238" t="s">
        <v>142</v>
      </c>
      <c r="B399" s="396"/>
      <c r="C399" s="263" t="s">
        <v>61</v>
      </c>
      <c r="D399" s="299"/>
      <c r="E399" s="299">
        <f t="shared" ref="E399:R399" si="519">(E76/E$90)*100</f>
        <v>0</v>
      </c>
      <c r="F399" s="299">
        <f t="shared" si="519"/>
        <v>0</v>
      </c>
      <c r="G399" s="299">
        <f t="shared" si="519"/>
        <v>0</v>
      </c>
      <c r="H399" s="299">
        <f t="shared" si="519"/>
        <v>0</v>
      </c>
      <c r="I399" s="299">
        <f t="shared" si="519"/>
        <v>0</v>
      </c>
      <c r="J399" s="299">
        <f t="shared" si="519"/>
        <v>8.7766590448683235E-2</v>
      </c>
      <c r="K399" s="299">
        <f t="shared" si="519"/>
        <v>0.16266914005540975</v>
      </c>
      <c r="L399" s="299">
        <f t="shared" si="519"/>
        <v>0.32810112043875439</v>
      </c>
      <c r="M399" s="299">
        <f t="shared" si="519"/>
        <v>0.22682711728022531</v>
      </c>
      <c r="N399" s="299">
        <f t="shared" si="519"/>
        <v>0.15016208759627545</v>
      </c>
      <c r="O399" s="299">
        <f t="shared" si="519"/>
        <v>0.11903298472078858</v>
      </c>
      <c r="P399" s="299">
        <f t="shared" si="519"/>
        <v>0.18431210403467821</v>
      </c>
      <c r="Q399" s="299">
        <f t="shared" si="519"/>
        <v>0.21233504358679142</v>
      </c>
      <c r="R399" s="299">
        <f t="shared" si="519"/>
        <v>0.11803193744850374</v>
      </c>
      <c r="S399" s="299">
        <f t="shared" si="517"/>
        <v>8.2180043727962795E-2</v>
      </c>
      <c r="T399" s="294">
        <f t="shared" si="517"/>
        <v>5.2683810369109796E-2</v>
      </c>
      <c r="U399" s="294">
        <f t="shared" si="517"/>
        <v>2.4229468944682944E-2</v>
      </c>
    </row>
    <row r="400" spans="1:21" x14ac:dyDescent="0.35">
      <c r="A400" s="238" t="s">
        <v>142</v>
      </c>
      <c r="B400" s="396"/>
      <c r="C400" s="263" t="s">
        <v>62</v>
      </c>
      <c r="D400" s="299"/>
      <c r="E400" s="299">
        <f t="shared" ref="E400:R400" si="520">(E77/E$90)*100</f>
        <v>0</v>
      </c>
      <c r="F400" s="299">
        <f t="shared" si="520"/>
        <v>0</v>
      </c>
      <c r="G400" s="299">
        <f t="shared" si="520"/>
        <v>0</v>
      </c>
      <c r="H400" s="299">
        <f t="shared" si="520"/>
        <v>0</v>
      </c>
      <c r="I400" s="299">
        <f t="shared" si="520"/>
        <v>0</v>
      </c>
      <c r="J400" s="299">
        <f t="shared" si="520"/>
        <v>0</v>
      </c>
      <c r="K400" s="299">
        <f t="shared" si="520"/>
        <v>0</v>
      </c>
      <c r="L400" s="299">
        <f t="shared" si="520"/>
        <v>0.13309049309399237</v>
      </c>
      <c r="M400" s="299">
        <f t="shared" si="520"/>
        <v>1.723432093283904</v>
      </c>
      <c r="N400" s="299">
        <f t="shared" si="520"/>
        <v>0.30055025992770562</v>
      </c>
      <c r="O400" s="299">
        <f t="shared" si="520"/>
        <v>0.25115741898161276</v>
      </c>
      <c r="P400" s="299">
        <f t="shared" si="520"/>
        <v>0.16105768912218052</v>
      </c>
      <c r="Q400" s="299">
        <f t="shared" si="520"/>
        <v>0.20567243631297349</v>
      </c>
      <c r="R400" s="299">
        <f t="shared" si="520"/>
        <v>0.18784621879432925</v>
      </c>
      <c r="S400" s="299">
        <f t="shared" si="517"/>
        <v>0.16816205752382712</v>
      </c>
      <c r="T400" s="294">
        <f t="shared" si="517"/>
        <v>7.7147734874713922E-2</v>
      </c>
      <c r="U400" s="294">
        <f t="shared" si="517"/>
        <v>8.3803625168032608E-2</v>
      </c>
    </row>
    <row r="401" spans="1:21" x14ac:dyDescent="0.35">
      <c r="A401" s="238" t="s">
        <v>142</v>
      </c>
      <c r="B401" s="397"/>
      <c r="C401" s="282" t="s">
        <v>63</v>
      </c>
      <c r="D401" s="300"/>
      <c r="E401" s="300"/>
      <c r="F401" s="300"/>
      <c r="G401" s="300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297"/>
      <c r="U401" s="297"/>
    </row>
    <row r="402" spans="1:21" x14ac:dyDescent="0.35">
      <c r="A402" s="238" t="s">
        <v>142</v>
      </c>
      <c r="B402" s="402" t="s">
        <v>94</v>
      </c>
      <c r="C402" s="284" t="s">
        <v>59</v>
      </c>
      <c r="D402" s="294"/>
      <c r="E402" s="294">
        <f t="shared" ref="E402:R402" si="521">(E79/E$90)*100</f>
        <v>2.6925043035789034</v>
      </c>
      <c r="F402" s="294">
        <f t="shared" si="521"/>
        <v>2.1182259595366468</v>
      </c>
      <c r="G402" s="294">
        <f t="shared" si="521"/>
        <v>2.2605026393433829</v>
      </c>
      <c r="H402" s="294">
        <f t="shared" si="521"/>
        <v>2.0545839767538396</v>
      </c>
      <c r="I402" s="294">
        <f t="shared" si="521"/>
        <v>1.6894182234204029</v>
      </c>
      <c r="J402" s="294">
        <f t="shared" si="521"/>
        <v>1.5040003510038711</v>
      </c>
      <c r="K402" s="294">
        <f t="shared" si="521"/>
        <v>1.8925818150335374</v>
      </c>
      <c r="L402" s="294">
        <f t="shared" si="521"/>
        <v>2.2374303527867969</v>
      </c>
      <c r="M402" s="294">
        <f t="shared" si="521"/>
        <v>1.4667085768888124</v>
      </c>
      <c r="N402" s="294">
        <f t="shared" si="521"/>
        <v>2.8967303610887587</v>
      </c>
      <c r="O402" s="294">
        <f t="shared" si="521"/>
        <v>2.7160042117083902</v>
      </c>
      <c r="P402" s="294">
        <f t="shared" si="521"/>
        <v>2.1869005604018543</v>
      </c>
      <c r="Q402" s="294">
        <f t="shared" si="521"/>
        <v>2.6801538270267131</v>
      </c>
      <c r="R402" s="294">
        <f t="shared" si="521"/>
        <v>2.4851976530447564</v>
      </c>
      <c r="S402" s="294">
        <f t="shared" ref="S402:U405" si="522">(S79/S$90)*100</f>
        <v>2.4948047138435956</v>
      </c>
      <c r="T402" s="294">
        <f t="shared" si="522"/>
        <v>2.7321869857989554</v>
      </c>
      <c r="U402" s="294">
        <f t="shared" si="522"/>
        <v>2.3704301201162137</v>
      </c>
    </row>
    <row r="403" spans="1:21" x14ac:dyDescent="0.35">
      <c r="A403" s="238" t="s">
        <v>142</v>
      </c>
      <c r="B403" s="402"/>
      <c r="C403" s="263" t="s">
        <v>60</v>
      </c>
      <c r="D403" s="299"/>
      <c r="E403" s="299">
        <f t="shared" ref="E403:R403" si="523">(E80/E$90)*100</f>
        <v>0</v>
      </c>
      <c r="F403" s="299">
        <f t="shared" si="523"/>
        <v>0</v>
      </c>
      <c r="G403" s="299">
        <f t="shared" si="523"/>
        <v>0</v>
      </c>
      <c r="H403" s="299">
        <f t="shared" si="523"/>
        <v>0</v>
      </c>
      <c r="I403" s="299">
        <f t="shared" si="523"/>
        <v>1.6894182234204029</v>
      </c>
      <c r="J403" s="299">
        <f t="shared" si="523"/>
        <v>0.93701950378081311</v>
      </c>
      <c r="K403" s="299">
        <f t="shared" si="523"/>
        <v>1.2020919109069699</v>
      </c>
      <c r="L403" s="299">
        <f t="shared" si="523"/>
        <v>0.93138042092158613</v>
      </c>
      <c r="M403" s="299">
        <f t="shared" si="523"/>
        <v>0.92491488634077657</v>
      </c>
      <c r="N403" s="299">
        <f t="shared" si="523"/>
        <v>0.7617035687371474</v>
      </c>
      <c r="O403" s="299">
        <f t="shared" si="523"/>
        <v>0.55979665263898182</v>
      </c>
      <c r="P403" s="299">
        <f t="shared" si="523"/>
        <v>0.44571892351213843</v>
      </c>
      <c r="Q403" s="299">
        <f t="shared" si="523"/>
        <v>0.4923877173292569</v>
      </c>
      <c r="R403" s="299">
        <f t="shared" si="523"/>
        <v>0.63846785699117448</v>
      </c>
      <c r="S403" s="299">
        <f t="shared" si="522"/>
        <v>0.83467500192464616</v>
      </c>
      <c r="T403" s="294">
        <f t="shared" si="522"/>
        <v>1.3705093495100054</v>
      </c>
      <c r="U403" s="294">
        <f t="shared" si="522"/>
        <v>0.8212980161311304</v>
      </c>
    </row>
    <row r="404" spans="1:21" x14ac:dyDescent="0.35">
      <c r="A404" s="238" t="s">
        <v>142</v>
      </c>
      <c r="B404" s="402"/>
      <c r="C404" s="263" t="s">
        <v>61</v>
      </c>
      <c r="D404" s="299"/>
      <c r="E404" s="299">
        <f t="shared" ref="E404:R404" si="524">(E81/E$90)*100</f>
        <v>0</v>
      </c>
      <c r="F404" s="299">
        <f t="shared" si="524"/>
        <v>0</v>
      </c>
      <c r="G404" s="299">
        <f t="shared" si="524"/>
        <v>0</v>
      </c>
      <c r="H404" s="299">
        <f t="shared" si="524"/>
        <v>0</v>
      </c>
      <c r="I404" s="299">
        <f t="shared" si="524"/>
        <v>0</v>
      </c>
      <c r="J404" s="299">
        <f t="shared" si="524"/>
        <v>0.56698084722305797</v>
      </c>
      <c r="K404" s="299">
        <f t="shared" si="524"/>
        <v>0.69048990412656752</v>
      </c>
      <c r="L404" s="299">
        <f t="shared" si="524"/>
        <v>0.89013657912888411</v>
      </c>
      <c r="M404" s="299">
        <f t="shared" si="524"/>
        <v>0.82206725436100803</v>
      </c>
      <c r="N404" s="299">
        <f t="shared" si="524"/>
        <v>0.88588848909836382</v>
      </c>
      <c r="O404" s="299">
        <f t="shared" si="524"/>
        <v>0.88447365441985493</v>
      </c>
      <c r="P404" s="299">
        <f t="shared" si="524"/>
        <v>0.84933526121610436</v>
      </c>
      <c r="Q404" s="299">
        <f t="shared" si="524"/>
        <v>1.1079673858567876</v>
      </c>
      <c r="R404" s="299">
        <f t="shared" si="524"/>
        <v>0.85210716827915434</v>
      </c>
      <c r="S404" s="299">
        <f t="shared" si="522"/>
        <v>0.72290325111244547</v>
      </c>
      <c r="T404" s="294">
        <f t="shared" si="522"/>
        <v>0.85885453758582242</v>
      </c>
      <c r="U404" s="294">
        <f t="shared" si="522"/>
        <v>1.0153886120867843</v>
      </c>
    </row>
    <row r="405" spans="1:21" x14ac:dyDescent="0.35">
      <c r="A405" s="238" t="s">
        <v>142</v>
      </c>
      <c r="B405" s="402"/>
      <c r="C405" s="263" t="s">
        <v>62</v>
      </c>
      <c r="D405" s="299"/>
      <c r="E405" s="299">
        <f t="shared" ref="E405:R405" si="525">(E82/E$90)*100</f>
        <v>0</v>
      </c>
      <c r="F405" s="299">
        <f t="shared" si="525"/>
        <v>0</v>
      </c>
      <c r="G405" s="299">
        <f t="shared" si="525"/>
        <v>0</v>
      </c>
      <c r="H405" s="299">
        <f t="shared" si="525"/>
        <v>0</v>
      </c>
      <c r="I405" s="299">
        <f t="shared" si="525"/>
        <v>0</v>
      </c>
      <c r="J405" s="299">
        <f t="shared" si="525"/>
        <v>0</v>
      </c>
      <c r="K405" s="299">
        <f t="shared" si="525"/>
        <v>0</v>
      </c>
      <c r="L405" s="299">
        <f t="shared" si="525"/>
        <v>0.41591335273632674</v>
      </c>
      <c r="M405" s="299">
        <f t="shared" si="525"/>
        <v>-0.28027356381297236</v>
      </c>
      <c r="N405" s="299">
        <f t="shared" si="525"/>
        <v>1.2491383032532475</v>
      </c>
      <c r="O405" s="299">
        <f t="shared" si="525"/>
        <v>1.2717339046495535</v>
      </c>
      <c r="P405" s="299">
        <f t="shared" si="525"/>
        <v>0.89184637567361158</v>
      </c>
      <c r="Q405" s="299">
        <f t="shared" si="525"/>
        <v>1.0797987238406688</v>
      </c>
      <c r="R405" s="299">
        <f t="shared" si="525"/>
        <v>0.99462262777442723</v>
      </c>
      <c r="S405" s="299">
        <f t="shared" si="522"/>
        <v>0.93722646080650374</v>
      </c>
      <c r="T405" s="294">
        <f t="shared" si="522"/>
        <v>0.5028230987031278</v>
      </c>
      <c r="U405" s="294">
        <f t="shared" si="522"/>
        <v>0.53374349189829873</v>
      </c>
    </row>
    <row r="406" spans="1:21" x14ac:dyDescent="0.35">
      <c r="A406" s="238" t="s">
        <v>142</v>
      </c>
      <c r="B406" s="404"/>
      <c r="C406" s="288" t="s">
        <v>63</v>
      </c>
      <c r="D406" s="302"/>
      <c r="E406" s="302"/>
      <c r="F406" s="302"/>
      <c r="G406" s="302"/>
      <c r="H406" s="302"/>
      <c r="I406" s="302"/>
      <c r="J406" s="302"/>
      <c r="K406" s="302"/>
      <c r="L406" s="302"/>
      <c r="M406" s="302"/>
      <c r="N406" s="302"/>
      <c r="O406" s="302"/>
      <c r="P406" s="302"/>
      <c r="Q406" s="302"/>
      <c r="R406" s="302"/>
      <c r="S406" s="302"/>
      <c r="T406" s="336"/>
      <c r="U406" s="336"/>
    </row>
    <row r="407" spans="1:21" x14ac:dyDescent="0.35">
      <c r="A407" s="238" t="s">
        <v>142</v>
      </c>
    </row>
    <row r="408" spans="1:21" x14ac:dyDescent="0.35">
      <c r="A408" s="238" t="s">
        <v>142</v>
      </c>
    </row>
    <row r="409" spans="1:21" x14ac:dyDescent="0.35">
      <c r="A409" s="238" t="s">
        <v>104</v>
      </c>
      <c r="B409" s="267" t="s">
        <v>102</v>
      </c>
      <c r="C409" s="267" t="s">
        <v>58</v>
      </c>
      <c r="D409" s="268" t="s">
        <v>145</v>
      </c>
      <c r="E409" s="268" t="s">
        <v>146</v>
      </c>
      <c r="F409" s="268" t="s">
        <v>147</v>
      </c>
      <c r="G409" s="268" t="s">
        <v>148</v>
      </c>
      <c r="H409" s="268" t="s">
        <v>149</v>
      </c>
      <c r="I409" s="268" t="s">
        <v>150</v>
      </c>
      <c r="J409" s="268" t="s">
        <v>151</v>
      </c>
      <c r="K409" s="268" t="s">
        <v>152</v>
      </c>
      <c r="L409" s="268" t="s">
        <v>153</v>
      </c>
      <c r="M409" s="268" t="s">
        <v>154</v>
      </c>
      <c r="N409" s="268" t="s">
        <v>155</v>
      </c>
      <c r="O409" s="268" t="s">
        <v>156</v>
      </c>
      <c r="P409" s="268" t="s">
        <v>157</v>
      </c>
      <c r="Q409" s="268" t="s">
        <v>158</v>
      </c>
      <c r="R409" s="268" t="s">
        <v>159</v>
      </c>
      <c r="S409" s="341" t="s">
        <v>160</v>
      </c>
      <c r="T409" s="341" t="s">
        <v>164</v>
      </c>
      <c r="U409" s="341" t="s">
        <v>165</v>
      </c>
    </row>
    <row r="410" spans="1:21" x14ac:dyDescent="0.35">
      <c r="A410" s="238" t="s">
        <v>142</v>
      </c>
      <c r="B410" s="398" t="s">
        <v>0</v>
      </c>
      <c r="C410" s="269" t="s">
        <v>125</v>
      </c>
      <c r="D410" s="291"/>
      <c r="E410" s="291"/>
      <c r="F410" s="291"/>
      <c r="G410" s="291"/>
      <c r="H410" s="291"/>
      <c r="I410" s="272">
        <f>I413+I420</f>
        <v>3428588271</v>
      </c>
      <c r="J410" s="272">
        <f t="shared" ref="J410:U410" si="526">J413+J420</f>
        <v>5511660513</v>
      </c>
      <c r="K410" s="272">
        <f t="shared" si="526"/>
        <v>7002495214</v>
      </c>
      <c r="L410" s="272">
        <f t="shared" si="526"/>
        <v>15349334527</v>
      </c>
      <c r="M410" s="272">
        <f t="shared" si="526"/>
        <v>24949916815</v>
      </c>
      <c r="N410" s="272">
        <f t="shared" si="526"/>
        <v>31917509290</v>
      </c>
      <c r="O410" s="272">
        <f t="shared" si="526"/>
        <v>34121337485</v>
      </c>
      <c r="P410" s="272">
        <f t="shared" si="526"/>
        <v>35192346506</v>
      </c>
      <c r="Q410" s="272">
        <f t="shared" si="526"/>
        <v>40653821090</v>
      </c>
      <c r="R410" s="272">
        <f t="shared" si="526"/>
        <v>44363785713</v>
      </c>
      <c r="S410" s="272">
        <f t="shared" si="526"/>
        <v>43206811214</v>
      </c>
      <c r="T410" s="324">
        <f>T413+T420</f>
        <v>41236915269</v>
      </c>
      <c r="U410" s="324">
        <f t="shared" si="526"/>
        <v>42999534526</v>
      </c>
    </row>
    <row r="411" spans="1:21" ht="15" customHeight="1" x14ac:dyDescent="0.35">
      <c r="A411" s="238" t="s">
        <v>142</v>
      </c>
      <c r="B411" s="399"/>
      <c r="C411" s="269" t="s">
        <v>124</v>
      </c>
      <c r="D411" s="235"/>
      <c r="I411" s="272">
        <f>I413+I418+I419</f>
        <v>4069867937</v>
      </c>
      <c r="J411" s="272">
        <f t="shared" ref="J411:T411" si="527">J413+J418+J419</f>
        <v>6763034210</v>
      </c>
      <c r="K411" s="272">
        <f t="shared" si="527"/>
        <v>10158918091</v>
      </c>
      <c r="L411" s="272">
        <f t="shared" si="527"/>
        <v>18952528202</v>
      </c>
      <c r="M411" s="272">
        <f t="shared" si="527"/>
        <v>29543219265</v>
      </c>
      <c r="N411" s="272">
        <f t="shared" si="527"/>
        <v>34956490703</v>
      </c>
      <c r="O411" s="272">
        <f t="shared" si="527"/>
        <v>37501406107</v>
      </c>
      <c r="P411" s="272">
        <f t="shared" si="527"/>
        <v>38274863873</v>
      </c>
      <c r="Q411" s="272">
        <f t="shared" si="527"/>
        <v>43476856141</v>
      </c>
      <c r="R411" s="272">
        <f t="shared" si="527"/>
        <v>47821989246</v>
      </c>
      <c r="S411" s="272">
        <f t="shared" si="527"/>
        <v>47384414325</v>
      </c>
      <c r="T411" s="324">
        <f t="shared" si="527"/>
        <v>48062674220</v>
      </c>
      <c r="U411" s="324">
        <f>U413+U418+U419</f>
        <v>48646162312</v>
      </c>
    </row>
    <row r="412" spans="1:21" ht="15" customHeight="1" x14ac:dyDescent="0.35">
      <c r="A412" s="238" t="s">
        <v>142</v>
      </c>
      <c r="B412" s="399"/>
      <c r="C412" s="271" t="s">
        <v>126</v>
      </c>
      <c r="D412" s="235"/>
      <c r="I412" s="272">
        <f>I421+I426+I431+I436+I441+I446+I451+I456+I461+I466</f>
        <v>3428588271</v>
      </c>
      <c r="J412" s="272">
        <f t="shared" ref="J412:U412" si="528">J421+J426+J431+J436+J441+J446+J451+J456+J461+J466</f>
        <v>5511660513</v>
      </c>
      <c r="K412" s="272">
        <f t="shared" si="528"/>
        <v>7002495214</v>
      </c>
      <c r="L412" s="272">
        <f t="shared" si="528"/>
        <v>15349334527</v>
      </c>
      <c r="M412" s="272">
        <f t="shared" si="528"/>
        <v>24949916815</v>
      </c>
      <c r="N412" s="272">
        <f t="shared" si="528"/>
        <v>31917509290</v>
      </c>
      <c r="O412" s="272">
        <f t="shared" si="528"/>
        <v>34121337485</v>
      </c>
      <c r="P412" s="272">
        <f t="shared" si="528"/>
        <v>35192346506</v>
      </c>
      <c r="Q412" s="272">
        <f t="shared" si="528"/>
        <v>40653821090</v>
      </c>
      <c r="R412" s="272">
        <f t="shared" si="528"/>
        <v>44363785713</v>
      </c>
      <c r="S412" s="272">
        <f t="shared" si="528"/>
        <v>43206811214</v>
      </c>
      <c r="T412" s="324">
        <f t="shared" si="528"/>
        <v>41236915269</v>
      </c>
      <c r="U412" s="324">
        <f t="shared" si="528"/>
        <v>42999534526</v>
      </c>
    </row>
    <row r="413" spans="1:21" ht="15" customHeight="1" x14ac:dyDescent="0.35">
      <c r="A413" s="238" t="s">
        <v>142</v>
      </c>
      <c r="B413" s="399"/>
      <c r="C413" s="269" t="s">
        <v>123</v>
      </c>
      <c r="D413" s="272"/>
      <c r="E413" s="235"/>
      <c r="F413" s="235"/>
      <c r="G413" s="235"/>
      <c r="H413" s="235"/>
      <c r="I413" s="235">
        <f>I421+I426+I431+I436+I441+I446+I451+I456+I461+I466</f>
        <v>3428588271</v>
      </c>
      <c r="J413" s="235">
        <f t="shared" ref="J413:U413" si="529">SUM(J414:J416)</f>
        <v>5511660513</v>
      </c>
      <c r="K413" s="235">
        <f t="shared" si="529"/>
        <v>7002495214</v>
      </c>
      <c r="L413" s="235">
        <f t="shared" si="529"/>
        <v>15349334527</v>
      </c>
      <c r="M413" s="235">
        <f t="shared" si="529"/>
        <v>24949916815</v>
      </c>
      <c r="N413" s="235">
        <f t="shared" si="529"/>
        <v>31917509290</v>
      </c>
      <c r="O413" s="235">
        <f t="shared" si="529"/>
        <v>34121337485</v>
      </c>
      <c r="P413" s="235">
        <f t="shared" si="529"/>
        <v>35192346506</v>
      </c>
      <c r="Q413" s="235">
        <f>SUM(Q414:Q416)</f>
        <v>40653821090</v>
      </c>
      <c r="R413" s="235">
        <f t="shared" si="529"/>
        <v>44363785713</v>
      </c>
      <c r="S413" s="235">
        <f t="shared" si="529"/>
        <v>43206811214</v>
      </c>
      <c r="T413" s="325">
        <f t="shared" si="529"/>
        <v>41236915269</v>
      </c>
      <c r="U413" s="325">
        <f t="shared" si="529"/>
        <v>42999534526</v>
      </c>
    </row>
    <row r="414" spans="1:21" ht="15" customHeight="1" x14ac:dyDescent="0.35">
      <c r="A414" s="238" t="s">
        <v>142</v>
      </c>
      <c r="B414" s="399"/>
      <c r="C414" s="263" t="s">
        <v>117</v>
      </c>
      <c r="D414" s="107"/>
      <c r="I414" s="270">
        <f t="shared" ref="I414:U414" si="530">I422+I427+I432+I437+I442+I447+I452+I457+I462+I467</f>
        <v>2382092280</v>
      </c>
      <c r="J414" s="270">
        <f t="shared" si="530"/>
        <v>4069181288</v>
      </c>
      <c r="K414" s="270">
        <f t="shared" si="530"/>
        <v>4411332984</v>
      </c>
      <c r="L414" s="270">
        <f t="shared" si="530"/>
        <v>4943515439</v>
      </c>
      <c r="M414" s="270">
        <f t="shared" si="530"/>
        <v>6392704180</v>
      </c>
      <c r="N414" s="270">
        <f t="shared" si="530"/>
        <v>8915397698</v>
      </c>
      <c r="O414" s="270">
        <f t="shared" si="530"/>
        <v>12190277095</v>
      </c>
      <c r="P414" s="270">
        <f t="shared" si="530"/>
        <v>13000386354</v>
      </c>
      <c r="Q414" s="270">
        <f t="shared" si="530"/>
        <v>12446764371</v>
      </c>
      <c r="R414" s="270">
        <f t="shared" si="530"/>
        <v>13885018093</v>
      </c>
      <c r="S414" s="270">
        <f t="shared" si="530"/>
        <v>15696492813</v>
      </c>
      <c r="T414" s="309">
        <f t="shared" si="530"/>
        <v>17593053636</v>
      </c>
      <c r="U414" s="309">
        <f t="shared" si="530"/>
        <v>16909604932</v>
      </c>
    </row>
    <row r="415" spans="1:21" ht="15" customHeight="1" x14ac:dyDescent="0.35">
      <c r="A415" s="238" t="s">
        <v>142</v>
      </c>
      <c r="B415" s="399"/>
      <c r="C415" s="271" t="s">
        <v>118</v>
      </c>
      <c r="D415" s="107"/>
      <c r="E415" s="272"/>
      <c r="F415" s="272"/>
      <c r="G415" s="272"/>
      <c r="H415" s="272"/>
      <c r="I415" s="272">
        <f t="shared" ref="I415:U415" si="531">I423+I428+I433+I438+I443+I448+I453+I458+I463+I468</f>
        <v>1046495991</v>
      </c>
      <c r="J415" s="272">
        <f t="shared" si="531"/>
        <v>1442479225</v>
      </c>
      <c r="K415" s="272">
        <f t="shared" si="531"/>
        <v>2591162230</v>
      </c>
      <c r="L415" s="272">
        <f t="shared" si="531"/>
        <v>4198044808</v>
      </c>
      <c r="M415" s="272">
        <f t="shared" si="531"/>
        <v>5657253394</v>
      </c>
      <c r="N415" s="272">
        <f t="shared" si="531"/>
        <v>7254640395</v>
      </c>
      <c r="O415" s="272">
        <f t="shared" si="531"/>
        <v>8135083559</v>
      </c>
      <c r="P415" s="272">
        <f t="shared" si="531"/>
        <v>7560665974</v>
      </c>
      <c r="Q415" s="272">
        <f t="shared" si="531"/>
        <v>8790349815</v>
      </c>
      <c r="R415" s="272">
        <f t="shared" si="531"/>
        <v>9083186982</v>
      </c>
      <c r="S415" s="272">
        <f t="shared" si="531"/>
        <v>8180584936</v>
      </c>
      <c r="T415" s="324">
        <f t="shared" si="531"/>
        <v>7345764037</v>
      </c>
      <c r="U415" s="324">
        <f t="shared" si="531"/>
        <v>8020732252</v>
      </c>
    </row>
    <row r="416" spans="1:21" ht="15" customHeight="1" x14ac:dyDescent="0.35">
      <c r="A416" s="238" t="s">
        <v>142</v>
      </c>
      <c r="B416" s="399"/>
      <c r="C416" s="271" t="s">
        <v>119</v>
      </c>
      <c r="D416" s="107"/>
      <c r="E416" s="107"/>
      <c r="F416" s="107"/>
      <c r="G416" s="107"/>
      <c r="H416" s="107"/>
      <c r="I416" s="107"/>
      <c r="J416" s="107"/>
      <c r="K416" s="107"/>
      <c r="L416" s="107">
        <f t="shared" ref="L416:U416" si="532">L424+L429+L434+L439+L444+L449+L454+L459+L464+L469</f>
        <v>6207774280</v>
      </c>
      <c r="M416" s="107">
        <f t="shared" si="532"/>
        <v>12899959241</v>
      </c>
      <c r="N416" s="107">
        <f t="shared" si="532"/>
        <v>15747471197</v>
      </c>
      <c r="O416" s="107">
        <f t="shared" si="532"/>
        <v>13795976831</v>
      </c>
      <c r="P416" s="107">
        <f t="shared" si="532"/>
        <v>14631294178</v>
      </c>
      <c r="Q416" s="107">
        <f t="shared" si="532"/>
        <v>19416706904</v>
      </c>
      <c r="R416" s="107">
        <f t="shared" si="532"/>
        <v>21395580638</v>
      </c>
      <c r="S416" s="107">
        <f t="shared" si="532"/>
        <v>19329733465</v>
      </c>
      <c r="T416" s="107">
        <f t="shared" si="532"/>
        <v>16298097596</v>
      </c>
      <c r="U416" s="107">
        <f t="shared" si="532"/>
        <v>18069197342</v>
      </c>
    </row>
    <row r="417" spans="1:21" ht="15" customHeight="1" x14ac:dyDescent="0.35">
      <c r="A417" s="238" t="s">
        <v>142</v>
      </c>
      <c r="B417" s="399"/>
      <c r="C417" s="271" t="s">
        <v>120</v>
      </c>
      <c r="D417" s="273"/>
      <c r="E417" s="273"/>
      <c r="F417" s="273"/>
      <c r="G417" s="273"/>
      <c r="H417" s="273"/>
      <c r="I417" s="273"/>
      <c r="J417" s="273"/>
      <c r="K417" s="273"/>
      <c r="L417" s="273"/>
      <c r="M417" s="273"/>
      <c r="N417" s="273"/>
      <c r="O417" s="273"/>
      <c r="P417" s="273"/>
      <c r="Q417" s="273"/>
      <c r="R417" s="273"/>
      <c r="S417" s="273"/>
      <c r="T417" s="107"/>
      <c r="U417" s="107"/>
    </row>
    <row r="418" spans="1:21" ht="15" customHeight="1" x14ac:dyDescent="0.35">
      <c r="A418" s="238" t="s">
        <v>142</v>
      </c>
      <c r="B418" s="399"/>
      <c r="C418" s="269" t="s">
        <v>121</v>
      </c>
      <c r="D418" s="107"/>
      <c r="E418" s="107"/>
      <c r="F418" s="107"/>
      <c r="G418" s="107"/>
      <c r="H418" s="107"/>
      <c r="I418" s="107">
        <v>386016546</v>
      </c>
      <c r="J418" s="107">
        <v>991028132</v>
      </c>
      <c r="K418" s="107">
        <v>2798866608</v>
      </c>
      <c r="L418" s="107">
        <v>3496834244</v>
      </c>
      <c r="M418" s="107">
        <v>4467043981</v>
      </c>
      <c r="N418" s="107">
        <v>2310468732</v>
      </c>
      <c r="O418" s="107">
        <v>1989931191</v>
      </c>
      <c r="P418" s="107">
        <v>2215062262</v>
      </c>
      <c r="Q418" s="107">
        <v>1900855442</v>
      </c>
      <c r="R418" s="107">
        <v>2309368501</v>
      </c>
      <c r="S418" s="107">
        <v>2649597716</v>
      </c>
      <c r="T418" s="107">
        <v>4466105252</v>
      </c>
      <c r="U418" s="107">
        <v>3780649499</v>
      </c>
    </row>
    <row r="419" spans="1:21" ht="15" customHeight="1" x14ac:dyDescent="0.35">
      <c r="A419" s="238" t="s">
        <v>142</v>
      </c>
      <c r="B419" s="399"/>
      <c r="C419" s="269" t="s">
        <v>122</v>
      </c>
      <c r="D419" s="107"/>
      <c r="E419" s="107"/>
      <c r="F419" s="107"/>
      <c r="G419" s="107"/>
      <c r="H419" s="107"/>
      <c r="I419" s="107">
        <v>255263120</v>
      </c>
      <c r="J419" s="107">
        <v>260345565</v>
      </c>
      <c r="K419" s="107">
        <v>357556269</v>
      </c>
      <c r="L419" s="107">
        <v>106359431</v>
      </c>
      <c r="M419" s="107">
        <v>126258469</v>
      </c>
      <c r="N419" s="107">
        <v>728512681</v>
      </c>
      <c r="O419" s="107">
        <v>1390137431</v>
      </c>
      <c r="P419" s="107">
        <v>867455105</v>
      </c>
      <c r="Q419" s="107">
        <v>922179609</v>
      </c>
      <c r="R419" s="107">
        <v>1148835032</v>
      </c>
      <c r="S419" s="107">
        <v>1528005395</v>
      </c>
      <c r="T419" s="107">
        <v>2359653699</v>
      </c>
      <c r="U419" s="107">
        <v>1865978287</v>
      </c>
    </row>
    <row r="420" spans="1:21" ht="15" customHeight="1" x14ac:dyDescent="0.35">
      <c r="A420" s="238" t="s">
        <v>142</v>
      </c>
      <c r="B420" s="400"/>
      <c r="C420" s="274" t="s">
        <v>116</v>
      </c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</row>
    <row r="421" spans="1:21" x14ac:dyDescent="0.35">
      <c r="A421" s="238" t="s">
        <v>142</v>
      </c>
      <c r="B421" s="396" t="s">
        <v>4</v>
      </c>
      <c r="C421" s="269" t="s">
        <v>59</v>
      </c>
      <c r="D421" s="107"/>
      <c r="E421" s="107"/>
      <c r="F421" s="107"/>
      <c r="G421" s="107"/>
      <c r="H421" s="107"/>
      <c r="I421" s="107">
        <f t="shared" ref="I421:U421" si="533">SUM(I422:I425)</f>
        <v>166260164</v>
      </c>
      <c r="J421" s="107">
        <f t="shared" si="533"/>
        <v>406438739</v>
      </c>
      <c r="K421" s="107">
        <f t="shared" si="533"/>
        <v>411155509</v>
      </c>
      <c r="L421" s="107">
        <f t="shared" si="533"/>
        <v>992255156</v>
      </c>
      <c r="M421" s="107">
        <f t="shared" si="533"/>
        <v>1765896431</v>
      </c>
      <c r="N421" s="107">
        <f t="shared" si="533"/>
        <v>2168667810</v>
      </c>
      <c r="O421" s="107">
        <f t="shared" si="533"/>
        <v>2040714475</v>
      </c>
      <c r="P421" s="107">
        <f t="shared" si="533"/>
        <v>2277583656</v>
      </c>
      <c r="Q421" s="107">
        <f t="shared" si="533"/>
        <v>3081716253</v>
      </c>
      <c r="R421" s="107">
        <f t="shared" si="533"/>
        <v>3045062801</v>
      </c>
      <c r="S421" s="107">
        <f t="shared" si="533"/>
        <v>2481613068</v>
      </c>
      <c r="T421" s="107">
        <f t="shared" si="533"/>
        <v>2535446083</v>
      </c>
      <c r="U421" s="107">
        <f t="shared" si="533"/>
        <v>2625663997</v>
      </c>
    </row>
    <row r="422" spans="1:21" x14ac:dyDescent="0.35">
      <c r="A422" s="238" t="s">
        <v>142</v>
      </c>
      <c r="B422" s="396"/>
      <c r="C422" s="271" t="s">
        <v>60</v>
      </c>
      <c r="D422" s="273"/>
      <c r="E422" s="273"/>
      <c r="F422" s="273"/>
      <c r="G422" s="273"/>
      <c r="H422" s="273"/>
      <c r="I422" s="273">
        <v>107180738</v>
      </c>
      <c r="J422" s="273">
        <v>308971116</v>
      </c>
      <c r="K422" s="273">
        <v>289199998</v>
      </c>
      <c r="L422" s="273">
        <v>429406118</v>
      </c>
      <c r="M422" s="273">
        <v>407740780</v>
      </c>
      <c r="N422" s="273">
        <v>459407551</v>
      </c>
      <c r="O422" s="273">
        <v>597620618</v>
      </c>
      <c r="P422" s="273">
        <v>492581213</v>
      </c>
      <c r="Q422" s="273">
        <v>698275479</v>
      </c>
      <c r="R422" s="273">
        <v>625042281</v>
      </c>
      <c r="S422" s="273">
        <v>820664061</v>
      </c>
      <c r="T422" s="107">
        <v>905339948</v>
      </c>
      <c r="U422" s="107">
        <v>1009018726</v>
      </c>
    </row>
    <row r="423" spans="1:21" x14ac:dyDescent="0.35">
      <c r="A423" s="238" t="s">
        <v>142</v>
      </c>
      <c r="B423" s="396"/>
      <c r="C423" s="271" t="s">
        <v>61</v>
      </c>
      <c r="D423" s="273"/>
      <c r="E423" s="273"/>
      <c r="F423" s="273"/>
      <c r="G423" s="273"/>
      <c r="H423" s="273"/>
      <c r="I423" s="273">
        <v>59079426</v>
      </c>
      <c r="J423" s="273">
        <v>97467623</v>
      </c>
      <c r="K423" s="273">
        <v>121955511</v>
      </c>
      <c r="L423" s="273">
        <v>151107620</v>
      </c>
      <c r="M423" s="273">
        <v>374216513</v>
      </c>
      <c r="N423" s="273">
        <v>376398705</v>
      </c>
      <c r="O423" s="273">
        <v>325503219</v>
      </c>
      <c r="P423" s="273">
        <v>283932782</v>
      </c>
      <c r="Q423" s="273">
        <v>572731365</v>
      </c>
      <c r="R423" s="273">
        <v>441428222</v>
      </c>
      <c r="S423" s="273">
        <v>318478644</v>
      </c>
      <c r="T423" s="107">
        <v>308682997</v>
      </c>
      <c r="U423" s="107">
        <v>352390884</v>
      </c>
    </row>
    <row r="424" spans="1:21" x14ac:dyDescent="0.35">
      <c r="A424" s="238" t="s">
        <v>142</v>
      </c>
      <c r="B424" s="396"/>
      <c r="C424" s="271" t="s">
        <v>62</v>
      </c>
      <c r="D424" s="273"/>
      <c r="E424" s="273"/>
      <c r="F424" s="273"/>
      <c r="G424" s="273"/>
      <c r="H424" s="273"/>
      <c r="I424" s="273"/>
      <c r="J424" s="273"/>
      <c r="K424" s="273"/>
      <c r="L424" s="273">
        <v>411741418</v>
      </c>
      <c r="M424" s="273">
        <v>983939138</v>
      </c>
      <c r="N424" s="273">
        <v>1332861554</v>
      </c>
      <c r="O424" s="273">
        <v>1117590638</v>
      </c>
      <c r="P424" s="273">
        <v>1501069661</v>
      </c>
      <c r="Q424" s="273">
        <v>1810709409</v>
      </c>
      <c r="R424" s="273">
        <v>1978592298</v>
      </c>
      <c r="S424" s="273">
        <v>1342470363</v>
      </c>
      <c r="T424" s="107">
        <v>1321423138</v>
      </c>
      <c r="U424" s="107">
        <v>1264254387</v>
      </c>
    </row>
    <row r="425" spans="1:21" x14ac:dyDescent="0.35">
      <c r="A425" s="238" t="s">
        <v>142</v>
      </c>
      <c r="B425" s="397"/>
      <c r="C425" s="277" t="s">
        <v>63</v>
      </c>
      <c r="D425" s="278"/>
      <c r="E425" s="278"/>
      <c r="F425" s="278"/>
      <c r="G425" s="278"/>
      <c r="H425" s="278"/>
      <c r="I425" s="278"/>
      <c r="J425" s="278"/>
      <c r="K425" s="278"/>
      <c r="L425" s="278"/>
      <c r="M425" s="278"/>
      <c r="N425" s="278"/>
      <c r="O425" s="278"/>
      <c r="P425" s="278"/>
      <c r="Q425" s="278"/>
      <c r="R425" s="278"/>
      <c r="S425" s="278"/>
      <c r="T425" s="275"/>
      <c r="U425" s="275"/>
    </row>
    <row r="426" spans="1:21" x14ac:dyDescent="0.35">
      <c r="A426" s="238" t="s">
        <v>142</v>
      </c>
      <c r="B426" s="396" t="s">
        <v>5</v>
      </c>
      <c r="C426" s="279" t="s">
        <v>59</v>
      </c>
      <c r="D426" s="107"/>
      <c r="E426" s="107"/>
      <c r="F426" s="107"/>
      <c r="G426" s="107"/>
      <c r="H426" s="107"/>
      <c r="I426" s="107">
        <f t="shared" ref="I426:U426" si="534">SUM(I427:I430)</f>
        <v>39043560</v>
      </c>
      <c r="J426" s="107">
        <f t="shared" si="534"/>
        <v>120696868</v>
      </c>
      <c r="K426" s="107">
        <f t="shared" si="534"/>
        <v>99461969</v>
      </c>
      <c r="L426" s="107">
        <f t="shared" si="534"/>
        <v>70051838</v>
      </c>
      <c r="M426" s="107">
        <f t="shared" si="534"/>
        <v>440447174</v>
      </c>
      <c r="N426" s="107">
        <f t="shared" si="534"/>
        <v>807438606</v>
      </c>
      <c r="O426" s="107">
        <f t="shared" si="534"/>
        <v>805887140</v>
      </c>
      <c r="P426" s="107">
        <f t="shared" si="534"/>
        <v>653157774</v>
      </c>
      <c r="Q426" s="107">
        <f t="shared" si="534"/>
        <v>1321746708</v>
      </c>
      <c r="R426" s="107">
        <f t="shared" si="534"/>
        <v>1382031024</v>
      </c>
      <c r="S426" s="107">
        <f t="shared" si="534"/>
        <v>1606977186</v>
      </c>
      <c r="T426" s="107">
        <f t="shared" si="534"/>
        <v>3224247020</v>
      </c>
      <c r="U426" s="107">
        <f t="shared" si="534"/>
        <v>1481406783</v>
      </c>
    </row>
    <row r="427" spans="1:21" x14ac:dyDescent="0.35">
      <c r="A427" s="238" t="s">
        <v>142</v>
      </c>
      <c r="B427" s="396"/>
      <c r="C427" s="263" t="s">
        <v>60</v>
      </c>
      <c r="D427" s="273"/>
      <c r="E427" s="273"/>
      <c r="F427" s="273"/>
      <c r="G427" s="273"/>
      <c r="H427" s="273"/>
      <c r="I427" s="273">
        <v>31017366</v>
      </c>
      <c r="J427" s="273">
        <v>116494611</v>
      </c>
      <c r="K427" s="273">
        <v>85212292</v>
      </c>
      <c r="L427" s="273">
        <v>31659877</v>
      </c>
      <c r="M427" s="273">
        <v>350994652</v>
      </c>
      <c r="N427" s="273">
        <v>790826543</v>
      </c>
      <c r="O427" s="273">
        <v>798301522</v>
      </c>
      <c r="P427" s="273">
        <v>514210821</v>
      </c>
      <c r="Q427" s="273">
        <v>1123859355</v>
      </c>
      <c r="R427" s="273">
        <v>1371913671</v>
      </c>
      <c r="S427" s="273">
        <v>1588394363</v>
      </c>
      <c r="T427" s="107">
        <v>3184259347</v>
      </c>
      <c r="U427" s="107">
        <v>1472749095</v>
      </c>
    </row>
    <row r="428" spans="1:21" x14ac:dyDescent="0.35">
      <c r="A428" s="238" t="s">
        <v>142</v>
      </c>
      <c r="B428" s="396"/>
      <c r="C428" s="263" t="s">
        <v>61</v>
      </c>
      <c r="D428" s="280"/>
      <c r="E428" s="280"/>
      <c r="F428" s="280"/>
      <c r="G428" s="280"/>
      <c r="H428" s="280"/>
      <c r="I428" s="280">
        <v>8026194</v>
      </c>
      <c r="J428" s="280">
        <v>4202257</v>
      </c>
      <c r="K428" s="280">
        <v>14249677</v>
      </c>
      <c r="L428" s="280">
        <v>38391961</v>
      </c>
      <c r="M428" s="280">
        <v>89452522</v>
      </c>
      <c r="N428" s="280">
        <v>16612063</v>
      </c>
      <c r="O428" s="280">
        <v>7585618</v>
      </c>
      <c r="P428" s="280">
        <v>138946953</v>
      </c>
      <c r="Q428" s="280">
        <v>197887353</v>
      </c>
      <c r="R428" s="280">
        <v>10117353</v>
      </c>
      <c r="S428" s="280">
        <v>18582823</v>
      </c>
      <c r="T428" s="107">
        <v>39987673</v>
      </c>
      <c r="U428" s="107">
        <v>8657688</v>
      </c>
    </row>
    <row r="429" spans="1:21" x14ac:dyDescent="0.35">
      <c r="A429" s="238" t="s">
        <v>142</v>
      </c>
      <c r="B429" s="396"/>
      <c r="C429" s="263" t="s">
        <v>62</v>
      </c>
      <c r="D429" s="280"/>
      <c r="E429" s="280"/>
      <c r="F429" s="280"/>
      <c r="G429" s="280"/>
      <c r="H429" s="280"/>
      <c r="I429" s="280"/>
      <c r="J429" s="280"/>
      <c r="K429" s="280"/>
      <c r="L429" s="280"/>
      <c r="M429" s="280"/>
      <c r="N429" s="280"/>
      <c r="O429" s="280"/>
      <c r="P429" s="280"/>
      <c r="Q429" s="280"/>
      <c r="R429" s="280"/>
      <c r="S429" s="280"/>
      <c r="T429" s="107"/>
      <c r="U429" s="107"/>
    </row>
    <row r="430" spans="1:21" x14ac:dyDescent="0.35">
      <c r="A430" s="238" t="s">
        <v>142</v>
      </c>
      <c r="B430" s="397"/>
      <c r="C430" s="282" t="s">
        <v>63</v>
      </c>
      <c r="D430" s="283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75"/>
      <c r="U430" s="275"/>
    </row>
    <row r="431" spans="1:21" x14ac:dyDescent="0.35">
      <c r="A431" s="238" t="s">
        <v>142</v>
      </c>
      <c r="B431" s="396" t="s">
        <v>6</v>
      </c>
      <c r="C431" s="279" t="s">
        <v>59</v>
      </c>
      <c r="D431" s="107"/>
      <c r="E431" s="107"/>
      <c r="F431" s="107"/>
      <c r="G431" s="107"/>
      <c r="H431" s="107"/>
      <c r="I431" s="107">
        <f t="shared" ref="I431:U431" si="535">SUM(I432:I435)</f>
        <v>22064592</v>
      </c>
      <c r="J431" s="107">
        <f t="shared" si="535"/>
        <v>42313445</v>
      </c>
      <c r="K431" s="107">
        <f t="shared" si="535"/>
        <v>104121723</v>
      </c>
      <c r="L431" s="107">
        <f t="shared" si="535"/>
        <v>653277280</v>
      </c>
      <c r="M431" s="107">
        <f t="shared" si="535"/>
        <v>196858687</v>
      </c>
      <c r="N431" s="107">
        <f t="shared" si="535"/>
        <v>1089100960</v>
      </c>
      <c r="O431" s="107">
        <f t="shared" si="535"/>
        <v>1287543034</v>
      </c>
      <c r="P431" s="107">
        <f t="shared" si="535"/>
        <v>1163042954</v>
      </c>
      <c r="Q431" s="107">
        <f t="shared" si="535"/>
        <v>1570663474</v>
      </c>
      <c r="R431" s="107">
        <f t="shared" si="535"/>
        <v>2148569522</v>
      </c>
      <c r="S431" s="107">
        <f t="shared" si="535"/>
        <v>1930212259</v>
      </c>
      <c r="T431" s="107">
        <f t="shared" si="535"/>
        <v>2049793373</v>
      </c>
      <c r="U431" s="107">
        <f t="shared" si="535"/>
        <v>1773831887</v>
      </c>
    </row>
    <row r="432" spans="1:21" x14ac:dyDescent="0.35">
      <c r="A432" s="238" t="s">
        <v>142</v>
      </c>
      <c r="B432" s="396"/>
      <c r="C432" s="263" t="s">
        <v>60</v>
      </c>
      <c r="D432" s="273"/>
      <c r="E432" s="273"/>
      <c r="F432" s="273"/>
      <c r="G432" s="273"/>
      <c r="H432" s="273"/>
      <c r="I432" s="273">
        <v>21933992</v>
      </c>
      <c r="J432" s="273">
        <v>42313445</v>
      </c>
      <c r="K432" s="273">
        <v>101486825</v>
      </c>
      <c r="L432" s="273">
        <v>652347499</v>
      </c>
      <c r="M432" s="273">
        <v>192224612</v>
      </c>
      <c r="N432" s="273">
        <v>740638492</v>
      </c>
      <c r="O432" s="273">
        <v>943565472</v>
      </c>
      <c r="P432" s="273">
        <v>845517012</v>
      </c>
      <c r="Q432" s="273">
        <v>1127692893</v>
      </c>
      <c r="R432" s="273">
        <v>1273723810</v>
      </c>
      <c r="S432" s="273">
        <v>887575046</v>
      </c>
      <c r="T432" s="107">
        <v>1125294046</v>
      </c>
      <c r="U432" s="107">
        <v>873945392</v>
      </c>
    </row>
    <row r="433" spans="1:21" x14ac:dyDescent="0.35">
      <c r="A433" s="238" t="s">
        <v>142</v>
      </c>
      <c r="B433" s="396"/>
      <c r="C433" s="263" t="s">
        <v>61</v>
      </c>
      <c r="D433" s="280"/>
      <c r="E433" s="280"/>
      <c r="F433" s="280"/>
      <c r="G433" s="280"/>
      <c r="H433" s="280"/>
      <c r="I433" s="280">
        <v>130600</v>
      </c>
      <c r="J433" s="280"/>
      <c r="K433" s="280">
        <v>2634898</v>
      </c>
      <c r="L433" s="280">
        <v>929781</v>
      </c>
      <c r="M433" s="280">
        <v>4634075</v>
      </c>
      <c r="N433" s="280">
        <v>110640955</v>
      </c>
      <c r="O433" s="280">
        <v>142456822</v>
      </c>
      <c r="P433" s="280">
        <v>12411232</v>
      </c>
      <c r="Q433" s="280">
        <v>13889796</v>
      </c>
      <c r="R433" s="280">
        <v>259784114</v>
      </c>
      <c r="S433" s="280">
        <v>240093020</v>
      </c>
      <c r="T433" s="107">
        <v>208424057</v>
      </c>
      <c r="U433" s="107">
        <v>162171220</v>
      </c>
    </row>
    <row r="434" spans="1:21" x14ac:dyDescent="0.35">
      <c r="A434" s="238" t="s">
        <v>142</v>
      </c>
      <c r="B434" s="396"/>
      <c r="C434" s="263" t="s">
        <v>62</v>
      </c>
      <c r="D434" s="280"/>
      <c r="E434" s="280"/>
      <c r="F434" s="280"/>
      <c r="G434" s="280"/>
      <c r="H434" s="280"/>
      <c r="I434" s="280"/>
      <c r="J434" s="280"/>
      <c r="K434" s="280"/>
      <c r="L434" s="280"/>
      <c r="M434" s="280"/>
      <c r="N434" s="280">
        <v>237821513</v>
      </c>
      <c r="O434" s="280">
        <v>201520740</v>
      </c>
      <c r="P434" s="280">
        <v>305114710</v>
      </c>
      <c r="Q434" s="280">
        <v>429080785</v>
      </c>
      <c r="R434" s="280">
        <v>615061598</v>
      </c>
      <c r="S434" s="280">
        <v>802544193</v>
      </c>
      <c r="T434" s="107">
        <v>716075270</v>
      </c>
      <c r="U434" s="107">
        <v>737715275</v>
      </c>
    </row>
    <row r="435" spans="1:21" x14ac:dyDescent="0.35">
      <c r="A435" s="238" t="s">
        <v>142</v>
      </c>
      <c r="B435" s="397"/>
      <c r="C435" s="282" t="s">
        <v>63</v>
      </c>
      <c r="D435" s="283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75"/>
      <c r="U435" s="275"/>
    </row>
    <row r="436" spans="1:21" x14ac:dyDescent="0.35">
      <c r="A436" s="238" t="s">
        <v>142</v>
      </c>
      <c r="B436" s="395" t="s">
        <v>7</v>
      </c>
      <c r="C436" s="284" t="s">
        <v>59</v>
      </c>
      <c r="D436" s="107"/>
      <c r="E436" s="107"/>
      <c r="F436" s="107"/>
      <c r="G436" s="107"/>
      <c r="H436" s="107"/>
      <c r="I436" s="107">
        <f t="shared" ref="I436:U436" si="536">SUM(I437:I440)</f>
        <v>1934193687</v>
      </c>
      <c r="J436" s="107">
        <f t="shared" si="536"/>
        <v>2732345793</v>
      </c>
      <c r="K436" s="107">
        <f t="shared" si="536"/>
        <v>3629045552</v>
      </c>
      <c r="L436" s="107">
        <f t="shared" si="536"/>
        <v>7897143056</v>
      </c>
      <c r="M436" s="107">
        <f t="shared" si="536"/>
        <v>12864763066</v>
      </c>
      <c r="N436" s="107">
        <f t="shared" si="536"/>
        <v>15888393398</v>
      </c>
      <c r="O436" s="107">
        <f t="shared" si="536"/>
        <v>16797120299</v>
      </c>
      <c r="P436" s="107">
        <f t="shared" si="536"/>
        <v>17007969745</v>
      </c>
      <c r="Q436" s="107">
        <f t="shared" si="536"/>
        <v>18037711437</v>
      </c>
      <c r="R436" s="107">
        <f t="shared" si="536"/>
        <v>18902378972</v>
      </c>
      <c r="S436" s="107">
        <f t="shared" si="536"/>
        <v>18896247029</v>
      </c>
      <c r="T436" s="107">
        <f t="shared" si="536"/>
        <v>16511000786</v>
      </c>
      <c r="U436" s="107">
        <f t="shared" si="536"/>
        <v>19208137697</v>
      </c>
    </row>
    <row r="437" spans="1:21" x14ac:dyDescent="0.35">
      <c r="A437" s="238" t="s">
        <v>142</v>
      </c>
      <c r="B437" s="396"/>
      <c r="C437" s="263" t="s">
        <v>60</v>
      </c>
      <c r="D437" s="273"/>
      <c r="E437" s="273"/>
      <c r="F437" s="273"/>
      <c r="G437" s="273"/>
      <c r="H437" s="273"/>
      <c r="I437" s="273">
        <v>1302685264</v>
      </c>
      <c r="J437" s="273">
        <v>1891658978</v>
      </c>
      <c r="K437" s="273">
        <v>2225861984</v>
      </c>
      <c r="L437" s="273">
        <v>2151197077</v>
      </c>
      <c r="M437" s="273">
        <v>3390486379</v>
      </c>
      <c r="N437" s="273">
        <v>4628173790</v>
      </c>
      <c r="O437" s="273">
        <v>6724896497</v>
      </c>
      <c r="P437" s="273">
        <v>7536484402</v>
      </c>
      <c r="Q437" s="273">
        <v>6232770419</v>
      </c>
      <c r="R437" s="273">
        <v>6970694013</v>
      </c>
      <c r="S437" s="273">
        <v>8738080739</v>
      </c>
      <c r="T437" s="107">
        <v>8303106463</v>
      </c>
      <c r="U437" s="107">
        <v>9420564330</v>
      </c>
    </row>
    <row r="438" spans="1:21" x14ac:dyDescent="0.35">
      <c r="A438" s="238" t="s">
        <v>142</v>
      </c>
      <c r="B438" s="396"/>
      <c r="C438" s="263" t="s">
        <v>61</v>
      </c>
      <c r="D438" s="280"/>
      <c r="E438" s="280"/>
      <c r="F438" s="280"/>
      <c r="G438" s="280"/>
      <c r="H438" s="280"/>
      <c r="I438" s="280">
        <v>631508423</v>
      </c>
      <c r="J438" s="280">
        <v>840686815</v>
      </c>
      <c r="K438" s="280">
        <v>1403183568</v>
      </c>
      <c r="L438" s="280">
        <v>2467847671</v>
      </c>
      <c r="M438" s="280">
        <v>3264617253</v>
      </c>
      <c r="N438" s="280">
        <v>4091833558</v>
      </c>
      <c r="O438" s="280">
        <v>3821665331</v>
      </c>
      <c r="P438" s="280">
        <v>3537611185</v>
      </c>
      <c r="Q438" s="280">
        <v>4079275851</v>
      </c>
      <c r="R438" s="280">
        <v>4070418910</v>
      </c>
      <c r="S438" s="280">
        <v>3483051279</v>
      </c>
      <c r="T438" s="107">
        <v>3024064006</v>
      </c>
      <c r="U438" s="107">
        <v>3530417142</v>
      </c>
    </row>
    <row r="439" spans="1:21" x14ac:dyDescent="0.35">
      <c r="A439" s="238" t="s">
        <v>142</v>
      </c>
      <c r="B439" s="396"/>
      <c r="C439" s="263" t="s">
        <v>62</v>
      </c>
      <c r="D439" s="280"/>
      <c r="E439" s="280"/>
      <c r="F439" s="280"/>
      <c r="G439" s="280"/>
      <c r="H439" s="280"/>
      <c r="I439" s="280"/>
      <c r="J439" s="280"/>
      <c r="K439" s="280"/>
      <c r="L439" s="280">
        <v>3278098308</v>
      </c>
      <c r="M439" s="280">
        <v>6209659434</v>
      </c>
      <c r="N439" s="280">
        <v>7168386050</v>
      </c>
      <c r="O439" s="280">
        <v>6250558471</v>
      </c>
      <c r="P439" s="280">
        <v>5933874158</v>
      </c>
      <c r="Q439" s="280">
        <v>7725665167</v>
      </c>
      <c r="R439" s="280">
        <v>7861266049</v>
      </c>
      <c r="S439" s="280">
        <v>6675115011</v>
      </c>
      <c r="T439" s="107">
        <v>5183830317</v>
      </c>
      <c r="U439" s="107">
        <v>6257156225</v>
      </c>
    </row>
    <row r="440" spans="1:21" x14ac:dyDescent="0.35">
      <c r="A440" s="238" t="s">
        <v>142</v>
      </c>
      <c r="B440" s="397"/>
      <c r="C440" s="282" t="s">
        <v>63</v>
      </c>
      <c r="D440" s="283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75"/>
      <c r="U440" s="275"/>
    </row>
    <row r="441" spans="1:21" x14ac:dyDescent="0.35">
      <c r="A441" s="238" t="s">
        <v>142</v>
      </c>
      <c r="B441" s="395" t="s">
        <v>8</v>
      </c>
      <c r="C441" s="284" t="s">
        <v>59</v>
      </c>
      <c r="D441" s="107"/>
      <c r="E441" s="107"/>
      <c r="F441" s="107"/>
      <c r="G441" s="107"/>
      <c r="H441" s="107"/>
      <c r="I441" s="107">
        <f t="shared" ref="I441:U441" si="537">SUM(I442:I445)</f>
        <v>0</v>
      </c>
      <c r="J441" s="107">
        <f t="shared" si="537"/>
        <v>0</v>
      </c>
      <c r="K441" s="107">
        <f t="shared" si="537"/>
        <v>0</v>
      </c>
      <c r="L441" s="107">
        <f t="shared" si="537"/>
        <v>0</v>
      </c>
      <c r="M441" s="107">
        <f t="shared" si="537"/>
        <v>0</v>
      </c>
      <c r="N441" s="107">
        <f t="shared" si="537"/>
        <v>873777797</v>
      </c>
      <c r="O441" s="107">
        <f t="shared" si="537"/>
        <v>772080165</v>
      </c>
      <c r="P441" s="107">
        <f t="shared" si="537"/>
        <v>1930962062</v>
      </c>
      <c r="Q441" s="107">
        <f t="shared" si="537"/>
        <v>1742318292</v>
      </c>
      <c r="R441" s="107">
        <f t="shared" si="537"/>
        <v>1049888432</v>
      </c>
      <c r="S441" s="107">
        <f t="shared" si="537"/>
        <v>818999631</v>
      </c>
      <c r="T441" s="107">
        <f t="shared" si="537"/>
        <v>731822313</v>
      </c>
      <c r="U441" s="107">
        <f t="shared" si="537"/>
        <v>771911717</v>
      </c>
    </row>
    <row r="442" spans="1:21" x14ac:dyDescent="0.35">
      <c r="A442" s="238" t="s">
        <v>142</v>
      </c>
      <c r="B442" s="396"/>
      <c r="C442" s="263" t="s">
        <v>60</v>
      </c>
      <c r="D442" s="273"/>
      <c r="E442" s="273"/>
      <c r="F442" s="273"/>
      <c r="G442" s="273"/>
      <c r="H442" s="273"/>
      <c r="I442" s="273">
        <v>0</v>
      </c>
      <c r="J442" s="273"/>
      <c r="K442" s="273"/>
      <c r="L442" s="273"/>
      <c r="M442" s="273"/>
      <c r="N442" s="273">
        <v>33064993</v>
      </c>
      <c r="O442" s="273">
        <v>46520075</v>
      </c>
      <c r="P442" s="273">
        <v>54294688</v>
      </c>
      <c r="Q442" s="273">
        <v>42077548</v>
      </c>
      <c r="R442" s="273">
        <v>84226123</v>
      </c>
      <c r="S442" s="273">
        <v>118402709</v>
      </c>
      <c r="T442" s="107">
        <v>156322214</v>
      </c>
      <c r="U442" s="107">
        <v>132441329</v>
      </c>
    </row>
    <row r="443" spans="1:21" x14ac:dyDescent="0.35">
      <c r="A443" s="238" t="s">
        <v>142</v>
      </c>
      <c r="B443" s="396"/>
      <c r="C443" s="263" t="s">
        <v>61</v>
      </c>
      <c r="D443" s="280"/>
      <c r="E443" s="280"/>
      <c r="F443" s="280"/>
      <c r="G443" s="280"/>
      <c r="H443" s="280"/>
      <c r="I443" s="280"/>
      <c r="J443" s="280"/>
      <c r="K443" s="280"/>
      <c r="L443" s="280"/>
      <c r="M443" s="280"/>
      <c r="N443" s="280">
        <v>93901241</v>
      </c>
      <c r="O443" s="280">
        <v>109397435</v>
      </c>
      <c r="P443" s="280">
        <v>1241954223</v>
      </c>
      <c r="Q443" s="280">
        <v>937022549</v>
      </c>
      <c r="R443" s="280">
        <v>109284058</v>
      </c>
      <c r="S443" s="280">
        <v>97008286</v>
      </c>
      <c r="T443" s="107">
        <v>135278700</v>
      </c>
      <c r="U443" s="107">
        <v>165601431</v>
      </c>
    </row>
    <row r="444" spans="1:21" x14ac:dyDescent="0.35">
      <c r="A444" s="238" t="s">
        <v>142</v>
      </c>
      <c r="B444" s="396"/>
      <c r="C444" s="263" t="s">
        <v>62</v>
      </c>
      <c r="D444" s="280"/>
      <c r="E444" s="280"/>
      <c r="F444" s="280"/>
      <c r="G444" s="280"/>
      <c r="H444" s="280"/>
      <c r="I444" s="280"/>
      <c r="J444" s="280"/>
      <c r="K444" s="280"/>
      <c r="L444" s="280"/>
      <c r="M444" s="280"/>
      <c r="N444" s="280">
        <v>746811563</v>
      </c>
      <c r="O444" s="280">
        <v>616162655</v>
      </c>
      <c r="P444" s="280">
        <v>634713151</v>
      </c>
      <c r="Q444" s="280">
        <v>763218195</v>
      </c>
      <c r="R444" s="280">
        <v>856378251</v>
      </c>
      <c r="S444" s="280">
        <v>603588636</v>
      </c>
      <c r="T444" s="107">
        <v>440221399</v>
      </c>
      <c r="U444" s="107">
        <v>473868957</v>
      </c>
    </row>
    <row r="445" spans="1:21" x14ac:dyDescent="0.35">
      <c r="A445" s="238" t="s">
        <v>142</v>
      </c>
      <c r="B445" s="397"/>
      <c r="C445" s="282" t="s">
        <v>63</v>
      </c>
      <c r="D445" s="283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75"/>
      <c r="U445" s="275"/>
    </row>
    <row r="446" spans="1:21" x14ac:dyDescent="0.35">
      <c r="A446" s="238" t="s">
        <v>142</v>
      </c>
      <c r="B446" s="395" t="s">
        <v>9</v>
      </c>
      <c r="C446" s="284" t="s">
        <v>59</v>
      </c>
      <c r="D446" s="107"/>
      <c r="E446" s="107"/>
      <c r="F446" s="107"/>
      <c r="G446" s="107"/>
      <c r="H446" s="107"/>
      <c r="I446" s="107">
        <f t="shared" ref="I446:U446" si="538">SUM(I447:I450)</f>
        <v>165565935</v>
      </c>
      <c r="J446" s="107">
        <f t="shared" si="538"/>
        <v>185372562</v>
      </c>
      <c r="K446" s="107">
        <f t="shared" si="538"/>
        <v>207886037</v>
      </c>
      <c r="L446" s="107">
        <f t="shared" si="538"/>
        <v>476953671</v>
      </c>
      <c r="M446" s="107">
        <f t="shared" si="538"/>
        <v>768611982</v>
      </c>
      <c r="N446" s="107">
        <f t="shared" si="538"/>
        <v>3832317401</v>
      </c>
      <c r="O446" s="107">
        <f t="shared" si="538"/>
        <v>4027875806</v>
      </c>
      <c r="P446" s="107">
        <f t="shared" si="538"/>
        <v>4778738532</v>
      </c>
      <c r="Q446" s="107">
        <f t="shared" si="538"/>
        <v>5976130564</v>
      </c>
      <c r="R446" s="107">
        <f t="shared" si="538"/>
        <v>6466160154</v>
      </c>
      <c r="S446" s="107">
        <f t="shared" si="538"/>
        <v>6493391692</v>
      </c>
      <c r="T446" s="107">
        <f t="shared" si="538"/>
        <v>5284073271</v>
      </c>
      <c r="U446" s="107">
        <f t="shared" si="538"/>
        <v>6358952640</v>
      </c>
    </row>
    <row r="447" spans="1:21" x14ac:dyDescent="0.35">
      <c r="A447" s="238" t="s">
        <v>142</v>
      </c>
      <c r="B447" s="396"/>
      <c r="C447" s="263" t="s">
        <v>60</v>
      </c>
      <c r="D447" s="273"/>
      <c r="E447" s="273"/>
      <c r="F447" s="273"/>
      <c r="G447" s="273"/>
      <c r="H447" s="273"/>
      <c r="I447" s="273">
        <v>144736103</v>
      </c>
      <c r="J447" s="273">
        <v>146922011</v>
      </c>
      <c r="K447" s="273">
        <v>154074526</v>
      </c>
      <c r="L447" s="273">
        <v>230996342</v>
      </c>
      <c r="M447" s="273">
        <v>310715400</v>
      </c>
      <c r="N447" s="273">
        <v>226458090</v>
      </c>
      <c r="O447" s="273">
        <v>235450005</v>
      </c>
      <c r="P447" s="273">
        <v>290646831</v>
      </c>
      <c r="Q447" s="273">
        <v>249568742</v>
      </c>
      <c r="R447" s="273">
        <v>413399856</v>
      </c>
      <c r="S447" s="273">
        <v>329187204</v>
      </c>
      <c r="T447" s="107">
        <v>247571987</v>
      </c>
      <c r="U447" s="107">
        <v>674797173</v>
      </c>
    </row>
    <row r="448" spans="1:21" x14ac:dyDescent="0.35">
      <c r="A448" s="238" t="s">
        <v>142</v>
      </c>
      <c r="B448" s="396"/>
      <c r="C448" s="263" t="s">
        <v>61</v>
      </c>
      <c r="D448" s="280"/>
      <c r="E448" s="280"/>
      <c r="F448" s="280"/>
      <c r="G448" s="280"/>
      <c r="H448" s="280"/>
      <c r="I448" s="280">
        <v>20829832</v>
      </c>
      <c r="J448" s="280">
        <v>38450551</v>
      </c>
      <c r="K448" s="280">
        <v>53811511</v>
      </c>
      <c r="L448" s="280">
        <v>40861695</v>
      </c>
      <c r="M448" s="280">
        <v>18232464</v>
      </c>
      <c r="N448" s="280">
        <v>712985554</v>
      </c>
      <c r="O448" s="280">
        <v>1120601577</v>
      </c>
      <c r="P448" s="280">
        <v>1021386854</v>
      </c>
      <c r="Q448" s="280">
        <v>1299186665</v>
      </c>
      <c r="R448" s="280">
        <v>890306439</v>
      </c>
      <c r="S448" s="280">
        <v>671976101</v>
      </c>
      <c r="T448" s="107">
        <v>408665298</v>
      </c>
      <c r="U448" s="107">
        <v>538925286</v>
      </c>
    </row>
    <row r="449" spans="1:21" x14ac:dyDescent="0.35">
      <c r="A449" s="238" t="s">
        <v>142</v>
      </c>
      <c r="B449" s="396"/>
      <c r="C449" s="263" t="s">
        <v>62</v>
      </c>
      <c r="D449" s="280"/>
      <c r="E449" s="280"/>
      <c r="F449" s="280"/>
      <c r="G449" s="280"/>
      <c r="H449" s="280"/>
      <c r="I449" s="280"/>
      <c r="J449" s="280"/>
      <c r="K449" s="280"/>
      <c r="L449" s="280">
        <v>205095634</v>
      </c>
      <c r="M449" s="280">
        <v>439664118</v>
      </c>
      <c r="N449" s="280">
        <v>2892873757</v>
      </c>
      <c r="O449" s="280">
        <v>2671824224</v>
      </c>
      <c r="P449" s="280">
        <v>3466704847</v>
      </c>
      <c r="Q449" s="280">
        <v>4427375157</v>
      </c>
      <c r="R449" s="280">
        <v>5162453859</v>
      </c>
      <c r="S449" s="280">
        <v>5492228387</v>
      </c>
      <c r="T449" s="107">
        <v>4627835986</v>
      </c>
      <c r="U449" s="107">
        <v>5145230181</v>
      </c>
    </row>
    <row r="450" spans="1:21" x14ac:dyDescent="0.35">
      <c r="A450" s="238" t="s">
        <v>142</v>
      </c>
      <c r="B450" s="397"/>
      <c r="C450" s="282" t="s">
        <v>63</v>
      </c>
      <c r="D450" s="283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75"/>
      <c r="U450" s="275"/>
    </row>
    <row r="451" spans="1:21" x14ac:dyDescent="0.35">
      <c r="A451" s="238" t="s">
        <v>142</v>
      </c>
      <c r="B451" s="395" t="s">
        <v>1</v>
      </c>
      <c r="C451" s="284" t="s">
        <v>59</v>
      </c>
      <c r="D451" s="107"/>
      <c r="E451" s="107"/>
      <c r="F451" s="107"/>
      <c r="G451" s="107"/>
      <c r="H451" s="107"/>
      <c r="I451" s="107">
        <f t="shared" ref="I451:U451" si="539">SUM(I452:I455)</f>
        <v>387485542</v>
      </c>
      <c r="J451" s="107">
        <f t="shared" si="539"/>
        <v>581607523</v>
      </c>
      <c r="K451" s="107">
        <f t="shared" si="539"/>
        <v>1106469946</v>
      </c>
      <c r="L451" s="107">
        <f t="shared" si="539"/>
        <v>2567196085</v>
      </c>
      <c r="M451" s="107">
        <f t="shared" si="539"/>
        <v>4186931874</v>
      </c>
      <c r="N451" s="107">
        <f t="shared" si="539"/>
        <v>1598416572</v>
      </c>
      <c r="O451" s="107">
        <f t="shared" si="539"/>
        <v>2319854991</v>
      </c>
      <c r="P451" s="107">
        <f t="shared" si="539"/>
        <v>1484778598</v>
      </c>
      <c r="Q451" s="107">
        <f t="shared" si="539"/>
        <v>1250412187</v>
      </c>
      <c r="R451" s="107">
        <f t="shared" si="539"/>
        <v>2607067742</v>
      </c>
      <c r="S451" s="107">
        <f t="shared" si="539"/>
        <v>2776664497</v>
      </c>
      <c r="T451" s="107">
        <f t="shared" si="539"/>
        <v>2519267477</v>
      </c>
      <c r="U451" s="107">
        <f t="shared" si="539"/>
        <v>2478342052</v>
      </c>
    </row>
    <row r="452" spans="1:21" x14ac:dyDescent="0.35">
      <c r="A452" s="238" t="s">
        <v>142</v>
      </c>
      <c r="B452" s="396"/>
      <c r="C452" s="263" t="s">
        <v>60</v>
      </c>
      <c r="D452" s="273"/>
      <c r="E452" s="273"/>
      <c r="F452" s="273"/>
      <c r="G452" s="273"/>
      <c r="H452" s="273"/>
      <c r="I452" s="273">
        <v>261101044</v>
      </c>
      <c r="J452" s="273">
        <v>409319883</v>
      </c>
      <c r="K452" s="273">
        <v>492039270</v>
      </c>
      <c r="L452" s="273">
        <v>463392889</v>
      </c>
      <c r="M452" s="273">
        <v>783347586</v>
      </c>
      <c r="N452" s="273">
        <v>519120584</v>
      </c>
      <c r="O452" s="273">
        <v>667944647</v>
      </c>
      <c r="P452" s="273">
        <v>938185380</v>
      </c>
      <c r="Q452" s="273">
        <v>646802877</v>
      </c>
      <c r="R452" s="273">
        <v>548408350</v>
      </c>
      <c r="S452" s="273">
        <v>645906760</v>
      </c>
      <c r="T452" s="107">
        <v>675356244</v>
      </c>
      <c r="U452" s="107">
        <v>384343260</v>
      </c>
    </row>
    <row r="453" spans="1:21" x14ac:dyDescent="0.35">
      <c r="A453" s="238" t="s">
        <v>142</v>
      </c>
      <c r="B453" s="396"/>
      <c r="C453" s="263" t="s">
        <v>61</v>
      </c>
      <c r="D453" s="280"/>
      <c r="E453" s="280"/>
      <c r="F453" s="280"/>
      <c r="G453" s="280"/>
      <c r="H453" s="280"/>
      <c r="I453" s="280">
        <v>126384498</v>
      </c>
      <c r="J453" s="280">
        <v>172287640</v>
      </c>
      <c r="K453" s="280">
        <v>614430676</v>
      </c>
      <c r="L453" s="280">
        <v>935707063</v>
      </c>
      <c r="M453" s="280">
        <v>1050147098</v>
      </c>
      <c r="N453" s="280">
        <v>706464333</v>
      </c>
      <c r="O453" s="280">
        <v>1273827936</v>
      </c>
      <c r="P453" s="280">
        <v>128159698</v>
      </c>
      <c r="Q453" s="280">
        <v>118262030</v>
      </c>
      <c r="R453" s="280">
        <v>1554406033</v>
      </c>
      <c r="S453" s="280">
        <v>1678119688</v>
      </c>
      <c r="T453" s="107">
        <v>1491728395</v>
      </c>
      <c r="U453" s="107">
        <v>1678541457</v>
      </c>
    </row>
    <row r="454" spans="1:21" x14ac:dyDescent="0.35">
      <c r="A454" s="238" t="s">
        <v>142</v>
      </c>
      <c r="B454" s="396"/>
      <c r="C454" s="263" t="s">
        <v>62</v>
      </c>
      <c r="D454" s="280"/>
      <c r="E454" s="280"/>
      <c r="F454" s="280"/>
      <c r="G454" s="280"/>
      <c r="H454" s="280"/>
      <c r="I454" s="280"/>
      <c r="J454" s="280"/>
      <c r="K454" s="280"/>
      <c r="L454" s="280">
        <v>1168096133</v>
      </c>
      <c r="M454" s="280">
        <v>2353437190</v>
      </c>
      <c r="N454" s="280">
        <v>372831655</v>
      </c>
      <c r="O454" s="280">
        <v>378082408</v>
      </c>
      <c r="P454" s="280">
        <v>418433520</v>
      </c>
      <c r="Q454" s="280">
        <v>485347280</v>
      </c>
      <c r="R454" s="280">
        <v>504253359</v>
      </c>
      <c r="S454" s="280">
        <v>452638049</v>
      </c>
      <c r="T454" s="107">
        <v>352182838</v>
      </c>
      <c r="U454" s="107">
        <v>415457335</v>
      </c>
    </row>
    <row r="455" spans="1:21" x14ac:dyDescent="0.35">
      <c r="A455" s="238" t="s">
        <v>142</v>
      </c>
      <c r="B455" s="397"/>
      <c r="C455" s="282" t="s">
        <v>63</v>
      </c>
      <c r="D455" s="283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75"/>
      <c r="U455" s="275"/>
    </row>
    <row r="456" spans="1:21" x14ac:dyDescent="0.35">
      <c r="A456" s="238" t="s">
        <v>142</v>
      </c>
      <c r="B456" s="393" t="s">
        <v>166</v>
      </c>
      <c r="C456" s="284" t="s">
        <v>59</v>
      </c>
      <c r="D456" s="107"/>
      <c r="E456" s="107"/>
      <c r="F456" s="107"/>
      <c r="G456" s="107"/>
      <c r="H456" s="107"/>
      <c r="I456" s="107">
        <f t="shared" ref="I456:U456" si="540">SUM(I457:I460)</f>
        <v>0</v>
      </c>
      <c r="J456" s="107">
        <f t="shared" si="540"/>
        <v>0</v>
      </c>
      <c r="K456" s="107">
        <f t="shared" si="540"/>
        <v>0</v>
      </c>
      <c r="L456" s="107">
        <f t="shared" si="540"/>
        <v>0</v>
      </c>
      <c r="M456" s="107">
        <f t="shared" si="540"/>
        <v>0</v>
      </c>
      <c r="N456" s="107">
        <f t="shared" si="540"/>
        <v>1240857108</v>
      </c>
      <c r="O456" s="107">
        <f t="shared" si="540"/>
        <v>1496035996</v>
      </c>
      <c r="P456" s="107">
        <f t="shared" si="540"/>
        <v>2202354848</v>
      </c>
      <c r="Q456" s="107">
        <f t="shared" si="540"/>
        <v>2805454388</v>
      </c>
      <c r="R456" s="107">
        <f t="shared" si="540"/>
        <v>1906024025</v>
      </c>
      <c r="S456" s="107">
        <f t="shared" si="540"/>
        <v>1640302817</v>
      </c>
      <c r="T456" s="107">
        <f t="shared" si="540"/>
        <v>949672775</v>
      </c>
      <c r="U456" s="107">
        <f t="shared" si="540"/>
        <v>912554110</v>
      </c>
    </row>
    <row r="457" spans="1:21" x14ac:dyDescent="0.35">
      <c r="A457" s="238" t="s">
        <v>142</v>
      </c>
      <c r="B457" s="390"/>
      <c r="C457" s="263" t="s">
        <v>60</v>
      </c>
      <c r="D457" s="273"/>
      <c r="E457" s="273"/>
      <c r="F457" s="273"/>
      <c r="G457" s="273"/>
      <c r="H457" s="273"/>
      <c r="I457" s="273">
        <v>0</v>
      </c>
      <c r="J457" s="273"/>
      <c r="K457" s="273"/>
      <c r="L457" s="273"/>
      <c r="M457" s="273"/>
      <c r="N457" s="273">
        <v>156495012</v>
      </c>
      <c r="O457" s="273">
        <v>461915229</v>
      </c>
      <c r="P457" s="273">
        <v>296328332</v>
      </c>
      <c r="Q457" s="273">
        <v>131258636</v>
      </c>
      <c r="R457" s="273">
        <v>359941815</v>
      </c>
      <c r="S457" s="273">
        <v>219711426</v>
      </c>
      <c r="T457" s="107">
        <v>159179609</v>
      </c>
      <c r="U457" s="107">
        <v>109572175</v>
      </c>
    </row>
    <row r="458" spans="1:21" x14ac:dyDescent="0.35">
      <c r="A458" s="238" t="s">
        <v>142</v>
      </c>
      <c r="B458" s="390"/>
      <c r="C458" s="263" t="s">
        <v>61</v>
      </c>
      <c r="D458" s="280"/>
      <c r="E458" s="280"/>
      <c r="F458" s="280"/>
      <c r="G458" s="280"/>
      <c r="H458" s="280"/>
      <c r="I458" s="280"/>
      <c r="J458" s="280"/>
      <c r="K458" s="280"/>
      <c r="L458" s="280"/>
      <c r="M458" s="280"/>
      <c r="N458" s="280">
        <v>92705388</v>
      </c>
      <c r="O458" s="280">
        <v>121393314</v>
      </c>
      <c r="P458" s="280">
        <v>1167332716</v>
      </c>
      <c r="Q458" s="280">
        <v>1546075478</v>
      </c>
      <c r="R458" s="280">
        <v>176305887</v>
      </c>
      <c r="S458" s="280">
        <v>140821493</v>
      </c>
      <c r="T458" s="107">
        <v>52133343</v>
      </c>
      <c r="U458" s="107">
        <v>58753176</v>
      </c>
    </row>
    <row r="459" spans="1:21" x14ac:dyDescent="0.35">
      <c r="A459" s="238" t="s">
        <v>142</v>
      </c>
      <c r="B459" s="390"/>
      <c r="C459" s="263" t="s">
        <v>62</v>
      </c>
      <c r="D459" s="280"/>
      <c r="E459" s="280"/>
      <c r="F459" s="280"/>
      <c r="G459" s="280"/>
      <c r="H459" s="280"/>
      <c r="I459" s="280"/>
      <c r="J459" s="280"/>
      <c r="K459" s="280"/>
      <c r="L459" s="280"/>
      <c r="M459" s="280"/>
      <c r="N459" s="280">
        <v>991656708</v>
      </c>
      <c r="O459" s="280">
        <v>912727453</v>
      </c>
      <c r="P459" s="280">
        <v>738693800</v>
      </c>
      <c r="Q459" s="280">
        <v>1128120274</v>
      </c>
      <c r="R459" s="280">
        <v>1369776323</v>
      </c>
      <c r="S459" s="280">
        <v>1279769898</v>
      </c>
      <c r="T459" s="107">
        <v>738359823</v>
      </c>
      <c r="U459" s="107">
        <v>744228759</v>
      </c>
    </row>
    <row r="460" spans="1:21" x14ac:dyDescent="0.35">
      <c r="A460" s="238" t="s">
        <v>142</v>
      </c>
      <c r="B460" s="391"/>
      <c r="C460" s="282" t="s">
        <v>63</v>
      </c>
      <c r="D460" s="283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75"/>
      <c r="U460" s="275"/>
    </row>
    <row r="461" spans="1:21" x14ac:dyDescent="0.35">
      <c r="A461" s="238" t="s">
        <v>142</v>
      </c>
      <c r="B461" s="395" t="s">
        <v>11</v>
      </c>
      <c r="C461" s="284" t="s">
        <v>59</v>
      </c>
      <c r="D461" s="107"/>
      <c r="E461" s="107"/>
      <c r="F461" s="107"/>
      <c r="G461" s="107"/>
      <c r="H461" s="107"/>
      <c r="I461" s="107">
        <f t="shared" ref="I461:U461" si="541">SUM(I462:I465)</f>
        <v>427821774</v>
      </c>
      <c r="J461" s="107">
        <f t="shared" si="541"/>
        <v>864279104</v>
      </c>
      <c r="K461" s="107">
        <f t="shared" si="541"/>
        <v>1050512471</v>
      </c>
      <c r="L461" s="107">
        <f t="shared" si="541"/>
        <v>1477530326</v>
      </c>
      <c r="M461" s="107">
        <f t="shared" si="541"/>
        <v>3752196821</v>
      </c>
      <c r="N461" s="107">
        <f t="shared" si="541"/>
        <v>3907167603</v>
      </c>
      <c r="O461" s="107">
        <f t="shared" si="541"/>
        <v>4113978858</v>
      </c>
      <c r="P461" s="107">
        <f t="shared" si="541"/>
        <v>3362169262</v>
      </c>
      <c r="Q461" s="107">
        <f t="shared" si="541"/>
        <v>4501184826</v>
      </c>
      <c r="R461" s="107">
        <f t="shared" si="541"/>
        <v>6410389802</v>
      </c>
      <c r="S461" s="107">
        <f t="shared" si="541"/>
        <v>6122422559</v>
      </c>
      <c r="T461" s="107">
        <f t="shared" si="541"/>
        <v>7203000284</v>
      </c>
      <c r="U461" s="107">
        <f t="shared" si="541"/>
        <v>7193142290</v>
      </c>
    </row>
    <row r="462" spans="1:21" x14ac:dyDescent="0.35">
      <c r="A462" s="238" t="s">
        <v>142</v>
      </c>
      <c r="B462" s="396"/>
      <c r="C462" s="263" t="s">
        <v>60</v>
      </c>
      <c r="D462" s="273"/>
      <c r="E462" s="273"/>
      <c r="F462" s="273"/>
      <c r="G462" s="273"/>
      <c r="H462" s="273"/>
      <c r="I462" s="273">
        <v>275737582</v>
      </c>
      <c r="J462" s="273">
        <v>609079097</v>
      </c>
      <c r="K462" s="273">
        <v>703655150</v>
      </c>
      <c r="L462" s="273">
        <v>188574739</v>
      </c>
      <c r="M462" s="273">
        <v>847983785</v>
      </c>
      <c r="N462" s="273">
        <v>1335273525</v>
      </c>
      <c r="O462" s="273">
        <v>1659778175</v>
      </c>
      <c r="P462" s="273">
        <v>1983143004</v>
      </c>
      <c r="Q462" s="273">
        <v>2122397757</v>
      </c>
      <c r="R462" s="273">
        <v>2176573981</v>
      </c>
      <c r="S462" s="273">
        <v>2213953853</v>
      </c>
      <c r="T462" s="107">
        <v>2804611913</v>
      </c>
      <c r="U462" s="107">
        <v>2818348132</v>
      </c>
    </row>
    <row r="463" spans="1:21" x14ac:dyDescent="0.35">
      <c r="A463" s="238" t="s">
        <v>142</v>
      </c>
      <c r="B463" s="396"/>
      <c r="C463" s="263" t="s">
        <v>61</v>
      </c>
      <c r="D463" s="280"/>
      <c r="E463" s="280"/>
      <c r="F463" s="280"/>
      <c r="G463" s="280"/>
      <c r="H463" s="280"/>
      <c r="I463" s="280">
        <v>152084192</v>
      </c>
      <c r="J463" s="280">
        <v>255200007</v>
      </c>
      <c r="K463" s="280">
        <v>346857321</v>
      </c>
      <c r="L463" s="280">
        <v>501859102</v>
      </c>
      <c r="M463" s="280">
        <v>800798775</v>
      </c>
      <c r="N463" s="280">
        <v>995218562</v>
      </c>
      <c r="O463" s="280">
        <v>1156838839</v>
      </c>
      <c r="P463" s="280">
        <v>28864121</v>
      </c>
      <c r="Q463" s="280">
        <v>26018288</v>
      </c>
      <c r="R463" s="280">
        <v>1551872126</v>
      </c>
      <c r="S463" s="280">
        <v>1499711974</v>
      </c>
      <c r="T463" s="107">
        <v>1654154200</v>
      </c>
      <c r="U463" s="107">
        <v>1499820031</v>
      </c>
    </row>
    <row r="464" spans="1:21" x14ac:dyDescent="0.35">
      <c r="A464" s="238" t="s">
        <v>142</v>
      </c>
      <c r="B464" s="396"/>
      <c r="C464" s="263" t="s">
        <v>62</v>
      </c>
      <c r="D464" s="280"/>
      <c r="E464" s="280"/>
      <c r="F464" s="280"/>
      <c r="G464" s="280"/>
      <c r="H464" s="280"/>
      <c r="I464" s="280"/>
      <c r="J464" s="280"/>
      <c r="K464" s="280"/>
      <c r="L464" s="280">
        <v>787096485</v>
      </c>
      <c r="M464" s="280">
        <v>2103414261</v>
      </c>
      <c r="N464" s="280">
        <v>1576675516</v>
      </c>
      <c r="O464" s="280">
        <v>1297361844</v>
      </c>
      <c r="P464" s="280">
        <v>1350162137</v>
      </c>
      <c r="Q464" s="280">
        <v>2352768781</v>
      </c>
      <c r="R464" s="280">
        <v>2681943695</v>
      </c>
      <c r="S464" s="280">
        <v>2408756732</v>
      </c>
      <c r="T464" s="107">
        <v>2744234171</v>
      </c>
      <c r="U464" s="107">
        <v>2874974127</v>
      </c>
    </row>
    <row r="465" spans="1:21" x14ac:dyDescent="0.35">
      <c r="A465" s="238" t="s">
        <v>142</v>
      </c>
      <c r="B465" s="397"/>
      <c r="C465" s="282" t="s">
        <v>63</v>
      </c>
      <c r="D465" s="283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107"/>
      <c r="U465" s="107"/>
    </row>
    <row r="466" spans="1:21" x14ac:dyDescent="0.35">
      <c r="A466" s="238" t="s">
        <v>142</v>
      </c>
      <c r="B466" s="395" t="s">
        <v>12</v>
      </c>
      <c r="C466" s="284" t="s">
        <v>59</v>
      </c>
      <c r="D466" s="312"/>
      <c r="E466" s="312"/>
      <c r="F466" s="312"/>
      <c r="G466" s="312"/>
      <c r="H466" s="312"/>
      <c r="I466" s="312">
        <f t="shared" ref="I466:U466" si="542">SUM(I467:I470)</f>
        <v>286153017</v>
      </c>
      <c r="J466" s="312">
        <f t="shared" si="542"/>
        <v>578606479</v>
      </c>
      <c r="K466" s="312">
        <f t="shared" si="542"/>
        <v>393842007</v>
      </c>
      <c r="L466" s="312">
        <f t="shared" si="542"/>
        <v>1214927115</v>
      </c>
      <c r="M466" s="312">
        <f t="shared" si="542"/>
        <v>974210780</v>
      </c>
      <c r="N466" s="312">
        <f t="shared" si="542"/>
        <v>511372035</v>
      </c>
      <c r="O466" s="312">
        <f t="shared" si="542"/>
        <v>460246721</v>
      </c>
      <c r="P466" s="312">
        <f t="shared" si="542"/>
        <v>331589075</v>
      </c>
      <c r="Q466" s="312">
        <f t="shared" si="542"/>
        <v>366482961</v>
      </c>
      <c r="R466" s="312">
        <f t="shared" si="542"/>
        <v>446213239</v>
      </c>
      <c r="S466" s="312">
        <f t="shared" si="542"/>
        <v>439980476</v>
      </c>
      <c r="T466" s="305">
        <f t="shared" si="542"/>
        <v>228591887</v>
      </c>
      <c r="U466" s="305">
        <f t="shared" si="542"/>
        <v>195591353</v>
      </c>
    </row>
    <row r="467" spans="1:21" x14ac:dyDescent="0.35">
      <c r="A467" s="238" t="s">
        <v>142</v>
      </c>
      <c r="B467" s="396"/>
      <c r="C467" s="263" t="s">
        <v>60</v>
      </c>
      <c r="D467" s="280"/>
      <c r="E467" s="280"/>
      <c r="F467" s="280"/>
      <c r="G467" s="280"/>
      <c r="H467" s="280"/>
      <c r="I467" s="280">
        <v>237700191</v>
      </c>
      <c r="J467" s="280">
        <v>544422147</v>
      </c>
      <c r="K467" s="280">
        <v>359802939</v>
      </c>
      <c r="L467" s="280">
        <v>795940898</v>
      </c>
      <c r="M467" s="280">
        <v>109210986</v>
      </c>
      <c r="N467" s="280">
        <v>25939118</v>
      </c>
      <c r="O467" s="280">
        <v>54284855</v>
      </c>
      <c r="P467" s="280">
        <v>48994671</v>
      </c>
      <c r="Q467" s="280">
        <v>72060665</v>
      </c>
      <c r="R467" s="280">
        <v>61094193</v>
      </c>
      <c r="S467" s="280">
        <v>134616652</v>
      </c>
      <c r="T467" s="107">
        <v>32011865</v>
      </c>
      <c r="U467" s="107">
        <v>13825320</v>
      </c>
    </row>
    <row r="468" spans="1:21" x14ac:dyDescent="0.35">
      <c r="A468" s="238" t="s">
        <v>142</v>
      </c>
      <c r="B468" s="396"/>
      <c r="C468" s="263" t="s">
        <v>61</v>
      </c>
      <c r="D468" s="280"/>
      <c r="E468" s="280"/>
      <c r="F468" s="280"/>
      <c r="G468" s="280"/>
      <c r="H468" s="280"/>
      <c r="I468" s="280">
        <v>48452826</v>
      </c>
      <c r="J468" s="280">
        <v>34184332</v>
      </c>
      <c r="K468" s="280">
        <v>34039068</v>
      </c>
      <c r="L468" s="280">
        <v>61339915</v>
      </c>
      <c r="M468" s="280">
        <v>55154694</v>
      </c>
      <c r="N468" s="280">
        <v>57880036</v>
      </c>
      <c r="O468" s="280">
        <v>55813468</v>
      </c>
      <c r="P468" s="280">
        <v>66210</v>
      </c>
      <c r="Q468" s="280">
        <v>440</v>
      </c>
      <c r="R468" s="280">
        <v>19263840</v>
      </c>
      <c r="S468" s="280">
        <v>32741628</v>
      </c>
      <c r="T468" s="107">
        <v>22645368</v>
      </c>
      <c r="U468" s="107">
        <v>25453937</v>
      </c>
    </row>
    <row r="469" spans="1:21" x14ac:dyDescent="0.35">
      <c r="A469" s="238" t="s">
        <v>142</v>
      </c>
      <c r="B469" s="396"/>
      <c r="C469" s="263" t="s">
        <v>62</v>
      </c>
      <c r="D469" s="280"/>
      <c r="E469" s="280"/>
      <c r="F469" s="280"/>
      <c r="G469" s="280"/>
      <c r="H469" s="280"/>
      <c r="I469" s="280"/>
      <c r="J469" s="280"/>
      <c r="K469" s="280"/>
      <c r="L469" s="280">
        <v>357646302</v>
      </c>
      <c r="M469" s="280">
        <v>809845100</v>
      </c>
      <c r="N469" s="280">
        <v>427552881</v>
      </c>
      <c r="O469" s="280">
        <v>350148398</v>
      </c>
      <c r="P469" s="280">
        <v>282528194</v>
      </c>
      <c r="Q469" s="280">
        <v>294421856</v>
      </c>
      <c r="R469" s="280">
        <v>365855206</v>
      </c>
      <c r="S469" s="280">
        <v>272622196</v>
      </c>
      <c r="T469" s="107">
        <v>173934654</v>
      </c>
      <c r="U469" s="107">
        <v>156312096</v>
      </c>
    </row>
    <row r="470" spans="1:21" ht="15" thickBot="1" x14ac:dyDescent="0.4">
      <c r="A470" s="238" t="s">
        <v>142</v>
      </c>
      <c r="B470" s="401"/>
      <c r="C470" s="285" t="s">
        <v>63</v>
      </c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</row>
    <row r="471" spans="1:21" x14ac:dyDescent="0.35">
      <c r="A471" s="238" t="s">
        <v>142</v>
      </c>
      <c r="B471" s="337" t="s">
        <v>92</v>
      </c>
      <c r="C471" s="279" t="s">
        <v>59</v>
      </c>
      <c r="D471" s="280"/>
      <c r="E471" s="280"/>
      <c r="F471" s="280"/>
      <c r="G471" s="280"/>
      <c r="H471" s="280"/>
      <c r="I471" s="280">
        <f t="shared" ref="I471:U471" si="543">SUM(I472:I475)</f>
        <v>993874779</v>
      </c>
      <c r="J471" s="280">
        <f t="shared" si="543"/>
        <v>1428714338</v>
      </c>
      <c r="K471" s="280">
        <f t="shared" si="543"/>
        <v>1856767324</v>
      </c>
      <c r="L471" s="280">
        <f t="shared" si="543"/>
        <v>4976650490</v>
      </c>
      <c r="M471" s="280">
        <f t="shared" si="543"/>
        <v>8162285724</v>
      </c>
      <c r="N471" s="280">
        <f t="shared" si="543"/>
        <v>10782381944</v>
      </c>
      <c r="O471" s="280">
        <f t="shared" si="543"/>
        <v>11970537002</v>
      </c>
      <c r="P471" s="280">
        <f t="shared" si="543"/>
        <v>12423238611</v>
      </c>
      <c r="Q471" s="280">
        <f t="shared" si="543"/>
        <v>13094778789</v>
      </c>
      <c r="R471" s="280">
        <f t="shared" si="543"/>
        <v>13657454958</v>
      </c>
      <c r="S471" s="280">
        <f t="shared" si="543"/>
        <v>13647519866</v>
      </c>
      <c r="T471" s="107">
        <f t="shared" si="543"/>
        <v>11437968849</v>
      </c>
      <c r="U471" s="107">
        <f t="shared" si="543"/>
        <v>14243306979</v>
      </c>
    </row>
    <row r="472" spans="1:21" x14ac:dyDescent="0.35">
      <c r="A472" s="238" t="s">
        <v>142</v>
      </c>
      <c r="B472" s="338"/>
      <c r="C472" s="263" t="s">
        <v>60</v>
      </c>
      <c r="D472" s="280"/>
      <c r="E472" s="280"/>
      <c r="F472" s="280"/>
      <c r="G472" s="280"/>
      <c r="H472" s="280"/>
      <c r="I472" s="280">
        <v>993215004</v>
      </c>
      <c r="J472" s="280">
        <v>1003351407</v>
      </c>
      <c r="K472" s="280">
        <v>1188076841</v>
      </c>
      <c r="L472" s="280">
        <v>1346558564</v>
      </c>
      <c r="M472" s="280">
        <v>2000299629</v>
      </c>
      <c r="N472" s="280">
        <v>3444054721</v>
      </c>
      <c r="O472" s="280">
        <v>5331929037</v>
      </c>
      <c r="P472" s="280">
        <v>6298533583</v>
      </c>
      <c r="Q472" s="280">
        <v>5227607757</v>
      </c>
      <c r="R472" s="280">
        <v>5499500784</v>
      </c>
      <c r="S472" s="280">
        <v>6819122202</v>
      </c>
      <c r="T472" s="107">
        <v>6006588016</v>
      </c>
      <c r="U472" s="107">
        <v>7601974392</v>
      </c>
    </row>
    <row r="473" spans="1:21" x14ac:dyDescent="0.35">
      <c r="A473" s="238" t="s">
        <v>142</v>
      </c>
      <c r="B473" s="338"/>
      <c r="C473" s="263" t="s">
        <v>61</v>
      </c>
      <c r="D473" s="280"/>
      <c r="E473" s="280"/>
      <c r="F473" s="280"/>
      <c r="G473" s="280"/>
      <c r="H473" s="280"/>
      <c r="I473" s="280">
        <v>659775</v>
      </c>
      <c r="J473" s="280">
        <v>425362931</v>
      </c>
      <c r="K473" s="280">
        <v>668690483</v>
      </c>
      <c r="L473" s="280">
        <v>1225023204</v>
      </c>
      <c r="M473" s="280">
        <v>1966947181</v>
      </c>
      <c r="N473" s="280">
        <v>2643248525</v>
      </c>
      <c r="O473" s="280">
        <v>2433638509</v>
      </c>
      <c r="P473" s="280">
        <v>2162618422</v>
      </c>
      <c r="Q473" s="280">
        <v>2344682253</v>
      </c>
      <c r="R473" s="280">
        <v>2535056981</v>
      </c>
      <c r="S473" s="280">
        <v>2093273617</v>
      </c>
      <c r="T473" s="107">
        <v>1473262843</v>
      </c>
      <c r="U473" s="107">
        <v>1661602540</v>
      </c>
    </row>
    <row r="474" spans="1:21" x14ac:dyDescent="0.35">
      <c r="A474" s="238" t="s">
        <v>142</v>
      </c>
      <c r="B474" s="338"/>
      <c r="C474" s="263" t="s">
        <v>62</v>
      </c>
      <c r="D474" s="280"/>
      <c r="E474" s="280"/>
      <c r="F474" s="280"/>
      <c r="G474" s="280"/>
      <c r="H474" s="280"/>
      <c r="I474" s="280"/>
      <c r="J474" s="280"/>
      <c r="K474" s="280"/>
      <c r="L474" s="280">
        <v>2405068722</v>
      </c>
      <c r="M474" s="280">
        <v>4195038914</v>
      </c>
      <c r="N474" s="280">
        <v>4695078698</v>
      </c>
      <c r="O474" s="280">
        <v>4204969456</v>
      </c>
      <c r="P474" s="280">
        <v>3962086606</v>
      </c>
      <c r="Q474" s="280">
        <v>5522488779</v>
      </c>
      <c r="R474" s="280">
        <v>5622897193</v>
      </c>
      <c r="S474" s="280">
        <v>4735124047</v>
      </c>
      <c r="T474" s="107">
        <v>3958117990</v>
      </c>
      <c r="U474" s="107">
        <v>4979730047</v>
      </c>
    </row>
    <row r="475" spans="1:21" x14ac:dyDescent="0.35">
      <c r="A475" s="238" t="s">
        <v>142</v>
      </c>
      <c r="B475" s="339"/>
      <c r="C475" s="287" t="s">
        <v>63</v>
      </c>
      <c r="D475" s="313"/>
      <c r="E475" s="313"/>
      <c r="F475" s="313"/>
      <c r="G475" s="313"/>
      <c r="H475" s="313"/>
      <c r="I475" s="313"/>
      <c r="J475" s="313"/>
      <c r="K475" s="313"/>
      <c r="L475" s="313"/>
      <c r="M475" s="313"/>
      <c r="N475" s="313"/>
      <c r="O475" s="313"/>
      <c r="P475" s="313"/>
      <c r="Q475" s="313"/>
      <c r="R475" s="313"/>
      <c r="S475" s="313"/>
      <c r="T475" s="107"/>
      <c r="U475" s="107"/>
    </row>
    <row r="476" spans="1:21" x14ac:dyDescent="0.35">
      <c r="A476" s="238" t="s">
        <v>142</v>
      </c>
      <c r="B476" s="340" t="s">
        <v>93</v>
      </c>
      <c r="C476" s="284" t="s">
        <v>59</v>
      </c>
      <c r="D476" s="312"/>
      <c r="E476" s="312"/>
      <c r="F476" s="312"/>
      <c r="G476" s="312"/>
      <c r="H476" s="312"/>
      <c r="I476" s="312">
        <f t="shared" ref="I476:U476" si="544">SUM(I477:I480)</f>
        <v>182515722</v>
      </c>
      <c r="J476" s="312">
        <f t="shared" si="544"/>
        <v>282564517</v>
      </c>
      <c r="K476" s="312">
        <f t="shared" si="544"/>
        <v>350525542</v>
      </c>
      <c r="L476" s="312">
        <f t="shared" si="544"/>
        <v>568072219</v>
      </c>
      <c r="M476" s="312">
        <f t="shared" si="544"/>
        <v>2783060594</v>
      </c>
      <c r="N476" s="312">
        <f t="shared" si="544"/>
        <v>964168163</v>
      </c>
      <c r="O476" s="312">
        <f t="shared" si="544"/>
        <v>1144855134</v>
      </c>
      <c r="P476" s="312">
        <f t="shared" si="544"/>
        <v>1012661748</v>
      </c>
      <c r="Q476" s="312">
        <f t="shared" si="544"/>
        <v>878653242</v>
      </c>
      <c r="R476" s="312">
        <f t="shared" si="544"/>
        <v>766243437</v>
      </c>
      <c r="S476" s="312">
        <f t="shared" si="544"/>
        <v>665493354</v>
      </c>
      <c r="T476" s="305">
        <f t="shared" si="544"/>
        <v>416929334</v>
      </c>
      <c r="U476" s="305">
        <f t="shared" si="544"/>
        <v>544101456</v>
      </c>
    </row>
    <row r="477" spans="1:21" x14ac:dyDescent="0.35">
      <c r="A477" s="238" t="s">
        <v>142</v>
      </c>
      <c r="B477" s="263"/>
      <c r="C477" s="263" t="s">
        <v>60</v>
      </c>
      <c r="D477" s="280"/>
      <c r="E477" s="280"/>
      <c r="F477" s="280"/>
      <c r="G477" s="280"/>
      <c r="H477" s="280"/>
      <c r="I477" s="280">
        <v>135545393</v>
      </c>
      <c r="J477" s="280">
        <v>211219958</v>
      </c>
      <c r="K477" s="280">
        <v>170993137</v>
      </c>
      <c r="L477" s="280">
        <v>18554816</v>
      </c>
      <c r="M477" s="280">
        <v>398411722</v>
      </c>
      <c r="N477" s="280">
        <v>354860555</v>
      </c>
      <c r="O477" s="280">
        <v>565886417</v>
      </c>
      <c r="P477" s="280">
        <v>498085675</v>
      </c>
      <c r="Q477" s="280">
        <v>294697559</v>
      </c>
      <c r="R477" s="280">
        <v>254145192</v>
      </c>
      <c r="S477" s="280">
        <v>258377329</v>
      </c>
      <c r="T477" s="107">
        <v>160675741</v>
      </c>
      <c r="U477" s="107">
        <v>279123131</v>
      </c>
    </row>
    <row r="478" spans="1:21" x14ac:dyDescent="0.35">
      <c r="A478" s="238" t="s">
        <v>142</v>
      </c>
      <c r="B478" s="263"/>
      <c r="C478" s="263" t="s">
        <v>61</v>
      </c>
      <c r="D478" s="280"/>
      <c r="E478" s="280"/>
      <c r="F478" s="280"/>
      <c r="G478" s="280"/>
      <c r="H478" s="280"/>
      <c r="I478" s="280">
        <v>46970329</v>
      </c>
      <c r="J478" s="280">
        <v>71344559</v>
      </c>
      <c r="K478" s="280">
        <v>179532405</v>
      </c>
      <c r="L478" s="280">
        <v>347347801</v>
      </c>
      <c r="M478" s="280">
        <v>281234611</v>
      </c>
      <c r="N478" s="280">
        <v>199179494</v>
      </c>
      <c r="O478" s="280">
        <v>267215784</v>
      </c>
      <c r="P478" s="280">
        <v>251273443</v>
      </c>
      <c r="Q478" s="280">
        <v>244896435</v>
      </c>
      <c r="R478" s="280">
        <v>169376552</v>
      </c>
      <c r="S478" s="280">
        <v>123925251</v>
      </c>
      <c r="T478" s="107">
        <v>85738886</v>
      </c>
      <c r="U478" s="107">
        <v>60202589</v>
      </c>
    </row>
    <row r="479" spans="1:21" x14ac:dyDescent="0.35">
      <c r="A479" s="238" t="s">
        <v>142</v>
      </c>
      <c r="B479" s="263"/>
      <c r="C479" s="263" t="s">
        <v>62</v>
      </c>
      <c r="D479" s="280"/>
      <c r="E479" s="280"/>
      <c r="F479" s="280"/>
      <c r="G479" s="280"/>
      <c r="H479" s="280"/>
      <c r="I479" s="280"/>
      <c r="J479" s="280"/>
      <c r="K479" s="280"/>
      <c r="L479" s="280">
        <v>202169602</v>
      </c>
      <c r="M479" s="280">
        <v>2103414261</v>
      </c>
      <c r="N479" s="280">
        <v>410128114</v>
      </c>
      <c r="O479" s="280">
        <v>311752933</v>
      </c>
      <c r="P479" s="280">
        <v>263302630</v>
      </c>
      <c r="Q479" s="280">
        <v>339059248</v>
      </c>
      <c r="R479" s="280">
        <v>342721693</v>
      </c>
      <c r="S479" s="280">
        <v>283190774</v>
      </c>
      <c r="T479" s="107">
        <v>170514707</v>
      </c>
      <c r="U479" s="107">
        <v>204775736</v>
      </c>
    </row>
    <row r="480" spans="1:21" x14ac:dyDescent="0.35">
      <c r="A480" s="238" t="s">
        <v>142</v>
      </c>
      <c r="B480" s="282"/>
      <c r="C480" s="282" t="s">
        <v>63</v>
      </c>
      <c r="D480" s="283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</row>
    <row r="481" spans="1:21" x14ac:dyDescent="0.35">
      <c r="A481" s="238" t="s">
        <v>142</v>
      </c>
      <c r="B481" s="402" t="s">
        <v>94</v>
      </c>
      <c r="C481" s="284" t="s">
        <v>59</v>
      </c>
      <c r="D481" s="280"/>
      <c r="E481" s="280"/>
      <c r="F481" s="280"/>
      <c r="G481" s="280"/>
      <c r="H481" s="280"/>
      <c r="I481" s="280">
        <f t="shared" ref="I481:U481" si="545">SUM(I482:I485)</f>
        <v>757803186</v>
      </c>
      <c r="J481" s="280">
        <f t="shared" si="545"/>
        <v>1021066938</v>
      </c>
      <c r="K481" s="280">
        <f t="shared" si="545"/>
        <v>1421752686</v>
      </c>
      <c r="L481" s="280">
        <f t="shared" si="545"/>
        <v>2352420347</v>
      </c>
      <c r="M481" s="280">
        <f t="shared" si="545"/>
        <v>1919416748</v>
      </c>
      <c r="N481" s="280">
        <f t="shared" si="545"/>
        <v>4141843291</v>
      </c>
      <c r="O481" s="280">
        <f t="shared" si="545"/>
        <v>3681728163</v>
      </c>
      <c r="P481" s="280">
        <f t="shared" si="545"/>
        <v>3572069386</v>
      </c>
      <c r="Q481" s="280">
        <f t="shared" si="545"/>
        <v>4064279406</v>
      </c>
      <c r="R481" s="280">
        <f t="shared" si="545"/>
        <v>4478680577</v>
      </c>
      <c r="S481" s="280">
        <f t="shared" si="545"/>
        <v>4583233809</v>
      </c>
      <c r="T481" s="107">
        <f t="shared" si="545"/>
        <v>4656102603</v>
      </c>
      <c r="U481" s="107">
        <f t="shared" si="545"/>
        <v>4420729262</v>
      </c>
    </row>
    <row r="482" spans="1:21" x14ac:dyDescent="0.35">
      <c r="A482" s="238" t="s">
        <v>142</v>
      </c>
      <c r="B482" s="402"/>
      <c r="C482" s="263" t="s">
        <v>60</v>
      </c>
      <c r="D482" s="280"/>
      <c r="E482" s="280"/>
      <c r="F482" s="280"/>
      <c r="G482" s="280"/>
      <c r="H482" s="280"/>
      <c r="I482" s="280">
        <f t="shared" ref="I482:K483" si="546">I437-I472-I477</f>
        <v>173924867</v>
      </c>
      <c r="J482" s="280">
        <f t="shared" si="546"/>
        <v>677087613</v>
      </c>
      <c r="K482" s="280">
        <f t="shared" si="546"/>
        <v>866792006</v>
      </c>
      <c r="L482" s="280">
        <f t="shared" ref="L482:U482" si="547">L437-L472-L477</f>
        <v>786083697</v>
      </c>
      <c r="M482" s="280">
        <f t="shared" si="547"/>
        <v>991775028</v>
      </c>
      <c r="N482" s="280">
        <f t="shared" si="547"/>
        <v>829258514</v>
      </c>
      <c r="O482" s="280">
        <f t="shared" si="547"/>
        <v>827081043</v>
      </c>
      <c r="P482" s="280">
        <f t="shared" si="547"/>
        <v>739865144</v>
      </c>
      <c r="Q482" s="280">
        <f t="shared" si="547"/>
        <v>710465103</v>
      </c>
      <c r="R482" s="280">
        <f t="shared" si="547"/>
        <v>1217048037</v>
      </c>
      <c r="S482" s="280">
        <f t="shared" si="547"/>
        <v>1660581208</v>
      </c>
      <c r="T482" s="107">
        <f t="shared" si="547"/>
        <v>2135842706</v>
      </c>
      <c r="U482" s="107">
        <f t="shared" si="547"/>
        <v>1539466807</v>
      </c>
    </row>
    <row r="483" spans="1:21" x14ac:dyDescent="0.35">
      <c r="A483" s="238" t="s">
        <v>142</v>
      </c>
      <c r="B483" s="402"/>
      <c r="C483" s="263" t="s">
        <v>61</v>
      </c>
      <c r="D483" s="280"/>
      <c r="E483" s="280"/>
      <c r="F483" s="280"/>
      <c r="G483" s="280"/>
      <c r="H483" s="280"/>
      <c r="I483" s="280">
        <f t="shared" si="546"/>
        <v>583878319</v>
      </c>
      <c r="J483" s="280">
        <f t="shared" si="546"/>
        <v>343979325</v>
      </c>
      <c r="K483" s="280">
        <f t="shared" si="546"/>
        <v>554960680</v>
      </c>
      <c r="L483" s="280">
        <f t="shared" ref="L483:U484" si="548">L438-L473-L478</f>
        <v>895476666</v>
      </c>
      <c r="M483" s="280">
        <f t="shared" si="548"/>
        <v>1016435461</v>
      </c>
      <c r="N483" s="280">
        <f t="shared" si="548"/>
        <v>1249405539</v>
      </c>
      <c r="O483" s="280">
        <f t="shared" si="548"/>
        <v>1120811038</v>
      </c>
      <c r="P483" s="280">
        <f t="shared" si="548"/>
        <v>1123719320</v>
      </c>
      <c r="Q483" s="280">
        <f t="shared" si="548"/>
        <v>1489697163</v>
      </c>
      <c r="R483" s="280">
        <f t="shared" si="548"/>
        <v>1365985377</v>
      </c>
      <c r="S483" s="280">
        <f t="shared" si="548"/>
        <v>1265852411</v>
      </c>
      <c r="T483" s="107">
        <f t="shared" si="548"/>
        <v>1465062277</v>
      </c>
      <c r="U483" s="107">
        <f t="shared" si="548"/>
        <v>1808612013</v>
      </c>
    </row>
    <row r="484" spans="1:21" x14ac:dyDescent="0.35">
      <c r="A484" s="238" t="s">
        <v>142</v>
      </c>
      <c r="B484" s="402"/>
      <c r="C484" s="263" t="s">
        <v>62</v>
      </c>
      <c r="D484" s="280"/>
      <c r="E484" s="280"/>
      <c r="F484" s="280"/>
      <c r="G484" s="280"/>
      <c r="H484" s="280"/>
      <c r="I484" s="280"/>
      <c r="J484" s="280"/>
      <c r="K484" s="280"/>
      <c r="L484" s="280">
        <f t="shared" si="548"/>
        <v>670859984</v>
      </c>
      <c r="M484" s="280">
        <f t="shared" si="548"/>
        <v>-88793741</v>
      </c>
      <c r="N484" s="280">
        <f t="shared" si="548"/>
        <v>2063179238</v>
      </c>
      <c r="O484" s="280">
        <f t="shared" si="548"/>
        <v>1733836082</v>
      </c>
      <c r="P484" s="280">
        <f t="shared" si="548"/>
        <v>1708484922</v>
      </c>
      <c r="Q484" s="280">
        <f t="shared" si="548"/>
        <v>1864117140</v>
      </c>
      <c r="R484" s="280">
        <f t="shared" si="548"/>
        <v>1895647163</v>
      </c>
      <c r="S484" s="280">
        <f t="shared" si="548"/>
        <v>1656800190</v>
      </c>
      <c r="T484" s="107">
        <f t="shared" si="548"/>
        <v>1055197620</v>
      </c>
      <c r="U484" s="107">
        <f t="shared" si="548"/>
        <v>1072650442</v>
      </c>
    </row>
    <row r="485" spans="1:21" x14ac:dyDescent="0.35">
      <c r="A485" s="238" t="s">
        <v>142</v>
      </c>
      <c r="B485" s="404"/>
      <c r="C485" s="288" t="s">
        <v>63</v>
      </c>
      <c r="D485" s="289"/>
      <c r="E485" s="289"/>
      <c r="F485" s="289"/>
      <c r="G485" s="289"/>
      <c r="H485" s="289"/>
      <c r="I485" s="289"/>
      <c r="J485" s="289"/>
      <c r="K485" s="289"/>
      <c r="L485" s="289"/>
      <c r="M485" s="289"/>
      <c r="N485" s="289"/>
      <c r="O485" s="289"/>
      <c r="P485" s="289"/>
      <c r="Q485" s="289"/>
      <c r="R485" s="289"/>
      <c r="S485" s="289"/>
      <c r="T485" s="289"/>
      <c r="U485" s="289"/>
    </row>
    <row r="486" spans="1:21" x14ac:dyDescent="0.35">
      <c r="A486" s="238" t="s">
        <v>142</v>
      </c>
    </row>
    <row r="487" spans="1:21" x14ac:dyDescent="0.35">
      <c r="A487" s="238" t="s">
        <v>142</v>
      </c>
    </row>
    <row r="488" spans="1:21" x14ac:dyDescent="0.35">
      <c r="A488" s="238" t="s">
        <v>142</v>
      </c>
      <c r="B488" s="267" t="s">
        <v>103</v>
      </c>
      <c r="C488" s="267" t="s">
        <v>58</v>
      </c>
      <c r="D488" s="268">
        <v>1999</v>
      </c>
      <c r="E488" s="268">
        <v>2000</v>
      </c>
      <c r="F488" s="268">
        <v>2001</v>
      </c>
      <c r="G488" s="268">
        <v>2002</v>
      </c>
      <c r="H488" s="268">
        <v>2003</v>
      </c>
      <c r="I488" s="268">
        <v>2004</v>
      </c>
      <c r="J488" s="268">
        <v>2005</v>
      </c>
      <c r="K488" s="268">
        <v>2006</v>
      </c>
      <c r="L488" s="268">
        <v>2007</v>
      </c>
      <c r="M488" s="268">
        <v>2008</v>
      </c>
      <c r="N488" s="268">
        <v>2009</v>
      </c>
      <c r="O488" s="268">
        <v>2010</v>
      </c>
      <c r="P488" s="268">
        <v>2011</v>
      </c>
      <c r="Q488" s="268">
        <v>2012</v>
      </c>
      <c r="R488" s="268">
        <v>2013</v>
      </c>
      <c r="S488" s="341">
        <v>2014</v>
      </c>
      <c r="T488" s="341">
        <v>2015</v>
      </c>
      <c r="U488" s="341">
        <v>2016</v>
      </c>
    </row>
    <row r="489" spans="1:21" x14ac:dyDescent="0.35">
      <c r="A489" s="238" t="s">
        <v>142</v>
      </c>
      <c r="B489" s="398" t="s">
        <v>0</v>
      </c>
      <c r="C489" s="269" t="s">
        <v>125</v>
      </c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343"/>
      <c r="T489" s="344"/>
      <c r="U489" s="344"/>
    </row>
    <row r="490" spans="1:21" ht="15" customHeight="1" x14ac:dyDescent="0.35">
      <c r="A490" s="238" t="s">
        <v>142</v>
      </c>
      <c r="B490" s="399"/>
      <c r="C490" s="269" t="s">
        <v>124</v>
      </c>
      <c r="D490" s="235"/>
    </row>
    <row r="491" spans="1:21" ht="15" customHeight="1" x14ac:dyDescent="0.35">
      <c r="A491" s="238" t="s">
        <v>142</v>
      </c>
      <c r="B491" s="399"/>
      <c r="C491" s="271" t="s">
        <v>126</v>
      </c>
      <c r="D491" s="235"/>
    </row>
    <row r="492" spans="1:21" ht="15" customHeight="1" x14ac:dyDescent="0.35">
      <c r="A492" s="238" t="s">
        <v>142</v>
      </c>
      <c r="B492" s="399"/>
      <c r="C492" s="269" t="s">
        <v>123</v>
      </c>
      <c r="D492" s="272"/>
      <c r="E492" s="270" t="e">
        <f t="shared" ref="E492:R492" si="549">(E11/E413)*100</f>
        <v>#DIV/0!</v>
      </c>
      <c r="F492" s="270" t="e">
        <f t="shared" si="549"/>
        <v>#DIV/0!</v>
      </c>
      <c r="G492" s="270" t="e">
        <f t="shared" si="549"/>
        <v>#DIV/0!</v>
      </c>
      <c r="H492" s="270" t="e">
        <f t="shared" si="549"/>
        <v>#DIV/0!</v>
      </c>
      <c r="I492" s="270">
        <f t="shared" si="549"/>
        <v>101.82812067375238</v>
      </c>
      <c r="J492" s="270">
        <f t="shared" si="549"/>
        <v>75.002935508266859</v>
      </c>
      <c r="K492" s="270">
        <f t="shared" si="549"/>
        <v>61.265912591025732</v>
      </c>
      <c r="L492" s="270">
        <f t="shared" si="549"/>
        <v>50.853192008224447</v>
      </c>
      <c r="M492" s="270">
        <f t="shared" si="549"/>
        <v>52.996098816852907</v>
      </c>
      <c r="N492" s="270">
        <f t="shared" si="549"/>
        <v>62.155959253423312</v>
      </c>
      <c r="O492" s="270">
        <f t="shared" si="549"/>
        <v>72.044938525070251</v>
      </c>
      <c r="P492" s="270">
        <f t="shared" si="549"/>
        <v>68.329524196120957</v>
      </c>
      <c r="Q492" s="270">
        <f t="shared" si="549"/>
        <v>71.84363291298186</v>
      </c>
      <c r="R492" s="270">
        <f t="shared" si="549"/>
        <v>72.813737037626652</v>
      </c>
      <c r="S492" s="270">
        <f>(S11/S413)*100</f>
        <v>77.094455219150205</v>
      </c>
      <c r="T492" s="309">
        <f>(T11/T413)*100</f>
        <v>77.882441323499179</v>
      </c>
      <c r="U492" s="309">
        <f>(U11/U413)*100</f>
        <v>68.340260139866231</v>
      </c>
    </row>
    <row r="493" spans="1:21" ht="15" customHeight="1" x14ac:dyDescent="0.35">
      <c r="A493" s="238" t="s">
        <v>142</v>
      </c>
      <c r="B493" s="399"/>
      <c r="C493" s="263" t="s">
        <v>117</v>
      </c>
      <c r="D493" s="107"/>
      <c r="E493" s="280"/>
      <c r="F493" s="280"/>
      <c r="G493" s="280"/>
      <c r="H493" s="280"/>
      <c r="I493" s="280">
        <f t="shared" ref="I493:S493" si="550">(I12/I414)*100</f>
        <v>146.56304591189053</v>
      </c>
      <c r="J493" s="280">
        <f t="shared" si="550"/>
        <v>77.178113746403326</v>
      </c>
      <c r="K493" s="280">
        <f t="shared" si="550"/>
        <v>65.175861705025156</v>
      </c>
      <c r="L493" s="280">
        <f t="shared" si="550"/>
        <v>62.279144729904822</v>
      </c>
      <c r="M493" s="280">
        <f t="shared" si="550"/>
        <v>53.084362117316054</v>
      </c>
      <c r="N493" s="280">
        <f t="shared" si="550"/>
        <v>75.08568172457089</v>
      </c>
      <c r="O493" s="280">
        <f t="shared" si="550"/>
        <v>79.143426599852845</v>
      </c>
      <c r="P493" s="280">
        <f t="shared" si="550"/>
        <v>83.968578454141536</v>
      </c>
      <c r="Q493" s="280">
        <f t="shared" si="550"/>
        <v>83.011723368632246</v>
      </c>
      <c r="R493" s="280">
        <f t="shared" si="550"/>
        <v>79.949801704590413</v>
      </c>
      <c r="S493" s="280">
        <f t="shared" si="550"/>
        <v>84.403069595442375</v>
      </c>
      <c r="T493" s="107">
        <f t="shared" ref="T493:U493" si="551">(T12/T414)*100</f>
        <v>88.700166144369277</v>
      </c>
      <c r="U493" s="107">
        <f t="shared" si="551"/>
        <v>70.808799680122533</v>
      </c>
    </row>
    <row r="494" spans="1:21" ht="15" customHeight="1" x14ac:dyDescent="0.35">
      <c r="A494" s="238" t="s">
        <v>142</v>
      </c>
      <c r="B494" s="399"/>
      <c r="C494" s="271" t="s">
        <v>118</v>
      </c>
      <c r="D494" s="107"/>
      <c r="E494" s="280"/>
      <c r="F494" s="280"/>
      <c r="G494" s="280"/>
      <c r="H494" s="280"/>
      <c r="I494" s="280">
        <f t="shared" ref="I494:S494" si="552">(I13/I415)*100</f>
        <v>0</v>
      </c>
      <c r="J494" s="280">
        <f t="shared" si="552"/>
        <v>68.866837024983838</v>
      </c>
      <c r="K494" s="280">
        <f t="shared" si="552"/>
        <v>54.609406374374323</v>
      </c>
      <c r="L494" s="280">
        <f t="shared" si="552"/>
        <v>49.804286319566124</v>
      </c>
      <c r="M494" s="280">
        <f t="shared" si="552"/>
        <v>47.91863811288917</v>
      </c>
      <c r="N494" s="280">
        <f t="shared" si="552"/>
        <v>54.461473841254403</v>
      </c>
      <c r="O494" s="280">
        <f t="shared" si="552"/>
        <v>60.768169793792282</v>
      </c>
      <c r="P494" s="280">
        <f t="shared" si="552"/>
        <v>61.580854107442683</v>
      </c>
      <c r="Q494" s="280">
        <f t="shared" si="552"/>
        <v>75.670168718990851</v>
      </c>
      <c r="R494" s="280">
        <f t="shared" si="552"/>
        <v>78.328253784702284</v>
      </c>
      <c r="S494" s="280">
        <f t="shared" si="552"/>
        <v>77.284452009997437</v>
      </c>
      <c r="T494" s="107">
        <f t="shared" ref="T494:U494" si="553">(T13/T415)*100</f>
        <v>79.604070135475283</v>
      </c>
      <c r="U494" s="107">
        <f t="shared" si="553"/>
        <v>71.388554587048191</v>
      </c>
    </row>
    <row r="495" spans="1:21" ht="15" customHeight="1" x14ac:dyDescent="0.35">
      <c r="A495" s="238" t="s">
        <v>142</v>
      </c>
      <c r="B495" s="399"/>
      <c r="C495" s="271" t="s">
        <v>119</v>
      </c>
      <c r="D495" s="107"/>
      <c r="E495" s="107"/>
      <c r="F495" s="107"/>
      <c r="G495" s="107"/>
      <c r="H495" s="107"/>
      <c r="I495" s="107"/>
      <c r="J495" s="107"/>
      <c r="K495" s="107"/>
      <c r="L495" s="107">
        <f t="shared" ref="L495:S495" si="554">(L14/L416)*100</f>
        <v>42.463547305395906</v>
      </c>
      <c r="M495" s="107">
        <f t="shared" si="554"/>
        <v>55.179070104164218</v>
      </c>
      <c r="N495" s="107">
        <f t="shared" si="554"/>
        <v>58.380566206410442</v>
      </c>
      <c r="O495" s="107">
        <f t="shared" si="554"/>
        <v>72.422216580917365</v>
      </c>
      <c r="P495" s="107">
        <f t="shared" si="554"/>
        <v>57.921059613049351</v>
      </c>
      <c r="Q495" s="107">
        <f t="shared" si="554"/>
        <v>62.95215715741125</v>
      </c>
      <c r="R495" s="107">
        <f t="shared" si="554"/>
        <v>65.841560106951277</v>
      </c>
      <c r="S495" s="107">
        <f t="shared" si="554"/>
        <v>71.079168038595611</v>
      </c>
      <c r="T495" s="107">
        <f t="shared" ref="T495:U495" si="555">(T14/T416)*100</f>
        <v>65.429239910903277</v>
      </c>
      <c r="U495" s="107">
        <f t="shared" si="555"/>
        <v>64.677032564338916</v>
      </c>
    </row>
    <row r="496" spans="1:21" ht="15" customHeight="1" x14ac:dyDescent="0.35">
      <c r="A496" s="238" t="s">
        <v>142</v>
      </c>
      <c r="B496" s="399"/>
      <c r="C496" s="271" t="s">
        <v>120</v>
      </c>
      <c r="D496" s="273"/>
      <c r="E496" s="273"/>
      <c r="F496" s="273"/>
      <c r="G496" s="273"/>
      <c r="H496" s="273"/>
      <c r="I496" s="273"/>
      <c r="J496" s="273"/>
      <c r="K496" s="273"/>
      <c r="L496" s="273"/>
      <c r="M496" s="273"/>
      <c r="N496" s="273"/>
      <c r="O496" s="273"/>
      <c r="P496" s="273"/>
      <c r="Q496" s="273"/>
      <c r="R496" s="273"/>
      <c r="S496" s="273"/>
      <c r="T496" s="107"/>
      <c r="U496" s="107"/>
    </row>
    <row r="497" spans="1:21" ht="15" customHeight="1" x14ac:dyDescent="0.35">
      <c r="A497" s="238" t="s">
        <v>142</v>
      </c>
      <c r="B497" s="399"/>
      <c r="C497" s="269" t="s">
        <v>121</v>
      </c>
      <c r="D497" s="107"/>
      <c r="E497" s="280"/>
      <c r="F497" s="280"/>
      <c r="G497" s="280"/>
      <c r="H497" s="280"/>
      <c r="I497" s="280"/>
      <c r="J497" s="280"/>
      <c r="K497" s="280"/>
      <c r="L497" s="280"/>
      <c r="M497" s="280"/>
      <c r="N497" s="280"/>
      <c r="O497" s="280"/>
      <c r="P497" s="280"/>
      <c r="Q497" s="280"/>
      <c r="R497" s="280"/>
      <c r="S497" s="280"/>
      <c r="T497" s="107"/>
      <c r="U497" s="107"/>
    </row>
    <row r="498" spans="1:21" ht="15" customHeight="1" x14ac:dyDescent="0.35">
      <c r="A498" s="238" t="s">
        <v>142</v>
      </c>
      <c r="B498" s="399"/>
      <c r="C498" s="269" t="s">
        <v>122</v>
      </c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</row>
    <row r="499" spans="1:21" ht="15" customHeight="1" x14ac:dyDescent="0.35">
      <c r="A499" s="238" t="s">
        <v>142</v>
      </c>
      <c r="B499" s="400"/>
      <c r="C499" s="274" t="s">
        <v>116</v>
      </c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</row>
    <row r="500" spans="1:21" x14ac:dyDescent="0.35">
      <c r="A500" s="238" t="s">
        <v>142</v>
      </c>
      <c r="B500" s="396" t="s">
        <v>4</v>
      </c>
      <c r="C500" s="269" t="s">
        <v>59</v>
      </c>
      <c r="D500" s="273"/>
      <c r="E500" s="273" t="e">
        <f t="shared" ref="E500:S500" si="556">(E19/E421)*100</f>
        <v>#DIV/0!</v>
      </c>
      <c r="F500" s="273" t="e">
        <f t="shared" si="556"/>
        <v>#DIV/0!</v>
      </c>
      <c r="G500" s="273" t="e">
        <f t="shared" si="556"/>
        <v>#DIV/0!</v>
      </c>
      <c r="H500" s="273" t="e">
        <f t="shared" si="556"/>
        <v>#DIV/0!</v>
      </c>
      <c r="I500" s="273">
        <f t="shared" si="556"/>
        <v>113.40390052784983</v>
      </c>
      <c r="J500" s="273">
        <f t="shared" si="556"/>
        <v>62.755904279094807</v>
      </c>
      <c r="K500" s="273">
        <f t="shared" si="556"/>
        <v>56.147011519186528</v>
      </c>
      <c r="L500" s="273">
        <f t="shared" si="556"/>
        <v>52.765365826932523</v>
      </c>
      <c r="M500" s="273">
        <f t="shared" si="556"/>
        <v>59.362041374441176</v>
      </c>
      <c r="N500" s="273">
        <f t="shared" si="556"/>
        <v>61.195303996327588</v>
      </c>
      <c r="O500" s="273">
        <f t="shared" si="556"/>
        <v>71.277684547222123</v>
      </c>
      <c r="P500" s="273">
        <f t="shared" si="556"/>
        <v>58.237717745547435</v>
      </c>
      <c r="Q500" s="273">
        <f t="shared" si="556"/>
        <v>66.582293519156124</v>
      </c>
      <c r="R500" s="273">
        <f t="shared" si="556"/>
        <v>69.27518724103976</v>
      </c>
      <c r="S500" s="273">
        <f t="shared" si="556"/>
        <v>74.044689347195202</v>
      </c>
      <c r="T500" s="107">
        <f t="shared" ref="T500:U500" si="557">(T19/T421)*100</f>
        <v>69.419009372797618</v>
      </c>
      <c r="U500" s="107">
        <f t="shared" si="557"/>
        <v>66.747767650485102</v>
      </c>
    </row>
    <row r="501" spans="1:21" x14ac:dyDescent="0.35">
      <c r="A501" s="238" t="s">
        <v>142</v>
      </c>
      <c r="B501" s="396"/>
      <c r="C501" s="271" t="s">
        <v>60</v>
      </c>
      <c r="D501" s="273"/>
      <c r="E501" s="273"/>
      <c r="F501" s="273"/>
      <c r="G501" s="273"/>
      <c r="H501" s="273"/>
      <c r="I501" s="273">
        <f t="shared" ref="I501:S501" si="558">(I20/I422)*100</f>
        <v>175.91361518708706</v>
      </c>
      <c r="J501" s="273">
        <f t="shared" si="558"/>
        <v>61.461431559835511</v>
      </c>
      <c r="K501" s="273">
        <f t="shared" si="558"/>
        <v>53.5834775489867</v>
      </c>
      <c r="L501" s="273">
        <f t="shared" si="558"/>
        <v>57.989498184094344</v>
      </c>
      <c r="M501" s="273">
        <f t="shared" si="558"/>
        <v>60.86901216993796</v>
      </c>
      <c r="N501" s="273">
        <f t="shared" si="558"/>
        <v>60.270820189457439</v>
      </c>
      <c r="O501" s="273">
        <f t="shared" si="558"/>
        <v>73.028858251339642</v>
      </c>
      <c r="P501" s="273">
        <f t="shared" si="558"/>
        <v>50.597226289261663</v>
      </c>
      <c r="Q501" s="273">
        <f t="shared" si="558"/>
        <v>49.679667471181524</v>
      </c>
      <c r="R501" s="273">
        <f t="shared" si="558"/>
        <v>69.735523379737572</v>
      </c>
      <c r="S501" s="273">
        <f t="shared" si="558"/>
        <v>68.163639738087667</v>
      </c>
      <c r="T501" s="107">
        <f t="shared" ref="T501:U501" si="559">(T20/T422)*100</f>
        <v>76.180260522426437</v>
      </c>
      <c r="U501" s="107">
        <f t="shared" si="559"/>
        <v>66.037578672251513</v>
      </c>
    </row>
    <row r="502" spans="1:21" x14ac:dyDescent="0.35">
      <c r="A502" s="238" t="s">
        <v>142</v>
      </c>
      <c r="B502" s="396"/>
      <c r="C502" s="271" t="s">
        <v>61</v>
      </c>
      <c r="D502" s="273"/>
      <c r="E502" s="273"/>
      <c r="F502" s="273"/>
      <c r="G502" s="273"/>
      <c r="H502" s="273"/>
      <c r="I502" s="273">
        <f t="shared" ref="I502:S502" si="560">(I21/I423)*100</f>
        <v>0</v>
      </c>
      <c r="J502" s="273">
        <f t="shared" si="560"/>
        <v>66.859366212306213</v>
      </c>
      <c r="K502" s="273">
        <f t="shared" si="560"/>
        <v>62.226064552343189</v>
      </c>
      <c r="L502" s="273">
        <f t="shared" si="560"/>
        <v>70.894696773068105</v>
      </c>
      <c r="M502" s="273">
        <f t="shared" si="560"/>
        <v>50.269570813942146</v>
      </c>
      <c r="N502" s="273">
        <f t="shared" si="560"/>
        <v>72.608318352211114</v>
      </c>
      <c r="O502" s="273">
        <f t="shared" si="560"/>
        <v>74.520641837339255</v>
      </c>
      <c r="P502" s="273">
        <f t="shared" si="560"/>
        <v>74.363450219707289</v>
      </c>
      <c r="Q502" s="273">
        <f t="shared" si="560"/>
        <v>89.100799813888315</v>
      </c>
      <c r="R502" s="273">
        <f t="shared" si="560"/>
        <v>87.8564171187043</v>
      </c>
      <c r="S502" s="273">
        <f t="shared" si="560"/>
        <v>87.07705814019981</v>
      </c>
      <c r="T502" s="107">
        <f t="shared" ref="T502:U502" si="561">(T21/T423)*100</f>
        <v>82.837315461207609</v>
      </c>
      <c r="U502" s="107">
        <f t="shared" si="561"/>
        <v>81.1157668879993</v>
      </c>
    </row>
    <row r="503" spans="1:21" x14ac:dyDescent="0.35">
      <c r="A503" s="238" t="s">
        <v>142</v>
      </c>
      <c r="B503" s="396"/>
      <c r="C503" s="271" t="s">
        <v>62</v>
      </c>
      <c r="D503" s="273"/>
      <c r="E503" s="273"/>
      <c r="F503" s="273"/>
      <c r="G503" s="273"/>
      <c r="H503" s="273"/>
      <c r="I503" s="273"/>
      <c r="J503" s="273"/>
      <c r="K503" s="273"/>
      <c r="L503" s="273">
        <f t="shared" ref="L503:S503" si="562">(L22/L424)*100</f>
        <v>40.663706316764078</v>
      </c>
      <c r="M503" s="273">
        <f t="shared" si="562"/>
        <v>62.19565076391951</v>
      </c>
      <c r="N503" s="273">
        <f t="shared" si="562"/>
        <v>58.290929591926698</v>
      </c>
      <c r="O503" s="273">
        <f t="shared" si="562"/>
        <v>69.396735945098357</v>
      </c>
      <c r="P503" s="273">
        <f t="shared" si="562"/>
        <v>57.694730597849322</v>
      </c>
      <c r="Q503" s="273">
        <f t="shared" si="562"/>
        <v>65.977908551310776</v>
      </c>
      <c r="R503" s="273">
        <f t="shared" si="562"/>
        <v>64.98425331482818</v>
      </c>
      <c r="S503" s="273">
        <f t="shared" si="562"/>
        <v>74.548115666669659</v>
      </c>
      <c r="T503" s="107">
        <f t="shared" ref="T503:U503" si="563">(T22/T424)*100</f>
        <v>61.652205987027301</v>
      </c>
      <c r="U503" s="107">
        <f t="shared" si="563"/>
        <v>63.309727000377812</v>
      </c>
    </row>
    <row r="504" spans="1:21" x14ac:dyDescent="0.35">
      <c r="A504" s="238" t="s">
        <v>142</v>
      </c>
      <c r="B504" s="397"/>
      <c r="C504" s="277" t="s">
        <v>63</v>
      </c>
      <c r="D504" s="278"/>
      <c r="E504" s="278"/>
      <c r="F504" s="278"/>
      <c r="G504" s="278"/>
      <c r="H504" s="278"/>
      <c r="I504" s="278"/>
      <c r="J504" s="278"/>
      <c r="K504" s="278"/>
      <c r="L504" s="278"/>
      <c r="M504" s="278"/>
      <c r="N504" s="278"/>
      <c r="O504" s="278"/>
      <c r="P504" s="278"/>
      <c r="Q504" s="278"/>
      <c r="R504" s="278"/>
      <c r="S504" s="278"/>
      <c r="T504" s="275"/>
      <c r="U504" s="275"/>
    </row>
    <row r="505" spans="1:21" x14ac:dyDescent="0.35">
      <c r="A505" s="238" t="s">
        <v>142</v>
      </c>
      <c r="B505" s="396" t="s">
        <v>5</v>
      </c>
      <c r="C505" s="279" t="s">
        <v>59</v>
      </c>
      <c r="D505" s="312"/>
      <c r="E505" s="273" t="e">
        <f t="shared" ref="E505:S505" si="564">(E24/E426)*100</f>
        <v>#DIV/0!</v>
      </c>
      <c r="F505" s="273" t="e">
        <f t="shared" si="564"/>
        <v>#DIV/0!</v>
      </c>
      <c r="G505" s="273" t="e">
        <f t="shared" si="564"/>
        <v>#DIV/0!</v>
      </c>
      <c r="H505" s="273" t="e">
        <f t="shared" si="564"/>
        <v>#DIV/0!</v>
      </c>
      <c r="I505" s="273">
        <f t="shared" si="564"/>
        <v>58.431098496141232</v>
      </c>
      <c r="J505" s="273">
        <f t="shared" si="564"/>
        <v>93.59618179984588</v>
      </c>
      <c r="K505" s="273">
        <f t="shared" si="564"/>
        <v>73.764090674697982</v>
      </c>
      <c r="L505" s="273">
        <f t="shared" si="564"/>
        <v>48.958886703301062</v>
      </c>
      <c r="M505" s="273">
        <f t="shared" si="564"/>
        <v>50.86970543259747</v>
      </c>
      <c r="N505" s="273">
        <f t="shared" si="564"/>
        <v>58.154246095089491</v>
      </c>
      <c r="O505" s="273">
        <f t="shared" si="564"/>
        <v>84.067664114853599</v>
      </c>
      <c r="P505" s="273">
        <f t="shared" si="564"/>
        <v>70.150112918965263</v>
      </c>
      <c r="Q505" s="273">
        <f t="shared" si="564"/>
        <v>86.779411142668039</v>
      </c>
      <c r="R505" s="273">
        <f t="shared" si="564"/>
        <v>89.809947421267154</v>
      </c>
      <c r="S505" s="273">
        <f t="shared" si="564"/>
        <v>95.399696421079128</v>
      </c>
      <c r="T505" s="107">
        <f t="shared" ref="T505:U505" si="565">(T24/T426)*100</f>
        <v>96.112997260364992</v>
      </c>
      <c r="U505" s="107">
        <f t="shared" si="565"/>
        <v>61.23371658681004</v>
      </c>
    </row>
    <row r="506" spans="1:21" x14ac:dyDescent="0.35">
      <c r="A506" s="238" t="s">
        <v>142</v>
      </c>
      <c r="B506" s="396"/>
      <c r="C506" s="263" t="s">
        <v>60</v>
      </c>
      <c r="D506" s="280"/>
      <c r="E506" s="273"/>
      <c r="F506" s="273"/>
      <c r="G506" s="273"/>
      <c r="H506" s="273"/>
      <c r="I506" s="273">
        <f t="shared" ref="I506:S506" si="566">(I25/I427)*100</f>
        <v>73.55099398188743</v>
      </c>
      <c r="J506" s="273">
        <f t="shared" si="566"/>
        <v>94.083839637869602</v>
      </c>
      <c r="K506" s="273">
        <f t="shared" si="566"/>
        <v>77.44744737062112</v>
      </c>
      <c r="L506" s="273">
        <f t="shared" si="566"/>
        <v>32.045522476287573</v>
      </c>
      <c r="M506" s="273">
        <f t="shared" si="566"/>
        <v>48.135329708670319</v>
      </c>
      <c r="N506" s="273">
        <f t="shared" si="566"/>
        <v>58.276756145753197</v>
      </c>
      <c r="O506" s="273">
        <f t="shared" si="566"/>
        <v>83.955423174052271</v>
      </c>
      <c r="P506" s="273">
        <f t="shared" si="566"/>
        <v>72.905310368799107</v>
      </c>
      <c r="Q506" s="273">
        <f t="shared" si="566"/>
        <v>90.546035451206436</v>
      </c>
      <c r="R506" s="273">
        <f t="shared" si="566"/>
        <v>89.820627277647418</v>
      </c>
      <c r="S506" s="273">
        <f t="shared" si="566"/>
        <v>95.51975153918373</v>
      </c>
      <c r="T506" s="107">
        <f t="shared" ref="T506:U506" si="567">(T25/T427)*100</f>
        <v>96.233212061919403</v>
      </c>
      <c r="U506" s="107">
        <f t="shared" si="567"/>
        <v>61.102833269777022</v>
      </c>
    </row>
    <row r="507" spans="1:21" x14ac:dyDescent="0.35">
      <c r="A507" s="238" t="s">
        <v>142</v>
      </c>
      <c r="B507" s="396"/>
      <c r="C507" s="263" t="s">
        <v>61</v>
      </c>
      <c r="D507" s="280"/>
      <c r="E507" s="280"/>
      <c r="F507" s="280"/>
      <c r="G507" s="280"/>
      <c r="H507" s="280"/>
      <c r="I507" s="280">
        <f>(I26/I428)*100</f>
        <v>0</v>
      </c>
      <c r="J507" s="280">
        <f>(J26/J428)*100</f>
        <v>80.077372707095265</v>
      </c>
      <c r="K507" s="280">
        <f>(K26/K428)*100</f>
        <v>51.737818337917417</v>
      </c>
      <c r="L507" s="280">
        <f>(L26/L428)*100</f>
        <v>62.906468882899738</v>
      </c>
      <c r="M507" s="280">
        <f>(M26/M428)*100</f>
        <v>61.598874763978152</v>
      </c>
      <c r="N507" s="280"/>
      <c r="O507" s="280"/>
      <c r="P507" s="280"/>
      <c r="Q507" s="280"/>
      <c r="R507" s="280"/>
      <c r="S507" s="280"/>
      <c r="T507" s="107"/>
      <c r="U507" s="107"/>
    </row>
    <row r="508" spans="1:21" x14ac:dyDescent="0.35">
      <c r="A508" s="238" t="s">
        <v>142</v>
      </c>
      <c r="B508" s="396"/>
      <c r="C508" s="263" t="s">
        <v>62</v>
      </c>
      <c r="D508" s="280"/>
      <c r="E508" s="280"/>
      <c r="F508" s="280"/>
      <c r="G508" s="280"/>
      <c r="H508" s="280"/>
      <c r="I508" s="280"/>
      <c r="J508" s="280"/>
      <c r="K508" s="280"/>
      <c r="L508" s="280"/>
      <c r="M508" s="280"/>
      <c r="N508" s="280"/>
      <c r="O508" s="280"/>
      <c r="P508" s="280"/>
      <c r="Q508" s="280"/>
      <c r="R508" s="280"/>
      <c r="S508" s="280"/>
      <c r="T508" s="107"/>
      <c r="U508" s="107"/>
    </row>
    <row r="509" spans="1:21" x14ac:dyDescent="0.35">
      <c r="A509" s="238" t="s">
        <v>142</v>
      </c>
      <c r="B509" s="397"/>
      <c r="C509" s="282" t="s">
        <v>63</v>
      </c>
      <c r="D509" s="283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75"/>
      <c r="U509" s="275"/>
    </row>
    <row r="510" spans="1:21" x14ac:dyDescent="0.35">
      <c r="A510" s="238" t="s">
        <v>142</v>
      </c>
      <c r="B510" s="396" t="s">
        <v>6</v>
      </c>
      <c r="C510" s="279" t="s">
        <v>59</v>
      </c>
      <c r="D510" s="312"/>
      <c r="E510" s="273" t="e">
        <f t="shared" ref="E510:S510" si="568">(E29/E431)*100</f>
        <v>#DIV/0!</v>
      </c>
      <c r="F510" s="273" t="e">
        <f t="shared" si="568"/>
        <v>#DIV/0!</v>
      </c>
      <c r="G510" s="273" t="e">
        <f t="shared" si="568"/>
        <v>#DIV/0!</v>
      </c>
      <c r="H510" s="273" t="e">
        <f t="shared" si="568"/>
        <v>#DIV/0!</v>
      </c>
      <c r="I510" s="273">
        <f t="shared" si="568"/>
        <v>200.51548199939523</v>
      </c>
      <c r="J510" s="273">
        <f t="shared" si="568"/>
        <v>64.237244213984468</v>
      </c>
      <c r="K510" s="273">
        <f t="shared" si="568"/>
        <v>38.826626025003449</v>
      </c>
      <c r="L510" s="273">
        <f t="shared" si="568"/>
        <v>64.27444484216565</v>
      </c>
      <c r="M510" s="273">
        <f t="shared" si="568"/>
        <v>48.69709051752438</v>
      </c>
      <c r="N510" s="273">
        <f t="shared" si="568"/>
        <v>60.000747405456337</v>
      </c>
      <c r="O510" s="273">
        <f t="shared" si="568"/>
        <v>56.689189155288453</v>
      </c>
      <c r="P510" s="273">
        <f t="shared" si="568"/>
        <v>50.785107288479395</v>
      </c>
      <c r="Q510" s="273">
        <f t="shared" si="568"/>
        <v>56.201172091431729</v>
      </c>
      <c r="R510" s="273">
        <f t="shared" si="568"/>
        <v>69.535378897550984</v>
      </c>
      <c r="S510" s="273">
        <f t="shared" si="568"/>
        <v>71.398574875593511</v>
      </c>
      <c r="T510" s="107">
        <f t="shared" ref="T510:U510" si="569">(T29/T431)*100</f>
        <v>70.622821942355841</v>
      </c>
      <c r="U510" s="107">
        <f t="shared" si="569"/>
        <v>61.766880279337322</v>
      </c>
    </row>
    <row r="511" spans="1:21" x14ac:dyDescent="0.35">
      <c r="A511" s="238" t="s">
        <v>142</v>
      </c>
      <c r="B511" s="396"/>
      <c r="C511" s="263" t="s">
        <v>60</v>
      </c>
      <c r="D511" s="280"/>
      <c r="E511" s="273"/>
      <c r="F511" s="273"/>
      <c r="G511" s="273"/>
      <c r="H511" s="273"/>
      <c r="I511" s="273">
        <f t="shared" ref="I511:S511" si="570">(I30/I432)*100</f>
        <v>201.70939699440029</v>
      </c>
      <c r="J511" s="273">
        <f t="shared" si="570"/>
        <v>64.237244213984468</v>
      </c>
      <c r="K511" s="273">
        <f t="shared" si="570"/>
        <v>38.090718672103499</v>
      </c>
      <c r="L511" s="273">
        <f t="shared" si="570"/>
        <v>64.230700607008842</v>
      </c>
      <c r="M511" s="273">
        <f t="shared" si="570"/>
        <v>49.53377562286353</v>
      </c>
      <c r="N511" s="273">
        <f t="shared" si="570"/>
        <v>61.393994899201111</v>
      </c>
      <c r="O511" s="273">
        <f t="shared" si="570"/>
        <v>54.279080381610235</v>
      </c>
      <c r="P511" s="273">
        <f t="shared" si="570"/>
        <v>52.149719135396886</v>
      </c>
      <c r="Q511" s="273">
        <f t="shared" si="570"/>
        <v>55.028585428887688</v>
      </c>
      <c r="R511" s="273">
        <f t="shared" si="570"/>
        <v>70.792606758289295</v>
      </c>
      <c r="S511" s="273">
        <f t="shared" si="570"/>
        <v>80.190048064961033</v>
      </c>
      <c r="T511" s="107">
        <f t="shared" ref="T511:U511" si="571">(T30/T432)*100</f>
        <v>80.662160190617413</v>
      </c>
      <c r="U511" s="107">
        <f t="shared" si="571"/>
        <v>53.587430895224628</v>
      </c>
    </row>
    <row r="512" spans="1:21" x14ac:dyDescent="0.35">
      <c r="A512" s="238" t="s">
        <v>142</v>
      </c>
      <c r="B512" s="396"/>
      <c r="C512" s="263" t="s">
        <v>61</v>
      </c>
      <c r="D512" s="280"/>
      <c r="E512" s="280"/>
      <c r="F512" s="280"/>
      <c r="G512" s="280"/>
      <c r="H512" s="280"/>
      <c r="I512" s="280"/>
      <c r="J512" s="280"/>
      <c r="K512" s="280"/>
      <c r="L512" s="280">
        <f t="shared" ref="L512:S512" si="572">(L31/L433)*100</f>
        <v>94.966018879714682</v>
      </c>
      <c r="M512" s="280"/>
      <c r="N512" s="280">
        <f t="shared" si="572"/>
        <v>47.23270871984068</v>
      </c>
      <c r="O512" s="280">
        <f t="shared" si="572"/>
        <v>52.278922100339983</v>
      </c>
      <c r="P512" s="280">
        <f t="shared" si="572"/>
        <v>20.493428855410968</v>
      </c>
      <c r="Q512" s="280">
        <f t="shared" si="572"/>
        <v>85.908137167745309</v>
      </c>
      <c r="R512" s="280">
        <f t="shared" si="572"/>
        <v>71.7025233498304</v>
      </c>
      <c r="S512" s="280">
        <f t="shared" si="572"/>
        <v>70.016463202470447</v>
      </c>
      <c r="T512" s="107">
        <f t="shared" ref="T512:U512" si="573">(T31/T433)*100</f>
        <v>67.630661272465304</v>
      </c>
      <c r="U512" s="107">
        <f t="shared" si="573"/>
        <v>70.778252146095952</v>
      </c>
    </row>
    <row r="513" spans="1:21" x14ac:dyDescent="0.35">
      <c r="A513" s="238" t="s">
        <v>142</v>
      </c>
      <c r="B513" s="396"/>
      <c r="C513" s="263" t="s">
        <v>62</v>
      </c>
      <c r="D513" s="280"/>
      <c r="E513" s="280"/>
      <c r="F513" s="280"/>
      <c r="G513" s="280"/>
      <c r="H513" s="280"/>
      <c r="I513" s="280"/>
      <c r="J513" s="280"/>
      <c r="K513" s="280"/>
      <c r="L513" s="280"/>
      <c r="M513" s="280"/>
      <c r="N513" s="280">
        <f t="shared" ref="N513:S513" si="574">(N32/N434)*100</f>
        <v>61.601844236858419</v>
      </c>
      <c r="O513" s="280">
        <f t="shared" si="574"/>
        <v>71.091518421379362</v>
      </c>
      <c r="P513" s="280">
        <f t="shared" si="574"/>
        <v>48.235753038586701</v>
      </c>
      <c r="Q513" s="280">
        <f t="shared" si="574"/>
        <v>58.321271599239758</v>
      </c>
      <c r="R513" s="280">
        <f t="shared" si="574"/>
        <v>66.016461817861696</v>
      </c>
      <c r="S513" s="280">
        <f t="shared" si="574"/>
        <v>62.089110150722881</v>
      </c>
      <c r="T513" s="107">
        <f t="shared" ref="T513:U513" si="575">(T32/T434)*100</f>
        <v>55.717169229988905</v>
      </c>
      <c r="U513" s="107">
        <f t="shared" si="575"/>
        <v>69.475825886891116</v>
      </c>
    </row>
    <row r="514" spans="1:21" x14ac:dyDescent="0.35">
      <c r="A514" s="238" t="s">
        <v>142</v>
      </c>
      <c r="B514" s="397"/>
      <c r="C514" s="282" t="s">
        <v>63</v>
      </c>
      <c r="D514" s="283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75"/>
      <c r="U514" s="275"/>
    </row>
    <row r="515" spans="1:21" x14ac:dyDescent="0.35">
      <c r="A515" s="238" t="s">
        <v>142</v>
      </c>
      <c r="B515" s="395" t="s">
        <v>7</v>
      </c>
      <c r="C515" s="284" t="s">
        <v>59</v>
      </c>
      <c r="D515" s="312"/>
      <c r="E515" s="273" t="e">
        <f t="shared" ref="E515:S515" si="576">(E34/E436)*100</f>
        <v>#DIV/0!</v>
      </c>
      <c r="F515" s="273" t="e">
        <f t="shared" si="576"/>
        <v>#DIV/0!</v>
      </c>
      <c r="G515" s="273" t="e">
        <f t="shared" si="576"/>
        <v>#DIV/0!</v>
      </c>
      <c r="H515" s="273" t="e">
        <f t="shared" si="576"/>
        <v>#DIV/0!</v>
      </c>
      <c r="I515" s="273">
        <f t="shared" si="576"/>
        <v>108.0772928300846</v>
      </c>
      <c r="J515" s="273">
        <f t="shared" si="576"/>
        <v>77.192486961330957</v>
      </c>
      <c r="K515" s="273">
        <f t="shared" si="576"/>
        <v>67.603551756134024</v>
      </c>
      <c r="L515" s="273">
        <f t="shared" si="576"/>
        <v>52.785867324928958</v>
      </c>
      <c r="M515" s="273">
        <f t="shared" si="576"/>
        <v>54.71746094262658</v>
      </c>
      <c r="N515" s="273">
        <f t="shared" si="576"/>
        <v>64.609696033157093</v>
      </c>
      <c r="O515" s="273">
        <f t="shared" si="576"/>
        <v>79.186514231203461</v>
      </c>
      <c r="P515" s="273">
        <f t="shared" si="576"/>
        <v>72.984443094092526</v>
      </c>
      <c r="Q515" s="273">
        <f t="shared" si="576"/>
        <v>77.14501928141695</v>
      </c>
      <c r="R515" s="273">
        <f t="shared" si="576"/>
        <v>79.267020311013582</v>
      </c>
      <c r="S515" s="273">
        <f t="shared" si="576"/>
        <v>83.166170382308252</v>
      </c>
      <c r="T515" s="107">
        <f t="shared" ref="T515:U515" si="577">(T34/T436)*100</f>
        <v>83.184292387932061</v>
      </c>
      <c r="U515" s="107">
        <f t="shared" si="577"/>
        <v>73.345053144846787</v>
      </c>
    </row>
    <row r="516" spans="1:21" x14ac:dyDescent="0.35">
      <c r="A516" s="238" t="s">
        <v>142</v>
      </c>
      <c r="B516" s="396"/>
      <c r="C516" s="263" t="s">
        <v>60</v>
      </c>
      <c r="D516" s="280"/>
      <c r="E516" s="273"/>
      <c r="F516" s="273"/>
      <c r="G516" s="273"/>
      <c r="H516" s="273"/>
      <c r="I516" s="273">
        <f t="shared" ref="I516:S516" si="578">(I35/I437)*100</f>
        <v>160.47039394467274</v>
      </c>
      <c r="J516" s="273">
        <f t="shared" si="578"/>
        <v>79.673155179030374</v>
      </c>
      <c r="K516" s="273">
        <f t="shared" si="578"/>
        <v>72.911907551586978</v>
      </c>
      <c r="L516" s="273">
        <f t="shared" si="578"/>
        <v>74.408451327586107</v>
      </c>
      <c r="M516" s="273">
        <f t="shared" si="578"/>
        <v>65.495465982522376</v>
      </c>
      <c r="N516" s="273">
        <f t="shared" si="578"/>
        <v>91.972329219728806</v>
      </c>
      <c r="O516" s="273">
        <f t="shared" si="578"/>
        <v>91.709318615554608</v>
      </c>
      <c r="P516" s="273">
        <f t="shared" si="578"/>
        <v>91.540398705916402</v>
      </c>
      <c r="Q516" s="273">
        <f t="shared" si="578"/>
        <v>94.588926346911535</v>
      </c>
      <c r="R516" s="273">
        <f t="shared" si="578"/>
        <v>91.930807349296856</v>
      </c>
      <c r="S516" s="273">
        <f t="shared" si="578"/>
        <v>91.997921810459033</v>
      </c>
      <c r="T516" s="107">
        <f t="shared" ref="T516:U516" si="579">(T35/T437)*100</f>
        <v>95.365849459902321</v>
      </c>
      <c r="U516" s="107">
        <f t="shared" si="579"/>
        <v>78.183510934105584</v>
      </c>
    </row>
    <row r="517" spans="1:21" x14ac:dyDescent="0.35">
      <c r="A517" s="238" t="s">
        <v>142</v>
      </c>
      <c r="B517" s="396"/>
      <c r="C517" s="263" t="s">
        <v>61</v>
      </c>
      <c r="D517" s="280"/>
      <c r="E517" s="280"/>
      <c r="F517" s="280"/>
      <c r="G517" s="280"/>
      <c r="H517" s="280"/>
      <c r="I517" s="280">
        <f t="shared" ref="I517:S517" si="580">(I36/I438)*100</f>
        <v>0</v>
      </c>
      <c r="J517" s="280">
        <f t="shared" si="580"/>
        <v>71.610648134168727</v>
      </c>
      <c r="K517" s="280">
        <f t="shared" si="580"/>
        <v>59.1829376382777</v>
      </c>
      <c r="L517" s="280">
        <f t="shared" si="580"/>
        <v>50.122645272460176</v>
      </c>
      <c r="M517" s="280">
        <f t="shared" si="580"/>
        <v>43.707803715390092</v>
      </c>
      <c r="N517" s="280">
        <f t="shared" si="580"/>
        <v>47.884617769196176</v>
      </c>
      <c r="O517" s="280">
        <f t="shared" si="580"/>
        <v>68.456055473477036</v>
      </c>
      <c r="P517" s="280">
        <f t="shared" si="580"/>
        <v>61.951788859464493</v>
      </c>
      <c r="Q517" s="280">
        <f t="shared" si="580"/>
        <v>76.555697409736169</v>
      </c>
      <c r="R517" s="280">
        <f t="shared" si="580"/>
        <v>77.677156354405795</v>
      </c>
      <c r="S517" s="280">
        <f t="shared" si="580"/>
        <v>81.457914217518464</v>
      </c>
      <c r="T517" s="107">
        <f t="shared" ref="T517:U517" si="581">(T36/T438)*100</f>
        <v>81.114345467990731</v>
      </c>
      <c r="U517" s="107">
        <f t="shared" si="581"/>
        <v>72.852093125260495</v>
      </c>
    </row>
    <row r="518" spans="1:21" x14ac:dyDescent="0.35">
      <c r="A518" s="238" t="s">
        <v>142</v>
      </c>
      <c r="B518" s="396"/>
      <c r="C518" s="263" t="s">
        <v>62</v>
      </c>
      <c r="D518" s="280"/>
      <c r="E518" s="280"/>
      <c r="F518" s="280"/>
      <c r="G518" s="280"/>
      <c r="H518" s="280"/>
      <c r="I518" s="280"/>
      <c r="J518" s="280"/>
      <c r="K518" s="280"/>
      <c r="L518" s="280">
        <f t="shared" ref="L518:S518" si="582">(L37/L439)*100</f>
        <v>40.60135990284035</v>
      </c>
      <c r="M518" s="280">
        <f t="shared" si="582"/>
        <v>54.620778934009408</v>
      </c>
      <c r="N518" s="280">
        <f t="shared" si="582"/>
        <v>56.49032511300085</v>
      </c>
      <c r="O518" s="280">
        <f t="shared" si="582"/>
        <v>72.274117312228881</v>
      </c>
      <c r="P518" s="280">
        <f t="shared" si="582"/>
        <v>55.994290231457924</v>
      </c>
      <c r="Q518" s="280">
        <f t="shared" si="582"/>
        <v>63.383115397188426</v>
      </c>
      <c r="R518" s="280">
        <f t="shared" si="582"/>
        <v>68.861066401494071</v>
      </c>
      <c r="S518" s="280">
        <f t="shared" si="582"/>
        <v>72.496299809447578</v>
      </c>
      <c r="T518" s="107">
        <f t="shared" ref="T518:U518" si="583">(T37/T439)*100</f>
        <v>64.8802377649276</v>
      </c>
      <c r="U518" s="107">
        <f t="shared" si="583"/>
        <v>66.338571800642555</v>
      </c>
    </row>
    <row r="519" spans="1:21" x14ac:dyDescent="0.35">
      <c r="A519" s="238" t="s">
        <v>142</v>
      </c>
      <c r="B519" s="397"/>
      <c r="C519" s="282" t="s">
        <v>63</v>
      </c>
      <c r="D519" s="283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75"/>
      <c r="U519" s="275"/>
    </row>
    <row r="520" spans="1:21" x14ac:dyDescent="0.35">
      <c r="A520" s="238" t="s">
        <v>142</v>
      </c>
      <c r="B520" s="395" t="s">
        <v>8</v>
      </c>
      <c r="C520" s="284" t="s">
        <v>59</v>
      </c>
      <c r="D520" s="312"/>
      <c r="E520" s="273"/>
      <c r="F520" s="273"/>
      <c r="G520" s="273"/>
      <c r="H520" s="273"/>
      <c r="I520" s="273"/>
      <c r="J520" s="273"/>
      <c r="K520" s="273"/>
      <c r="L520" s="273"/>
      <c r="M520" s="273"/>
      <c r="N520" s="273">
        <f t="shared" ref="N520:S520" si="584">(N39/N441)*100</f>
        <v>60.583731106181901</v>
      </c>
      <c r="O520" s="273">
        <f t="shared" si="584"/>
        <v>78.27220791250349</v>
      </c>
      <c r="P520" s="273">
        <f t="shared" si="584"/>
        <v>110.82444813977914</v>
      </c>
      <c r="Q520" s="273">
        <f t="shared" si="584"/>
        <v>114.23245253973377</v>
      </c>
      <c r="R520" s="273">
        <f t="shared" si="584"/>
        <v>64.93472289253684</v>
      </c>
      <c r="S520" s="273">
        <f t="shared" si="584"/>
        <v>74.190073719337249</v>
      </c>
      <c r="T520" s="107">
        <f t="shared" ref="T520:U520" si="585">(T39/T441)*100</f>
        <v>69.902250575407095</v>
      </c>
      <c r="U520" s="107">
        <f t="shared" si="585"/>
        <v>66.295759570650489</v>
      </c>
    </row>
    <row r="521" spans="1:21" x14ac:dyDescent="0.35">
      <c r="A521" s="238" t="s">
        <v>142</v>
      </c>
      <c r="B521" s="396"/>
      <c r="C521" s="263" t="s">
        <v>60</v>
      </c>
      <c r="D521" s="280"/>
      <c r="E521" s="273"/>
      <c r="F521" s="273"/>
      <c r="G521" s="273"/>
      <c r="H521" s="273"/>
      <c r="I521" s="273"/>
      <c r="J521" s="273"/>
      <c r="K521" s="273"/>
      <c r="L521" s="273"/>
      <c r="M521" s="273"/>
      <c r="N521" s="273">
        <f t="shared" ref="N521:S521" si="586">(N40/N442)*100</f>
        <v>178.79655078106322</v>
      </c>
      <c r="O521" s="273">
        <f t="shared" si="586"/>
        <v>179.44715695320784</v>
      </c>
      <c r="P521" s="273">
        <f t="shared" si="586"/>
        <v>1640.3956792237207</v>
      </c>
      <c r="Q521" s="273">
        <f t="shared" si="586"/>
        <v>1804.2112007096994</v>
      </c>
      <c r="R521" s="273">
        <f t="shared" si="586"/>
        <v>94.653516225601408</v>
      </c>
      <c r="S521" s="273">
        <f t="shared" si="586"/>
        <v>61.762723689033159</v>
      </c>
      <c r="T521" s="107">
        <f t="shared" ref="T521:U521" si="587">(T40/T442)*100</f>
        <v>43.607713360559238</v>
      </c>
      <c r="U521" s="107">
        <f t="shared" si="587"/>
        <v>56.995952524759097</v>
      </c>
    </row>
    <row r="522" spans="1:21" x14ac:dyDescent="0.35">
      <c r="A522" s="238" t="s">
        <v>142</v>
      </c>
      <c r="B522" s="396"/>
      <c r="C522" s="263" t="s">
        <v>61</v>
      </c>
      <c r="D522" s="280"/>
      <c r="E522" s="280"/>
      <c r="F522" s="280"/>
      <c r="G522" s="280"/>
      <c r="H522" s="280"/>
      <c r="I522" s="280"/>
      <c r="J522" s="280"/>
      <c r="K522" s="280"/>
      <c r="L522" s="280"/>
      <c r="M522" s="280"/>
      <c r="N522" s="280">
        <f t="shared" ref="N522:S522" si="588">(N41/N443)*100</f>
        <v>62.958770693989017</v>
      </c>
      <c r="O522" s="280">
        <f t="shared" si="588"/>
        <v>76.307960968189064</v>
      </c>
      <c r="P522" s="280">
        <f t="shared" si="588"/>
        <v>71.713409359694253</v>
      </c>
      <c r="Q522" s="280">
        <f t="shared" si="588"/>
        <v>81.019626988720418</v>
      </c>
      <c r="R522" s="280">
        <f t="shared" si="588"/>
        <v>72.956146083081947</v>
      </c>
      <c r="S522" s="280">
        <f t="shared" si="588"/>
        <v>86.254121632455195</v>
      </c>
      <c r="T522" s="107">
        <f t="shared" ref="T522:U522" si="589">(T41/T443)*100</f>
        <v>91.734718030259017</v>
      </c>
      <c r="U522" s="107">
        <f t="shared" si="589"/>
        <v>57.594303638595981</v>
      </c>
    </row>
    <row r="523" spans="1:21" x14ac:dyDescent="0.35">
      <c r="A523" s="238" t="s">
        <v>142</v>
      </c>
      <c r="B523" s="396"/>
      <c r="C523" s="263" t="s">
        <v>62</v>
      </c>
      <c r="D523" s="280"/>
      <c r="E523" s="280"/>
      <c r="F523" s="280"/>
      <c r="G523" s="280"/>
      <c r="H523" s="280"/>
      <c r="I523" s="280"/>
      <c r="J523" s="280"/>
      <c r="K523" s="280"/>
      <c r="L523" s="280"/>
      <c r="M523" s="280"/>
      <c r="N523" s="280">
        <f t="shared" ref="N523:S523" si="590">(N42/N444)*100</f>
        <v>55.05124416505587</v>
      </c>
      <c r="O523" s="280">
        <f t="shared" si="590"/>
        <v>70.982277885698863</v>
      </c>
      <c r="P523" s="280">
        <f t="shared" si="590"/>
        <v>56.510979240762573</v>
      </c>
      <c r="Q523" s="280">
        <f t="shared" si="590"/>
        <v>61.837219171641998</v>
      </c>
      <c r="R523" s="280">
        <f t="shared" si="590"/>
        <v>60.988204615205724</v>
      </c>
      <c r="S523" s="280">
        <f t="shared" si="590"/>
        <v>74.688955376555498</v>
      </c>
      <c r="T523" s="107">
        <f t="shared" ref="T523:U523" si="591">(T42/T444)*100</f>
        <v>72.530365567258585</v>
      </c>
      <c r="U523" s="107">
        <f t="shared" si="591"/>
        <v>71.935825920751341</v>
      </c>
    </row>
    <row r="524" spans="1:21" x14ac:dyDescent="0.35">
      <c r="A524" s="238" t="s">
        <v>142</v>
      </c>
      <c r="B524" s="397"/>
      <c r="C524" s="282" t="s">
        <v>63</v>
      </c>
      <c r="D524" s="283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75"/>
      <c r="U524" s="275"/>
    </row>
    <row r="525" spans="1:21" x14ac:dyDescent="0.35">
      <c r="A525" s="238" t="s">
        <v>142</v>
      </c>
      <c r="B525" s="395" t="s">
        <v>9</v>
      </c>
      <c r="C525" s="284" t="s">
        <v>59</v>
      </c>
      <c r="D525" s="312"/>
      <c r="E525" s="273" t="e">
        <f t="shared" ref="E525:S525" si="592">(E44/E446)*100</f>
        <v>#DIV/0!</v>
      </c>
      <c r="F525" s="273" t="e">
        <f t="shared" si="592"/>
        <v>#DIV/0!</v>
      </c>
      <c r="G525" s="273" t="e">
        <f t="shared" si="592"/>
        <v>#DIV/0!</v>
      </c>
      <c r="H525" s="273" t="e">
        <f t="shared" si="592"/>
        <v>#DIV/0!</v>
      </c>
      <c r="I525" s="273">
        <f t="shared" si="592"/>
        <v>38.049304043129403</v>
      </c>
      <c r="J525" s="273">
        <f t="shared" si="592"/>
        <v>45.555598999597365</v>
      </c>
      <c r="K525" s="273">
        <f t="shared" si="592"/>
        <v>42.101232128447371</v>
      </c>
      <c r="L525" s="273">
        <f t="shared" si="592"/>
        <v>63.563602176363162</v>
      </c>
      <c r="M525" s="273">
        <f t="shared" si="592"/>
        <v>44.927740405691466</v>
      </c>
      <c r="N525" s="273">
        <f t="shared" si="592"/>
        <v>65.356046979470946</v>
      </c>
      <c r="O525" s="273">
        <f t="shared" si="592"/>
        <v>71.251667782926674</v>
      </c>
      <c r="P525" s="273">
        <f t="shared" si="592"/>
        <v>59.494490103648964</v>
      </c>
      <c r="Q525" s="273">
        <f t="shared" si="592"/>
        <v>65.743842724383967</v>
      </c>
      <c r="R525" s="273">
        <f t="shared" si="592"/>
        <v>65.24815395099786</v>
      </c>
      <c r="S525" s="273">
        <f t="shared" si="592"/>
        <v>69.001570928181124</v>
      </c>
      <c r="T525" s="107">
        <f t="shared" ref="T525:U525" si="593">(T44/T446)*100</f>
        <v>66.617599936002108</v>
      </c>
      <c r="U525" s="107">
        <f t="shared" si="593"/>
        <v>60.865468562445521</v>
      </c>
    </row>
    <row r="526" spans="1:21" x14ac:dyDescent="0.35">
      <c r="A526" s="238" t="s">
        <v>142</v>
      </c>
      <c r="B526" s="396"/>
      <c r="C526" s="263" t="s">
        <v>60</v>
      </c>
      <c r="D526" s="280"/>
      <c r="E526" s="273"/>
      <c r="F526" s="273"/>
      <c r="G526" s="273"/>
      <c r="H526" s="273"/>
      <c r="I526" s="273">
        <f t="shared" ref="I526:S526" si="594">(I45/I447)*100</f>
        <v>43.525205317984828</v>
      </c>
      <c r="J526" s="273">
        <f t="shared" si="594"/>
        <v>38.278043308296397</v>
      </c>
      <c r="K526" s="273">
        <f t="shared" si="594"/>
        <v>31.801314125087753</v>
      </c>
      <c r="L526" s="273">
        <f t="shared" si="594"/>
        <v>76.021780033209353</v>
      </c>
      <c r="M526" s="273">
        <f t="shared" si="594"/>
        <v>25.414160031977818</v>
      </c>
      <c r="N526" s="273">
        <f t="shared" si="594"/>
        <v>85.996548412114578</v>
      </c>
      <c r="O526" s="273">
        <f t="shared" si="594"/>
        <v>84.488110756251629</v>
      </c>
      <c r="P526" s="273">
        <f t="shared" si="594"/>
        <v>78.532393494426231</v>
      </c>
      <c r="Q526" s="273">
        <f t="shared" si="594"/>
        <v>74.085652521340194</v>
      </c>
      <c r="R526" s="273">
        <f t="shared" si="594"/>
        <v>93.820560014902384</v>
      </c>
      <c r="S526" s="273">
        <f t="shared" si="594"/>
        <v>84.370665574230514</v>
      </c>
      <c r="T526" s="107">
        <f t="shared" ref="T526:U526" si="595">(T45/T447)*100</f>
        <v>93.993469867008827</v>
      </c>
      <c r="U526" s="107">
        <f t="shared" si="595"/>
        <v>48.240722549677898</v>
      </c>
    </row>
    <row r="527" spans="1:21" x14ac:dyDescent="0.35">
      <c r="A527" s="238" t="s">
        <v>142</v>
      </c>
      <c r="B527" s="396"/>
      <c r="C527" s="263" t="s">
        <v>61</v>
      </c>
      <c r="D527" s="280"/>
      <c r="E527" s="280"/>
      <c r="F527" s="280"/>
      <c r="G527" s="280"/>
      <c r="H527" s="280"/>
      <c r="I527" s="280">
        <f t="shared" ref="I527:S527" si="596">(I46/I448)*100</f>
        <v>0</v>
      </c>
      <c r="J527" s="280">
        <f t="shared" si="596"/>
        <v>73.363604074230309</v>
      </c>
      <c r="K527" s="280">
        <f t="shared" si="596"/>
        <v>71.592226800693254</v>
      </c>
      <c r="L527" s="280">
        <f t="shared" si="596"/>
        <v>74.119103478208629</v>
      </c>
      <c r="M527" s="280">
        <f t="shared" si="596"/>
        <v>78.198492535073711</v>
      </c>
      <c r="N527" s="280">
        <f t="shared" si="596"/>
        <v>63.387137995225075</v>
      </c>
      <c r="O527" s="280">
        <f t="shared" si="596"/>
        <v>60.323983641868459</v>
      </c>
      <c r="P527" s="280">
        <f t="shared" si="596"/>
        <v>46.376315315293851</v>
      </c>
      <c r="Q527" s="280">
        <f t="shared" si="596"/>
        <v>62.938696188049313</v>
      </c>
      <c r="R527" s="280">
        <f t="shared" si="596"/>
        <v>74.904905073925903</v>
      </c>
      <c r="S527" s="280">
        <f t="shared" si="596"/>
        <v>78.883133672636376</v>
      </c>
      <c r="T527" s="107">
        <f t="shared" ref="T527:U527" si="597">(T46/T448)*100</f>
        <v>84.691143998235944</v>
      </c>
      <c r="U527" s="107">
        <f t="shared" si="597"/>
        <v>72.228895750866656</v>
      </c>
    </row>
    <row r="528" spans="1:21" x14ac:dyDescent="0.35">
      <c r="A528" s="238" t="s">
        <v>142</v>
      </c>
      <c r="B528" s="396"/>
      <c r="C528" s="263" t="s">
        <v>62</v>
      </c>
      <c r="D528" s="280"/>
      <c r="E528" s="280"/>
      <c r="F528" s="280"/>
      <c r="G528" s="280"/>
      <c r="H528" s="280"/>
      <c r="I528" s="280"/>
      <c r="J528" s="280"/>
      <c r="K528" s="280"/>
      <c r="L528" s="280">
        <f t="shared" ref="L528:S528" si="598">(L47/L449)*100</f>
        <v>47.429132986809464</v>
      </c>
      <c r="M528" s="280">
        <f t="shared" si="598"/>
        <v>57.338491971273399</v>
      </c>
      <c r="N528" s="280">
        <f t="shared" si="598"/>
        <v>64.225543147336168</v>
      </c>
      <c r="O528" s="280">
        <f t="shared" si="598"/>
        <v>74.668456745004789</v>
      </c>
      <c r="P528" s="280">
        <f t="shared" si="598"/>
        <v>61.763337708224576</v>
      </c>
      <c r="Q528" s="280">
        <f t="shared" si="598"/>
        <v>66.096772833294366</v>
      </c>
      <c r="R528" s="280">
        <f t="shared" si="598"/>
        <v>61.294744038892922</v>
      </c>
      <c r="S528" s="280">
        <f t="shared" si="598"/>
        <v>66.871382145966095</v>
      </c>
      <c r="T528" s="107">
        <f t="shared" ref="T528:U528" si="599">(T47/T449)*100</f>
        <v>63.55709199500572</v>
      </c>
      <c r="U528" s="107">
        <f t="shared" si="599"/>
        <v>61.330968566826883</v>
      </c>
    </row>
    <row r="529" spans="1:21" x14ac:dyDescent="0.35">
      <c r="A529" s="238" t="s">
        <v>142</v>
      </c>
      <c r="B529" s="397"/>
      <c r="C529" s="282" t="s">
        <v>63</v>
      </c>
      <c r="D529" s="283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75"/>
      <c r="U529" s="275"/>
    </row>
    <row r="530" spans="1:21" x14ac:dyDescent="0.35">
      <c r="A530" s="238" t="s">
        <v>142</v>
      </c>
      <c r="B530" s="395" t="s">
        <v>1</v>
      </c>
      <c r="C530" s="284" t="s">
        <v>59</v>
      </c>
      <c r="D530" s="312"/>
      <c r="E530" s="273" t="e">
        <f t="shared" ref="E530:S530" si="600">(E49/E451)*100</f>
        <v>#DIV/0!</v>
      </c>
      <c r="F530" s="273" t="e">
        <f t="shared" si="600"/>
        <v>#DIV/0!</v>
      </c>
      <c r="G530" s="273" t="e">
        <f t="shared" si="600"/>
        <v>#DIV/0!</v>
      </c>
      <c r="H530" s="273" t="e">
        <f t="shared" si="600"/>
        <v>#DIV/0!</v>
      </c>
      <c r="I530" s="273">
        <f t="shared" si="600"/>
        <v>61.083314174338923</v>
      </c>
      <c r="J530" s="273">
        <f t="shared" si="600"/>
        <v>68.598996268485337</v>
      </c>
      <c r="K530" s="273">
        <f t="shared" si="600"/>
        <v>37.863561546749864</v>
      </c>
      <c r="L530" s="273">
        <f t="shared" si="600"/>
        <v>43.339987292010846</v>
      </c>
      <c r="M530" s="273">
        <f t="shared" si="600"/>
        <v>47.781897346438654</v>
      </c>
      <c r="N530" s="273">
        <f t="shared" si="600"/>
        <v>63.360154589288129</v>
      </c>
      <c r="O530" s="273">
        <f t="shared" si="600"/>
        <v>44.524093187167665</v>
      </c>
      <c r="P530" s="273">
        <f t="shared" si="600"/>
        <v>53.54850615916542</v>
      </c>
      <c r="Q530" s="273">
        <f t="shared" si="600"/>
        <v>68.690034368642955</v>
      </c>
      <c r="R530" s="273">
        <f t="shared" si="600"/>
        <v>78.597622109659781</v>
      </c>
      <c r="S530" s="273">
        <f t="shared" si="600"/>
        <v>71.046060340793133</v>
      </c>
      <c r="T530" s="107">
        <f t="shared" ref="T530:U530" si="601">(T49/T451)*100</f>
        <v>77.559553316140395</v>
      </c>
      <c r="U530" s="107">
        <f t="shared" si="601"/>
        <v>70.48679594450104</v>
      </c>
    </row>
    <row r="531" spans="1:21" x14ac:dyDescent="0.35">
      <c r="A531" s="238" t="s">
        <v>142</v>
      </c>
      <c r="B531" s="396"/>
      <c r="C531" s="263" t="s">
        <v>60</v>
      </c>
      <c r="D531" s="280"/>
      <c r="E531" s="273"/>
      <c r="F531" s="273"/>
      <c r="G531" s="273"/>
      <c r="H531" s="273"/>
      <c r="I531" s="273">
        <f t="shared" ref="I531:S531" si="602">(I50/I452)*100</f>
        <v>90.650350291207573</v>
      </c>
      <c r="J531" s="273">
        <f t="shared" si="602"/>
        <v>74.390112390411289</v>
      </c>
      <c r="K531" s="273">
        <f t="shared" si="602"/>
        <v>42.718195439969655</v>
      </c>
      <c r="L531" s="273">
        <f t="shared" si="602"/>
        <v>43.730261471491851</v>
      </c>
      <c r="M531" s="273">
        <f t="shared" si="602"/>
        <v>20.513455185397099</v>
      </c>
      <c r="N531" s="273">
        <f t="shared" si="602"/>
        <v>62.658725742225627</v>
      </c>
      <c r="O531" s="273">
        <f t="shared" si="602"/>
        <v>56.976183387244063</v>
      </c>
      <c r="P531" s="273">
        <f t="shared" si="602"/>
        <v>56.396896421472697</v>
      </c>
      <c r="Q531" s="273">
        <f t="shared" si="602"/>
        <v>77.288281758833293</v>
      </c>
      <c r="R531" s="273">
        <f t="shared" si="602"/>
        <v>80.446254146203273</v>
      </c>
      <c r="S531" s="273">
        <f t="shared" si="602"/>
        <v>69.424811098121964</v>
      </c>
      <c r="T531" s="107">
        <f t="shared" ref="T531:U531" si="603">(T50/T452)*100</f>
        <v>82.704739604065907</v>
      </c>
      <c r="U531" s="107">
        <f t="shared" si="603"/>
        <v>67.814603019186549</v>
      </c>
    </row>
    <row r="532" spans="1:21" x14ac:dyDescent="0.35">
      <c r="A532" s="238" t="s">
        <v>142</v>
      </c>
      <c r="B532" s="396"/>
      <c r="C532" s="263" t="s">
        <v>61</v>
      </c>
      <c r="D532" s="280"/>
      <c r="E532" s="280"/>
      <c r="F532" s="280"/>
      <c r="G532" s="280"/>
      <c r="H532" s="280"/>
      <c r="I532" s="280">
        <f t="shared" ref="I532:S532" si="604">(I51/I453)*100</f>
        <v>0</v>
      </c>
      <c r="J532" s="280">
        <f t="shared" si="604"/>
        <v>54.84049929524835</v>
      </c>
      <c r="K532" s="280">
        <f t="shared" si="604"/>
        <v>33.975945562978374</v>
      </c>
      <c r="L532" s="280">
        <f t="shared" si="604"/>
        <v>43.689172836777018</v>
      </c>
      <c r="M532" s="280">
        <f t="shared" si="604"/>
        <v>53.331380057767873</v>
      </c>
      <c r="N532" s="280">
        <f t="shared" si="604"/>
        <v>70.570005973677368</v>
      </c>
      <c r="O532" s="280">
        <f t="shared" si="604"/>
        <v>31.808150892994703</v>
      </c>
      <c r="P532" s="280">
        <f t="shared" si="604"/>
        <v>57.265675672862457</v>
      </c>
      <c r="Q532" s="280">
        <f t="shared" si="604"/>
        <v>77.282508172741487</v>
      </c>
      <c r="R532" s="280">
        <f t="shared" si="604"/>
        <v>84.327748938941497</v>
      </c>
      <c r="S532" s="280">
        <f t="shared" si="604"/>
        <v>72.003448600264562</v>
      </c>
      <c r="T532" s="107">
        <f t="shared" ref="T532:U532" si="605">(T51/T453)*100</f>
        <v>79.012658467227197</v>
      </c>
      <c r="U532" s="107">
        <f t="shared" si="605"/>
        <v>72.715805731809226</v>
      </c>
    </row>
    <row r="533" spans="1:21" x14ac:dyDescent="0.35">
      <c r="A533" s="238" t="s">
        <v>142</v>
      </c>
      <c r="B533" s="396"/>
      <c r="C533" s="263" t="s">
        <v>62</v>
      </c>
      <c r="D533" s="280"/>
      <c r="E533" s="280"/>
      <c r="F533" s="280"/>
      <c r="G533" s="280"/>
      <c r="H533" s="280"/>
      <c r="I533" s="280"/>
      <c r="J533" s="280"/>
      <c r="K533" s="280"/>
      <c r="L533" s="280">
        <f t="shared" ref="L533:S533" si="606">(L52/L454)*100</f>
        <v>42.90544629343448</v>
      </c>
      <c r="M533" s="280">
        <f t="shared" si="606"/>
        <v>54.381986459557908</v>
      </c>
      <c r="N533" s="280">
        <f t="shared" si="606"/>
        <v>50.675135403939883</v>
      </c>
      <c r="O533" s="280">
        <f t="shared" si="606"/>
        <v>65.367738294768799</v>
      </c>
      <c r="P533" s="280">
        <f t="shared" si="606"/>
        <v>46.023512886826083</v>
      </c>
      <c r="Q533" s="280">
        <f t="shared" si="606"/>
        <v>55.137811424429948</v>
      </c>
      <c r="R533" s="280">
        <f t="shared" si="606"/>
        <v>58.923486516626255</v>
      </c>
      <c r="S533" s="280">
        <f t="shared" si="606"/>
        <v>69.810114217773162</v>
      </c>
      <c r="T533" s="107">
        <f t="shared" ref="T533:U533" si="607">(T52/T454)*100</f>
        <v>61.538125546026748</v>
      </c>
      <c r="U533" s="107">
        <f t="shared" si="607"/>
        <v>63.953162362628646</v>
      </c>
    </row>
    <row r="534" spans="1:21" x14ac:dyDescent="0.35">
      <c r="A534" s="238" t="s">
        <v>142</v>
      </c>
      <c r="B534" s="397"/>
      <c r="C534" s="282" t="s">
        <v>63</v>
      </c>
      <c r="D534" s="283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75"/>
      <c r="U534" s="275"/>
    </row>
    <row r="535" spans="1:21" x14ac:dyDescent="0.35">
      <c r="A535" s="238" t="s">
        <v>142</v>
      </c>
      <c r="B535" s="393" t="s">
        <v>166</v>
      </c>
      <c r="C535" s="284" t="s">
        <v>59</v>
      </c>
      <c r="D535" s="312"/>
      <c r="E535" s="273"/>
      <c r="F535" s="273"/>
      <c r="G535" s="273"/>
      <c r="H535" s="273"/>
      <c r="I535" s="273"/>
      <c r="J535" s="273"/>
      <c r="K535" s="273"/>
      <c r="L535" s="273"/>
      <c r="M535" s="273"/>
      <c r="N535" s="273">
        <f t="shared" ref="N535:S535" si="608">(N54/N456)*100</f>
        <v>53.2113649301834</v>
      </c>
      <c r="O535" s="273">
        <f t="shared" si="608"/>
        <v>70.221857950535565</v>
      </c>
      <c r="P535" s="273">
        <f t="shared" si="608"/>
        <v>64.902169434596033</v>
      </c>
      <c r="Q535" s="273">
        <f t="shared" si="608"/>
        <v>68.307295965918229</v>
      </c>
      <c r="R535" s="273">
        <f t="shared" si="608"/>
        <v>61.636094434853725</v>
      </c>
      <c r="S535" s="273">
        <f t="shared" si="608"/>
        <v>76.585963456282954</v>
      </c>
      <c r="T535" s="107">
        <f t="shared" ref="T535:U535" si="609">(T54/T456)*100</f>
        <v>76.609116650732673</v>
      </c>
      <c r="U535" s="107">
        <f t="shared" si="609"/>
        <v>68.687600234467197</v>
      </c>
    </row>
    <row r="536" spans="1:21" x14ac:dyDescent="0.35">
      <c r="A536" s="238" t="s">
        <v>142</v>
      </c>
      <c r="B536" s="390"/>
      <c r="C536" s="263" t="s">
        <v>60</v>
      </c>
      <c r="D536" s="280"/>
      <c r="E536" s="273"/>
      <c r="F536" s="273"/>
      <c r="G536" s="273"/>
      <c r="H536" s="273"/>
      <c r="I536" s="273"/>
      <c r="J536" s="273"/>
      <c r="K536" s="273"/>
      <c r="L536" s="273"/>
      <c r="M536" s="273"/>
      <c r="N536" s="273">
        <f t="shared" ref="N536:S536" si="610">(N55/N457)*100</f>
        <v>57.662278718506379</v>
      </c>
      <c r="O536" s="273">
        <f t="shared" si="610"/>
        <v>67.149249586659536</v>
      </c>
      <c r="P536" s="273">
        <f t="shared" si="610"/>
        <v>87.813019174960289</v>
      </c>
      <c r="Q536" s="273">
        <f t="shared" si="610"/>
        <v>38.189334833557162</v>
      </c>
      <c r="R536" s="273">
        <f t="shared" si="610"/>
        <v>37.681288293776035</v>
      </c>
      <c r="S536" s="273">
        <f t="shared" si="610"/>
        <v>77.938941145464142</v>
      </c>
      <c r="T536" s="107">
        <f t="shared" ref="T536:U536" si="611">(T55/T457)*100</f>
        <v>92.188943622797808</v>
      </c>
      <c r="U536" s="107">
        <f t="shared" si="611"/>
        <v>69.161033811731855</v>
      </c>
    </row>
    <row r="537" spans="1:21" x14ac:dyDescent="0.35">
      <c r="A537" s="238" t="s">
        <v>142</v>
      </c>
      <c r="B537" s="390"/>
      <c r="C537" s="263" t="s">
        <v>61</v>
      </c>
      <c r="D537" s="280"/>
      <c r="E537" s="280"/>
      <c r="F537" s="280"/>
      <c r="G537" s="280"/>
      <c r="H537" s="280"/>
      <c r="I537" s="280"/>
      <c r="J537" s="280"/>
      <c r="K537" s="280"/>
      <c r="L537" s="280"/>
      <c r="M537" s="280"/>
      <c r="N537" s="280">
        <f t="shared" ref="N537:S537" si="612">(N56/N458)*100</f>
        <v>69.55714699128383</v>
      </c>
      <c r="O537" s="280">
        <f t="shared" si="612"/>
        <v>62.563797376847297</v>
      </c>
      <c r="P537" s="280">
        <f t="shared" si="612"/>
        <v>60.958918245550144</v>
      </c>
      <c r="Q537" s="280">
        <f t="shared" si="612"/>
        <v>76.836644776019142</v>
      </c>
      <c r="R537" s="280">
        <f t="shared" si="612"/>
        <v>76.539059640135548</v>
      </c>
      <c r="S537" s="280">
        <f t="shared" si="612"/>
        <v>90.374820127776943</v>
      </c>
      <c r="T537" s="107">
        <f t="shared" ref="T537:U537" si="613">(T56/T458)*100</f>
        <v>68.200274438568044</v>
      </c>
      <c r="U537" s="107">
        <f t="shared" si="613"/>
        <v>80.601409530609885</v>
      </c>
    </row>
    <row r="538" spans="1:21" x14ac:dyDescent="0.35">
      <c r="A538" s="238" t="s">
        <v>142</v>
      </c>
      <c r="B538" s="390"/>
      <c r="C538" s="263" t="s">
        <v>62</v>
      </c>
      <c r="D538" s="280"/>
      <c r="E538" s="280"/>
      <c r="F538" s="280"/>
      <c r="G538" s="280"/>
      <c r="H538" s="280"/>
      <c r="I538" s="280"/>
      <c r="J538" s="280"/>
      <c r="K538" s="280"/>
      <c r="L538" s="280"/>
      <c r="M538" s="280"/>
      <c r="N538" s="280">
        <f t="shared" ref="N538:S538" si="614">(N57/N459)*100</f>
        <v>50.980867362821293</v>
      </c>
      <c r="O538" s="280">
        <f t="shared" si="614"/>
        <v>72.795377504658006</v>
      </c>
      <c r="P538" s="280">
        <f t="shared" si="614"/>
        <v>61.942827190373059</v>
      </c>
      <c r="Q538" s="280">
        <f t="shared" si="614"/>
        <v>60.122198371199552</v>
      </c>
      <c r="R538" s="280">
        <f t="shared" si="614"/>
        <v>66.012616207266703</v>
      </c>
      <c r="S538" s="280">
        <f t="shared" si="614"/>
        <v>74.836405161328472</v>
      </c>
      <c r="T538" s="107">
        <f t="shared" ref="T538:U538" si="615">(T57/T459)*100</f>
        <v>73.84405597594386</v>
      </c>
      <c r="U538" s="107">
        <f t="shared" si="615"/>
        <v>67.677360745474772</v>
      </c>
    </row>
    <row r="539" spans="1:21" x14ac:dyDescent="0.35">
      <c r="A539" s="238" t="s">
        <v>142</v>
      </c>
      <c r="B539" s="391"/>
      <c r="C539" s="282" t="s">
        <v>63</v>
      </c>
      <c r="D539" s="283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75"/>
      <c r="U539" s="275"/>
    </row>
    <row r="540" spans="1:21" x14ac:dyDescent="0.35">
      <c r="A540" s="238" t="s">
        <v>142</v>
      </c>
      <c r="B540" s="395" t="s">
        <v>11</v>
      </c>
      <c r="C540" s="284" t="s">
        <v>59</v>
      </c>
      <c r="D540" s="312"/>
      <c r="E540" s="273" t="e">
        <f t="shared" ref="E540:S540" si="616">(E59/E461)*100</f>
        <v>#DIV/0!</v>
      </c>
      <c r="F540" s="273" t="e">
        <f t="shared" si="616"/>
        <v>#DIV/0!</v>
      </c>
      <c r="G540" s="273" t="e">
        <f t="shared" si="616"/>
        <v>#DIV/0!</v>
      </c>
      <c r="H540" s="273" t="e">
        <f t="shared" si="616"/>
        <v>#DIV/0!</v>
      </c>
      <c r="I540" s="273">
        <f t="shared" si="616"/>
        <v>91.103009637840444</v>
      </c>
      <c r="J540" s="273">
        <f t="shared" si="616"/>
        <v>73.811552662506571</v>
      </c>
      <c r="K540" s="273">
        <f t="shared" si="616"/>
        <v>59.388123817903725</v>
      </c>
      <c r="L540" s="273">
        <f t="shared" si="616"/>
        <v>49.103687161815998</v>
      </c>
      <c r="M540" s="273">
        <f t="shared" si="616"/>
        <v>52.82958620149634</v>
      </c>
      <c r="N540" s="273">
        <f t="shared" si="616"/>
        <v>54.532862305779105</v>
      </c>
      <c r="O540" s="273">
        <f t="shared" si="616"/>
        <v>61.294111857100845</v>
      </c>
      <c r="P540" s="273">
        <f t="shared" si="616"/>
        <v>55.583369496642554</v>
      </c>
      <c r="Q540" s="273">
        <f t="shared" si="616"/>
        <v>50.27471480239101</v>
      </c>
      <c r="R540" s="273">
        <f t="shared" si="616"/>
        <v>63.314238920911102</v>
      </c>
      <c r="S540" s="273">
        <f t="shared" si="616"/>
        <v>69.498335307567913</v>
      </c>
      <c r="T540" s="107">
        <f t="shared" ref="T540:U540" si="617">(T59/T461)*100</f>
        <v>72.067503544749272</v>
      </c>
      <c r="U540" s="107">
        <f t="shared" si="617"/>
        <v>64.517392384295519</v>
      </c>
    </row>
    <row r="541" spans="1:21" x14ac:dyDescent="0.35">
      <c r="A541" s="238" t="s">
        <v>142</v>
      </c>
      <c r="B541" s="396"/>
      <c r="C541" s="263" t="s">
        <v>60</v>
      </c>
      <c r="D541" s="280"/>
      <c r="E541" s="273"/>
      <c r="F541" s="273"/>
      <c r="G541" s="273"/>
      <c r="H541" s="273"/>
      <c r="I541" s="273">
        <f t="shared" ref="I541:S541" si="618">(I60/I462)*100</f>
        <v>141.35124750604362</v>
      </c>
      <c r="J541" s="273">
        <f t="shared" si="618"/>
        <v>76.617777608611647</v>
      </c>
      <c r="K541" s="273">
        <f t="shared" si="618"/>
        <v>56.864517654706283</v>
      </c>
      <c r="L541" s="273">
        <f t="shared" si="618"/>
        <v>49.381335747202073</v>
      </c>
      <c r="M541" s="273">
        <f t="shared" si="618"/>
        <v>41.306160706834746</v>
      </c>
      <c r="N541" s="273">
        <f t="shared" si="618"/>
        <v>41.739248143933658</v>
      </c>
      <c r="O541" s="273">
        <f t="shared" si="618"/>
        <v>51.689104840771869</v>
      </c>
      <c r="P541" s="273">
        <f t="shared" si="618"/>
        <v>51.912808250513841</v>
      </c>
      <c r="Q541" s="273">
        <f t="shared" si="618"/>
        <v>42.317303815356418</v>
      </c>
      <c r="R541" s="273">
        <f t="shared" si="618"/>
        <v>46.990209288916425</v>
      </c>
      <c r="S541" s="273">
        <f t="shared" si="618"/>
        <v>64.112806916757364</v>
      </c>
      <c r="T541" s="107">
        <f t="shared" ref="T541:U541" si="619">(T60/T462)*100</f>
        <v>71.108115734513746</v>
      </c>
      <c r="U541" s="107">
        <f t="shared" si="619"/>
        <v>64.736071576270405</v>
      </c>
    </row>
    <row r="542" spans="1:21" x14ac:dyDescent="0.35">
      <c r="A542" s="238" t="s">
        <v>142</v>
      </c>
      <c r="B542" s="396"/>
      <c r="C542" s="263" t="s">
        <v>61</v>
      </c>
      <c r="D542" s="280"/>
      <c r="E542" s="280"/>
      <c r="F542" s="280"/>
      <c r="G542" s="280"/>
      <c r="H542" s="280"/>
      <c r="I542" s="280">
        <f t="shared" ref="I542:S542" si="620">(I61/I463)*100</f>
        <v>0</v>
      </c>
      <c r="J542" s="280">
        <f t="shared" si="620"/>
        <v>67.114009914584372</v>
      </c>
      <c r="K542" s="280">
        <f t="shared" si="620"/>
        <v>64.507659620654223</v>
      </c>
      <c r="L542" s="280">
        <f t="shared" si="620"/>
        <v>50.530740797443983</v>
      </c>
      <c r="M542" s="280">
        <f t="shared" si="620"/>
        <v>54.020459509319309</v>
      </c>
      <c r="N542" s="280">
        <f t="shared" si="620"/>
        <v>54.926302208579592</v>
      </c>
      <c r="O542" s="280">
        <f t="shared" si="620"/>
        <v>62.111904681651161</v>
      </c>
      <c r="P542" s="280">
        <f t="shared" si="620"/>
        <v>62.150595197407888</v>
      </c>
      <c r="Q542" s="280">
        <f t="shared" si="620"/>
        <v>80.357704549968858</v>
      </c>
      <c r="R542" s="280">
        <f t="shared" si="620"/>
        <v>74.923169668426652</v>
      </c>
      <c r="S542" s="280">
        <f t="shared" si="620"/>
        <v>69.737470136382328</v>
      </c>
      <c r="T542" s="107">
        <f t="shared" ref="T542:U542" si="621">(T61/T463)*100</f>
        <v>76.270125602558707</v>
      </c>
      <c r="U542" s="107">
        <f t="shared" si="621"/>
        <v>65.104749824480777</v>
      </c>
    </row>
    <row r="543" spans="1:21" x14ac:dyDescent="0.35">
      <c r="A543" s="238" t="s">
        <v>142</v>
      </c>
      <c r="B543" s="396"/>
      <c r="C543" s="263" t="s">
        <v>62</v>
      </c>
      <c r="D543" s="280"/>
      <c r="E543" s="280"/>
      <c r="F543" s="280"/>
      <c r="G543" s="280"/>
      <c r="H543" s="280"/>
      <c r="I543" s="280"/>
      <c r="J543" s="280"/>
      <c r="K543" s="280"/>
      <c r="L543" s="280">
        <f t="shared" ref="L543:S543" si="622">(L62/L464)*100</f>
        <v>48.127266379546846</v>
      </c>
      <c r="M543" s="280">
        <f t="shared" si="622"/>
        <v>57.021831278722132</v>
      </c>
      <c r="N543" s="280">
        <f t="shared" si="622"/>
        <v>65.119324400037172</v>
      </c>
      <c r="O543" s="280">
        <f t="shared" si="622"/>
        <v>72.853050933414067</v>
      </c>
      <c r="P543" s="280">
        <f t="shared" si="622"/>
        <v>60.834361554904127</v>
      </c>
      <c r="Q543" s="280">
        <f t="shared" si="622"/>
        <v>57.120301784555174</v>
      </c>
      <c r="R543" s="280">
        <f t="shared" si="622"/>
        <v>69.844906270487527</v>
      </c>
      <c r="S543" s="280">
        <f t="shared" si="622"/>
        <v>74.299433654888475</v>
      </c>
      <c r="T543" s="107">
        <f t="shared" ref="T543:U543" si="623">(T62/T464)*100</f>
        <v>70.514766358107565</v>
      </c>
      <c r="U543" s="107">
        <f t="shared" si="623"/>
        <v>63.996606985813052</v>
      </c>
    </row>
    <row r="544" spans="1:21" x14ac:dyDescent="0.35">
      <c r="A544" s="238" t="s">
        <v>142</v>
      </c>
      <c r="B544" s="397"/>
      <c r="C544" s="282" t="s">
        <v>63</v>
      </c>
      <c r="D544" s="283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75"/>
      <c r="U544" s="275"/>
    </row>
    <row r="545" spans="1:21" x14ac:dyDescent="0.35">
      <c r="A545" s="238" t="s">
        <v>142</v>
      </c>
      <c r="B545" s="395" t="s">
        <v>12</v>
      </c>
      <c r="C545" s="284" t="s">
        <v>59</v>
      </c>
      <c r="D545" s="312"/>
      <c r="E545" s="273" t="e">
        <f t="shared" ref="E545:S545" si="624">(E64/E466)*100</f>
        <v>#DIV/0!</v>
      </c>
      <c r="F545" s="273" t="e">
        <f t="shared" si="624"/>
        <v>#DIV/0!</v>
      </c>
      <c r="G545" s="273" t="e">
        <f t="shared" si="624"/>
        <v>#DIV/0!</v>
      </c>
      <c r="H545" s="273" t="e">
        <f t="shared" si="624"/>
        <v>#DIV/0!</v>
      </c>
      <c r="I545" s="273">
        <f t="shared" si="624"/>
        <v>159.28422065177807</v>
      </c>
      <c r="J545" s="273">
        <f t="shared" si="624"/>
        <v>87.825878458578416</v>
      </c>
      <c r="K545" s="273">
        <f t="shared" si="624"/>
        <v>91.859690832826786</v>
      </c>
      <c r="L545" s="273">
        <f t="shared" si="624"/>
        <v>42.634971975253016</v>
      </c>
      <c r="M545" s="273">
        <f t="shared" si="624"/>
        <v>49.972196058023499</v>
      </c>
      <c r="N545" s="273">
        <f t="shared" si="624"/>
        <v>55.790122547471718</v>
      </c>
      <c r="O545" s="273">
        <f t="shared" si="624"/>
        <v>73.952070589547986</v>
      </c>
      <c r="P545" s="273">
        <f t="shared" si="624"/>
        <v>54.890433890199787</v>
      </c>
      <c r="Q545" s="273">
        <f t="shared" si="624"/>
        <v>69.019893124035306</v>
      </c>
      <c r="R545" s="273">
        <f t="shared" si="624"/>
        <v>65.330564519624218</v>
      </c>
      <c r="S545" s="273">
        <f t="shared" si="624"/>
        <v>62.270881537934422</v>
      </c>
      <c r="T545" s="107">
        <f t="shared" ref="T545:U545" si="625">(T64/T466)*100</f>
        <v>74.787942933425285</v>
      </c>
      <c r="U545" s="107">
        <f t="shared" si="625"/>
        <v>74.516322303880173</v>
      </c>
    </row>
    <row r="546" spans="1:21" x14ac:dyDescent="0.35">
      <c r="A546" s="238" t="s">
        <v>142</v>
      </c>
      <c r="B546" s="396"/>
      <c r="C546" s="263" t="s">
        <v>60</v>
      </c>
      <c r="D546" s="280"/>
      <c r="E546" s="273"/>
      <c r="F546" s="273"/>
      <c r="G546" s="273"/>
      <c r="H546" s="273"/>
      <c r="I546" s="273">
        <f t="shared" ref="I546:S546" si="626">(I65/I467)*100</f>
        <v>191.75272896604446</v>
      </c>
      <c r="J546" s="273">
        <f t="shared" si="626"/>
        <v>88.037572982863978</v>
      </c>
      <c r="K546" s="273">
        <f t="shared" si="626"/>
        <v>92.626398196263764</v>
      </c>
      <c r="L546" s="273">
        <f t="shared" si="626"/>
        <v>41.280971090393699</v>
      </c>
      <c r="M546" s="273">
        <f t="shared" si="626"/>
        <v>64.671284077592702</v>
      </c>
      <c r="N546" s="273">
        <f t="shared" si="626"/>
        <v>70.828626478355972</v>
      </c>
      <c r="O546" s="273">
        <f t="shared" si="626"/>
        <v>56.299280895196283</v>
      </c>
      <c r="P546" s="273">
        <f t="shared" si="626"/>
        <v>29.65715597926966</v>
      </c>
      <c r="Q546" s="273">
        <f t="shared" si="626"/>
        <v>82.520626197385212</v>
      </c>
      <c r="R546" s="273">
        <f t="shared" si="626"/>
        <v>91.38427444323554</v>
      </c>
      <c r="S546" s="273">
        <f t="shared" si="626"/>
        <v>23.134529448853026</v>
      </c>
      <c r="T546" s="107">
        <f t="shared" ref="T546:U546" si="627">(T65/T467)*100</f>
        <v>76.763962362080434</v>
      </c>
      <c r="U546" s="107">
        <f t="shared" si="627"/>
        <v>84.549941701168592</v>
      </c>
    </row>
    <row r="547" spans="1:21" x14ac:dyDescent="0.35">
      <c r="A547" s="238" t="s">
        <v>142</v>
      </c>
      <c r="B547" s="396"/>
      <c r="C547" s="263" t="s">
        <v>61</v>
      </c>
      <c r="D547" s="280"/>
      <c r="E547" s="280"/>
      <c r="F547" s="280"/>
      <c r="G547" s="280"/>
      <c r="H547" s="280"/>
      <c r="I547" s="280">
        <f t="shared" ref="I547:S547" si="628">(I66/I468)*100</f>
        <v>0</v>
      </c>
      <c r="J547" s="280">
        <f t="shared" si="628"/>
        <v>84.454416134268769</v>
      </c>
      <c r="K547" s="280">
        <f t="shared" si="628"/>
        <v>83.755368977787526</v>
      </c>
      <c r="L547" s="280">
        <f t="shared" si="628"/>
        <v>47.297603852238787</v>
      </c>
      <c r="M547" s="280">
        <f t="shared" si="628"/>
        <v>60.209785589600038</v>
      </c>
      <c r="N547" s="280">
        <f t="shared" si="628"/>
        <v>63.313454055211714</v>
      </c>
      <c r="O547" s="280">
        <f t="shared" si="628"/>
        <v>78.709531183405417</v>
      </c>
      <c r="P547" s="280">
        <f t="shared" si="628"/>
        <v>100</v>
      </c>
      <c r="Q547" s="280"/>
      <c r="R547" s="280">
        <f t="shared" si="628"/>
        <v>76.924086786435112</v>
      </c>
      <c r="S547" s="280">
        <f t="shared" si="628"/>
        <v>87.564289717053782</v>
      </c>
      <c r="T547" s="107">
        <f t="shared" ref="T547:U547" si="629">(T66/T468)*100</f>
        <v>76.276411140680068</v>
      </c>
      <c r="U547" s="107">
        <f t="shared" si="629"/>
        <v>66.924114725356631</v>
      </c>
    </row>
    <row r="548" spans="1:21" x14ac:dyDescent="0.35">
      <c r="A548" s="238" t="s">
        <v>142</v>
      </c>
      <c r="B548" s="396"/>
      <c r="C548" s="263" t="s">
        <v>62</v>
      </c>
      <c r="D548" s="280"/>
      <c r="E548" s="280"/>
      <c r="F548" s="280"/>
      <c r="G548" s="280"/>
      <c r="H548" s="280"/>
      <c r="I548" s="280"/>
      <c r="J548" s="280"/>
      <c r="K548" s="280"/>
      <c r="L548" s="280">
        <f t="shared" ref="L548:S548" si="630">(L67/L469)*100</f>
        <v>44.848609395100084</v>
      </c>
      <c r="M548" s="280">
        <f t="shared" si="630"/>
        <v>47.292729313297073</v>
      </c>
      <c r="N548" s="280">
        <f t="shared" si="630"/>
        <v>53.859282496566784</v>
      </c>
      <c r="O548" s="280">
        <f t="shared" si="630"/>
        <v>75.930513895996739</v>
      </c>
      <c r="P548" s="280">
        <f t="shared" si="630"/>
        <v>59.255695380263539</v>
      </c>
      <c r="Q548" s="280">
        <f t="shared" si="630"/>
        <v>65.715500414480104</v>
      </c>
      <c r="R548" s="280">
        <f t="shared" si="630"/>
        <v>60.369404720183205</v>
      </c>
      <c r="S548" s="280">
        <f t="shared" si="630"/>
        <v>78.558100236269837</v>
      </c>
      <c r="T548" s="107">
        <f t="shared" ref="T548:U548" si="631">(T67/T469)*100</f>
        <v>74.230475084050823</v>
      </c>
      <c r="U548" s="107">
        <f t="shared" si="631"/>
        <v>74.865198532044502</v>
      </c>
    </row>
    <row r="549" spans="1:21" ht="15" thickBot="1" x14ac:dyDescent="0.4">
      <c r="A549" s="238" t="s">
        <v>142</v>
      </c>
      <c r="B549" s="401"/>
      <c r="C549" s="285" t="s">
        <v>63</v>
      </c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306"/>
      <c r="U549" s="306"/>
    </row>
    <row r="550" spans="1:21" x14ac:dyDescent="0.35">
      <c r="A550" s="238" t="s">
        <v>142</v>
      </c>
      <c r="B550" s="402" t="s">
        <v>64</v>
      </c>
      <c r="C550" s="279" t="s">
        <v>59</v>
      </c>
      <c r="D550" s="107"/>
      <c r="E550" s="273" t="e">
        <f t="shared" ref="E550:S550" si="632">(E69/E471)*100</f>
        <v>#DIV/0!</v>
      </c>
      <c r="F550" s="273" t="e">
        <f t="shared" si="632"/>
        <v>#DIV/0!</v>
      </c>
      <c r="G550" s="273" t="e">
        <f t="shared" si="632"/>
        <v>#DIV/0!</v>
      </c>
      <c r="H550" s="273" t="e">
        <f t="shared" si="632"/>
        <v>#DIV/0!</v>
      </c>
      <c r="I550" s="273">
        <f t="shared" si="632"/>
        <v>118.18571592910901</v>
      </c>
      <c r="J550" s="273">
        <f t="shared" si="632"/>
        <v>80.500217531938844</v>
      </c>
      <c r="K550" s="273">
        <f t="shared" si="632"/>
        <v>67.893521590215144</v>
      </c>
      <c r="L550" s="273">
        <f t="shared" si="632"/>
        <v>51.33670293169412</v>
      </c>
      <c r="M550" s="273">
        <f t="shared" si="632"/>
        <v>54.714166301096277</v>
      </c>
      <c r="N550" s="273">
        <f t="shared" si="632"/>
        <v>67.716592102944333</v>
      </c>
      <c r="O550" s="273">
        <f t="shared" si="632"/>
        <v>83.784367203612604</v>
      </c>
      <c r="P550" s="273">
        <f t="shared" si="632"/>
        <v>77.792008393390105</v>
      </c>
      <c r="Q550" s="273">
        <f t="shared" si="632"/>
        <v>79.683405891248611</v>
      </c>
      <c r="R550" s="273">
        <f t="shared" si="632"/>
        <v>83.95769706187744</v>
      </c>
      <c r="S550" s="273">
        <f t="shared" si="632"/>
        <v>87.280648762237163</v>
      </c>
      <c r="T550" s="107">
        <f t="shared" ref="T550:U550" si="633">(T69/T471)*100</f>
        <v>84.597504170034313</v>
      </c>
      <c r="U550" s="107">
        <f t="shared" si="633"/>
        <v>73.605427921037858</v>
      </c>
    </row>
    <row r="551" spans="1:21" x14ac:dyDescent="0.35">
      <c r="A551" s="238" t="s">
        <v>142</v>
      </c>
      <c r="B551" s="402"/>
      <c r="C551" s="263" t="s">
        <v>60</v>
      </c>
      <c r="D551" s="280"/>
      <c r="E551" s="273"/>
      <c r="F551" s="273"/>
      <c r="G551" s="273"/>
      <c r="H551" s="273"/>
      <c r="I551" s="273">
        <f t="shared" ref="I551:S551" si="634">(I70/I472)*100</f>
        <v>118.26422459079163</v>
      </c>
      <c r="J551" s="273">
        <f t="shared" si="634"/>
        <v>87.161317251234991</v>
      </c>
      <c r="K551" s="273">
        <f t="shared" si="634"/>
        <v>75.605938521951217</v>
      </c>
      <c r="L551" s="273">
        <f t="shared" si="634"/>
        <v>77.04167696340906</v>
      </c>
      <c r="M551" s="273">
        <f t="shared" si="634"/>
        <v>69.069103846741754</v>
      </c>
      <c r="N551" s="273">
        <f t="shared" si="634"/>
        <v>96.312615643832572</v>
      </c>
      <c r="O551" s="273">
        <f t="shared" si="634"/>
        <v>96.081334193495564</v>
      </c>
      <c r="P551" s="273">
        <f t="shared" si="634"/>
        <v>96.687405278537526</v>
      </c>
      <c r="Q551" s="273">
        <f t="shared" si="634"/>
        <v>97.710655321456628</v>
      </c>
      <c r="R551" s="273">
        <f t="shared" si="634"/>
        <v>98.655284217521071</v>
      </c>
      <c r="S551" s="273">
        <f t="shared" si="634"/>
        <v>98.499478716336981</v>
      </c>
      <c r="T551" s="107">
        <f t="shared" ref="T551:U551" si="635">(T70/T472)*100</f>
        <v>98.114763910919777</v>
      </c>
      <c r="U551" s="107">
        <f t="shared" si="635"/>
        <v>79.636013998822222</v>
      </c>
    </row>
    <row r="552" spans="1:21" x14ac:dyDescent="0.35">
      <c r="A552" s="238" t="s">
        <v>142</v>
      </c>
      <c r="B552" s="402"/>
      <c r="C552" s="263" t="s">
        <v>61</v>
      </c>
      <c r="D552" s="280"/>
      <c r="E552" s="280"/>
      <c r="F552" s="280"/>
      <c r="G552" s="280"/>
      <c r="H552" s="280"/>
      <c r="I552" s="280"/>
      <c r="J552" s="280">
        <f t="shared" ref="J552:S552" si="636">(J71/J473)*100</f>
        <v>64.787932120018226</v>
      </c>
      <c r="K552" s="280">
        <f t="shared" si="636"/>
        <v>54.190703653247596</v>
      </c>
      <c r="L552" s="280">
        <f t="shared" si="636"/>
        <v>41.861889744253368</v>
      </c>
      <c r="M552" s="280">
        <f t="shared" si="636"/>
        <v>35.431808171162075</v>
      </c>
      <c r="N552" s="280">
        <f t="shared" si="636"/>
        <v>43.439899469914586</v>
      </c>
      <c r="O552" s="280">
        <f t="shared" si="636"/>
        <v>71.147786106962855</v>
      </c>
      <c r="P552" s="280">
        <f t="shared" si="636"/>
        <v>56.905174786308187</v>
      </c>
      <c r="Q552" s="280">
        <f t="shared" si="636"/>
        <v>74.990676998995482</v>
      </c>
      <c r="R552" s="280">
        <f t="shared" si="636"/>
        <v>79.669609446147589</v>
      </c>
      <c r="S552" s="280">
        <f t="shared" si="636"/>
        <v>85.582028715742425</v>
      </c>
      <c r="T552" s="107">
        <f t="shared" ref="T552:U552" si="637">(T71/T473)*100</f>
        <v>82.148798617328595</v>
      </c>
      <c r="U552" s="107">
        <f t="shared" si="637"/>
        <v>68.217567240839685</v>
      </c>
    </row>
    <row r="553" spans="1:21" x14ac:dyDescent="0.35">
      <c r="A553" s="238" t="s">
        <v>142</v>
      </c>
      <c r="B553" s="402"/>
      <c r="C553" s="263" t="s">
        <v>62</v>
      </c>
      <c r="D553" s="280"/>
      <c r="E553" s="280"/>
      <c r="F553" s="280"/>
      <c r="G553" s="280"/>
      <c r="H553" s="280"/>
      <c r="I553" s="280"/>
      <c r="J553" s="280"/>
      <c r="K553" s="280"/>
      <c r="L553" s="280">
        <f t="shared" ref="L553:S553" si="638">(L72/L474)*100</f>
        <v>41.77091102679934</v>
      </c>
      <c r="M553" s="280">
        <f t="shared" si="638"/>
        <v>56.910380426568793</v>
      </c>
      <c r="N553" s="280">
        <f t="shared" si="638"/>
        <v>60.407462673802449</v>
      </c>
      <c r="O553" s="280">
        <f t="shared" si="638"/>
        <v>75.505190542340046</v>
      </c>
      <c r="P553" s="280">
        <f t="shared" si="638"/>
        <v>59.154596329386742</v>
      </c>
      <c r="Q553" s="280">
        <f t="shared" si="638"/>
        <v>64.611137908841727</v>
      </c>
      <c r="R553" s="280">
        <f t="shared" si="638"/>
        <v>71.515917808458497</v>
      </c>
      <c r="S553" s="280">
        <f t="shared" si="638"/>
        <v>71.875160929654101</v>
      </c>
      <c r="T553" s="107">
        <f t="shared" ref="T553:U553" si="639">(T72/T474)*100</f>
        <v>64.996010818767928</v>
      </c>
      <c r="U553" s="107">
        <f t="shared" si="639"/>
        <v>66.197018711604869</v>
      </c>
    </row>
    <row r="554" spans="1:21" x14ac:dyDescent="0.35">
      <c r="A554" s="238" t="s">
        <v>142</v>
      </c>
      <c r="B554" s="403"/>
      <c r="C554" s="287" t="s">
        <v>63</v>
      </c>
      <c r="D554" s="283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75"/>
      <c r="U554" s="275"/>
    </row>
    <row r="555" spans="1:21" x14ac:dyDescent="0.35">
      <c r="A555" s="238" t="s">
        <v>142</v>
      </c>
      <c r="B555" s="395" t="s">
        <v>65</v>
      </c>
      <c r="C555" s="284" t="s">
        <v>59</v>
      </c>
      <c r="D555" s="107"/>
      <c r="E555" s="273" t="e">
        <f t="shared" ref="E555:S555" si="640">(E74/E476)*100</f>
        <v>#DIV/0!</v>
      </c>
      <c r="F555" s="273" t="e">
        <f t="shared" si="640"/>
        <v>#DIV/0!</v>
      </c>
      <c r="G555" s="273" t="e">
        <f t="shared" si="640"/>
        <v>#DIV/0!</v>
      </c>
      <c r="H555" s="273" t="e">
        <f t="shared" si="640"/>
        <v>#DIV/0!</v>
      </c>
      <c r="I555" s="273">
        <f t="shared" si="640"/>
        <v>93.186522309568488</v>
      </c>
      <c r="J555" s="273">
        <f t="shared" si="640"/>
        <v>74.035504252644714</v>
      </c>
      <c r="K555" s="273">
        <f t="shared" si="640"/>
        <v>44.046113193086512</v>
      </c>
      <c r="L555" s="273">
        <f t="shared" si="640"/>
        <v>49.954247454582884</v>
      </c>
      <c r="M555" s="273">
        <f t="shared" si="640"/>
        <v>55.787644629342914</v>
      </c>
      <c r="N555" s="273">
        <f t="shared" si="640"/>
        <v>72.19714762558489</v>
      </c>
      <c r="O555" s="273">
        <f t="shared" si="640"/>
        <v>76.622203014901274</v>
      </c>
      <c r="P555" s="273">
        <f t="shared" si="640"/>
        <v>70.679631813247866</v>
      </c>
      <c r="Q555" s="273">
        <f t="shared" si="640"/>
        <v>80.885565320659225</v>
      </c>
      <c r="R555" s="273">
        <f t="shared" si="640"/>
        <v>77.145101603004008</v>
      </c>
      <c r="S555" s="273">
        <f t="shared" si="640"/>
        <v>84.604824768843599</v>
      </c>
      <c r="T555" s="107">
        <f t="shared" ref="T555:U555" si="641">(T74/T476)*100</f>
        <v>80.01047055134768</v>
      </c>
      <c r="U555" s="107">
        <f t="shared" si="641"/>
        <v>59.640055438484254</v>
      </c>
    </row>
    <row r="556" spans="1:21" x14ac:dyDescent="0.35">
      <c r="A556" s="238" t="s">
        <v>142</v>
      </c>
      <c r="B556" s="396"/>
      <c r="C556" s="263" t="s">
        <v>60</v>
      </c>
      <c r="D556" s="280"/>
      <c r="E556" s="273"/>
      <c r="F556" s="273"/>
      <c r="G556" s="273"/>
      <c r="H556" s="273"/>
      <c r="I556" s="273">
        <f t="shared" ref="I556:S556" si="642">(I75/I477)*100</f>
        <v>125.47829936204471</v>
      </c>
      <c r="J556" s="273">
        <f t="shared" si="642"/>
        <v>78.326062350604204</v>
      </c>
      <c r="K556" s="273">
        <f t="shared" si="642"/>
        <v>38.098651877472719</v>
      </c>
      <c r="L556" s="273">
        <f t="shared" si="642"/>
        <v>51.950366955942862</v>
      </c>
      <c r="M556" s="273">
        <f t="shared" si="642"/>
        <v>49.029822219939604</v>
      </c>
      <c r="N556" s="273">
        <f t="shared" si="642"/>
        <v>96.723826630998758</v>
      </c>
      <c r="O556" s="273">
        <f t="shared" si="642"/>
        <v>97.344104832966863</v>
      </c>
      <c r="P556" s="273">
        <f t="shared" si="642"/>
        <v>79.235113918905625</v>
      </c>
      <c r="Q556" s="273">
        <f t="shared" si="642"/>
        <v>94.55919891077211</v>
      </c>
      <c r="R556" s="273">
        <f t="shared" si="642"/>
        <v>90.900047796300626</v>
      </c>
      <c r="S556" s="273">
        <f t="shared" si="642"/>
        <v>92.059205782717882</v>
      </c>
      <c r="T556" s="107">
        <f t="shared" ref="T556:U556" si="643">(T75/T477)*100</f>
        <v>97.457383439109208</v>
      </c>
      <c r="U556" s="107">
        <f t="shared" si="643"/>
        <v>62.703989588021635</v>
      </c>
    </row>
    <row r="557" spans="1:21" x14ac:dyDescent="0.35">
      <c r="A557" s="238" t="s">
        <v>142</v>
      </c>
      <c r="B557" s="396"/>
      <c r="C557" s="263" t="s">
        <v>61</v>
      </c>
      <c r="D557" s="280"/>
      <c r="E557" s="280"/>
      <c r="F557" s="280"/>
      <c r="G557" s="280"/>
      <c r="H557" s="280"/>
      <c r="I557" s="280"/>
      <c r="J557" s="280">
        <f t="shared" ref="J557:S557" si="644">(J76/J478)*100</f>
        <v>61.333042930435667</v>
      </c>
      <c r="K557" s="280">
        <f t="shared" si="644"/>
        <v>49.710689833403613</v>
      </c>
      <c r="L557" s="280">
        <f t="shared" si="644"/>
        <v>56.147350418953714</v>
      </c>
      <c r="M557" s="280">
        <f t="shared" si="644"/>
        <v>56.130382899422003</v>
      </c>
      <c r="N557" s="280">
        <f t="shared" si="644"/>
        <v>59.023847103457349</v>
      </c>
      <c r="O557" s="280">
        <f t="shared" si="644"/>
        <v>39.270991941104796</v>
      </c>
      <c r="P557" s="280">
        <f t="shared" si="644"/>
        <v>68.193883903600593</v>
      </c>
      <c r="Q557" s="280">
        <f t="shared" si="644"/>
        <v>89.614669564299703</v>
      </c>
      <c r="R557" s="280">
        <f t="shared" si="644"/>
        <v>82.039371659897768</v>
      </c>
      <c r="S557" s="280">
        <f t="shared" si="644"/>
        <v>86.138172114737131</v>
      </c>
      <c r="T557" s="107">
        <f t="shared" ref="T557:U557" si="645">(T76/T478)*100</f>
        <v>83.769207124991112</v>
      </c>
      <c r="U557" s="107">
        <f t="shared" si="645"/>
        <v>55.687550248046648</v>
      </c>
    </row>
    <row r="558" spans="1:21" x14ac:dyDescent="0.35">
      <c r="A558" s="238" t="s">
        <v>142</v>
      </c>
      <c r="B558" s="396"/>
      <c r="C558" s="263" t="s">
        <v>62</v>
      </c>
      <c r="D558" s="280"/>
      <c r="E558" s="280"/>
      <c r="F558" s="280"/>
      <c r="G558" s="280"/>
      <c r="H558" s="280"/>
      <c r="I558" s="280"/>
      <c r="J558" s="280"/>
      <c r="K558" s="280"/>
      <c r="L558" s="280">
        <f t="shared" ref="L558:S558" si="646">(L77/L479)*100</f>
        <v>39.13067009945442</v>
      </c>
      <c r="M558" s="280">
        <f t="shared" si="646"/>
        <v>57.021831278722132</v>
      </c>
      <c r="N558" s="280">
        <f t="shared" si="646"/>
        <v>57.373244107815538</v>
      </c>
      <c r="O558" s="280">
        <f t="shared" si="646"/>
        <v>71.023507900725988</v>
      </c>
      <c r="P558" s="280">
        <f t="shared" si="646"/>
        <v>56.867537935340792</v>
      </c>
      <c r="Q558" s="280">
        <f t="shared" si="646"/>
        <v>62.696080774649744</v>
      </c>
      <c r="R558" s="280">
        <f t="shared" si="646"/>
        <v>64.526326321573109</v>
      </c>
      <c r="S558" s="280">
        <f t="shared" si="646"/>
        <v>77.132605668855575</v>
      </c>
      <c r="T558" s="107">
        <f t="shared" ref="T558:U558" si="647">(T77/T479)*100</f>
        <v>61.680288961819585</v>
      </c>
      <c r="U558" s="107">
        <f t="shared" si="647"/>
        <v>56.625714679399323</v>
      </c>
    </row>
    <row r="559" spans="1:21" x14ac:dyDescent="0.35">
      <c r="A559" s="238" t="s">
        <v>142</v>
      </c>
      <c r="B559" s="397"/>
      <c r="C559" s="282" t="s">
        <v>63</v>
      </c>
      <c r="D559" s="283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75"/>
      <c r="U559" s="275"/>
    </row>
    <row r="560" spans="1:21" x14ac:dyDescent="0.35">
      <c r="A560" s="238" t="s">
        <v>142</v>
      </c>
      <c r="B560" s="402" t="s">
        <v>94</v>
      </c>
      <c r="C560" s="284" t="s">
        <v>59</v>
      </c>
      <c r="D560" s="280"/>
      <c r="E560" s="273" t="e">
        <f t="shared" ref="E560:S560" si="648">(E79/E481)*100</f>
        <v>#DIV/0!</v>
      </c>
      <c r="F560" s="273" t="e">
        <f t="shared" si="648"/>
        <v>#DIV/0!</v>
      </c>
      <c r="G560" s="273" t="e">
        <f t="shared" si="648"/>
        <v>#DIV/0!</v>
      </c>
      <c r="H560" s="273" t="e">
        <f t="shared" si="648"/>
        <v>#DIV/0!</v>
      </c>
      <c r="I560" s="273">
        <f t="shared" si="648"/>
        <v>98.406302820690442</v>
      </c>
      <c r="J560" s="273">
        <f t="shared" si="648"/>
        <v>73.437835179420915</v>
      </c>
      <c r="K560" s="273">
        <f t="shared" si="648"/>
        <v>73.032820491538004</v>
      </c>
      <c r="L560" s="273">
        <f t="shared" si="648"/>
        <v>56.535430740346335</v>
      </c>
      <c r="M560" s="273">
        <f t="shared" si="648"/>
        <v>53.179757239463243</v>
      </c>
      <c r="N560" s="273">
        <f t="shared" si="648"/>
        <v>54.755310803959624</v>
      </c>
      <c r="O560" s="273">
        <f t="shared" si="648"/>
        <v>65.034734966661901</v>
      </c>
      <c r="P560" s="273">
        <f t="shared" si="648"/>
        <v>56.917695663149139</v>
      </c>
      <c r="Q560" s="273">
        <f t="shared" si="648"/>
        <v>68.157877800195706</v>
      </c>
      <c r="R560" s="273">
        <f t="shared" si="648"/>
        <v>65.326128771607642</v>
      </c>
      <c r="S560" s="273">
        <f t="shared" si="648"/>
        <v>70.705571001778239</v>
      </c>
      <c r="T560" s="107">
        <f t="shared" ref="T560:U560" si="649">(T79/T481)*100</f>
        <v>79.996859854421899</v>
      </c>
      <c r="U560" s="107">
        <f t="shared" si="649"/>
        <v>74.192947489304998</v>
      </c>
    </row>
    <row r="561" spans="1:21" x14ac:dyDescent="0.35">
      <c r="A561" s="238" t="s">
        <v>142</v>
      </c>
      <c r="B561" s="402"/>
      <c r="C561" s="263" t="s">
        <v>60</v>
      </c>
      <c r="D561" s="280"/>
      <c r="E561" s="273"/>
      <c r="F561" s="273"/>
      <c r="G561" s="273"/>
      <c r="H561" s="273"/>
      <c r="I561" s="273">
        <f t="shared" ref="I561:S561" si="650">(I80/I482)*100</f>
        <v>428.76335676599939</v>
      </c>
      <c r="J561" s="273">
        <f t="shared" si="650"/>
        <v>68.996951802159174</v>
      </c>
      <c r="K561" s="273">
        <f t="shared" si="650"/>
        <v>76.086962204863724</v>
      </c>
      <c r="L561" s="273">
        <f t="shared" si="650"/>
        <v>70.427848600961383</v>
      </c>
      <c r="M561" s="273">
        <f t="shared" si="650"/>
        <v>64.902346583382624</v>
      </c>
      <c r="N561" s="273">
        <f t="shared" si="650"/>
        <v>71.913080291871438</v>
      </c>
      <c r="O561" s="273">
        <f t="shared" si="650"/>
        <v>59.669017344410349</v>
      </c>
      <c r="P561" s="273">
        <f t="shared" si="650"/>
        <v>56.00756156178646</v>
      </c>
      <c r="Q561" s="273">
        <f t="shared" si="650"/>
        <v>71.631551057336026</v>
      </c>
      <c r="R561" s="273">
        <f t="shared" si="650"/>
        <v>61.760015311540251</v>
      </c>
      <c r="S561" s="273">
        <f t="shared" si="650"/>
        <v>65.289956418680603</v>
      </c>
      <c r="T561" s="107">
        <f t="shared" ref="T561:U561" si="651">(T80/T482)*100</f>
        <v>87.477789481001238</v>
      </c>
      <c r="U561" s="107">
        <f t="shared" si="651"/>
        <v>73.817584622985649</v>
      </c>
    </row>
    <row r="562" spans="1:21" x14ac:dyDescent="0.35">
      <c r="A562" s="238" t="s">
        <v>142</v>
      </c>
      <c r="B562" s="402"/>
      <c r="C562" s="263" t="s">
        <v>61</v>
      </c>
      <c r="D562" s="280"/>
      <c r="E562" s="280"/>
      <c r="F562" s="280"/>
      <c r="G562" s="280"/>
      <c r="H562" s="280"/>
      <c r="I562" s="280">
        <f t="shared" ref="I562:S562" si="652">(I81/I483)*100</f>
        <v>0</v>
      </c>
      <c r="J562" s="280">
        <f t="shared" si="652"/>
        <v>82.179253360648929</v>
      </c>
      <c r="K562" s="280">
        <f t="shared" si="652"/>
        <v>68.262562493616656</v>
      </c>
      <c r="L562" s="280">
        <f t="shared" si="652"/>
        <v>59.086529452907044</v>
      </c>
      <c r="M562" s="280">
        <f t="shared" si="652"/>
        <v>56.285864371274627</v>
      </c>
      <c r="N562" s="280">
        <f t="shared" si="652"/>
        <v>55.512076371545525</v>
      </c>
      <c r="O562" s="280">
        <f t="shared" si="652"/>
        <v>69.569544067962681</v>
      </c>
      <c r="P562" s="280">
        <f t="shared" si="652"/>
        <v>70.2683032093815</v>
      </c>
      <c r="Q562" s="280">
        <f t="shared" si="652"/>
        <v>76.872124042569581</v>
      </c>
      <c r="R562" s="280">
        <f t="shared" si="652"/>
        <v>73.438575763025909</v>
      </c>
      <c r="S562" s="280">
        <f t="shared" si="652"/>
        <v>74.179891813627876</v>
      </c>
      <c r="T562" s="107">
        <f t="shared" ref="T562:U562" si="653">(T81/T483)*100</f>
        <v>79.918733311293906</v>
      </c>
      <c r="U562" s="107">
        <f t="shared" si="653"/>
        <v>77.681260375439081</v>
      </c>
    </row>
    <row r="563" spans="1:21" x14ac:dyDescent="0.35">
      <c r="A563" s="238" t="s">
        <v>142</v>
      </c>
      <c r="B563" s="402"/>
      <c r="C563" s="263" t="s">
        <v>62</v>
      </c>
      <c r="D563" s="280"/>
      <c r="E563" s="280"/>
      <c r="F563" s="280"/>
      <c r="G563" s="280"/>
      <c r="H563" s="280"/>
      <c r="I563" s="280"/>
      <c r="J563" s="280"/>
      <c r="K563" s="280"/>
      <c r="L563" s="280">
        <f t="shared" ref="L563:S563" si="654">(L82/L484)*100</f>
        <v>36.851662328394298</v>
      </c>
      <c r="M563" s="280">
        <f t="shared" si="654"/>
        <v>219.67042023829134</v>
      </c>
      <c r="N563" s="280">
        <f t="shared" si="654"/>
        <v>47.400771149093927</v>
      </c>
      <c r="O563" s="280">
        <f t="shared" si="654"/>
        <v>64.662853924849856</v>
      </c>
      <c r="P563" s="280">
        <f t="shared" si="654"/>
        <v>48.53075648038994</v>
      </c>
      <c r="Q563" s="280">
        <f t="shared" si="654"/>
        <v>59.870034079510695</v>
      </c>
      <c r="R563" s="280">
        <f t="shared" si="654"/>
        <v>61.769901269332358</v>
      </c>
      <c r="S563" s="280">
        <f t="shared" si="654"/>
        <v>73.479043903296514</v>
      </c>
      <c r="T563" s="107">
        <f t="shared" ref="T563:U563" si="655">(T82/T484)*100</f>
        <v>64.963061042537234</v>
      </c>
      <c r="U563" s="107">
        <f t="shared" si="655"/>
        <v>68.849971163299074</v>
      </c>
    </row>
    <row r="564" spans="1:21" x14ac:dyDescent="0.35">
      <c r="A564" s="238" t="s">
        <v>142</v>
      </c>
      <c r="B564" s="404"/>
      <c r="C564" s="288" t="s">
        <v>63</v>
      </c>
      <c r="D564" s="289"/>
      <c r="E564" s="289"/>
      <c r="F564" s="289"/>
      <c r="G564" s="289"/>
      <c r="H564" s="289"/>
      <c r="I564" s="289"/>
      <c r="J564" s="289"/>
      <c r="K564" s="289"/>
      <c r="L564" s="289"/>
      <c r="M564" s="289"/>
      <c r="N564" s="289"/>
      <c r="O564" s="289"/>
      <c r="P564" s="289"/>
      <c r="Q564" s="289"/>
      <c r="R564" s="289"/>
      <c r="S564" s="289"/>
      <c r="T564" s="308"/>
      <c r="U564" s="308"/>
    </row>
    <row r="565" spans="1:21" x14ac:dyDescent="0.35">
      <c r="E565" s="270"/>
      <c r="F565" s="270"/>
      <c r="G565" s="270"/>
      <c r="H565" s="270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309"/>
      <c r="U565" s="309"/>
    </row>
    <row r="566" spans="1:21" x14ac:dyDescent="0.35">
      <c r="E566" s="270"/>
      <c r="F566" s="270"/>
      <c r="G566" s="270"/>
      <c r="H566" s="270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309"/>
      <c r="U566" s="309"/>
    </row>
    <row r="567" spans="1:21" x14ac:dyDescent="0.35">
      <c r="E567" s="270"/>
      <c r="F567" s="270"/>
      <c r="G567" s="270"/>
      <c r="H567" s="270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309"/>
      <c r="U567" s="309"/>
    </row>
    <row r="568" spans="1:21" x14ac:dyDescent="0.35">
      <c r="E568" s="270"/>
      <c r="F568" s="270"/>
      <c r="G568" s="270"/>
      <c r="H568" s="270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309"/>
      <c r="U568" s="309"/>
    </row>
    <row r="569" spans="1:21" x14ac:dyDescent="0.35">
      <c r="E569" s="270"/>
      <c r="F569" s="270"/>
      <c r="G569" s="270"/>
      <c r="H569" s="270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309"/>
      <c r="U569" s="309"/>
    </row>
    <row r="570" spans="1:21" x14ac:dyDescent="0.35">
      <c r="E570" s="270"/>
      <c r="F570" s="270"/>
      <c r="G570" s="270"/>
      <c r="H570" s="270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309"/>
      <c r="U570" s="309"/>
    </row>
    <row r="571" spans="1:21" x14ac:dyDescent="0.35">
      <c r="E571" s="270"/>
      <c r="F571" s="270"/>
      <c r="G571" s="270"/>
      <c r="H571" s="270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309"/>
      <c r="U571" s="309"/>
    </row>
    <row r="572" spans="1:21" x14ac:dyDescent="0.35">
      <c r="E572" s="270"/>
      <c r="F572" s="270"/>
      <c r="G572" s="270"/>
      <c r="H572" s="270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309"/>
      <c r="U572" s="309"/>
    </row>
    <row r="573" spans="1:21" x14ac:dyDescent="0.35">
      <c r="E573" s="270"/>
      <c r="F573" s="270"/>
      <c r="G573" s="270"/>
      <c r="H573" s="270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309"/>
      <c r="U573" s="309"/>
    </row>
    <row r="574" spans="1:21" x14ac:dyDescent="0.35">
      <c r="E574" s="270"/>
      <c r="F574" s="270"/>
      <c r="G574" s="270"/>
      <c r="H574" s="270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309"/>
      <c r="U574" s="309"/>
    </row>
    <row r="575" spans="1:21" x14ac:dyDescent="0.35">
      <c r="E575" s="270"/>
      <c r="F575" s="270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309"/>
      <c r="U575" s="309"/>
    </row>
    <row r="576" spans="1:21" x14ac:dyDescent="0.35">
      <c r="E576" s="270"/>
      <c r="F576" s="270"/>
      <c r="G576" s="270"/>
      <c r="H576" s="270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309"/>
      <c r="U576" s="309"/>
    </row>
    <row r="577" spans="5:21" x14ac:dyDescent="0.35">
      <c r="E577" s="270"/>
      <c r="F577" s="270"/>
      <c r="G577" s="270"/>
      <c r="H577" s="270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309"/>
      <c r="U577" s="309"/>
    </row>
    <row r="578" spans="5:21" x14ac:dyDescent="0.35">
      <c r="E578" s="270"/>
      <c r="F578" s="270"/>
      <c r="G578" s="270"/>
      <c r="H578" s="270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309"/>
      <c r="U578" s="309"/>
    </row>
    <row r="579" spans="5:21" x14ac:dyDescent="0.35">
      <c r="E579" s="270"/>
      <c r="F579" s="270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309"/>
      <c r="U579" s="309"/>
    </row>
    <row r="580" spans="5:21" x14ac:dyDescent="0.35">
      <c r="E580" s="270"/>
      <c r="F580" s="270"/>
      <c r="G580" s="270"/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309"/>
      <c r="U580" s="309"/>
    </row>
    <row r="581" spans="5:21" x14ac:dyDescent="0.35">
      <c r="E581" s="270"/>
      <c r="F581" s="270"/>
      <c r="G581" s="270"/>
      <c r="H581" s="270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309"/>
      <c r="U581" s="309"/>
    </row>
    <row r="582" spans="5:21" x14ac:dyDescent="0.35">
      <c r="E582" s="270"/>
      <c r="F582" s="270"/>
      <c r="G582" s="270"/>
      <c r="H582" s="270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309"/>
      <c r="U582" s="309"/>
    </row>
    <row r="583" spans="5:21" x14ac:dyDescent="0.35">
      <c r="E583" s="270"/>
      <c r="F583" s="270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309"/>
      <c r="U583" s="309"/>
    </row>
    <row r="584" spans="5:21" x14ac:dyDescent="0.35">
      <c r="E584" s="270"/>
      <c r="F584" s="270"/>
      <c r="G584" s="270"/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309"/>
      <c r="U584" s="309"/>
    </row>
    <row r="585" spans="5:21" x14ac:dyDescent="0.35">
      <c r="E585" s="270"/>
      <c r="F585" s="270"/>
      <c r="G585" s="270"/>
      <c r="H585" s="270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309"/>
      <c r="U585" s="309"/>
    </row>
    <row r="586" spans="5:21" x14ac:dyDescent="0.35">
      <c r="E586" s="270"/>
      <c r="F586" s="270"/>
      <c r="G586" s="270"/>
      <c r="H586" s="270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309"/>
      <c r="U586" s="309"/>
    </row>
    <row r="587" spans="5:21" x14ac:dyDescent="0.35">
      <c r="E587" s="270"/>
      <c r="F587" s="270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309"/>
      <c r="U587" s="309"/>
    </row>
  </sheetData>
  <mergeCells count="95">
    <mergeCell ref="B560:B564"/>
    <mergeCell ref="B525:B529"/>
    <mergeCell ref="B530:B534"/>
    <mergeCell ref="B535:B539"/>
    <mergeCell ref="B540:B544"/>
    <mergeCell ref="B545:B549"/>
    <mergeCell ref="B510:B514"/>
    <mergeCell ref="B515:B519"/>
    <mergeCell ref="B520:B524"/>
    <mergeCell ref="B550:B554"/>
    <mergeCell ref="B555:B559"/>
    <mergeCell ref="B466:B470"/>
    <mergeCell ref="B481:B485"/>
    <mergeCell ref="B489:B499"/>
    <mergeCell ref="B500:B504"/>
    <mergeCell ref="B505:B509"/>
    <mergeCell ref="B441:B445"/>
    <mergeCell ref="B446:B450"/>
    <mergeCell ref="B451:B455"/>
    <mergeCell ref="B456:B460"/>
    <mergeCell ref="B461:B465"/>
    <mergeCell ref="B421:B425"/>
    <mergeCell ref="B426:B430"/>
    <mergeCell ref="B431:B435"/>
    <mergeCell ref="B436:B440"/>
    <mergeCell ref="B410:B420"/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342:B346"/>
    <mergeCell ref="B347:B351"/>
    <mergeCell ref="B352:B356"/>
    <mergeCell ref="B357:B361"/>
    <mergeCell ref="B387:B391"/>
    <mergeCell ref="B323:B327"/>
    <mergeCell ref="B308:B312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273:B277"/>
    <mergeCell ref="B204:B208"/>
    <mergeCell ref="B209:B213"/>
    <mergeCell ref="B214:B218"/>
    <mergeCell ref="B219:B223"/>
    <mergeCell ref="B224:B228"/>
    <mergeCell ref="B229:B233"/>
    <mergeCell ref="B234:B238"/>
    <mergeCell ref="B239:B243"/>
    <mergeCell ref="B263:B267"/>
    <mergeCell ref="B268:B272"/>
    <mergeCell ref="B244:B248"/>
    <mergeCell ref="B252:B262"/>
    <mergeCell ref="B199:B203"/>
    <mergeCell ref="B130:B134"/>
    <mergeCell ref="B135:B139"/>
    <mergeCell ref="B140:B144"/>
    <mergeCell ref="B145:B149"/>
    <mergeCell ref="B150:B154"/>
    <mergeCell ref="B155:B159"/>
    <mergeCell ref="B160:B164"/>
    <mergeCell ref="B184:B188"/>
    <mergeCell ref="B189:B193"/>
    <mergeCell ref="B194:B198"/>
    <mergeCell ref="B165:B169"/>
    <mergeCell ref="B8:B18"/>
    <mergeCell ref="B94:B104"/>
    <mergeCell ref="B173:B183"/>
    <mergeCell ref="B19:B23"/>
    <mergeCell ref="B120:B124"/>
    <mergeCell ref="B331:B341"/>
    <mergeCell ref="B24:B28"/>
    <mergeCell ref="B29:B33"/>
    <mergeCell ref="B34:B38"/>
    <mergeCell ref="B125:B129"/>
    <mergeCell ref="B44:B48"/>
    <mergeCell ref="B49:B53"/>
    <mergeCell ref="B54:B58"/>
    <mergeCell ref="B59:B63"/>
    <mergeCell ref="B64:B68"/>
    <mergeCell ref="B69:B73"/>
    <mergeCell ref="B74:B78"/>
    <mergeCell ref="B79:B83"/>
    <mergeCell ref="B39:B43"/>
    <mergeCell ref="B110:B114"/>
    <mergeCell ref="B115:B119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00B0F0"/>
  </sheetPr>
  <dimension ref="A2:V564"/>
  <sheetViews>
    <sheetView zoomScale="70" zoomScaleNormal="70" zoomScalePageLayoutView="70" workbookViewId="0">
      <pane xSplit="3" ySplit="7" topLeftCell="S8" activePane="bottomRight" state="frozen"/>
      <selection activeCell="S2" sqref="S2"/>
      <selection pane="topRight" activeCell="S2" sqref="S2"/>
      <selection pane="bottomLeft" activeCell="S2" sqref="S2"/>
      <selection pane="bottomRight" activeCell="B535" sqref="B535:B539"/>
    </sheetView>
  </sheetViews>
  <sheetFormatPr defaultColWidth="8.81640625" defaultRowHeight="14.5" x14ac:dyDescent="0.35"/>
  <cols>
    <col min="1" max="1" width="30.81640625" style="19" customWidth="1"/>
    <col min="2" max="2" width="50.81640625" style="19" customWidth="1"/>
    <col min="3" max="3" width="50.453125" style="19" bestFit="1" customWidth="1"/>
    <col min="4" max="19" width="27.81640625" style="19" customWidth="1"/>
    <col min="20" max="21" width="27.81640625" style="238" customWidth="1"/>
    <col min="22" max="23" width="8.81640625" style="19"/>
    <col min="24" max="24" width="2.1796875" style="19" bestFit="1" customWidth="1"/>
    <col min="25" max="16384" width="8.81640625" style="19"/>
  </cols>
  <sheetData>
    <row r="2" spans="1:22" ht="18.5" x14ac:dyDescent="0.35">
      <c r="B2" s="315" t="s">
        <v>194</v>
      </c>
      <c r="C2" s="98"/>
      <c r="D2" s="20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321"/>
      <c r="U2" s="321"/>
    </row>
    <row r="3" spans="1:22" x14ac:dyDescent="0.35">
      <c r="B3" s="20" t="s">
        <v>111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64"/>
      <c r="U3" s="264"/>
    </row>
    <row r="4" spans="1:22" x14ac:dyDescent="0.35">
      <c r="B4" s="20" t="s">
        <v>110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64"/>
      <c r="U4" s="264"/>
    </row>
    <row r="5" spans="1:22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64"/>
      <c r="U5" s="264"/>
    </row>
    <row r="6" spans="1:22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64"/>
      <c r="U6" s="264"/>
    </row>
    <row r="7" spans="1:22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68" t="s">
        <v>164</v>
      </c>
      <c r="U7" s="268" t="s">
        <v>165</v>
      </c>
      <c r="V7" s="96" t="s">
        <v>186</v>
      </c>
    </row>
    <row r="8" spans="1:22" ht="15" customHeight="1" x14ac:dyDescent="0.35">
      <c r="A8" s="19" t="s">
        <v>143</v>
      </c>
      <c r="B8" s="385" t="s">
        <v>0</v>
      </c>
      <c r="C8" s="260" t="s">
        <v>125</v>
      </c>
      <c r="D8" s="77"/>
      <c r="E8" s="86">
        <f>E12+E18</f>
        <v>8000966366</v>
      </c>
      <c r="F8" s="86">
        <f t="shared" ref="F8:R8" si="0">F12+F18</f>
        <v>18327227474</v>
      </c>
      <c r="G8" s="86">
        <f t="shared" si="0"/>
        <v>15964843993</v>
      </c>
      <c r="H8" s="86">
        <f t="shared" si="0"/>
        <v>15762400000</v>
      </c>
      <c r="I8" s="86">
        <f t="shared" si="0"/>
        <v>15467439426.779999</v>
      </c>
      <c r="J8" s="86">
        <f t="shared" si="0"/>
        <v>22997130586.91</v>
      </c>
      <c r="K8" s="86">
        <f t="shared" si="0"/>
        <v>30553101499.68</v>
      </c>
      <c r="L8" s="86">
        <f t="shared" si="0"/>
        <v>46501196804.780006</v>
      </c>
      <c r="M8" s="86">
        <f t="shared" si="0"/>
        <v>66164762071.239975</v>
      </c>
      <c r="N8" s="86">
        <f t="shared" si="0"/>
        <v>48206560851.43</v>
      </c>
      <c r="O8" s="86">
        <f t="shared" si="0"/>
        <v>69847463497.610031</v>
      </c>
      <c r="P8" s="86">
        <f t="shared" si="0"/>
        <v>63753108500.929985</v>
      </c>
      <c r="Q8" s="86">
        <f t="shared" si="0"/>
        <v>120559256140.82005</v>
      </c>
      <c r="R8" s="86">
        <f t="shared" si="0"/>
        <v>91754303877.610016</v>
      </c>
      <c r="S8" s="86">
        <f>S12+S18</f>
        <v>84024810963.970001</v>
      </c>
      <c r="T8" s="235">
        <f t="shared" ref="T8:U8" si="1">T12+T18</f>
        <v>61979527689.110016</v>
      </c>
      <c r="U8" s="235">
        <f t="shared" si="1"/>
        <v>55068767968.039993</v>
      </c>
    </row>
    <row r="9" spans="1:22" ht="15" customHeight="1" x14ac:dyDescent="0.35">
      <c r="A9" s="19" t="s">
        <v>143</v>
      </c>
      <c r="B9" s="386"/>
      <c r="C9" s="260" t="s">
        <v>124</v>
      </c>
      <c r="D9" s="86"/>
      <c r="E9" s="76">
        <f>E12+E16</f>
        <v>14560384822</v>
      </c>
      <c r="F9" s="76">
        <f t="shared" ref="F9:R9" si="2">F12+F16</f>
        <v>22141765092</v>
      </c>
      <c r="G9" s="76">
        <f t="shared" si="2"/>
        <v>25464617137</v>
      </c>
      <c r="H9" s="76">
        <f t="shared" si="2"/>
        <v>17278200000</v>
      </c>
      <c r="I9" s="76">
        <f t="shared" si="2"/>
        <v>26728212537.960007</v>
      </c>
      <c r="J9" s="76">
        <f t="shared" si="2"/>
        <v>39312279163.320007</v>
      </c>
      <c r="K9" s="76">
        <f t="shared" si="2"/>
        <v>40555296147.330002</v>
      </c>
      <c r="L9" s="76">
        <f t="shared" si="2"/>
        <v>60296408269.029999</v>
      </c>
      <c r="M9" s="76">
        <f t="shared" si="2"/>
        <v>80848949950.73999</v>
      </c>
      <c r="N9" s="76">
        <f t="shared" si="2"/>
        <v>60032503719.379997</v>
      </c>
      <c r="O9" s="76">
        <f t="shared" si="2"/>
        <v>70373091607.660034</v>
      </c>
      <c r="P9" s="76">
        <f t="shared" si="2"/>
        <v>68116137490.909988</v>
      </c>
      <c r="Q9" s="76">
        <f t="shared" si="2"/>
        <v>133215541796.70007</v>
      </c>
      <c r="R9" s="76">
        <f t="shared" si="2"/>
        <v>88119003086.200012</v>
      </c>
      <c r="S9" s="76">
        <f>S12+S16</f>
        <v>79263663273.830017</v>
      </c>
      <c r="T9" s="272">
        <f t="shared" ref="T9:U9" si="3">T12+T16</f>
        <v>86306903316.740005</v>
      </c>
      <c r="U9" s="272">
        <f t="shared" si="3"/>
        <v>90751903963.959991</v>
      </c>
    </row>
    <row r="10" spans="1:22" ht="15" customHeight="1" x14ac:dyDescent="0.35">
      <c r="A10" s="19" t="s">
        <v>143</v>
      </c>
      <c r="B10" s="386"/>
      <c r="C10" s="95" t="s">
        <v>126</v>
      </c>
      <c r="D10" s="86"/>
      <c r="E10" s="76"/>
      <c r="F10" s="76"/>
      <c r="G10" s="76">
        <f t="shared" ref="G10:R10" si="4">G19+G24+G29+G34+G39+G44+G49+G54+G59+G64</f>
        <v>10120243993</v>
      </c>
      <c r="H10" s="76"/>
      <c r="I10" s="76">
        <f t="shared" si="4"/>
        <v>9622839426.7799988</v>
      </c>
      <c r="J10" s="76">
        <f t="shared" si="4"/>
        <v>17845930586.91</v>
      </c>
      <c r="K10" s="76">
        <f t="shared" si="4"/>
        <v>23270101499.68</v>
      </c>
      <c r="L10" s="76">
        <f t="shared" si="4"/>
        <v>37798896804.780006</v>
      </c>
      <c r="M10" s="76">
        <f t="shared" si="4"/>
        <v>54515462071.239975</v>
      </c>
      <c r="N10" s="76">
        <f t="shared" si="4"/>
        <v>38711060851.43</v>
      </c>
      <c r="O10" s="76">
        <f t="shared" si="4"/>
        <v>52245163497.610031</v>
      </c>
      <c r="P10" s="76">
        <f t="shared" si="4"/>
        <v>47722108500.929985</v>
      </c>
      <c r="Q10" s="76">
        <f t="shared" si="4"/>
        <v>101378260627.82005</v>
      </c>
      <c r="R10" s="76">
        <f t="shared" si="4"/>
        <v>63770390773.890007</v>
      </c>
      <c r="S10" s="76">
        <f>S19+S24+S29+S34+S39+S44+S49+S54+S59+S64</f>
        <v>54450442846.970009</v>
      </c>
      <c r="T10" s="272">
        <f t="shared" ref="T10:U10" si="5">T19+T24+T29+T34+T39+T44+T49+T54+T59+T64</f>
        <v>60818244795.110016</v>
      </c>
      <c r="U10" s="272">
        <f t="shared" si="5"/>
        <v>50974912670.039993</v>
      </c>
      <c r="V10" s="19" t="s">
        <v>211</v>
      </c>
    </row>
    <row r="11" spans="1:22" ht="15" customHeight="1" x14ac:dyDescent="0.35">
      <c r="A11" s="19" t="s">
        <v>143</v>
      </c>
      <c r="B11" s="386"/>
      <c r="C11" s="260" t="s">
        <v>123</v>
      </c>
      <c r="D11" s="76"/>
      <c r="E11" s="35">
        <f>E12</f>
        <v>8000966366</v>
      </c>
      <c r="F11" s="35">
        <f t="shared" ref="F11:U11" si="6">F12</f>
        <v>9932327474</v>
      </c>
      <c r="G11" s="35">
        <f t="shared" si="6"/>
        <v>10120243993</v>
      </c>
      <c r="H11" s="35">
        <f t="shared" si="6"/>
        <v>9476500000</v>
      </c>
      <c r="I11" s="35">
        <f t="shared" si="6"/>
        <v>9622839426.7799988</v>
      </c>
      <c r="J11" s="35">
        <f t="shared" si="6"/>
        <v>17845930586.91</v>
      </c>
      <c r="K11" s="35">
        <f t="shared" si="6"/>
        <v>23270101499.68</v>
      </c>
      <c r="L11" s="35">
        <f t="shared" si="6"/>
        <v>37798896804.780006</v>
      </c>
      <c r="M11" s="35">
        <f t="shared" si="6"/>
        <v>54515462071.239975</v>
      </c>
      <c r="N11" s="35">
        <f t="shared" si="6"/>
        <v>38711060851.43</v>
      </c>
      <c r="O11" s="35">
        <f t="shared" si="6"/>
        <v>52245163497.610031</v>
      </c>
      <c r="P11" s="35">
        <f t="shared" si="6"/>
        <v>47722108500.929985</v>
      </c>
      <c r="Q11" s="35">
        <f t="shared" si="6"/>
        <v>101378260627.82005</v>
      </c>
      <c r="R11" s="35">
        <f t="shared" si="6"/>
        <v>63770390773.890007</v>
      </c>
      <c r="S11" s="35">
        <f t="shared" si="6"/>
        <v>54450442846.970009</v>
      </c>
      <c r="T11" s="280">
        <f t="shared" si="6"/>
        <v>60818244795.110016</v>
      </c>
      <c r="U11" s="280">
        <f t="shared" si="6"/>
        <v>50974912670.039993</v>
      </c>
    </row>
    <row r="12" spans="1:22" ht="15" customHeight="1" x14ac:dyDescent="0.35">
      <c r="A12" s="19" t="s">
        <v>143</v>
      </c>
      <c r="B12" s="386"/>
      <c r="C12" s="20" t="s">
        <v>117</v>
      </c>
      <c r="D12" s="32"/>
      <c r="E12" s="86">
        <v>8000966366</v>
      </c>
      <c r="F12" s="86">
        <v>9932327474</v>
      </c>
      <c r="G12" s="86">
        <f>G20+G25+G30+G35+G40+G45+G50+G55+G60+G65</f>
        <v>10120243993</v>
      </c>
      <c r="H12" s="86">
        <v>9476500000</v>
      </c>
      <c r="I12" s="86">
        <f t="shared" ref="I12:U12" si="7">I20+I25+I30+I35+I40+I45+I50+I55+I60+I65</f>
        <v>9622839426.7799988</v>
      </c>
      <c r="J12" s="86">
        <f t="shared" si="7"/>
        <v>17845930586.91</v>
      </c>
      <c r="K12" s="86">
        <f t="shared" si="7"/>
        <v>23270101499.68</v>
      </c>
      <c r="L12" s="86">
        <f t="shared" si="7"/>
        <v>37798896804.780006</v>
      </c>
      <c r="M12" s="86">
        <f t="shared" si="7"/>
        <v>54515462071.239975</v>
      </c>
      <c r="N12" s="86">
        <f t="shared" si="7"/>
        <v>38711060851.43</v>
      </c>
      <c r="O12" s="86">
        <f t="shared" si="7"/>
        <v>52245163497.610031</v>
      </c>
      <c r="P12" s="86">
        <f t="shared" si="7"/>
        <v>47722108500.929985</v>
      </c>
      <c r="Q12" s="86">
        <f t="shared" si="7"/>
        <v>101378260627.82005</v>
      </c>
      <c r="R12" s="86">
        <f t="shared" si="7"/>
        <v>63770390773.890007</v>
      </c>
      <c r="S12" s="86">
        <f t="shared" si="7"/>
        <v>54450442846.970009</v>
      </c>
      <c r="T12" s="235">
        <f t="shared" si="7"/>
        <v>60818244795.110016</v>
      </c>
      <c r="U12" s="235">
        <f t="shared" si="7"/>
        <v>50974912670.039993</v>
      </c>
    </row>
    <row r="13" spans="1:22" ht="15" customHeight="1" x14ac:dyDescent="0.35">
      <c r="A13" s="19" t="s">
        <v>143</v>
      </c>
      <c r="B13" s="386"/>
      <c r="C13" s="254" t="s">
        <v>118</v>
      </c>
      <c r="D13" s="32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235"/>
      <c r="U13" s="235"/>
    </row>
    <row r="14" spans="1:22" ht="15" customHeight="1" x14ac:dyDescent="0.35">
      <c r="A14" s="19" t="s">
        <v>143</v>
      </c>
      <c r="B14" s="386"/>
      <c r="C14" s="254" t="s">
        <v>119</v>
      </c>
      <c r="D14" s="32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235"/>
      <c r="U14" s="235"/>
    </row>
    <row r="15" spans="1:22" ht="15" customHeight="1" x14ac:dyDescent="0.35">
      <c r="A15" s="19" t="s">
        <v>143</v>
      </c>
      <c r="B15" s="386"/>
      <c r="C15" s="254" t="s">
        <v>120</v>
      </c>
      <c r="D15" s="34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235"/>
      <c r="U15" s="235"/>
    </row>
    <row r="16" spans="1:22" ht="15" customHeight="1" x14ac:dyDescent="0.35">
      <c r="A16" s="19" t="s">
        <v>143</v>
      </c>
      <c r="B16" s="386"/>
      <c r="C16" s="260" t="s">
        <v>121</v>
      </c>
      <c r="D16" s="32"/>
      <c r="E16" s="86">
        <v>6559418456</v>
      </c>
      <c r="F16" s="86">
        <v>12209437618.000002</v>
      </c>
      <c r="G16" s="86">
        <v>15344373144.000002</v>
      </c>
      <c r="H16" s="86">
        <v>7801700000.000001</v>
      </c>
      <c r="I16" s="86">
        <v>17105373111.180008</v>
      </c>
      <c r="J16" s="86">
        <v>21466348576.410004</v>
      </c>
      <c r="K16" s="86">
        <v>17285194647.650002</v>
      </c>
      <c r="L16" s="86">
        <v>22497511464.249989</v>
      </c>
      <c r="M16" s="86">
        <v>26333487879.500011</v>
      </c>
      <c r="N16" s="86">
        <v>21321442867.949997</v>
      </c>
      <c r="O16" s="86">
        <v>18127928110.049995</v>
      </c>
      <c r="P16" s="86">
        <v>20394028989.980003</v>
      </c>
      <c r="Q16" s="86">
        <v>31837281168.880013</v>
      </c>
      <c r="R16" s="86">
        <v>24348612312.309998</v>
      </c>
      <c r="S16" s="86">
        <v>24813220426.860001</v>
      </c>
      <c r="T16" s="235">
        <v>25488658521.629993</v>
      </c>
      <c r="U16" s="235">
        <v>39776991293.919998</v>
      </c>
    </row>
    <row r="17" spans="1:21" ht="15" customHeight="1" x14ac:dyDescent="0.35">
      <c r="A17" s="19" t="s">
        <v>143</v>
      </c>
      <c r="B17" s="386"/>
      <c r="C17" s="260" t="s">
        <v>122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107"/>
      <c r="U17" s="107"/>
    </row>
    <row r="18" spans="1:21" ht="15" customHeight="1" x14ac:dyDescent="0.35">
      <c r="A18" s="19" t="s">
        <v>143</v>
      </c>
      <c r="B18" s="387"/>
      <c r="C18" s="261" t="s">
        <v>116</v>
      </c>
      <c r="D18" s="33"/>
      <c r="E18" s="33"/>
      <c r="F18" s="33">
        <v>8394900000</v>
      </c>
      <c r="G18" s="33">
        <v>5844600000</v>
      </c>
      <c r="H18" s="33">
        <v>6285900000</v>
      </c>
      <c r="I18" s="33">
        <v>5844600000</v>
      </c>
      <c r="J18" s="33">
        <v>5151200000</v>
      </c>
      <c r="K18" s="33">
        <v>7283000000</v>
      </c>
      <c r="L18" s="33">
        <v>8702300000</v>
      </c>
      <c r="M18" s="33">
        <v>11649300000</v>
      </c>
      <c r="N18" s="33">
        <v>9495500000</v>
      </c>
      <c r="O18" s="33">
        <v>17602300000</v>
      </c>
      <c r="P18" s="33">
        <v>16031000000</v>
      </c>
      <c r="Q18" s="33">
        <v>19180995513</v>
      </c>
      <c r="R18" s="33">
        <v>27983913103.720001</v>
      </c>
      <c r="S18" s="33">
        <v>29574368117</v>
      </c>
      <c r="T18" s="275">
        <v>1161282894</v>
      </c>
      <c r="U18" s="275">
        <v>4093855298</v>
      </c>
    </row>
    <row r="19" spans="1:21" ht="15" customHeight="1" x14ac:dyDescent="0.35">
      <c r="A19" s="19" t="s">
        <v>143</v>
      </c>
      <c r="B19" s="390" t="s">
        <v>4</v>
      </c>
      <c r="C19" s="260" t="s">
        <v>59</v>
      </c>
      <c r="D19" s="34"/>
      <c r="E19" s="34"/>
      <c r="F19" s="34"/>
      <c r="G19" s="34">
        <f>SUM(G20:G23)</f>
        <v>975873176</v>
      </c>
      <c r="H19" s="34"/>
      <c r="I19" s="34">
        <f>SUM(I20:I23)</f>
        <v>2721144239.71</v>
      </c>
      <c r="J19" s="34">
        <f>SUM(J20:J23)</f>
        <v>1245715138.74</v>
      </c>
      <c r="K19" s="34">
        <f t="shared" ref="K19:U19" si="8">SUM(K20:K23)</f>
        <v>2398563248.9900002</v>
      </c>
      <c r="L19" s="34">
        <f t="shared" si="8"/>
        <v>4259485611.0999999</v>
      </c>
      <c r="M19" s="34">
        <f t="shared" si="8"/>
        <v>2250238892.9100008</v>
      </c>
      <c r="N19" s="34">
        <f t="shared" si="8"/>
        <v>2039362741.0399983</v>
      </c>
      <c r="O19" s="34">
        <f t="shared" si="8"/>
        <v>2650496272.579999</v>
      </c>
      <c r="P19" s="34">
        <f t="shared" si="8"/>
        <v>2441393095.0300007</v>
      </c>
      <c r="Q19" s="34">
        <f t="shared" si="8"/>
        <v>4637948058.7199955</v>
      </c>
      <c r="R19" s="34">
        <f t="shared" si="8"/>
        <v>3275880537.4600015</v>
      </c>
      <c r="S19" s="34">
        <f t="shared" si="8"/>
        <v>3108919981.7300005</v>
      </c>
      <c r="T19" s="273">
        <f t="shared" si="8"/>
        <v>3834111264.920002</v>
      </c>
      <c r="U19" s="273">
        <f t="shared" si="8"/>
        <v>4729658575.0599985</v>
      </c>
    </row>
    <row r="20" spans="1:21" x14ac:dyDescent="0.35">
      <c r="A20" s="19" t="s">
        <v>143</v>
      </c>
      <c r="B20" s="390"/>
      <c r="C20" s="20" t="s">
        <v>60</v>
      </c>
      <c r="D20" s="34"/>
      <c r="E20" s="34"/>
      <c r="F20" s="34"/>
      <c r="G20" s="34">
        <v>975873176</v>
      </c>
      <c r="H20" s="34"/>
      <c r="I20" s="34">
        <v>2721144239.71</v>
      </c>
      <c r="J20" s="34">
        <v>1245715138.74</v>
      </c>
      <c r="K20" s="34">
        <v>2398563248.9900002</v>
      </c>
      <c r="L20" s="34">
        <v>4259485611.0999999</v>
      </c>
      <c r="M20" s="34">
        <v>2250238892.9100008</v>
      </c>
      <c r="N20" s="34">
        <v>2039362741.0399983</v>
      </c>
      <c r="O20" s="34">
        <v>2650496272.579999</v>
      </c>
      <c r="P20" s="34">
        <v>2441393095.0300007</v>
      </c>
      <c r="Q20" s="34">
        <v>4637948058.7199955</v>
      </c>
      <c r="R20" s="34">
        <v>3275880537.4600015</v>
      </c>
      <c r="S20" s="34">
        <v>3108919981.7300005</v>
      </c>
      <c r="T20" s="273">
        <v>3834111264.920002</v>
      </c>
      <c r="U20" s="273">
        <v>4729658575.0599985</v>
      </c>
    </row>
    <row r="21" spans="1:21" x14ac:dyDescent="0.35">
      <c r="A21" s="19" t="s">
        <v>143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273"/>
      <c r="U21" s="273"/>
    </row>
    <row r="22" spans="1:21" x14ac:dyDescent="0.35">
      <c r="A22" s="19" t="s">
        <v>143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273"/>
      <c r="U22" s="273"/>
    </row>
    <row r="23" spans="1:21" x14ac:dyDescent="0.35">
      <c r="A23" s="19" t="s">
        <v>143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278"/>
      <c r="U23" s="278"/>
    </row>
    <row r="24" spans="1:21" ht="15" customHeight="1" x14ac:dyDescent="0.35">
      <c r="A24" s="19" t="s">
        <v>143</v>
      </c>
      <c r="B24" s="390" t="s">
        <v>5</v>
      </c>
      <c r="C24" s="17" t="s">
        <v>59</v>
      </c>
      <c r="D24" s="34"/>
      <c r="E24" s="34"/>
      <c r="F24" s="34"/>
      <c r="G24" s="34">
        <f>SUM(G25:G28)</f>
        <v>166228307</v>
      </c>
      <c r="H24" s="34"/>
      <c r="I24" s="34">
        <f>SUM(I25:I28)</f>
        <v>37584850.920000002</v>
      </c>
      <c r="J24" s="34">
        <f>SUM(J25:J28)</f>
        <v>562341637</v>
      </c>
      <c r="K24" s="34">
        <f t="shared" ref="K24:U24" si="9">SUM(K25:K28)</f>
        <v>108916447.29000001</v>
      </c>
      <c r="L24" s="34">
        <f t="shared" si="9"/>
        <v>64245139.359999999</v>
      </c>
      <c r="M24" s="34">
        <f t="shared" si="9"/>
        <v>1686880838.5300002</v>
      </c>
      <c r="N24" s="34">
        <f t="shared" si="9"/>
        <v>407479761.85000008</v>
      </c>
      <c r="O24" s="34">
        <f t="shared" si="9"/>
        <v>1458935344.8999996</v>
      </c>
      <c r="P24" s="34">
        <f t="shared" si="9"/>
        <v>501076288.19000006</v>
      </c>
      <c r="Q24" s="34">
        <f t="shared" si="9"/>
        <v>490477635.45000005</v>
      </c>
      <c r="R24" s="34">
        <f t="shared" si="9"/>
        <v>121178791.32000001</v>
      </c>
      <c r="S24" s="34">
        <f t="shared" si="9"/>
        <v>553091457.68000007</v>
      </c>
      <c r="T24" s="273">
        <f t="shared" si="9"/>
        <v>522962607.15999997</v>
      </c>
      <c r="U24" s="273">
        <f t="shared" si="9"/>
        <v>789006754.50000048</v>
      </c>
    </row>
    <row r="25" spans="1:21" x14ac:dyDescent="0.35">
      <c r="A25" s="19" t="s">
        <v>143</v>
      </c>
      <c r="B25" s="390"/>
      <c r="C25" s="20" t="s">
        <v>60</v>
      </c>
      <c r="D25" s="35"/>
      <c r="E25" s="34"/>
      <c r="F25" s="34"/>
      <c r="G25" s="34">
        <v>166228307</v>
      </c>
      <c r="H25" s="34"/>
      <c r="I25" s="34">
        <v>37584850.920000002</v>
      </c>
      <c r="J25" s="34">
        <v>562341637</v>
      </c>
      <c r="K25" s="34">
        <v>108916447.29000001</v>
      </c>
      <c r="L25" s="34">
        <v>64245139.359999999</v>
      </c>
      <c r="M25" s="34">
        <v>1686880838.5300002</v>
      </c>
      <c r="N25" s="34">
        <v>407479761.85000008</v>
      </c>
      <c r="O25" s="34">
        <v>1458935344.8999996</v>
      </c>
      <c r="P25" s="34">
        <v>501076288.19000006</v>
      </c>
      <c r="Q25" s="34">
        <v>490477635.45000005</v>
      </c>
      <c r="R25" s="34">
        <v>121178791.32000001</v>
      </c>
      <c r="S25" s="34">
        <v>553091457.68000007</v>
      </c>
      <c r="T25" s="273">
        <v>522962607.15999997</v>
      </c>
      <c r="U25" s="273">
        <v>789006754.50000048</v>
      </c>
    </row>
    <row r="26" spans="1:21" x14ac:dyDescent="0.35">
      <c r="A26" s="19" t="s">
        <v>143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280"/>
      <c r="U26" s="280"/>
    </row>
    <row r="27" spans="1:21" x14ac:dyDescent="0.35">
      <c r="A27" s="19" t="s">
        <v>143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280"/>
      <c r="U27" s="280"/>
    </row>
    <row r="28" spans="1:21" x14ac:dyDescent="0.35">
      <c r="A28" s="19" t="s">
        <v>143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283"/>
      <c r="U28" s="283"/>
    </row>
    <row r="29" spans="1:21" ht="15" customHeight="1" x14ac:dyDescent="0.35">
      <c r="A29" s="19" t="s">
        <v>143</v>
      </c>
      <c r="B29" s="390" t="s">
        <v>6</v>
      </c>
      <c r="C29" s="17" t="s">
        <v>59</v>
      </c>
      <c r="D29" s="34"/>
      <c r="E29" s="34"/>
      <c r="F29" s="34"/>
      <c r="G29" s="34">
        <f>SUM(G30:G33)</f>
        <v>136906274</v>
      </c>
      <c r="H29" s="34"/>
      <c r="I29" s="34">
        <f>SUM(I30:I33)</f>
        <v>259450314.75999999</v>
      </c>
      <c r="J29" s="34">
        <f>SUM(J30:J33)</f>
        <v>547317849.83000004</v>
      </c>
      <c r="K29" s="34">
        <f t="shared" ref="K29:U29" si="10">SUM(K30:K33)</f>
        <v>616484320.57000005</v>
      </c>
      <c r="L29" s="34">
        <f t="shared" si="10"/>
        <v>433395441.82999998</v>
      </c>
      <c r="M29" s="34">
        <f t="shared" si="10"/>
        <v>636764627.53999996</v>
      </c>
      <c r="N29" s="34">
        <f t="shared" si="10"/>
        <v>615014024.49000001</v>
      </c>
      <c r="O29" s="34">
        <f t="shared" si="10"/>
        <v>814489645.54999983</v>
      </c>
      <c r="P29" s="34">
        <f t="shared" si="10"/>
        <v>432953395.11000007</v>
      </c>
      <c r="Q29" s="34">
        <f t="shared" si="10"/>
        <v>455758351.02999997</v>
      </c>
      <c r="R29" s="34">
        <f t="shared" si="10"/>
        <v>760869971.30999994</v>
      </c>
      <c r="S29" s="34">
        <f t="shared" si="10"/>
        <v>1885831291.4499998</v>
      </c>
      <c r="T29" s="273">
        <f t="shared" si="10"/>
        <v>1428245894.7999983</v>
      </c>
      <c r="U29" s="273">
        <f t="shared" si="10"/>
        <v>1934342922.9499996</v>
      </c>
    </row>
    <row r="30" spans="1:21" x14ac:dyDescent="0.35">
      <c r="A30" s="19" t="s">
        <v>143</v>
      </c>
      <c r="B30" s="390"/>
      <c r="C30" s="20" t="s">
        <v>60</v>
      </c>
      <c r="D30" s="35"/>
      <c r="E30" s="34"/>
      <c r="F30" s="34"/>
      <c r="G30" s="34">
        <v>136906274</v>
      </c>
      <c r="H30" s="34"/>
      <c r="I30" s="34">
        <v>259450314.75999999</v>
      </c>
      <c r="J30" s="34">
        <v>547317849.83000004</v>
      </c>
      <c r="K30" s="34">
        <v>616484320.57000005</v>
      </c>
      <c r="L30" s="34">
        <v>433395441.82999998</v>
      </c>
      <c r="M30" s="34">
        <v>636764627.53999996</v>
      </c>
      <c r="N30" s="34">
        <v>615014024.49000001</v>
      </c>
      <c r="O30" s="34">
        <v>814489645.54999983</v>
      </c>
      <c r="P30" s="34">
        <v>432953395.11000007</v>
      </c>
      <c r="Q30" s="34">
        <v>455758351.02999997</v>
      </c>
      <c r="R30" s="34">
        <v>760869971.30999994</v>
      </c>
      <c r="S30" s="34">
        <v>1885831291.4499998</v>
      </c>
      <c r="T30" s="273">
        <v>1428245894.7999983</v>
      </c>
      <c r="U30" s="273">
        <v>1934342922.9499996</v>
      </c>
    </row>
    <row r="31" spans="1:21" x14ac:dyDescent="0.35">
      <c r="A31" s="19" t="s">
        <v>143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280"/>
      <c r="U31" s="280"/>
    </row>
    <row r="32" spans="1:21" x14ac:dyDescent="0.35">
      <c r="A32" s="19" t="s">
        <v>143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280"/>
      <c r="U32" s="280"/>
    </row>
    <row r="33" spans="1:21" x14ac:dyDescent="0.35">
      <c r="A33" s="19" t="s">
        <v>143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283"/>
      <c r="U33" s="283"/>
    </row>
    <row r="34" spans="1:21" ht="15" customHeight="1" x14ac:dyDescent="0.35">
      <c r="A34" s="19" t="s">
        <v>143</v>
      </c>
      <c r="B34" s="393" t="s">
        <v>7</v>
      </c>
      <c r="C34" s="28" t="s">
        <v>59</v>
      </c>
      <c r="D34" s="34"/>
      <c r="E34" s="34"/>
      <c r="F34" s="34"/>
      <c r="G34" s="34">
        <f>SUM(G35:G38)</f>
        <v>4477729324</v>
      </c>
      <c r="H34" s="34"/>
      <c r="I34" s="34">
        <f>SUM(I35:I38)</f>
        <v>4082054051.2599998</v>
      </c>
      <c r="J34" s="34">
        <f>SUM(J35:J38)</f>
        <v>10434570402.559999</v>
      </c>
      <c r="K34" s="34">
        <f t="shared" ref="K34:U34" si="11">SUM(K35:K38)</f>
        <v>9600617898.8199997</v>
      </c>
      <c r="L34" s="34">
        <f t="shared" si="11"/>
        <v>18762322700.66</v>
      </c>
      <c r="M34" s="34">
        <f t="shared" si="11"/>
        <v>27391833560.819973</v>
      </c>
      <c r="N34" s="34">
        <f t="shared" si="11"/>
        <v>19688007291.759998</v>
      </c>
      <c r="O34" s="34">
        <f t="shared" si="11"/>
        <v>32921557250.41003</v>
      </c>
      <c r="P34" s="34">
        <f t="shared" si="11"/>
        <v>31079184394.959988</v>
      </c>
      <c r="Q34" s="34">
        <f t="shared" si="11"/>
        <v>71296925080.850037</v>
      </c>
      <c r="R34" s="34">
        <f t="shared" si="11"/>
        <v>22291487278.680012</v>
      </c>
      <c r="S34" s="34">
        <f t="shared" si="11"/>
        <v>16285532922.15</v>
      </c>
      <c r="T34" s="273">
        <f t="shared" si="11"/>
        <v>22564970866.620003</v>
      </c>
      <c r="U34" s="273">
        <f t="shared" si="11"/>
        <v>18495507314.119995</v>
      </c>
    </row>
    <row r="35" spans="1:21" x14ac:dyDescent="0.35">
      <c r="A35" s="19" t="s">
        <v>143</v>
      </c>
      <c r="B35" s="390"/>
      <c r="C35" s="20" t="s">
        <v>60</v>
      </c>
      <c r="D35" s="35"/>
      <c r="E35" s="34"/>
      <c r="F35" s="34"/>
      <c r="G35" s="34">
        <v>4477729324</v>
      </c>
      <c r="H35" s="34"/>
      <c r="I35" s="34">
        <v>4082054051.2599998</v>
      </c>
      <c r="J35" s="34">
        <v>10434570402.559999</v>
      </c>
      <c r="K35" s="34">
        <v>9600617898.8199997</v>
      </c>
      <c r="L35" s="34">
        <v>18762322700.66</v>
      </c>
      <c r="M35" s="34">
        <v>27391833560.819973</v>
      </c>
      <c r="N35" s="34">
        <v>19688007291.759998</v>
      </c>
      <c r="O35" s="34">
        <v>32921557250.41003</v>
      </c>
      <c r="P35" s="34">
        <v>31079184394.959988</v>
      </c>
      <c r="Q35" s="34">
        <v>71296925080.850037</v>
      </c>
      <c r="R35" s="34">
        <v>22291487278.680012</v>
      </c>
      <c r="S35" s="34">
        <v>16285532922.15</v>
      </c>
      <c r="T35" s="273">
        <v>22564970866.620003</v>
      </c>
      <c r="U35" s="273">
        <v>18495507314.119995</v>
      </c>
    </row>
    <row r="36" spans="1:21" x14ac:dyDescent="0.35">
      <c r="A36" s="19" t="s">
        <v>143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280"/>
      <c r="U36" s="280"/>
    </row>
    <row r="37" spans="1:21" x14ac:dyDescent="0.35">
      <c r="A37" s="19" t="s">
        <v>143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280"/>
      <c r="U37" s="280"/>
    </row>
    <row r="38" spans="1:21" x14ac:dyDescent="0.35">
      <c r="A38" s="19" t="s">
        <v>143</v>
      </c>
      <c r="B38" s="391"/>
      <c r="C38" s="27" t="s">
        <v>63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283"/>
      <c r="U38" s="283"/>
    </row>
    <row r="39" spans="1:21" ht="15" customHeight="1" x14ac:dyDescent="0.35">
      <c r="A39" s="19" t="s">
        <v>143</v>
      </c>
      <c r="B39" s="393" t="s">
        <v>8</v>
      </c>
      <c r="C39" s="28" t="s">
        <v>59</v>
      </c>
      <c r="D39" s="34"/>
      <c r="E39" s="34"/>
      <c r="F39" s="34"/>
      <c r="G39" s="34">
        <f>SUM(G40:G43)</f>
        <v>102518386</v>
      </c>
      <c r="H39" s="34"/>
      <c r="I39" s="34">
        <f>SUM(I40:I43)</f>
        <v>190278159.34</v>
      </c>
      <c r="J39" s="34">
        <f>SUM(J40:J43)</f>
        <v>407796429.72000003</v>
      </c>
      <c r="K39" s="34">
        <f t="shared" ref="K39:U39" si="12">SUM(K40:K43)</f>
        <v>215902408.97</v>
      </c>
      <c r="L39" s="34">
        <f t="shared" si="12"/>
        <v>294652488.95000005</v>
      </c>
      <c r="M39" s="34">
        <f t="shared" si="12"/>
        <v>773177377.85000002</v>
      </c>
      <c r="N39" s="34">
        <f t="shared" si="12"/>
        <v>214974209.75000003</v>
      </c>
      <c r="O39" s="34">
        <f t="shared" si="12"/>
        <v>258578240.00000012</v>
      </c>
      <c r="P39" s="34">
        <f t="shared" si="12"/>
        <v>212498002.99999997</v>
      </c>
      <c r="Q39" s="34">
        <f t="shared" si="12"/>
        <v>323357607.55000001</v>
      </c>
      <c r="R39" s="34">
        <f t="shared" si="12"/>
        <v>331556733.12000012</v>
      </c>
      <c r="S39" s="34">
        <f t="shared" si="12"/>
        <v>398585085.98000014</v>
      </c>
      <c r="T39" s="273">
        <f t="shared" si="12"/>
        <v>302017255.38999999</v>
      </c>
      <c r="U39" s="273">
        <f t="shared" si="12"/>
        <v>824356113.24000025</v>
      </c>
    </row>
    <row r="40" spans="1:21" x14ac:dyDescent="0.35">
      <c r="A40" s="19" t="s">
        <v>143</v>
      </c>
      <c r="B40" s="390"/>
      <c r="C40" s="20" t="s">
        <v>60</v>
      </c>
      <c r="D40" s="35"/>
      <c r="E40" s="34"/>
      <c r="F40" s="34"/>
      <c r="G40" s="34">
        <v>102518386</v>
      </c>
      <c r="H40" s="34"/>
      <c r="I40" s="34">
        <v>190278159.34</v>
      </c>
      <c r="J40" s="34">
        <v>407796429.72000003</v>
      </c>
      <c r="K40" s="34">
        <v>215902408.97</v>
      </c>
      <c r="L40" s="34">
        <v>294652488.95000005</v>
      </c>
      <c r="M40" s="34">
        <v>773177377.85000002</v>
      </c>
      <c r="N40" s="34">
        <v>214974209.75000003</v>
      </c>
      <c r="O40" s="34">
        <v>258578240.00000012</v>
      </c>
      <c r="P40" s="34">
        <v>212498002.99999997</v>
      </c>
      <c r="Q40" s="34">
        <v>323357607.55000001</v>
      </c>
      <c r="R40" s="34">
        <v>331556733.12000012</v>
      </c>
      <c r="S40" s="34">
        <v>398585085.98000014</v>
      </c>
      <c r="T40" s="273">
        <v>302017255.38999999</v>
      </c>
      <c r="U40" s="273">
        <v>824356113.24000025</v>
      </c>
    </row>
    <row r="41" spans="1:21" x14ac:dyDescent="0.35">
      <c r="A41" s="19" t="s">
        <v>143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280"/>
      <c r="U41" s="280"/>
    </row>
    <row r="42" spans="1:21" x14ac:dyDescent="0.35">
      <c r="A42" s="19" t="s">
        <v>143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280"/>
      <c r="U42" s="280"/>
    </row>
    <row r="43" spans="1:21" x14ac:dyDescent="0.35">
      <c r="A43" s="19" t="s">
        <v>143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283"/>
      <c r="U43" s="283"/>
    </row>
    <row r="44" spans="1:21" ht="15" customHeight="1" x14ac:dyDescent="0.35">
      <c r="A44" s="19" t="s">
        <v>143</v>
      </c>
      <c r="B44" s="393" t="s">
        <v>9</v>
      </c>
      <c r="C44" s="28" t="s">
        <v>59</v>
      </c>
      <c r="D44" s="34"/>
      <c r="E44" s="34"/>
      <c r="F44" s="34"/>
      <c r="G44" s="34">
        <f>SUM(G45:G48)</f>
        <v>1364092989</v>
      </c>
      <c r="H44" s="34"/>
      <c r="I44" s="34">
        <f>SUM(I45:I48)</f>
        <v>784361942.70000005</v>
      </c>
      <c r="J44" s="34">
        <f>SUM(J45:J48)</f>
        <v>399508174.85000002</v>
      </c>
      <c r="K44" s="34">
        <f t="shared" ref="K44:U44" si="13">SUM(K45:K48)</f>
        <v>2940922101.3499999</v>
      </c>
      <c r="L44" s="34">
        <f t="shared" si="13"/>
        <v>2545651258.7400002</v>
      </c>
      <c r="M44" s="34">
        <f t="shared" si="13"/>
        <v>7431282157.6500006</v>
      </c>
      <c r="N44" s="34">
        <f t="shared" si="13"/>
        <v>6843074836.3900023</v>
      </c>
      <c r="O44" s="34">
        <f t="shared" si="13"/>
        <v>1471522623.9000001</v>
      </c>
      <c r="P44" s="34">
        <f t="shared" si="13"/>
        <v>562090395.46999991</v>
      </c>
      <c r="Q44" s="34">
        <f t="shared" si="13"/>
        <v>404430635.34999996</v>
      </c>
      <c r="R44" s="34">
        <f t="shared" si="13"/>
        <v>140076375.97</v>
      </c>
      <c r="S44" s="34">
        <f t="shared" si="13"/>
        <v>51043037.309999995</v>
      </c>
      <c r="T44" s="273">
        <f t="shared" si="13"/>
        <v>186219499.55000001</v>
      </c>
      <c r="U44" s="273">
        <f t="shared" si="13"/>
        <v>265281214.98000002</v>
      </c>
    </row>
    <row r="45" spans="1:21" x14ac:dyDescent="0.35">
      <c r="A45" s="19" t="s">
        <v>143</v>
      </c>
      <c r="B45" s="390"/>
      <c r="C45" s="20" t="s">
        <v>60</v>
      </c>
      <c r="D45" s="35"/>
      <c r="E45" s="34"/>
      <c r="F45" s="34"/>
      <c r="G45" s="34">
        <v>1364092989</v>
      </c>
      <c r="H45" s="34"/>
      <c r="I45" s="34">
        <v>784361942.70000005</v>
      </c>
      <c r="J45" s="34">
        <v>399508174.85000002</v>
      </c>
      <c r="K45" s="34">
        <v>2940922101.3499999</v>
      </c>
      <c r="L45" s="34">
        <v>2545651258.7400002</v>
      </c>
      <c r="M45" s="34">
        <v>7431282157.6500006</v>
      </c>
      <c r="N45" s="34">
        <v>6843074836.3900023</v>
      </c>
      <c r="O45" s="34">
        <v>1471522623.9000001</v>
      </c>
      <c r="P45" s="34">
        <v>562090395.46999991</v>
      </c>
      <c r="Q45" s="34">
        <v>404430635.34999996</v>
      </c>
      <c r="R45" s="34">
        <v>140076375.97</v>
      </c>
      <c r="S45" s="34">
        <v>51043037.309999995</v>
      </c>
      <c r="T45" s="273">
        <v>186219499.55000001</v>
      </c>
      <c r="U45" s="273">
        <v>265281214.98000002</v>
      </c>
    </row>
    <row r="46" spans="1:21" x14ac:dyDescent="0.35">
      <c r="A46" s="19" t="s">
        <v>143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280"/>
      <c r="U46" s="280"/>
    </row>
    <row r="47" spans="1:21" x14ac:dyDescent="0.35">
      <c r="A47" s="19" t="s">
        <v>143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280"/>
      <c r="U47" s="280"/>
    </row>
    <row r="48" spans="1:21" x14ac:dyDescent="0.35">
      <c r="A48" s="19" t="s">
        <v>143</v>
      </c>
      <c r="B48" s="391"/>
      <c r="C48" s="27" t="s">
        <v>63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283"/>
      <c r="U48" s="283"/>
    </row>
    <row r="49" spans="1:21" x14ac:dyDescent="0.35">
      <c r="A49" s="19" t="s">
        <v>143</v>
      </c>
      <c r="B49" s="393" t="s">
        <v>1</v>
      </c>
      <c r="C49" s="28" t="s">
        <v>59</v>
      </c>
      <c r="D49" s="34"/>
      <c r="E49" s="34"/>
      <c r="F49" s="34"/>
      <c r="G49" s="34">
        <f>SUM(G50:G53)</f>
        <v>777134299</v>
      </c>
      <c r="H49" s="34"/>
      <c r="I49" s="34">
        <f>SUM(I50:I53)</f>
        <v>447997223.75</v>
      </c>
      <c r="J49" s="34">
        <f>SUM(J50:J53)</f>
        <v>865104084.35000002</v>
      </c>
      <c r="K49" s="34">
        <f t="shared" ref="K49:U49" si="14">SUM(K50:K53)</f>
        <v>1225060555.8099999</v>
      </c>
      <c r="L49" s="34">
        <f t="shared" si="14"/>
        <v>2551396059.04</v>
      </c>
      <c r="M49" s="34">
        <f t="shared" si="14"/>
        <v>3790146739.3499994</v>
      </c>
      <c r="N49" s="34">
        <f t="shared" si="14"/>
        <v>2304012749.2099996</v>
      </c>
      <c r="O49" s="34">
        <f t="shared" si="14"/>
        <v>4173080517.3199992</v>
      </c>
      <c r="P49" s="34">
        <f t="shared" si="14"/>
        <v>4647040708.4700003</v>
      </c>
      <c r="Q49" s="34">
        <f t="shared" si="14"/>
        <v>7687034333.9900007</v>
      </c>
      <c r="R49" s="34">
        <f t="shared" si="14"/>
        <v>1668438978.6799994</v>
      </c>
      <c r="S49" s="34">
        <f t="shared" si="14"/>
        <v>2717364859.0900006</v>
      </c>
      <c r="T49" s="273">
        <f t="shared" si="14"/>
        <v>4895333768.0500011</v>
      </c>
      <c r="U49" s="273">
        <f t="shared" si="14"/>
        <v>4660160647.8399982</v>
      </c>
    </row>
    <row r="50" spans="1:21" x14ac:dyDescent="0.35">
      <c r="A50" s="19" t="s">
        <v>143</v>
      </c>
      <c r="B50" s="390"/>
      <c r="C50" s="20" t="s">
        <v>60</v>
      </c>
      <c r="D50" s="35"/>
      <c r="E50" s="34"/>
      <c r="F50" s="34"/>
      <c r="G50" s="34">
        <v>777134299</v>
      </c>
      <c r="H50" s="34"/>
      <c r="I50" s="34">
        <v>447997223.75</v>
      </c>
      <c r="J50" s="34">
        <v>865104084.35000002</v>
      </c>
      <c r="K50" s="34">
        <v>1225060555.8099999</v>
      </c>
      <c r="L50" s="34">
        <v>2551396059.04</v>
      </c>
      <c r="M50" s="34">
        <v>3790146739.3499994</v>
      </c>
      <c r="N50" s="34">
        <v>2304012749.2099996</v>
      </c>
      <c r="O50" s="34">
        <v>4173080517.3199992</v>
      </c>
      <c r="P50" s="34">
        <v>4647040708.4700003</v>
      </c>
      <c r="Q50" s="34">
        <v>7687034333.9900007</v>
      </c>
      <c r="R50" s="34">
        <v>1668438978.6799994</v>
      </c>
      <c r="S50" s="34">
        <v>2717364859.0900006</v>
      </c>
      <c r="T50" s="273">
        <v>4895333768.0500011</v>
      </c>
      <c r="U50" s="273">
        <v>4660160647.8399982</v>
      </c>
    </row>
    <row r="51" spans="1:21" x14ac:dyDescent="0.35">
      <c r="A51" s="19" t="s">
        <v>143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280"/>
      <c r="U51" s="280"/>
    </row>
    <row r="52" spans="1:21" x14ac:dyDescent="0.35">
      <c r="A52" s="19" t="s">
        <v>143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280"/>
      <c r="U52" s="280"/>
    </row>
    <row r="53" spans="1:21" x14ac:dyDescent="0.35">
      <c r="A53" s="19" t="s">
        <v>143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283"/>
      <c r="U53" s="283"/>
    </row>
    <row r="54" spans="1:21" x14ac:dyDescent="0.35">
      <c r="A54" s="19" t="s">
        <v>143</v>
      </c>
      <c r="B54" s="393" t="s">
        <v>166</v>
      </c>
      <c r="C54" s="28" t="s">
        <v>59</v>
      </c>
      <c r="D54" s="34"/>
      <c r="E54" s="34"/>
      <c r="F54" s="34"/>
      <c r="G54" s="34">
        <f>SUM(G55:G58)</f>
        <v>815523340</v>
      </c>
      <c r="H54" s="34"/>
      <c r="I54" s="34">
        <f>SUM(I55:I58)</f>
        <v>231484749.61000001</v>
      </c>
      <c r="J54" s="34">
        <f>SUM(J55:J58)</f>
        <v>1033324376.96</v>
      </c>
      <c r="K54" s="34">
        <f t="shared" ref="K54:U54" si="15">SUM(K55:K58)</f>
        <v>810583912.99000001</v>
      </c>
      <c r="L54" s="34">
        <f t="shared" si="15"/>
        <v>1499266616.8099999</v>
      </c>
      <c r="M54" s="34">
        <f t="shared" si="15"/>
        <v>2336222554.9500008</v>
      </c>
      <c r="N54" s="34">
        <f t="shared" si="15"/>
        <v>730472638.63999975</v>
      </c>
      <c r="O54" s="34">
        <f t="shared" si="15"/>
        <v>1128677277.5600002</v>
      </c>
      <c r="P54" s="34">
        <f t="shared" si="15"/>
        <v>404152719.85000008</v>
      </c>
      <c r="Q54" s="34">
        <f t="shared" si="15"/>
        <v>572708904.5200001</v>
      </c>
      <c r="R54" s="34">
        <f t="shared" si="15"/>
        <v>342759863.2699998</v>
      </c>
      <c r="S54" s="34">
        <f t="shared" si="15"/>
        <v>252234469.80000001</v>
      </c>
      <c r="T54" s="273">
        <f t="shared" si="15"/>
        <v>202560481.77999997</v>
      </c>
      <c r="U54" s="273">
        <f t="shared" si="15"/>
        <v>100967060.49000001</v>
      </c>
    </row>
    <row r="55" spans="1:21" x14ac:dyDescent="0.35">
      <c r="A55" s="19" t="s">
        <v>143</v>
      </c>
      <c r="B55" s="390"/>
      <c r="C55" s="20" t="s">
        <v>60</v>
      </c>
      <c r="D55" s="35"/>
      <c r="E55" s="34"/>
      <c r="F55" s="34"/>
      <c r="G55" s="34">
        <v>815523340</v>
      </c>
      <c r="H55" s="34"/>
      <c r="I55" s="34">
        <v>231484749.61000001</v>
      </c>
      <c r="J55" s="34">
        <v>1033324376.96</v>
      </c>
      <c r="K55" s="34">
        <v>810583912.99000001</v>
      </c>
      <c r="L55" s="34">
        <v>1499266616.8099999</v>
      </c>
      <c r="M55" s="34">
        <v>2336222554.9500008</v>
      </c>
      <c r="N55" s="34">
        <v>730472638.63999975</v>
      </c>
      <c r="O55" s="34">
        <v>1128677277.5600002</v>
      </c>
      <c r="P55" s="34">
        <v>404152719.85000008</v>
      </c>
      <c r="Q55" s="34">
        <v>572708904.5200001</v>
      </c>
      <c r="R55" s="34">
        <v>342759863.2699998</v>
      </c>
      <c r="S55" s="34">
        <v>252234469.80000001</v>
      </c>
      <c r="T55" s="273">
        <v>202560481.77999997</v>
      </c>
      <c r="U55" s="273">
        <v>100967060.49000001</v>
      </c>
    </row>
    <row r="56" spans="1:21" x14ac:dyDescent="0.35">
      <c r="A56" s="19" t="s">
        <v>143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280"/>
      <c r="U56" s="280"/>
    </row>
    <row r="57" spans="1:21" x14ac:dyDescent="0.35">
      <c r="A57" s="19" t="s">
        <v>143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280"/>
      <c r="U57" s="280"/>
    </row>
    <row r="58" spans="1:21" x14ac:dyDescent="0.35">
      <c r="A58" s="19" t="s">
        <v>143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283"/>
      <c r="U58" s="283"/>
    </row>
    <row r="59" spans="1:21" x14ac:dyDescent="0.35">
      <c r="A59" s="19" t="s">
        <v>143</v>
      </c>
      <c r="B59" s="393" t="s">
        <v>11</v>
      </c>
      <c r="C59" s="28" t="s">
        <v>59</v>
      </c>
      <c r="D59" s="34"/>
      <c r="E59" s="34"/>
      <c r="F59" s="34"/>
      <c r="G59" s="34">
        <f>SUM(G60:G63)</f>
        <v>1066627825</v>
      </c>
      <c r="H59" s="34"/>
      <c r="I59" s="34">
        <f>SUM(I60:I63)</f>
        <v>506471550.05000001</v>
      </c>
      <c r="J59" s="34">
        <f>SUM(J60:J63)</f>
        <v>2007890339.49</v>
      </c>
      <c r="K59" s="34">
        <f t="shared" ref="K59:U59" si="16">SUM(K60:K63)</f>
        <v>4494773401.4799995</v>
      </c>
      <c r="L59" s="34">
        <f t="shared" si="16"/>
        <v>7160789204.25</v>
      </c>
      <c r="M59" s="34">
        <f t="shared" si="16"/>
        <v>7553351697.6599998</v>
      </c>
      <c r="N59" s="34">
        <f t="shared" si="16"/>
        <v>5270113992.0900021</v>
      </c>
      <c r="O59" s="34">
        <f t="shared" si="16"/>
        <v>6843198376.5299978</v>
      </c>
      <c r="P59" s="34">
        <f t="shared" si="16"/>
        <v>6558185213.2100019</v>
      </c>
      <c r="Q59" s="34">
        <f t="shared" si="16"/>
        <v>14343432280.970009</v>
      </c>
      <c r="R59" s="34">
        <f t="shared" si="16"/>
        <v>34035530305.709988</v>
      </c>
      <c r="S59" s="34">
        <f t="shared" si="16"/>
        <v>27304974547.850002</v>
      </c>
      <c r="T59" s="273">
        <f t="shared" si="16"/>
        <v>23630616971.950008</v>
      </c>
      <c r="U59" s="273">
        <f t="shared" si="16"/>
        <v>16652744772.579994</v>
      </c>
    </row>
    <row r="60" spans="1:21" x14ac:dyDescent="0.35">
      <c r="A60" s="19" t="s">
        <v>143</v>
      </c>
      <c r="B60" s="390"/>
      <c r="C60" s="20" t="s">
        <v>60</v>
      </c>
      <c r="D60" s="35"/>
      <c r="E60" s="34"/>
      <c r="F60" s="34"/>
      <c r="G60" s="34">
        <v>1066627825</v>
      </c>
      <c r="H60" s="34"/>
      <c r="I60" s="34">
        <v>506471550.05000001</v>
      </c>
      <c r="J60" s="34">
        <v>2007890339.49</v>
      </c>
      <c r="K60" s="34">
        <v>4494773401.4799995</v>
      </c>
      <c r="L60" s="34">
        <v>7160789204.25</v>
      </c>
      <c r="M60" s="34">
        <v>7553351697.6599998</v>
      </c>
      <c r="N60" s="34">
        <v>5270113992.0900021</v>
      </c>
      <c r="O60" s="34">
        <v>6843198376.5299978</v>
      </c>
      <c r="P60" s="34">
        <v>6558185213.2100019</v>
      </c>
      <c r="Q60" s="34">
        <v>14343432280.970009</v>
      </c>
      <c r="R60" s="34">
        <v>34035530305.709988</v>
      </c>
      <c r="S60" s="34">
        <v>27304974547.850002</v>
      </c>
      <c r="T60" s="273">
        <v>23630616971.950008</v>
      </c>
      <c r="U60" s="273">
        <v>16652744772.579994</v>
      </c>
    </row>
    <row r="61" spans="1:21" x14ac:dyDescent="0.35">
      <c r="A61" s="19" t="s">
        <v>143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280"/>
      <c r="U61" s="280"/>
    </row>
    <row r="62" spans="1:21" x14ac:dyDescent="0.35">
      <c r="A62" s="19" t="s">
        <v>143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280"/>
      <c r="U62" s="280"/>
    </row>
    <row r="63" spans="1:21" x14ac:dyDescent="0.35">
      <c r="A63" s="19" t="s">
        <v>143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283"/>
      <c r="U63" s="283"/>
    </row>
    <row r="64" spans="1:21" x14ac:dyDescent="0.35">
      <c r="A64" s="19" t="s">
        <v>143</v>
      </c>
      <c r="B64" s="393" t="s">
        <v>12</v>
      </c>
      <c r="C64" s="28" t="s">
        <v>59</v>
      </c>
      <c r="D64" s="34"/>
      <c r="E64" s="34"/>
      <c r="F64" s="34"/>
      <c r="G64" s="34">
        <f>SUM(G65:G68)</f>
        <v>237610073</v>
      </c>
      <c r="H64" s="34"/>
      <c r="I64" s="34">
        <f>SUM(I65:I68)</f>
        <v>362012344.68000001</v>
      </c>
      <c r="J64" s="34">
        <f>SUM(J65:J68)</f>
        <v>342362153.41000003</v>
      </c>
      <c r="K64" s="34">
        <f t="shared" ref="K64:U64" si="17">SUM(K65:K68)</f>
        <v>858277203.40999997</v>
      </c>
      <c r="L64" s="34">
        <f t="shared" si="17"/>
        <v>227692284.03999999</v>
      </c>
      <c r="M64" s="34">
        <f t="shared" si="17"/>
        <v>665563623.97999942</v>
      </c>
      <c r="N64" s="34">
        <f t="shared" si="17"/>
        <v>598548606.21000016</v>
      </c>
      <c r="O64" s="34">
        <f t="shared" si="17"/>
        <v>524627948.86000001</v>
      </c>
      <c r="P64" s="34">
        <f t="shared" si="17"/>
        <v>883534287.64000046</v>
      </c>
      <c r="Q64" s="34">
        <f t="shared" si="17"/>
        <v>1166187739.3899999</v>
      </c>
      <c r="R64" s="34">
        <f t="shared" si="17"/>
        <v>802611938.36999965</v>
      </c>
      <c r="S64" s="34">
        <f t="shared" si="17"/>
        <v>1892865193.9300001</v>
      </c>
      <c r="T64" s="273">
        <f t="shared" si="17"/>
        <v>3251206184.8900003</v>
      </c>
      <c r="U64" s="273">
        <f t="shared" si="17"/>
        <v>2522887294.2800002</v>
      </c>
    </row>
    <row r="65" spans="1:21" x14ac:dyDescent="0.35">
      <c r="A65" s="19" t="s">
        <v>143</v>
      </c>
      <c r="B65" s="390"/>
      <c r="C65" s="20" t="s">
        <v>60</v>
      </c>
      <c r="D65" s="35"/>
      <c r="E65" s="34"/>
      <c r="F65" s="34"/>
      <c r="G65" s="34">
        <v>237610073</v>
      </c>
      <c r="H65" s="34"/>
      <c r="I65" s="34">
        <v>362012344.68000001</v>
      </c>
      <c r="J65" s="34">
        <v>342362153.41000003</v>
      </c>
      <c r="K65" s="34">
        <v>858277203.40999997</v>
      </c>
      <c r="L65" s="34">
        <v>227692284.03999999</v>
      </c>
      <c r="M65" s="34">
        <v>665563623.97999942</v>
      </c>
      <c r="N65" s="34">
        <v>598548606.21000016</v>
      </c>
      <c r="O65" s="34">
        <v>524627948.86000001</v>
      </c>
      <c r="P65" s="34">
        <v>883534287.64000046</v>
      </c>
      <c r="Q65" s="34">
        <v>1166187739.3899999</v>
      </c>
      <c r="R65" s="34">
        <v>802611938.36999965</v>
      </c>
      <c r="S65" s="34">
        <v>1892865193.9300001</v>
      </c>
      <c r="T65" s="273">
        <v>3251206184.8900003</v>
      </c>
      <c r="U65" s="273">
        <v>2522887294.2800002</v>
      </c>
    </row>
    <row r="66" spans="1:21" x14ac:dyDescent="0.35">
      <c r="A66" s="19" t="s">
        <v>143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280"/>
      <c r="U66" s="280"/>
    </row>
    <row r="67" spans="1:21" x14ac:dyDescent="0.35">
      <c r="A67" s="19" t="s">
        <v>143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280"/>
      <c r="U67" s="280"/>
    </row>
    <row r="68" spans="1:21" ht="15" thickBot="1" x14ac:dyDescent="0.4">
      <c r="A68" s="19" t="s">
        <v>143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</row>
    <row r="69" spans="1:21" x14ac:dyDescent="0.35">
      <c r="A69" s="19" t="s">
        <v>143</v>
      </c>
      <c r="B69" s="388" t="s">
        <v>92</v>
      </c>
      <c r="C69" s="17" t="s">
        <v>59</v>
      </c>
      <c r="D69" s="34"/>
      <c r="E69" s="34"/>
      <c r="F69" s="34"/>
      <c r="G69" s="34">
        <f t="shared" ref="G69:U69" si="18">SUM(G70:G73)</f>
        <v>2609013633</v>
      </c>
      <c r="H69" s="34"/>
      <c r="I69" s="34">
        <f t="shared" si="18"/>
        <v>3171684452.4000001</v>
      </c>
      <c r="J69" s="34">
        <f t="shared" si="18"/>
        <v>9483578559.3400002</v>
      </c>
      <c r="K69" s="34">
        <f t="shared" si="18"/>
        <v>8147938424.0600004</v>
      </c>
      <c r="L69" s="34">
        <f t="shared" si="18"/>
        <v>16796591439.559999</v>
      </c>
      <c r="M69" s="34">
        <f t="shared" si="18"/>
        <v>23255129327.949974</v>
      </c>
      <c r="N69" s="34">
        <f t="shared" si="18"/>
        <v>15552775466.419998</v>
      </c>
      <c r="O69" s="34">
        <f t="shared" si="18"/>
        <v>31361112070.250031</v>
      </c>
      <c r="P69" s="34">
        <f t="shared" si="18"/>
        <v>29318456968.999989</v>
      </c>
      <c r="Q69" s="34">
        <f t="shared" si="18"/>
        <v>70027906237.570038</v>
      </c>
      <c r="R69" s="34">
        <f t="shared" si="18"/>
        <v>21382360894.500011</v>
      </c>
      <c r="S69" s="34">
        <f t="shared" si="18"/>
        <v>15231168341.380001</v>
      </c>
      <c r="T69" s="273">
        <f t="shared" si="18"/>
        <v>19659866940.390003</v>
      </c>
      <c r="U69" s="273">
        <f t="shared" si="18"/>
        <v>15718156781.499994</v>
      </c>
    </row>
    <row r="70" spans="1:21" x14ac:dyDescent="0.35">
      <c r="A70" s="19" t="s">
        <v>143</v>
      </c>
      <c r="B70" s="388"/>
      <c r="C70" s="20" t="s">
        <v>60</v>
      </c>
      <c r="D70" s="35"/>
      <c r="E70" s="34"/>
      <c r="F70" s="34"/>
      <c r="G70" s="34">
        <v>2609013633</v>
      </c>
      <c r="H70" s="34"/>
      <c r="I70" s="34">
        <v>3171684452.4000001</v>
      </c>
      <c r="J70" s="34">
        <v>9483578559.3400002</v>
      </c>
      <c r="K70" s="34">
        <v>8147938424.0600004</v>
      </c>
      <c r="L70" s="34">
        <v>16796591439.559999</v>
      </c>
      <c r="M70" s="34">
        <v>23255129327.949974</v>
      </c>
      <c r="N70" s="34">
        <v>15552775466.419998</v>
      </c>
      <c r="O70" s="34">
        <v>31361112070.250031</v>
      </c>
      <c r="P70" s="34">
        <v>29318456968.999989</v>
      </c>
      <c r="Q70" s="34">
        <v>70027906237.570038</v>
      </c>
      <c r="R70" s="34">
        <v>21382360894.500011</v>
      </c>
      <c r="S70" s="34">
        <v>15231168341.380001</v>
      </c>
      <c r="T70" s="273">
        <v>19659866940.390003</v>
      </c>
      <c r="U70" s="273">
        <v>15718156781.499994</v>
      </c>
    </row>
    <row r="71" spans="1:21" x14ac:dyDescent="0.35">
      <c r="A71" s="19" t="s">
        <v>143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280"/>
      <c r="U71" s="280"/>
    </row>
    <row r="72" spans="1:21" x14ac:dyDescent="0.35">
      <c r="A72" s="19" t="s">
        <v>143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280"/>
      <c r="U72" s="280"/>
    </row>
    <row r="73" spans="1:21" x14ac:dyDescent="0.35">
      <c r="A73" s="19" t="s">
        <v>143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</row>
    <row r="74" spans="1:21" x14ac:dyDescent="0.35">
      <c r="A74" s="19" t="s">
        <v>143</v>
      </c>
      <c r="B74" s="393" t="s">
        <v>93</v>
      </c>
      <c r="C74" s="28" t="s">
        <v>59</v>
      </c>
      <c r="D74" s="34"/>
      <c r="E74" s="34"/>
      <c r="F74" s="34"/>
      <c r="G74" s="34">
        <f>SUM(G75:G78)</f>
        <v>100525983</v>
      </c>
      <c r="H74" s="34"/>
      <c r="I74" s="34">
        <f>SUM(I75:I78)</f>
        <v>19198315.370000001</v>
      </c>
      <c r="J74" s="34">
        <f>SUM(J75:J78)</f>
        <v>90013250</v>
      </c>
      <c r="K74" s="34">
        <f t="shared" ref="K74:U74" si="19">SUM(K75:K78)</f>
        <v>26215000</v>
      </c>
      <c r="L74" s="34">
        <f t="shared" si="19"/>
        <v>75905712.189999998</v>
      </c>
      <c r="M74" s="34">
        <f t="shared" si="19"/>
        <v>2164996449</v>
      </c>
      <c r="N74" s="34">
        <f t="shared" si="19"/>
        <v>2437795057.6399999</v>
      </c>
      <c r="O74" s="34">
        <f t="shared" si="19"/>
        <v>28567898.609999999</v>
      </c>
      <c r="P74" s="34"/>
      <c r="Q74" s="34"/>
      <c r="R74" s="34">
        <f t="shared" si="19"/>
        <v>3839895.4300000006</v>
      </c>
      <c r="S74" s="34">
        <f t="shared" si="19"/>
        <v>23956857.170000002</v>
      </c>
      <c r="T74" s="273">
        <f t="shared" si="19"/>
        <v>51186990.859999985</v>
      </c>
      <c r="U74" s="273">
        <f t="shared" si="19"/>
        <v>25532981.820000004</v>
      </c>
    </row>
    <row r="75" spans="1:21" x14ac:dyDescent="0.35">
      <c r="A75" s="19" t="s">
        <v>143</v>
      </c>
      <c r="B75" s="390"/>
      <c r="C75" s="20" t="s">
        <v>60</v>
      </c>
      <c r="D75" s="35"/>
      <c r="E75" s="34"/>
      <c r="F75" s="34"/>
      <c r="G75" s="34">
        <v>100525983</v>
      </c>
      <c r="H75" s="34"/>
      <c r="I75" s="34">
        <v>19198315.370000001</v>
      </c>
      <c r="J75" s="34">
        <v>90013250</v>
      </c>
      <c r="K75" s="34">
        <v>26215000</v>
      </c>
      <c r="L75" s="34">
        <v>75905712.189999998</v>
      </c>
      <c r="M75" s="34">
        <v>2164996449</v>
      </c>
      <c r="N75" s="34">
        <v>2437795057.6399999</v>
      </c>
      <c r="O75" s="34">
        <v>28567898.609999999</v>
      </c>
      <c r="P75" s="34"/>
      <c r="Q75" s="34"/>
      <c r="R75" s="34">
        <v>3839895.4300000006</v>
      </c>
      <c r="S75" s="34">
        <v>23956857.170000002</v>
      </c>
      <c r="T75" s="273">
        <v>51186990.859999985</v>
      </c>
      <c r="U75" s="273">
        <v>25532981.820000004</v>
      </c>
    </row>
    <row r="76" spans="1:21" x14ac:dyDescent="0.35">
      <c r="A76" s="19" t="s">
        <v>143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280"/>
      <c r="U76" s="280"/>
    </row>
    <row r="77" spans="1:21" x14ac:dyDescent="0.35">
      <c r="A77" s="19" t="s">
        <v>143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280"/>
      <c r="U77" s="280"/>
    </row>
    <row r="78" spans="1:21" x14ac:dyDescent="0.35">
      <c r="A78" s="19" t="s">
        <v>143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21" x14ac:dyDescent="0.35">
      <c r="A79" s="19" t="s">
        <v>143</v>
      </c>
      <c r="B79" s="388" t="s">
        <v>94</v>
      </c>
      <c r="C79" s="17" t="s">
        <v>59</v>
      </c>
      <c r="D79" s="35"/>
      <c r="E79" s="34"/>
      <c r="F79" s="34"/>
      <c r="G79" s="34">
        <f>SUM(G80:G83)</f>
        <v>1768189708</v>
      </c>
      <c r="H79" s="34"/>
      <c r="I79" s="34">
        <f>SUM(I80:I83)</f>
        <v>891171283.48999965</v>
      </c>
      <c r="J79" s="34">
        <f>SUM(J80:J83)</f>
        <v>860978593.21999931</v>
      </c>
      <c r="K79" s="34">
        <f t="shared" ref="K79:U79" si="20">SUM(K80:K83)</f>
        <v>1426464474.7599993</v>
      </c>
      <c r="L79" s="34">
        <f t="shared" si="20"/>
        <v>1889825548.9100003</v>
      </c>
      <c r="M79" s="34">
        <f t="shared" si="20"/>
        <v>1971707783.8699989</v>
      </c>
      <c r="N79" s="34">
        <f t="shared" si="20"/>
        <v>1697436767.7000003</v>
      </c>
      <c r="O79" s="34">
        <f t="shared" si="20"/>
        <v>1531877281.55</v>
      </c>
      <c r="P79" s="34">
        <f t="shared" si="20"/>
        <v>1760727425.9599991</v>
      </c>
      <c r="Q79" s="34">
        <f t="shared" si="20"/>
        <v>1269018843.2799988</v>
      </c>
      <c r="R79" s="34">
        <f t="shared" si="20"/>
        <v>905286488.75000036</v>
      </c>
      <c r="S79" s="34">
        <f t="shared" si="20"/>
        <v>1030407723.5999986</v>
      </c>
      <c r="T79" s="273">
        <f t="shared" si="20"/>
        <v>2853916935.3699994</v>
      </c>
      <c r="U79" s="273">
        <f t="shared" si="20"/>
        <v>2751817550.8000007</v>
      </c>
    </row>
    <row r="80" spans="1:21" x14ac:dyDescent="0.35">
      <c r="A80" s="19" t="s">
        <v>143</v>
      </c>
      <c r="B80" s="388"/>
      <c r="C80" s="20" t="s">
        <v>60</v>
      </c>
      <c r="D80" s="35"/>
      <c r="E80" s="35"/>
      <c r="F80" s="35"/>
      <c r="G80" s="35">
        <f>G35-G70-G75</f>
        <v>1768189708</v>
      </c>
      <c r="H80" s="35"/>
      <c r="I80" s="35">
        <f>I35-I70-I75</f>
        <v>891171283.48999965</v>
      </c>
      <c r="J80" s="35">
        <f>J35-J70-J75</f>
        <v>860978593.21999931</v>
      </c>
      <c r="K80" s="35">
        <f>K35-K70-K75</f>
        <v>1426464474.7599993</v>
      </c>
      <c r="L80" s="35">
        <f t="shared" ref="L80:R80" si="21">L35-L70-L75</f>
        <v>1889825548.9100003</v>
      </c>
      <c r="M80" s="35">
        <f t="shared" si="21"/>
        <v>1971707783.8699989</v>
      </c>
      <c r="N80" s="35">
        <f t="shared" si="21"/>
        <v>1697436767.7000003</v>
      </c>
      <c r="O80" s="35">
        <f t="shared" si="21"/>
        <v>1531877281.55</v>
      </c>
      <c r="P80" s="35">
        <f t="shared" si="21"/>
        <v>1760727425.9599991</v>
      </c>
      <c r="Q80" s="35">
        <f t="shared" si="21"/>
        <v>1269018843.2799988</v>
      </c>
      <c r="R80" s="35">
        <f t="shared" si="21"/>
        <v>905286488.75000036</v>
      </c>
      <c r="S80" s="35">
        <f>S35-S70-S75</f>
        <v>1030407723.5999986</v>
      </c>
      <c r="T80" s="280">
        <f t="shared" ref="T80:U80" si="22">T35-T70-T75</f>
        <v>2853916935.3699994</v>
      </c>
      <c r="U80" s="280">
        <f t="shared" si="22"/>
        <v>2751817550.8000007</v>
      </c>
    </row>
    <row r="81" spans="1:21" x14ac:dyDescent="0.35">
      <c r="A81" s="19" t="s">
        <v>143</v>
      </c>
      <c r="B81" s="388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280"/>
      <c r="U81" s="280"/>
    </row>
    <row r="82" spans="1:21" x14ac:dyDescent="0.35">
      <c r="A82" s="19" t="s">
        <v>143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280"/>
      <c r="U82" s="280"/>
    </row>
    <row r="83" spans="1:21" x14ac:dyDescent="0.35">
      <c r="A83" s="19" t="s">
        <v>143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</row>
    <row r="84" spans="1:21" x14ac:dyDescent="0.35">
      <c r="A84" s="19" t="s">
        <v>143</v>
      </c>
    </row>
    <row r="85" spans="1:21" x14ac:dyDescent="0.35">
      <c r="A85" s="19" t="s">
        <v>143</v>
      </c>
      <c r="B85" s="64"/>
    </row>
    <row r="86" spans="1:21" x14ac:dyDescent="0.35">
      <c r="A86" s="19" t="s">
        <v>104</v>
      </c>
      <c r="B86" s="22" t="s">
        <v>66</v>
      </c>
      <c r="C86" s="22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68" t="s">
        <v>164</v>
      </c>
      <c r="U86" s="268" t="s">
        <v>165</v>
      </c>
    </row>
    <row r="87" spans="1:21" s="42" customFormat="1" x14ac:dyDescent="0.35">
      <c r="A87" s="19" t="s">
        <v>143</v>
      </c>
      <c r="B87" s="41" t="s">
        <v>67</v>
      </c>
      <c r="C87" s="41" t="s">
        <v>70</v>
      </c>
      <c r="D87" s="72">
        <v>350520000000</v>
      </c>
      <c r="E87" s="72">
        <v>393303000000</v>
      </c>
      <c r="F87" s="72">
        <v>427319000000</v>
      </c>
      <c r="G87" s="72">
        <v>477430000000</v>
      </c>
      <c r="H87" s="72">
        <v>628611000000</v>
      </c>
      <c r="I87" s="72">
        <v>935985000000</v>
      </c>
      <c r="J87" s="72">
        <v>1083444999999.9999</v>
      </c>
      <c r="K87" s="72">
        <v>1261400000000</v>
      </c>
      <c r="L87" s="72">
        <v>1458416000000</v>
      </c>
      <c r="M87" s="72">
        <v>1661643000000</v>
      </c>
      <c r="N87" s="72">
        <v>1736041000000</v>
      </c>
      <c r="O87" s="72">
        <v>1982162000000</v>
      </c>
      <c r="P87" s="72">
        <v>2207748000000</v>
      </c>
      <c r="Q87" s="72">
        <v>2384280000000</v>
      </c>
      <c r="R87" s="72">
        <v>2590678000000</v>
      </c>
      <c r="S87" s="72">
        <v>2841203000000</v>
      </c>
      <c r="T87" s="241">
        <v>3068139000000</v>
      </c>
      <c r="U87" s="241">
        <v>3298427000000</v>
      </c>
    </row>
    <row r="88" spans="1:21" s="42" customFormat="1" x14ac:dyDescent="0.35">
      <c r="A88" s="19" t="s">
        <v>143</v>
      </c>
      <c r="B88" s="74" t="s">
        <v>95</v>
      </c>
      <c r="C88" s="74" t="s">
        <v>71</v>
      </c>
      <c r="D88" s="44">
        <v>16.033083333333298</v>
      </c>
      <c r="E88" s="44">
        <v>16.415016666666698</v>
      </c>
      <c r="F88" s="44">
        <v>16.951616666666698</v>
      </c>
      <c r="G88" s="44">
        <v>18.609825000000001</v>
      </c>
      <c r="H88" s="44">
        <v>30.830708333333298</v>
      </c>
      <c r="I88" s="44">
        <v>42.098830166595597</v>
      </c>
      <c r="J88" s="44">
        <v>30.510637891145301</v>
      </c>
      <c r="K88" s="44">
        <v>33.253692462625899</v>
      </c>
      <c r="L88" s="44">
        <v>33.311861935421703</v>
      </c>
      <c r="M88" s="44">
        <v>34.866101629908201</v>
      </c>
      <c r="N88" s="44">
        <v>36.1140522203929</v>
      </c>
      <c r="O88" s="44">
        <v>37.306578987810397</v>
      </c>
      <c r="P88" s="44">
        <v>38.231558748196299</v>
      </c>
      <c r="Q88" s="44">
        <v>39.3356563644234</v>
      </c>
      <c r="R88" s="44">
        <v>41.808143915276503</v>
      </c>
      <c r="S88" s="44">
        <v>43.555962698045299</v>
      </c>
      <c r="T88" s="358">
        <v>45.051697688397802</v>
      </c>
      <c r="U88" s="358">
        <v>46.077979606782101</v>
      </c>
    </row>
    <row r="89" spans="1:21" s="42" customFormat="1" x14ac:dyDescent="0.35">
      <c r="A89" s="19" t="s">
        <v>143</v>
      </c>
      <c r="B89" s="71" t="s">
        <v>69</v>
      </c>
      <c r="C89" s="71" t="s">
        <v>71</v>
      </c>
      <c r="D89" s="43">
        <v>8429112</v>
      </c>
      <c r="E89" s="43">
        <v>8562622</v>
      </c>
      <c r="F89" s="43">
        <v>8697126</v>
      </c>
      <c r="G89" s="43">
        <v>8832285</v>
      </c>
      <c r="H89" s="43">
        <v>8967760</v>
      </c>
      <c r="I89" s="43">
        <v>9102998</v>
      </c>
      <c r="J89" s="43">
        <v>9237566</v>
      </c>
      <c r="K89" s="43">
        <v>9371338</v>
      </c>
      <c r="L89" s="43">
        <v>9504353</v>
      </c>
      <c r="M89" s="43">
        <v>9636520</v>
      </c>
      <c r="N89" s="43">
        <v>9767758</v>
      </c>
      <c r="O89" s="43">
        <v>9897985</v>
      </c>
      <c r="P89" s="43">
        <v>10027095</v>
      </c>
      <c r="Q89" s="43">
        <v>10154950</v>
      </c>
      <c r="R89" s="43">
        <v>10281296</v>
      </c>
      <c r="S89" s="43">
        <v>10405844</v>
      </c>
      <c r="T89" s="358">
        <v>10528394</v>
      </c>
      <c r="U89" s="358">
        <v>10648791</v>
      </c>
    </row>
    <row r="90" spans="1:21" x14ac:dyDescent="0.35">
      <c r="A90" s="19" t="s">
        <v>143</v>
      </c>
      <c r="B90" s="29" t="s">
        <v>99</v>
      </c>
      <c r="C90" s="30" t="s">
        <v>70</v>
      </c>
      <c r="D90" s="73">
        <v>48460000000</v>
      </c>
      <c r="E90" s="73">
        <v>57179000000</v>
      </c>
      <c r="F90" s="73">
        <v>67232000000</v>
      </c>
      <c r="G90" s="73">
        <v>75648000000</v>
      </c>
      <c r="H90" s="73">
        <v>119521000000</v>
      </c>
      <c r="I90" s="73">
        <v>159845000000</v>
      </c>
      <c r="J90" s="73">
        <v>164072000000</v>
      </c>
      <c r="K90" s="73">
        <v>203835000000</v>
      </c>
      <c r="L90" s="73">
        <v>237327000000</v>
      </c>
      <c r="M90" s="73">
        <v>303843000000</v>
      </c>
      <c r="N90" s="73">
        <v>282076000000</v>
      </c>
      <c r="O90" s="73">
        <v>313323000000</v>
      </c>
      <c r="P90" s="73">
        <v>352462000000</v>
      </c>
      <c r="Q90" s="73">
        <v>480010000000</v>
      </c>
      <c r="R90" s="73">
        <v>463458000000</v>
      </c>
      <c r="S90" s="73">
        <v>504039000000</v>
      </c>
      <c r="T90" s="247">
        <v>543993000000.00006</v>
      </c>
      <c r="U90" s="247">
        <v>581967000000</v>
      </c>
    </row>
    <row r="91" spans="1:21" x14ac:dyDescent="0.35">
      <c r="A91" s="19" t="s">
        <v>143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290"/>
      <c r="U91" s="290"/>
    </row>
    <row r="92" spans="1:21" x14ac:dyDescent="0.35">
      <c r="A92" s="19" t="s">
        <v>143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290"/>
      <c r="U92" s="290"/>
    </row>
    <row r="93" spans="1:21" ht="15" customHeight="1" x14ac:dyDescent="0.35">
      <c r="A93" s="19" t="s">
        <v>143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68">
        <v>2015</v>
      </c>
      <c r="U93" s="268">
        <v>2016</v>
      </c>
    </row>
    <row r="94" spans="1:21" ht="15" customHeight="1" x14ac:dyDescent="0.35">
      <c r="A94" s="19" t="s">
        <v>143</v>
      </c>
      <c r="B94" s="385" t="s">
        <v>0</v>
      </c>
      <c r="C94" s="260" t="s">
        <v>125</v>
      </c>
      <c r="D94" s="77"/>
      <c r="E94" s="64">
        <f t="shared" ref="E94:F94" si="23">(E8/E$8)*100</f>
        <v>100</v>
      </c>
      <c r="F94" s="64">
        <f t="shared" si="23"/>
        <v>100</v>
      </c>
      <c r="G94" s="64">
        <f t="shared" ref="G94:R94" si="24">(G8/G$8)*100</f>
        <v>100</v>
      </c>
      <c r="H94" s="64">
        <f t="shared" si="24"/>
        <v>100</v>
      </c>
      <c r="I94" s="64">
        <f t="shared" si="24"/>
        <v>100</v>
      </c>
      <c r="J94" s="64">
        <f t="shared" si="24"/>
        <v>100</v>
      </c>
      <c r="K94" s="64">
        <f t="shared" si="24"/>
        <v>100</v>
      </c>
      <c r="L94" s="64">
        <f t="shared" si="24"/>
        <v>100</v>
      </c>
      <c r="M94" s="64">
        <f t="shared" si="24"/>
        <v>100</v>
      </c>
      <c r="N94" s="64">
        <f t="shared" si="24"/>
        <v>100</v>
      </c>
      <c r="O94" s="64">
        <f t="shared" si="24"/>
        <v>100</v>
      </c>
      <c r="P94" s="64">
        <f t="shared" si="24"/>
        <v>100</v>
      </c>
      <c r="Q94" s="64">
        <f t="shared" si="24"/>
        <v>100</v>
      </c>
      <c r="R94" s="64">
        <f t="shared" si="24"/>
        <v>100</v>
      </c>
      <c r="S94" s="64">
        <f t="shared" ref="S94:U95" si="25">(S8/S$8)*100</f>
        <v>100</v>
      </c>
      <c r="T94" s="270">
        <f t="shared" si="25"/>
        <v>100</v>
      </c>
      <c r="U94" s="270">
        <f t="shared" si="25"/>
        <v>100</v>
      </c>
    </row>
    <row r="95" spans="1:21" ht="15" customHeight="1" x14ac:dyDescent="0.35">
      <c r="A95" s="19" t="s">
        <v>143</v>
      </c>
      <c r="B95" s="386"/>
      <c r="C95" s="260" t="s">
        <v>124</v>
      </c>
      <c r="D95" s="64"/>
      <c r="E95" s="64">
        <f t="shared" ref="E95:F95" si="26">(E9/E$8)*100</f>
        <v>181.98282752286227</v>
      </c>
      <c r="F95" s="64">
        <f t="shared" si="26"/>
        <v>120.81350069677211</v>
      </c>
      <c r="G95" s="64">
        <f t="shared" ref="G95:R104" si="27">(G9/G$8)*100</f>
        <v>159.50432806086488</v>
      </c>
      <c r="H95" s="64">
        <f t="shared" si="27"/>
        <v>109.61655585443842</v>
      </c>
      <c r="I95" s="64">
        <f t="shared" si="27"/>
        <v>172.80308524553419</v>
      </c>
      <c r="J95" s="64">
        <f t="shared" si="27"/>
        <v>170.94427939499815</v>
      </c>
      <c r="K95" s="64">
        <f t="shared" si="27"/>
        <v>132.73708447489287</v>
      </c>
      <c r="L95" s="64">
        <f t="shared" si="27"/>
        <v>129.66635788357161</v>
      </c>
      <c r="M95" s="64">
        <f t="shared" si="27"/>
        <v>122.19336610579732</v>
      </c>
      <c r="N95" s="64">
        <f t="shared" si="27"/>
        <v>124.53181197554603</v>
      </c>
      <c r="O95" s="64">
        <f t="shared" si="27"/>
        <v>100.75253714842198</v>
      </c>
      <c r="P95" s="64">
        <f t="shared" si="27"/>
        <v>106.84363334207674</v>
      </c>
      <c r="Q95" s="64">
        <f t="shared" si="27"/>
        <v>110.49797921869786</v>
      </c>
      <c r="R95" s="64">
        <f t="shared" si="27"/>
        <v>96.038005153132559</v>
      </c>
      <c r="S95" s="64">
        <f t="shared" si="25"/>
        <v>94.333640700267011</v>
      </c>
      <c r="T95" s="270">
        <f t="shared" si="25"/>
        <v>139.25066313776441</v>
      </c>
      <c r="U95" s="270">
        <f t="shared" si="25"/>
        <v>164.79741115078014</v>
      </c>
    </row>
    <row r="96" spans="1:21" ht="15" customHeight="1" x14ac:dyDescent="0.35">
      <c r="A96" s="19" t="s">
        <v>143</v>
      </c>
      <c r="B96" s="386"/>
      <c r="C96" s="95" t="s">
        <v>126</v>
      </c>
      <c r="D96" s="64"/>
      <c r="E96" s="64">
        <f t="shared" ref="E96:F96" si="28">(E10/E$8)*100</f>
        <v>0</v>
      </c>
      <c r="F96" s="64">
        <f t="shared" si="28"/>
        <v>0</v>
      </c>
      <c r="G96" s="64">
        <f t="shared" si="27"/>
        <v>63.390810442227661</v>
      </c>
      <c r="H96" s="64">
        <f t="shared" si="27"/>
        <v>0</v>
      </c>
      <c r="I96" s="64">
        <f t="shared" si="27"/>
        <v>62.213525854313147</v>
      </c>
      <c r="J96" s="64">
        <f t="shared" si="27"/>
        <v>77.60068378734141</v>
      </c>
      <c r="K96" s="64">
        <f t="shared" si="27"/>
        <v>76.162812799622714</v>
      </c>
      <c r="L96" s="64">
        <f t="shared" si="27"/>
        <v>81.285858003754726</v>
      </c>
      <c r="M96" s="64">
        <f t="shared" si="27"/>
        <v>82.393498237842778</v>
      </c>
      <c r="N96" s="64">
        <f t="shared" si="27"/>
        <v>80.302473704223345</v>
      </c>
      <c r="O96" s="64">
        <f t="shared" si="27"/>
        <v>74.798941695853713</v>
      </c>
      <c r="P96" s="64">
        <f t="shared" si="27"/>
        <v>74.854559445103533</v>
      </c>
      <c r="Q96" s="64">
        <f t="shared" si="27"/>
        <v>84.089985184882437</v>
      </c>
      <c r="R96" s="64">
        <f t="shared" si="27"/>
        <v>69.501252888314184</v>
      </c>
      <c r="S96" s="64">
        <f t="shared" ref="S96:T104" si="29">(S10/S$8)*100</f>
        <v>64.802815052233157</v>
      </c>
      <c r="T96" s="270">
        <f t="shared" si="29"/>
        <v>98.126344395805972</v>
      </c>
      <c r="U96" s="270">
        <f t="shared" ref="U96" si="30">(U10/U$8)*100</f>
        <v>92.565921757363569</v>
      </c>
    </row>
    <row r="97" spans="1:21" ht="15" customHeight="1" x14ac:dyDescent="0.35">
      <c r="A97" s="19" t="s">
        <v>143</v>
      </c>
      <c r="B97" s="386"/>
      <c r="C97" s="260" t="s">
        <v>123</v>
      </c>
      <c r="D97" s="64"/>
      <c r="E97" s="64">
        <f t="shared" ref="E97:F97" si="31">(E11/E$8)*100</f>
        <v>100</v>
      </c>
      <c r="F97" s="64">
        <f t="shared" si="31"/>
        <v>54.194380945456913</v>
      </c>
      <c r="G97" s="64">
        <f t="shared" si="27"/>
        <v>63.390810442227661</v>
      </c>
      <c r="H97" s="64">
        <f t="shared" si="27"/>
        <v>60.120920671978887</v>
      </c>
      <c r="I97" s="64">
        <f t="shared" si="27"/>
        <v>62.213525854313147</v>
      </c>
      <c r="J97" s="64">
        <f t="shared" si="27"/>
        <v>77.60068378734141</v>
      </c>
      <c r="K97" s="64">
        <f t="shared" si="27"/>
        <v>76.162812799622714</v>
      </c>
      <c r="L97" s="64">
        <f t="shared" si="27"/>
        <v>81.285858003754726</v>
      </c>
      <c r="M97" s="64">
        <f t="shared" si="27"/>
        <v>82.393498237842778</v>
      </c>
      <c r="N97" s="64">
        <f t="shared" si="27"/>
        <v>80.302473704223345</v>
      </c>
      <c r="O97" s="64">
        <f t="shared" si="27"/>
        <v>74.798941695853713</v>
      </c>
      <c r="P97" s="64">
        <f t="shared" si="27"/>
        <v>74.854559445103533</v>
      </c>
      <c r="Q97" s="64">
        <f t="shared" si="27"/>
        <v>84.089985184882437</v>
      </c>
      <c r="R97" s="64">
        <f t="shared" si="27"/>
        <v>69.501252888314184</v>
      </c>
      <c r="S97" s="64">
        <f t="shared" si="29"/>
        <v>64.802815052233157</v>
      </c>
      <c r="T97" s="270">
        <f t="shared" si="29"/>
        <v>98.126344395805972</v>
      </c>
      <c r="U97" s="270">
        <f t="shared" ref="U97" si="32">(U11/U$8)*100</f>
        <v>92.565921757363569</v>
      </c>
    </row>
    <row r="98" spans="1:21" ht="15" customHeight="1" x14ac:dyDescent="0.35">
      <c r="A98" s="19" t="s">
        <v>143</v>
      </c>
      <c r="B98" s="386"/>
      <c r="C98" s="20" t="s">
        <v>117</v>
      </c>
      <c r="D98" s="64"/>
      <c r="E98" s="64">
        <f t="shared" ref="E98:F98" si="33">(E12/E$8)*100</f>
        <v>100</v>
      </c>
      <c r="F98" s="64">
        <f t="shared" si="33"/>
        <v>54.194380945456913</v>
      </c>
      <c r="G98" s="64">
        <f t="shared" si="27"/>
        <v>63.390810442227661</v>
      </c>
      <c r="H98" s="64">
        <f t="shared" si="27"/>
        <v>60.120920671978887</v>
      </c>
      <c r="I98" s="64">
        <f t="shared" si="27"/>
        <v>62.213525854313147</v>
      </c>
      <c r="J98" s="64">
        <f t="shared" si="27"/>
        <v>77.60068378734141</v>
      </c>
      <c r="K98" s="64">
        <f t="shared" si="27"/>
        <v>76.162812799622714</v>
      </c>
      <c r="L98" s="64">
        <f t="shared" si="27"/>
        <v>81.285858003754726</v>
      </c>
      <c r="M98" s="64">
        <f t="shared" si="27"/>
        <v>82.393498237842778</v>
      </c>
      <c r="N98" s="64">
        <f t="shared" si="27"/>
        <v>80.302473704223345</v>
      </c>
      <c r="O98" s="64">
        <f t="shared" si="27"/>
        <v>74.798941695853713</v>
      </c>
      <c r="P98" s="64">
        <f t="shared" si="27"/>
        <v>74.854559445103533</v>
      </c>
      <c r="Q98" s="64">
        <f t="shared" si="27"/>
        <v>84.089985184882437</v>
      </c>
      <c r="R98" s="64">
        <f t="shared" si="27"/>
        <v>69.501252888314184</v>
      </c>
      <c r="S98" s="64">
        <f t="shared" si="29"/>
        <v>64.802815052233157</v>
      </c>
      <c r="T98" s="270">
        <f t="shared" si="29"/>
        <v>98.126344395805972</v>
      </c>
      <c r="U98" s="270">
        <f t="shared" ref="U98" si="34">(U12/U$8)*100</f>
        <v>92.565921757363569</v>
      </c>
    </row>
    <row r="99" spans="1:21" ht="15" customHeight="1" x14ac:dyDescent="0.35">
      <c r="A99" s="19" t="s">
        <v>143</v>
      </c>
      <c r="B99" s="386"/>
      <c r="C99" s="254" t="s">
        <v>118</v>
      </c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270"/>
      <c r="U99" s="270"/>
    </row>
    <row r="100" spans="1:21" ht="15" customHeight="1" x14ac:dyDescent="0.35">
      <c r="A100" s="19" t="s">
        <v>143</v>
      </c>
      <c r="B100" s="386"/>
      <c r="C100" s="254" t="s">
        <v>119</v>
      </c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270"/>
      <c r="U100" s="270"/>
    </row>
    <row r="101" spans="1:21" ht="15" customHeight="1" x14ac:dyDescent="0.35">
      <c r="A101" s="19" t="s">
        <v>143</v>
      </c>
      <c r="B101" s="386"/>
      <c r="C101" s="254" t="s">
        <v>120</v>
      </c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270"/>
      <c r="U101" s="270"/>
    </row>
    <row r="102" spans="1:21" ht="15" customHeight="1" x14ac:dyDescent="0.35">
      <c r="A102" s="19" t="s">
        <v>143</v>
      </c>
      <c r="B102" s="386"/>
      <c r="C102" s="260" t="s">
        <v>121</v>
      </c>
      <c r="D102" s="64"/>
      <c r="E102" s="64">
        <f t="shared" ref="E102:F102" si="35">(E16/E$8)*100</f>
        <v>81.982827522862252</v>
      </c>
      <c r="F102" s="64">
        <f t="shared" si="35"/>
        <v>66.61911975131521</v>
      </c>
      <c r="G102" s="64">
        <f t="shared" si="27"/>
        <v>96.113517618637218</v>
      </c>
      <c r="H102" s="64">
        <f t="shared" si="27"/>
        <v>49.49563518245953</v>
      </c>
      <c r="I102" s="64">
        <f t="shared" si="27"/>
        <v>110.58955939122106</v>
      </c>
      <c r="J102" s="64">
        <f t="shared" si="27"/>
        <v>93.343595607656724</v>
      </c>
      <c r="K102" s="64">
        <f t="shared" si="27"/>
        <v>56.574271675270147</v>
      </c>
      <c r="L102" s="64">
        <f t="shared" si="27"/>
        <v>48.380499879816853</v>
      </c>
      <c r="M102" s="64">
        <f t="shared" si="27"/>
        <v>39.799867867954539</v>
      </c>
      <c r="N102" s="64">
        <f t="shared" si="27"/>
        <v>44.229338271322703</v>
      </c>
      <c r="O102" s="64">
        <f t="shared" si="27"/>
        <v>25.953595452568262</v>
      </c>
      <c r="P102" s="64">
        <f t="shared" si="27"/>
        <v>31.989073896973213</v>
      </c>
      <c r="Q102" s="64">
        <f t="shared" si="27"/>
        <v>26.407994033815424</v>
      </c>
      <c r="R102" s="64">
        <f t="shared" si="27"/>
        <v>26.536752264818364</v>
      </c>
      <c r="S102" s="64">
        <f t="shared" si="29"/>
        <v>29.530825648033836</v>
      </c>
      <c r="T102" s="270">
        <f t="shared" si="29"/>
        <v>41.12431874195844</v>
      </c>
      <c r="U102" s="270">
        <f t="shared" ref="U102" si="36">(U16/U$8)*100</f>
        <v>72.231489393416581</v>
      </c>
    </row>
    <row r="103" spans="1:21" ht="15" customHeight="1" x14ac:dyDescent="0.35">
      <c r="A103" s="19" t="s">
        <v>143</v>
      </c>
      <c r="B103" s="386"/>
      <c r="C103" s="260" t="s">
        <v>122</v>
      </c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270"/>
      <c r="U103" s="270"/>
    </row>
    <row r="104" spans="1:21" ht="15" customHeight="1" x14ac:dyDescent="0.35">
      <c r="A104" s="19" t="s">
        <v>143</v>
      </c>
      <c r="B104" s="387"/>
      <c r="C104" s="261" t="s">
        <v>116</v>
      </c>
      <c r="D104" s="85"/>
      <c r="E104" s="85">
        <f t="shared" ref="E104:F104" si="37">(E18/E$8)*100</f>
        <v>0</v>
      </c>
      <c r="F104" s="85">
        <f t="shared" si="37"/>
        <v>45.805619054543087</v>
      </c>
      <c r="G104" s="85">
        <f t="shared" si="27"/>
        <v>36.609189557772339</v>
      </c>
      <c r="H104" s="85">
        <f t="shared" si="27"/>
        <v>39.879079328021113</v>
      </c>
      <c r="I104" s="85">
        <f t="shared" si="27"/>
        <v>37.78647414568686</v>
      </c>
      <c r="J104" s="85">
        <f t="shared" si="27"/>
        <v>22.399316212658594</v>
      </c>
      <c r="K104" s="85">
        <f t="shared" si="27"/>
        <v>23.837187200377279</v>
      </c>
      <c r="L104" s="85">
        <f t="shared" si="27"/>
        <v>18.714141996245274</v>
      </c>
      <c r="M104" s="85">
        <f t="shared" si="27"/>
        <v>17.606501762157222</v>
      </c>
      <c r="N104" s="85">
        <f t="shared" si="27"/>
        <v>19.697526295776658</v>
      </c>
      <c r="O104" s="85">
        <f t="shared" si="27"/>
        <v>25.20105830414629</v>
      </c>
      <c r="P104" s="85">
        <f t="shared" si="27"/>
        <v>25.145440554896474</v>
      </c>
      <c r="Q104" s="85">
        <f t="shared" si="27"/>
        <v>15.910014815117563</v>
      </c>
      <c r="R104" s="85">
        <f t="shared" si="27"/>
        <v>30.498747111685802</v>
      </c>
      <c r="S104" s="85">
        <f t="shared" si="29"/>
        <v>35.19718494776685</v>
      </c>
      <c r="T104" s="328">
        <f t="shared" si="29"/>
        <v>1.8736556041940293</v>
      </c>
      <c r="U104" s="328">
        <f t="shared" ref="U104" si="38">(U18/U$8)*100</f>
        <v>7.4340782426364287</v>
      </c>
    </row>
    <row r="105" spans="1:21" x14ac:dyDescent="0.35">
      <c r="A105" s="19" t="s">
        <v>143</v>
      </c>
      <c r="B105" s="254" t="s">
        <v>4</v>
      </c>
      <c r="C105" s="260" t="s">
        <v>59</v>
      </c>
      <c r="D105" s="32"/>
      <c r="E105" s="32"/>
      <c r="F105" s="32"/>
      <c r="G105" s="32">
        <f t="shared" ref="G105:R120" si="39">(G19/G$10)*100</f>
        <v>9.6427830858128996</v>
      </c>
      <c r="H105" s="32"/>
      <c r="I105" s="32">
        <f t="shared" si="39"/>
        <v>28.277976167171182</v>
      </c>
      <c r="J105" s="32">
        <f t="shared" si="39"/>
        <v>6.9803876725472236</v>
      </c>
      <c r="K105" s="32">
        <f t="shared" si="39"/>
        <v>10.307489415217997</v>
      </c>
      <c r="L105" s="32">
        <f t="shared" si="39"/>
        <v>11.268809333507718</v>
      </c>
      <c r="M105" s="32">
        <f t="shared" si="39"/>
        <v>4.1277076400259123</v>
      </c>
      <c r="N105" s="32">
        <f t="shared" si="39"/>
        <v>5.2681654705018595</v>
      </c>
      <c r="O105" s="32">
        <f t="shared" si="39"/>
        <v>5.0731897368858778</v>
      </c>
      <c r="P105" s="32">
        <f t="shared" si="39"/>
        <v>5.1158533680095548</v>
      </c>
      <c r="Q105" s="32">
        <f t="shared" si="39"/>
        <v>4.5748940946489842</v>
      </c>
      <c r="R105" s="32">
        <f t="shared" si="39"/>
        <v>5.1369930428609978</v>
      </c>
      <c r="S105" s="32">
        <f>(S19/S$10)*100</f>
        <v>5.7096321336953126</v>
      </c>
      <c r="T105" s="107">
        <f>(T19/T$10)*100</f>
        <v>6.3042122932628217</v>
      </c>
      <c r="U105" s="107">
        <f>(U19/U$10)*100</f>
        <v>9.278404468635431</v>
      </c>
    </row>
    <row r="106" spans="1:21" x14ac:dyDescent="0.35">
      <c r="A106" s="19" t="s">
        <v>143</v>
      </c>
      <c r="B106" s="254"/>
      <c r="C106" s="254" t="s">
        <v>60</v>
      </c>
      <c r="D106" s="32"/>
      <c r="E106" s="32"/>
      <c r="F106" s="32"/>
      <c r="G106" s="32">
        <f t="shared" si="39"/>
        <v>9.6427830858128996</v>
      </c>
      <c r="H106" s="32"/>
      <c r="I106" s="32">
        <f t="shared" si="39"/>
        <v>28.277976167171182</v>
      </c>
      <c r="J106" s="32">
        <f t="shared" si="39"/>
        <v>6.9803876725472236</v>
      </c>
      <c r="K106" s="32">
        <f t="shared" si="39"/>
        <v>10.307489415217997</v>
      </c>
      <c r="L106" s="32">
        <f t="shared" si="39"/>
        <v>11.268809333507718</v>
      </c>
      <c r="M106" s="32">
        <f t="shared" si="39"/>
        <v>4.1277076400259123</v>
      </c>
      <c r="N106" s="32">
        <f t="shared" si="39"/>
        <v>5.2681654705018595</v>
      </c>
      <c r="O106" s="32">
        <f t="shared" si="39"/>
        <v>5.0731897368858778</v>
      </c>
      <c r="P106" s="32">
        <f t="shared" si="39"/>
        <v>5.1158533680095548</v>
      </c>
      <c r="Q106" s="32">
        <f t="shared" si="39"/>
        <v>4.5748940946489842</v>
      </c>
      <c r="R106" s="32">
        <f t="shared" si="39"/>
        <v>5.1369930428609978</v>
      </c>
      <c r="S106" s="32">
        <f t="shared" ref="S106:T166" si="40">(S20/S$10)*100</f>
        <v>5.7096321336953126</v>
      </c>
      <c r="T106" s="107">
        <f t="shared" si="40"/>
        <v>6.3042122932628217</v>
      </c>
      <c r="U106" s="107">
        <f t="shared" ref="U106" si="41">(U20/U$10)*100</f>
        <v>9.278404468635431</v>
      </c>
    </row>
    <row r="107" spans="1:21" x14ac:dyDescent="0.35">
      <c r="A107" s="19" t="s">
        <v>143</v>
      </c>
      <c r="B107" s="254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107"/>
      <c r="U107" s="107"/>
    </row>
    <row r="108" spans="1:21" x14ac:dyDescent="0.35">
      <c r="A108" s="19" t="s">
        <v>143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107"/>
      <c r="U108" s="107"/>
    </row>
    <row r="109" spans="1:21" x14ac:dyDescent="0.35">
      <c r="A109" s="19" t="s">
        <v>143</v>
      </c>
      <c r="B109" s="255"/>
      <c r="C109" s="255" t="s">
        <v>63</v>
      </c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275"/>
      <c r="U109" s="275"/>
    </row>
    <row r="110" spans="1:21" x14ac:dyDescent="0.35">
      <c r="A110" s="19" t="s">
        <v>143</v>
      </c>
      <c r="B110" s="390" t="s">
        <v>5</v>
      </c>
      <c r="C110" s="17" t="s">
        <v>59</v>
      </c>
      <c r="D110" s="32"/>
      <c r="E110" s="32"/>
      <c r="F110" s="32"/>
      <c r="G110" s="32">
        <f t="shared" si="39"/>
        <v>1.6425326021287361</v>
      </c>
      <c r="H110" s="32"/>
      <c r="I110" s="32">
        <f t="shared" si="39"/>
        <v>0.39057963302809334</v>
      </c>
      <c r="J110" s="32">
        <f t="shared" si="39"/>
        <v>3.1510916971316583</v>
      </c>
      <c r="K110" s="32">
        <f t="shared" si="39"/>
        <v>0.46805316810284547</v>
      </c>
      <c r="L110" s="32">
        <f t="shared" si="39"/>
        <v>0.16996564659494409</v>
      </c>
      <c r="M110" s="32">
        <f t="shared" si="39"/>
        <v>3.0943163176817801</v>
      </c>
      <c r="N110" s="32">
        <f t="shared" si="39"/>
        <v>1.0526184322715288</v>
      </c>
      <c r="O110" s="32">
        <f t="shared" si="39"/>
        <v>2.792479240622415</v>
      </c>
      <c r="P110" s="32">
        <f t="shared" si="39"/>
        <v>1.0499877392890873</v>
      </c>
      <c r="Q110" s="32">
        <f t="shared" si="39"/>
        <v>0.48380947987521894</v>
      </c>
      <c r="R110" s="32">
        <f t="shared" si="39"/>
        <v>0.19002359849050063</v>
      </c>
      <c r="S110" s="32">
        <f t="shared" si="40"/>
        <v>1.0157703569729144</v>
      </c>
      <c r="T110" s="107">
        <f t="shared" si="40"/>
        <v>0.85987783587277733</v>
      </c>
      <c r="U110" s="107">
        <f t="shared" ref="U110" si="42">(U24/U$10)*100</f>
        <v>1.5478334599751682</v>
      </c>
    </row>
    <row r="111" spans="1:21" x14ac:dyDescent="0.35">
      <c r="A111" s="19" t="s">
        <v>143</v>
      </c>
      <c r="B111" s="390"/>
      <c r="C111" s="20" t="s">
        <v>60</v>
      </c>
      <c r="D111" s="32"/>
      <c r="E111" s="32"/>
      <c r="F111" s="32"/>
      <c r="G111" s="32">
        <f t="shared" si="39"/>
        <v>1.6425326021287361</v>
      </c>
      <c r="H111" s="32"/>
      <c r="I111" s="32">
        <f t="shared" si="39"/>
        <v>0.39057963302809334</v>
      </c>
      <c r="J111" s="32">
        <f t="shared" si="39"/>
        <v>3.1510916971316583</v>
      </c>
      <c r="K111" s="32">
        <f t="shared" si="39"/>
        <v>0.46805316810284547</v>
      </c>
      <c r="L111" s="32">
        <f t="shared" si="39"/>
        <v>0.16996564659494409</v>
      </c>
      <c r="M111" s="32">
        <f t="shared" si="39"/>
        <v>3.0943163176817801</v>
      </c>
      <c r="N111" s="32">
        <f t="shared" si="39"/>
        <v>1.0526184322715288</v>
      </c>
      <c r="O111" s="32">
        <f t="shared" si="39"/>
        <v>2.792479240622415</v>
      </c>
      <c r="P111" s="32">
        <f t="shared" si="39"/>
        <v>1.0499877392890873</v>
      </c>
      <c r="Q111" s="32">
        <f t="shared" si="39"/>
        <v>0.48380947987521894</v>
      </c>
      <c r="R111" s="32">
        <f t="shared" si="39"/>
        <v>0.19002359849050063</v>
      </c>
      <c r="S111" s="32">
        <f t="shared" si="40"/>
        <v>1.0157703569729144</v>
      </c>
      <c r="T111" s="107">
        <f t="shared" si="40"/>
        <v>0.85987783587277733</v>
      </c>
      <c r="U111" s="107">
        <f t="shared" ref="U111" si="43">(U25/U$10)*100</f>
        <v>1.5478334599751682</v>
      </c>
    </row>
    <row r="112" spans="1:21" x14ac:dyDescent="0.35">
      <c r="A112" s="19" t="s">
        <v>143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107"/>
      <c r="U112" s="107"/>
    </row>
    <row r="113" spans="1:21" x14ac:dyDescent="0.35">
      <c r="A113" s="19" t="s">
        <v>143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107"/>
      <c r="U113" s="107"/>
    </row>
    <row r="114" spans="1:21" x14ac:dyDescent="0.35">
      <c r="A114" s="19" t="s">
        <v>143</v>
      </c>
      <c r="B114" s="391"/>
      <c r="C114" s="27" t="s">
        <v>63</v>
      </c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275"/>
      <c r="U114" s="275"/>
    </row>
    <row r="115" spans="1:21" x14ac:dyDescent="0.35">
      <c r="A115" s="19" t="s">
        <v>143</v>
      </c>
      <c r="B115" s="390" t="s">
        <v>6</v>
      </c>
      <c r="C115" s="17" t="s">
        <v>59</v>
      </c>
      <c r="D115" s="32"/>
      <c r="E115" s="32"/>
      <c r="F115" s="32"/>
      <c r="G115" s="32">
        <f t="shared" si="39"/>
        <v>1.3527961785772729</v>
      </c>
      <c r="H115" s="32"/>
      <c r="I115" s="32">
        <f t="shared" si="39"/>
        <v>2.696192914099341</v>
      </c>
      <c r="J115" s="32">
        <f t="shared" si="39"/>
        <v>3.0669056296310933</v>
      </c>
      <c r="K115" s="32">
        <f t="shared" si="39"/>
        <v>2.6492549702822643</v>
      </c>
      <c r="L115" s="32">
        <f t="shared" si="39"/>
        <v>1.1465822509803865</v>
      </c>
      <c r="M115" s="32">
        <f t="shared" si="39"/>
        <v>1.168044080242566</v>
      </c>
      <c r="N115" s="32">
        <f t="shared" si="39"/>
        <v>1.5887294508677388</v>
      </c>
      <c r="O115" s="32">
        <f t="shared" si="39"/>
        <v>1.5589761635778188</v>
      </c>
      <c r="P115" s="32">
        <f t="shared" si="39"/>
        <v>0.90723861268946837</v>
      </c>
      <c r="Q115" s="32">
        <f t="shared" si="39"/>
        <v>0.44956221206357094</v>
      </c>
      <c r="R115" s="32">
        <f t="shared" si="39"/>
        <v>1.193139891533374</v>
      </c>
      <c r="S115" s="32">
        <f t="shared" si="40"/>
        <v>3.4633901816924162</v>
      </c>
      <c r="T115" s="107">
        <f t="shared" si="40"/>
        <v>2.3483839423705857</v>
      </c>
      <c r="U115" s="107">
        <f t="shared" ref="U115" si="44">(U29/U$10)*100</f>
        <v>3.7946959035927699</v>
      </c>
    </row>
    <row r="116" spans="1:21" x14ac:dyDescent="0.35">
      <c r="A116" s="19" t="s">
        <v>143</v>
      </c>
      <c r="B116" s="390"/>
      <c r="C116" s="20" t="s">
        <v>60</v>
      </c>
      <c r="D116" s="32"/>
      <c r="E116" s="32"/>
      <c r="F116" s="32"/>
      <c r="G116" s="32">
        <f t="shared" si="39"/>
        <v>1.3527961785772729</v>
      </c>
      <c r="H116" s="32"/>
      <c r="I116" s="32">
        <f t="shared" si="39"/>
        <v>2.696192914099341</v>
      </c>
      <c r="J116" s="32">
        <f t="shared" si="39"/>
        <v>3.0669056296310933</v>
      </c>
      <c r="K116" s="32">
        <f t="shared" si="39"/>
        <v>2.6492549702822643</v>
      </c>
      <c r="L116" s="32">
        <f t="shared" si="39"/>
        <v>1.1465822509803865</v>
      </c>
      <c r="M116" s="32">
        <f t="shared" si="39"/>
        <v>1.168044080242566</v>
      </c>
      <c r="N116" s="32">
        <f t="shared" si="39"/>
        <v>1.5887294508677388</v>
      </c>
      <c r="O116" s="32">
        <f t="shared" si="39"/>
        <v>1.5589761635778188</v>
      </c>
      <c r="P116" s="32">
        <f t="shared" si="39"/>
        <v>0.90723861268946837</v>
      </c>
      <c r="Q116" s="32">
        <f t="shared" si="39"/>
        <v>0.44956221206357094</v>
      </c>
      <c r="R116" s="32">
        <f t="shared" si="39"/>
        <v>1.193139891533374</v>
      </c>
      <c r="S116" s="32">
        <f t="shared" si="40"/>
        <v>3.4633901816924162</v>
      </c>
      <c r="T116" s="107">
        <f t="shared" si="40"/>
        <v>2.3483839423705857</v>
      </c>
      <c r="U116" s="107">
        <f t="shared" ref="U116" si="45">(U30/U$10)*100</f>
        <v>3.7946959035927699</v>
      </c>
    </row>
    <row r="117" spans="1:21" x14ac:dyDescent="0.35">
      <c r="A117" s="19" t="s">
        <v>143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107"/>
      <c r="U117" s="107"/>
    </row>
    <row r="118" spans="1:21" x14ac:dyDescent="0.35">
      <c r="A118" s="19" t="s">
        <v>143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107"/>
      <c r="U118" s="107"/>
    </row>
    <row r="119" spans="1:21" x14ac:dyDescent="0.35">
      <c r="A119" s="19" t="s">
        <v>143</v>
      </c>
      <c r="B119" s="391"/>
      <c r="C119" s="27" t="s">
        <v>63</v>
      </c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275"/>
      <c r="U119" s="275"/>
    </row>
    <row r="120" spans="1:21" x14ac:dyDescent="0.35">
      <c r="A120" s="19" t="s">
        <v>143</v>
      </c>
      <c r="B120" s="393" t="s">
        <v>7</v>
      </c>
      <c r="C120" s="28" t="s">
        <v>59</v>
      </c>
      <c r="D120" s="56"/>
      <c r="E120" s="56"/>
      <c r="F120" s="56"/>
      <c r="G120" s="56">
        <f t="shared" si="39"/>
        <v>44.245270441079967</v>
      </c>
      <c r="H120" s="56"/>
      <c r="I120" s="56">
        <f t="shared" si="39"/>
        <v>42.420473523644148</v>
      </c>
      <c r="J120" s="56">
        <f t="shared" si="39"/>
        <v>58.470307007771069</v>
      </c>
      <c r="K120" s="56">
        <f t="shared" si="39"/>
        <v>41.257309938901741</v>
      </c>
      <c r="L120" s="56">
        <f t="shared" si="39"/>
        <v>49.63722300563898</v>
      </c>
      <c r="M120" s="56">
        <f t="shared" si="39"/>
        <v>50.245989890032931</v>
      </c>
      <c r="N120" s="56">
        <f t="shared" si="39"/>
        <v>50.858867875827571</v>
      </c>
      <c r="O120" s="56">
        <f t="shared" si="39"/>
        <v>63.013597903499786</v>
      </c>
      <c r="P120" s="56">
        <f t="shared" si="39"/>
        <v>65.125337859609317</v>
      </c>
      <c r="Q120" s="56">
        <f t="shared" si="39"/>
        <v>70.32762708624027</v>
      </c>
      <c r="R120" s="56">
        <f t="shared" si="39"/>
        <v>34.955858052867669</v>
      </c>
      <c r="S120" s="56">
        <f t="shared" si="40"/>
        <v>29.908908120214189</v>
      </c>
      <c r="T120" s="305">
        <f t="shared" si="40"/>
        <v>37.102305307624235</v>
      </c>
      <c r="U120" s="305">
        <f t="shared" ref="U120" si="46">(U34/U$10)*100</f>
        <v>36.283548799467681</v>
      </c>
    </row>
    <row r="121" spans="1:21" x14ac:dyDescent="0.35">
      <c r="A121" s="19" t="s">
        <v>143</v>
      </c>
      <c r="B121" s="390"/>
      <c r="C121" s="20" t="s">
        <v>60</v>
      </c>
      <c r="D121" s="32"/>
      <c r="E121" s="32"/>
      <c r="F121" s="32"/>
      <c r="G121" s="32">
        <f t="shared" ref="G121:R136" si="47">(G35/G$10)*100</f>
        <v>44.245270441079967</v>
      </c>
      <c r="H121" s="32"/>
      <c r="I121" s="32">
        <f t="shared" si="47"/>
        <v>42.420473523644148</v>
      </c>
      <c r="J121" s="32">
        <f t="shared" si="47"/>
        <v>58.470307007771069</v>
      </c>
      <c r="K121" s="32">
        <f t="shared" si="47"/>
        <v>41.257309938901741</v>
      </c>
      <c r="L121" s="32">
        <f t="shared" si="47"/>
        <v>49.63722300563898</v>
      </c>
      <c r="M121" s="32">
        <f t="shared" si="47"/>
        <v>50.245989890032931</v>
      </c>
      <c r="N121" s="32">
        <f t="shared" si="47"/>
        <v>50.858867875827571</v>
      </c>
      <c r="O121" s="32">
        <f t="shared" si="47"/>
        <v>63.013597903499786</v>
      </c>
      <c r="P121" s="32">
        <f t="shared" si="47"/>
        <v>65.125337859609317</v>
      </c>
      <c r="Q121" s="32">
        <f t="shared" si="47"/>
        <v>70.32762708624027</v>
      </c>
      <c r="R121" s="32">
        <f t="shared" si="47"/>
        <v>34.955858052867669</v>
      </c>
      <c r="S121" s="32">
        <f t="shared" si="40"/>
        <v>29.908908120214189</v>
      </c>
      <c r="T121" s="107">
        <f t="shared" si="40"/>
        <v>37.102305307624235</v>
      </c>
      <c r="U121" s="107">
        <f t="shared" ref="U121" si="48">(U35/U$10)*100</f>
        <v>36.283548799467681</v>
      </c>
    </row>
    <row r="122" spans="1:21" x14ac:dyDescent="0.35">
      <c r="A122" s="19" t="s">
        <v>143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107"/>
      <c r="U122" s="107"/>
    </row>
    <row r="123" spans="1:21" x14ac:dyDescent="0.35">
      <c r="A123" s="19" t="s">
        <v>143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107"/>
      <c r="U123" s="107"/>
    </row>
    <row r="124" spans="1:21" x14ac:dyDescent="0.35">
      <c r="A124" s="19" t="s">
        <v>143</v>
      </c>
      <c r="B124" s="391"/>
      <c r="C124" s="27" t="s">
        <v>63</v>
      </c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275"/>
      <c r="U124" s="275"/>
    </row>
    <row r="125" spans="1:21" x14ac:dyDescent="0.35">
      <c r="A125" s="19" t="s">
        <v>143</v>
      </c>
      <c r="B125" s="393" t="s">
        <v>8</v>
      </c>
      <c r="C125" s="28" t="s">
        <v>59</v>
      </c>
      <c r="D125" s="56"/>
      <c r="E125" s="56"/>
      <c r="F125" s="56"/>
      <c r="G125" s="56">
        <f t="shared" si="47"/>
        <v>1.0130031061593991</v>
      </c>
      <c r="H125" s="56"/>
      <c r="I125" s="56">
        <f t="shared" si="47"/>
        <v>1.9773598093143181</v>
      </c>
      <c r="J125" s="56">
        <f t="shared" si="47"/>
        <v>2.2850947880471919</v>
      </c>
      <c r="K125" s="56">
        <f t="shared" si="47"/>
        <v>0.92781034484516101</v>
      </c>
      <c r="L125" s="56">
        <f t="shared" si="47"/>
        <v>0.77952668955338034</v>
      </c>
      <c r="M125" s="56">
        <f t="shared" si="47"/>
        <v>1.4182717131510756</v>
      </c>
      <c r="N125" s="56">
        <f t="shared" si="47"/>
        <v>0.55533019509605819</v>
      </c>
      <c r="O125" s="56">
        <f t="shared" si="47"/>
        <v>0.49493239697073366</v>
      </c>
      <c r="P125" s="56">
        <f t="shared" si="47"/>
        <v>0.44528209183351342</v>
      </c>
      <c r="Q125" s="56">
        <f t="shared" si="47"/>
        <v>0.31896148695735738</v>
      </c>
      <c r="R125" s="56">
        <f t="shared" si="47"/>
        <v>0.51992269311254069</v>
      </c>
      <c r="S125" s="56">
        <f t="shared" si="40"/>
        <v>0.73201440638453885</v>
      </c>
      <c r="T125" s="305">
        <f t="shared" si="40"/>
        <v>0.49658989075969373</v>
      </c>
      <c r="U125" s="305">
        <f t="shared" ref="U125" si="49">(U39/U$10)*100</f>
        <v>1.6171800402602896</v>
      </c>
    </row>
    <row r="126" spans="1:21" x14ac:dyDescent="0.35">
      <c r="A126" s="19" t="s">
        <v>143</v>
      </c>
      <c r="B126" s="390"/>
      <c r="C126" s="20" t="s">
        <v>60</v>
      </c>
      <c r="D126" s="32"/>
      <c r="E126" s="32"/>
      <c r="F126" s="32"/>
      <c r="G126" s="32">
        <f t="shared" si="47"/>
        <v>1.0130031061593991</v>
      </c>
      <c r="H126" s="32"/>
      <c r="I126" s="32">
        <f t="shared" si="47"/>
        <v>1.9773598093143181</v>
      </c>
      <c r="J126" s="32">
        <f t="shared" si="47"/>
        <v>2.2850947880471919</v>
      </c>
      <c r="K126" s="32">
        <f t="shared" si="47"/>
        <v>0.92781034484516101</v>
      </c>
      <c r="L126" s="32">
        <f t="shared" si="47"/>
        <v>0.77952668955338034</v>
      </c>
      <c r="M126" s="32">
        <f t="shared" si="47"/>
        <v>1.4182717131510756</v>
      </c>
      <c r="N126" s="32">
        <f t="shared" si="47"/>
        <v>0.55533019509605819</v>
      </c>
      <c r="O126" s="32">
        <f t="shared" si="47"/>
        <v>0.49493239697073366</v>
      </c>
      <c r="P126" s="32">
        <f t="shared" si="47"/>
        <v>0.44528209183351342</v>
      </c>
      <c r="Q126" s="32">
        <f t="shared" si="47"/>
        <v>0.31896148695735738</v>
      </c>
      <c r="R126" s="32">
        <f t="shared" si="47"/>
        <v>0.51992269311254069</v>
      </c>
      <c r="S126" s="32">
        <f t="shared" si="40"/>
        <v>0.73201440638453885</v>
      </c>
      <c r="T126" s="107">
        <f t="shared" si="40"/>
        <v>0.49658989075969373</v>
      </c>
      <c r="U126" s="107">
        <f t="shared" ref="U126" si="50">(U40/U$10)*100</f>
        <v>1.6171800402602896</v>
      </c>
    </row>
    <row r="127" spans="1:21" x14ac:dyDescent="0.35">
      <c r="A127" s="19" t="s">
        <v>143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107"/>
      <c r="U127" s="107"/>
    </row>
    <row r="128" spans="1:21" x14ac:dyDescent="0.35">
      <c r="A128" s="19" t="s">
        <v>143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107"/>
      <c r="U128" s="107"/>
    </row>
    <row r="129" spans="1:21" x14ac:dyDescent="0.35">
      <c r="A129" s="19" t="s">
        <v>143</v>
      </c>
      <c r="B129" s="391"/>
      <c r="C129" s="27" t="s">
        <v>63</v>
      </c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275"/>
      <c r="U129" s="275"/>
    </row>
    <row r="130" spans="1:21" x14ac:dyDescent="0.35">
      <c r="A130" s="19" t="s">
        <v>143</v>
      </c>
      <c r="B130" s="393" t="s">
        <v>9</v>
      </c>
      <c r="C130" s="28" t="s">
        <v>59</v>
      </c>
      <c r="D130" s="56"/>
      <c r="E130" s="56"/>
      <c r="F130" s="56"/>
      <c r="G130" s="56">
        <f t="shared" si="47"/>
        <v>13.47885475827974</v>
      </c>
      <c r="H130" s="56"/>
      <c r="I130" s="56">
        <f t="shared" si="47"/>
        <v>8.1510446959880714</v>
      </c>
      <c r="J130" s="56">
        <f t="shared" si="47"/>
        <v>2.2386513995691515</v>
      </c>
      <c r="K130" s="56">
        <f t="shared" si="47"/>
        <v>12.638200574202232</v>
      </c>
      <c r="L130" s="56">
        <f t="shared" si="47"/>
        <v>6.7347236928303165</v>
      </c>
      <c r="M130" s="56">
        <f t="shared" si="47"/>
        <v>13.631512740255076</v>
      </c>
      <c r="N130" s="56">
        <f t="shared" si="47"/>
        <v>17.677311563878821</v>
      </c>
      <c r="O130" s="56">
        <f t="shared" si="47"/>
        <v>2.8165719568804017</v>
      </c>
      <c r="P130" s="56">
        <f t="shared" si="47"/>
        <v>1.1778406552573975</v>
      </c>
      <c r="Q130" s="56">
        <f t="shared" si="47"/>
        <v>0.39893230841151039</v>
      </c>
      <c r="R130" s="56">
        <f t="shared" si="47"/>
        <v>0.21965739000513154</v>
      </c>
      <c r="S130" s="56">
        <f t="shared" si="40"/>
        <v>9.374218948678463E-2</v>
      </c>
      <c r="T130" s="305">
        <f t="shared" si="40"/>
        <v>0.30619019042287893</v>
      </c>
      <c r="U130" s="305">
        <f t="shared" ref="U130" si="51">(U44/U$10)*100</f>
        <v>0.5204152417036243</v>
      </c>
    </row>
    <row r="131" spans="1:21" x14ac:dyDescent="0.35">
      <c r="A131" s="19" t="s">
        <v>143</v>
      </c>
      <c r="B131" s="390"/>
      <c r="C131" s="20" t="s">
        <v>60</v>
      </c>
      <c r="D131" s="32"/>
      <c r="E131" s="32"/>
      <c r="F131" s="32"/>
      <c r="G131" s="32">
        <f t="shared" si="47"/>
        <v>13.47885475827974</v>
      </c>
      <c r="H131" s="32"/>
      <c r="I131" s="32">
        <f t="shared" si="47"/>
        <v>8.1510446959880714</v>
      </c>
      <c r="J131" s="32">
        <f t="shared" si="47"/>
        <v>2.2386513995691515</v>
      </c>
      <c r="K131" s="32">
        <f t="shared" si="47"/>
        <v>12.638200574202232</v>
      </c>
      <c r="L131" s="32">
        <f t="shared" si="47"/>
        <v>6.7347236928303165</v>
      </c>
      <c r="M131" s="32">
        <f t="shared" si="47"/>
        <v>13.631512740255076</v>
      </c>
      <c r="N131" s="32">
        <f t="shared" si="47"/>
        <v>17.677311563878821</v>
      </c>
      <c r="O131" s="32">
        <f t="shared" si="47"/>
        <v>2.8165719568804017</v>
      </c>
      <c r="P131" s="32">
        <f t="shared" si="47"/>
        <v>1.1778406552573975</v>
      </c>
      <c r="Q131" s="32">
        <f t="shared" si="47"/>
        <v>0.39893230841151039</v>
      </c>
      <c r="R131" s="32">
        <f t="shared" si="47"/>
        <v>0.21965739000513154</v>
      </c>
      <c r="S131" s="32">
        <f t="shared" si="40"/>
        <v>9.374218948678463E-2</v>
      </c>
      <c r="T131" s="107">
        <f t="shared" si="40"/>
        <v>0.30619019042287893</v>
      </c>
      <c r="U131" s="107">
        <f t="shared" ref="U131" si="52">(U45/U$10)*100</f>
        <v>0.5204152417036243</v>
      </c>
    </row>
    <row r="132" spans="1:21" x14ac:dyDescent="0.35">
      <c r="A132" s="19" t="s">
        <v>143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107"/>
      <c r="U132" s="107"/>
    </row>
    <row r="133" spans="1:21" x14ac:dyDescent="0.35">
      <c r="A133" s="19" t="s">
        <v>143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107"/>
      <c r="U133" s="107"/>
    </row>
    <row r="134" spans="1:21" x14ac:dyDescent="0.35">
      <c r="A134" s="19" t="s">
        <v>143</v>
      </c>
      <c r="B134" s="391"/>
      <c r="C134" s="27" t="s">
        <v>63</v>
      </c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275"/>
      <c r="U134" s="275"/>
    </row>
    <row r="135" spans="1:21" x14ac:dyDescent="0.35">
      <c r="A135" s="19" t="s">
        <v>143</v>
      </c>
      <c r="B135" s="393" t="s">
        <v>1</v>
      </c>
      <c r="C135" s="28" t="s">
        <v>59</v>
      </c>
      <c r="D135" s="56"/>
      <c r="E135" s="56"/>
      <c r="F135" s="56"/>
      <c r="G135" s="56">
        <f t="shared" si="47"/>
        <v>7.6790075371456519</v>
      </c>
      <c r="H135" s="56"/>
      <c r="I135" s="56">
        <f t="shared" si="47"/>
        <v>4.6555616682456602</v>
      </c>
      <c r="J135" s="56">
        <f t="shared" si="47"/>
        <v>4.8476266347497416</v>
      </c>
      <c r="K135" s="56">
        <f t="shared" si="47"/>
        <v>5.2645260521396802</v>
      </c>
      <c r="L135" s="56">
        <f t="shared" si="47"/>
        <v>6.7499220207859434</v>
      </c>
      <c r="M135" s="56">
        <f t="shared" si="47"/>
        <v>6.9524252301064484</v>
      </c>
      <c r="N135" s="56">
        <f t="shared" si="47"/>
        <v>5.951820225368194</v>
      </c>
      <c r="O135" s="56">
        <f t="shared" si="47"/>
        <v>7.9874963306620677</v>
      </c>
      <c r="P135" s="56">
        <f t="shared" si="47"/>
        <v>9.7377103704029349</v>
      </c>
      <c r="Q135" s="56">
        <f t="shared" si="47"/>
        <v>7.582527345000174</v>
      </c>
      <c r="R135" s="56">
        <f t="shared" si="47"/>
        <v>2.6163223377378473</v>
      </c>
      <c r="S135" s="56">
        <f t="shared" si="40"/>
        <v>4.9905284824349474</v>
      </c>
      <c r="T135" s="305">
        <f t="shared" si="40"/>
        <v>8.049120431774778</v>
      </c>
      <c r="U135" s="305">
        <f t="shared" ref="U135" si="53">(U49/U$10)*100</f>
        <v>9.142066957534901</v>
      </c>
    </row>
    <row r="136" spans="1:21" x14ac:dyDescent="0.35">
      <c r="A136" s="19" t="s">
        <v>143</v>
      </c>
      <c r="B136" s="390"/>
      <c r="C136" s="20" t="s">
        <v>60</v>
      </c>
      <c r="D136" s="32"/>
      <c r="E136" s="32"/>
      <c r="F136" s="32"/>
      <c r="G136" s="32">
        <f t="shared" si="47"/>
        <v>7.6790075371456519</v>
      </c>
      <c r="H136" s="32"/>
      <c r="I136" s="32">
        <f t="shared" si="47"/>
        <v>4.6555616682456602</v>
      </c>
      <c r="J136" s="32">
        <f t="shared" si="47"/>
        <v>4.8476266347497416</v>
      </c>
      <c r="K136" s="32">
        <f t="shared" si="47"/>
        <v>5.2645260521396802</v>
      </c>
      <c r="L136" s="32">
        <f t="shared" si="47"/>
        <v>6.7499220207859434</v>
      </c>
      <c r="M136" s="32">
        <f t="shared" si="47"/>
        <v>6.9524252301064484</v>
      </c>
      <c r="N136" s="32">
        <f t="shared" si="47"/>
        <v>5.951820225368194</v>
      </c>
      <c r="O136" s="32">
        <f t="shared" si="47"/>
        <v>7.9874963306620677</v>
      </c>
      <c r="P136" s="32">
        <f t="shared" si="47"/>
        <v>9.7377103704029349</v>
      </c>
      <c r="Q136" s="32">
        <f t="shared" si="47"/>
        <v>7.582527345000174</v>
      </c>
      <c r="R136" s="32">
        <f t="shared" si="47"/>
        <v>2.6163223377378473</v>
      </c>
      <c r="S136" s="32">
        <f t="shared" si="40"/>
        <v>4.9905284824349474</v>
      </c>
      <c r="T136" s="107">
        <f t="shared" si="40"/>
        <v>8.049120431774778</v>
      </c>
      <c r="U136" s="107">
        <f t="shared" ref="U136" si="54">(U50/U$10)*100</f>
        <v>9.142066957534901</v>
      </c>
    </row>
    <row r="137" spans="1:21" x14ac:dyDescent="0.35">
      <c r="A137" s="19" t="s">
        <v>143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107"/>
      <c r="U137" s="107"/>
    </row>
    <row r="138" spans="1:21" x14ac:dyDescent="0.35">
      <c r="A138" s="19" t="s">
        <v>143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107"/>
      <c r="U138" s="107"/>
    </row>
    <row r="139" spans="1:21" x14ac:dyDescent="0.35">
      <c r="A139" s="19" t="s">
        <v>143</v>
      </c>
      <c r="B139" s="391"/>
      <c r="C139" s="27" t="s">
        <v>63</v>
      </c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275"/>
      <c r="U139" s="275"/>
    </row>
    <row r="140" spans="1:21" x14ac:dyDescent="0.35">
      <c r="A140" s="19" t="s">
        <v>143</v>
      </c>
      <c r="B140" s="393" t="s">
        <v>166</v>
      </c>
      <c r="C140" s="28" t="s">
        <v>59</v>
      </c>
      <c r="D140" s="56"/>
      <c r="E140" s="56"/>
      <c r="F140" s="56"/>
      <c r="G140" s="56">
        <f t="shared" ref="G140:R155" si="55">(G54/G$10)*100</f>
        <v>8.0583367413284055</v>
      </c>
      <c r="H140" s="56"/>
      <c r="I140" s="56">
        <f t="shared" si="55"/>
        <v>2.4055763516721136</v>
      </c>
      <c r="J140" s="56">
        <f t="shared" si="55"/>
        <v>5.7902521357891192</v>
      </c>
      <c r="K140" s="56">
        <f t="shared" si="55"/>
        <v>3.4833707665656153</v>
      </c>
      <c r="L140" s="56">
        <f t="shared" si="55"/>
        <v>3.9664295615643588</v>
      </c>
      <c r="M140" s="56">
        <f t="shared" si="55"/>
        <v>4.2854310798963073</v>
      </c>
      <c r="N140" s="56">
        <f t="shared" si="55"/>
        <v>1.886986878100541</v>
      </c>
      <c r="O140" s="56">
        <f t="shared" si="55"/>
        <v>2.1603478714572919</v>
      </c>
      <c r="P140" s="56">
        <f t="shared" si="55"/>
        <v>0.84688781058809282</v>
      </c>
      <c r="Q140" s="56">
        <f t="shared" si="55"/>
        <v>0.5649227960445381</v>
      </c>
      <c r="R140" s="56">
        <f t="shared" si="55"/>
        <v>0.53749061141136767</v>
      </c>
      <c r="S140" s="56">
        <f t="shared" si="40"/>
        <v>0.46323676468323899</v>
      </c>
      <c r="T140" s="305">
        <f t="shared" si="40"/>
        <v>0.33305874324785922</v>
      </c>
      <c r="U140" s="305">
        <f t="shared" ref="U140" si="56">(U54/U$10)*100</f>
        <v>0.19807206172879313</v>
      </c>
    </row>
    <row r="141" spans="1:21" x14ac:dyDescent="0.35">
      <c r="A141" s="19" t="s">
        <v>143</v>
      </c>
      <c r="B141" s="390"/>
      <c r="C141" s="20" t="s">
        <v>60</v>
      </c>
      <c r="D141" s="32"/>
      <c r="E141" s="32"/>
      <c r="F141" s="32"/>
      <c r="G141" s="32">
        <f t="shared" si="55"/>
        <v>8.0583367413284055</v>
      </c>
      <c r="H141" s="32"/>
      <c r="I141" s="32">
        <f t="shared" si="55"/>
        <v>2.4055763516721136</v>
      </c>
      <c r="J141" s="32">
        <f t="shared" si="55"/>
        <v>5.7902521357891192</v>
      </c>
      <c r="K141" s="32">
        <f t="shared" si="55"/>
        <v>3.4833707665656153</v>
      </c>
      <c r="L141" s="32">
        <f t="shared" si="55"/>
        <v>3.9664295615643588</v>
      </c>
      <c r="M141" s="32">
        <f t="shared" si="55"/>
        <v>4.2854310798963073</v>
      </c>
      <c r="N141" s="32">
        <f t="shared" si="55"/>
        <v>1.886986878100541</v>
      </c>
      <c r="O141" s="32">
        <f t="shared" si="55"/>
        <v>2.1603478714572919</v>
      </c>
      <c r="P141" s="32">
        <f t="shared" si="55"/>
        <v>0.84688781058809282</v>
      </c>
      <c r="Q141" s="32">
        <f t="shared" si="55"/>
        <v>0.5649227960445381</v>
      </c>
      <c r="R141" s="32">
        <f t="shared" si="55"/>
        <v>0.53749061141136767</v>
      </c>
      <c r="S141" s="32">
        <f t="shared" si="40"/>
        <v>0.46323676468323899</v>
      </c>
      <c r="T141" s="107">
        <f t="shared" si="40"/>
        <v>0.33305874324785922</v>
      </c>
      <c r="U141" s="107">
        <f t="shared" ref="U141" si="57">(U55/U$10)*100</f>
        <v>0.19807206172879313</v>
      </c>
    </row>
    <row r="142" spans="1:21" x14ac:dyDescent="0.35">
      <c r="A142" s="19" t="s">
        <v>143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107"/>
      <c r="U142" s="107"/>
    </row>
    <row r="143" spans="1:21" x14ac:dyDescent="0.35">
      <c r="A143" s="19" t="s">
        <v>143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107"/>
      <c r="U143" s="107"/>
    </row>
    <row r="144" spans="1:21" x14ac:dyDescent="0.35">
      <c r="A144" s="19" t="s">
        <v>143</v>
      </c>
      <c r="B144" s="391"/>
      <c r="C144" s="27" t="s">
        <v>63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275"/>
      <c r="U144" s="275"/>
    </row>
    <row r="145" spans="1:21" x14ac:dyDescent="0.35">
      <c r="A145" s="19" t="s">
        <v>143</v>
      </c>
      <c r="B145" s="393" t="s">
        <v>11</v>
      </c>
      <c r="C145" s="28" t="s">
        <v>59</v>
      </c>
      <c r="D145" s="56"/>
      <c r="E145" s="56"/>
      <c r="F145" s="56"/>
      <c r="G145" s="56">
        <f t="shared" si="55"/>
        <v>10.539546534033846</v>
      </c>
      <c r="H145" s="56"/>
      <c r="I145" s="56">
        <f t="shared" si="55"/>
        <v>5.263223541281473</v>
      </c>
      <c r="J145" s="56">
        <f t="shared" si="55"/>
        <v>11.251250416511137</v>
      </c>
      <c r="K145" s="56">
        <f t="shared" si="55"/>
        <v>19.315658771586406</v>
      </c>
      <c r="L145" s="56">
        <f t="shared" si="55"/>
        <v>18.944439678314779</v>
      </c>
      <c r="M145" s="56">
        <f t="shared" si="55"/>
        <v>13.855430020549758</v>
      </c>
      <c r="N145" s="56">
        <f t="shared" si="55"/>
        <v>13.61397460099656</v>
      </c>
      <c r="O145" s="56">
        <f t="shared" si="55"/>
        <v>13.098242819822053</v>
      </c>
      <c r="P145" s="56">
        <f t="shared" si="55"/>
        <v>13.742446466048749</v>
      </c>
      <c r="Q145" s="56">
        <f t="shared" si="55"/>
        <v>14.148430040270298</v>
      </c>
      <c r="R145" s="56">
        <f t="shared" si="55"/>
        <v>53.371995831716646</v>
      </c>
      <c r="S145" s="56">
        <f t="shared" si="40"/>
        <v>50.146469193260998</v>
      </c>
      <c r="T145" s="305">
        <f t="shared" si="40"/>
        <v>38.854486925032056</v>
      </c>
      <c r="U145" s="305">
        <f t="shared" ref="U145" si="58">(U59/U$10)*100</f>
        <v>32.668510646350711</v>
      </c>
    </row>
    <row r="146" spans="1:21" x14ac:dyDescent="0.35">
      <c r="A146" s="19" t="s">
        <v>143</v>
      </c>
      <c r="B146" s="390"/>
      <c r="C146" s="20" t="s">
        <v>60</v>
      </c>
      <c r="D146" s="32"/>
      <c r="E146" s="32"/>
      <c r="F146" s="32"/>
      <c r="G146" s="32">
        <f t="shared" si="55"/>
        <v>10.539546534033846</v>
      </c>
      <c r="H146" s="32"/>
      <c r="I146" s="32">
        <f t="shared" si="55"/>
        <v>5.263223541281473</v>
      </c>
      <c r="J146" s="32">
        <f t="shared" si="55"/>
        <v>11.251250416511137</v>
      </c>
      <c r="K146" s="32">
        <f t="shared" si="55"/>
        <v>19.315658771586406</v>
      </c>
      <c r="L146" s="32">
        <f t="shared" si="55"/>
        <v>18.944439678314779</v>
      </c>
      <c r="M146" s="32">
        <f t="shared" si="55"/>
        <v>13.855430020549758</v>
      </c>
      <c r="N146" s="32">
        <f t="shared" si="55"/>
        <v>13.61397460099656</v>
      </c>
      <c r="O146" s="32">
        <f t="shared" si="55"/>
        <v>13.098242819822053</v>
      </c>
      <c r="P146" s="32">
        <f t="shared" si="55"/>
        <v>13.742446466048749</v>
      </c>
      <c r="Q146" s="32">
        <f t="shared" si="55"/>
        <v>14.148430040270298</v>
      </c>
      <c r="R146" s="32">
        <f t="shared" si="55"/>
        <v>53.371995831716646</v>
      </c>
      <c r="S146" s="32">
        <f t="shared" si="40"/>
        <v>50.146469193260998</v>
      </c>
      <c r="T146" s="107">
        <f t="shared" si="40"/>
        <v>38.854486925032056</v>
      </c>
      <c r="U146" s="107">
        <f t="shared" ref="U146" si="59">(U60/U$10)*100</f>
        <v>32.668510646350711</v>
      </c>
    </row>
    <row r="147" spans="1:21" x14ac:dyDescent="0.35">
      <c r="A147" s="19" t="s">
        <v>143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107"/>
      <c r="U147" s="107"/>
    </row>
    <row r="148" spans="1:21" x14ac:dyDescent="0.35">
      <c r="A148" s="19" t="s">
        <v>143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107"/>
      <c r="U148" s="107"/>
    </row>
    <row r="149" spans="1:21" x14ac:dyDescent="0.35">
      <c r="A149" s="19" t="s">
        <v>143</v>
      </c>
      <c r="B149" s="391"/>
      <c r="C149" s="27" t="s">
        <v>63</v>
      </c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275"/>
      <c r="U149" s="275"/>
    </row>
    <row r="150" spans="1:21" x14ac:dyDescent="0.35">
      <c r="A150" s="19" t="s">
        <v>143</v>
      </c>
      <c r="B150" s="393" t="s">
        <v>12</v>
      </c>
      <c r="C150" s="28" t="s">
        <v>59</v>
      </c>
      <c r="D150" s="36"/>
      <c r="E150" s="36"/>
      <c r="F150" s="36"/>
      <c r="G150" s="36">
        <f t="shared" si="55"/>
        <v>2.3478690154540822</v>
      </c>
      <c r="H150" s="36"/>
      <c r="I150" s="36">
        <f t="shared" si="55"/>
        <v>3.7620116955556102</v>
      </c>
      <c r="J150" s="36">
        <f t="shared" si="55"/>
        <v>1.9184326182526052</v>
      </c>
      <c r="K150" s="36">
        <f t="shared" si="55"/>
        <v>3.6883259981560572</v>
      </c>
      <c r="L150" s="36">
        <f t="shared" si="55"/>
        <v>0.60237812022917625</v>
      </c>
      <c r="M150" s="36">
        <f t="shared" si="55"/>
        <v>1.2208712880581496</v>
      </c>
      <c r="N150" s="36">
        <f t="shared" si="55"/>
        <v>1.5461953070911245</v>
      </c>
      <c r="O150" s="36">
        <f t="shared" si="55"/>
        <v>1.0041655796215458</v>
      </c>
      <c r="P150" s="36">
        <f t="shared" si="55"/>
        <v>1.8514150262719062</v>
      </c>
      <c r="Q150" s="36">
        <f t="shared" si="55"/>
        <v>1.150333150488061</v>
      </c>
      <c r="R150" s="36">
        <f t="shared" si="55"/>
        <v>1.2585965502639183</v>
      </c>
      <c r="S150" s="36">
        <f t="shared" si="40"/>
        <v>3.4763081711746482</v>
      </c>
      <c r="T150" s="312">
        <f t="shared" si="40"/>
        <v>5.3457744396323124</v>
      </c>
      <c r="U150" s="312">
        <f t="shared" ref="U150" si="60">(U64/U$10)*100</f>
        <v>4.9492724207506145</v>
      </c>
    </row>
    <row r="151" spans="1:21" x14ac:dyDescent="0.35">
      <c r="A151" s="19" t="s">
        <v>143</v>
      </c>
      <c r="B151" s="390"/>
      <c r="C151" s="20" t="s">
        <v>60</v>
      </c>
      <c r="D151" s="35"/>
      <c r="E151" s="35"/>
      <c r="F151" s="35"/>
      <c r="G151" s="35">
        <f t="shared" si="55"/>
        <v>2.3478690154540822</v>
      </c>
      <c r="H151" s="35"/>
      <c r="I151" s="35">
        <f t="shared" si="55"/>
        <v>3.7620116955556102</v>
      </c>
      <c r="J151" s="35">
        <f t="shared" si="55"/>
        <v>1.9184326182526052</v>
      </c>
      <c r="K151" s="35">
        <f t="shared" si="55"/>
        <v>3.6883259981560572</v>
      </c>
      <c r="L151" s="35">
        <f t="shared" si="55"/>
        <v>0.60237812022917625</v>
      </c>
      <c r="M151" s="35">
        <f t="shared" si="55"/>
        <v>1.2208712880581496</v>
      </c>
      <c r="N151" s="35">
        <f t="shared" si="55"/>
        <v>1.5461953070911245</v>
      </c>
      <c r="O151" s="35">
        <f t="shared" si="55"/>
        <v>1.0041655796215458</v>
      </c>
      <c r="P151" s="35">
        <f t="shared" si="55"/>
        <v>1.8514150262719062</v>
      </c>
      <c r="Q151" s="35">
        <f t="shared" si="55"/>
        <v>1.150333150488061</v>
      </c>
      <c r="R151" s="35">
        <f t="shared" si="55"/>
        <v>1.2585965502639183</v>
      </c>
      <c r="S151" s="35">
        <f t="shared" si="40"/>
        <v>3.4763081711746482</v>
      </c>
      <c r="T151" s="280">
        <f t="shared" si="40"/>
        <v>5.3457744396323124</v>
      </c>
      <c r="U151" s="280">
        <f t="shared" ref="U151" si="61">(U65/U$10)*100</f>
        <v>4.9492724207506145</v>
      </c>
    </row>
    <row r="152" spans="1:21" x14ac:dyDescent="0.35">
      <c r="A152" s="19" t="s">
        <v>143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280"/>
      <c r="U152" s="280"/>
    </row>
    <row r="153" spans="1:21" x14ac:dyDescent="0.35">
      <c r="A153" s="19" t="s">
        <v>143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280"/>
      <c r="U153" s="280"/>
    </row>
    <row r="154" spans="1:21" ht="15" thickBot="1" x14ac:dyDescent="0.4">
      <c r="A154" s="19" t="s">
        <v>143</v>
      </c>
      <c r="B154" s="394"/>
      <c r="C154" s="69" t="s">
        <v>63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286"/>
      <c r="U154" s="286"/>
    </row>
    <row r="155" spans="1:21" x14ac:dyDescent="0.35">
      <c r="A155" s="19" t="s">
        <v>143</v>
      </c>
      <c r="B155" s="388" t="s">
        <v>92</v>
      </c>
      <c r="C155" s="17" t="s">
        <v>59</v>
      </c>
      <c r="D155" s="35"/>
      <c r="E155" s="35"/>
      <c r="F155" s="35"/>
      <c r="G155" s="35">
        <f t="shared" si="55"/>
        <v>25.78014556570583</v>
      </c>
      <c r="H155" s="35"/>
      <c r="I155" s="35">
        <f t="shared" si="55"/>
        <v>32.959964431842458</v>
      </c>
      <c r="J155" s="35">
        <f t="shared" si="55"/>
        <v>53.141406737826323</v>
      </c>
      <c r="K155" s="35">
        <f t="shared" si="55"/>
        <v>35.01462348229142</v>
      </c>
      <c r="L155" s="35">
        <f t="shared" si="55"/>
        <v>44.436723977182105</v>
      </c>
      <c r="M155" s="35">
        <f t="shared" si="55"/>
        <v>42.657859705124622</v>
      </c>
      <c r="N155" s="35">
        <f t="shared" si="55"/>
        <v>40.176567431490248</v>
      </c>
      <c r="O155" s="35">
        <f t="shared" si="55"/>
        <v>60.026823481344174</v>
      </c>
      <c r="P155" s="35">
        <f t="shared" si="55"/>
        <v>61.435795462450372</v>
      </c>
      <c r="Q155" s="35">
        <f t="shared" si="55"/>
        <v>69.075860844226298</v>
      </c>
      <c r="R155" s="35">
        <f t="shared" si="55"/>
        <v>33.530233443786194</v>
      </c>
      <c r="S155" s="35">
        <f t="shared" si="40"/>
        <v>27.972533454294148</v>
      </c>
      <c r="T155" s="280">
        <f t="shared" si="40"/>
        <v>32.325607236154106</v>
      </c>
      <c r="U155" s="280">
        <f t="shared" ref="U155" si="62">(U69/U$10)*100</f>
        <v>30.835083295273968</v>
      </c>
    </row>
    <row r="156" spans="1:21" x14ac:dyDescent="0.35">
      <c r="A156" s="19" t="s">
        <v>143</v>
      </c>
      <c r="B156" s="388"/>
      <c r="C156" s="20" t="s">
        <v>60</v>
      </c>
      <c r="D156" s="35"/>
      <c r="E156" s="35"/>
      <c r="F156" s="35"/>
      <c r="G156" s="35">
        <f t="shared" ref="G156:R166" si="63">(G70/G$10)*100</f>
        <v>25.78014556570583</v>
      </c>
      <c r="H156" s="35"/>
      <c r="I156" s="35">
        <f t="shared" si="63"/>
        <v>32.959964431842458</v>
      </c>
      <c r="J156" s="35">
        <f t="shared" si="63"/>
        <v>53.141406737826323</v>
      </c>
      <c r="K156" s="35">
        <f t="shared" si="63"/>
        <v>35.01462348229142</v>
      </c>
      <c r="L156" s="35">
        <f t="shared" si="63"/>
        <v>44.436723977182105</v>
      </c>
      <c r="M156" s="35">
        <f t="shared" si="63"/>
        <v>42.657859705124622</v>
      </c>
      <c r="N156" s="35">
        <f t="shared" si="63"/>
        <v>40.176567431490248</v>
      </c>
      <c r="O156" s="35">
        <f t="shared" si="63"/>
        <v>60.026823481344174</v>
      </c>
      <c r="P156" s="35">
        <f t="shared" si="63"/>
        <v>61.435795462450372</v>
      </c>
      <c r="Q156" s="35">
        <f t="shared" si="63"/>
        <v>69.075860844226298</v>
      </c>
      <c r="R156" s="35">
        <f t="shared" si="63"/>
        <v>33.530233443786194</v>
      </c>
      <c r="S156" s="35">
        <f t="shared" si="40"/>
        <v>27.972533454294148</v>
      </c>
      <c r="T156" s="280">
        <f t="shared" si="40"/>
        <v>32.325607236154106</v>
      </c>
      <c r="U156" s="280">
        <f t="shared" ref="U156" si="64">(U70/U$10)*100</f>
        <v>30.835083295273968</v>
      </c>
    </row>
    <row r="157" spans="1:21" x14ac:dyDescent="0.35">
      <c r="A157" s="19" t="s">
        <v>143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280"/>
      <c r="U157" s="280"/>
    </row>
    <row r="158" spans="1:21" x14ac:dyDescent="0.35">
      <c r="A158" s="19" t="s">
        <v>143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280"/>
      <c r="U158" s="280"/>
    </row>
    <row r="159" spans="1:21" x14ac:dyDescent="0.35">
      <c r="A159" s="19" t="s">
        <v>143</v>
      </c>
      <c r="B159" s="392"/>
      <c r="C159" s="26" t="s">
        <v>63</v>
      </c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13"/>
      <c r="U159" s="313"/>
    </row>
    <row r="160" spans="1:21" x14ac:dyDescent="0.35">
      <c r="A160" s="19" t="s">
        <v>143</v>
      </c>
      <c r="B160" s="393" t="s">
        <v>93</v>
      </c>
      <c r="C160" s="28" t="s">
        <v>59</v>
      </c>
      <c r="D160" s="36"/>
      <c r="E160" s="36"/>
      <c r="F160" s="36"/>
      <c r="G160" s="36">
        <f t="shared" si="63"/>
        <v>0.99331580414001985</v>
      </c>
      <c r="H160" s="36"/>
      <c r="I160" s="36">
        <f t="shared" si="63"/>
        <v>0.19950780137276128</v>
      </c>
      <c r="J160" s="36">
        <f t="shared" si="63"/>
        <v>0.50439090055648184</v>
      </c>
      <c r="K160" s="36">
        <f t="shared" si="63"/>
        <v>0.11265528859150226</v>
      </c>
      <c r="L160" s="36">
        <f t="shared" si="63"/>
        <v>0.20081462319397916</v>
      </c>
      <c r="M160" s="36">
        <f t="shared" si="63"/>
        <v>3.9713438476790595</v>
      </c>
      <c r="N160" s="36">
        <f t="shared" si="63"/>
        <v>6.2974121711519739</v>
      </c>
      <c r="O160" s="36">
        <f t="shared" si="63"/>
        <v>5.4680465515830654E-2</v>
      </c>
      <c r="P160" s="36">
        <f t="shared" si="63"/>
        <v>0</v>
      </c>
      <c r="Q160" s="36">
        <f t="shared" si="63"/>
        <v>0</v>
      </c>
      <c r="R160" s="36">
        <f t="shared" si="63"/>
        <v>6.0214393912295079E-3</v>
      </c>
      <c r="S160" s="36">
        <f t="shared" si="40"/>
        <v>4.3997543302502495E-2</v>
      </c>
      <c r="T160" s="312">
        <f t="shared" si="40"/>
        <v>8.4163873904028852E-2</v>
      </c>
      <c r="U160" s="312">
        <f t="shared" ref="U160" si="65">(U74/U$10)*100</f>
        <v>5.0089309588963293E-2</v>
      </c>
    </row>
    <row r="161" spans="1:21" x14ac:dyDescent="0.35">
      <c r="A161" s="19" t="s">
        <v>143</v>
      </c>
      <c r="B161" s="390"/>
      <c r="C161" s="20" t="s">
        <v>60</v>
      </c>
      <c r="D161" s="35"/>
      <c r="E161" s="35"/>
      <c r="F161" s="35"/>
      <c r="G161" s="35">
        <f t="shared" si="63"/>
        <v>0.99331580414001985</v>
      </c>
      <c r="H161" s="35"/>
      <c r="I161" s="35">
        <f t="shared" si="63"/>
        <v>0.19950780137276128</v>
      </c>
      <c r="J161" s="35">
        <f t="shared" si="63"/>
        <v>0.50439090055648184</v>
      </c>
      <c r="K161" s="35">
        <f t="shared" si="63"/>
        <v>0.11265528859150226</v>
      </c>
      <c r="L161" s="35">
        <f t="shared" si="63"/>
        <v>0.20081462319397916</v>
      </c>
      <c r="M161" s="35">
        <f t="shared" si="63"/>
        <v>3.9713438476790595</v>
      </c>
      <c r="N161" s="35">
        <f t="shared" si="63"/>
        <v>6.2974121711519739</v>
      </c>
      <c r="O161" s="35">
        <f t="shared" si="63"/>
        <v>5.4680465515830654E-2</v>
      </c>
      <c r="P161" s="35">
        <f t="shared" si="63"/>
        <v>0</v>
      </c>
      <c r="Q161" s="35">
        <f t="shared" si="63"/>
        <v>0</v>
      </c>
      <c r="R161" s="35">
        <f t="shared" si="63"/>
        <v>6.0214393912295079E-3</v>
      </c>
      <c r="S161" s="35">
        <f t="shared" si="40"/>
        <v>4.3997543302502495E-2</v>
      </c>
      <c r="T161" s="280">
        <f t="shared" si="40"/>
        <v>8.4163873904028852E-2</v>
      </c>
      <c r="U161" s="280">
        <f t="shared" ref="U161" si="66">(U75/U$10)*100</f>
        <v>5.0089309588963293E-2</v>
      </c>
    </row>
    <row r="162" spans="1:21" x14ac:dyDescent="0.35">
      <c r="A162" s="19" t="s">
        <v>143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280"/>
      <c r="U162" s="280"/>
    </row>
    <row r="163" spans="1:21" x14ac:dyDescent="0.35">
      <c r="A163" s="19" t="s">
        <v>143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280"/>
      <c r="U163" s="280"/>
    </row>
    <row r="164" spans="1:21" x14ac:dyDescent="0.35">
      <c r="A164" s="19" t="s">
        <v>143</v>
      </c>
      <c r="B164" s="391"/>
      <c r="C164" s="27" t="s">
        <v>63</v>
      </c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283"/>
      <c r="U164" s="283"/>
    </row>
    <row r="165" spans="1:21" x14ac:dyDescent="0.35">
      <c r="A165" s="19" t="s">
        <v>143</v>
      </c>
      <c r="B165" s="388" t="s">
        <v>94</v>
      </c>
      <c r="C165" s="28" t="s">
        <v>59</v>
      </c>
      <c r="D165" s="32"/>
      <c r="E165" s="32"/>
      <c r="F165" s="32"/>
      <c r="G165" s="32">
        <f t="shared" si="63"/>
        <v>17.471809071234119</v>
      </c>
      <c r="H165" s="32"/>
      <c r="I165" s="32">
        <f t="shared" si="63"/>
        <v>9.2610012904289309</v>
      </c>
      <c r="J165" s="32">
        <f t="shared" si="63"/>
        <v>4.8245093693882666</v>
      </c>
      <c r="K165" s="32">
        <f t="shared" si="63"/>
        <v>6.1300311680188218</v>
      </c>
      <c r="L165" s="32">
        <f t="shared" si="63"/>
        <v>4.9996844052628937</v>
      </c>
      <c r="M165" s="32">
        <f t="shared" si="63"/>
        <v>3.6167863372292457</v>
      </c>
      <c r="N165" s="32">
        <f t="shared" si="63"/>
        <v>4.3848882731853536</v>
      </c>
      <c r="O165" s="32">
        <f t="shared" si="63"/>
        <v>2.9320939566397874</v>
      </c>
      <c r="P165" s="32">
        <f t="shared" si="63"/>
        <v>3.6895423971589327</v>
      </c>
      <c r="Q165" s="32">
        <f t="shared" si="63"/>
        <v>1.2517662420139775</v>
      </c>
      <c r="R165" s="32">
        <f t="shared" si="63"/>
        <v>1.4196031696902485</v>
      </c>
      <c r="S165" s="32">
        <f t="shared" si="40"/>
        <v>1.892377122617539</v>
      </c>
      <c r="T165" s="107">
        <f t="shared" si="40"/>
        <v>4.6925341975660961</v>
      </c>
      <c r="U165" s="107">
        <f t="shared" ref="U165" si="67">(U79/U$10)*100</f>
        <v>5.3983761946047526</v>
      </c>
    </row>
    <row r="166" spans="1:21" x14ac:dyDescent="0.35">
      <c r="A166" s="19" t="s">
        <v>143</v>
      </c>
      <c r="B166" s="388"/>
      <c r="C166" s="20" t="s">
        <v>60</v>
      </c>
      <c r="D166" s="35"/>
      <c r="E166" s="35"/>
      <c r="F166" s="35"/>
      <c r="G166" s="35">
        <f t="shared" si="63"/>
        <v>17.471809071234119</v>
      </c>
      <c r="H166" s="35"/>
      <c r="I166" s="35">
        <f t="shared" si="63"/>
        <v>9.2610012904289309</v>
      </c>
      <c r="J166" s="35">
        <f t="shared" si="63"/>
        <v>4.8245093693882666</v>
      </c>
      <c r="K166" s="35">
        <f t="shared" si="63"/>
        <v>6.1300311680188218</v>
      </c>
      <c r="L166" s="35">
        <f t="shared" si="63"/>
        <v>4.9996844052628937</v>
      </c>
      <c r="M166" s="35">
        <f t="shared" si="63"/>
        <v>3.6167863372292457</v>
      </c>
      <c r="N166" s="35">
        <f t="shared" si="63"/>
        <v>4.3848882731853536</v>
      </c>
      <c r="O166" s="35">
        <f t="shared" si="63"/>
        <v>2.9320939566397874</v>
      </c>
      <c r="P166" s="35">
        <f t="shared" si="63"/>
        <v>3.6895423971589327</v>
      </c>
      <c r="Q166" s="35">
        <f t="shared" si="63"/>
        <v>1.2517662420139775</v>
      </c>
      <c r="R166" s="35">
        <f t="shared" si="63"/>
        <v>1.4196031696902485</v>
      </c>
      <c r="S166" s="35">
        <f t="shared" si="40"/>
        <v>1.892377122617539</v>
      </c>
      <c r="T166" s="280">
        <f t="shared" si="40"/>
        <v>4.6925341975660961</v>
      </c>
      <c r="U166" s="280">
        <f t="shared" ref="U166" si="68">(U80/U$10)*100</f>
        <v>5.3983761946047526</v>
      </c>
    </row>
    <row r="167" spans="1:21" x14ac:dyDescent="0.35">
      <c r="A167" s="19" t="s">
        <v>143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280"/>
      <c r="U167" s="280"/>
    </row>
    <row r="168" spans="1:21" x14ac:dyDescent="0.35">
      <c r="A168" s="19" t="s">
        <v>143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280"/>
      <c r="U168" s="280"/>
    </row>
    <row r="169" spans="1:21" x14ac:dyDescent="0.35">
      <c r="A169" s="19" t="s">
        <v>143</v>
      </c>
      <c r="B169" s="389"/>
      <c r="C169" s="25" t="s">
        <v>63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289"/>
      <c r="U169" s="289"/>
    </row>
    <row r="170" spans="1:21" x14ac:dyDescent="0.35">
      <c r="A170" s="19" t="s">
        <v>143</v>
      </c>
    </row>
    <row r="171" spans="1:21" x14ac:dyDescent="0.35">
      <c r="A171" s="19" t="s">
        <v>143</v>
      </c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295"/>
      <c r="U171" s="295"/>
    </row>
    <row r="172" spans="1:21" ht="15" customHeight="1" x14ac:dyDescent="0.35">
      <c r="A172" s="19" t="s">
        <v>143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68">
        <v>2015</v>
      </c>
      <c r="U172" s="268">
        <v>2016</v>
      </c>
    </row>
    <row r="173" spans="1:21" ht="15" customHeight="1" x14ac:dyDescent="0.35">
      <c r="A173" s="19" t="s">
        <v>143</v>
      </c>
      <c r="B173" s="385" t="s">
        <v>0</v>
      </c>
      <c r="C173" s="260" t="s">
        <v>125</v>
      </c>
      <c r="D173" s="77"/>
      <c r="E173" s="87">
        <f t="shared" ref="E173:F173" si="69">(E8/E$87)*100</f>
        <v>2.034300873880952</v>
      </c>
      <c r="F173" s="87">
        <f t="shared" si="69"/>
        <v>4.2888866336390379</v>
      </c>
      <c r="G173" s="87">
        <f t="shared" ref="G173:R173" si="70">(G8/G$87)*100</f>
        <v>3.3439130329053475</v>
      </c>
      <c r="H173" s="87">
        <f t="shared" si="70"/>
        <v>2.5074966871403777</v>
      </c>
      <c r="I173" s="87">
        <f t="shared" si="70"/>
        <v>1.6525306951265244</v>
      </c>
      <c r="J173" s="87">
        <f t="shared" si="70"/>
        <v>2.1225932637937324</v>
      </c>
      <c r="K173" s="87">
        <f t="shared" si="70"/>
        <v>2.4221580386618045</v>
      </c>
      <c r="L173" s="87">
        <f t="shared" si="70"/>
        <v>3.188472754329355</v>
      </c>
      <c r="M173" s="87">
        <f t="shared" si="70"/>
        <v>3.9818879308756436</v>
      </c>
      <c r="N173" s="87">
        <f t="shared" si="70"/>
        <v>2.7768100437391743</v>
      </c>
      <c r="O173" s="87">
        <f t="shared" si="70"/>
        <v>3.5238019646027943</v>
      </c>
      <c r="P173" s="87">
        <f t="shared" si="70"/>
        <v>2.8876986187250533</v>
      </c>
      <c r="Q173" s="87">
        <f t="shared" si="70"/>
        <v>5.0564219026632804</v>
      </c>
      <c r="R173" s="87">
        <f t="shared" si="70"/>
        <v>3.5417100804349295</v>
      </c>
      <c r="S173" s="87">
        <f t="shared" ref="S173:T174" si="71">(S8/S$87)*100</f>
        <v>2.9573673885311962</v>
      </c>
      <c r="T173" s="292">
        <f t="shared" si="71"/>
        <v>2.0201016866937911</v>
      </c>
      <c r="U173" s="292">
        <f t="shared" ref="U173" si="72">(U8/U$87)*100</f>
        <v>1.6695463615850825</v>
      </c>
    </row>
    <row r="174" spans="1:21" ht="15" customHeight="1" x14ac:dyDescent="0.35">
      <c r="A174" s="19" t="s">
        <v>143</v>
      </c>
      <c r="B174" s="386"/>
      <c r="C174" s="260" t="s">
        <v>124</v>
      </c>
      <c r="D174" s="87"/>
      <c r="E174" s="87">
        <f t="shared" ref="E174:F174" si="73">(E9/E$87)*100</f>
        <v>3.7020782506108527</v>
      </c>
      <c r="F174" s="87">
        <f t="shared" si="73"/>
        <v>5.1815540830152651</v>
      </c>
      <c r="G174" s="87">
        <f t="shared" ref="G174:R175" si="74">(G9/G$87)*100</f>
        <v>5.3336860140753615</v>
      </c>
      <c r="H174" s="87">
        <f t="shared" si="74"/>
        <v>2.7486315066074249</v>
      </c>
      <c r="I174" s="87">
        <f t="shared" si="74"/>
        <v>2.8556240258081065</v>
      </c>
      <c r="J174" s="87">
        <f t="shared" si="74"/>
        <v>3.6284517592789673</v>
      </c>
      <c r="K174" s="87">
        <f t="shared" si="74"/>
        <v>3.2151019618939278</v>
      </c>
      <c r="L174" s="87">
        <f t="shared" si="74"/>
        <v>4.1343764926488742</v>
      </c>
      <c r="M174" s="87">
        <f t="shared" si="74"/>
        <v>4.8656028972974328</v>
      </c>
      <c r="N174" s="87">
        <f t="shared" si="74"/>
        <v>3.4580118625873464</v>
      </c>
      <c r="O174" s="87">
        <f t="shared" si="74"/>
        <v>3.5503198834232537</v>
      </c>
      <c r="P174" s="87">
        <f t="shared" si="74"/>
        <v>3.0853221242148106</v>
      </c>
      <c r="Q174" s="87">
        <f t="shared" si="74"/>
        <v>5.5872440232145584</v>
      </c>
      <c r="R174" s="87">
        <f t="shared" si="74"/>
        <v>3.4013877095571123</v>
      </c>
      <c r="S174" s="87">
        <f t="shared" si="71"/>
        <v>2.7897923264838878</v>
      </c>
      <c r="T174" s="292">
        <f t="shared" si="71"/>
        <v>2.813004994778268</v>
      </c>
      <c r="U174" s="292">
        <f t="shared" ref="U174" si="75">(U9/U$87)*100</f>
        <v>2.7513691818542596</v>
      </c>
    </row>
    <row r="175" spans="1:21" ht="15" customHeight="1" x14ac:dyDescent="0.35">
      <c r="A175" s="19" t="s">
        <v>143</v>
      </c>
      <c r="B175" s="386"/>
      <c r="C175" s="95" t="s">
        <v>126</v>
      </c>
      <c r="D175" s="87"/>
      <c r="E175" s="87">
        <f t="shared" ref="E175:F175" si="76">(E10/E$87)*100</f>
        <v>0</v>
      </c>
      <c r="F175" s="87">
        <f t="shared" si="76"/>
        <v>0</v>
      </c>
      <c r="G175" s="87">
        <f t="shared" si="74"/>
        <v>2.1197335720419748</v>
      </c>
      <c r="H175" s="87">
        <f t="shared" si="74"/>
        <v>0</v>
      </c>
      <c r="I175" s="87">
        <f t="shared" si="74"/>
        <v>1.0280976112630009</v>
      </c>
      <c r="J175" s="87">
        <f t="shared" si="74"/>
        <v>1.6471468867279835</v>
      </c>
      <c r="K175" s="87">
        <f t="shared" si="74"/>
        <v>1.8447836926970034</v>
      </c>
      <c r="L175" s="87">
        <f t="shared" si="74"/>
        <v>2.5917774355725669</v>
      </c>
      <c r="M175" s="87">
        <f t="shared" si="74"/>
        <v>3.2808167621588979</v>
      </c>
      <c r="N175" s="87">
        <f t="shared" si="74"/>
        <v>2.2298471551898831</v>
      </c>
      <c r="O175" s="87">
        <f t="shared" si="74"/>
        <v>2.6357665769805916</v>
      </c>
      <c r="P175" s="87">
        <f t="shared" si="74"/>
        <v>2.1615740791489779</v>
      </c>
      <c r="Q175" s="87">
        <f t="shared" si="74"/>
        <v>4.2519444288347028</v>
      </c>
      <c r="R175" s="87">
        <f t="shared" si="74"/>
        <v>2.4615328795739959</v>
      </c>
      <c r="S175" s="87">
        <f t="shared" ref="S175:T175" si="77">(S10/S$87)*100</f>
        <v>1.9164573192049288</v>
      </c>
      <c r="T175" s="292">
        <f t="shared" si="77"/>
        <v>1.9822519382306347</v>
      </c>
      <c r="U175" s="292">
        <f t="shared" ref="U175" si="78">(U10/U$87)*100</f>
        <v>1.5454309787677578</v>
      </c>
    </row>
    <row r="176" spans="1:21" ht="15" customHeight="1" x14ac:dyDescent="0.35">
      <c r="A176" s="19" t="s">
        <v>143</v>
      </c>
      <c r="B176" s="386"/>
      <c r="C176" s="260" t="s">
        <v>123</v>
      </c>
      <c r="D176" s="87"/>
      <c r="E176" s="87">
        <f t="shared" ref="E176:F176" si="79">(E11/E$87)*100</f>
        <v>2.034300873880952</v>
      </c>
      <c r="F176" s="87">
        <f t="shared" si="79"/>
        <v>2.3243355605531231</v>
      </c>
      <c r="G176" s="87">
        <f t="shared" ref="G176:R176" si="80">(G11/G$87)*100</f>
        <v>2.1197335720419748</v>
      </c>
      <c r="H176" s="87">
        <f t="shared" si="80"/>
        <v>1.5075300941281651</v>
      </c>
      <c r="I176" s="87">
        <f t="shared" si="80"/>
        <v>1.0280976112630009</v>
      </c>
      <c r="J176" s="87">
        <f t="shared" si="80"/>
        <v>1.6471468867279835</v>
      </c>
      <c r="K176" s="87">
        <f t="shared" si="80"/>
        <v>1.8447836926970034</v>
      </c>
      <c r="L176" s="87">
        <f t="shared" si="80"/>
        <v>2.5917774355725669</v>
      </c>
      <c r="M176" s="87">
        <f t="shared" si="80"/>
        <v>3.2808167621588979</v>
      </c>
      <c r="N176" s="87">
        <f t="shared" si="80"/>
        <v>2.2298471551898831</v>
      </c>
      <c r="O176" s="87">
        <f t="shared" si="80"/>
        <v>2.6357665769805916</v>
      </c>
      <c r="P176" s="87">
        <f t="shared" si="80"/>
        <v>2.1615740791489779</v>
      </c>
      <c r="Q176" s="87">
        <f t="shared" si="80"/>
        <v>4.2519444288347028</v>
      </c>
      <c r="R176" s="87">
        <f t="shared" si="80"/>
        <v>2.4615328795739959</v>
      </c>
      <c r="S176" s="87">
        <f t="shared" ref="S176:T176" si="81">(S11/S$87)*100</f>
        <v>1.9164573192049288</v>
      </c>
      <c r="T176" s="292">
        <f t="shared" si="81"/>
        <v>1.9822519382306347</v>
      </c>
      <c r="U176" s="292">
        <f t="shared" ref="U176" si="82">(U11/U$87)*100</f>
        <v>1.5454309787677578</v>
      </c>
    </row>
    <row r="177" spans="1:21" ht="15" customHeight="1" x14ac:dyDescent="0.35">
      <c r="A177" s="19" t="s">
        <v>143</v>
      </c>
      <c r="B177" s="386"/>
      <c r="C177" s="20" t="s">
        <v>117</v>
      </c>
      <c r="D177" s="87"/>
      <c r="E177" s="87">
        <f t="shared" ref="E177:F177" si="83">(E12/E$87)*100</f>
        <v>2.034300873880952</v>
      </c>
      <c r="F177" s="87">
        <f t="shared" si="83"/>
        <v>2.3243355605531231</v>
      </c>
      <c r="G177" s="87">
        <f t="shared" ref="G177:R177" si="84">(G12/G$87)*100</f>
        <v>2.1197335720419748</v>
      </c>
      <c r="H177" s="87">
        <f t="shared" si="84"/>
        <v>1.5075300941281651</v>
      </c>
      <c r="I177" s="87">
        <f t="shared" si="84"/>
        <v>1.0280976112630009</v>
      </c>
      <c r="J177" s="87">
        <f t="shared" si="84"/>
        <v>1.6471468867279835</v>
      </c>
      <c r="K177" s="87">
        <f t="shared" si="84"/>
        <v>1.8447836926970034</v>
      </c>
      <c r="L177" s="87">
        <f t="shared" si="84"/>
        <v>2.5917774355725669</v>
      </c>
      <c r="M177" s="87">
        <f t="shared" si="84"/>
        <v>3.2808167621588979</v>
      </c>
      <c r="N177" s="87">
        <f t="shared" si="84"/>
        <v>2.2298471551898831</v>
      </c>
      <c r="O177" s="87">
        <f t="shared" si="84"/>
        <v>2.6357665769805916</v>
      </c>
      <c r="P177" s="87">
        <f t="shared" si="84"/>
        <v>2.1615740791489779</v>
      </c>
      <c r="Q177" s="87">
        <f t="shared" si="84"/>
        <v>4.2519444288347028</v>
      </c>
      <c r="R177" s="87">
        <f t="shared" si="84"/>
        <v>2.4615328795739959</v>
      </c>
      <c r="S177" s="87">
        <f t="shared" ref="S177:T177" si="85">(S12/S$87)*100</f>
        <v>1.9164573192049288</v>
      </c>
      <c r="T177" s="292">
        <f t="shared" si="85"/>
        <v>1.9822519382306347</v>
      </c>
      <c r="U177" s="292">
        <f t="shared" ref="U177" si="86">(U12/U$87)*100</f>
        <v>1.5454309787677578</v>
      </c>
    </row>
    <row r="178" spans="1:21" ht="15" customHeight="1" x14ac:dyDescent="0.35">
      <c r="A178" s="19" t="s">
        <v>143</v>
      </c>
      <c r="B178" s="386"/>
      <c r="C178" s="254" t="s">
        <v>118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292"/>
      <c r="U178" s="292"/>
    </row>
    <row r="179" spans="1:21" ht="15" customHeight="1" x14ac:dyDescent="0.35">
      <c r="A179" s="19" t="s">
        <v>143</v>
      </c>
      <c r="B179" s="386"/>
      <c r="C179" s="254" t="s">
        <v>119</v>
      </c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292"/>
      <c r="U179" s="292"/>
    </row>
    <row r="180" spans="1:21" ht="15" customHeight="1" x14ac:dyDescent="0.35">
      <c r="A180" s="19" t="s">
        <v>143</v>
      </c>
      <c r="B180" s="386"/>
      <c r="C180" s="254" t="s">
        <v>120</v>
      </c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292"/>
      <c r="U180" s="292"/>
    </row>
    <row r="181" spans="1:21" ht="15" customHeight="1" x14ac:dyDescent="0.35">
      <c r="A181" s="19" t="s">
        <v>143</v>
      </c>
      <c r="B181" s="386"/>
      <c r="C181" s="260" t="s">
        <v>121</v>
      </c>
      <c r="D181" s="87"/>
      <c r="E181" s="87">
        <f t="shared" ref="E181:F181" si="87">(E16/E$87)*100</f>
        <v>1.6677773767299002</v>
      </c>
      <c r="F181" s="87">
        <f t="shared" si="87"/>
        <v>2.857218522462142</v>
      </c>
      <c r="G181" s="87">
        <f t="shared" ref="G181:R181" si="88">(G16/G$87)*100</f>
        <v>3.2139524420333876</v>
      </c>
      <c r="H181" s="87">
        <f t="shared" si="88"/>
        <v>1.2411014124792599</v>
      </c>
      <c r="I181" s="87">
        <f t="shared" si="88"/>
        <v>1.8275264145451058</v>
      </c>
      <c r="J181" s="87">
        <f t="shared" si="88"/>
        <v>1.9813048725509836</v>
      </c>
      <c r="K181" s="87">
        <f t="shared" si="88"/>
        <v>1.3703182691969242</v>
      </c>
      <c r="L181" s="87">
        <f t="shared" si="88"/>
        <v>1.5425990570763066</v>
      </c>
      <c r="M181" s="87">
        <f t="shared" si="88"/>
        <v>1.5847861351385353</v>
      </c>
      <c r="N181" s="87">
        <f t="shared" si="88"/>
        <v>1.2281647073974633</v>
      </c>
      <c r="O181" s="87">
        <f t="shared" si="88"/>
        <v>0.91455330644266197</v>
      </c>
      <c r="P181" s="87">
        <f t="shared" si="88"/>
        <v>0.92374804506583186</v>
      </c>
      <c r="Q181" s="87">
        <f t="shared" si="88"/>
        <v>1.3352995943798553</v>
      </c>
      <c r="R181" s="87">
        <f t="shared" si="88"/>
        <v>0.93985482998311631</v>
      </c>
      <c r="S181" s="87">
        <f t="shared" ref="S181:T181" si="89">(S16/S$87)*100</f>
        <v>0.87333500727895896</v>
      </c>
      <c r="T181" s="292">
        <f t="shared" si="89"/>
        <v>0.83075305654763343</v>
      </c>
      <c r="U181" s="292">
        <f t="shared" ref="U181" si="90">(U16/U$87)*100</f>
        <v>1.2059382030865013</v>
      </c>
    </row>
    <row r="182" spans="1:21" ht="15" customHeight="1" x14ac:dyDescent="0.35">
      <c r="A182" s="19" t="s">
        <v>143</v>
      </c>
      <c r="B182" s="386"/>
      <c r="C182" s="260" t="s">
        <v>122</v>
      </c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292"/>
      <c r="U182" s="292"/>
    </row>
    <row r="183" spans="1:21" ht="15" customHeight="1" x14ac:dyDescent="0.35">
      <c r="A183" s="19" t="s">
        <v>143</v>
      </c>
      <c r="B183" s="387"/>
      <c r="C183" s="261" t="s">
        <v>116</v>
      </c>
      <c r="D183" s="52"/>
      <c r="E183" s="52">
        <f t="shared" ref="E183:F183" si="91">(E18/E$87)*100</f>
        <v>0</v>
      </c>
      <c r="F183" s="52">
        <f t="shared" si="91"/>
        <v>1.9645510730859148</v>
      </c>
      <c r="G183" s="52">
        <f t="shared" ref="G183:R183" si="92">(G18/G$87)*100</f>
        <v>1.2241794608633727</v>
      </c>
      <c r="H183" s="52">
        <f t="shared" si="92"/>
        <v>0.99996659301221269</v>
      </c>
      <c r="I183" s="52">
        <f t="shared" si="92"/>
        <v>0.62443308386352347</v>
      </c>
      <c r="J183" s="52">
        <f t="shared" si="92"/>
        <v>0.4754463770657486</v>
      </c>
      <c r="K183" s="52">
        <f t="shared" si="92"/>
        <v>0.57737434596480097</v>
      </c>
      <c r="L183" s="52">
        <f t="shared" si="92"/>
        <v>0.59669531875678816</v>
      </c>
      <c r="M183" s="52">
        <f t="shared" si="92"/>
        <v>0.70107116871674602</v>
      </c>
      <c r="N183" s="52">
        <f t="shared" si="92"/>
        <v>0.54696288854929109</v>
      </c>
      <c r="O183" s="52">
        <f t="shared" si="92"/>
        <v>0.88803538762220247</v>
      </c>
      <c r="P183" s="52">
        <f t="shared" si="92"/>
        <v>0.72612453957607481</v>
      </c>
      <c r="Q183" s="52">
        <f t="shared" si="92"/>
        <v>0.80447747382857726</v>
      </c>
      <c r="R183" s="52">
        <f t="shared" si="92"/>
        <v>1.0801772008609329</v>
      </c>
      <c r="S183" s="52">
        <f t="shared" ref="S183:T183" si="93">(S18/S$87)*100</f>
        <v>1.0409100693262678</v>
      </c>
      <c r="T183" s="297">
        <f t="shared" si="93"/>
        <v>3.7849748463156328E-2</v>
      </c>
      <c r="U183" s="297">
        <f t="shared" ref="U183" si="94">(U18/U$87)*100</f>
        <v>0.12411538281732475</v>
      </c>
    </row>
    <row r="184" spans="1:21" x14ac:dyDescent="0.35">
      <c r="A184" s="19" t="s">
        <v>143</v>
      </c>
      <c r="B184" s="390" t="s">
        <v>4</v>
      </c>
      <c r="C184" s="254" t="s">
        <v>59</v>
      </c>
      <c r="D184" s="51"/>
      <c r="E184" s="51"/>
      <c r="F184" s="51"/>
      <c r="G184" s="51">
        <f t="shared" ref="G184:R184" si="95">(G19/G$87)*100</f>
        <v>0.20440131034916115</v>
      </c>
      <c r="H184" s="51"/>
      <c r="I184" s="51">
        <f t="shared" si="95"/>
        <v>0.29072519748820763</v>
      </c>
      <c r="J184" s="51">
        <f t="shared" si="95"/>
        <v>0.11497723822990555</v>
      </c>
      <c r="K184" s="51">
        <f t="shared" si="95"/>
        <v>0.19015088385841131</v>
      </c>
      <c r="L184" s="51">
        <f t="shared" si="95"/>
        <v>0.29206245756354837</v>
      </c>
      <c r="M184" s="51">
        <f t="shared" si="95"/>
        <v>0.1354225241468836</v>
      </c>
      <c r="N184" s="51">
        <f t="shared" si="95"/>
        <v>0.11747203787468143</v>
      </c>
      <c r="O184" s="51">
        <f t="shared" si="95"/>
        <v>0.13371743947164758</v>
      </c>
      <c r="P184" s="51">
        <f t="shared" si="95"/>
        <v>0.11058296033016451</v>
      </c>
      <c r="Q184" s="51">
        <f t="shared" si="95"/>
        <v>0.19452195458251528</v>
      </c>
      <c r="R184" s="51">
        <f t="shared" si="95"/>
        <v>0.12644877277145217</v>
      </c>
      <c r="S184" s="51">
        <f t="shared" ref="S184:T184" si="96">(S19/S$87)*100</f>
        <v>0.10942266292588035</v>
      </c>
      <c r="T184" s="294">
        <f t="shared" si="96"/>
        <v>0.12496537037337624</v>
      </c>
      <c r="U184" s="294">
        <f t="shared" ref="U184" si="97">(U19/U$87)*100</f>
        <v>0.14339133699366391</v>
      </c>
    </row>
    <row r="185" spans="1:21" x14ac:dyDescent="0.35">
      <c r="A185" s="19" t="s">
        <v>143</v>
      </c>
      <c r="B185" s="390"/>
      <c r="C185" s="254" t="s">
        <v>60</v>
      </c>
      <c r="D185" s="51"/>
      <c r="E185" s="51"/>
      <c r="F185" s="51"/>
      <c r="G185" s="51">
        <f t="shared" ref="G185:R185" si="98">(G20/G$87)*100</f>
        <v>0.20440131034916115</v>
      </c>
      <c r="H185" s="51"/>
      <c r="I185" s="51">
        <f t="shared" si="98"/>
        <v>0.29072519748820763</v>
      </c>
      <c r="J185" s="51">
        <f t="shared" si="98"/>
        <v>0.11497723822990555</v>
      </c>
      <c r="K185" s="51">
        <f t="shared" si="98"/>
        <v>0.19015088385841131</v>
      </c>
      <c r="L185" s="51">
        <f t="shared" si="98"/>
        <v>0.29206245756354837</v>
      </c>
      <c r="M185" s="51">
        <f t="shared" si="98"/>
        <v>0.1354225241468836</v>
      </c>
      <c r="N185" s="51">
        <f t="shared" si="98"/>
        <v>0.11747203787468143</v>
      </c>
      <c r="O185" s="51">
        <f t="shared" si="98"/>
        <v>0.13371743947164758</v>
      </c>
      <c r="P185" s="51">
        <f t="shared" si="98"/>
        <v>0.11058296033016451</v>
      </c>
      <c r="Q185" s="51">
        <f t="shared" si="98"/>
        <v>0.19452195458251528</v>
      </c>
      <c r="R185" s="51">
        <f t="shared" si="98"/>
        <v>0.12644877277145217</v>
      </c>
      <c r="S185" s="51">
        <f t="shared" ref="S185:T185" si="99">(S20/S$87)*100</f>
        <v>0.10942266292588035</v>
      </c>
      <c r="T185" s="294">
        <f t="shared" si="99"/>
        <v>0.12496537037337624</v>
      </c>
      <c r="U185" s="294">
        <f t="shared" ref="U185" si="100">(U20/U$87)*100</f>
        <v>0.14339133699366391</v>
      </c>
    </row>
    <row r="186" spans="1:21" x14ac:dyDescent="0.35">
      <c r="A186" s="19" t="s">
        <v>143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294"/>
      <c r="U186" s="294"/>
    </row>
    <row r="187" spans="1:21" x14ac:dyDescent="0.35">
      <c r="A187" s="19" t="s">
        <v>143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294"/>
      <c r="U187" s="294"/>
    </row>
    <row r="188" spans="1:21" x14ac:dyDescent="0.35">
      <c r="A188" s="19" t="s">
        <v>143</v>
      </c>
      <c r="B188" s="391"/>
      <c r="C188" s="255" t="s">
        <v>63</v>
      </c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297"/>
      <c r="U188" s="297"/>
    </row>
    <row r="189" spans="1:21" x14ac:dyDescent="0.35">
      <c r="A189" s="19" t="s">
        <v>143</v>
      </c>
      <c r="B189" s="390" t="s">
        <v>5</v>
      </c>
      <c r="C189" s="17" t="s">
        <v>59</v>
      </c>
      <c r="D189" s="51"/>
      <c r="E189" s="51"/>
      <c r="F189" s="51"/>
      <c r="G189" s="51">
        <f t="shared" ref="G189:R189" si="101">(G24/G$87)*100</f>
        <v>3.4817314999057457E-2</v>
      </c>
      <c r="H189" s="51"/>
      <c r="I189" s="51">
        <f t="shared" si="101"/>
        <v>4.0155398772416225E-3</v>
      </c>
      <c r="J189" s="51">
        <f t="shared" si="101"/>
        <v>5.190310878724809E-2</v>
      </c>
      <c r="K189" s="51">
        <f t="shared" si="101"/>
        <v>8.6345685183129867E-3</v>
      </c>
      <c r="L189" s="51">
        <f t="shared" si="101"/>
        <v>4.4051312766727737E-3</v>
      </c>
      <c r="M189" s="51">
        <f t="shared" si="101"/>
        <v>0.10151884842472181</v>
      </c>
      <c r="N189" s="51">
        <f t="shared" si="101"/>
        <v>2.3471782167011037E-2</v>
      </c>
      <c r="O189" s="51">
        <f t="shared" si="101"/>
        <v>7.3603234493447037E-2</v>
      </c>
      <c r="P189" s="51">
        <f t="shared" si="101"/>
        <v>2.2696262806715262E-2</v>
      </c>
      <c r="Q189" s="51">
        <f t="shared" si="101"/>
        <v>2.0571310225728525E-2</v>
      </c>
      <c r="R189" s="51">
        <f t="shared" si="101"/>
        <v>4.6774933557933492E-3</v>
      </c>
      <c r="S189" s="51">
        <f t="shared" ref="S189:T189" si="102">(S24/S$87)*100</f>
        <v>1.946680535252145E-2</v>
      </c>
      <c r="T189" s="294">
        <f t="shared" si="102"/>
        <v>1.7044945068003761E-2</v>
      </c>
      <c r="U189" s="294">
        <f t="shared" ref="U189" si="103">(U24/U$87)*100</f>
        <v>2.3920697790189096E-2</v>
      </c>
    </row>
    <row r="190" spans="1:21" x14ac:dyDescent="0.35">
      <c r="A190" s="19" t="s">
        <v>143</v>
      </c>
      <c r="B190" s="390"/>
      <c r="C190" s="20" t="s">
        <v>60</v>
      </c>
      <c r="D190" s="51"/>
      <c r="E190" s="51"/>
      <c r="F190" s="51"/>
      <c r="G190" s="51">
        <f t="shared" ref="G190:R190" si="104">(G25/G$87)*100</f>
        <v>3.4817314999057457E-2</v>
      </c>
      <c r="H190" s="51"/>
      <c r="I190" s="51">
        <f t="shared" si="104"/>
        <v>4.0155398772416225E-3</v>
      </c>
      <c r="J190" s="51">
        <f t="shared" si="104"/>
        <v>5.190310878724809E-2</v>
      </c>
      <c r="K190" s="51">
        <f t="shared" si="104"/>
        <v>8.6345685183129867E-3</v>
      </c>
      <c r="L190" s="51">
        <f t="shared" si="104"/>
        <v>4.4051312766727737E-3</v>
      </c>
      <c r="M190" s="51">
        <f t="shared" si="104"/>
        <v>0.10151884842472181</v>
      </c>
      <c r="N190" s="51">
        <f t="shared" si="104"/>
        <v>2.3471782167011037E-2</v>
      </c>
      <c r="O190" s="51">
        <f t="shared" si="104"/>
        <v>7.3603234493447037E-2</v>
      </c>
      <c r="P190" s="51">
        <f t="shared" si="104"/>
        <v>2.2696262806715262E-2</v>
      </c>
      <c r="Q190" s="51">
        <f t="shared" si="104"/>
        <v>2.0571310225728525E-2</v>
      </c>
      <c r="R190" s="51">
        <f t="shared" si="104"/>
        <v>4.6774933557933492E-3</v>
      </c>
      <c r="S190" s="51">
        <f t="shared" ref="S190:T190" si="105">(S25/S$87)*100</f>
        <v>1.946680535252145E-2</v>
      </c>
      <c r="T190" s="294">
        <f t="shared" si="105"/>
        <v>1.7044945068003761E-2</v>
      </c>
      <c r="U190" s="294">
        <f t="shared" ref="U190" si="106">(U25/U$87)*100</f>
        <v>2.3920697790189096E-2</v>
      </c>
    </row>
    <row r="191" spans="1:21" x14ac:dyDescent="0.35">
      <c r="A191" s="19" t="s">
        <v>143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294"/>
      <c r="U191" s="294"/>
    </row>
    <row r="192" spans="1:21" x14ac:dyDescent="0.35">
      <c r="A192" s="19" t="s">
        <v>143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294"/>
      <c r="U192" s="294"/>
    </row>
    <row r="193" spans="1:21" x14ac:dyDescent="0.35">
      <c r="A193" s="19" t="s">
        <v>143</v>
      </c>
      <c r="B193" s="391"/>
      <c r="C193" s="27" t="s">
        <v>63</v>
      </c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297"/>
      <c r="U193" s="297"/>
    </row>
    <row r="194" spans="1:21" x14ac:dyDescent="0.35">
      <c r="A194" s="19" t="s">
        <v>143</v>
      </c>
      <c r="B194" s="390" t="s">
        <v>6</v>
      </c>
      <c r="C194" s="17" t="s">
        <v>59</v>
      </c>
      <c r="D194" s="51"/>
      <c r="E194" s="51"/>
      <c r="F194" s="51"/>
      <c r="G194" s="51">
        <f t="shared" ref="G194:R194" si="107">(G29/G$87)*100</f>
        <v>2.8675674758603355E-2</v>
      </c>
      <c r="H194" s="51"/>
      <c r="I194" s="51">
        <f t="shared" si="107"/>
        <v>2.7719494944897616E-2</v>
      </c>
      <c r="J194" s="51">
        <f t="shared" si="107"/>
        <v>5.0516440597353822E-2</v>
      </c>
      <c r="K194" s="51">
        <f t="shared" si="107"/>
        <v>4.8873023669732042E-2</v>
      </c>
      <c r="L194" s="51">
        <f t="shared" si="107"/>
        <v>2.9716860061189676E-2</v>
      </c>
      <c r="M194" s="51">
        <f t="shared" si="107"/>
        <v>3.8321385974002836E-2</v>
      </c>
      <c r="N194" s="51">
        <f t="shared" si="107"/>
        <v>3.5426238463838126E-2</v>
      </c>
      <c r="O194" s="51">
        <f t="shared" si="107"/>
        <v>4.1090972662678416E-2</v>
      </c>
      <c r="P194" s="51">
        <f t="shared" si="107"/>
        <v>1.9610634687926343E-2</v>
      </c>
      <c r="Q194" s="51">
        <f t="shared" si="107"/>
        <v>1.9115135429983054E-2</v>
      </c>
      <c r="R194" s="51">
        <f t="shared" si="107"/>
        <v>2.9369530729407511E-2</v>
      </c>
      <c r="S194" s="51">
        <f t="shared" ref="S194:T194" si="108">(S29/S$87)*100</f>
        <v>6.6374394629669195E-2</v>
      </c>
      <c r="T194" s="294">
        <f t="shared" si="108"/>
        <v>4.6550886214737928E-2</v>
      </c>
      <c r="U194" s="294">
        <f t="shared" ref="U194" si="109">(U29/U$87)*100</f>
        <v>5.864440604415376E-2</v>
      </c>
    </row>
    <row r="195" spans="1:21" x14ac:dyDescent="0.35">
      <c r="A195" s="19" t="s">
        <v>143</v>
      </c>
      <c r="B195" s="390"/>
      <c r="C195" s="20" t="s">
        <v>60</v>
      </c>
      <c r="D195" s="51"/>
      <c r="E195" s="51"/>
      <c r="F195" s="51"/>
      <c r="G195" s="51">
        <f t="shared" ref="G195:R195" si="110">(G30/G$87)*100</f>
        <v>2.8675674758603355E-2</v>
      </c>
      <c r="H195" s="51"/>
      <c r="I195" s="51">
        <f t="shared" si="110"/>
        <v>2.7719494944897616E-2</v>
      </c>
      <c r="J195" s="51">
        <f t="shared" si="110"/>
        <v>5.0516440597353822E-2</v>
      </c>
      <c r="K195" s="51">
        <f t="shared" si="110"/>
        <v>4.8873023669732042E-2</v>
      </c>
      <c r="L195" s="51">
        <f t="shared" si="110"/>
        <v>2.9716860061189676E-2</v>
      </c>
      <c r="M195" s="51">
        <f t="shared" si="110"/>
        <v>3.8321385974002836E-2</v>
      </c>
      <c r="N195" s="51">
        <f t="shared" si="110"/>
        <v>3.5426238463838126E-2</v>
      </c>
      <c r="O195" s="51">
        <f t="shared" si="110"/>
        <v>4.1090972662678416E-2</v>
      </c>
      <c r="P195" s="51">
        <f t="shared" si="110"/>
        <v>1.9610634687926343E-2</v>
      </c>
      <c r="Q195" s="51">
        <f t="shared" si="110"/>
        <v>1.9115135429983054E-2</v>
      </c>
      <c r="R195" s="51">
        <f t="shared" si="110"/>
        <v>2.9369530729407511E-2</v>
      </c>
      <c r="S195" s="51">
        <f t="shared" ref="S195:T195" si="111">(S30/S$87)*100</f>
        <v>6.6374394629669195E-2</v>
      </c>
      <c r="T195" s="294">
        <f t="shared" si="111"/>
        <v>4.6550886214737928E-2</v>
      </c>
      <c r="U195" s="294">
        <f t="shared" ref="U195" si="112">(U30/U$87)*100</f>
        <v>5.864440604415376E-2</v>
      </c>
    </row>
    <row r="196" spans="1:21" x14ac:dyDescent="0.35">
      <c r="A196" s="19" t="s">
        <v>143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294"/>
      <c r="U196" s="294"/>
    </row>
    <row r="197" spans="1:21" x14ac:dyDescent="0.35">
      <c r="A197" s="19" t="s">
        <v>143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294"/>
      <c r="U197" s="294"/>
    </row>
    <row r="198" spans="1:21" x14ac:dyDescent="0.35">
      <c r="A198" s="19" t="s">
        <v>143</v>
      </c>
      <c r="B198" s="391"/>
      <c r="C198" s="27" t="s">
        <v>63</v>
      </c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297"/>
      <c r="U198" s="297"/>
    </row>
    <row r="199" spans="1:21" x14ac:dyDescent="0.35">
      <c r="A199" s="19" t="s">
        <v>143</v>
      </c>
      <c r="B199" s="393" t="s">
        <v>7</v>
      </c>
      <c r="C199" s="28" t="s">
        <v>59</v>
      </c>
      <c r="D199" s="53"/>
      <c r="E199" s="53"/>
      <c r="F199" s="53"/>
      <c r="G199" s="53">
        <f t="shared" ref="G199:R199" si="113">(G34/G$87)*100</f>
        <v>0.93788185158033643</v>
      </c>
      <c r="H199" s="53"/>
      <c r="I199" s="53">
        <f t="shared" si="113"/>
        <v>0.43612387498303923</v>
      </c>
      <c r="J199" s="53">
        <f t="shared" si="113"/>
        <v>0.96309184153879535</v>
      </c>
      <c r="K199" s="53">
        <f t="shared" si="113"/>
        <v>0.76110812579831932</v>
      </c>
      <c r="L199" s="53">
        <f t="shared" si="113"/>
        <v>1.2864863455049864</v>
      </c>
      <c r="M199" s="53">
        <f t="shared" si="113"/>
        <v>1.6484788586248653</v>
      </c>
      <c r="N199" s="53">
        <f t="shared" si="113"/>
        <v>1.1340750184909227</v>
      </c>
      <c r="O199" s="53">
        <f t="shared" si="113"/>
        <v>1.6608913524933901</v>
      </c>
      <c r="P199" s="53">
        <f t="shared" si="113"/>
        <v>1.4077324221315108</v>
      </c>
      <c r="Q199" s="53">
        <f t="shared" si="113"/>
        <v>2.9902916218250386</v>
      </c>
      <c r="R199" s="53">
        <f t="shared" si="113"/>
        <v>0.86044993930855207</v>
      </c>
      <c r="S199" s="53">
        <f t="shared" ref="S199:T199" si="114">(S34/S$87)*100</f>
        <v>0.57319145876412203</v>
      </c>
      <c r="T199" s="310">
        <f t="shared" si="114"/>
        <v>0.7354611660886291</v>
      </c>
      <c r="U199" s="310">
        <f t="shared" ref="U199" si="115">(U34/U$87)*100</f>
        <v>0.56073720334329047</v>
      </c>
    </row>
    <row r="200" spans="1:21" x14ac:dyDescent="0.35">
      <c r="A200" s="19" t="s">
        <v>143</v>
      </c>
      <c r="B200" s="390"/>
      <c r="C200" s="20" t="s">
        <v>60</v>
      </c>
      <c r="D200" s="51"/>
      <c r="E200" s="51"/>
      <c r="F200" s="51"/>
      <c r="G200" s="51">
        <f t="shared" ref="G200:R200" si="116">(G35/G$87)*100</f>
        <v>0.93788185158033643</v>
      </c>
      <c r="H200" s="51"/>
      <c r="I200" s="51">
        <f t="shared" si="116"/>
        <v>0.43612387498303923</v>
      </c>
      <c r="J200" s="51">
        <f t="shared" si="116"/>
        <v>0.96309184153879535</v>
      </c>
      <c r="K200" s="51">
        <f t="shared" si="116"/>
        <v>0.76110812579831932</v>
      </c>
      <c r="L200" s="51">
        <f t="shared" si="116"/>
        <v>1.2864863455049864</v>
      </c>
      <c r="M200" s="51">
        <f t="shared" si="116"/>
        <v>1.6484788586248653</v>
      </c>
      <c r="N200" s="51">
        <f t="shared" si="116"/>
        <v>1.1340750184909227</v>
      </c>
      <c r="O200" s="51">
        <f t="shared" si="116"/>
        <v>1.6608913524933901</v>
      </c>
      <c r="P200" s="51">
        <f t="shared" si="116"/>
        <v>1.4077324221315108</v>
      </c>
      <c r="Q200" s="51">
        <f t="shared" si="116"/>
        <v>2.9902916218250386</v>
      </c>
      <c r="R200" s="51">
        <f t="shared" si="116"/>
        <v>0.86044993930855207</v>
      </c>
      <c r="S200" s="51">
        <f t="shared" ref="S200:T200" si="117">(S35/S$87)*100</f>
        <v>0.57319145876412203</v>
      </c>
      <c r="T200" s="294">
        <f t="shared" si="117"/>
        <v>0.7354611660886291</v>
      </c>
      <c r="U200" s="294">
        <f t="shared" ref="U200" si="118">(U35/U$87)*100</f>
        <v>0.56073720334329047</v>
      </c>
    </row>
    <row r="201" spans="1:21" x14ac:dyDescent="0.35">
      <c r="A201" s="19" t="s">
        <v>143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294"/>
      <c r="U201" s="294"/>
    </row>
    <row r="202" spans="1:21" x14ac:dyDescent="0.35">
      <c r="A202" s="19" t="s">
        <v>143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294"/>
      <c r="U202" s="294"/>
    </row>
    <row r="203" spans="1:21" x14ac:dyDescent="0.35">
      <c r="A203" s="19" t="s">
        <v>143</v>
      </c>
      <c r="B203" s="391"/>
      <c r="C203" s="27" t="s">
        <v>63</v>
      </c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297"/>
      <c r="U203" s="297"/>
    </row>
    <row r="204" spans="1:21" x14ac:dyDescent="0.35">
      <c r="A204" s="19" t="s">
        <v>143</v>
      </c>
      <c r="B204" s="393" t="s">
        <v>8</v>
      </c>
      <c r="C204" s="28" t="s">
        <v>59</v>
      </c>
      <c r="D204" s="53"/>
      <c r="E204" s="53"/>
      <c r="F204" s="53"/>
      <c r="G204" s="53">
        <f t="shared" ref="G204:R204" si="119">(G39/G$87)*100</f>
        <v>2.1472966927088787E-2</v>
      </c>
      <c r="H204" s="53"/>
      <c r="I204" s="53">
        <f t="shared" si="119"/>
        <v>2.0329188965635132E-2</v>
      </c>
      <c r="J204" s="53">
        <f t="shared" si="119"/>
        <v>3.7638867660102736E-2</v>
      </c>
      <c r="K204" s="53">
        <f t="shared" si="119"/>
        <v>1.7116093940859362E-2</v>
      </c>
      <c r="L204" s="53">
        <f t="shared" si="119"/>
        <v>2.0203596844110324E-2</v>
      </c>
      <c r="M204" s="53">
        <f t="shared" si="119"/>
        <v>4.6530896098018651E-2</v>
      </c>
      <c r="N204" s="53">
        <f t="shared" si="119"/>
        <v>1.2383014557259884E-2</v>
      </c>
      <c r="O204" s="53">
        <f t="shared" si="119"/>
        <v>1.3045262698003497E-2</v>
      </c>
      <c r="P204" s="53">
        <f t="shared" si="119"/>
        <v>9.6251022761655765E-3</v>
      </c>
      <c r="Q204" s="53">
        <f t="shared" si="119"/>
        <v>1.3562065174811682E-2</v>
      </c>
      <c r="R204" s="53">
        <f t="shared" si="119"/>
        <v>1.2798068039331794E-2</v>
      </c>
      <c r="S204" s="53">
        <f t="shared" ref="S204:T204" si="120">(S39/S$87)*100</f>
        <v>1.4028743668791007E-2</v>
      </c>
      <c r="T204" s="310">
        <f t="shared" si="120"/>
        <v>9.8436627346414236E-3</v>
      </c>
      <c r="U204" s="310">
        <f t="shared" ref="U204" si="121">(U39/U$87)*100</f>
        <v>2.4992401324631416E-2</v>
      </c>
    </row>
    <row r="205" spans="1:21" x14ac:dyDescent="0.35">
      <c r="A205" s="19" t="s">
        <v>143</v>
      </c>
      <c r="B205" s="390"/>
      <c r="C205" s="20" t="s">
        <v>60</v>
      </c>
      <c r="D205" s="51"/>
      <c r="E205" s="51"/>
      <c r="F205" s="51"/>
      <c r="G205" s="51">
        <f t="shared" ref="G205:R205" si="122">(G40/G$87)*100</f>
        <v>2.1472966927088787E-2</v>
      </c>
      <c r="H205" s="51"/>
      <c r="I205" s="51">
        <f t="shared" si="122"/>
        <v>2.0329188965635132E-2</v>
      </c>
      <c r="J205" s="51">
        <f t="shared" si="122"/>
        <v>3.7638867660102736E-2</v>
      </c>
      <c r="K205" s="51">
        <f t="shared" si="122"/>
        <v>1.7116093940859362E-2</v>
      </c>
      <c r="L205" s="51">
        <f t="shared" si="122"/>
        <v>2.0203596844110324E-2</v>
      </c>
      <c r="M205" s="51">
        <f t="shared" si="122"/>
        <v>4.6530896098018651E-2</v>
      </c>
      <c r="N205" s="51">
        <f t="shared" si="122"/>
        <v>1.2383014557259884E-2</v>
      </c>
      <c r="O205" s="51">
        <f t="shared" si="122"/>
        <v>1.3045262698003497E-2</v>
      </c>
      <c r="P205" s="51">
        <f t="shared" si="122"/>
        <v>9.6251022761655765E-3</v>
      </c>
      <c r="Q205" s="51">
        <f t="shared" si="122"/>
        <v>1.3562065174811682E-2</v>
      </c>
      <c r="R205" s="51">
        <f t="shared" si="122"/>
        <v>1.2798068039331794E-2</v>
      </c>
      <c r="S205" s="51">
        <f t="shared" ref="S205:T205" si="123">(S40/S$87)*100</f>
        <v>1.4028743668791007E-2</v>
      </c>
      <c r="T205" s="294">
        <f t="shared" si="123"/>
        <v>9.8436627346414236E-3</v>
      </c>
      <c r="U205" s="294">
        <f t="shared" ref="U205" si="124">(U40/U$87)*100</f>
        <v>2.4992401324631416E-2</v>
      </c>
    </row>
    <row r="206" spans="1:21" x14ac:dyDescent="0.35">
      <c r="A206" s="19" t="s">
        <v>143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294"/>
      <c r="U206" s="294"/>
    </row>
    <row r="207" spans="1:21" x14ac:dyDescent="0.35">
      <c r="A207" s="19" t="s">
        <v>143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294"/>
      <c r="U207" s="294"/>
    </row>
    <row r="208" spans="1:21" x14ac:dyDescent="0.35">
      <c r="A208" s="19" t="s">
        <v>143</v>
      </c>
      <c r="B208" s="391"/>
      <c r="C208" s="27" t="s">
        <v>63</v>
      </c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297"/>
      <c r="U208" s="297"/>
    </row>
    <row r="209" spans="1:21" x14ac:dyDescent="0.35">
      <c r="A209" s="19" t="s">
        <v>143</v>
      </c>
      <c r="B209" s="393" t="s">
        <v>9</v>
      </c>
      <c r="C209" s="28" t="s">
        <v>59</v>
      </c>
      <c r="D209" s="53"/>
      <c r="E209" s="53"/>
      <c r="F209" s="53"/>
      <c r="G209" s="53">
        <f t="shared" ref="G209:R209" si="125">(G44/G$87)*100</f>
        <v>0.28571580943803282</v>
      </c>
      <c r="H209" s="53"/>
      <c r="I209" s="53">
        <f t="shared" si="125"/>
        <v>8.3800695812432893E-2</v>
      </c>
      <c r="J209" s="53">
        <f t="shared" si="125"/>
        <v>3.6873876832695718E-2</v>
      </c>
      <c r="K209" s="53">
        <f t="shared" si="125"/>
        <v>0.23314746324322183</v>
      </c>
      <c r="L209" s="53">
        <f t="shared" si="125"/>
        <v>0.17454904901893561</v>
      </c>
      <c r="M209" s="53">
        <f t="shared" si="125"/>
        <v>0.44722495491811415</v>
      </c>
      <c r="N209" s="53">
        <f t="shared" si="125"/>
        <v>0.39417702902120411</v>
      </c>
      <c r="O209" s="53">
        <f t="shared" si="125"/>
        <v>7.423826225606181E-2</v>
      </c>
      <c r="P209" s="53">
        <f t="shared" si="125"/>
        <v>2.545989829772238E-2</v>
      </c>
      <c r="Q209" s="53">
        <f t="shared" si="125"/>
        <v>1.6962380062324894E-2</v>
      </c>
      <c r="R209" s="53">
        <f t="shared" si="125"/>
        <v>5.4069388773903973E-3</v>
      </c>
      <c r="S209" s="53">
        <f t="shared" ref="S209:T209" si="126">(S44/S$87)*100</f>
        <v>1.7965290516024372E-3</v>
      </c>
      <c r="T209" s="310">
        <f t="shared" si="126"/>
        <v>6.0694609843295888E-3</v>
      </c>
      <c r="U209" s="310">
        <f t="shared" ref="U209" si="127">(U44/U$87)*100</f>
        <v>8.0426583635169122E-3</v>
      </c>
    </row>
    <row r="210" spans="1:21" x14ac:dyDescent="0.35">
      <c r="A210" s="19" t="s">
        <v>143</v>
      </c>
      <c r="B210" s="390"/>
      <c r="C210" s="20" t="s">
        <v>60</v>
      </c>
      <c r="D210" s="51"/>
      <c r="E210" s="51"/>
      <c r="F210" s="51"/>
      <c r="G210" s="51">
        <f t="shared" ref="G210:R210" si="128">(G45/G$87)*100</f>
        <v>0.28571580943803282</v>
      </c>
      <c r="H210" s="51"/>
      <c r="I210" s="51">
        <f t="shared" si="128"/>
        <v>8.3800695812432893E-2</v>
      </c>
      <c r="J210" s="51">
        <f t="shared" si="128"/>
        <v>3.6873876832695718E-2</v>
      </c>
      <c r="K210" s="51">
        <f t="shared" si="128"/>
        <v>0.23314746324322183</v>
      </c>
      <c r="L210" s="51">
        <f t="shared" si="128"/>
        <v>0.17454904901893561</v>
      </c>
      <c r="M210" s="51">
        <f t="shared" si="128"/>
        <v>0.44722495491811415</v>
      </c>
      <c r="N210" s="51">
        <f t="shared" si="128"/>
        <v>0.39417702902120411</v>
      </c>
      <c r="O210" s="51">
        <f t="shared" si="128"/>
        <v>7.423826225606181E-2</v>
      </c>
      <c r="P210" s="51">
        <f t="shared" si="128"/>
        <v>2.545989829772238E-2</v>
      </c>
      <c r="Q210" s="51">
        <f t="shared" si="128"/>
        <v>1.6962380062324894E-2</v>
      </c>
      <c r="R210" s="51">
        <f t="shared" si="128"/>
        <v>5.4069388773903973E-3</v>
      </c>
      <c r="S210" s="51">
        <f t="shared" ref="S210:T210" si="129">(S45/S$87)*100</f>
        <v>1.7965290516024372E-3</v>
      </c>
      <c r="T210" s="294">
        <f t="shared" si="129"/>
        <v>6.0694609843295888E-3</v>
      </c>
      <c r="U210" s="294">
        <f t="shared" ref="U210" si="130">(U45/U$87)*100</f>
        <v>8.0426583635169122E-3</v>
      </c>
    </row>
    <row r="211" spans="1:21" x14ac:dyDescent="0.35">
      <c r="A211" s="19" t="s">
        <v>143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294"/>
      <c r="U211" s="294"/>
    </row>
    <row r="212" spans="1:21" x14ac:dyDescent="0.35">
      <c r="A212" s="19" t="s">
        <v>143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294"/>
      <c r="U212" s="294"/>
    </row>
    <row r="213" spans="1:21" x14ac:dyDescent="0.35">
      <c r="A213" s="19" t="s">
        <v>143</v>
      </c>
      <c r="B213" s="391"/>
      <c r="C213" s="27" t="s">
        <v>63</v>
      </c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297"/>
      <c r="U213" s="297"/>
    </row>
    <row r="214" spans="1:21" x14ac:dyDescent="0.35">
      <c r="A214" s="19" t="s">
        <v>143</v>
      </c>
      <c r="B214" s="393" t="s">
        <v>1</v>
      </c>
      <c r="C214" s="28" t="s">
        <v>59</v>
      </c>
      <c r="D214" s="53"/>
      <c r="E214" s="53"/>
      <c r="F214" s="53"/>
      <c r="G214" s="53">
        <f t="shared" ref="G214:R214" si="131">(G49/G$87)*100</f>
        <v>0.16277450076450997</v>
      </c>
      <c r="H214" s="53"/>
      <c r="I214" s="53">
        <f t="shared" si="131"/>
        <v>4.7863718302109545E-2</v>
      </c>
      <c r="J214" s="53">
        <f t="shared" si="131"/>
        <v>7.9847531194476878E-2</v>
      </c>
      <c r="K214" s="53">
        <f t="shared" si="131"/>
        <v>9.7119118107658151E-2</v>
      </c>
      <c r="L214" s="53">
        <f t="shared" si="131"/>
        <v>0.17494295585347391</v>
      </c>
      <c r="M214" s="53">
        <f t="shared" si="131"/>
        <v>0.22809633232589668</v>
      </c>
      <c r="N214" s="53">
        <f t="shared" si="131"/>
        <v>0.13271649397738877</v>
      </c>
      <c r="O214" s="53">
        <f t="shared" si="131"/>
        <v>0.21053175862114196</v>
      </c>
      <c r="P214" s="53">
        <f t="shared" si="131"/>
        <v>0.21048782326923182</v>
      </c>
      <c r="Q214" s="53">
        <f t="shared" si="131"/>
        <v>0.32240484901060279</v>
      </c>
      <c r="R214" s="53">
        <f t="shared" si="131"/>
        <v>6.4401634579056122E-2</v>
      </c>
      <c r="S214" s="53">
        <f t="shared" ref="S214:T214" si="132">(S49/S$87)*100</f>
        <v>9.5641348368631196E-2</v>
      </c>
      <c r="T214" s="310">
        <f t="shared" si="132"/>
        <v>0.15955384576937359</v>
      </c>
      <c r="U214" s="310">
        <f t="shared" ref="U214" si="133">(U49/U$87)*100</f>
        <v>0.14128433486143541</v>
      </c>
    </row>
    <row r="215" spans="1:21" x14ac:dyDescent="0.35">
      <c r="A215" s="19" t="s">
        <v>143</v>
      </c>
      <c r="B215" s="390"/>
      <c r="C215" s="20" t="s">
        <v>60</v>
      </c>
      <c r="D215" s="51"/>
      <c r="E215" s="51"/>
      <c r="F215" s="51"/>
      <c r="G215" s="51">
        <f t="shared" ref="G215:R215" si="134">(G50/G$87)*100</f>
        <v>0.16277450076450997</v>
      </c>
      <c r="H215" s="51"/>
      <c r="I215" s="51">
        <f t="shared" si="134"/>
        <v>4.7863718302109545E-2</v>
      </c>
      <c r="J215" s="51">
        <f t="shared" si="134"/>
        <v>7.9847531194476878E-2</v>
      </c>
      <c r="K215" s="51">
        <f t="shared" si="134"/>
        <v>9.7119118107658151E-2</v>
      </c>
      <c r="L215" s="51">
        <f t="shared" si="134"/>
        <v>0.17494295585347391</v>
      </c>
      <c r="M215" s="51">
        <f t="shared" si="134"/>
        <v>0.22809633232589668</v>
      </c>
      <c r="N215" s="51">
        <f t="shared" si="134"/>
        <v>0.13271649397738877</v>
      </c>
      <c r="O215" s="51">
        <f t="shared" si="134"/>
        <v>0.21053175862114196</v>
      </c>
      <c r="P215" s="51">
        <f t="shared" si="134"/>
        <v>0.21048782326923182</v>
      </c>
      <c r="Q215" s="51">
        <f t="shared" si="134"/>
        <v>0.32240484901060279</v>
      </c>
      <c r="R215" s="51">
        <f t="shared" si="134"/>
        <v>6.4401634579056122E-2</v>
      </c>
      <c r="S215" s="51">
        <f t="shared" ref="S215:T215" si="135">(S50/S$87)*100</f>
        <v>9.5641348368631196E-2</v>
      </c>
      <c r="T215" s="294">
        <f t="shared" si="135"/>
        <v>0.15955384576937359</v>
      </c>
      <c r="U215" s="294">
        <f t="shared" ref="U215" si="136">(U50/U$87)*100</f>
        <v>0.14128433486143541</v>
      </c>
    </row>
    <row r="216" spans="1:21" x14ac:dyDescent="0.35">
      <c r="A216" s="19" t="s">
        <v>143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294"/>
      <c r="U216" s="294"/>
    </row>
    <row r="217" spans="1:21" x14ac:dyDescent="0.35">
      <c r="A217" s="19" t="s">
        <v>143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294"/>
      <c r="U217" s="294"/>
    </row>
    <row r="218" spans="1:21" x14ac:dyDescent="0.35">
      <c r="A218" s="19" t="s">
        <v>143</v>
      </c>
      <c r="B218" s="391"/>
      <c r="C218" s="27" t="s">
        <v>63</v>
      </c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297"/>
      <c r="U218" s="297"/>
    </row>
    <row r="219" spans="1:21" x14ac:dyDescent="0.35">
      <c r="A219" s="19" t="s">
        <v>143</v>
      </c>
      <c r="B219" s="393" t="s">
        <v>166</v>
      </c>
      <c r="C219" s="28" t="s">
        <v>59</v>
      </c>
      <c r="D219" s="53"/>
      <c r="E219" s="53"/>
      <c r="F219" s="53"/>
      <c r="G219" s="53">
        <f t="shared" ref="G219:R219" si="137">(G54/G$87)*100</f>
        <v>0.17081526925413149</v>
      </c>
      <c r="H219" s="53"/>
      <c r="I219" s="53">
        <f t="shared" si="137"/>
        <v>2.4731673008648647E-2</v>
      </c>
      <c r="J219" s="53">
        <f t="shared" si="137"/>
        <v>9.537395778835106E-2</v>
      </c>
      <c r="K219" s="53">
        <f t="shared" si="137"/>
        <v>6.4260655857777071E-2</v>
      </c>
      <c r="L219" s="53">
        <f t="shared" si="137"/>
        <v>0.10280102637450494</v>
      </c>
      <c r="M219" s="53">
        <f t="shared" si="137"/>
        <v>0.1405971412000051</v>
      </c>
      <c r="N219" s="53">
        <f t="shared" si="137"/>
        <v>4.2076923220131304E-2</v>
      </c>
      <c r="O219" s="53">
        <f t="shared" si="137"/>
        <v>5.6941727142382915E-2</v>
      </c>
      <c r="P219" s="53">
        <f t="shared" si="137"/>
        <v>1.8306107393144509E-2</v>
      </c>
      <c r="Q219" s="53">
        <f t="shared" si="137"/>
        <v>2.4020203353632967E-2</v>
      </c>
      <c r="R219" s="53">
        <f t="shared" si="137"/>
        <v>1.3230508124514116E-2</v>
      </c>
      <c r="S219" s="53">
        <f t="shared" ref="S219:T219" si="138">(S54/S$87)*100</f>
        <v>8.8777348820200455E-3</v>
      </c>
      <c r="T219" s="310">
        <f t="shared" si="138"/>
        <v>6.6020633934772838E-3</v>
      </c>
      <c r="U219" s="310">
        <f t="shared" ref="U219" si="139">(U54/U$87)*100</f>
        <v>3.0610670022407655E-3</v>
      </c>
    </row>
    <row r="220" spans="1:21" x14ac:dyDescent="0.35">
      <c r="A220" s="19" t="s">
        <v>143</v>
      </c>
      <c r="B220" s="390"/>
      <c r="C220" s="20" t="s">
        <v>60</v>
      </c>
      <c r="D220" s="51"/>
      <c r="E220" s="51"/>
      <c r="F220" s="51"/>
      <c r="G220" s="51">
        <f t="shared" ref="G220:R220" si="140">(G55/G$87)*100</f>
        <v>0.17081526925413149</v>
      </c>
      <c r="H220" s="51"/>
      <c r="I220" s="51">
        <f t="shared" si="140"/>
        <v>2.4731673008648647E-2</v>
      </c>
      <c r="J220" s="51">
        <f t="shared" si="140"/>
        <v>9.537395778835106E-2</v>
      </c>
      <c r="K220" s="51">
        <f t="shared" si="140"/>
        <v>6.4260655857777071E-2</v>
      </c>
      <c r="L220" s="51">
        <f t="shared" si="140"/>
        <v>0.10280102637450494</v>
      </c>
      <c r="M220" s="51">
        <f t="shared" si="140"/>
        <v>0.1405971412000051</v>
      </c>
      <c r="N220" s="51">
        <f t="shared" si="140"/>
        <v>4.2076923220131304E-2</v>
      </c>
      <c r="O220" s="51">
        <f t="shared" si="140"/>
        <v>5.6941727142382915E-2</v>
      </c>
      <c r="P220" s="51">
        <f t="shared" si="140"/>
        <v>1.8306107393144509E-2</v>
      </c>
      <c r="Q220" s="51">
        <f t="shared" si="140"/>
        <v>2.4020203353632967E-2</v>
      </c>
      <c r="R220" s="51">
        <f t="shared" si="140"/>
        <v>1.3230508124514116E-2</v>
      </c>
      <c r="S220" s="51">
        <f t="shared" ref="S220:T220" si="141">(S55/S$87)*100</f>
        <v>8.8777348820200455E-3</v>
      </c>
      <c r="T220" s="294">
        <f t="shared" si="141"/>
        <v>6.6020633934772838E-3</v>
      </c>
      <c r="U220" s="294">
        <f t="shared" ref="U220" si="142">(U55/U$87)*100</f>
        <v>3.0610670022407655E-3</v>
      </c>
    </row>
    <row r="221" spans="1:21" x14ac:dyDescent="0.35">
      <c r="A221" s="19" t="s">
        <v>143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294"/>
      <c r="U221" s="294"/>
    </row>
    <row r="222" spans="1:21" x14ac:dyDescent="0.35">
      <c r="A222" s="19" t="s">
        <v>143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294"/>
      <c r="U222" s="294"/>
    </row>
    <row r="223" spans="1:21" x14ac:dyDescent="0.35">
      <c r="A223" s="19" t="s">
        <v>143</v>
      </c>
      <c r="B223" s="391"/>
      <c r="C223" s="27" t="s">
        <v>63</v>
      </c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297"/>
      <c r="U223" s="297"/>
    </row>
    <row r="224" spans="1:21" x14ac:dyDescent="0.35">
      <c r="A224" s="19" t="s">
        <v>143</v>
      </c>
      <c r="B224" s="393" t="s">
        <v>11</v>
      </c>
      <c r="C224" s="28" t="s">
        <v>59</v>
      </c>
      <c r="D224" s="53"/>
      <c r="E224" s="53"/>
      <c r="F224" s="53"/>
      <c r="G224" s="53">
        <f t="shared" ref="G224:R224" si="143">(G59/G$87)*100</f>
        <v>0.22341030622290178</v>
      </c>
      <c r="H224" s="53"/>
      <c r="I224" s="53">
        <f t="shared" si="143"/>
        <v>5.4111075503346741E-2</v>
      </c>
      <c r="J224" s="53">
        <f t="shared" si="143"/>
        <v>0.1853246209535325</v>
      </c>
      <c r="K224" s="53">
        <f t="shared" si="143"/>
        <v>0.35633212315522428</v>
      </c>
      <c r="L224" s="53">
        <f t="shared" si="143"/>
        <v>0.49099771287821858</v>
      </c>
      <c r="M224" s="53">
        <f t="shared" si="143"/>
        <v>0.45457127058339247</v>
      </c>
      <c r="N224" s="53">
        <f t="shared" si="143"/>
        <v>0.30357082534859497</v>
      </c>
      <c r="O224" s="53">
        <f t="shared" si="143"/>
        <v>0.3452391064166298</v>
      </c>
      <c r="P224" s="53">
        <f t="shared" si="143"/>
        <v>0.29705316065103454</v>
      </c>
      <c r="Q224" s="53">
        <f t="shared" si="143"/>
        <v>0.60158338286484847</v>
      </c>
      <c r="R224" s="53">
        <f t="shared" si="143"/>
        <v>1.3137692258825677</v>
      </c>
      <c r="S224" s="53">
        <f t="shared" ref="S224:T224" si="144">(S59/S$87)*100</f>
        <v>0.96103567917709509</v>
      </c>
      <c r="T224" s="310">
        <f t="shared" si="144"/>
        <v>0.77019382016101645</v>
      </c>
      <c r="U224" s="310">
        <f t="shared" ref="U224" si="145">(U59/U$87)*100</f>
        <v>0.50486928383074703</v>
      </c>
    </row>
    <row r="225" spans="1:21" x14ac:dyDescent="0.35">
      <c r="A225" s="19" t="s">
        <v>143</v>
      </c>
      <c r="B225" s="390"/>
      <c r="C225" s="20" t="s">
        <v>60</v>
      </c>
      <c r="D225" s="51"/>
      <c r="E225" s="51"/>
      <c r="F225" s="51"/>
      <c r="G225" s="51">
        <f t="shared" ref="G225:R225" si="146">(G60/G$87)*100</f>
        <v>0.22341030622290178</v>
      </c>
      <c r="H225" s="51"/>
      <c r="I225" s="51">
        <f t="shared" si="146"/>
        <v>5.4111075503346741E-2</v>
      </c>
      <c r="J225" s="51">
        <f t="shared" si="146"/>
        <v>0.1853246209535325</v>
      </c>
      <c r="K225" s="51">
        <f t="shared" si="146"/>
        <v>0.35633212315522428</v>
      </c>
      <c r="L225" s="51">
        <f t="shared" si="146"/>
        <v>0.49099771287821858</v>
      </c>
      <c r="M225" s="51">
        <f t="shared" si="146"/>
        <v>0.45457127058339247</v>
      </c>
      <c r="N225" s="51">
        <f t="shared" si="146"/>
        <v>0.30357082534859497</v>
      </c>
      <c r="O225" s="51">
        <f t="shared" si="146"/>
        <v>0.3452391064166298</v>
      </c>
      <c r="P225" s="51">
        <f t="shared" si="146"/>
        <v>0.29705316065103454</v>
      </c>
      <c r="Q225" s="51">
        <f t="shared" si="146"/>
        <v>0.60158338286484847</v>
      </c>
      <c r="R225" s="51">
        <f t="shared" si="146"/>
        <v>1.3137692258825677</v>
      </c>
      <c r="S225" s="51">
        <f t="shared" ref="S225:T225" si="147">(S60/S$87)*100</f>
        <v>0.96103567917709509</v>
      </c>
      <c r="T225" s="294">
        <f t="shared" si="147"/>
        <v>0.77019382016101645</v>
      </c>
      <c r="U225" s="294">
        <f t="shared" ref="U225" si="148">(U60/U$87)*100</f>
        <v>0.50486928383074703</v>
      </c>
    </row>
    <row r="226" spans="1:21" x14ac:dyDescent="0.35">
      <c r="A226" s="19" t="s">
        <v>143</v>
      </c>
      <c r="B226" s="390"/>
      <c r="C226" s="20" t="s">
        <v>61</v>
      </c>
      <c r="D226" s="51"/>
      <c r="E226" s="51"/>
      <c r="F226" s="51"/>
      <c r="G226" s="51">
        <f t="shared" ref="G226:R226" si="149">(G61/G$87)*100</f>
        <v>0</v>
      </c>
      <c r="H226" s="51"/>
      <c r="I226" s="51">
        <f t="shared" si="149"/>
        <v>0</v>
      </c>
      <c r="J226" s="51">
        <f t="shared" si="149"/>
        <v>0</v>
      </c>
      <c r="K226" s="51">
        <f t="shared" si="149"/>
        <v>0</v>
      </c>
      <c r="L226" s="51">
        <f t="shared" si="149"/>
        <v>0</v>
      </c>
      <c r="M226" s="51">
        <f t="shared" si="149"/>
        <v>0</v>
      </c>
      <c r="N226" s="51">
        <f t="shared" si="149"/>
        <v>0</v>
      </c>
      <c r="O226" s="51">
        <f t="shared" si="149"/>
        <v>0</v>
      </c>
      <c r="P226" s="51">
        <f t="shared" si="149"/>
        <v>0</v>
      </c>
      <c r="Q226" s="51">
        <f t="shared" si="149"/>
        <v>0</v>
      </c>
      <c r="R226" s="51">
        <f t="shared" si="149"/>
        <v>0</v>
      </c>
      <c r="S226" s="51">
        <f t="shared" ref="S226:T226" si="150">(S61/S$87)*100</f>
        <v>0</v>
      </c>
      <c r="T226" s="294">
        <f t="shared" si="150"/>
        <v>0</v>
      </c>
      <c r="U226" s="294">
        <f t="shared" ref="U226" si="151">(U61/U$87)*100</f>
        <v>0</v>
      </c>
    </row>
    <row r="227" spans="1:21" x14ac:dyDescent="0.35">
      <c r="A227" s="19" t="s">
        <v>143</v>
      </c>
      <c r="B227" s="390"/>
      <c r="C227" s="20" t="s">
        <v>62</v>
      </c>
      <c r="D227" s="51"/>
      <c r="E227" s="51"/>
      <c r="F227" s="51"/>
      <c r="G227" s="51">
        <f t="shared" ref="G227:R227" si="152">(G62/G$87)*100</f>
        <v>0</v>
      </c>
      <c r="H227" s="51"/>
      <c r="I227" s="51">
        <f t="shared" si="152"/>
        <v>0</v>
      </c>
      <c r="J227" s="51">
        <f t="shared" si="152"/>
        <v>0</v>
      </c>
      <c r="K227" s="51">
        <f t="shared" si="152"/>
        <v>0</v>
      </c>
      <c r="L227" s="51">
        <f t="shared" si="152"/>
        <v>0</v>
      </c>
      <c r="M227" s="51">
        <f t="shared" si="152"/>
        <v>0</v>
      </c>
      <c r="N227" s="51">
        <f t="shared" si="152"/>
        <v>0</v>
      </c>
      <c r="O227" s="51">
        <f t="shared" si="152"/>
        <v>0</v>
      </c>
      <c r="P227" s="51">
        <f t="shared" si="152"/>
        <v>0</v>
      </c>
      <c r="Q227" s="51">
        <f t="shared" si="152"/>
        <v>0</v>
      </c>
      <c r="R227" s="51">
        <f t="shared" si="152"/>
        <v>0</v>
      </c>
      <c r="S227" s="51">
        <f t="shared" ref="S227:T227" si="153">(S62/S$87)*100</f>
        <v>0</v>
      </c>
      <c r="T227" s="294">
        <f t="shared" si="153"/>
        <v>0</v>
      </c>
      <c r="U227" s="294">
        <f t="shared" ref="U227" si="154">(U62/U$87)*100</f>
        <v>0</v>
      </c>
    </row>
    <row r="228" spans="1:21" x14ac:dyDescent="0.35">
      <c r="A228" s="19" t="s">
        <v>143</v>
      </c>
      <c r="B228" s="391"/>
      <c r="C228" s="27" t="s">
        <v>63</v>
      </c>
      <c r="D228" s="52"/>
      <c r="E228" s="52"/>
      <c r="F228" s="52"/>
      <c r="G228" s="52">
        <f t="shared" ref="G228:R228" si="155">(G63/G$87)*100</f>
        <v>0</v>
      </c>
      <c r="H228" s="52"/>
      <c r="I228" s="52">
        <f t="shared" si="155"/>
        <v>0</v>
      </c>
      <c r="J228" s="52">
        <f t="shared" si="155"/>
        <v>0</v>
      </c>
      <c r="K228" s="52">
        <f t="shared" si="155"/>
        <v>0</v>
      </c>
      <c r="L228" s="52">
        <f t="shared" si="155"/>
        <v>0</v>
      </c>
      <c r="M228" s="52">
        <f t="shared" si="155"/>
        <v>0</v>
      </c>
      <c r="N228" s="52">
        <f t="shared" si="155"/>
        <v>0</v>
      </c>
      <c r="O228" s="52">
        <f t="shared" si="155"/>
        <v>0</v>
      </c>
      <c r="P228" s="52">
        <f t="shared" si="155"/>
        <v>0</v>
      </c>
      <c r="Q228" s="52">
        <f t="shared" si="155"/>
        <v>0</v>
      </c>
      <c r="R228" s="52">
        <f t="shared" si="155"/>
        <v>0</v>
      </c>
      <c r="S228" s="52">
        <f t="shared" ref="S228:T228" si="156">(S63/S$87)*100</f>
        <v>0</v>
      </c>
      <c r="T228" s="297">
        <f t="shared" si="156"/>
        <v>0</v>
      </c>
      <c r="U228" s="297">
        <f t="shared" ref="U228" si="157">(U63/U$87)*100</f>
        <v>0</v>
      </c>
    </row>
    <row r="229" spans="1:21" x14ac:dyDescent="0.35">
      <c r="A229" s="19" t="s">
        <v>143</v>
      </c>
      <c r="B229" s="393" t="s">
        <v>12</v>
      </c>
      <c r="C229" s="28" t="s">
        <v>59</v>
      </c>
      <c r="D229" s="88"/>
      <c r="E229" s="88"/>
      <c r="F229" s="88"/>
      <c r="G229" s="88">
        <f t="shared" ref="G229:R229" si="158">(G64/G$87)*100</f>
        <v>4.9768567748151568E-2</v>
      </c>
      <c r="H229" s="88"/>
      <c r="I229" s="88">
        <f t="shared" si="158"/>
        <v>3.8677152377441945E-2</v>
      </c>
      <c r="J229" s="88">
        <f t="shared" si="158"/>
        <v>3.1599403145521926E-2</v>
      </c>
      <c r="K229" s="88">
        <f t="shared" si="158"/>
        <v>6.8041636547486919E-2</v>
      </c>
      <c r="L229" s="88">
        <f t="shared" si="158"/>
        <v>1.5612300196925982E-2</v>
      </c>
      <c r="M229" s="88">
        <f t="shared" si="158"/>
        <v>4.0054549862997009E-2</v>
      </c>
      <c r="N229" s="88">
        <f t="shared" si="158"/>
        <v>3.4477792068850918E-2</v>
      </c>
      <c r="O229" s="88">
        <f t="shared" si="158"/>
        <v>2.6467460725208131E-2</v>
      </c>
      <c r="P229" s="88">
        <f t="shared" si="158"/>
        <v>4.0019707305362771E-2</v>
      </c>
      <c r="Q229" s="88">
        <f t="shared" si="158"/>
        <v>4.8911526305215822E-2</v>
      </c>
      <c r="R229" s="88">
        <f t="shared" si="158"/>
        <v>3.0980767905930399E-2</v>
      </c>
      <c r="S229" s="88">
        <f t="shared" ref="S229:T230" si="159">(S64/S$87)*100</f>
        <v>6.6621962384595543E-2</v>
      </c>
      <c r="T229" s="333">
        <f t="shared" si="159"/>
        <v>0.10596671744304938</v>
      </c>
      <c r="U229" s="333">
        <f t="shared" ref="U229" si="160">(U64/U$87)*100</f>
        <v>7.6487589213888929E-2</v>
      </c>
    </row>
    <row r="230" spans="1:21" x14ac:dyDescent="0.35">
      <c r="A230" s="19" t="s">
        <v>143</v>
      </c>
      <c r="B230" s="390"/>
      <c r="C230" s="20" t="s">
        <v>60</v>
      </c>
      <c r="D230" s="79"/>
      <c r="E230" s="79"/>
      <c r="F230" s="79"/>
      <c r="G230" s="79">
        <f t="shared" ref="G230:R230" si="161">(G65/G$87)*100</f>
        <v>4.9768567748151568E-2</v>
      </c>
      <c r="H230" s="79"/>
      <c r="I230" s="79">
        <f t="shared" si="161"/>
        <v>3.8677152377441945E-2</v>
      </c>
      <c r="J230" s="79">
        <f t="shared" si="161"/>
        <v>3.1599403145521926E-2</v>
      </c>
      <c r="K230" s="79">
        <f t="shared" si="161"/>
        <v>6.8041636547486919E-2</v>
      </c>
      <c r="L230" s="79">
        <f t="shared" si="161"/>
        <v>1.5612300196925982E-2</v>
      </c>
      <c r="M230" s="79">
        <f t="shared" si="161"/>
        <v>4.0054549862997009E-2</v>
      </c>
      <c r="N230" s="79">
        <f t="shared" si="161"/>
        <v>3.4477792068850918E-2</v>
      </c>
      <c r="O230" s="79">
        <f t="shared" si="161"/>
        <v>2.6467460725208131E-2</v>
      </c>
      <c r="P230" s="79">
        <f t="shared" si="161"/>
        <v>4.0019707305362771E-2</v>
      </c>
      <c r="Q230" s="79">
        <f t="shared" si="161"/>
        <v>4.8911526305215822E-2</v>
      </c>
      <c r="R230" s="79">
        <f t="shared" si="161"/>
        <v>3.0980767905930399E-2</v>
      </c>
      <c r="S230" s="79">
        <f t="shared" si="159"/>
        <v>6.6621962384595543E-2</v>
      </c>
      <c r="T230" s="299">
        <f t="shared" si="159"/>
        <v>0.10596671744304938</v>
      </c>
      <c r="U230" s="299">
        <f t="shared" ref="U230" si="162">(U65/U$87)*100</f>
        <v>7.6487589213888929E-2</v>
      </c>
    </row>
    <row r="231" spans="1:21" x14ac:dyDescent="0.35">
      <c r="A231" s="19" t="s">
        <v>143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299"/>
      <c r="U231" s="299"/>
    </row>
    <row r="232" spans="1:21" x14ac:dyDescent="0.35">
      <c r="A232" s="19" t="s">
        <v>143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299"/>
      <c r="U232" s="299"/>
    </row>
    <row r="233" spans="1:21" ht="15" thickBot="1" x14ac:dyDescent="0.4">
      <c r="A233" s="19" t="s">
        <v>143</v>
      </c>
      <c r="B233" s="394"/>
      <c r="C233" s="69" t="s">
        <v>63</v>
      </c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301"/>
      <c r="U233" s="301"/>
    </row>
    <row r="234" spans="1:21" x14ac:dyDescent="0.35">
      <c r="A234" s="19" t="s">
        <v>143</v>
      </c>
      <c r="B234" s="388" t="s">
        <v>92</v>
      </c>
      <c r="C234" s="17" t="s">
        <v>59</v>
      </c>
      <c r="D234" s="79"/>
      <c r="E234" s="79"/>
      <c r="F234" s="79"/>
      <c r="G234" s="79">
        <f t="shared" ref="G234:R234" si="163">(G69/G$87)*100</f>
        <v>0.54647040047755691</v>
      </c>
      <c r="H234" s="79"/>
      <c r="I234" s="79">
        <f t="shared" si="163"/>
        <v>0.33886060699690701</v>
      </c>
      <c r="J234" s="79">
        <f t="shared" si="163"/>
        <v>0.87531702664556121</v>
      </c>
      <c r="K234" s="79">
        <f t="shared" si="163"/>
        <v>0.64594406406056759</v>
      </c>
      <c r="L234" s="79">
        <f t="shared" si="163"/>
        <v>1.1517009851482705</v>
      </c>
      <c r="M234" s="79">
        <f t="shared" si="163"/>
        <v>1.3995262115839548</v>
      </c>
      <c r="N234" s="79">
        <f t="shared" si="163"/>
        <v>0.89587604592403047</v>
      </c>
      <c r="O234" s="79">
        <f t="shared" si="163"/>
        <v>1.5821669505444071</v>
      </c>
      <c r="P234" s="79">
        <f t="shared" si="163"/>
        <v>1.3279802300353114</v>
      </c>
      <c r="Q234" s="79">
        <f t="shared" si="163"/>
        <v>2.9370672168356919</v>
      </c>
      <c r="R234" s="79">
        <f t="shared" si="163"/>
        <v>0.82535772081671321</v>
      </c>
      <c r="S234" s="79">
        <f t="shared" ref="S234:T234" si="164">(S69/S$87)*100</f>
        <v>0.53608166475186747</v>
      </c>
      <c r="T234" s="299">
        <f t="shared" si="164"/>
        <v>0.6407749759834872</v>
      </c>
      <c r="U234" s="299">
        <f t="shared" ref="U234" si="165">(U69/U$87)*100</f>
        <v>0.47653492957400584</v>
      </c>
    </row>
    <row r="235" spans="1:21" x14ac:dyDescent="0.35">
      <c r="A235" s="19" t="s">
        <v>143</v>
      </c>
      <c r="B235" s="388"/>
      <c r="C235" s="20" t="s">
        <v>60</v>
      </c>
      <c r="D235" s="79"/>
      <c r="E235" s="79"/>
      <c r="F235" s="79"/>
      <c r="G235" s="79">
        <f t="shared" ref="G235:R235" si="166">(G70/G$87)*100</f>
        <v>0.54647040047755691</v>
      </c>
      <c r="H235" s="79"/>
      <c r="I235" s="79">
        <f t="shared" si="166"/>
        <v>0.33886060699690701</v>
      </c>
      <c r="J235" s="79">
        <f t="shared" si="166"/>
        <v>0.87531702664556121</v>
      </c>
      <c r="K235" s="79">
        <f t="shared" si="166"/>
        <v>0.64594406406056759</v>
      </c>
      <c r="L235" s="79">
        <f t="shared" si="166"/>
        <v>1.1517009851482705</v>
      </c>
      <c r="M235" s="79">
        <f t="shared" si="166"/>
        <v>1.3995262115839548</v>
      </c>
      <c r="N235" s="79">
        <f t="shared" si="166"/>
        <v>0.89587604592403047</v>
      </c>
      <c r="O235" s="79">
        <f t="shared" si="166"/>
        <v>1.5821669505444071</v>
      </c>
      <c r="P235" s="79">
        <f t="shared" si="166"/>
        <v>1.3279802300353114</v>
      </c>
      <c r="Q235" s="79">
        <f t="shared" si="166"/>
        <v>2.9370672168356919</v>
      </c>
      <c r="R235" s="79">
        <f t="shared" si="166"/>
        <v>0.82535772081671321</v>
      </c>
      <c r="S235" s="79">
        <f t="shared" ref="S235:T235" si="167">(S70/S$87)*100</f>
        <v>0.53608166475186747</v>
      </c>
      <c r="T235" s="299">
        <f t="shared" si="167"/>
        <v>0.6407749759834872</v>
      </c>
      <c r="U235" s="299">
        <f t="shared" ref="U235" si="168">(U70/U$87)*100</f>
        <v>0.47653492957400584</v>
      </c>
    </row>
    <row r="236" spans="1:21" x14ac:dyDescent="0.35">
      <c r="A236" s="19" t="s">
        <v>143</v>
      </c>
      <c r="B236" s="388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299"/>
      <c r="U236" s="299"/>
    </row>
    <row r="237" spans="1:21" x14ac:dyDescent="0.35">
      <c r="A237" s="19" t="s">
        <v>143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299"/>
      <c r="U237" s="299"/>
    </row>
    <row r="238" spans="1:21" x14ac:dyDescent="0.35">
      <c r="A238" s="19" t="s">
        <v>143</v>
      </c>
      <c r="B238" s="392"/>
      <c r="C238" s="26" t="s">
        <v>63</v>
      </c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334"/>
      <c r="U238" s="334"/>
    </row>
    <row r="239" spans="1:21" x14ac:dyDescent="0.35">
      <c r="A239" s="19" t="s">
        <v>143</v>
      </c>
      <c r="B239" s="393" t="s">
        <v>93</v>
      </c>
      <c r="C239" s="28" t="s">
        <v>59</v>
      </c>
      <c r="D239" s="88"/>
      <c r="E239" s="88"/>
      <c r="F239" s="88"/>
      <c r="G239" s="88">
        <f t="shared" ref="G239:R239" si="169">(G74/G$87)*100</f>
        <v>2.1055648576754706E-2</v>
      </c>
      <c r="H239" s="88"/>
      <c r="I239" s="88">
        <f t="shared" si="169"/>
        <v>2.0511349401966914E-3</v>
      </c>
      <c r="J239" s="88">
        <f t="shared" si="169"/>
        <v>8.308059015455331E-3</v>
      </c>
      <c r="K239" s="88">
        <f t="shared" si="169"/>
        <v>2.0782463928967817E-3</v>
      </c>
      <c r="L239" s="88">
        <f t="shared" si="169"/>
        <v>5.2046680912716265E-3</v>
      </c>
      <c r="M239" s="88">
        <f t="shared" si="169"/>
        <v>0.1302925146376207</v>
      </c>
      <c r="N239" s="88">
        <f t="shared" si="169"/>
        <v>0.14042266614901375</v>
      </c>
      <c r="O239" s="88">
        <f t="shared" si="169"/>
        <v>1.4412494342036623E-3</v>
      </c>
      <c r="P239" s="88">
        <f t="shared" si="169"/>
        <v>0</v>
      </c>
      <c r="Q239" s="88">
        <f t="shared" si="169"/>
        <v>0</v>
      </c>
      <c r="R239" s="88">
        <f t="shared" si="169"/>
        <v>1.4821971043873459E-4</v>
      </c>
      <c r="S239" s="88">
        <f t="shared" ref="S239:T239" si="170">(S74/S$87)*100</f>
        <v>8.4319413889116692E-4</v>
      </c>
      <c r="T239" s="333">
        <f t="shared" si="170"/>
        <v>1.6683400217525992E-3</v>
      </c>
      <c r="U239" s="333">
        <f t="shared" ref="U239" si="171">(U74/U$87)*100</f>
        <v>7.7409570743872775E-4</v>
      </c>
    </row>
    <row r="240" spans="1:21" x14ac:dyDescent="0.35">
      <c r="A240" s="19" t="s">
        <v>143</v>
      </c>
      <c r="B240" s="390"/>
      <c r="C240" s="20" t="s">
        <v>60</v>
      </c>
      <c r="D240" s="79"/>
      <c r="E240" s="79"/>
      <c r="F240" s="79"/>
      <c r="G240" s="79">
        <f t="shared" ref="G240:R240" si="172">(G75/G$87)*100</f>
        <v>2.1055648576754706E-2</v>
      </c>
      <c r="H240" s="79"/>
      <c r="I240" s="79">
        <f t="shared" si="172"/>
        <v>2.0511349401966914E-3</v>
      </c>
      <c r="J240" s="79">
        <f t="shared" si="172"/>
        <v>8.308059015455331E-3</v>
      </c>
      <c r="K240" s="79">
        <f t="shared" si="172"/>
        <v>2.0782463928967817E-3</v>
      </c>
      <c r="L240" s="79">
        <f t="shared" si="172"/>
        <v>5.2046680912716265E-3</v>
      </c>
      <c r="M240" s="79">
        <f t="shared" si="172"/>
        <v>0.1302925146376207</v>
      </c>
      <c r="N240" s="79">
        <f t="shared" si="172"/>
        <v>0.14042266614901375</v>
      </c>
      <c r="O240" s="79">
        <f t="shared" si="172"/>
        <v>1.4412494342036623E-3</v>
      </c>
      <c r="P240" s="79">
        <f t="shared" si="172"/>
        <v>0</v>
      </c>
      <c r="Q240" s="79">
        <f t="shared" si="172"/>
        <v>0</v>
      </c>
      <c r="R240" s="79">
        <f t="shared" si="172"/>
        <v>1.4821971043873459E-4</v>
      </c>
      <c r="S240" s="79">
        <f t="shared" ref="S240:T240" si="173">(S75/S$87)*100</f>
        <v>8.4319413889116692E-4</v>
      </c>
      <c r="T240" s="299">
        <f t="shared" si="173"/>
        <v>1.6683400217525992E-3</v>
      </c>
      <c r="U240" s="299">
        <f t="shared" ref="U240" si="174">(U75/U$87)*100</f>
        <v>7.7409570743872775E-4</v>
      </c>
    </row>
    <row r="241" spans="1:21" x14ac:dyDescent="0.35">
      <c r="A241" s="19" t="s">
        <v>143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299"/>
      <c r="U241" s="299"/>
    </row>
    <row r="242" spans="1:21" x14ac:dyDescent="0.35">
      <c r="A242" s="19" t="s">
        <v>143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299"/>
      <c r="U242" s="299"/>
    </row>
    <row r="243" spans="1:21" x14ac:dyDescent="0.35">
      <c r="A243" s="19" t="s">
        <v>143</v>
      </c>
      <c r="B243" s="391"/>
      <c r="C243" s="27" t="s">
        <v>63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300"/>
      <c r="U243" s="300"/>
    </row>
    <row r="244" spans="1:21" x14ac:dyDescent="0.35">
      <c r="A244" s="19" t="s">
        <v>143</v>
      </c>
      <c r="B244" s="388" t="s">
        <v>94</v>
      </c>
      <c r="C244" s="28" t="s">
        <v>59</v>
      </c>
      <c r="D244" s="51"/>
      <c r="E244" s="51"/>
      <c r="F244" s="51"/>
      <c r="G244" s="51">
        <f t="shared" ref="G244:R244" si="175">(G79/G$87)*100</f>
        <v>0.37035580252602474</v>
      </c>
      <c r="H244" s="51"/>
      <c r="I244" s="51">
        <f t="shared" si="175"/>
        <v>9.5212133045935524E-2</v>
      </c>
      <c r="J244" s="51">
        <f t="shared" si="175"/>
        <v>7.9466755877778697E-2</v>
      </c>
      <c r="K244" s="51">
        <f t="shared" si="175"/>
        <v>0.11308581534485486</v>
      </c>
      <c r="L244" s="51">
        <f t="shared" si="175"/>
        <v>0.12958069226544419</v>
      </c>
      <c r="M244" s="51">
        <f t="shared" si="175"/>
        <v>0.11866013240328993</v>
      </c>
      <c r="N244" s="51">
        <f t="shared" si="175"/>
        <v>9.7776306417878406E-2</v>
      </c>
      <c r="O244" s="51">
        <f t="shared" si="175"/>
        <v>7.7283152514779324E-2</v>
      </c>
      <c r="P244" s="51">
        <f t="shared" si="175"/>
        <v>7.975219209619934E-2</v>
      </c>
      <c r="Q244" s="51">
        <f t="shared" si="175"/>
        <v>5.3224404989346837E-2</v>
      </c>
      <c r="R244" s="51">
        <f t="shared" si="175"/>
        <v>3.4943998781400094E-2</v>
      </c>
      <c r="S244" s="51">
        <f t="shared" ref="S244:T244" si="176">(S79/S$87)*100</f>
        <v>3.6266599873363448E-2</v>
      </c>
      <c r="T244" s="294">
        <f t="shared" si="176"/>
        <v>9.3017850083389295E-2</v>
      </c>
      <c r="U244" s="294">
        <f t="shared" ref="U244" si="177">(U79/U$87)*100</f>
        <v>8.3428178061845867E-2</v>
      </c>
    </row>
    <row r="245" spans="1:21" x14ac:dyDescent="0.35">
      <c r="A245" s="19" t="s">
        <v>143</v>
      </c>
      <c r="B245" s="388"/>
      <c r="C245" s="20" t="s">
        <v>60</v>
      </c>
      <c r="D245" s="79"/>
      <c r="E245" s="79"/>
      <c r="F245" s="79"/>
      <c r="G245" s="79">
        <f t="shared" ref="G245:R245" si="178">(G80/G$87)*100</f>
        <v>0.37035580252602474</v>
      </c>
      <c r="H245" s="79"/>
      <c r="I245" s="79">
        <f t="shared" si="178"/>
        <v>9.5212133045935524E-2</v>
      </c>
      <c r="J245" s="79">
        <f t="shared" si="178"/>
        <v>7.9466755877778697E-2</v>
      </c>
      <c r="K245" s="79">
        <f t="shared" si="178"/>
        <v>0.11308581534485486</v>
      </c>
      <c r="L245" s="79">
        <f t="shared" si="178"/>
        <v>0.12958069226544419</v>
      </c>
      <c r="M245" s="79">
        <f t="shared" si="178"/>
        <v>0.11866013240328993</v>
      </c>
      <c r="N245" s="79">
        <f t="shared" si="178"/>
        <v>9.7776306417878406E-2</v>
      </c>
      <c r="O245" s="79">
        <f t="shared" si="178"/>
        <v>7.7283152514779324E-2</v>
      </c>
      <c r="P245" s="79">
        <f t="shared" si="178"/>
        <v>7.975219209619934E-2</v>
      </c>
      <c r="Q245" s="79">
        <f t="shared" si="178"/>
        <v>5.3224404989346837E-2</v>
      </c>
      <c r="R245" s="79">
        <f t="shared" si="178"/>
        <v>3.4943998781400094E-2</v>
      </c>
      <c r="S245" s="79">
        <f t="shared" ref="S245:T245" si="179">(S80/S$87)*100</f>
        <v>3.6266599873363448E-2</v>
      </c>
      <c r="T245" s="299">
        <f t="shared" si="179"/>
        <v>9.3017850083389295E-2</v>
      </c>
      <c r="U245" s="299">
        <f t="shared" ref="U245" si="180">(U80/U$87)*100</f>
        <v>8.3428178061845867E-2</v>
      </c>
    </row>
    <row r="246" spans="1:21" x14ac:dyDescent="0.35">
      <c r="A246" s="19" t="s">
        <v>143</v>
      </c>
      <c r="B246" s="388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299"/>
      <c r="U246" s="299"/>
    </row>
    <row r="247" spans="1:21" x14ac:dyDescent="0.35">
      <c r="A247" s="19" t="s">
        <v>143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299"/>
      <c r="U247" s="299"/>
    </row>
    <row r="248" spans="1:21" x14ac:dyDescent="0.35">
      <c r="A248" s="19" t="s">
        <v>143</v>
      </c>
      <c r="B248" s="389"/>
      <c r="C248" s="25" t="s">
        <v>63</v>
      </c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302"/>
      <c r="U248" s="302"/>
    </row>
    <row r="249" spans="1:21" x14ac:dyDescent="0.35">
      <c r="A249" s="19" t="s">
        <v>143</v>
      </c>
    </row>
    <row r="250" spans="1:21" x14ac:dyDescent="0.35">
      <c r="A250" s="19" t="s">
        <v>143</v>
      </c>
    </row>
    <row r="251" spans="1:21" ht="15" customHeight="1" x14ac:dyDescent="0.35">
      <c r="A251" s="19" t="s">
        <v>143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68">
        <v>2015</v>
      </c>
      <c r="U251" s="268">
        <v>2016</v>
      </c>
    </row>
    <row r="252" spans="1:21" ht="15" customHeight="1" x14ac:dyDescent="0.35">
      <c r="A252" s="19" t="s">
        <v>143</v>
      </c>
      <c r="B252" s="385" t="s">
        <v>0</v>
      </c>
      <c r="C252" s="260" t="s">
        <v>125</v>
      </c>
      <c r="D252" s="77"/>
      <c r="E252" s="64">
        <f t="shared" ref="E252:F252" si="181">(E8/E$88)/E$89</f>
        <v>56.923860328528754</v>
      </c>
      <c r="F252" s="64">
        <f t="shared" si="181"/>
        <v>124.31109309968288</v>
      </c>
      <c r="G252" s="64">
        <f t="shared" ref="G252:R252" si="182">(G8/G$88)/G$89</f>
        <v>97.129089000074828</v>
      </c>
      <c r="H252" s="64">
        <f t="shared" si="182"/>
        <v>57.010501938510068</v>
      </c>
      <c r="I252" s="64">
        <f t="shared" si="182"/>
        <v>40.36118872646788</v>
      </c>
      <c r="J252" s="64">
        <f t="shared" si="182"/>
        <v>81.595237221227947</v>
      </c>
      <c r="K252" s="64">
        <f t="shared" si="182"/>
        <v>98.042375362849924</v>
      </c>
      <c r="L252" s="64">
        <f t="shared" si="182"/>
        <v>146.87323634477022</v>
      </c>
      <c r="M252" s="64">
        <f t="shared" si="182"/>
        <v>196.92603481103941</v>
      </c>
      <c r="N252" s="64">
        <f t="shared" si="182"/>
        <v>136.65799236532482</v>
      </c>
      <c r="O252" s="64">
        <f t="shared" si="182"/>
        <v>189.1552597380109</v>
      </c>
      <c r="P252" s="64">
        <f t="shared" si="182"/>
        <v>166.30458790325284</v>
      </c>
      <c r="Q252" s="64">
        <f t="shared" si="182"/>
        <v>301.81190667077675</v>
      </c>
      <c r="R252" s="64">
        <f t="shared" si="182"/>
        <v>213.4605846455666</v>
      </c>
      <c r="S252" s="64">
        <f t="shared" ref="S252:U253" si="183">(S8/S$88)/S$89</f>
        <v>185.38842551028409</v>
      </c>
      <c r="T252" s="270">
        <f t="shared" si="183"/>
        <v>130.66972352342609</v>
      </c>
      <c r="U252" s="270">
        <f t="shared" si="183"/>
        <v>112.23068889212858</v>
      </c>
    </row>
    <row r="253" spans="1:21" ht="15" customHeight="1" x14ac:dyDescent="0.35">
      <c r="A253" s="19" t="s">
        <v>143</v>
      </c>
      <c r="B253" s="386"/>
      <c r="C253" s="260" t="s">
        <v>124</v>
      </c>
      <c r="D253" s="86"/>
      <c r="E253" s="64">
        <f t="shared" ref="E253:F253" si="184">(E9/E$88)/E$89</f>
        <v>103.59165056102148</v>
      </c>
      <c r="F253" s="64">
        <f t="shared" si="184"/>
        <v>150.18458332815041</v>
      </c>
      <c r="G253" s="64">
        <f t="shared" ref="G253:R268" si="185">(G9/G$88)/G$89</f>
        <v>154.92510076120877</v>
      </c>
      <c r="H253" s="64">
        <f t="shared" si="185"/>
        <v>62.492948700322579</v>
      </c>
      <c r="I253" s="64">
        <f t="shared" si="185"/>
        <v>69.745379361109229</v>
      </c>
      <c r="J253" s="64">
        <f t="shared" si="185"/>
        <v>139.48239028846743</v>
      </c>
      <c r="K253" s="64">
        <f t="shared" si="185"/>
        <v>130.13859060657765</v>
      </c>
      <c r="L253" s="64">
        <f t="shared" si="185"/>
        <v>190.44517627399372</v>
      </c>
      <c r="M253" s="64">
        <f t="shared" si="185"/>
        <v>240.63055067428326</v>
      </c>
      <c r="N253" s="64">
        <f t="shared" si="185"/>
        <v>170.18267410194238</v>
      </c>
      <c r="O253" s="64">
        <f t="shared" si="185"/>
        <v>190.57872333573351</v>
      </c>
      <c r="P253" s="64">
        <f t="shared" si="185"/>
        <v>177.68586413040316</v>
      </c>
      <c r="Q253" s="64">
        <f t="shared" si="185"/>
        <v>333.49605791263065</v>
      </c>
      <c r="R253" s="64">
        <f t="shared" si="185"/>
        <v>205.00328728181614</v>
      </c>
      <c r="S253" s="64">
        <f t="shared" si="183"/>
        <v>174.88365122075356</v>
      </c>
      <c r="T253" s="270">
        <f t="shared" si="183"/>
        <v>181.95845652665417</v>
      </c>
      <c r="U253" s="270">
        <f t="shared" si="183"/>
        <v>184.95326981091412</v>
      </c>
    </row>
    <row r="254" spans="1:21" ht="15" customHeight="1" x14ac:dyDescent="0.35">
      <c r="A254" s="19" t="s">
        <v>143</v>
      </c>
      <c r="B254" s="386"/>
      <c r="C254" s="95" t="s">
        <v>126</v>
      </c>
      <c r="D254" s="86"/>
      <c r="E254" s="64">
        <f t="shared" ref="E254:F254" si="186">(E10/E$88)/E$89</f>
        <v>0</v>
      </c>
      <c r="F254" s="64">
        <f t="shared" si="186"/>
        <v>0</v>
      </c>
      <c r="G254" s="64">
        <f t="shared" si="185"/>
        <v>61.570916692300031</v>
      </c>
      <c r="H254" s="64">
        <f t="shared" si="185"/>
        <v>0</v>
      </c>
      <c r="I254" s="64">
        <f t="shared" si="185"/>
        <v>25.110118583449214</v>
      </c>
      <c r="J254" s="64">
        <f t="shared" si="185"/>
        <v>63.318462021576195</v>
      </c>
      <c r="K254" s="64">
        <f t="shared" si="185"/>
        <v>74.671830811910809</v>
      </c>
      <c r="L254" s="64">
        <f t="shared" si="185"/>
        <v>119.38717034072901</v>
      </c>
      <c r="M254" s="64">
        <f t="shared" si="185"/>
        <v>162.25424902188743</v>
      </c>
      <c r="N254" s="64">
        <f t="shared" si="185"/>
        <v>109.73974838388449</v>
      </c>
      <c r="O254" s="64">
        <f t="shared" si="185"/>
        <v>141.4861324460754</v>
      </c>
      <c r="P254" s="64">
        <f t="shared" si="185"/>
        <v>124.48656661197484</v>
      </c>
      <c r="Q254" s="64">
        <f t="shared" si="185"/>
        <v>253.79358760566734</v>
      </c>
      <c r="R254" s="64">
        <f t="shared" si="185"/>
        <v>148.35778075138921</v>
      </c>
      <c r="S254" s="64">
        <f t="shared" ref="S254:T314" si="187">(S10/S$88)/S$89</f>
        <v>120.13691851167644</v>
      </c>
      <c r="T254" s="270">
        <f t="shared" si="187"/>
        <v>128.22142292564459</v>
      </c>
      <c r="U254" s="270">
        <f t="shared" ref="U254" si="188">(U10/U$88)/U$89</f>
        <v>103.88737166763789</v>
      </c>
    </row>
    <row r="255" spans="1:21" ht="15" customHeight="1" x14ac:dyDescent="0.35">
      <c r="A255" s="19" t="s">
        <v>143</v>
      </c>
      <c r="B255" s="386"/>
      <c r="C255" s="260" t="s">
        <v>123</v>
      </c>
      <c r="D255" s="76"/>
      <c r="E255" s="64">
        <f t="shared" ref="E255:F255" si="189">(E11/E$88)/E$89</f>
        <v>56.923860328528754</v>
      </c>
      <c r="F255" s="64">
        <f t="shared" si="189"/>
        <v>67.369627351903745</v>
      </c>
      <c r="G255" s="64">
        <f t="shared" si="185"/>
        <v>61.570916692300031</v>
      </c>
      <c r="H255" s="64">
        <f t="shared" si="185"/>
        <v>34.275238645148626</v>
      </c>
      <c r="I255" s="64">
        <f t="shared" si="185"/>
        <v>25.110118583449214</v>
      </c>
      <c r="J255" s="64">
        <f t="shared" si="185"/>
        <v>63.318462021576195</v>
      </c>
      <c r="K255" s="64">
        <f t="shared" si="185"/>
        <v>74.671830811910809</v>
      </c>
      <c r="L255" s="64">
        <f t="shared" si="185"/>
        <v>119.38717034072901</v>
      </c>
      <c r="M255" s="64">
        <f t="shared" si="185"/>
        <v>162.25424902188743</v>
      </c>
      <c r="N255" s="64">
        <f t="shared" si="185"/>
        <v>109.73974838388449</v>
      </c>
      <c r="O255" s="64">
        <f t="shared" si="185"/>
        <v>141.4861324460754</v>
      </c>
      <c r="P255" s="64">
        <f t="shared" si="185"/>
        <v>124.48656661197484</v>
      </c>
      <c r="Q255" s="64">
        <f t="shared" si="185"/>
        <v>253.79358760566734</v>
      </c>
      <c r="R255" s="64">
        <f t="shared" si="185"/>
        <v>148.35778075138921</v>
      </c>
      <c r="S255" s="64">
        <f t="shared" si="187"/>
        <v>120.13691851167644</v>
      </c>
      <c r="T255" s="270">
        <f t="shared" si="187"/>
        <v>128.22142292564459</v>
      </c>
      <c r="U255" s="270">
        <f t="shared" ref="U255" si="190">(U11/U$88)/U$89</f>
        <v>103.88737166763789</v>
      </c>
    </row>
    <row r="256" spans="1:21" ht="15" customHeight="1" x14ac:dyDescent="0.35">
      <c r="A256" s="19" t="s">
        <v>143</v>
      </c>
      <c r="B256" s="386"/>
      <c r="C256" s="20" t="s">
        <v>117</v>
      </c>
      <c r="D256" s="32"/>
      <c r="E256" s="64">
        <f t="shared" ref="E256:F256" si="191">(E12/E$88)/E$89</f>
        <v>56.923860328528754</v>
      </c>
      <c r="F256" s="64">
        <f t="shared" si="191"/>
        <v>67.369627351903745</v>
      </c>
      <c r="G256" s="64">
        <f t="shared" si="185"/>
        <v>61.570916692300031</v>
      </c>
      <c r="H256" s="64">
        <f t="shared" si="185"/>
        <v>34.275238645148626</v>
      </c>
      <c r="I256" s="64">
        <f t="shared" si="185"/>
        <v>25.110118583449214</v>
      </c>
      <c r="J256" s="64">
        <f t="shared" si="185"/>
        <v>63.318462021576195</v>
      </c>
      <c r="K256" s="64">
        <f t="shared" si="185"/>
        <v>74.671830811910809</v>
      </c>
      <c r="L256" s="64">
        <f t="shared" si="185"/>
        <v>119.38717034072901</v>
      </c>
      <c r="M256" s="64">
        <f t="shared" si="185"/>
        <v>162.25424902188743</v>
      </c>
      <c r="N256" s="64">
        <f t="shared" si="185"/>
        <v>109.73974838388449</v>
      </c>
      <c r="O256" s="64">
        <f t="shared" si="185"/>
        <v>141.4861324460754</v>
      </c>
      <c r="P256" s="64">
        <f t="shared" si="185"/>
        <v>124.48656661197484</v>
      </c>
      <c r="Q256" s="64">
        <f t="shared" si="185"/>
        <v>253.79358760566734</v>
      </c>
      <c r="R256" s="64">
        <f t="shared" si="185"/>
        <v>148.35778075138921</v>
      </c>
      <c r="S256" s="64">
        <f t="shared" si="187"/>
        <v>120.13691851167644</v>
      </c>
      <c r="T256" s="270">
        <f t="shared" si="187"/>
        <v>128.22142292564459</v>
      </c>
      <c r="U256" s="270">
        <f t="shared" ref="U256" si="192">(U12/U$88)/U$89</f>
        <v>103.88737166763789</v>
      </c>
    </row>
    <row r="257" spans="1:21" ht="15" customHeight="1" x14ac:dyDescent="0.35">
      <c r="A257" s="19" t="s">
        <v>143</v>
      </c>
      <c r="B257" s="386"/>
      <c r="C257" s="254" t="s">
        <v>118</v>
      </c>
      <c r="D257" s="32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270"/>
      <c r="U257" s="270"/>
    </row>
    <row r="258" spans="1:21" ht="15" customHeight="1" x14ac:dyDescent="0.35">
      <c r="A258" s="19" t="s">
        <v>143</v>
      </c>
      <c r="B258" s="386"/>
      <c r="C258" s="254" t="s">
        <v>119</v>
      </c>
      <c r="D258" s="32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270"/>
      <c r="U258" s="270"/>
    </row>
    <row r="259" spans="1:21" ht="15" customHeight="1" x14ac:dyDescent="0.35">
      <c r="A259" s="19" t="s">
        <v>143</v>
      </c>
      <c r="B259" s="386"/>
      <c r="C259" s="254" t="s">
        <v>120</v>
      </c>
      <c r="D259" s="3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270"/>
      <c r="U259" s="270"/>
    </row>
    <row r="260" spans="1:21" ht="15" customHeight="1" x14ac:dyDescent="0.35">
      <c r="A260" s="19" t="s">
        <v>143</v>
      </c>
      <c r="B260" s="386"/>
      <c r="C260" s="260" t="s">
        <v>121</v>
      </c>
      <c r="D260" s="32"/>
      <c r="E260" s="64">
        <f t="shared" ref="E260:F260" si="193">(E16/E$88)/E$89</f>
        <v>46.667790232492735</v>
      </c>
      <c r="F260" s="64">
        <f t="shared" si="193"/>
        <v>82.814955976246679</v>
      </c>
      <c r="G260" s="64">
        <f t="shared" si="185"/>
        <v>93.354184068908751</v>
      </c>
      <c r="H260" s="64">
        <f t="shared" si="185"/>
        <v>28.217710055173963</v>
      </c>
      <c r="I260" s="64">
        <f t="shared" si="185"/>
        <v>44.635260777660015</v>
      </c>
      <c r="J260" s="64">
        <f t="shared" si="185"/>
        <v>76.163928266891219</v>
      </c>
      <c r="K260" s="64">
        <f t="shared" si="185"/>
        <v>55.466759794666842</v>
      </c>
      <c r="L260" s="64">
        <f t="shared" si="185"/>
        <v>71.058005933264681</v>
      </c>
      <c r="M260" s="64">
        <f t="shared" si="185"/>
        <v>78.376301652395853</v>
      </c>
      <c r="N260" s="64">
        <f t="shared" si="185"/>
        <v>60.442925718057872</v>
      </c>
      <c r="O260" s="64">
        <f t="shared" si="185"/>
        <v>49.092590889658084</v>
      </c>
      <c r="P260" s="64">
        <f t="shared" si="185"/>
        <v>53.199297518428324</v>
      </c>
      <c r="Q260" s="64">
        <f t="shared" si="185"/>
        <v>79.702470306963292</v>
      </c>
      <c r="R260" s="64">
        <f t="shared" si="185"/>
        <v>56.645506530426914</v>
      </c>
      <c r="S260" s="64">
        <f t="shared" si="187"/>
        <v>54.746732709077079</v>
      </c>
      <c r="T260" s="270">
        <f t="shared" si="187"/>
        <v>53.7370336010096</v>
      </c>
      <c r="U260" s="270">
        <f t="shared" ref="U260" si="194">(U16/U$88)/U$89</f>
        <v>81.065898143276229</v>
      </c>
    </row>
    <row r="261" spans="1:21" ht="15" customHeight="1" x14ac:dyDescent="0.35">
      <c r="A261" s="19" t="s">
        <v>143</v>
      </c>
      <c r="B261" s="386"/>
      <c r="C261" s="260" t="s">
        <v>122</v>
      </c>
      <c r="D261" s="32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270"/>
      <c r="U261" s="270"/>
    </row>
    <row r="262" spans="1:21" ht="15" customHeight="1" x14ac:dyDescent="0.35">
      <c r="A262" s="19" t="s">
        <v>143</v>
      </c>
      <c r="B262" s="387"/>
      <c r="C262" s="261" t="s">
        <v>116</v>
      </c>
      <c r="D262" s="33"/>
      <c r="E262" s="33">
        <f t="shared" ref="E262:F262" si="195">(E18/E$88)/E$89</f>
        <v>0</v>
      </c>
      <c r="F262" s="33">
        <f t="shared" si="195"/>
        <v>56.941465747779141</v>
      </c>
      <c r="G262" s="33">
        <f t="shared" si="185"/>
        <v>35.55817230777479</v>
      </c>
      <c r="H262" s="33">
        <f t="shared" si="185"/>
        <v>22.735263293361445</v>
      </c>
      <c r="I262" s="33">
        <f t="shared" si="185"/>
        <v>15.251070143018666</v>
      </c>
      <c r="J262" s="33">
        <f t="shared" si="185"/>
        <v>18.276775199651752</v>
      </c>
      <c r="K262" s="33">
        <f t="shared" si="185"/>
        <v>23.370544550939108</v>
      </c>
      <c r="L262" s="33">
        <f t="shared" si="185"/>
        <v>27.48606600404122</v>
      </c>
      <c r="M262" s="33">
        <f t="shared" si="185"/>
        <v>34.671785789151997</v>
      </c>
      <c r="N262" s="33">
        <f t="shared" si="185"/>
        <v>26.918243981440312</v>
      </c>
      <c r="O262" s="33">
        <f t="shared" si="185"/>
        <v>47.669127291935474</v>
      </c>
      <c r="P262" s="33">
        <f t="shared" si="185"/>
        <v>41.818021291278001</v>
      </c>
      <c r="Q262" s="33">
        <f t="shared" si="185"/>
        <v>48.018319065109367</v>
      </c>
      <c r="R262" s="33">
        <f t="shared" si="185"/>
        <v>65.10280389417737</v>
      </c>
      <c r="S262" s="33">
        <f t="shared" si="187"/>
        <v>65.251506998607681</v>
      </c>
      <c r="T262" s="275">
        <f t="shared" si="187"/>
        <v>2.4483005977815169</v>
      </c>
      <c r="U262" s="275">
        <f t="shared" ref="U262" si="196">(U18/U$88)/U$89</f>
        <v>8.3433172244907112</v>
      </c>
    </row>
    <row r="263" spans="1:21" x14ac:dyDescent="0.35">
      <c r="A263" s="19" t="s">
        <v>143</v>
      </c>
      <c r="B263" s="390" t="s">
        <v>4</v>
      </c>
      <c r="C263" s="260" t="s">
        <v>59</v>
      </c>
      <c r="D263" s="32"/>
      <c r="E263" s="32"/>
      <c r="F263" s="32"/>
      <c r="G263" s="32">
        <f t="shared" si="185"/>
        <v>5.9371499405850585</v>
      </c>
      <c r="H263" s="32">
        <f t="shared" si="185"/>
        <v>0</v>
      </c>
      <c r="I263" s="32">
        <f t="shared" si="185"/>
        <v>7.1006333485761903</v>
      </c>
      <c r="J263" s="32">
        <f t="shared" si="185"/>
        <v>4.4198741174006004</v>
      </c>
      <c r="K263" s="32">
        <f t="shared" si="185"/>
        <v>7.6967910570871974</v>
      </c>
      <c r="L263" s="32">
        <f t="shared" si="185"/>
        <v>13.453512594366828</v>
      </c>
      <c r="M263" s="32">
        <f t="shared" si="185"/>
        <v>6.6973810331431158</v>
      </c>
      <c r="N263" s="32">
        <f t="shared" si="185"/>
        <v>5.7812715317754249</v>
      </c>
      <c r="O263" s="32">
        <f t="shared" si="185"/>
        <v>7.1778599503710572</v>
      </c>
      <c r="P263" s="32">
        <f t="shared" si="185"/>
        <v>6.3685502107381726</v>
      </c>
      <c r="Q263" s="32">
        <f t="shared" si="185"/>
        <v>11.610787851969471</v>
      </c>
      <c r="R263" s="32">
        <f t="shared" si="185"/>
        <v>7.6211288757418361</v>
      </c>
      <c r="S263" s="32">
        <f t="shared" si="187"/>
        <v>6.8593761037740304</v>
      </c>
      <c r="T263" s="107">
        <f t="shared" si="187"/>
        <v>8.0833507066749988</v>
      </c>
      <c r="U263" s="107">
        <f t="shared" ref="U263" si="197">(U19/U$88)/U$89</f>
        <v>9.6390905351580098</v>
      </c>
    </row>
    <row r="264" spans="1:21" x14ac:dyDescent="0.35">
      <c r="A264" s="19" t="s">
        <v>143</v>
      </c>
      <c r="B264" s="390"/>
      <c r="C264" s="254" t="s">
        <v>60</v>
      </c>
      <c r="D264" s="32"/>
      <c r="E264" s="32"/>
      <c r="F264" s="32"/>
      <c r="G264" s="32">
        <f t="shared" si="185"/>
        <v>5.9371499405850585</v>
      </c>
      <c r="H264" s="32">
        <f t="shared" si="185"/>
        <v>0</v>
      </c>
      <c r="I264" s="32">
        <f t="shared" si="185"/>
        <v>7.1006333485761903</v>
      </c>
      <c r="J264" s="32">
        <f t="shared" si="185"/>
        <v>4.4198741174006004</v>
      </c>
      <c r="K264" s="32">
        <f t="shared" si="185"/>
        <v>7.6967910570871974</v>
      </c>
      <c r="L264" s="32">
        <f t="shared" si="185"/>
        <v>13.453512594366828</v>
      </c>
      <c r="M264" s="32">
        <f t="shared" si="185"/>
        <v>6.6973810331431158</v>
      </c>
      <c r="N264" s="32">
        <f t="shared" si="185"/>
        <v>5.7812715317754249</v>
      </c>
      <c r="O264" s="32">
        <f t="shared" si="185"/>
        <v>7.1778599503710572</v>
      </c>
      <c r="P264" s="32">
        <f t="shared" si="185"/>
        <v>6.3685502107381726</v>
      </c>
      <c r="Q264" s="32">
        <f t="shared" si="185"/>
        <v>11.610787851969471</v>
      </c>
      <c r="R264" s="32">
        <f t="shared" si="185"/>
        <v>7.6211288757418361</v>
      </c>
      <c r="S264" s="32">
        <f t="shared" si="187"/>
        <v>6.8593761037740304</v>
      </c>
      <c r="T264" s="107">
        <f t="shared" si="187"/>
        <v>8.0833507066749988</v>
      </c>
      <c r="U264" s="107">
        <f t="shared" ref="U264" si="198">(U20/U$88)/U$89</f>
        <v>9.6390905351580098</v>
      </c>
    </row>
    <row r="265" spans="1:21" x14ac:dyDescent="0.35">
      <c r="A265" s="19" t="s">
        <v>143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107"/>
      <c r="U265" s="107"/>
    </row>
    <row r="266" spans="1:21" x14ac:dyDescent="0.35">
      <c r="A266" s="19" t="s">
        <v>143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107"/>
      <c r="U266" s="107"/>
    </row>
    <row r="267" spans="1:21" x14ac:dyDescent="0.35">
      <c r="A267" s="19" t="s">
        <v>143</v>
      </c>
      <c r="B267" s="391"/>
      <c r="C267" s="255" t="s">
        <v>63</v>
      </c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275"/>
      <c r="U267" s="275"/>
    </row>
    <row r="268" spans="1:21" x14ac:dyDescent="0.35">
      <c r="A268" s="19" t="s">
        <v>143</v>
      </c>
      <c r="B268" s="390" t="s">
        <v>5</v>
      </c>
      <c r="C268" s="17" t="s">
        <v>59</v>
      </c>
      <c r="D268" s="32"/>
      <c r="E268" s="32"/>
      <c r="F268" s="32"/>
      <c r="G268" s="32">
        <f t="shared" si="185"/>
        <v>1.0113223801005522</v>
      </c>
      <c r="H268" s="32">
        <f t="shared" si="185"/>
        <v>0</v>
      </c>
      <c r="I268" s="32">
        <f t="shared" si="185"/>
        <v>9.8075009016155026E-2</v>
      </c>
      <c r="J268" s="32">
        <f t="shared" si="185"/>
        <v>1.9952227995133498</v>
      </c>
      <c r="K268" s="32">
        <f t="shared" si="185"/>
        <v>0.34950386979554532</v>
      </c>
      <c r="L268" s="32">
        <f t="shared" si="185"/>
        <v>0.20291717602102738</v>
      </c>
      <c r="M268" s="32">
        <f t="shared" si="185"/>
        <v>5.0206597036162917</v>
      </c>
      <c r="N268" s="32">
        <f t="shared" si="185"/>
        <v>1.1551408190171657</v>
      </c>
      <c r="O268" s="32">
        <f t="shared" si="185"/>
        <v>3.9509708769161911</v>
      </c>
      <c r="P268" s="32">
        <f t="shared" si="185"/>
        <v>1.3070936864876783</v>
      </c>
      <c r="Q268" s="32">
        <f t="shared" si="185"/>
        <v>1.2278774361516374</v>
      </c>
      <c r="R268" s="32">
        <f t="shared" si="185"/>
        <v>0.28191479362443705</v>
      </c>
      <c r="S268" s="32">
        <f t="shared" si="187"/>
        <v>1.2203152060223152</v>
      </c>
      <c r="T268" s="107">
        <f t="shared" si="187"/>
        <v>1.1025475965783136</v>
      </c>
      <c r="U268" s="107">
        <f t="shared" ref="U268" si="199">(U24/U$88)/U$89</f>
        <v>1.6080034993604619</v>
      </c>
    </row>
    <row r="269" spans="1:21" x14ac:dyDescent="0.35">
      <c r="A269" s="19" t="s">
        <v>143</v>
      </c>
      <c r="B269" s="390"/>
      <c r="C269" s="20" t="s">
        <v>60</v>
      </c>
      <c r="D269" s="32"/>
      <c r="E269" s="32"/>
      <c r="F269" s="32"/>
      <c r="G269" s="32">
        <f t="shared" ref="G269:R284" si="200">(G25/G$88)/G$89</f>
        <v>1.0113223801005522</v>
      </c>
      <c r="H269" s="32">
        <f t="shared" si="200"/>
        <v>0</v>
      </c>
      <c r="I269" s="32">
        <f t="shared" si="200"/>
        <v>9.8075009016155026E-2</v>
      </c>
      <c r="J269" s="32">
        <f t="shared" si="200"/>
        <v>1.9952227995133498</v>
      </c>
      <c r="K269" s="32">
        <f t="shared" si="200"/>
        <v>0.34950386979554532</v>
      </c>
      <c r="L269" s="32">
        <f t="shared" si="200"/>
        <v>0.20291717602102738</v>
      </c>
      <c r="M269" s="32">
        <f t="shared" si="200"/>
        <v>5.0206597036162917</v>
      </c>
      <c r="N269" s="32">
        <f t="shared" si="200"/>
        <v>1.1551408190171657</v>
      </c>
      <c r="O269" s="32">
        <f t="shared" si="200"/>
        <v>3.9509708769161911</v>
      </c>
      <c r="P269" s="32">
        <f t="shared" si="200"/>
        <v>1.3070936864876783</v>
      </c>
      <c r="Q269" s="32">
        <f t="shared" si="200"/>
        <v>1.2278774361516374</v>
      </c>
      <c r="R269" s="32">
        <f t="shared" si="200"/>
        <v>0.28191479362443705</v>
      </c>
      <c r="S269" s="32">
        <f t="shared" si="187"/>
        <v>1.2203152060223152</v>
      </c>
      <c r="T269" s="107">
        <f t="shared" si="187"/>
        <v>1.1025475965783136</v>
      </c>
      <c r="U269" s="107">
        <f t="shared" ref="U269" si="201">(U25/U$88)/U$89</f>
        <v>1.6080034993604619</v>
      </c>
    </row>
    <row r="270" spans="1:21" x14ac:dyDescent="0.35">
      <c r="A270" s="19" t="s">
        <v>143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107"/>
      <c r="U270" s="107"/>
    </row>
    <row r="271" spans="1:21" x14ac:dyDescent="0.35">
      <c r="A271" s="19" t="s">
        <v>143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107"/>
      <c r="U271" s="107"/>
    </row>
    <row r="272" spans="1:21" x14ac:dyDescent="0.35">
      <c r="A272" s="19" t="s">
        <v>143</v>
      </c>
      <c r="B272" s="391"/>
      <c r="C272" s="27" t="s">
        <v>63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275"/>
      <c r="U272" s="275"/>
    </row>
    <row r="273" spans="1:21" x14ac:dyDescent="0.35">
      <c r="A273" s="19" t="s">
        <v>143</v>
      </c>
      <c r="B273" s="390" t="s">
        <v>6</v>
      </c>
      <c r="C273" s="17" t="s">
        <v>59</v>
      </c>
      <c r="D273" s="32"/>
      <c r="E273" s="32"/>
      <c r="F273" s="32"/>
      <c r="G273" s="32">
        <f t="shared" si="200"/>
        <v>0.83292900812843096</v>
      </c>
      <c r="H273" s="32">
        <f t="shared" si="200"/>
        <v>0</v>
      </c>
      <c r="I273" s="32">
        <f t="shared" si="200"/>
        <v>0.67701723796889957</v>
      </c>
      <c r="J273" s="32">
        <f t="shared" si="200"/>
        <v>1.9419174763355465</v>
      </c>
      <c r="K273" s="32">
        <f t="shared" si="200"/>
        <v>1.9782471891853102</v>
      </c>
      <c r="L273" s="32">
        <f t="shared" si="200"/>
        <v>1.3688721050745192</v>
      </c>
      <c r="M273" s="32">
        <f t="shared" si="200"/>
        <v>1.8952011506421875</v>
      </c>
      <c r="N273" s="32">
        <f t="shared" si="200"/>
        <v>1.7434677018829265</v>
      </c>
      <c r="O273" s="32">
        <f t="shared" si="200"/>
        <v>2.2057350796024582</v>
      </c>
      <c r="P273" s="32">
        <f t="shared" si="200"/>
        <v>1.1293901999152316</v>
      </c>
      <c r="Q273" s="32">
        <f t="shared" si="200"/>
        <v>1.1409600665155348</v>
      </c>
      <c r="R273" s="32">
        <f t="shared" si="200"/>
        <v>1.7701158643384458</v>
      </c>
      <c r="S273" s="32">
        <f t="shared" si="187"/>
        <v>4.1608102403212204</v>
      </c>
      <c r="T273" s="107">
        <f t="shared" si="187"/>
        <v>3.0111313066649146</v>
      </c>
      <c r="U273" s="107">
        <f t="shared" ref="U273" si="202">(U29/U$88)/U$89</f>
        <v>3.9422098370220509</v>
      </c>
    </row>
    <row r="274" spans="1:21" x14ac:dyDescent="0.35">
      <c r="A274" s="19" t="s">
        <v>143</v>
      </c>
      <c r="B274" s="390"/>
      <c r="C274" s="20" t="s">
        <v>60</v>
      </c>
      <c r="D274" s="32"/>
      <c r="E274" s="32"/>
      <c r="F274" s="32"/>
      <c r="G274" s="32">
        <f t="shared" si="200"/>
        <v>0.83292900812843096</v>
      </c>
      <c r="H274" s="32">
        <f t="shared" si="200"/>
        <v>0</v>
      </c>
      <c r="I274" s="32">
        <f t="shared" si="200"/>
        <v>0.67701723796889957</v>
      </c>
      <c r="J274" s="32">
        <f t="shared" si="200"/>
        <v>1.9419174763355465</v>
      </c>
      <c r="K274" s="32">
        <f t="shared" si="200"/>
        <v>1.9782471891853102</v>
      </c>
      <c r="L274" s="32">
        <f t="shared" si="200"/>
        <v>1.3688721050745192</v>
      </c>
      <c r="M274" s="32">
        <f t="shared" si="200"/>
        <v>1.8952011506421875</v>
      </c>
      <c r="N274" s="32">
        <f t="shared" si="200"/>
        <v>1.7434677018829265</v>
      </c>
      <c r="O274" s="32">
        <f t="shared" si="200"/>
        <v>2.2057350796024582</v>
      </c>
      <c r="P274" s="32">
        <f t="shared" si="200"/>
        <v>1.1293901999152316</v>
      </c>
      <c r="Q274" s="32">
        <f t="shared" si="200"/>
        <v>1.1409600665155348</v>
      </c>
      <c r="R274" s="32">
        <f t="shared" si="200"/>
        <v>1.7701158643384458</v>
      </c>
      <c r="S274" s="32">
        <f t="shared" si="187"/>
        <v>4.1608102403212204</v>
      </c>
      <c r="T274" s="107">
        <f t="shared" si="187"/>
        <v>3.0111313066649146</v>
      </c>
      <c r="U274" s="107">
        <f t="shared" ref="U274" si="203">(U30/U$88)/U$89</f>
        <v>3.9422098370220509</v>
      </c>
    </row>
    <row r="275" spans="1:21" x14ac:dyDescent="0.35">
      <c r="A275" s="19" t="s">
        <v>143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107"/>
      <c r="U275" s="107"/>
    </row>
    <row r="276" spans="1:21" x14ac:dyDescent="0.35">
      <c r="A276" s="19" t="s">
        <v>143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107"/>
      <c r="U276" s="107"/>
    </row>
    <row r="277" spans="1:21" x14ac:dyDescent="0.35">
      <c r="A277" s="19" t="s">
        <v>143</v>
      </c>
      <c r="B277" s="391"/>
      <c r="C277" s="27" t="s">
        <v>63</v>
      </c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275"/>
      <c r="U277" s="275"/>
    </row>
    <row r="278" spans="1:21" x14ac:dyDescent="0.35">
      <c r="A278" s="19" t="s">
        <v>143</v>
      </c>
      <c r="B278" s="393" t="s">
        <v>7</v>
      </c>
      <c r="C278" s="28" t="s">
        <v>59</v>
      </c>
      <c r="D278" s="56"/>
      <c r="E278" s="56"/>
      <c r="F278" s="56"/>
      <c r="G278" s="56">
        <f t="shared" si="200"/>
        <v>27.2422186035602</v>
      </c>
      <c r="H278" s="56">
        <f t="shared" si="200"/>
        <v>0</v>
      </c>
      <c r="I278" s="56">
        <f t="shared" si="200"/>
        <v>10.651831205447722</v>
      </c>
      <c r="J278" s="56">
        <f t="shared" si="200"/>
        <v>37.022499136614535</v>
      </c>
      <c r="K278" s="56">
        <f t="shared" si="200"/>
        <v>30.807588675122368</v>
      </c>
      <c r="L278" s="56">
        <f t="shared" si="200"/>
        <v>59.260475982149735</v>
      </c>
      <c r="M278" s="56">
        <f t="shared" si="200"/>
        <v>81.526253559686396</v>
      </c>
      <c r="N278" s="56">
        <f t="shared" si="200"/>
        <v>55.812393637825451</v>
      </c>
      <c r="O278" s="56">
        <f t="shared" si="200"/>
        <v>89.155502588783108</v>
      </c>
      <c r="P278" s="56">
        <f t="shared" si="200"/>
        <v>81.072297095876209</v>
      </c>
      <c r="Q278" s="56">
        <f t="shared" si="200"/>
        <v>178.48700786010426</v>
      </c>
      <c r="R278" s="56">
        <f t="shared" si="200"/>
        <v>51.859735249840249</v>
      </c>
      <c r="S278" s="56">
        <f t="shared" si="187"/>
        <v>35.931640576113899</v>
      </c>
      <c r="T278" s="305">
        <f t="shared" si="187"/>
        <v>47.573103803652742</v>
      </c>
      <c r="U278" s="305">
        <f t="shared" ref="U278" si="204">(U34/U$88)/U$89</f>
        <v>37.694025195511756</v>
      </c>
    </row>
    <row r="279" spans="1:21" x14ac:dyDescent="0.35">
      <c r="A279" s="19" t="s">
        <v>143</v>
      </c>
      <c r="B279" s="390"/>
      <c r="C279" s="20" t="s">
        <v>60</v>
      </c>
      <c r="D279" s="32"/>
      <c r="E279" s="32"/>
      <c r="F279" s="32"/>
      <c r="G279" s="32">
        <f t="shared" si="200"/>
        <v>27.2422186035602</v>
      </c>
      <c r="H279" s="32">
        <f t="shared" si="200"/>
        <v>0</v>
      </c>
      <c r="I279" s="32">
        <f t="shared" si="200"/>
        <v>10.651831205447722</v>
      </c>
      <c r="J279" s="32">
        <f t="shared" si="200"/>
        <v>37.022499136614535</v>
      </c>
      <c r="K279" s="32">
        <f t="shared" si="200"/>
        <v>30.807588675122368</v>
      </c>
      <c r="L279" s="32">
        <f t="shared" si="200"/>
        <v>59.260475982149735</v>
      </c>
      <c r="M279" s="32">
        <f t="shared" si="200"/>
        <v>81.526253559686396</v>
      </c>
      <c r="N279" s="32">
        <f t="shared" si="200"/>
        <v>55.812393637825451</v>
      </c>
      <c r="O279" s="32">
        <f t="shared" si="200"/>
        <v>89.155502588783108</v>
      </c>
      <c r="P279" s="32">
        <f t="shared" si="200"/>
        <v>81.072297095876209</v>
      </c>
      <c r="Q279" s="32">
        <f t="shared" si="200"/>
        <v>178.48700786010426</v>
      </c>
      <c r="R279" s="32">
        <f t="shared" si="200"/>
        <v>51.859735249840249</v>
      </c>
      <c r="S279" s="32">
        <f t="shared" si="187"/>
        <v>35.931640576113899</v>
      </c>
      <c r="T279" s="107">
        <f t="shared" si="187"/>
        <v>47.573103803652742</v>
      </c>
      <c r="U279" s="107">
        <f t="shared" ref="U279" si="205">(U35/U$88)/U$89</f>
        <v>37.694025195511756</v>
      </c>
    </row>
    <row r="280" spans="1:21" x14ac:dyDescent="0.35">
      <c r="A280" s="19" t="s">
        <v>143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107"/>
      <c r="U280" s="107"/>
    </row>
    <row r="281" spans="1:21" x14ac:dyDescent="0.35">
      <c r="A281" s="19" t="s">
        <v>143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107"/>
      <c r="U281" s="107"/>
    </row>
    <row r="282" spans="1:21" x14ac:dyDescent="0.35">
      <c r="A282" s="19" t="s">
        <v>143</v>
      </c>
      <c r="B282" s="391"/>
      <c r="C282" s="27" t="s">
        <v>63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275"/>
      <c r="U282" s="275"/>
    </row>
    <row r="283" spans="1:21" x14ac:dyDescent="0.35">
      <c r="A283" s="19" t="s">
        <v>143</v>
      </c>
      <c r="B283" s="393" t="s">
        <v>8</v>
      </c>
      <c r="C283" s="28" t="s">
        <v>59</v>
      </c>
      <c r="D283" s="56"/>
      <c r="E283" s="56"/>
      <c r="F283" s="56"/>
      <c r="G283" s="56">
        <f t="shared" si="200"/>
        <v>0.62371529858381525</v>
      </c>
      <c r="H283" s="56">
        <f t="shared" si="200"/>
        <v>0</v>
      </c>
      <c r="I283" s="56">
        <f t="shared" si="200"/>
        <v>0.49651739294029057</v>
      </c>
      <c r="J283" s="56">
        <f t="shared" si="200"/>
        <v>1.4468868755266782</v>
      </c>
      <c r="K283" s="56">
        <f t="shared" si="200"/>
        <v>0.69281297095818484</v>
      </c>
      <c r="L283" s="56">
        <f t="shared" si="200"/>
        <v>0.93065485670853998</v>
      </c>
      <c r="M283" s="56">
        <f t="shared" si="200"/>
        <v>2.3012061172631348</v>
      </c>
      <c r="N283" s="56">
        <f t="shared" si="200"/>
        <v>0.6094179587981492</v>
      </c>
      <c r="O283" s="56">
        <f t="shared" si="200"/>
        <v>0.70026070669654794</v>
      </c>
      <c r="P283" s="56">
        <f t="shared" si="200"/>
        <v>0.55431638786152171</v>
      </c>
      <c r="Q283" s="56">
        <f t="shared" si="200"/>
        <v>0.80950380082946005</v>
      </c>
      <c r="R283" s="56">
        <f t="shared" si="200"/>
        <v>0.77134576912462127</v>
      </c>
      <c r="S283" s="56">
        <f t="shared" si="187"/>
        <v>0.87941955089192547</v>
      </c>
      <c r="T283" s="305">
        <f t="shared" si="187"/>
        <v>0.63673462403698344</v>
      </c>
      <c r="U283" s="305">
        <f t="shared" ref="U283" si="206">(U39/U$88)/U$89</f>
        <v>1.680045838960063</v>
      </c>
    </row>
    <row r="284" spans="1:21" x14ac:dyDescent="0.35">
      <c r="A284" s="19" t="s">
        <v>143</v>
      </c>
      <c r="B284" s="390"/>
      <c r="C284" s="20" t="s">
        <v>60</v>
      </c>
      <c r="D284" s="32"/>
      <c r="E284" s="32"/>
      <c r="F284" s="32"/>
      <c r="G284" s="32">
        <f t="shared" si="200"/>
        <v>0.62371529858381525</v>
      </c>
      <c r="H284" s="32">
        <f t="shared" si="200"/>
        <v>0</v>
      </c>
      <c r="I284" s="32">
        <f t="shared" si="200"/>
        <v>0.49651739294029057</v>
      </c>
      <c r="J284" s="32">
        <f t="shared" si="200"/>
        <v>1.4468868755266782</v>
      </c>
      <c r="K284" s="32">
        <f t="shared" si="200"/>
        <v>0.69281297095818484</v>
      </c>
      <c r="L284" s="32">
        <f t="shared" si="200"/>
        <v>0.93065485670853998</v>
      </c>
      <c r="M284" s="32">
        <f t="shared" si="200"/>
        <v>2.3012061172631348</v>
      </c>
      <c r="N284" s="32">
        <f t="shared" si="200"/>
        <v>0.6094179587981492</v>
      </c>
      <c r="O284" s="32">
        <f t="shared" si="200"/>
        <v>0.70026070669654794</v>
      </c>
      <c r="P284" s="32">
        <f t="shared" si="200"/>
        <v>0.55431638786152171</v>
      </c>
      <c r="Q284" s="32">
        <f t="shared" si="200"/>
        <v>0.80950380082946005</v>
      </c>
      <c r="R284" s="32">
        <f t="shared" si="200"/>
        <v>0.77134576912462127</v>
      </c>
      <c r="S284" s="32">
        <f t="shared" si="187"/>
        <v>0.87941955089192547</v>
      </c>
      <c r="T284" s="107">
        <f t="shared" si="187"/>
        <v>0.63673462403698344</v>
      </c>
      <c r="U284" s="107">
        <f t="shared" ref="U284" si="207">(U40/U$88)/U$89</f>
        <v>1.680045838960063</v>
      </c>
    </row>
    <row r="285" spans="1:21" x14ac:dyDescent="0.35">
      <c r="A285" s="19" t="s">
        <v>143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107"/>
      <c r="U285" s="107"/>
    </row>
    <row r="286" spans="1:21" x14ac:dyDescent="0.35">
      <c r="A286" s="19" t="s">
        <v>143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107"/>
      <c r="U286" s="107"/>
    </row>
    <row r="287" spans="1:21" x14ac:dyDescent="0.35">
      <c r="A287" s="19" t="s">
        <v>143</v>
      </c>
      <c r="B287" s="391"/>
      <c r="C287" s="27" t="s">
        <v>63</v>
      </c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275"/>
      <c r="U287" s="275"/>
    </row>
    <row r="288" spans="1:21" x14ac:dyDescent="0.35">
      <c r="A288" s="19" t="s">
        <v>143</v>
      </c>
      <c r="B288" s="393" t="s">
        <v>9</v>
      </c>
      <c r="C288" s="28" t="s">
        <v>59</v>
      </c>
      <c r="D288" s="56"/>
      <c r="E288" s="56"/>
      <c r="F288" s="56"/>
      <c r="G288" s="56">
        <f t="shared" ref="G288:R303" si="208">(G44/G$88)/G$89</f>
        <v>8.2990544342965382</v>
      </c>
      <c r="H288" s="56">
        <f t="shared" si="208"/>
        <v>0</v>
      </c>
      <c r="I288" s="56">
        <f t="shared" si="208"/>
        <v>2.046736988952552</v>
      </c>
      <c r="J288" s="56">
        <f t="shared" si="208"/>
        <v>1.4174796362316773</v>
      </c>
      <c r="K288" s="56">
        <f t="shared" si="208"/>
        <v>9.4371757504382305</v>
      </c>
      <c r="L288" s="56">
        <f t="shared" si="208"/>
        <v>8.040396047136765</v>
      </c>
      <c r="M288" s="56">
        <f t="shared" si="208"/>
        <v>22.117708627023777</v>
      </c>
      <c r="N288" s="56">
        <f t="shared" si="208"/>
        <v>19.399037231235937</v>
      </c>
      <c r="O288" s="56">
        <f t="shared" si="208"/>
        <v>3.9850587293508228</v>
      </c>
      <c r="P288" s="56">
        <f t="shared" si="208"/>
        <v>1.466253391889921</v>
      </c>
      <c r="Q288" s="56">
        <f t="shared" si="208"/>
        <v>1.0124646176356777</v>
      </c>
      <c r="R288" s="56">
        <f t="shared" si="208"/>
        <v>0.32587882906803695</v>
      </c>
      <c r="S288" s="56">
        <f t="shared" si="187"/>
        <v>0.11261897779479976</v>
      </c>
      <c r="T288" s="305">
        <f t="shared" si="187"/>
        <v>0.39260141901895607</v>
      </c>
      <c r="U288" s="305">
        <f t="shared" ref="U288" si="209">(U44/U$88)/U$89</f>
        <v>0.5406457163636802</v>
      </c>
    </row>
    <row r="289" spans="1:21" x14ac:dyDescent="0.35">
      <c r="A289" s="19" t="s">
        <v>143</v>
      </c>
      <c r="B289" s="390"/>
      <c r="C289" s="20" t="s">
        <v>60</v>
      </c>
      <c r="D289" s="32"/>
      <c r="E289" s="32"/>
      <c r="F289" s="32"/>
      <c r="G289" s="32">
        <f t="shared" si="208"/>
        <v>8.2990544342965382</v>
      </c>
      <c r="H289" s="32">
        <f t="shared" si="208"/>
        <v>0</v>
      </c>
      <c r="I289" s="32">
        <f t="shared" si="208"/>
        <v>2.046736988952552</v>
      </c>
      <c r="J289" s="32">
        <f t="shared" si="208"/>
        <v>1.4174796362316773</v>
      </c>
      <c r="K289" s="32">
        <f t="shared" si="208"/>
        <v>9.4371757504382305</v>
      </c>
      <c r="L289" s="32">
        <f t="shared" si="208"/>
        <v>8.040396047136765</v>
      </c>
      <c r="M289" s="32">
        <f t="shared" si="208"/>
        <v>22.117708627023777</v>
      </c>
      <c r="N289" s="32">
        <f t="shared" si="208"/>
        <v>19.399037231235937</v>
      </c>
      <c r="O289" s="32">
        <f t="shared" si="208"/>
        <v>3.9850587293508228</v>
      </c>
      <c r="P289" s="32">
        <f t="shared" si="208"/>
        <v>1.466253391889921</v>
      </c>
      <c r="Q289" s="32">
        <f t="shared" si="208"/>
        <v>1.0124646176356777</v>
      </c>
      <c r="R289" s="32">
        <f t="shared" si="208"/>
        <v>0.32587882906803695</v>
      </c>
      <c r="S289" s="32">
        <f t="shared" si="187"/>
        <v>0.11261897779479976</v>
      </c>
      <c r="T289" s="107">
        <f t="shared" si="187"/>
        <v>0.39260141901895607</v>
      </c>
      <c r="U289" s="107">
        <f t="shared" ref="U289" si="210">(U45/U$88)/U$89</f>
        <v>0.5406457163636802</v>
      </c>
    </row>
    <row r="290" spans="1:21" x14ac:dyDescent="0.35">
      <c r="A290" s="19" t="s">
        <v>143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107"/>
      <c r="U290" s="107"/>
    </row>
    <row r="291" spans="1:21" x14ac:dyDescent="0.35">
      <c r="A291" s="19" t="s">
        <v>143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107"/>
      <c r="U291" s="107"/>
    </row>
    <row r="292" spans="1:21" x14ac:dyDescent="0.35">
      <c r="A292" s="19" t="s">
        <v>143</v>
      </c>
      <c r="B292" s="391"/>
      <c r="C292" s="27" t="s">
        <v>63</v>
      </c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275"/>
      <c r="U292" s="275"/>
    </row>
    <row r="293" spans="1:21" x14ac:dyDescent="0.35">
      <c r="A293" s="19" t="s">
        <v>143</v>
      </c>
      <c r="B293" s="393" t="s">
        <v>1</v>
      </c>
      <c r="C293" s="28" t="s">
        <v>59</v>
      </c>
      <c r="D293" s="56"/>
      <c r="E293" s="56"/>
      <c r="F293" s="56"/>
      <c r="G293" s="56">
        <f t="shared" si="208"/>
        <v>4.7280353334913894</v>
      </c>
      <c r="H293" s="56">
        <f t="shared" si="208"/>
        <v>0</v>
      </c>
      <c r="I293" s="56">
        <f t="shared" si="208"/>
        <v>1.1690170556220916</v>
      </c>
      <c r="J293" s="56">
        <f t="shared" si="208"/>
        <v>3.0694426296718276</v>
      </c>
      <c r="K293" s="56">
        <f t="shared" si="208"/>
        <v>3.9311179867027097</v>
      </c>
      <c r="L293" s="56">
        <f t="shared" si="208"/>
        <v>8.0585409008220914</v>
      </c>
      <c r="M293" s="56">
        <f t="shared" si="208"/>
        <v>11.280605345917445</v>
      </c>
      <c r="N293" s="56">
        <f t="shared" si="208"/>
        <v>6.5315125395802029</v>
      </c>
      <c r="O293" s="56">
        <f t="shared" si="208"/>
        <v>11.301199637525947</v>
      </c>
      <c r="P293" s="56">
        <f t="shared" si="208"/>
        <v>12.122141306732834</v>
      </c>
      <c r="Q293" s="56">
        <f t="shared" si="208"/>
        <v>19.243968180056697</v>
      </c>
      <c r="R293" s="56">
        <f t="shared" si="208"/>
        <v>3.8815177575707356</v>
      </c>
      <c r="S293" s="56">
        <f t="shared" si="187"/>
        <v>5.9954671362448755</v>
      </c>
      <c r="T293" s="305">
        <f t="shared" si="187"/>
        <v>10.320696750620408</v>
      </c>
      <c r="U293" s="305">
        <f t="shared" ref="U293" si="211">(U49/U$88)/U$89</f>
        <v>9.497453078278598</v>
      </c>
    </row>
    <row r="294" spans="1:21" x14ac:dyDescent="0.35">
      <c r="A294" s="19" t="s">
        <v>143</v>
      </c>
      <c r="B294" s="390"/>
      <c r="C294" s="20" t="s">
        <v>60</v>
      </c>
      <c r="D294" s="32"/>
      <c r="E294" s="32"/>
      <c r="F294" s="32"/>
      <c r="G294" s="32">
        <f t="shared" si="208"/>
        <v>4.7280353334913894</v>
      </c>
      <c r="H294" s="32">
        <f t="shared" si="208"/>
        <v>0</v>
      </c>
      <c r="I294" s="32">
        <f t="shared" si="208"/>
        <v>1.1690170556220916</v>
      </c>
      <c r="J294" s="32">
        <f t="shared" si="208"/>
        <v>3.0694426296718276</v>
      </c>
      <c r="K294" s="32">
        <f t="shared" si="208"/>
        <v>3.9311179867027097</v>
      </c>
      <c r="L294" s="32">
        <f t="shared" si="208"/>
        <v>8.0585409008220914</v>
      </c>
      <c r="M294" s="32">
        <f t="shared" si="208"/>
        <v>11.280605345917445</v>
      </c>
      <c r="N294" s="32">
        <f t="shared" si="208"/>
        <v>6.5315125395802029</v>
      </c>
      <c r="O294" s="32">
        <f t="shared" si="208"/>
        <v>11.301199637525947</v>
      </c>
      <c r="P294" s="32">
        <f t="shared" si="208"/>
        <v>12.122141306732834</v>
      </c>
      <c r="Q294" s="32">
        <f t="shared" si="208"/>
        <v>19.243968180056697</v>
      </c>
      <c r="R294" s="32">
        <f t="shared" si="208"/>
        <v>3.8815177575707356</v>
      </c>
      <c r="S294" s="32">
        <f t="shared" si="187"/>
        <v>5.9954671362448755</v>
      </c>
      <c r="T294" s="107">
        <f t="shared" si="187"/>
        <v>10.320696750620408</v>
      </c>
      <c r="U294" s="107">
        <f t="shared" ref="U294" si="212">(U50/U$88)/U$89</f>
        <v>9.497453078278598</v>
      </c>
    </row>
    <row r="295" spans="1:21" x14ac:dyDescent="0.35">
      <c r="A295" s="19" t="s">
        <v>143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107"/>
      <c r="U295" s="107"/>
    </row>
    <row r="296" spans="1:21" x14ac:dyDescent="0.35">
      <c r="A296" s="19" t="s">
        <v>143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107"/>
      <c r="U296" s="107"/>
    </row>
    <row r="297" spans="1:21" x14ac:dyDescent="0.35">
      <c r="A297" s="19" t="s">
        <v>143</v>
      </c>
      <c r="B297" s="391"/>
      <c r="C297" s="27" t="s">
        <v>63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275"/>
      <c r="U297" s="275"/>
    </row>
    <row r="298" spans="1:21" x14ac:dyDescent="0.35">
      <c r="A298" s="19" t="s">
        <v>143</v>
      </c>
      <c r="B298" s="393" t="s">
        <v>166</v>
      </c>
      <c r="C298" s="28" t="s">
        <v>59</v>
      </c>
      <c r="D298" s="56"/>
      <c r="E298" s="56"/>
      <c r="F298" s="56"/>
      <c r="G298" s="56">
        <f t="shared" si="208"/>
        <v>4.9615918017883187</v>
      </c>
      <c r="H298" s="56">
        <f t="shared" si="208"/>
        <v>0</v>
      </c>
      <c r="I298" s="56">
        <f t="shared" si="208"/>
        <v>0.60404307452027906</v>
      </c>
      <c r="J298" s="56">
        <f t="shared" si="208"/>
        <v>3.6662985995531385</v>
      </c>
      <c r="K298" s="56">
        <f t="shared" si="208"/>
        <v>2.6010967253614372</v>
      </c>
      <c r="L298" s="56">
        <f t="shared" si="208"/>
        <v>4.7354080171098722</v>
      </c>
      <c r="M298" s="56">
        <f t="shared" si="208"/>
        <v>6.9532940160363124</v>
      </c>
      <c r="N298" s="56">
        <f t="shared" si="208"/>
        <v>2.070774652064451</v>
      </c>
      <c r="O298" s="56">
        <f t="shared" si="208"/>
        <v>3.0565926507060346</v>
      </c>
      <c r="P298" s="56">
        <f t="shared" si="208"/>
        <v>1.0542615584564416</v>
      </c>
      <c r="Q298" s="56">
        <f t="shared" si="208"/>
        <v>1.4337378312836802</v>
      </c>
      <c r="R298" s="56">
        <f t="shared" si="208"/>
        <v>0.79740914283697817</v>
      </c>
      <c r="S298" s="56">
        <f t="shared" si="187"/>
        <v>0.55651837450362929</v>
      </c>
      <c r="T298" s="305">
        <f t="shared" si="187"/>
        <v>0.42705265977067425</v>
      </c>
      <c r="U298" s="305">
        <f t="shared" ref="U298" si="213">(U54/U$88)/U$89</f>
        <v>0.20577185893794447</v>
      </c>
    </row>
    <row r="299" spans="1:21" x14ac:dyDescent="0.35">
      <c r="A299" s="19" t="s">
        <v>143</v>
      </c>
      <c r="B299" s="390"/>
      <c r="C299" s="20" t="s">
        <v>60</v>
      </c>
      <c r="D299" s="32"/>
      <c r="E299" s="32"/>
      <c r="F299" s="32"/>
      <c r="G299" s="32">
        <f t="shared" si="208"/>
        <v>4.9615918017883187</v>
      </c>
      <c r="H299" s="32">
        <f t="shared" si="208"/>
        <v>0</v>
      </c>
      <c r="I299" s="32">
        <f t="shared" si="208"/>
        <v>0.60404307452027906</v>
      </c>
      <c r="J299" s="32">
        <f t="shared" si="208"/>
        <v>3.6662985995531385</v>
      </c>
      <c r="K299" s="32">
        <f t="shared" si="208"/>
        <v>2.6010967253614372</v>
      </c>
      <c r="L299" s="32">
        <f t="shared" si="208"/>
        <v>4.7354080171098722</v>
      </c>
      <c r="M299" s="32">
        <f t="shared" si="208"/>
        <v>6.9532940160363124</v>
      </c>
      <c r="N299" s="32">
        <f t="shared" si="208"/>
        <v>2.070774652064451</v>
      </c>
      <c r="O299" s="32">
        <f t="shared" si="208"/>
        <v>3.0565926507060346</v>
      </c>
      <c r="P299" s="32">
        <f t="shared" si="208"/>
        <v>1.0542615584564416</v>
      </c>
      <c r="Q299" s="32">
        <f t="shared" si="208"/>
        <v>1.4337378312836802</v>
      </c>
      <c r="R299" s="32">
        <f t="shared" si="208"/>
        <v>0.79740914283697817</v>
      </c>
      <c r="S299" s="32">
        <f t="shared" si="187"/>
        <v>0.55651837450362929</v>
      </c>
      <c r="T299" s="107">
        <f t="shared" si="187"/>
        <v>0.42705265977067425</v>
      </c>
      <c r="U299" s="107">
        <f t="shared" ref="U299" si="214">(U55/U$88)/U$89</f>
        <v>0.20577185893794447</v>
      </c>
    </row>
    <row r="300" spans="1:21" x14ac:dyDescent="0.35">
      <c r="A300" s="19" t="s">
        <v>143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107"/>
      <c r="U300" s="107"/>
    </row>
    <row r="301" spans="1:21" x14ac:dyDescent="0.35">
      <c r="A301" s="19" t="s">
        <v>143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107"/>
      <c r="U301" s="107"/>
    </row>
    <row r="302" spans="1:21" x14ac:dyDescent="0.35">
      <c r="A302" s="19" t="s">
        <v>143</v>
      </c>
      <c r="B302" s="391"/>
      <c r="C302" s="27" t="s">
        <v>63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275"/>
      <c r="U302" s="275"/>
    </row>
    <row r="303" spans="1:21" x14ac:dyDescent="0.35">
      <c r="A303" s="19" t="s">
        <v>143</v>
      </c>
      <c r="B303" s="393" t="s">
        <v>11</v>
      </c>
      <c r="C303" s="28" t="s">
        <v>59</v>
      </c>
      <c r="D303" s="56"/>
      <c r="E303" s="56"/>
      <c r="F303" s="56"/>
      <c r="G303" s="56">
        <f t="shared" si="208"/>
        <v>6.4892954162161747</v>
      </c>
      <c r="H303" s="56">
        <f t="shared" si="208"/>
        <v>0</v>
      </c>
      <c r="I303" s="56">
        <f t="shared" si="208"/>
        <v>1.321601672527793</v>
      </c>
      <c r="J303" s="56">
        <f t="shared" si="208"/>
        <v>7.1241187219310387</v>
      </c>
      <c r="K303" s="56">
        <f t="shared" si="208"/>
        <v>14.423356038125011</v>
      </c>
      <c r="L303" s="56">
        <f t="shared" si="208"/>
        <v>22.617230468846319</v>
      </c>
      <c r="M303" s="56">
        <f t="shared" si="208"/>
        <v>22.481023928596148</v>
      </c>
      <c r="N303" s="56">
        <f t="shared" si="208"/>
        <v>14.939941472179566</v>
      </c>
      <c r="O303" s="56">
        <f t="shared" si="208"/>
        <v>18.532197184161991</v>
      </c>
      <c r="P303" s="56">
        <f t="shared" si="208"/>
        <v>17.10749977407276</v>
      </c>
      <c r="Q303" s="56">
        <f t="shared" si="208"/>
        <v>35.907808189079958</v>
      </c>
      <c r="R303" s="56">
        <f t="shared" si="208"/>
        <v>79.181508558658763</v>
      </c>
      <c r="S303" s="56">
        <f t="shared" si="187"/>
        <v>60.244422831190889</v>
      </c>
      <c r="T303" s="305">
        <f t="shared" si="187"/>
        <v>49.819776005734624</v>
      </c>
      <c r="U303" s="305">
        <f t="shared" ref="U303" si="215">(U59/U$88)/U$89</f>
        <v>33.938457073456213</v>
      </c>
    </row>
    <row r="304" spans="1:21" x14ac:dyDescent="0.35">
      <c r="A304" s="19" t="s">
        <v>143</v>
      </c>
      <c r="B304" s="390"/>
      <c r="C304" s="20" t="s">
        <v>60</v>
      </c>
      <c r="D304" s="32"/>
      <c r="E304" s="32"/>
      <c r="F304" s="32"/>
      <c r="G304" s="32">
        <f t="shared" ref="G304:R314" si="216">(G60/G$88)/G$89</f>
        <v>6.4892954162161747</v>
      </c>
      <c r="H304" s="32">
        <f t="shared" si="216"/>
        <v>0</v>
      </c>
      <c r="I304" s="32">
        <f t="shared" si="216"/>
        <v>1.321601672527793</v>
      </c>
      <c r="J304" s="32">
        <f t="shared" si="216"/>
        <v>7.1241187219310387</v>
      </c>
      <c r="K304" s="32">
        <f t="shared" si="216"/>
        <v>14.423356038125011</v>
      </c>
      <c r="L304" s="32">
        <f t="shared" si="216"/>
        <v>22.617230468846319</v>
      </c>
      <c r="M304" s="32">
        <f t="shared" si="216"/>
        <v>22.481023928596148</v>
      </c>
      <c r="N304" s="32">
        <f t="shared" si="216"/>
        <v>14.939941472179566</v>
      </c>
      <c r="O304" s="32">
        <f t="shared" si="216"/>
        <v>18.532197184161991</v>
      </c>
      <c r="P304" s="32">
        <f t="shared" si="216"/>
        <v>17.10749977407276</v>
      </c>
      <c r="Q304" s="32">
        <f t="shared" si="216"/>
        <v>35.907808189079958</v>
      </c>
      <c r="R304" s="32">
        <f t="shared" si="216"/>
        <v>79.181508558658763</v>
      </c>
      <c r="S304" s="32">
        <f t="shared" si="187"/>
        <v>60.244422831190889</v>
      </c>
      <c r="T304" s="107">
        <f t="shared" si="187"/>
        <v>49.819776005734624</v>
      </c>
      <c r="U304" s="107">
        <f t="shared" ref="U304" si="217">(U60/U$88)/U$89</f>
        <v>33.938457073456213</v>
      </c>
    </row>
    <row r="305" spans="1:21" x14ac:dyDescent="0.35">
      <c r="A305" s="19" t="s">
        <v>143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107"/>
      <c r="U305" s="107"/>
    </row>
    <row r="306" spans="1:21" x14ac:dyDescent="0.35">
      <c r="A306" s="19" t="s">
        <v>143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107"/>
      <c r="U306" s="107"/>
    </row>
    <row r="307" spans="1:21" x14ac:dyDescent="0.35">
      <c r="A307" s="19" t="s">
        <v>143</v>
      </c>
      <c r="B307" s="391"/>
      <c r="C307" s="27" t="s">
        <v>63</v>
      </c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275"/>
      <c r="U307" s="275"/>
    </row>
    <row r="308" spans="1:21" x14ac:dyDescent="0.35">
      <c r="A308" s="19" t="s">
        <v>143</v>
      </c>
      <c r="B308" s="393" t="s">
        <v>12</v>
      </c>
      <c r="C308" s="28" t="s">
        <v>59</v>
      </c>
      <c r="D308" s="56"/>
      <c r="E308" s="56"/>
      <c r="F308" s="56"/>
      <c r="G308" s="56">
        <f t="shared" si="216"/>
        <v>1.4456044755495581</v>
      </c>
      <c r="H308" s="56">
        <f t="shared" si="216"/>
        <v>0</v>
      </c>
      <c r="I308" s="56">
        <f t="shared" si="216"/>
        <v>0.94464559787724223</v>
      </c>
      <c r="J308" s="56">
        <f t="shared" si="216"/>
        <v>1.2147220287978058</v>
      </c>
      <c r="K308" s="56">
        <f t="shared" si="216"/>
        <v>2.7541405491348119</v>
      </c>
      <c r="L308" s="56">
        <f t="shared" si="216"/>
        <v>0.71916219249328817</v>
      </c>
      <c r="M308" s="56">
        <f t="shared" si="216"/>
        <v>1.9809155399625942</v>
      </c>
      <c r="N308" s="56">
        <f t="shared" si="216"/>
        <v>1.6967908395252302</v>
      </c>
      <c r="O308" s="56">
        <f t="shared" si="216"/>
        <v>1.4207550419612409</v>
      </c>
      <c r="P308" s="56">
        <f t="shared" si="216"/>
        <v>2.3047629999440882</v>
      </c>
      <c r="Q308" s="56">
        <f t="shared" si="216"/>
        <v>2.9194717720409504</v>
      </c>
      <c r="R308" s="56">
        <f t="shared" si="216"/>
        <v>1.8672259105850919</v>
      </c>
      <c r="S308" s="56">
        <f t="shared" si="187"/>
        <v>4.1763295148188364</v>
      </c>
      <c r="T308" s="305">
        <f t="shared" si="187"/>
        <v>6.8544280528919534</v>
      </c>
      <c r="U308" s="305">
        <f t="shared" ref="U308" si="218">(U64/U$88)/U$89</f>
        <v>5.1416690345890901</v>
      </c>
    </row>
    <row r="309" spans="1:21" x14ac:dyDescent="0.35">
      <c r="A309" s="19" t="s">
        <v>143</v>
      </c>
      <c r="B309" s="390"/>
      <c r="C309" s="20" t="s">
        <v>60</v>
      </c>
      <c r="D309" s="32"/>
      <c r="E309" s="32"/>
      <c r="F309" s="32"/>
      <c r="G309" s="32">
        <f t="shared" si="216"/>
        <v>1.4456044755495581</v>
      </c>
      <c r="H309" s="32">
        <f t="shared" si="216"/>
        <v>0</v>
      </c>
      <c r="I309" s="32">
        <f t="shared" si="216"/>
        <v>0.94464559787724223</v>
      </c>
      <c r="J309" s="32">
        <f t="shared" si="216"/>
        <v>1.2147220287978058</v>
      </c>
      <c r="K309" s="32">
        <f t="shared" si="216"/>
        <v>2.7541405491348119</v>
      </c>
      <c r="L309" s="32">
        <f t="shared" si="216"/>
        <v>0.71916219249328817</v>
      </c>
      <c r="M309" s="32">
        <f t="shared" si="216"/>
        <v>1.9809155399625942</v>
      </c>
      <c r="N309" s="32">
        <f t="shared" si="216"/>
        <v>1.6967908395252302</v>
      </c>
      <c r="O309" s="32">
        <f t="shared" si="216"/>
        <v>1.4207550419612409</v>
      </c>
      <c r="P309" s="32">
        <f t="shared" si="216"/>
        <v>2.3047629999440882</v>
      </c>
      <c r="Q309" s="32">
        <f t="shared" si="216"/>
        <v>2.9194717720409504</v>
      </c>
      <c r="R309" s="32">
        <f t="shared" si="216"/>
        <v>1.8672259105850919</v>
      </c>
      <c r="S309" s="32">
        <f t="shared" si="187"/>
        <v>4.1763295148188364</v>
      </c>
      <c r="T309" s="107">
        <f t="shared" si="187"/>
        <v>6.8544280528919534</v>
      </c>
      <c r="U309" s="107">
        <f t="shared" ref="U309" si="219">(U65/U$88)/U$89</f>
        <v>5.1416690345890901</v>
      </c>
    </row>
    <row r="310" spans="1:21" x14ac:dyDescent="0.35">
      <c r="A310" s="19" t="s">
        <v>143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107"/>
      <c r="U310" s="107"/>
    </row>
    <row r="311" spans="1:21" x14ac:dyDescent="0.35">
      <c r="A311" s="19" t="s">
        <v>143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107"/>
      <c r="U311" s="107"/>
    </row>
    <row r="312" spans="1:21" ht="15" thickBot="1" x14ac:dyDescent="0.4">
      <c r="A312" s="19" t="s">
        <v>143</v>
      </c>
      <c r="B312" s="394"/>
      <c r="C312" s="69" t="s">
        <v>63</v>
      </c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306"/>
      <c r="U312" s="306"/>
    </row>
    <row r="313" spans="1:21" x14ac:dyDescent="0.35">
      <c r="A313" s="19" t="s">
        <v>143</v>
      </c>
      <c r="B313" s="388" t="s">
        <v>92</v>
      </c>
      <c r="C313" s="17" t="s">
        <v>59</v>
      </c>
      <c r="D313" s="32"/>
      <c r="E313" s="32"/>
      <c r="F313" s="32"/>
      <c r="G313" s="32">
        <f t="shared" si="216"/>
        <v>15.873071949414417</v>
      </c>
      <c r="H313" s="32">
        <f t="shared" si="216"/>
        <v>0</v>
      </c>
      <c r="I313" s="32">
        <f t="shared" si="216"/>
        <v>8.2762861538983241</v>
      </c>
      <c r="J313" s="32">
        <f t="shared" si="216"/>
        <v>33.648321443021899</v>
      </c>
      <c r="K313" s="32">
        <f t="shared" si="216"/>
        <v>26.146060406124242</v>
      </c>
      <c r="L313" s="32">
        <f t="shared" si="216"/>
        <v>53.051747348477981</v>
      </c>
      <c r="M313" s="32">
        <f t="shared" si="216"/>
        <v>69.214189913360272</v>
      </c>
      <c r="N313" s="32">
        <f t="shared" si="216"/>
        <v>44.089664008599094</v>
      </c>
      <c r="O313" s="32">
        <f t="shared" si="216"/>
        <v>84.929630973986505</v>
      </c>
      <c r="P313" s="32">
        <f t="shared" si="216"/>
        <v>76.479312441959905</v>
      </c>
      <c r="Q313" s="32">
        <f t="shared" si="216"/>
        <v>175.31010540606033</v>
      </c>
      <c r="R313" s="32">
        <f t="shared" si="216"/>
        <v>49.744710217961298</v>
      </c>
      <c r="S313" s="32">
        <f t="shared" si="187"/>
        <v>33.605339721636788</v>
      </c>
      <c r="T313" s="107">
        <f t="shared" si="187"/>
        <v>41.448353567551926</v>
      </c>
      <c r="U313" s="107">
        <f t="shared" ref="U313" si="220">(U69/U$88)/U$89</f>
        <v>32.033757586986987</v>
      </c>
    </row>
    <row r="314" spans="1:21" x14ac:dyDescent="0.35">
      <c r="A314" s="19" t="s">
        <v>143</v>
      </c>
      <c r="B314" s="388"/>
      <c r="C314" s="20" t="s">
        <v>60</v>
      </c>
      <c r="D314" s="32"/>
      <c r="E314" s="32"/>
      <c r="F314" s="32"/>
      <c r="G314" s="32">
        <f t="shared" si="216"/>
        <v>15.873071949414417</v>
      </c>
      <c r="H314" s="32">
        <f t="shared" si="216"/>
        <v>0</v>
      </c>
      <c r="I314" s="32">
        <f t="shared" si="216"/>
        <v>8.2762861538983241</v>
      </c>
      <c r="J314" s="32">
        <f t="shared" si="216"/>
        <v>33.648321443021899</v>
      </c>
      <c r="K314" s="32">
        <f t="shared" si="216"/>
        <v>26.146060406124242</v>
      </c>
      <c r="L314" s="32">
        <f t="shared" si="216"/>
        <v>53.051747348477981</v>
      </c>
      <c r="M314" s="32">
        <f t="shared" si="216"/>
        <v>69.214189913360272</v>
      </c>
      <c r="N314" s="32">
        <f t="shared" si="216"/>
        <v>44.089664008599094</v>
      </c>
      <c r="O314" s="32">
        <f t="shared" si="216"/>
        <v>84.929630973986505</v>
      </c>
      <c r="P314" s="32">
        <f t="shared" si="216"/>
        <v>76.479312441959905</v>
      </c>
      <c r="Q314" s="32">
        <f t="shared" si="216"/>
        <v>175.31010540606033</v>
      </c>
      <c r="R314" s="32">
        <f t="shared" si="216"/>
        <v>49.744710217961298</v>
      </c>
      <c r="S314" s="32">
        <f t="shared" si="187"/>
        <v>33.605339721636788</v>
      </c>
      <c r="T314" s="107">
        <f t="shared" si="187"/>
        <v>41.448353567551926</v>
      </c>
      <c r="U314" s="107">
        <f t="shared" ref="U314" si="221">(U70/U$88)/U$89</f>
        <v>32.033757586986987</v>
      </c>
    </row>
    <row r="315" spans="1:21" x14ac:dyDescent="0.35">
      <c r="A315" s="19" t="s">
        <v>143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107"/>
      <c r="U315" s="107"/>
    </row>
    <row r="316" spans="1:21" x14ac:dyDescent="0.35">
      <c r="A316" s="19" t="s">
        <v>143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107"/>
      <c r="U316" s="107"/>
    </row>
    <row r="317" spans="1:21" x14ac:dyDescent="0.35">
      <c r="A317" s="19" t="s">
        <v>143</v>
      </c>
      <c r="B317" s="392"/>
      <c r="C317" s="26" t="s">
        <v>63</v>
      </c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307"/>
      <c r="U317" s="307"/>
    </row>
    <row r="318" spans="1:21" x14ac:dyDescent="0.35">
      <c r="A318" s="19" t="s">
        <v>143</v>
      </c>
      <c r="B318" s="393" t="s">
        <v>93</v>
      </c>
      <c r="C318" s="28" t="s">
        <v>59</v>
      </c>
      <c r="D318" s="56"/>
      <c r="E318" s="56"/>
      <c r="F318" s="56"/>
      <c r="G318" s="56">
        <f t="shared" ref="G318:R318" si="222">(G74/G$88)/G$89</f>
        <v>0.61159364625850177</v>
      </c>
      <c r="H318" s="56">
        <f t="shared" si="222"/>
        <v>0</v>
      </c>
      <c r="I318" s="56">
        <f t="shared" si="222"/>
        <v>5.0096645507932677E-2</v>
      </c>
      <c r="J318" s="56">
        <f t="shared" si="222"/>
        <v>0.31937256080914211</v>
      </c>
      <c r="K318" s="56">
        <f t="shared" si="222"/>
        <v>8.4121766497716424E-2</v>
      </c>
      <c r="L318" s="56">
        <f t="shared" si="222"/>
        <v>0.23974689626168899</v>
      </c>
      <c r="M318" s="56">
        <f t="shared" si="222"/>
        <v>6.4436741361285863</v>
      </c>
      <c r="N318" s="56">
        <f t="shared" si="222"/>
        <v>6.9107642713182944</v>
      </c>
      <c r="O318" s="56">
        <f t="shared" si="222"/>
        <v>7.7365275861858748E-2</v>
      </c>
      <c r="P318" s="56">
        <f t="shared" si="222"/>
        <v>0</v>
      </c>
      <c r="Q318" s="56">
        <f t="shared" si="222"/>
        <v>0</v>
      </c>
      <c r="R318" s="56">
        <f t="shared" si="222"/>
        <v>8.9332738501180578E-3</v>
      </c>
      <c r="S318" s="56">
        <f t="shared" ref="S318:T324" si="223">(S74/S$88)/S$89</f>
        <v>5.2857292744466974E-2</v>
      </c>
      <c r="T318" s="305">
        <f t="shared" si="223"/>
        <v>0.10791611670909106</v>
      </c>
      <c r="U318" s="305">
        <f t="shared" ref="U318" si="224">(U74/U$88)/U$89</f>
        <v>5.2036467218440068E-2</v>
      </c>
    </row>
    <row r="319" spans="1:21" x14ac:dyDescent="0.35">
      <c r="A319" s="19" t="s">
        <v>143</v>
      </c>
      <c r="B319" s="390"/>
      <c r="C319" s="20" t="s">
        <v>60</v>
      </c>
      <c r="D319" s="32"/>
      <c r="E319" s="32"/>
      <c r="F319" s="32"/>
      <c r="G319" s="32">
        <f t="shared" ref="G319:R319" si="225">(G75/G$88)/G$89</f>
        <v>0.61159364625850177</v>
      </c>
      <c r="H319" s="32">
        <f t="shared" si="225"/>
        <v>0</v>
      </c>
      <c r="I319" s="32">
        <f t="shared" si="225"/>
        <v>5.0096645507932677E-2</v>
      </c>
      <c r="J319" s="32">
        <f t="shared" si="225"/>
        <v>0.31937256080914211</v>
      </c>
      <c r="K319" s="32">
        <f t="shared" si="225"/>
        <v>8.4121766497716424E-2</v>
      </c>
      <c r="L319" s="32">
        <f t="shared" si="225"/>
        <v>0.23974689626168899</v>
      </c>
      <c r="M319" s="32">
        <f t="shared" si="225"/>
        <v>6.4436741361285863</v>
      </c>
      <c r="N319" s="32">
        <f t="shared" si="225"/>
        <v>6.9107642713182944</v>
      </c>
      <c r="O319" s="32">
        <f t="shared" si="225"/>
        <v>7.7365275861858748E-2</v>
      </c>
      <c r="P319" s="32">
        <f t="shared" si="225"/>
        <v>0</v>
      </c>
      <c r="Q319" s="32">
        <f t="shared" si="225"/>
        <v>0</v>
      </c>
      <c r="R319" s="32">
        <f t="shared" si="225"/>
        <v>8.9332738501180578E-3</v>
      </c>
      <c r="S319" s="32">
        <f t="shared" si="223"/>
        <v>5.2857292744466974E-2</v>
      </c>
      <c r="T319" s="107">
        <f t="shared" si="223"/>
        <v>0.10791611670909106</v>
      </c>
      <c r="U319" s="107">
        <f t="shared" ref="U319" si="226">(U75/U$88)/U$89</f>
        <v>5.2036467218440068E-2</v>
      </c>
    </row>
    <row r="320" spans="1:21" x14ac:dyDescent="0.35">
      <c r="A320" s="19" t="s">
        <v>143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107"/>
      <c r="U320" s="107"/>
    </row>
    <row r="321" spans="1:21" x14ac:dyDescent="0.35">
      <c r="A321" s="19" t="s">
        <v>143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107"/>
      <c r="U321" s="107"/>
    </row>
    <row r="322" spans="1:21" x14ac:dyDescent="0.35">
      <c r="A322" s="19" t="s">
        <v>143</v>
      </c>
      <c r="B322" s="391"/>
      <c r="C322" s="27" t="s">
        <v>63</v>
      </c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275"/>
      <c r="U322" s="275"/>
    </row>
    <row r="323" spans="1:21" x14ac:dyDescent="0.35">
      <c r="A323" s="19" t="s">
        <v>143</v>
      </c>
      <c r="B323" s="388" t="s">
        <v>94</v>
      </c>
      <c r="C323" s="28" t="s">
        <v>59</v>
      </c>
      <c r="D323" s="32"/>
      <c r="E323" s="32"/>
      <c r="F323" s="32"/>
      <c r="G323" s="32">
        <f t="shared" ref="G323:R323" si="227">(G79/G$88)/G$89</f>
        <v>10.75755300788728</v>
      </c>
      <c r="H323" s="32">
        <f t="shared" si="227"/>
        <v>0</v>
      </c>
      <c r="I323" s="32">
        <f t="shared" si="227"/>
        <v>2.3254484060414669</v>
      </c>
      <c r="J323" s="32">
        <f t="shared" si="227"/>
        <v>3.0548051327834949</v>
      </c>
      <c r="K323" s="32">
        <f t="shared" si="227"/>
        <v>4.5774065025004145</v>
      </c>
      <c r="L323" s="32">
        <f t="shared" si="227"/>
        <v>5.9689817374100755</v>
      </c>
      <c r="M323" s="32">
        <f t="shared" si="227"/>
        <v>5.8683895101975407</v>
      </c>
      <c r="N323" s="32">
        <f t="shared" si="227"/>
        <v>4.8119653579080648</v>
      </c>
      <c r="O323" s="32">
        <f t="shared" si="227"/>
        <v>4.1485063389347427</v>
      </c>
      <c r="P323" s="32">
        <f t="shared" si="227"/>
        <v>4.5929846539163082</v>
      </c>
      <c r="Q323" s="32">
        <f t="shared" si="227"/>
        <v>3.1769024540439137</v>
      </c>
      <c r="R323" s="32">
        <f t="shared" si="227"/>
        <v>2.1060917580288305</v>
      </c>
      <c r="S323" s="32">
        <f t="shared" si="223"/>
        <v>2.2734435617326398</v>
      </c>
      <c r="T323" s="107">
        <f t="shared" si="223"/>
        <v>6.0168341193917252</v>
      </c>
      <c r="U323" s="107">
        <f t="shared" ref="U323" si="228">(U79/U$88)/U$89</f>
        <v>5.6082311413063257</v>
      </c>
    </row>
    <row r="324" spans="1:21" x14ac:dyDescent="0.35">
      <c r="A324" s="19" t="s">
        <v>143</v>
      </c>
      <c r="B324" s="388"/>
      <c r="C324" s="20" t="s">
        <v>60</v>
      </c>
      <c r="D324" s="32"/>
      <c r="E324" s="32"/>
      <c r="F324" s="32"/>
      <c r="G324" s="32">
        <f t="shared" ref="G324:R324" si="229">(G80/G$88)/G$89</f>
        <v>10.75755300788728</v>
      </c>
      <c r="H324" s="32">
        <f t="shared" si="229"/>
        <v>0</v>
      </c>
      <c r="I324" s="32">
        <f t="shared" si="229"/>
        <v>2.3254484060414669</v>
      </c>
      <c r="J324" s="32">
        <f t="shared" si="229"/>
        <v>3.0548051327834949</v>
      </c>
      <c r="K324" s="32">
        <f t="shared" si="229"/>
        <v>4.5774065025004145</v>
      </c>
      <c r="L324" s="32">
        <f t="shared" si="229"/>
        <v>5.9689817374100755</v>
      </c>
      <c r="M324" s="32">
        <f t="shared" si="229"/>
        <v>5.8683895101975407</v>
      </c>
      <c r="N324" s="32">
        <f t="shared" si="229"/>
        <v>4.8119653579080648</v>
      </c>
      <c r="O324" s="32">
        <f t="shared" si="229"/>
        <v>4.1485063389347427</v>
      </c>
      <c r="P324" s="32">
        <f t="shared" si="229"/>
        <v>4.5929846539163082</v>
      </c>
      <c r="Q324" s="32">
        <f t="shared" si="229"/>
        <v>3.1769024540439137</v>
      </c>
      <c r="R324" s="32">
        <f t="shared" si="229"/>
        <v>2.1060917580288305</v>
      </c>
      <c r="S324" s="32">
        <f t="shared" si="223"/>
        <v>2.2734435617326398</v>
      </c>
      <c r="T324" s="107">
        <f t="shared" si="223"/>
        <v>6.0168341193917252</v>
      </c>
      <c r="U324" s="107">
        <f t="shared" ref="U324" si="230">(U80/U$88)/U$89</f>
        <v>5.6082311413063257</v>
      </c>
    </row>
    <row r="325" spans="1:21" x14ac:dyDescent="0.35">
      <c r="A325" s="19" t="s">
        <v>143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107"/>
      <c r="U325" s="107"/>
    </row>
    <row r="326" spans="1:21" x14ac:dyDescent="0.35">
      <c r="A326" s="19" t="s">
        <v>143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107"/>
      <c r="U326" s="107"/>
    </row>
    <row r="327" spans="1:21" x14ac:dyDescent="0.35">
      <c r="A327" s="19" t="s">
        <v>143</v>
      </c>
      <c r="B327" s="389"/>
      <c r="C327" s="25" t="s">
        <v>63</v>
      </c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308"/>
      <c r="U327" s="308"/>
    </row>
    <row r="328" spans="1:21" x14ac:dyDescent="0.35">
      <c r="A328" s="19" t="s">
        <v>143</v>
      </c>
    </row>
    <row r="329" spans="1:21" x14ac:dyDescent="0.35">
      <c r="A329" s="19" t="s">
        <v>143</v>
      </c>
    </row>
    <row r="330" spans="1:21" x14ac:dyDescent="0.35">
      <c r="A330" s="19" t="s">
        <v>143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68">
        <v>2015</v>
      </c>
      <c r="U330" s="268">
        <v>2016</v>
      </c>
    </row>
    <row r="331" spans="1:21" x14ac:dyDescent="0.35">
      <c r="A331" s="19" t="s">
        <v>143</v>
      </c>
      <c r="B331" s="385" t="s">
        <v>0</v>
      </c>
      <c r="C331" s="260" t="s">
        <v>125</v>
      </c>
      <c r="D331" s="77"/>
      <c r="E331" s="86">
        <f t="shared" ref="E331:R335" si="231">(E8/E$90)*100</f>
        <v>13.992840668776999</v>
      </c>
      <c r="F331" s="86">
        <f t="shared" si="231"/>
        <v>27.259679131960972</v>
      </c>
      <c r="G331" s="86">
        <f t="shared" si="231"/>
        <v>21.104119068580797</v>
      </c>
      <c r="H331" s="86">
        <f t="shared" si="231"/>
        <v>13.187975334878391</v>
      </c>
      <c r="I331" s="86">
        <f t="shared" si="231"/>
        <v>9.6765237741437016</v>
      </c>
      <c r="J331" s="86">
        <f t="shared" si="231"/>
        <v>14.016487022106148</v>
      </c>
      <c r="K331" s="86">
        <f t="shared" si="231"/>
        <v>14.989134103407167</v>
      </c>
      <c r="L331" s="86">
        <f t="shared" si="231"/>
        <v>19.593723767114575</v>
      </c>
      <c r="M331" s="86">
        <f t="shared" si="231"/>
        <v>21.77597050820324</v>
      </c>
      <c r="N331" s="86">
        <f t="shared" si="231"/>
        <v>17.089919330758377</v>
      </c>
      <c r="O331" s="86">
        <f t="shared" si="231"/>
        <v>22.292478846943897</v>
      </c>
      <c r="P331" s="86">
        <f t="shared" si="231"/>
        <v>18.087938132601526</v>
      </c>
      <c r="Q331" s="86">
        <f t="shared" si="231"/>
        <v>25.115988446244881</v>
      </c>
      <c r="R331" s="86">
        <f t="shared" si="231"/>
        <v>19.797760288442536</v>
      </c>
      <c r="S331" s="86">
        <f t="shared" ref="S331:T331" si="232">(S8/S$90)*100</f>
        <v>16.670299513325357</v>
      </c>
      <c r="T331" s="235">
        <f t="shared" si="232"/>
        <v>11.393442137878614</v>
      </c>
      <c r="U331" s="235">
        <f t="shared" ref="U331" si="233">(U8/U$90)*100</f>
        <v>9.4625241582495221</v>
      </c>
    </row>
    <row r="332" spans="1:21" ht="15" customHeight="1" x14ac:dyDescent="0.35">
      <c r="A332" s="19" t="s">
        <v>143</v>
      </c>
      <c r="B332" s="386"/>
      <c r="C332" s="260" t="s">
        <v>124</v>
      </c>
      <c r="D332" s="86"/>
      <c r="E332" s="86">
        <f t="shared" si="231"/>
        <v>25.464567099809372</v>
      </c>
      <c r="F332" s="86">
        <f t="shared" si="231"/>
        <v>32.93337263802951</v>
      </c>
      <c r="G332" s="86">
        <f t="shared" si="231"/>
        <v>33.661983313504649</v>
      </c>
      <c r="H332" s="86">
        <f t="shared" si="231"/>
        <v>14.45620434902653</v>
      </c>
      <c r="I332" s="86">
        <f t="shared" si="231"/>
        <v>16.721331626237923</v>
      </c>
      <c r="J332" s="86">
        <f t="shared" si="231"/>
        <v>23.960382736432788</v>
      </c>
      <c r="K332" s="86">
        <f t="shared" si="231"/>
        <v>19.89613959689455</v>
      </c>
      <c r="L332" s="86">
        <f t="shared" si="231"/>
        <v>25.406467982585205</v>
      </c>
      <c r="M332" s="86">
        <f t="shared" si="231"/>
        <v>26.60879136617924</v>
      </c>
      <c r="N332" s="86">
        <f t="shared" si="231"/>
        <v>21.28238620775252</v>
      </c>
      <c r="O332" s="86">
        <f t="shared" si="231"/>
        <v>22.460238031571265</v>
      </c>
      <c r="P332" s="86">
        <f t="shared" si="231"/>
        <v>19.325810297538453</v>
      </c>
      <c r="Q332" s="86">
        <f t="shared" si="231"/>
        <v>27.752659693902228</v>
      </c>
      <c r="R332" s="86">
        <f t="shared" si="231"/>
        <v>19.013374046019273</v>
      </c>
      <c r="S332" s="86">
        <f t="shared" ref="S332:T332" si="234">(S9/S$90)*100</f>
        <v>15.725700446558703</v>
      </c>
      <c r="T332" s="235">
        <f t="shared" si="234"/>
        <v>15.865443731213452</v>
      </c>
      <c r="U332" s="235">
        <f t="shared" ref="U332" si="235">(U9/U$90)*100</f>
        <v>15.593994842312364</v>
      </c>
    </row>
    <row r="333" spans="1:21" ht="15" customHeight="1" x14ac:dyDescent="0.35">
      <c r="A333" s="19" t="s">
        <v>143</v>
      </c>
      <c r="B333" s="386"/>
      <c r="C333" s="95" t="s">
        <v>126</v>
      </c>
      <c r="D333" s="86"/>
      <c r="E333" s="86">
        <f t="shared" si="231"/>
        <v>0</v>
      </c>
      <c r="F333" s="86">
        <f t="shared" si="231"/>
        <v>0</v>
      </c>
      <c r="G333" s="86">
        <f t="shared" si="231"/>
        <v>13.378072114266073</v>
      </c>
      <c r="H333" s="86">
        <f t="shared" si="231"/>
        <v>0</v>
      </c>
      <c r="I333" s="86">
        <f t="shared" si="231"/>
        <v>6.0201066200256488</v>
      </c>
      <c r="J333" s="86">
        <f t="shared" si="231"/>
        <v>10.876889772118338</v>
      </c>
      <c r="K333" s="86">
        <f t="shared" si="231"/>
        <v>11.416146147462408</v>
      </c>
      <c r="L333" s="86">
        <f t="shared" si="231"/>
        <v>15.926926478984695</v>
      </c>
      <c r="M333" s="86">
        <f t="shared" si="231"/>
        <v>17.9419838769496</v>
      </c>
      <c r="N333" s="86">
        <f t="shared" si="231"/>
        <v>13.723627976655228</v>
      </c>
      <c r="O333" s="86">
        <f t="shared" si="231"/>
        <v>16.674538255286091</v>
      </c>
      <c r="P333" s="86">
        <f t="shared" si="231"/>
        <v>13.539646401861757</v>
      </c>
      <c r="Q333" s="86">
        <f t="shared" si="231"/>
        <v>21.120030963484105</v>
      </c>
      <c r="R333" s="86">
        <f t="shared" si="231"/>
        <v>13.759691444292688</v>
      </c>
      <c r="S333" s="86">
        <f t="shared" ref="S333:T333" si="236">(S10/S$90)*100</f>
        <v>10.802823362273555</v>
      </c>
      <c r="T333" s="235">
        <f t="shared" si="236"/>
        <v>11.179968270751647</v>
      </c>
      <c r="U333" s="235">
        <f t="shared" ref="U333" si="237">(U10/U$90)*100</f>
        <v>8.7590727085968787</v>
      </c>
    </row>
    <row r="334" spans="1:21" ht="15" customHeight="1" x14ac:dyDescent="0.35">
      <c r="A334" s="19" t="s">
        <v>143</v>
      </c>
      <c r="B334" s="386"/>
      <c r="C334" s="260" t="s">
        <v>123</v>
      </c>
      <c r="D334" s="76"/>
      <c r="E334" s="76">
        <f t="shared" si="231"/>
        <v>13.992840668776999</v>
      </c>
      <c r="F334" s="76">
        <f t="shared" si="231"/>
        <v>14.77321435328415</v>
      </c>
      <c r="G334" s="76">
        <f t="shared" si="231"/>
        <v>13.378072114266073</v>
      </c>
      <c r="H334" s="76">
        <f t="shared" si="231"/>
        <v>7.9287321893223783</v>
      </c>
      <c r="I334" s="76">
        <f t="shared" si="231"/>
        <v>6.0201066200256488</v>
      </c>
      <c r="J334" s="76">
        <f t="shared" si="231"/>
        <v>10.876889772118338</v>
      </c>
      <c r="K334" s="76">
        <f t="shared" si="231"/>
        <v>11.416146147462408</v>
      </c>
      <c r="L334" s="76">
        <f t="shared" si="231"/>
        <v>15.926926478984695</v>
      </c>
      <c r="M334" s="76">
        <f t="shared" si="231"/>
        <v>17.9419838769496</v>
      </c>
      <c r="N334" s="76">
        <f t="shared" si="231"/>
        <v>13.723627976655228</v>
      </c>
      <c r="O334" s="76">
        <f t="shared" si="231"/>
        <v>16.674538255286091</v>
      </c>
      <c r="P334" s="76">
        <f t="shared" si="231"/>
        <v>13.539646401861757</v>
      </c>
      <c r="Q334" s="76">
        <f t="shared" si="231"/>
        <v>21.120030963484105</v>
      </c>
      <c r="R334" s="76">
        <f t="shared" si="231"/>
        <v>13.759691444292688</v>
      </c>
      <c r="S334" s="76">
        <f t="shared" ref="S334:T334" si="238">(S11/S$90)*100</f>
        <v>10.802823362273555</v>
      </c>
      <c r="T334" s="272">
        <f t="shared" si="238"/>
        <v>11.179968270751647</v>
      </c>
      <c r="U334" s="272">
        <f t="shared" ref="U334" si="239">(U11/U$90)*100</f>
        <v>8.7590727085968787</v>
      </c>
    </row>
    <row r="335" spans="1:21" ht="15" customHeight="1" x14ac:dyDescent="0.35">
      <c r="A335" s="19" t="s">
        <v>143</v>
      </c>
      <c r="B335" s="386"/>
      <c r="C335" s="20" t="s">
        <v>117</v>
      </c>
      <c r="D335" s="32"/>
      <c r="E335" s="32">
        <f t="shared" si="231"/>
        <v>13.992840668776999</v>
      </c>
      <c r="F335" s="32">
        <f t="shared" si="231"/>
        <v>14.77321435328415</v>
      </c>
      <c r="G335" s="32">
        <f t="shared" si="231"/>
        <v>13.378072114266073</v>
      </c>
      <c r="H335" s="32">
        <f t="shared" si="231"/>
        <v>7.9287321893223783</v>
      </c>
      <c r="I335" s="32">
        <f t="shared" si="231"/>
        <v>6.0201066200256488</v>
      </c>
      <c r="J335" s="32">
        <f t="shared" si="231"/>
        <v>10.876889772118338</v>
      </c>
      <c r="K335" s="32">
        <f t="shared" si="231"/>
        <v>11.416146147462408</v>
      </c>
      <c r="L335" s="32">
        <f t="shared" si="231"/>
        <v>15.926926478984695</v>
      </c>
      <c r="M335" s="32">
        <f t="shared" si="231"/>
        <v>17.9419838769496</v>
      </c>
      <c r="N335" s="32">
        <f t="shared" si="231"/>
        <v>13.723627976655228</v>
      </c>
      <c r="O335" s="32">
        <f t="shared" si="231"/>
        <v>16.674538255286091</v>
      </c>
      <c r="P335" s="32">
        <f t="shared" si="231"/>
        <v>13.539646401861757</v>
      </c>
      <c r="Q335" s="32">
        <f t="shared" si="231"/>
        <v>21.120030963484105</v>
      </c>
      <c r="R335" s="32">
        <f t="shared" si="231"/>
        <v>13.759691444292688</v>
      </c>
      <c r="S335" s="32">
        <f t="shared" ref="S335:T335" si="240">(S12/S$90)*100</f>
        <v>10.802823362273555</v>
      </c>
      <c r="T335" s="107">
        <f t="shared" si="240"/>
        <v>11.179968270751647</v>
      </c>
      <c r="U335" s="107">
        <f t="shared" ref="U335" si="241">(U12/U$90)*100</f>
        <v>8.7590727085968787</v>
      </c>
    </row>
    <row r="336" spans="1:21" ht="15" customHeight="1" x14ac:dyDescent="0.35">
      <c r="A336" s="19" t="s">
        <v>143</v>
      </c>
      <c r="B336" s="386"/>
      <c r="C336" s="254" t="s">
        <v>118</v>
      </c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107"/>
      <c r="U336" s="107"/>
    </row>
    <row r="337" spans="1:21" ht="15" customHeight="1" x14ac:dyDescent="0.35">
      <c r="A337" s="19" t="s">
        <v>143</v>
      </c>
      <c r="B337" s="386"/>
      <c r="C337" s="254" t="s">
        <v>119</v>
      </c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107"/>
      <c r="U337" s="107"/>
    </row>
    <row r="338" spans="1:21" ht="15" customHeight="1" x14ac:dyDescent="0.35">
      <c r="A338" s="19" t="s">
        <v>143</v>
      </c>
      <c r="B338" s="386"/>
      <c r="C338" s="254" t="s">
        <v>120</v>
      </c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273"/>
      <c r="U338" s="273"/>
    </row>
    <row r="339" spans="1:21" ht="15" customHeight="1" x14ac:dyDescent="0.35">
      <c r="A339" s="19" t="s">
        <v>143</v>
      </c>
      <c r="B339" s="386"/>
      <c r="C339" s="260" t="s">
        <v>121</v>
      </c>
      <c r="D339" s="32"/>
      <c r="E339" s="32">
        <f t="shared" ref="E339:R339" si="242">(E16/E$90)*100</f>
        <v>11.471726431032373</v>
      </c>
      <c r="F339" s="32">
        <f t="shared" si="242"/>
        <v>18.160158284745361</v>
      </c>
      <c r="G339" s="32">
        <f t="shared" si="242"/>
        <v>20.283911199238581</v>
      </c>
      <c r="H339" s="32">
        <f t="shared" si="242"/>
        <v>6.5274721597041534</v>
      </c>
      <c r="I339" s="32">
        <f t="shared" si="242"/>
        <v>10.701225006212272</v>
      </c>
      <c r="J339" s="32">
        <f t="shared" si="242"/>
        <v>13.08349296431445</v>
      </c>
      <c r="K339" s="32">
        <f t="shared" si="242"/>
        <v>8.4799934494321398</v>
      </c>
      <c r="L339" s="32">
        <f t="shared" si="242"/>
        <v>9.4795415036005117</v>
      </c>
      <c r="M339" s="32">
        <f t="shared" si="242"/>
        <v>8.6668074892296385</v>
      </c>
      <c r="N339" s="32">
        <f t="shared" si="242"/>
        <v>7.5587582310972916</v>
      </c>
      <c r="O339" s="32">
        <f t="shared" si="242"/>
        <v>5.7856997762851741</v>
      </c>
      <c r="P339" s="32">
        <f t="shared" si="242"/>
        <v>5.7861638956766974</v>
      </c>
      <c r="Q339" s="32">
        <f t="shared" si="242"/>
        <v>6.6326287304181193</v>
      </c>
      <c r="R339" s="32">
        <f t="shared" si="242"/>
        <v>5.2536826017265854</v>
      </c>
      <c r="S339" s="32">
        <f t="shared" ref="S339:T339" si="243">(S16/S$90)*100</f>
        <v>4.9228770842851448</v>
      </c>
      <c r="T339" s="107">
        <f t="shared" si="243"/>
        <v>4.6854754604618059</v>
      </c>
      <c r="U339" s="107">
        <f t="shared" ref="U339" si="244">(U16/U$90)*100</f>
        <v>6.8349221337154846</v>
      </c>
    </row>
    <row r="340" spans="1:21" ht="15" customHeight="1" x14ac:dyDescent="0.35">
      <c r="A340" s="19" t="s">
        <v>143</v>
      </c>
      <c r="B340" s="386"/>
      <c r="C340" s="260" t="s">
        <v>122</v>
      </c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107"/>
      <c r="U340" s="107"/>
    </row>
    <row r="341" spans="1:21" ht="15" customHeight="1" x14ac:dyDescent="0.35">
      <c r="A341" s="19" t="s">
        <v>143</v>
      </c>
      <c r="B341" s="387"/>
      <c r="C341" s="261" t="s">
        <v>116</v>
      </c>
      <c r="D341" s="33"/>
      <c r="E341" s="33">
        <f t="shared" ref="E341:R353" si="245">(E18/E$90)*100</f>
        <v>0</v>
      </c>
      <c r="F341" s="33">
        <f t="shared" si="245"/>
        <v>12.486464778676821</v>
      </c>
      <c r="G341" s="33">
        <f t="shared" si="245"/>
        <v>7.7260469543147208</v>
      </c>
      <c r="H341" s="33">
        <f t="shared" si="245"/>
        <v>5.2592431455560114</v>
      </c>
      <c r="I341" s="33">
        <f t="shared" si="245"/>
        <v>3.6564171541180515</v>
      </c>
      <c r="J341" s="33">
        <f t="shared" si="245"/>
        <v>3.1395972499878106</v>
      </c>
      <c r="K341" s="33">
        <f t="shared" si="245"/>
        <v>3.5729879559447593</v>
      </c>
      <c r="L341" s="33">
        <f t="shared" si="245"/>
        <v>3.6667972881298798</v>
      </c>
      <c r="M341" s="33">
        <f t="shared" si="245"/>
        <v>3.8339866312536408</v>
      </c>
      <c r="N341" s="33">
        <f t="shared" si="245"/>
        <v>3.3662913541031494</v>
      </c>
      <c r="O341" s="33">
        <f t="shared" si="245"/>
        <v>5.6179405916578098</v>
      </c>
      <c r="P341" s="33">
        <f t="shared" si="245"/>
        <v>4.5482917307397672</v>
      </c>
      <c r="Q341" s="33">
        <f t="shared" si="245"/>
        <v>3.995957482760776</v>
      </c>
      <c r="R341" s="33">
        <f t="shared" si="245"/>
        <v>6.0380688441498478</v>
      </c>
      <c r="S341" s="33">
        <f t="shared" ref="S341:T341" si="246">(S18/S$90)*100</f>
        <v>5.8674761510518039</v>
      </c>
      <c r="T341" s="275">
        <f t="shared" si="246"/>
        <v>0.21347386712696667</v>
      </c>
      <c r="U341" s="275">
        <f t="shared" ref="U341" si="247">(U18/U$90)*100</f>
        <v>0.7034514496526435</v>
      </c>
    </row>
    <row r="342" spans="1:21" x14ac:dyDescent="0.35">
      <c r="A342" s="19" t="s">
        <v>143</v>
      </c>
      <c r="B342" s="390" t="s">
        <v>4</v>
      </c>
      <c r="C342" s="260" t="s">
        <v>59</v>
      </c>
      <c r="D342" s="51"/>
      <c r="E342" s="51"/>
      <c r="F342" s="51"/>
      <c r="G342" s="51">
        <f t="shared" si="245"/>
        <v>1.2900184750423012</v>
      </c>
      <c r="H342" s="51">
        <f t="shared" si="245"/>
        <v>0</v>
      </c>
      <c r="I342" s="51">
        <f t="shared" si="245"/>
        <v>1.7023643152491477</v>
      </c>
      <c r="J342" s="51">
        <f t="shared" si="245"/>
        <v>0.75924907280949827</v>
      </c>
      <c r="K342" s="51">
        <f t="shared" si="245"/>
        <v>1.1767180557755048</v>
      </c>
      <c r="L342" s="51">
        <f t="shared" si="245"/>
        <v>1.7947749776047395</v>
      </c>
      <c r="M342" s="51">
        <f t="shared" si="245"/>
        <v>0.740592639261066</v>
      </c>
      <c r="N342" s="51">
        <f t="shared" si="245"/>
        <v>0.72298343036628365</v>
      </c>
      <c r="O342" s="51">
        <f t="shared" si="245"/>
        <v>0.8459309634402834</v>
      </c>
      <c r="P342" s="51">
        <f t="shared" si="245"/>
        <v>0.6926684564662291</v>
      </c>
      <c r="Q342" s="51">
        <f t="shared" si="245"/>
        <v>0.96621904933647129</v>
      </c>
      <c r="R342" s="51">
        <f t="shared" si="245"/>
        <v>0.70683439221245536</v>
      </c>
      <c r="S342" s="51">
        <f t="shared" ref="S342:T403" si="248">(S19/S$90)*100</f>
        <v>0.61680147403871532</v>
      </c>
      <c r="T342" s="294">
        <f t="shared" si="248"/>
        <v>0.70480893410760825</v>
      </c>
      <c r="U342" s="294">
        <f t="shared" ref="U342" si="249">(U19/U$90)*100</f>
        <v>0.81270219360547913</v>
      </c>
    </row>
    <row r="343" spans="1:21" x14ac:dyDescent="0.35">
      <c r="A343" s="19" t="s">
        <v>143</v>
      </c>
      <c r="B343" s="390"/>
      <c r="C343" s="254" t="s">
        <v>60</v>
      </c>
      <c r="D343" s="51"/>
      <c r="E343" s="51"/>
      <c r="F343" s="51"/>
      <c r="G343" s="51">
        <f t="shared" si="245"/>
        <v>1.2900184750423012</v>
      </c>
      <c r="H343" s="51">
        <f t="shared" si="245"/>
        <v>0</v>
      </c>
      <c r="I343" s="51">
        <f t="shared" si="245"/>
        <v>1.7023643152491477</v>
      </c>
      <c r="J343" s="51">
        <f t="shared" si="245"/>
        <v>0.75924907280949827</v>
      </c>
      <c r="K343" s="51">
        <f t="shared" si="245"/>
        <v>1.1767180557755048</v>
      </c>
      <c r="L343" s="51">
        <f t="shared" si="245"/>
        <v>1.7947749776047395</v>
      </c>
      <c r="M343" s="51">
        <f t="shared" si="245"/>
        <v>0.740592639261066</v>
      </c>
      <c r="N343" s="51">
        <f t="shared" si="245"/>
        <v>0.72298343036628365</v>
      </c>
      <c r="O343" s="51">
        <f t="shared" si="245"/>
        <v>0.8459309634402834</v>
      </c>
      <c r="P343" s="51">
        <f t="shared" si="245"/>
        <v>0.6926684564662291</v>
      </c>
      <c r="Q343" s="51">
        <f t="shared" si="245"/>
        <v>0.96621904933647129</v>
      </c>
      <c r="R343" s="51">
        <f t="shared" si="245"/>
        <v>0.70683439221245536</v>
      </c>
      <c r="S343" s="51">
        <f t="shared" si="248"/>
        <v>0.61680147403871532</v>
      </c>
      <c r="T343" s="294">
        <f t="shared" si="248"/>
        <v>0.70480893410760825</v>
      </c>
      <c r="U343" s="294">
        <f t="shared" ref="U343" si="250">(U20/U$90)*100</f>
        <v>0.81270219360547913</v>
      </c>
    </row>
    <row r="344" spans="1:21" x14ac:dyDescent="0.35">
      <c r="A344" s="19" t="s">
        <v>143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294"/>
      <c r="U344" s="294"/>
    </row>
    <row r="345" spans="1:21" x14ac:dyDescent="0.35">
      <c r="A345" s="19" t="s">
        <v>143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294"/>
      <c r="U345" s="294"/>
    </row>
    <row r="346" spans="1:21" x14ac:dyDescent="0.35">
      <c r="A346" s="19" t="s">
        <v>143</v>
      </c>
      <c r="B346" s="391"/>
      <c r="C346" s="255" t="s">
        <v>63</v>
      </c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297"/>
      <c r="U346" s="297"/>
    </row>
    <row r="347" spans="1:21" x14ac:dyDescent="0.35">
      <c r="A347" s="19" t="s">
        <v>143</v>
      </c>
      <c r="B347" s="390" t="s">
        <v>5</v>
      </c>
      <c r="C347" s="17" t="s">
        <v>59</v>
      </c>
      <c r="D347" s="51"/>
      <c r="E347" s="51"/>
      <c r="F347" s="51"/>
      <c r="G347" s="51">
        <f t="shared" si="245"/>
        <v>0.21973919601311337</v>
      </c>
      <c r="H347" s="51">
        <f t="shared" si="245"/>
        <v>0</v>
      </c>
      <c r="I347" s="51">
        <f t="shared" si="245"/>
        <v>2.3513310344396136E-2</v>
      </c>
      <c r="J347" s="51">
        <f t="shared" si="245"/>
        <v>0.34274077051538349</v>
      </c>
      <c r="K347" s="51">
        <f t="shared" si="245"/>
        <v>5.3433633718448753E-2</v>
      </c>
      <c r="L347" s="51">
        <f t="shared" si="245"/>
        <v>2.7070303572707698E-2</v>
      </c>
      <c r="M347" s="51">
        <f t="shared" si="245"/>
        <v>0.55518173482028554</v>
      </c>
      <c r="N347" s="51">
        <f t="shared" si="245"/>
        <v>0.14445743765864522</v>
      </c>
      <c r="O347" s="51">
        <f t="shared" si="245"/>
        <v>0.46563301924850697</v>
      </c>
      <c r="P347" s="51">
        <f t="shared" si="245"/>
        <v>0.1421646271626445</v>
      </c>
      <c r="Q347" s="51">
        <f t="shared" si="245"/>
        <v>0.10218071195391763</v>
      </c>
      <c r="R347" s="51">
        <f t="shared" si="245"/>
        <v>2.6146660823634503E-2</v>
      </c>
      <c r="S347" s="51">
        <f t="shared" si="248"/>
        <v>0.10973187743011951</v>
      </c>
      <c r="T347" s="294">
        <f t="shared" si="248"/>
        <v>9.6134069217802418E-2</v>
      </c>
      <c r="U347" s="294">
        <f t="shared" ref="U347" si="251">(U24/U$90)*100</f>
        <v>0.13557585816721576</v>
      </c>
    </row>
    <row r="348" spans="1:21" x14ac:dyDescent="0.35">
      <c r="A348" s="19" t="s">
        <v>143</v>
      </c>
      <c r="B348" s="390"/>
      <c r="C348" s="20" t="s">
        <v>60</v>
      </c>
      <c r="D348" s="51"/>
      <c r="E348" s="51"/>
      <c r="F348" s="51"/>
      <c r="G348" s="51">
        <f t="shared" si="245"/>
        <v>0.21973919601311337</v>
      </c>
      <c r="H348" s="51">
        <f t="shared" si="245"/>
        <v>0</v>
      </c>
      <c r="I348" s="51">
        <f t="shared" si="245"/>
        <v>2.3513310344396136E-2</v>
      </c>
      <c r="J348" s="51">
        <f t="shared" si="245"/>
        <v>0.34274077051538349</v>
      </c>
      <c r="K348" s="51">
        <f t="shared" si="245"/>
        <v>5.3433633718448753E-2</v>
      </c>
      <c r="L348" s="51">
        <f t="shared" si="245"/>
        <v>2.7070303572707698E-2</v>
      </c>
      <c r="M348" s="51">
        <f t="shared" si="245"/>
        <v>0.55518173482028554</v>
      </c>
      <c r="N348" s="51">
        <f t="shared" si="245"/>
        <v>0.14445743765864522</v>
      </c>
      <c r="O348" s="51">
        <f t="shared" si="245"/>
        <v>0.46563301924850697</v>
      </c>
      <c r="P348" s="51">
        <f t="shared" si="245"/>
        <v>0.1421646271626445</v>
      </c>
      <c r="Q348" s="51">
        <f t="shared" si="245"/>
        <v>0.10218071195391763</v>
      </c>
      <c r="R348" s="51">
        <f t="shared" si="245"/>
        <v>2.6146660823634503E-2</v>
      </c>
      <c r="S348" s="51">
        <f t="shared" si="248"/>
        <v>0.10973187743011951</v>
      </c>
      <c r="T348" s="294">
        <f t="shared" si="248"/>
        <v>9.6134069217802418E-2</v>
      </c>
      <c r="U348" s="294">
        <f t="shared" ref="U348" si="252">(U25/U$90)*100</f>
        <v>0.13557585816721576</v>
      </c>
    </row>
    <row r="349" spans="1:21" x14ac:dyDescent="0.35">
      <c r="A349" s="19" t="s">
        <v>143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294"/>
      <c r="U349" s="294"/>
    </row>
    <row r="350" spans="1:21" x14ac:dyDescent="0.35">
      <c r="A350" s="19" t="s">
        <v>143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294"/>
      <c r="U350" s="294"/>
    </row>
    <row r="351" spans="1:21" x14ac:dyDescent="0.35">
      <c r="A351" s="19" t="s">
        <v>143</v>
      </c>
      <c r="B351" s="391"/>
      <c r="C351" s="27" t="s">
        <v>63</v>
      </c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297"/>
      <c r="U351" s="297"/>
    </row>
    <row r="352" spans="1:21" x14ac:dyDescent="0.35">
      <c r="A352" s="19" t="s">
        <v>143</v>
      </c>
      <c r="B352" s="390" t="s">
        <v>6</v>
      </c>
      <c r="C352" s="17" t="s">
        <v>59</v>
      </c>
      <c r="D352" s="51"/>
      <c r="E352" s="51"/>
      <c r="F352" s="51"/>
      <c r="G352" s="51">
        <f t="shared" si="245"/>
        <v>0.18097804832910322</v>
      </c>
      <c r="H352" s="51">
        <f t="shared" si="245"/>
        <v>0</v>
      </c>
      <c r="I352" s="51">
        <f t="shared" si="245"/>
        <v>0.1623136881103569</v>
      </c>
      <c r="J352" s="51">
        <f t="shared" si="245"/>
        <v>0.33358394474986591</v>
      </c>
      <c r="K352" s="51">
        <f t="shared" si="245"/>
        <v>0.30244281922633509</v>
      </c>
      <c r="L352" s="51">
        <f t="shared" si="245"/>
        <v>0.18261531213473395</v>
      </c>
      <c r="M352" s="51">
        <f t="shared" si="245"/>
        <v>0.20957028055278545</v>
      </c>
      <c r="N352" s="51">
        <f t="shared" si="245"/>
        <v>0.21803131939264597</v>
      </c>
      <c r="O352" s="51">
        <f t="shared" si="245"/>
        <v>0.25995207678657484</v>
      </c>
      <c r="P352" s="51">
        <f t="shared" si="245"/>
        <v>0.12283690017931012</v>
      </c>
      <c r="Q352" s="51">
        <f t="shared" si="245"/>
        <v>9.4947678387950235E-2</v>
      </c>
      <c r="R352" s="51">
        <f t="shared" si="245"/>
        <v>0.16417236757376072</v>
      </c>
      <c r="S352" s="51">
        <f t="shared" si="248"/>
        <v>0.3741439236745569</v>
      </c>
      <c r="T352" s="294">
        <f t="shared" si="248"/>
        <v>0.26254857963245815</v>
      </c>
      <c r="U352" s="294">
        <f t="shared" ref="U352" si="253">(U29/U$90)*100</f>
        <v>0.33238017326583802</v>
      </c>
    </row>
    <row r="353" spans="1:21" x14ac:dyDescent="0.35">
      <c r="A353" s="19" t="s">
        <v>143</v>
      </c>
      <c r="B353" s="390"/>
      <c r="C353" s="20" t="s">
        <v>60</v>
      </c>
      <c r="D353" s="51"/>
      <c r="E353" s="51"/>
      <c r="F353" s="51"/>
      <c r="G353" s="51">
        <f t="shared" si="245"/>
        <v>0.18097804832910322</v>
      </c>
      <c r="H353" s="51">
        <f t="shared" si="245"/>
        <v>0</v>
      </c>
      <c r="I353" s="51">
        <f t="shared" si="245"/>
        <v>0.1623136881103569</v>
      </c>
      <c r="J353" s="51">
        <f t="shared" si="245"/>
        <v>0.33358394474986591</v>
      </c>
      <c r="K353" s="51">
        <f t="shared" si="245"/>
        <v>0.30244281922633509</v>
      </c>
      <c r="L353" s="51">
        <f t="shared" si="245"/>
        <v>0.18261531213473395</v>
      </c>
      <c r="M353" s="51">
        <f t="shared" si="245"/>
        <v>0.20957028055278545</v>
      </c>
      <c r="N353" s="51">
        <f t="shared" si="245"/>
        <v>0.21803131939264597</v>
      </c>
      <c r="O353" s="51">
        <f t="shared" si="245"/>
        <v>0.25995207678657484</v>
      </c>
      <c r="P353" s="51">
        <f t="shared" si="245"/>
        <v>0.12283690017931012</v>
      </c>
      <c r="Q353" s="51">
        <f t="shared" si="245"/>
        <v>9.4947678387950235E-2</v>
      </c>
      <c r="R353" s="51">
        <f t="shared" si="245"/>
        <v>0.16417236757376072</v>
      </c>
      <c r="S353" s="51">
        <f t="shared" ref="S353:T353" si="254">(S30/S$90)*100</f>
        <v>0.3741439236745569</v>
      </c>
      <c r="T353" s="294">
        <f t="shared" si="254"/>
        <v>0.26254857963245815</v>
      </c>
      <c r="U353" s="294">
        <f t="shared" ref="U353" si="255">(U30/U$90)*100</f>
        <v>0.33238017326583802</v>
      </c>
    </row>
    <row r="354" spans="1:21" x14ac:dyDescent="0.35">
      <c r="A354" s="19" t="s">
        <v>143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294"/>
      <c r="U354" s="294"/>
    </row>
    <row r="355" spans="1:21" x14ac:dyDescent="0.35">
      <c r="A355" s="19" t="s">
        <v>143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294"/>
      <c r="U355" s="294"/>
    </row>
    <row r="356" spans="1:21" x14ac:dyDescent="0.35">
      <c r="A356" s="19" t="s">
        <v>143</v>
      </c>
      <c r="B356" s="391"/>
      <c r="C356" s="27" t="s">
        <v>63</v>
      </c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297"/>
      <c r="U356" s="297"/>
    </row>
    <row r="357" spans="1:21" x14ac:dyDescent="0.35">
      <c r="A357" s="19" t="s">
        <v>143</v>
      </c>
      <c r="B357" s="393" t="s">
        <v>7</v>
      </c>
      <c r="C357" s="28" t="s">
        <v>59</v>
      </c>
      <c r="D357" s="51"/>
      <c r="E357" s="51"/>
      <c r="F357" s="51"/>
      <c r="G357" s="51">
        <f t="shared" ref="G357:R372" si="256">(G34/G$90)*100</f>
        <v>5.9191641867597298</v>
      </c>
      <c r="H357" s="51">
        <f t="shared" si="256"/>
        <v>0</v>
      </c>
      <c r="I357" s="51">
        <f t="shared" si="256"/>
        <v>2.5537577348431291</v>
      </c>
      <c r="J357" s="51">
        <f t="shared" si="256"/>
        <v>6.359750842654444</v>
      </c>
      <c r="K357" s="51">
        <f t="shared" si="256"/>
        <v>4.7099947991365561</v>
      </c>
      <c r="L357" s="51">
        <f t="shared" si="256"/>
        <v>7.9056840143177975</v>
      </c>
      <c r="M357" s="51">
        <f t="shared" si="256"/>
        <v>9.0151274048834349</v>
      </c>
      <c r="N357" s="51">
        <f t="shared" si="256"/>
        <v>6.9796818204171922</v>
      </c>
      <c r="O357" s="51">
        <f t="shared" si="256"/>
        <v>10.507226488451224</v>
      </c>
      <c r="P357" s="51">
        <f t="shared" si="256"/>
        <v>8.817740464208903</v>
      </c>
      <c r="Q357" s="51">
        <f t="shared" si="256"/>
        <v>14.85321661649758</v>
      </c>
      <c r="R357" s="51">
        <f t="shared" si="256"/>
        <v>4.8098182097795297</v>
      </c>
      <c r="S357" s="51">
        <f t="shared" si="248"/>
        <v>3.231006513811431</v>
      </c>
      <c r="T357" s="294">
        <f t="shared" si="248"/>
        <v>4.1480259611097932</v>
      </c>
      <c r="U357" s="294">
        <f t="shared" ref="U357" si="257">(U34/U$90)*100</f>
        <v>3.178102420604604</v>
      </c>
    </row>
    <row r="358" spans="1:21" x14ac:dyDescent="0.35">
      <c r="A358" s="19" t="s">
        <v>143</v>
      </c>
      <c r="B358" s="390"/>
      <c r="C358" s="20" t="s">
        <v>60</v>
      </c>
      <c r="D358" s="51"/>
      <c r="E358" s="51"/>
      <c r="F358" s="51"/>
      <c r="G358" s="51">
        <f t="shared" si="256"/>
        <v>5.9191641867597298</v>
      </c>
      <c r="H358" s="51">
        <f t="shared" si="256"/>
        <v>0</v>
      </c>
      <c r="I358" s="51">
        <f t="shared" si="256"/>
        <v>2.5537577348431291</v>
      </c>
      <c r="J358" s="51">
        <f t="shared" si="256"/>
        <v>6.359750842654444</v>
      </c>
      <c r="K358" s="51">
        <f t="shared" si="256"/>
        <v>4.7099947991365561</v>
      </c>
      <c r="L358" s="51">
        <f t="shared" si="256"/>
        <v>7.9056840143177975</v>
      </c>
      <c r="M358" s="51">
        <f t="shared" si="256"/>
        <v>9.0151274048834349</v>
      </c>
      <c r="N358" s="51">
        <f t="shared" si="256"/>
        <v>6.9796818204171922</v>
      </c>
      <c r="O358" s="51">
        <f t="shared" si="256"/>
        <v>10.507226488451224</v>
      </c>
      <c r="P358" s="51">
        <f t="shared" si="256"/>
        <v>8.817740464208903</v>
      </c>
      <c r="Q358" s="51">
        <f t="shared" si="256"/>
        <v>14.85321661649758</v>
      </c>
      <c r="R358" s="51">
        <f t="shared" si="256"/>
        <v>4.8098182097795297</v>
      </c>
      <c r="S358" s="51">
        <f t="shared" si="248"/>
        <v>3.231006513811431</v>
      </c>
      <c r="T358" s="294">
        <f t="shared" si="248"/>
        <v>4.1480259611097932</v>
      </c>
      <c r="U358" s="294">
        <f t="shared" ref="U358" si="258">(U35/U$90)*100</f>
        <v>3.178102420604604</v>
      </c>
    </row>
    <row r="359" spans="1:21" x14ac:dyDescent="0.35">
      <c r="A359" s="19" t="s">
        <v>143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294"/>
      <c r="U359" s="294"/>
    </row>
    <row r="360" spans="1:21" x14ac:dyDescent="0.35">
      <c r="A360" s="19" t="s">
        <v>143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294"/>
      <c r="U360" s="294"/>
    </row>
    <row r="361" spans="1:21" x14ac:dyDescent="0.35">
      <c r="A361" s="19" t="s">
        <v>143</v>
      </c>
      <c r="B361" s="391"/>
      <c r="C361" s="27" t="s">
        <v>63</v>
      </c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297"/>
      <c r="U361" s="297"/>
    </row>
    <row r="362" spans="1:21" x14ac:dyDescent="0.35">
      <c r="A362" s="19" t="s">
        <v>143</v>
      </c>
      <c r="B362" s="393" t="s">
        <v>8</v>
      </c>
      <c r="C362" s="28" t="s">
        <v>59</v>
      </c>
      <c r="D362" s="51"/>
      <c r="E362" s="51"/>
      <c r="F362" s="51"/>
      <c r="G362" s="51">
        <f t="shared" si="256"/>
        <v>0.13552028606175973</v>
      </c>
      <c r="H362" s="51">
        <f t="shared" si="256"/>
        <v>0</v>
      </c>
      <c r="I362" s="51">
        <f t="shared" si="256"/>
        <v>0.11903916878225783</v>
      </c>
      <c r="J362" s="51">
        <f t="shared" si="256"/>
        <v>0.24854724128431424</v>
      </c>
      <c r="K362" s="51">
        <f t="shared" si="256"/>
        <v>0.10592018493879854</v>
      </c>
      <c r="L362" s="51">
        <f t="shared" si="256"/>
        <v>0.12415464272923016</v>
      </c>
      <c r="M362" s="51">
        <f t="shared" si="256"/>
        <v>0.25446608210490285</v>
      </c>
      <c r="N362" s="51">
        <f t="shared" si="256"/>
        <v>7.6211450017016708E-2</v>
      </c>
      <c r="O362" s="51">
        <f t="shared" si="256"/>
        <v>8.2527691870689382E-2</v>
      </c>
      <c r="P362" s="51">
        <f t="shared" si="256"/>
        <v>6.0289620725071061E-2</v>
      </c>
      <c r="Q362" s="51">
        <f t="shared" si="256"/>
        <v>6.7364764806983196E-2</v>
      </c>
      <c r="R362" s="51">
        <f t="shared" si="256"/>
        <v>7.1539758321142385E-2</v>
      </c>
      <c r="S362" s="51">
        <f t="shared" si="248"/>
        <v>7.9078223308117049E-2</v>
      </c>
      <c r="T362" s="294">
        <f t="shared" si="248"/>
        <v>5.5518592222694035E-2</v>
      </c>
      <c r="U362" s="294">
        <f t="shared" ref="U362" si="259">(U39/U$90)*100</f>
        <v>0.14164997555531503</v>
      </c>
    </row>
    <row r="363" spans="1:21" x14ac:dyDescent="0.35">
      <c r="A363" s="19" t="s">
        <v>143</v>
      </c>
      <c r="B363" s="390"/>
      <c r="C363" s="20" t="s">
        <v>60</v>
      </c>
      <c r="D363" s="51"/>
      <c r="E363" s="51"/>
      <c r="F363" s="51"/>
      <c r="G363" s="51">
        <f t="shared" si="256"/>
        <v>0.13552028606175973</v>
      </c>
      <c r="H363" s="51">
        <f t="shared" si="256"/>
        <v>0</v>
      </c>
      <c r="I363" s="51">
        <f t="shared" si="256"/>
        <v>0.11903916878225783</v>
      </c>
      <c r="J363" s="51">
        <f t="shared" si="256"/>
        <v>0.24854724128431424</v>
      </c>
      <c r="K363" s="51">
        <f t="shared" si="256"/>
        <v>0.10592018493879854</v>
      </c>
      <c r="L363" s="51">
        <f t="shared" si="256"/>
        <v>0.12415464272923016</v>
      </c>
      <c r="M363" s="51">
        <f t="shared" si="256"/>
        <v>0.25446608210490285</v>
      </c>
      <c r="N363" s="51">
        <f t="shared" si="256"/>
        <v>7.6211450017016708E-2</v>
      </c>
      <c r="O363" s="51">
        <f t="shared" si="256"/>
        <v>8.2527691870689382E-2</v>
      </c>
      <c r="P363" s="51">
        <f t="shared" si="256"/>
        <v>6.0289620725071061E-2</v>
      </c>
      <c r="Q363" s="51">
        <f t="shared" si="256"/>
        <v>6.7364764806983196E-2</v>
      </c>
      <c r="R363" s="51">
        <f t="shared" si="256"/>
        <v>7.1539758321142385E-2</v>
      </c>
      <c r="S363" s="51">
        <f t="shared" si="248"/>
        <v>7.9078223308117049E-2</v>
      </c>
      <c r="T363" s="294">
        <f t="shared" si="248"/>
        <v>5.5518592222694035E-2</v>
      </c>
      <c r="U363" s="294">
        <f t="shared" ref="U363" si="260">(U40/U$90)*100</f>
        <v>0.14164997555531503</v>
      </c>
    </row>
    <row r="364" spans="1:21" x14ac:dyDescent="0.35">
      <c r="A364" s="19" t="s">
        <v>143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294"/>
      <c r="U364" s="294"/>
    </row>
    <row r="365" spans="1:21" x14ac:dyDescent="0.35">
      <c r="A365" s="19" t="s">
        <v>143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294"/>
      <c r="U365" s="294"/>
    </row>
    <row r="366" spans="1:21" x14ac:dyDescent="0.35">
      <c r="A366" s="19" t="s">
        <v>143</v>
      </c>
      <c r="B366" s="391"/>
      <c r="C366" s="27" t="s">
        <v>63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297"/>
      <c r="U366" s="297"/>
    </row>
    <row r="367" spans="1:21" x14ac:dyDescent="0.35">
      <c r="A367" s="19" t="s">
        <v>143</v>
      </c>
      <c r="B367" s="393" t="s">
        <v>9</v>
      </c>
      <c r="C367" s="28" t="s">
        <v>59</v>
      </c>
      <c r="D367" s="51"/>
      <c r="E367" s="51"/>
      <c r="F367" s="51"/>
      <c r="G367" s="51">
        <f t="shared" si="256"/>
        <v>1.8032109097398477</v>
      </c>
      <c r="H367" s="51">
        <f t="shared" si="256"/>
        <v>0</v>
      </c>
      <c r="I367" s="51">
        <f t="shared" si="256"/>
        <v>0.49070158134442743</v>
      </c>
      <c r="J367" s="51">
        <f t="shared" si="256"/>
        <v>0.24349564511312108</v>
      </c>
      <c r="K367" s="51">
        <f t="shared" si="256"/>
        <v>1.44279544796036</v>
      </c>
      <c r="L367" s="51">
        <f t="shared" si="256"/>
        <v>1.0726344911198475</v>
      </c>
      <c r="M367" s="51">
        <f t="shared" si="256"/>
        <v>2.4457638180408963</v>
      </c>
      <c r="N367" s="51">
        <f t="shared" si="256"/>
        <v>2.4259684753009836</v>
      </c>
      <c r="O367" s="51">
        <f t="shared" si="256"/>
        <v>0.46965036843768254</v>
      </c>
      <c r="P367" s="51">
        <f t="shared" si="256"/>
        <v>0.15947545989922315</v>
      </c>
      <c r="Q367" s="51">
        <f t="shared" si="256"/>
        <v>8.4254627059852913E-2</v>
      </c>
      <c r="R367" s="51">
        <f t="shared" si="256"/>
        <v>3.022417909929271E-2</v>
      </c>
      <c r="S367" s="51">
        <f t="shared" si="248"/>
        <v>1.0126803146185116E-2</v>
      </c>
      <c r="T367" s="294">
        <f t="shared" si="248"/>
        <v>3.4231966137431916E-2</v>
      </c>
      <c r="U367" s="294">
        <f t="shared" ref="U367" si="261">(U44/U$90)*100</f>
        <v>4.5583549407440631E-2</v>
      </c>
    </row>
    <row r="368" spans="1:21" x14ac:dyDescent="0.35">
      <c r="A368" s="19" t="s">
        <v>143</v>
      </c>
      <c r="B368" s="390"/>
      <c r="C368" s="20" t="s">
        <v>60</v>
      </c>
      <c r="D368" s="51"/>
      <c r="E368" s="51"/>
      <c r="F368" s="51"/>
      <c r="G368" s="51">
        <f t="shared" si="256"/>
        <v>1.8032109097398477</v>
      </c>
      <c r="H368" s="51">
        <f t="shared" si="256"/>
        <v>0</v>
      </c>
      <c r="I368" s="51">
        <f t="shared" si="256"/>
        <v>0.49070158134442743</v>
      </c>
      <c r="J368" s="51">
        <f t="shared" si="256"/>
        <v>0.24349564511312108</v>
      </c>
      <c r="K368" s="51">
        <f t="shared" si="256"/>
        <v>1.44279544796036</v>
      </c>
      <c r="L368" s="51">
        <f t="shared" si="256"/>
        <v>1.0726344911198475</v>
      </c>
      <c r="M368" s="51">
        <f t="shared" si="256"/>
        <v>2.4457638180408963</v>
      </c>
      <c r="N368" s="51">
        <f t="shared" si="256"/>
        <v>2.4259684753009836</v>
      </c>
      <c r="O368" s="51">
        <f t="shared" si="256"/>
        <v>0.46965036843768254</v>
      </c>
      <c r="P368" s="51">
        <f t="shared" si="256"/>
        <v>0.15947545989922315</v>
      </c>
      <c r="Q368" s="51">
        <f t="shared" si="256"/>
        <v>8.4254627059852913E-2</v>
      </c>
      <c r="R368" s="51">
        <f t="shared" si="256"/>
        <v>3.022417909929271E-2</v>
      </c>
      <c r="S368" s="51">
        <f t="shared" si="248"/>
        <v>1.0126803146185116E-2</v>
      </c>
      <c r="T368" s="294">
        <f t="shared" si="248"/>
        <v>3.4231966137431916E-2</v>
      </c>
      <c r="U368" s="294">
        <f t="shared" ref="U368" si="262">(U45/U$90)*100</f>
        <v>4.5583549407440631E-2</v>
      </c>
    </row>
    <row r="369" spans="1:21" x14ac:dyDescent="0.35">
      <c r="A369" s="19" t="s">
        <v>143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294"/>
      <c r="U369" s="294"/>
    </row>
    <row r="370" spans="1:21" x14ac:dyDescent="0.35">
      <c r="A370" s="19" t="s">
        <v>143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294"/>
      <c r="U370" s="294"/>
    </row>
    <row r="371" spans="1:21" x14ac:dyDescent="0.35">
      <c r="A371" s="19" t="s">
        <v>143</v>
      </c>
      <c r="B371" s="391"/>
      <c r="C371" s="27" t="s">
        <v>63</v>
      </c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297"/>
      <c r="U371" s="297"/>
    </row>
    <row r="372" spans="1:21" x14ac:dyDescent="0.35">
      <c r="A372" s="19" t="s">
        <v>143</v>
      </c>
      <c r="B372" s="393" t="s">
        <v>1</v>
      </c>
      <c r="C372" s="28" t="s">
        <v>59</v>
      </c>
      <c r="D372" s="51"/>
      <c r="E372" s="51"/>
      <c r="F372" s="51"/>
      <c r="G372" s="51">
        <f t="shared" si="256"/>
        <v>1.0273031659792724</v>
      </c>
      <c r="H372" s="51">
        <f t="shared" si="256"/>
        <v>0</v>
      </c>
      <c r="I372" s="51">
        <f t="shared" si="256"/>
        <v>0.28026977618943349</v>
      </c>
      <c r="J372" s="51">
        <f t="shared" si="256"/>
        <v>0.52727100562557894</v>
      </c>
      <c r="K372" s="51">
        <f t="shared" si="256"/>
        <v>0.60100598808349892</v>
      </c>
      <c r="L372" s="51">
        <f t="shared" si="256"/>
        <v>1.0750551176393752</v>
      </c>
      <c r="M372" s="51">
        <f t="shared" si="256"/>
        <v>1.247403013842675</v>
      </c>
      <c r="N372" s="51">
        <f t="shared" si="256"/>
        <v>0.81680566556885359</v>
      </c>
      <c r="O372" s="51">
        <f t="shared" si="256"/>
        <v>1.331878131295819</v>
      </c>
      <c r="P372" s="51">
        <f t="shared" si="256"/>
        <v>1.3184515517899802</v>
      </c>
      <c r="Q372" s="51">
        <f t="shared" si="256"/>
        <v>1.6014321230786859</v>
      </c>
      <c r="R372" s="51">
        <f t="shared" si="256"/>
        <v>0.35999788086083295</v>
      </c>
      <c r="S372" s="51">
        <f t="shared" si="248"/>
        <v>0.53911797680139839</v>
      </c>
      <c r="T372" s="294">
        <f t="shared" si="248"/>
        <v>0.89988911034700836</v>
      </c>
      <c r="U372" s="294">
        <f t="shared" ref="U372" si="263">(U49/U$90)*100</f>
        <v>0.80076029187909248</v>
      </c>
    </row>
    <row r="373" spans="1:21" x14ac:dyDescent="0.35">
      <c r="A373" s="19" t="s">
        <v>143</v>
      </c>
      <c r="B373" s="390"/>
      <c r="C373" s="20" t="s">
        <v>60</v>
      </c>
      <c r="D373" s="51"/>
      <c r="E373" s="51"/>
      <c r="F373" s="51"/>
      <c r="G373" s="51">
        <f t="shared" ref="G373:R388" si="264">(G50/G$90)*100</f>
        <v>1.0273031659792724</v>
      </c>
      <c r="H373" s="51">
        <f t="shared" si="264"/>
        <v>0</v>
      </c>
      <c r="I373" s="51">
        <f t="shared" si="264"/>
        <v>0.28026977618943349</v>
      </c>
      <c r="J373" s="51">
        <f t="shared" si="264"/>
        <v>0.52727100562557894</v>
      </c>
      <c r="K373" s="51">
        <f t="shared" si="264"/>
        <v>0.60100598808349892</v>
      </c>
      <c r="L373" s="51">
        <f t="shared" si="264"/>
        <v>1.0750551176393752</v>
      </c>
      <c r="M373" s="51">
        <f t="shared" si="264"/>
        <v>1.247403013842675</v>
      </c>
      <c r="N373" s="51">
        <f t="shared" si="264"/>
        <v>0.81680566556885359</v>
      </c>
      <c r="O373" s="51">
        <f t="shared" si="264"/>
        <v>1.331878131295819</v>
      </c>
      <c r="P373" s="51">
        <f t="shared" si="264"/>
        <v>1.3184515517899802</v>
      </c>
      <c r="Q373" s="51">
        <f t="shared" si="264"/>
        <v>1.6014321230786859</v>
      </c>
      <c r="R373" s="51">
        <f t="shared" si="264"/>
        <v>0.35999788086083295</v>
      </c>
      <c r="S373" s="51">
        <f t="shared" si="248"/>
        <v>0.53911797680139839</v>
      </c>
      <c r="T373" s="294">
        <f t="shared" si="248"/>
        <v>0.89988911034700836</v>
      </c>
      <c r="U373" s="294">
        <f t="shared" ref="U373" si="265">(U50/U$90)*100</f>
        <v>0.80076029187909248</v>
      </c>
    </row>
    <row r="374" spans="1:21" x14ac:dyDescent="0.35">
      <c r="A374" s="19" t="s">
        <v>143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294"/>
      <c r="U374" s="294"/>
    </row>
    <row r="375" spans="1:21" x14ac:dyDescent="0.35">
      <c r="A375" s="19" t="s">
        <v>143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294"/>
      <c r="U375" s="294"/>
    </row>
    <row r="376" spans="1:21" x14ac:dyDescent="0.35">
      <c r="A376" s="19" t="s">
        <v>143</v>
      </c>
      <c r="B376" s="391"/>
      <c r="C376" s="27" t="s">
        <v>63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297"/>
      <c r="U376" s="297"/>
    </row>
    <row r="377" spans="1:21" x14ac:dyDescent="0.35">
      <c r="A377" s="19" t="s">
        <v>143</v>
      </c>
      <c r="B377" s="393" t="s">
        <v>166</v>
      </c>
      <c r="C377" s="28" t="s">
        <v>59</v>
      </c>
      <c r="D377" s="51"/>
      <c r="E377" s="51"/>
      <c r="F377" s="51"/>
      <c r="G377" s="51">
        <f t="shared" si="264"/>
        <v>1.0780501004653129</v>
      </c>
      <c r="H377" s="51">
        <f t="shared" si="264"/>
        <v>0</v>
      </c>
      <c r="I377" s="51">
        <f t="shared" si="264"/>
        <v>0.1448182611967844</v>
      </c>
      <c r="J377" s="51">
        <f t="shared" si="264"/>
        <v>0.62979934233751045</v>
      </c>
      <c r="K377" s="51">
        <f t="shared" si="264"/>
        <v>0.39766669756911227</v>
      </c>
      <c r="L377" s="51">
        <f t="shared" si="264"/>
        <v>0.63173032011107033</v>
      </c>
      <c r="M377" s="51">
        <f t="shared" si="264"/>
        <v>0.76889135341278247</v>
      </c>
      <c r="N377" s="51">
        <f t="shared" si="264"/>
        <v>0.25896305911881895</v>
      </c>
      <c r="O377" s="51">
        <f t="shared" si="264"/>
        <v>0.36022803227340483</v>
      </c>
      <c r="P377" s="51">
        <f t="shared" si="264"/>
        <v>0.11466561497409652</v>
      </c>
      <c r="Q377" s="51">
        <f t="shared" si="264"/>
        <v>0.11931186944438658</v>
      </c>
      <c r="R377" s="51">
        <f t="shared" si="264"/>
        <v>7.3957049672246422E-2</v>
      </c>
      <c r="S377" s="51">
        <f t="shared" si="248"/>
        <v>5.0042649437841126E-2</v>
      </c>
      <c r="T377" s="294">
        <f t="shared" si="248"/>
        <v>3.7235861818074853E-2</v>
      </c>
      <c r="U377" s="294">
        <f t="shared" ref="U377" si="266">(U54/U$90)*100</f>
        <v>1.7349275902241879E-2</v>
      </c>
    </row>
    <row r="378" spans="1:21" x14ac:dyDescent="0.35">
      <c r="A378" s="19" t="s">
        <v>143</v>
      </c>
      <c r="B378" s="390"/>
      <c r="C378" s="20" t="s">
        <v>60</v>
      </c>
      <c r="D378" s="51"/>
      <c r="E378" s="51"/>
      <c r="F378" s="51"/>
      <c r="G378" s="51">
        <f t="shared" si="264"/>
        <v>1.0780501004653129</v>
      </c>
      <c r="H378" s="51">
        <f t="shared" si="264"/>
        <v>0</v>
      </c>
      <c r="I378" s="51">
        <f t="shared" si="264"/>
        <v>0.1448182611967844</v>
      </c>
      <c r="J378" s="51">
        <f t="shared" si="264"/>
        <v>0.62979934233751045</v>
      </c>
      <c r="K378" s="51">
        <f t="shared" si="264"/>
        <v>0.39766669756911227</v>
      </c>
      <c r="L378" s="51">
        <f t="shared" si="264"/>
        <v>0.63173032011107033</v>
      </c>
      <c r="M378" s="51">
        <f t="shared" si="264"/>
        <v>0.76889135341278247</v>
      </c>
      <c r="N378" s="51">
        <f t="shared" si="264"/>
        <v>0.25896305911881895</v>
      </c>
      <c r="O378" s="51">
        <f t="shared" si="264"/>
        <v>0.36022803227340483</v>
      </c>
      <c r="P378" s="51">
        <f t="shared" si="264"/>
        <v>0.11466561497409652</v>
      </c>
      <c r="Q378" s="51">
        <f t="shared" si="264"/>
        <v>0.11931186944438658</v>
      </c>
      <c r="R378" s="51">
        <f t="shared" si="264"/>
        <v>7.3957049672246422E-2</v>
      </c>
      <c r="S378" s="51">
        <f t="shared" si="248"/>
        <v>5.0042649437841126E-2</v>
      </c>
      <c r="T378" s="294">
        <f t="shared" si="248"/>
        <v>3.7235861818074853E-2</v>
      </c>
      <c r="U378" s="294">
        <f t="shared" ref="U378" si="267">(U55/U$90)*100</f>
        <v>1.7349275902241879E-2</v>
      </c>
    </row>
    <row r="379" spans="1:21" x14ac:dyDescent="0.35">
      <c r="A379" s="19" t="s">
        <v>143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294"/>
      <c r="U379" s="294"/>
    </row>
    <row r="380" spans="1:21" x14ac:dyDescent="0.35">
      <c r="A380" s="19" t="s">
        <v>143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294"/>
      <c r="U380" s="294"/>
    </row>
    <row r="381" spans="1:21" x14ac:dyDescent="0.35">
      <c r="A381" s="19" t="s">
        <v>143</v>
      </c>
      <c r="B381" s="391"/>
      <c r="C381" s="27" t="s">
        <v>63</v>
      </c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297"/>
      <c r="U381" s="297"/>
    </row>
    <row r="382" spans="1:21" x14ac:dyDescent="0.35">
      <c r="A382" s="19" t="s">
        <v>143</v>
      </c>
      <c r="B382" s="393" t="s">
        <v>11</v>
      </c>
      <c r="C382" s="28" t="s">
        <v>59</v>
      </c>
      <c r="D382" s="51"/>
      <c r="E382" s="51"/>
      <c r="F382" s="51"/>
      <c r="G382" s="51">
        <f t="shared" si="264"/>
        <v>1.4099881358396784</v>
      </c>
      <c r="H382" s="51">
        <f t="shared" si="264"/>
        <v>0</v>
      </c>
      <c r="I382" s="51">
        <f t="shared" si="264"/>
        <v>0.31685166883543431</v>
      </c>
      <c r="J382" s="51">
        <f t="shared" si="264"/>
        <v>1.2237861057889219</v>
      </c>
      <c r="K382" s="51">
        <f t="shared" si="264"/>
        <v>2.2051038347094463</v>
      </c>
      <c r="L382" s="51">
        <f t="shared" si="264"/>
        <v>3.0172669794207989</v>
      </c>
      <c r="M382" s="51">
        <f t="shared" si="264"/>
        <v>2.4859390203690723</v>
      </c>
      <c r="N382" s="51">
        <f t="shared" si="264"/>
        <v>1.8683312270771006</v>
      </c>
      <c r="O382" s="51">
        <f t="shared" si="264"/>
        <v>2.1840715097614911</v>
      </c>
      <c r="P382" s="51">
        <f t="shared" si="264"/>
        <v>1.8606786584681474</v>
      </c>
      <c r="Q382" s="51">
        <f t="shared" si="264"/>
        <v>2.9881528053519739</v>
      </c>
      <c r="R382" s="51">
        <f t="shared" si="264"/>
        <v>7.343821944104965</v>
      </c>
      <c r="S382" s="51">
        <f t="shared" si="248"/>
        <v>5.4172344893649109</v>
      </c>
      <c r="T382" s="294">
        <f t="shared" si="248"/>
        <v>4.3439193099819304</v>
      </c>
      <c r="U382" s="294">
        <f t="shared" ref="U382" si="268">(U59/U$90)*100</f>
        <v>2.8614586003295708</v>
      </c>
    </row>
    <row r="383" spans="1:21" x14ac:dyDescent="0.35">
      <c r="A383" s="19" t="s">
        <v>143</v>
      </c>
      <c r="B383" s="390"/>
      <c r="C383" s="20" t="s">
        <v>60</v>
      </c>
      <c r="D383" s="51"/>
      <c r="E383" s="51"/>
      <c r="F383" s="51"/>
      <c r="G383" s="51">
        <f t="shared" si="264"/>
        <v>1.4099881358396784</v>
      </c>
      <c r="H383" s="51">
        <f t="shared" si="264"/>
        <v>0</v>
      </c>
      <c r="I383" s="51">
        <f t="shared" si="264"/>
        <v>0.31685166883543431</v>
      </c>
      <c r="J383" s="51">
        <f t="shared" si="264"/>
        <v>1.2237861057889219</v>
      </c>
      <c r="K383" s="51">
        <f t="shared" si="264"/>
        <v>2.2051038347094463</v>
      </c>
      <c r="L383" s="51">
        <f t="shared" si="264"/>
        <v>3.0172669794207989</v>
      </c>
      <c r="M383" s="51">
        <f t="shared" si="264"/>
        <v>2.4859390203690723</v>
      </c>
      <c r="N383" s="51">
        <f t="shared" si="264"/>
        <v>1.8683312270771006</v>
      </c>
      <c r="O383" s="51">
        <f t="shared" si="264"/>
        <v>2.1840715097614911</v>
      </c>
      <c r="P383" s="51">
        <f t="shared" si="264"/>
        <v>1.8606786584681474</v>
      </c>
      <c r="Q383" s="51">
        <f t="shared" si="264"/>
        <v>2.9881528053519739</v>
      </c>
      <c r="R383" s="51">
        <f t="shared" si="264"/>
        <v>7.343821944104965</v>
      </c>
      <c r="S383" s="51">
        <f t="shared" si="248"/>
        <v>5.4172344893649109</v>
      </c>
      <c r="T383" s="294">
        <f t="shared" si="248"/>
        <v>4.3439193099819304</v>
      </c>
      <c r="U383" s="294">
        <f t="shared" ref="U383" si="269">(U60/U$90)*100</f>
        <v>2.8614586003295708</v>
      </c>
    </row>
    <row r="384" spans="1:21" x14ac:dyDescent="0.35">
      <c r="A384" s="19" t="s">
        <v>143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294"/>
      <c r="U384" s="294"/>
    </row>
    <row r="385" spans="1:21" x14ac:dyDescent="0.35">
      <c r="A385" s="19" t="s">
        <v>143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294"/>
      <c r="U385" s="294"/>
    </row>
    <row r="386" spans="1:21" x14ac:dyDescent="0.35">
      <c r="A386" s="19" t="s">
        <v>143</v>
      </c>
      <c r="B386" s="391"/>
      <c r="C386" s="27" t="s">
        <v>63</v>
      </c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297"/>
      <c r="U386" s="297"/>
    </row>
    <row r="387" spans="1:21" x14ac:dyDescent="0.35">
      <c r="A387" s="19" t="s">
        <v>143</v>
      </c>
      <c r="B387" s="393" t="s">
        <v>12</v>
      </c>
      <c r="C387" s="28" t="s">
        <v>59</v>
      </c>
      <c r="D387" s="53"/>
      <c r="E387" s="53"/>
      <c r="F387" s="53"/>
      <c r="G387" s="53">
        <f t="shared" si="264"/>
        <v>0.31409961003595599</v>
      </c>
      <c r="H387" s="53">
        <f t="shared" si="264"/>
        <v>0</v>
      </c>
      <c r="I387" s="53">
        <f t="shared" si="264"/>
        <v>0.22647711513028246</v>
      </c>
      <c r="J387" s="53">
        <f t="shared" si="264"/>
        <v>0.20866580123969966</v>
      </c>
      <c r="K387" s="53">
        <f t="shared" si="264"/>
        <v>0.42106468634434713</v>
      </c>
      <c r="L387" s="53">
        <f t="shared" si="264"/>
        <v>9.5940320334390941E-2</v>
      </c>
      <c r="M387" s="53">
        <f t="shared" si="264"/>
        <v>0.21904852966170008</v>
      </c>
      <c r="N387" s="53">
        <f t="shared" si="264"/>
        <v>0.21219409173768777</v>
      </c>
      <c r="O387" s="53">
        <f t="shared" si="264"/>
        <v>0.16743997372040992</v>
      </c>
      <c r="P387" s="53">
        <f t="shared" si="264"/>
        <v>0.25067504798815204</v>
      </c>
      <c r="Q387" s="53">
        <f t="shared" si="264"/>
        <v>0.24295071756630068</v>
      </c>
      <c r="R387" s="53">
        <f t="shared" si="264"/>
        <v>0.17317900184482729</v>
      </c>
      <c r="S387" s="53">
        <f t="shared" si="248"/>
        <v>0.3755394312602795</v>
      </c>
      <c r="T387" s="310">
        <f t="shared" si="248"/>
        <v>0.59765588617684418</v>
      </c>
      <c r="U387" s="310">
        <f t="shared" ref="U387" si="270">(U64/U$90)*100</f>
        <v>0.43351036988007913</v>
      </c>
    </row>
    <row r="388" spans="1:21" x14ac:dyDescent="0.35">
      <c r="A388" s="19" t="s">
        <v>143</v>
      </c>
      <c r="B388" s="390"/>
      <c r="C388" s="20" t="s">
        <v>60</v>
      </c>
      <c r="D388" s="79"/>
      <c r="E388" s="79"/>
      <c r="F388" s="79"/>
      <c r="G388" s="79">
        <f t="shared" si="264"/>
        <v>0.31409961003595599</v>
      </c>
      <c r="H388" s="79">
        <f t="shared" si="264"/>
        <v>0</v>
      </c>
      <c r="I388" s="79">
        <f t="shared" si="264"/>
        <v>0.22647711513028246</v>
      </c>
      <c r="J388" s="79">
        <f t="shared" si="264"/>
        <v>0.20866580123969966</v>
      </c>
      <c r="K388" s="79">
        <f t="shared" si="264"/>
        <v>0.42106468634434713</v>
      </c>
      <c r="L388" s="79">
        <f t="shared" si="264"/>
        <v>9.5940320334390941E-2</v>
      </c>
      <c r="M388" s="79">
        <f t="shared" si="264"/>
        <v>0.21904852966170008</v>
      </c>
      <c r="N388" s="79">
        <f t="shared" si="264"/>
        <v>0.21219409173768777</v>
      </c>
      <c r="O388" s="79">
        <f t="shared" si="264"/>
        <v>0.16743997372040992</v>
      </c>
      <c r="P388" s="79">
        <f t="shared" si="264"/>
        <v>0.25067504798815204</v>
      </c>
      <c r="Q388" s="79">
        <f t="shared" si="264"/>
        <v>0.24295071756630068</v>
      </c>
      <c r="R388" s="79">
        <f t="shared" si="264"/>
        <v>0.17317900184482729</v>
      </c>
      <c r="S388" s="79">
        <f t="shared" si="248"/>
        <v>0.3755394312602795</v>
      </c>
      <c r="T388" s="299">
        <f t="shared" si="248"/>
        <v>0.59765588617684418</v>
      </c>
      <c r="U388" s="299">
        <f t="shared" ref="U388" si="271">(U65/U$90)*100</f>
        <v>0.43351036988007913</v>
      </c>
    </row>
    <row r="389" spans="1:21" x14ac:dyDescent="0.35">
      <c r="A389" s="19" t="s">
        <v>143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299"/>
      <c r="U389" s="299"/>
    </row>
    <row r="390" spans="1:21" x14ac:dyDescent="0.35">
      <c r="A390" s="19" t="s">
        <v>143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299"/>
      <c r="U390" s="299"/>
    </row>
    <row r="391" spans="1:21" ht="15" thickBot="1" x14ac:dyDescent="0.4">
      <c r="A391" s="19" t="s">
        <v>143</v>
      </c>
      <c r="B391" s="394"/>
      <c r="C391" s="69" t="s">
        <v>63</v>
      </c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301"/>
      <c r="U391" s="301"/>
    </row>
    <row r="392" spans="1:21" x14ac:dyDescent="0.35">
      <c r="A392" s="19" t="s">
        <v>143</v>
      </c>
      <c r="B392" s="388" t="s">
        <v>92</v>
      </c>
      <c r="C392" s="17" t="s">
        <v>59</v>
      </c>
      <c r="D392" s="51"/>
      <c r="E392" s="51"/>
      <c r="F392" s="51"/>
      <c r="G392" s="51">
        <f t="shared" ref="G392:R403" si="272">(G69/G$90)*100</f>
        <v>3.4488864649428934</v>
      </c>
      <c r="H392" s="51">
        <f t="shared" si="272"/>
        <v>0</v>
      </c>
      <c r="I392" s="51">
        <f t="shared" si="272"/>
        <v>1.9842250007194469</v>
      </c>
      <c r="J392" s="51">
        <f t="shared" si="272"/>
        <v>5.7801322342264374</v>
      </c>
      <c r="K392" s="51">
        <f t="shared" si="272"/>
        <v>3.9973205897220794</v>
      </c>
      <c r="L392" s="51">
        <f t="shared" si="272"/>
        <v>7.0774043575151584</v>
      </c>
      <c r="M392" s="51">
        <f t="shared" si="272"/>
        <v>7.6536663105452405</v>
      </c>
      <c r="N392" s="51">
        <f t="shared" si="272"/>
        <v>5.513682648087749</v>
      </c>
      <c r="O392" s="51">
        <f t="shared" si="272"/>
        <v>10.009195644829786</v>
      </c>
      <c r="P392" s="51">
        <f t="shared" si="272"/>
        <v>8.3181894697868106</v>
      </c>
      <c r="Q392" s="51">
        <f t="shared" si="272"/>
        <v>14.588843198593787</v>
      </c>
      <c r="R392" s="51">
        <f t="shared" si="272"/>
        <v>4.6136566624160142</v>
      </c>
      <c r="S392" s="51">
        <f t="shared" si="248"/>
        <v>3.0218233790202742</v>
      </c>
      <c r="T392" s="294">
        <f t="shared" si="248"/>
        <v>3.6139926323298281</v>
      </c>
      <c r="U392" s="294">
        <f t="shared" ref="U392" si="273">(U69/U$90)*100</f>
        <v>2.7008673655894566</v>
      </c>
    </row>
    <row r="393" spans="1:21" x14ac:dyDescent="0.35">
      <c r="A393" s="19" t="s">
        <v>143</v>
      </c>
      <c r="B393" s="388"/>
      <c r="C393" s="20" t="s">
        <v>60</v>
      </c>
      <c r="D393" s="79"/>
      <c r="E393" s="79"/>
      <c r="F393" s="79"/>
      <c r="G393" s="79">
        <f t="shared" si="272"/>
        <v>3.4488864649428934</v>
      </c>
      <c r="H393" s="79">
        <f t="shared" si="272"/>
        <v>0</v>
      </c>
      <c r="I393" s="79">
        <f t="shared" si="272"/>
        <v>1.9842250007194469</v>
      </c>
      <c r="J393" s="79">
        <f t="shared" si="272"/>
        <v>5.7801322342264374</v>
      </c>
      <c r="K393" s="79">
        <f t="shared" si="272"/>
        <v>3.9973205897220794</v>
      </c>
      <c r="L393" s="79">
        <f t="shared" si="272"/>
        <v>7.0774043575151584</v>
      </c>
      <c r="M393" s="79">
        <f t="shared" si="272"/>
        <v>7.6536663105452405</v>
      </c>
      <c r="N393" s="79">
        <f t="shared" si="272"/>
        <v>5.513682648087749</v>
      </c>
      <c r="O393" s="79">
        <f t="shared" si="272"/>
        <v>10.009195644829786</v>
      </c>
      <c r="P393" s="79">
        <f t="shared" si="272"/>
        <v>8.3181894697868106</v>
      </c>
      <c r="Q393" s="79">
        <f t="shared" si="272"/>
        <v>14.588843198593787</v>
      </c>
      <c r="R393" s="79">
        <f t="shared" si="272"/>
        <v>4.6136566624160142</v>
      </c>
      <c r="S393" s="79">
        <f t="shared" si="248"/>
        <v>3.0218233790202742</v>
      </c>
      <c r="T393" s="299">
        <f t="shared" si="248"/>
        <v>3.6139926323298281</v>
      </c>
      <c r="U393" s="299">
        <f t="shared" ref="U393" si="274">(U70/U$90)*100</f>
        <v>2.7008673655894566</v>
      </c>
    </row>
    <row r="394" spans="1:21" x14ac:dyDescent="0.35">
      <c r="A394" s="19" t="s">
        <v>143</v>
      </c>
      <c r="B394" s="388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299"/>
      <c r="U394" s="299"/>
    </row>
    <row r="395" spans="1:21" x14ac:dyDescent="0.35">
      <c r="A395" s="19" t="s">
        <v>143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299"/>
      <c r="U395" s="299"/>
    </row>
    <row r="396" spans="1:21" x14ac:dyDescent="0.35">
      <c r="A396" s="19" t="s">
        <v>143</v>
      </c>
      <c r="B396" s="392"/>
      <c r="C396" s="26" t="s">
        <v>63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300"/>
      <c r="U396" s="300"/>
    </row>
    <row r="397" spans="1:21" x14ac:dyDescent="0.35">
      <c r="A397" s="19" t="s">
        <v>143</v>
      </c>
      <c r="B397" s="393" t="s">
        <v>93</v>
      </c>
      <c r="C397" s="28" t="s">
        <v>59</v>
      </c>
      <c r="D397" s="51"/>
      <c r="E397" s="51"/>
      <c r="F397" s="51"/>
      <c r="G397" s="51">
        <f t="shared" ref="G397:R397" si="275">(G74/G$90)*100</f>
        <v>0.13288650460025381</v>
      </c>
      <c r="H397" s="51">
        <f t="shared" si="275"/>
        <v>0</v>
      </c>
      <c r="I397" s="51">
        <f t="shared" si="275"/>
        <v>1.2010582357909225E-2</v>
      </c>
      <c r="J397" s="51">
        <f t="shared" si="275"/>
        <v>5.4862042274123557E-2</v>
      </c>
      <c r="K397" s="51">
        <f t="shared" si="275"/>
        <v>1.2860892388451443E-2</v>
      </c>
      <c r="L397" s="51">
        <f t="shared" si="275"/>
        <v>3.198359739515521E-2</v>
      </c>
      <c r="M397" s="51">
        <f t="shared" si="275"/>
        <v>0.71253787284880676</v>
      </c>
      <c r="N397" s="51">
        <f t="shared" si="275"/>
        <v>0.86423341852550373</v>
      </c>
      <c r="O397" s="51">
        <f t="shared" si="275"/>
        <v>9.1177151406057009E-3</v>
      </c>
      <c r="P397" s="51">
        <f t="shared" si="275"/>
        <v>0</v>
      </c>
      <c r="Q397" s="51">
        <f t="shared" si="275"/>
        <v>0</v>
      </c>
      <c r="R397" s="51">
        <f t="shared" si="275"/>
        <v>8.285314807382762E-4</v>
      </c>
      <c r="S397" s="51">
        <f t="shared" ref="S397:T397" si="276">(S74/S$90)*100</f>
        <v>4.7529768867091635E-3</v>
      </c>
      <c r="T397" s="294">
        <f t="shared" si="276"/>
        <v>9.4094943979058515E-3</v>
      </c>
      <c r="U397" s="294">
        <f t="shared" ref="U397" si="277">(U74/U$90)*100</f>
        <v>4.3873590461314827E-3</v>
      </c>
    </row>
    <row r="398" spans="1:21" x14ac:dyDescent="0.35">
      <c r="A398" s="19" t="s">
        <v>143</v>
      </c>
      <c r="B398" s="390"/>
      <c r="C398" s="20" t="s">
        <v>60</v>
      </c>
      <c r="D398" s="79"/>
      <c r="E398" s="79"/>
      <c r="F398" s="79"/>
      <c r="G398" s="79">
        <f t="shared" si="272"/>
        <v>0.13288650460025381</v>
      </c>
      <c r="H398" s="79">
        <f t="shared" si="272"/>
        <v>0</v>
      </c>
      <c r="I398" s="79">
        <f t="shared" si="272"/>
        <v>1.2010582357909225E-2</v>
      </c>
      <c r="J398" s="79">
        <f t="shared" si="272"/>
        <v>5.4862042274123557E-2</v>
      </c>
      <c r="K398" s="79">
        <f t="shared" si="272"/>
        <v>1.2860892388451443E-2</v>
      </c>
      <c r="L398" s="79">
        <f t="shared" si="272"/>
        <v>3.198359739515521E-2</v>
      </c>
      <c r="M398" s="79">
        <f t="shared" si="272"/>
        <v>0.71253787284880676</v>
      </c>
      <c r="N398" s="79">
        <f t="shared" si="272"/>
        <v>0.86423341852550373</v>
      </c>
      <c r="O398" s="79">
        <f t="shared" si="272"/>
        <v>9.1177151406057009E-3</v>
      </c>
      <c r="P398" s="79">
        <f t="shared" si="272"/>
        <v>0</v>
      </c>
      <c r="Q398" s="79">
        <f t="shared" si="272"/>
        <v>0</v>
      </c>
      <c r="R398" s="79">
        <f t="shared" si="272"/>
        <v>8.285314807382762E-4</v>
      </c>
      <c r="S398" s="79">
        <f t="shared" si="248"/>
        <v>4.7529768867091635E-3</v>
      </c>
      <c r="T398" s="299">
        <f t="shared" si="248"/>
        <v>9.4094943979058515E-3</v>
      </c>
      <c r="U398" s="299">
        <f t="shared" ref="U398" si="278">(U75/U$90)*100</f>
        <v>4.3873590461314827E-3</v>
      </c>
    </row>
    <row r="399" spans="1:21" x14ac:dyDescent="0.35">
      <c r="A399" s="19" t="s">
        <v>143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299"/>
      <c r="U399" s="299"/>
    </row>
    <row r="400" spans="1:21" x14ac:dyDescent="0.35">
      <c r="A400" s="19" t="s">
        <v>143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299"/>
      <c r="U400" s="299"/>
    </row>
    <row r="401" spans="1:21" x14ac:dyDescent="0.35">
      <c r="A401" s="19" t="s">
        <v>143</v>
      </c>
      <c r="B401" s="391"/>
      <c r="C401" s="27" t="s">
        <v>63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300"/>
      <c r="U401" s="300"/>
    </row>
    <row r="402" spans="1:21" x14ac:dyDescent="0.35">
      <c r="A402" s="19" t="s">
        <v>143</v>
      </c>
      <c r="B402" s="388" t="s">
        <v>94</v>
      </c>
      <c r="C402" s="28" t="s">
        <v>59</v>
      </c>
      <c r="D402" s="51"/>
      <c r="E402" s="51"/>
      <c r="F402" s="51"/>
      <c r="G402" s="51">
        <f t="shared" si="272"/>
        <v>2.3373912172165818</v>
      </c>
      <c r="H402" s="51">
        <f t="shared" si="272"/>
        <v>0</v>
      </c>
      <c r="I402" s="51">
        <f t="shared" si="272"/>
        <v>0.55752215176577291</v>
      </c>
      <c r="J402" s="51">
        <f t="shared" si="272"/>
        <v>0.52475656615388322</v>
      </c>
      <c r="K402" s="51">
        <f t="shared" si="272"/>
        <v>0.69981331702602556</v>
      </c>
      <c r="L402" s="51">
        <f t="shared" si="272"/>
        <v>0.79629605940748427</v>
      </c>
      <c r="M402" s="51">
        <f t="shared" si="272"/>
        <v>0.6489232214893873</v>
      </c>
      <c r="N402" s="51">
        <f t="shared" si="272"/>
        <v>0.60176575380393948</v>
      </c>
      <c r="O402" s="51">
        <f t="shared" si="272"/>
        <v>0.48891312848083285</v>
      </c>
      <c r="P402" s="51">
        <f t="shared" si="272"/>
        <v>0.49955099442209344</v>
      </c>
      <c r="Q402" s="51">
        <f t="shared" si="272"/>
        <v>0.26437341790379343</v>
      </c>
      <c r="R402" s="51">
        <f t="shared" si="272"/>
        <v>0.19533301588277696</v>
      </c>
      <c r="S402" s="51">
        <f t="shared" si="248"/>
        <v>0.2044301579044476</v>
      </c>
      <c r="T402" s="294">
        <f t="shared" si="248"/>
        <v>0.52462383438205995</v>
      </c>
      <c r="U402" s="294">
        <f t="shared" ref="U402" si="279">(U79/U$90)*100</f>
        <v>0.47284769596901549</v>
      </c>
    </row>
    <row r="403" spans="1:21" x14ac:dyDescent="0.35">
      <c r="A403" s="19" t="s">
        <v>143</v>
      </c>
      <c r="B403" s="388"/>
      <c r="C403" s="20" t="s">
        <v>60</v>
      </c>
      <c r="D403" s="79"/>
      <c r="E403" s="79"/>
      <c r="F403" s="79"/>
      <c r="G403" s="79">
        <f t="shared" si="272"/>
        <v>2.3373912172165818</v>
      </c>
      <c r="H403" s="79">
        <f t="shared" si="272"/>
        <v>0</v>
      </c>
      <c r="I403" s="79">
        <f t="shared" si="272"/>
        <v>0.55752215176577291</v>
      </c>
      <c r="J403" s="79">
        <f t="shared" si="272"/>
        <v>0.52475656615388322</v>
      </c>
      <c r="K403" s="79">
        <f t="shared" si="272"/>
        <v>0.69981331702602556</v>
      </c>
      <c r="L403" s="79">
        <f t="shared" si="272"/>
        <v>0.79629605940748427</v>
      </c>
      <c r="M403" s="79">
        <f t="shared" si="272"/>
        <v>0.6489232214893873</v>
      </c>
      <c r="N403" s="79">
        <f t="shared" si="272"/>
        <v>0.60176575380393948</v>
      </c>
      <c r="O403" s="79">
        <f t="shared" si="272"/>
        <v>0.48891312848083285</v>
      </c>
      <c r="P403" s="79">
        <f t="shared" si="272"/>
        <v>0.49955099442209344</v>
      </c>
      <c r="Q403" s="79">
        <f t="shared" si="272"/>
        <v>0.26437341790379343</v>
      </c>
      <c r="R403" s="79">
        <f t="shared" si="272"/>
        <v>0.19533301588277696</v>
      </c>
      <c r="S403" s="79">
        <f t="shared" si="248"/>
        <v>0.2044301579044476</v>
      </c>
      <c r="T403" s="299">
        <f t="shared" si="248"/>
        <v>0.52462383438205995</v>
      </c>
      <c r="U403" s="299">
        <f t="shared" ref="U403" si="280">(U80/U$90)*100</f>
        <v>0.47284769596901549</v>
      </c>
    </row>
    <row r="404" spans="1:21" x14ac:dyDescent="0.35">
      <c r="A404" s="19" t="s">
        <v>143</v>
      </c>
      <c r="B404" s="388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299"/>
      <c r="U404" s="299"/>
    </row>
    <row r="405" spans="1:21" x14ac:dyDescent="0.35">
      <c r="A405" s="19" t="s">
        <v>143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299"/>
      <c r="U405" s="299"/>
    </row>
    <row r="406" spans="1:21" x14ac:dyDescent="0.35">
      <c r="A406" s="19" t="s">
        <v>143</v>
      </c>
      <c r="B406" s="389"/>
      <c r="C406" s="25" t="s">
        <v>63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302"/>
      <c r="U406" s="302"/>
    </row>
    <row r="407" spans="1:21" x14ac:dyDescent="0.35">
      <c r="A407" s="19" t="s">
        <v>143</v>
      </c>
    </row>
    <row r="408" spans="1:21" x14ac:dyDescent="0.35">
      <c r="A408" s="19" t="s">
        <v>143</v>
      </c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68">
        <v>2015</v>
      </c>
      <c r="U409" s="268">
        <v>2016</v>
      </c>
    </row>
    <row r="410" spans="1:21" x14ac:dyDescent="0.35">
      <c r="A410" s="19" t="s">
        <v>143</v>
      </c>
      <c r="B410" s="385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291"/>
      <c r="U410" s="291"/>
    </row>
    <row r="411" spans="1:21" ht="15" customHeight="1" x14ac:dyDescent="0.35">
      <c r="A411" s="19" t="s">
        <v>143</v>
      </c>
      <c r="B411" s="386"/>
      <c r="C411" s="260" t="s">
        <v>124</v>
      </c>
      <c r="D411" s="86"/>
      <c r="E411" s="86"/>
      <c r="F411" s="86"/>
      <c r="G411" s="86"/>
      <c r="H411" s="86"/>
      <c r="I411" s="86"/>
      <c r="J411" s="86"/>
      <c r="K411" s="86"/>
      <c r="L411" s="86"/>
    </row>
    <row r="412" spans="1:21" ht="15" customHeight="1" x14ac:dyDescent="0.35">
      <c r="A412" s="19" t="s">
        <v>143</v>
      </c>
      <c r="B412" s="386"/>
      <c r="C412" s="95" t="s">
        <v>126</v>
      </c>
      <c r="D412" s="86"/>
      <c r="E412" s="86"/>
      <c r="F412" s="86"/>
      <c r="G412" s="86"/>
      <c r="H412" s="86"/>
      <c r="I412" s="86"/>
      <c r="J412" s="86"/>
      <c r="K412" s="86"/>
      <c r="L412" s="86"/>
      <c r="M412" s="86">
        <f t="shared" ref="M412:U412" si="281">M421+M426+M431+M436+M441+M446+M451+M456+M461+M466</f>
        <v>50843081238</v>
      </c>
      <c r="N412" s="86">
        <f t="shared" si="281"/>
        <v>45172555205</v>
      </c>
      <c r="O412" s="86">
        <f t="shared" si="281"/>
        <v>60992373121</v>
      </c>
      <c r="P412" s="86">
        <f t="shared" si="281"/>
        <v>56338662458</v>
      </c>
      <c r="Q412" s="86">
        <f t="shared" si="281"/>
        <v>69876793276</v>
      </c>
      <c r="R412" s="86">
        <f t="shared" si="281"/>
        <v>68499785489</v>
      </c>
      <c r="S412" s="86">
        <f t="shared" si="281"/>
        <v>79263663273.830002</v>
      </c>
      <c r="T412" s="235">
        <f>T421+T426+T431+T436+T441+T446+T451+T456+T461+T466</f>
        <v>86307204935.740021</v>
      </c>
      <c r="U412" s="235">
        <f t="shared" si="281"/>
        <v>90751903963.959961</v>
      </c>
    </row>
    <row r="413" spans="1:21" ht="15" customHeight="1" x14ac:dyDescent="0.35">
      <c r="A413" s="19" t="s">
        <v>143</v>
      </c>
      <c r="B413" s="386"/>
      <c r="C413" s="260" t="s">
        <v>123</v>
      </c>
      <c r="D413" s="76"/>
    </row>
    <row r="414" spans="1:21" ht="15" customHeight="1" x14ac:dyDescent="0.35">
      <c r="A414" s="19" t="s">
        <v>143</v>
      </c>
      <c r="B414" s="386"/>
      <c r="C414" s="20" t="s">
        <v>117</v>
      </c>
      <c r="D414" s="32"/>
      <c r="E414" s="76"/>
      <c r="F414" s="76"/>
      <c r="G414" s="76"/>
      <c r="H414" s="76"/>
      <c r="I414" s="76"/>
      <c r="J414" s="76"/>
      <c r="K414" s="76"/>
      <c r="L414" s="76"/>
      <c r="M414" s="86">
        <f t="shared" ref="M414:U414" si="282">M422+M427+M432+M437+M442+M447+M452+M457+M462+M467</f>
        <v>50843081238</v>
      </c>
      <c r="N414" s="86">
        <f t="shared" si="282"/>
        <v>45172555205</v>
      </c>
      <c r="O414" s="86">
        <f t="shared" si="282"/>
        <v>60992373121</v>
      </c>
      <c r="P414" s="86">
        <f t="shared" si="282"/>
        <v>56338662458</v>
      </c>
      <c r="Q414" s="86">
        <f t="shared" si="282"/>
        <v>69876793276</v>
      </c>
      <c r="R414" s="86">
        <f t="shared" si="282"/>
        <v>68499785489</v>
      </c>
      <c r="S414" s="86">
        <f t="shared" si="282"/>
        <v>79263663273.830002</v>
      </c>
      <c r="T414" s="235">
        <f t="shared" si="282"/>
        <v>86307204935.740021</v>
      </c>
      <c r="U414" s="235">
        <f t="shared" si="282"/>
        <v>90751903963.959961</v>
      </c>
    </row>
    <row r="415" spans="1:21" ht="15" customHeight="1" x14ac:dyDescent="0.35">
      <c r="A415" s="19" t="s">
        <v>143</v>
      </c>
      <c r="B415" s="386"/>
      <c r="C415" s="254" t="s">
        <v>118</v>
      </c>
      <c r="D415" s="32"/>
      <c r="E415" s="32"/>
      <c r="F415" s="32"/>
      <c r="G415" s="32"/>
      <c r="H415" s="32"/>
      <c r="I415" s="32"/>
      <c r="J415" s="32"/>
      <c r="K415" s="32"/>
      <c r="L415" s="32"/>
      <c r="M415" s="86"/>
      <c r="N415" s="86"/>
      <c r="O415" s="86"/>
      <c r="P415" s="86"/>
      <c r="Q415" s="86"/>
      <c r="R415" s="86"/>
      <c r="S415" s="86"/>
      <c r="T415" s="235"/>
      <c r="U415" s="235"/>
    </row>
    <row r="416" spans="1:21" ht="15" customHeight="1" x14ac:dyDescent="0.35">
      <c r="A416" s="19" t="s">
        <v>143</v>
      </c>
      <c r="B416" s="386"/>
      <c r="C416" s="254" t="s">
        <v>119</v>
      </c>
      <c r="D416" s="32"/>
    </row>
    <row r="417" spans="1:21" ht="15" customHeight="1" x14ac:dyDescent="0.35">
      <c r="A417" s="19" t="s">
        <v>143</v>
      </c>
      <c r="B417" s="386"/>
      <c r="C417" s="254" t="s">
        <v>120</v>
      </c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273"/>
      <c r="U417" s="273"/>
    </row>
    <row r="418" spans="1:21" ht="15" customHeight="1" x14ac:dyDescent="0.35">
      <c r="A418" s="19" t="s">
        <v>143</v>
      </c>
      <c r="B418" s="386"/>
      <c r="C418" s="260" t="s">
        <v>121</v>
      </c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107"/>
      <c r="U418" s="107"/>
    </row>
    <row r="419" spans="1:21" ht="15" customHeight="1" x14ac:dyDescent="0.35">
      <c r="A419" s="19" t="s">
        <v>143</v>
      </c>
      <c r="B419" s="386"/>
      <c r="C419" s="260" t="s">
        <v>122</v>
      </c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107"/>
      <c r="U419" s="107"/>
    </row>
    <row r="420" spans="1:21" ht="15" customHeight="1" x14ac:dyDescent="0.35">
      <c r="A420" s="19" t="s">
        <v>143</v>
      </c>
      <c r="B420" s="387"/>
      <c r="C420" s="261" t="s">
        <v>116</v>
      </c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275"/>
      <c r="U420" s="275"/>
    </row>
    <row r="421" spans="1:21" x14ac:dyDescent="0.35">
      <c r="A421" s="19" t="s">
        <v>143</v>
      </c>
      <c r="B421" s="390" t="s">
        <v>4</v>
      </c>
      <c r="C421" s="260" t="s">
        <v>59</v>
      </c>
      <c r="D421" s="32"/>
      <c r="E421" s="32"/>
      <c r="F421" s="32"/>
      <c r="G421" s="32"/>
      <c r="H421" s="32"/>
      <c r="I421" s="32"/>
      <c r="J421" s="32"/>
      <c r="K421" s="32"/>
      <c r="L421" s="32"/>
      <c r="M421" s="32">
        <f>SUM(M422:M425)</f>
        <v>6433267358</v>
      </c>
      <c r="N421" s="32">
        <f t="shared" ref="N421:U421" si="283">SUM(N422:N425)</f>
        <v>6379824352</v>
      </c>
      <c r="O421" s="32">
        <f t="shared" si="283"/>
        <v>8751588258</v>
      </c>
      <c r="P421" s="32">
        <f t="shared" si="283"/>
        <v>7195412465</v>
      </c>
      <c r="Q421" s="32">
        <f t="shared" si="283"/>
        <v>7571630825</v>
      </c>
      <c r="R421" s="32">
        <f t="shared" si="283"/>
        <v>4990891778</v>
      </c>
      <c r="S421" s="32">
        <f t="shared" si="283"/>
        <v>19236259074.93</v>
      </c>
      <c r="T421" s="107">
        <f t="shared" si="283"/>
        <v>10903295570.059999</v>
      </c>
      <c r="U421" s="107">
        <f t="shared" si="283"/>
        <v>12029360774.07996</v>
      </c>
    </row>
    <row r="422" spans="1:21" x14ac:dyDescent="0.35">
      <c r="A422" s="19" t="s">
        <v>143</v>
      </c>
      <c r="B422" s="390"/>
      <c r="C422" s="254" t="s">
        <v>60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>
        <v>6433267358</v>
      </c>
      <c r="N422" s="34">
        <v>6379824352</v>
      </c>
      <c r="O422" s="34">
        <v>8751588258</v>
      </c>
      <c r="P422" s="34">
        <v>7195412465</v>
      </c>
      <c r="Q422" s="34">
        <v>7571630825</v>
      </c>
      <c r="R422" s="34">
        <v>4990891778</v>
      </c>
      <c r="S422" s="34">
        <v>19236259074.93</v>
      </c>
      <c r="T422" s="273">
        <v>10903295570.059999</v>
      </c>
      <c r="U422" s="273">
        <v>12029360774.07996</v>
      </c>
    </row>
    <row r="423" spans="1:21" x14ac:dyDescent="0.35">
      <c r="A423" s="19" t="s">
        <v>143</v>
      </c>
      <c r="B423" s="390"/>
      <c r="C423" s="254" t="s">
        <v>61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273"/>
      <c r="U423" s="273"/>
    </row>
    <row r="424" spans="1:21" x14ac:dyDescent="0.35">
      <c r="A424" s="19" t="s">
        <v>143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273"/>
      <c r="U424" s="273"/>
    </row>
    <row r="425" spans="1:21" x14ac:dyDescent="0.35">
      <c r="A425" s="19" t="s">
        <v>143</v>
      </c>
      <c r="B425" s="391"/>
      <c r="C425" s="255" t="s">
        <v>63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278"/>
      <c r="U425" s="278"/>
    </row>
    <row r="426" spans="1:21" x14ac:dyDescent="0.35">
      <c r="A426" s="19" t="s">
        <v>143</v>
      </c>
      <c r="B426" s="390" t="s">
        <v>5</v>
      </c>
      <c r="C426" s="17" t="s">
        <v>59</v>
      </c>
      <c r="D426" s="32"/>
      <c r="E426" s="32"/>
      <c r="F426" s="32"/>
      <c r="G426" s="32"/>
      <c r="H426" s="32"/>
      <c r="I426" s="32"/>
      <c r="J426" s="32"/>
      <c r="K426" s="32"/>
      <c r="L426" s="32"/>
      <c r="M426" s="32">
        <f t="shared" ref="M426:U426" si="284">SUM(M427:M430)</f>
        <v>812393025</v>
      </c>
      <c r="N426" s="32">
        <f t="shared" si="284"/>
        <v>932890260</v>
      </c>
      <c r="O426" s="32">
        <f t="shared" si="284"/>
        <v>554179299</v>
      </c>
      <c r="P426" s="32">
        <f t="shared" si="284"/>
        <v>208700030</v>
      </c>
      <c r="Q426" s="32">
        <f t="shared" si="284"/>
        <v>209476289</v>
      </c>
      <c r="R426" s="32">
        <f t="shared" si="284"/>
        <v>66913969</v>
      </c>
      <c r="S426" s="32">
        <f t="shared" si="284"/>
        <v>554291457.68000007</v>
      </c>
      <c r="T426" s="107">
        <f t="shared" si="284"/>
        <v>598246989.81999993</v>
      </c>
      <c r="U426" s="107">
        <f t="shared" si="284"/>
        <v>864324429.50000048</v>
      </c>
    </row>
    <row r="427" spans="1:21" x14ac:dyDescent="0.35">
      <c r="A427" s="19" t="s">
        <v>143</v>
      </c>
      <c r="B427" s="390"/>
      <c r="C427" s="20" t="s">
        <v>60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>
        <v>812393025</v>
      </c>
      <c r="N427" s="34">
        <v>932890260</v>
      </c>
      <c r="O427" s="34">
        <v>554179299</v>
      </c>
      <c r="P427" s="34">
        <v>208700030</v>
      </c>
      <c r="Q427" s="34">
        <v>209476289</v>
      </c>
      <c r="R427" s="34">
        <v>66913969</v>
      </c>
      <c r="S427" s="34">
        <v>554291457.68000007</v>
      </c>
      <c r="T427" s="273">
        <v>598246989.81999993</v>
      </c>
      <c r="U427" s="273">
        <v>864324429.50000048</v>
      </c>
    </row>
    <row r="428" spans="1:21" x14ac:dyDescent="0.35">
      <c r="A428" s="19" t="s">
        <v>143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280"/>
      <c r="U428" s="280"/>
    </row>
    <row r="429" spans="1:21" x14ac:dyDescent="0.35">
      <c r="A429" s="19" t="s">
        <v>143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280"/>
      <c r="U429" s="280"/>
    </row>
    <row r="430" spans="1:21" x14ac:dyDescent="0.35">
      <c r="A430" s="19" t="s">
        <v>143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283"/>
      <c r="U430" s="283"/>
    </row>
    <row r="431" spans="1:21" x14ac:dyDescent="0.35">
      <c r="A431" s="19" t="s">
        <v>143</v>
      </c>
      <c r="B431" s="390" t="s">
        <v>6</v>
      </c>
      <c r="C431" s="17" t="s">
        <v>59</v>
      </c>
      <c r="D431" s="32"/>
      <c r="E431" s="32"/>
      <c r="F431" s="32"/>
      <c r="G431" s="32"/>
      <c r="H431" s="32"/>
      <c r="I431" s="32"/>
      <c r="J431" s="32"/>
      <c r="K431" s="32"/>
      <c r="L431" s="32"/>
      <c r="M431" s="32">
        <f t="shared" ref="M431:U431" si="285">SUM(M432:M435)</f>
        <v>592364509</v>
      </c>
      <c r="N431" s="32">
        <f t="shared" si="285"/>
        <v>785510805</v>
      </c>
      <c r="O431" s="32">
        <f t="shared" si="285"/>
        <v>824526480</v>
      </c>
      <c r="P431" s="32">
        <f t="shared" si="285"/>
        <v>1017967342</v>
      </c>
      <c r="Q431" s="32">
        <f t="shared" si="285"/>
        <v>950808666</v>
      </c>
      <c r="R431" s="32">
        <f t="shared" si="285"/>
        <v>530230020</v>
      </c>
      <c r="S431" s="32">
        <f t="shared" si="285"/>
        <v>1932488868.8199997</v>
      </c>
      <c r="T431" s="107">
        <f t="shared" si="285"/>
        <v>1489362016.6399984</v>
      </c>
      <c r="U431" s="107">
        <f t="shared" si="285"/>
        <v>1941353293.9499996</v>
      </c>
    </row>
    <row r="432" spans="1:21" x14ac:dyDescent="0.35">
      <c r="A432" s="19" t="s">
        <v>143</v>
      </c>
      <c r="B432" s="390"/>
      <c r="C432" s="20" t="s">
        <v>60</v>
      </c>
      <c r="D432" s="34"/>
      <c r="E432" s="34"/>
      <c r="F432" s="34"/>
      <c r="G432" s="34"/>
      <c r="H432" s="34"/>
      <c r="I432" s="34"/>
      <c r="J432" s="34"/>
      <c r="K432" s="34"/>
      <c r="L432" s="34"/>
      <c r="M432" s="34">
        <v>592364509</v>
      </c>
      <c r="N432" s="34">
        <v>785510805</v>
      </c>
      <c r="O432" s="34">
        <v>824526480</v>
      </c>
      <c r="P432" s="34">
        <v>1017967342</v>
      </c>
      <c r="Q432" s="34">
        <v>950808666</v>
      </c>
      <c r="R432" s="34">
        <v>530230020</v>
      </c>
      <c r="S432" s="34">
        <v>1932488868.8199997</v>
      </c>
      <c r="T432" s="273">
        <v>1489362016.6399984</v>
      </c>
      <c r="U432" s="273">
        <v>1941353293.9499996</v>
      </c>
    </row>
    <row r="433" spans="1:21" x14ac:dyDescent="0.35">
      <c r="A433" s="19" t="s">
        <v>143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280"/>
      <c r="U433" s="280"/>
    </row>
    <row r="434" spans="1:21" x14ac:dyDescent="0.35">
      <c r="A434" s="19" t="s">
        <v>143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280"/>
      <c r="U434" s="280"/>
    </row>
    <row r="435" spans="1:21" x14ac:dyDescent="0.35">
      <c r="A435" s="19" t="s">
        <v>143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283"/>
      <c r="U435" s="283"/>
    </row>
    <row r="436" spans="1:21" x14ac:dyDescent="0.35">
      <c r="A436" s="19" t="s">
        <v>143</v>
      </c>
      <c r="B436" s="393" t="s">
        <v>7</v>
      </c>
      <c r="C436" s="28" t="s">
        <v>59</v>
      </c>
      <c r="D436" s="32"/>
      <c r="E436" s="32"/>
      <c r="F436" s="32"/>
      <c r="G436" s="32"/>
      <c r="H436" s="32"/>
      <c r="I436" s="32"/>
      <c r="J436" s="32"/>
      <c r="K436" s="32"/>
      <c r="L436" s="32"/>
      <c r="M436" s="32">
        <f t="shared" ref="M436:U436" si="286">SUM(M437:M440)</f>
        <v>24764829887</v>
      </c>
      <c r="N436" s="32">
        <f t="shared" si="286"/>
        <v>17228501550</v>
      </c>
      <c r="O436" s="32">
        <f t="shared" si="286"/>
        <v>26740893874</v>
      </c>
      <c r="P436" s="32">
        <f t="shared" si="286"/>
        <v>28814672200</v>
      </c>
      <c r="Q436" s="32">
        <f t="shared" si="286"/>
        <v>36392808648</v>
      </c>
      <c r="R436" s="32">
        <f t="shared" si="286"/>
        <v>19798826492</v>
      </c>
      <c r="S436" s="32">
        <f t="shared" si="286"/>
        <v>18965413938.289997</v>
      </c>
      <c r="T436" s="107">
        <f t="shared" si="286"/>
        <v>33318382001.750004</v>
      </c>
      <c r="U436" s="107">
        <f t="shared" si="286"/>
        <v>42498672368.260002</v>
      </c>
    </row>
    <row r="437" spans="1:21" x14ac:dyDescent="0.35">
      <c r="A437" s="19" t="s">
        <v>143</v>
      </c>
      <c r="B437" s="390"/>
      <c r="C437" s="20" t="s">
        <v>60</v>
      </c>
      <c r="D437" s="34"/>
      <c r="E437" s="34"/>
      <c r="F437" s="34"/>
      <c r="G437" s="34"/>
      <c r="H437" s="34"/>
      <c r="I437" s="34"/>
      <c r="J437" s="34"/>
      <c r="K437" s="34"/>
      <c r="L437" s="34"/>
      <c r="M437" s="34">
        <v>24764829887</v>
      </c>
      <c r="N437" s="34">
        <v>17228501550</v>
      </c>
      <c r="O437" s="34">
        <v>26740893874</v>
      </c>
      <c r="P437" s="34">
        <v>28814672200</v>
      </c>
      <c r="Q437" s="34">
        <v>36392808648</v>
      </c>
      <c r="R437" s="34">
        <v>19798826492</v>
      </c>
      <c r="S437" s="34">
        <v>18965413938.289997</v>
      </c>
      <c r="T437" s="273">
        <v>33318382001.750004</v>
      </c>
      <c r="U437" s="273">
        <v>42498672368.260002</v>
      </c>
    </row>
    <row r="438" spans="1:21" x14ac:dyDescent="0.35">
      <c r="A438" s="19" t="s">
        <v>143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280"/>
      <c r="U438" s="280"/>
    </row>
    <row r="439" spans="1:21" x14ac:dyDescent="0.35">
      <c r="A439" s="19" t="s">
        <v>143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280"/>
      <c r="U439" s="280"/>
    </row>
    <row r="440" spans="1:21" x14ac:dyDescent="0.35">
      <c r="A440" s="19" t="s">
        <v>143</v>
      </c>
      <c r="B440" s="391"/>
      <c r="C440" s="27" t="s">
        <v>63</v>
      </c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283"/>
      <c r="U440" s="283"/>
    </row>
    <row r="441" spans="1:21" x14ac:dyDescent="0.35">
      <c r="A441" s="19" t="s">
        <v>143</v>
      </c>
      <c r="B441" s="393" t="s">
        <v>8</v>
      </c>
      <c r="C441" s="28" t="s">
        <v>59</v>
      </c>
      <c r="D441" s="32"/>
      <c r="E441" s="32"/>
      <c r="F441" s="32"/>
      <c r="G441" s="32"/>
      <c r="H441" s="32"/>
      <c r="I441" s="32"/>
      <c r="J441" s="32"/>
      <c r="K441" s="32"/>
      <c r="L441" s="32"/>
      <c r="M441" s="32">
        <f t="shared" ref="M441:U441" si="287">SUM(M442:M445)</f>
        <v>922414900</v>
      </c>
      <c r="N441" s="32">
        <f t="shared" si="287"/>
        <v>733982019</v>
      </c>
      <c r="O441" s="32">
        <f t="shared" si="287"/>
        <v>674772007</v>
      </c>
      <c r="P441" s="32">
        <f t="shared" si="287"/>
        <v>736669159</v>
      </c>
      <c r="Q441" s="32">
        <f t="shared" si="287"/>
        <v>541770102</v>
      </c>
      <c r="R441" s="32">
        <f t="shared" si="287"/>
        <v>389503852</v>
      </c>
      <c r="S441" s="32">
        <f t="shared" si="287"/>
        <v>468339171.22000015</v>
      </c>
      <c r="T441" s="107">
        <f t="shared" si="287"/>
        <v>304102508.43000001</v>
      </c>
      <c r="U441" s="107">
        <f t="shared" si="287"/>
        <v>824782104.53000033</v>
      </c>
    </row>
    <row r="442" spans="1:21" x14ac:dyDescent="0.35">
      <c r="A442" s="19" t="s">
        <v>143</v>
      </c>
      <c r="B442" s="390"/>
      <c r="C442" s="20" t="s">
        <v>60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>
        <v>922414900</v>
      </c>
      <c r="N442" s="34">
        <v>733982019</v>
      </c>
      <c r="O442" s="34">
        <v>674772007</v>
      </c>
      <c r="P442" s="34">
        <v>736669159</v>
      </c>
      <c r="Q442" s="34">
        <v>541770102</v>
      </c>
      <c r="R442" s="34">
        <v>389503852</v>
      </c>
      <c r="S442" s="34">
        <v>468339171.22000015</v>
      </c>
      <c r="T442" s="273">
        <v>304102508.43000001</v>
      </c>
      <c r="U442" s="273">
        <v>824782104.53000033</v>
      </c>
    </row>
    <row r="443" spans="1:21" x14ac:dyDescent="0.35">
      <c r="A443" s="19" t="s">
        <v>143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280"/>
      <c r="U443" s="280"/>
    </row>
    <row r="444" spans="1:21" x14ac:dyDescent="0.35">
      <c r="A444" s="19" t="s">
        <v>143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280"/>
      <c r="U444" s="280"/>
    </row>
    <row r="445" spans="1:21" x14ac:dyDescent="0.35">
      <c r="A445" s="19" t="s">
        <v>143</v>
      </c>
      <c r="B445" s="391"/>
      <c r="C445" s="27" t="s">
        <v>63</v>
      </c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283"/>
      <c r="U445" s="283"/>
    </row>
    <row r="446" spans="1:21" x14ac:dyDescent="0.35">
      <c r="A446" s="19" t="s">
        <v>143</v>
      </c>
      <c r="B446" s="393" t="s">
        <v>9</v>
      </c>
      <c r="C446" s="28" t="s">
        <v>59</v>
      </c>
      <c r="D446" s="32"/>
      <c r="E446" s="32"/>
      <c r="F446" s="32"/>
      <c r="G446" s="32"/>
      <c r="H446" s="32"/>
      <c r="I446" s="32"/>
      <c r="J446" s="32"/>
      <c r="K446" s="32"/>
      <c r="L446" s="32"/>
      <c r="M446" s="32">
        <f t="shared" ref="M446:U446" si="288">SUM(M447:M450)</f>
        <v>3932827876</v>
      </c>
      <c r="N446" s="32">
        <f t="shared" si="288"/>
        <v>5455296999</v>
      </c>
      <c r="O446" s="32">
        <f t="shared" si="288"/>
        <v>6002483734</v>
      </c>
      <c r="P446" s="32">
        <f t="shared" si="288"/>
        <v>248575054</v>
      </c>
      <c r="Q446" s="32">
        <f t="shared" si="288"/>
        <v>164828408</v>
      </c>
      <c r="R446" s="32">
        <f t="shared" si="288"/>
        <v>629431927</v>
      </c>
      <c r="S446" s="32">
        <f t="shared" si="288"/>
        <v>4594478832.8799992</v>
      </c>
      <c r="T446" s="107">
        <f t="shared" si="288"/>
        <v>6239994777.7800016</v>
      </c>
      <c r="U446" s="107">
        <f t="shared" si="288"/>
        <v>6759409672.9300022</v>
      </c>
    </row>
    <row r="447" spans="1:21" x14ac:dyDescent="0.35">
      <c r="A447" s="19" t="s">
        <v>143</v>
      </c>
      <c r="B447" s="390"/>
      <c r="C447" s="20" t="s">
        <v>60</v>
      </c>
      <c r="D447" s="34"/>
      <c r="E447" s="34"/>
      <c r="F447" s="34"/>
      <c r="G447" s="34"/>
      <c r="H447" s="34"/>
      <c r="I447" s="34"/>
      <c r="J447" s="34"/>
      <c r="K447" s="34"/>
      <c r="L447" s="34"/>
      <c r="M447" s="34">
        <v>3932827876</v>
      </c>
      <c r="N447" s="34">
        <v>5455296999</v>
      </c>
      <c r="O447" s="34">
        <v>6002483734</v>
      </c>
      <c r="P447" s="34">
        <v>248575054</v>
      </c>
      <c r="Q447" s="34">
        <v>164828408</v>
      </c>
      <c r="R447" s="34">
        <v>629431927</v>
      </c>
      <c r="S447" s="34">
        <v>4594478832.8799992</v>
      </c>
      <c r="T447" s="273">
        <v>6239994777.7800016</v>
      </c>
      <c r="U447" s="273">
        <v>6759409672.9300022</v>
      </c>
    </row>
    <row r="448" spans="1:21" x14ac:dyDescent="0.35">
      <c r="A448" s="19" t="s">
        <v>143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280"/>
      <c r="U448" s="280"/>
    </row>
    <row r="449" spans="1:21" x14ac:dyDescent="0.35">
      <c r="A449" s="19" t="s">
        <v>143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280"/>
      <c r="U449" s="280"/>
    </row>
    <row r="450" spans="1:21" x14ac:dyDescent="0.35">
      <c r="A450" s="19" t="s">
        <v>143</v>
      </c>
      <c r="B450" s="391"/>
      <c r="C450" s="27" t="s">
        <v>63</v>
      </c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283"/>
      <c r="U450" s="283"/>
    </row>
    <row r="451" spans="1:21" x14ac:dyDescent="0.35">
      <c r="A451" s="19" t="s">
        <v>143</v>
      </c>
      <c r="B451" s="393" t="s">
        <v>1</v>
      </c>
      <c r="C451" s="28" t="s">
        <v>59</v>
      </c>
      <c r="D451" s="32"/>
      <c r="E451" s="32"/>
      <c r="F451" s="32"/>
      <c r="G451" s="32"/>
      <c r="H451" s="32"/>
      <c r="I451" s="32"/>
      <c r="J451" s="32"/>
      <c r="K451" s="32"/>
      <c r="L451" s="32"/>
      <c r="M451" s="32">
        <f t="shared" ref="M451:U451" si="289">SUM(M452:M455)</f>
        <v>2655883866</v>
      </c>
      <c r="N451" s="32">
        <f t="shared" si="289"/>
        <v>3124608989</v>
      </c>
      <c r="O451" s="32">
        <f t="shared" si="289"/>
        <v>5463609890</v>
      </c>
      <c r="P451" s="32">
        <f t="shared" si="289"/>
        <v>5455701247</v>
      </c>
      <c r="Q451" s="32">
        <f t="shared" si="289"/>
        <v>4894839729</v>
      </c>
      <c r="R451" s="32">
        <f t="shared" si="289"/>
        <v>3546394546</v>
      </c>
      <c r="S451" s="32">
        <f t="shared" si="289"/>
        <v>2899858799.0900006</v>
      </c>
      <c r="T451" s="107">
        <f t="shared" si="289"/>
        <v>5037904759.750001</v>
      </c>
      <c r="U451" s="107">
        <f t="shared" si="289"/>
        <v>4777965454.329998</v>
      </c>
    </row>
    <row r="452" spans="1:21" x14ac:dyDescent="0.35">
      <c r="A452" s="19" t="s">
        <v>143</v>
      </c>
      <c r="B452" s="390"/>
      <c r="C452" s="20" t="s">
        <v>60</v>
      </c>
      <c r="D452" s="34"/>
      <c r="E452" s="34"/>
      <c r="F452" s="34"/>
      <c r="G452" s="34"/>
      <c r="H452" s="34"/>
      <c r="I452" s="34"/>
      <c r="J452" s="34"/>
      <c r="K452" s="34"/>
      <c r="L452" s="34"/>
      <c r="M452" s="34">
        <v>2655883866</v>
      </c>
      <c r="N452" s="34">
        <v>3124608989</v>
      </c>
      <c r="O452" s="34">
        <v>5463609890</v>
      </c>
      <c r="P452" s="34">
        <v>5455701247</v>
      </c>
      <c r="Q452" s="34">
        <v>4894839729</v>
      </c>
      <c r="R452" s="34">
        <v>3546394546</v>
      </c>
      <c r="S452" s="34">
        <v>2899858799.0900006</v>
      </c>
      <c r="T452" s="273">
        <v>5037904759.750001</v>
      </c>
      <c r="U452" s="273">
        <v>4777965454.329998</v>
      </c>
    </row>
    <row r="453" spans="1:21" x14ac:dyDescent="0.35">
      <c r="A453" s="19" t="s">
        <v>143</v>
      </c>
      <c r="B453" s="390"/>
      <c r="C453" s="20" t="s">
        <v>61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280"/>
      <c r="U453" s="280"/>
    </row>
    <row r="454" spans="1:21" x14ac:dyDescent="0.35">
      <c r="A454" s="19" t="s">
        <v>143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280"/>
      <c r="U454" s="280"/>
    </row>
    <row r="455" spans="1:21" x14ac:dyDescent="0.35">
      <c r="A455" s="19" t="s">
        <v>143</v>
      </c>
      <c r="B455" s="391"/>
      <c r="C455" s="27" t="s">
        <v>63</v>
      </c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283"/>
      <c r="U455" s="283"/>
    </row>
    <row r="456" spans="1:21" x14ac:dyDescent="0.35">
      <c r="A456" s="19" t="s">
        <v>143</v>
      </c>
      <c r="B456" s="393" t="s">
        <v>166</v>
      </c>
      <c r="C456" s="28" t="s">
        <v>59</v>
      </c>
      <c r="D456" s="32"/>
      <c r="E456" s="32"/>
      <c r="F456" s="32"/>
      <c r="G456" s="32"/>
      <c r="H456" s="32"/>
      <c r="I456" s="32"/>
      <c r="J456" s="32"/>
      <c r="K456" s="32"/>
      <c r="L456" s="32"/>
      <c r="M456" s="32">
        <f t="shared" ref="M456:U456" si="290">SUM(M457:M460)</f>
        <v>1839776027</v>
      </c>
      <c r="N456" s="32">
        <f t="shared" si="290"/>
        <v>1555605581</v>
      </c>
      <c r="O456" s="32">
        <f t="shared" si="290"/>
        <v>908123660</v>
      </c>
      <c r="P456" s="32">
        <f t="shared" si="290"/>
        <v>735792259</v>
      </c>
      <c r="Q456" s="32">
        <f t="shared" si="290"/>
        <v>316824475</v>
      </c>
      <c r="R456" s="32">
        <f t="shared" si="290"/>
        <v>533077365</v>
      </c>
      <c r="S456" s="32">
        <f t="shared" si="290"/>
        <v>482541507.56000006</v>
      </c>
      <c r="T456" s="107">
        <f t="shared" si="290"/>
        <v>501473074.36999995</v>
      </c>
      <c r="U456" s="107">
        <f t="shared" si="290"/>
        <v>502678269.40999991</v>
      </c>
    </row>
    <row r="457" spans="1:21" x14ac:dyDescent="0.35">
      <c r="A457" s="19" t="s">
        <v>143</v>
      </c>
      <c r="B457" s="390"/>
      <c r="C457" s="20" t="s">
        <v>60</v>
      </c>
      <c r="D457" s="34"/>
      <c r="E457" s="34"/>
      <c r="F457" s="34"/>
      <c r="G457" s="34"/>
      <c r="H457" s="34"/>
      <c r="I457" s="34"/>
      <c r="J457" s="34"/>
      <c r="K457" s="34"/>
      <c r="L457" s="34"/>
      <c r="M457" s="34">
        <v>1839776027</v>
      </c>
      <c r="N457" s="34">
        <v>1555605581</v>
      </c>
      <c r="O457" s="34">
        <v>908123660</v>
      </c>
      <c r="P457" s="34">
        <v>735792259</v>
      </c>
      <c r="Q457" s="34">
        <v>316824475</v>
      </c>
      <c r="R457" s="34">
        <v>533077365</v>
      </c>
      <c r="S457" s="34">
        <v>482541507.56000006</v>
      </c>
      <c r="T457" s="273">
        <v>501473074.36999995</v>
      </c>
      <c r="U457" s="273">
        <v>502678269.40999991</v>
      </c>
    </row>
    <row r="458" spans="1:21" x14ac:dyDescent="0.35">
      <c r="A458" s="19" t="s">
        <v>143</v>
      </c>
      <c r="B458" s="390"/>
      <c r="C458" s="20" t="s">
        <v>61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280"/>
      <c r="U458" s="280"/>
    </row>
    <row r="459" spans="1:21" x14ac:dyDescent="0.35">
      <c r="A459" s="19" t="s">
        <v>143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280"/>
      <c r="U459" s="280"/>
    </row>
    <row r="460" spans="1:21" x14ac:dyDescent="0.35">
      <c r="A460" s="19" t="s">
        <v>143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283"/>
      <c r="U460" s="283"/>
    </row>
    <row r="461" spans="1:21" x14ac:dyDescent="0.35">
      <c r="A461" s="19" t="s">
        <v>143</v>
      </c>
      <c r="B461" s="393" t="s">
        <v>11</v>
      </c>
      <c r="C461" s="28" t="s">
        <v>59</v>
      </c>
      <c r="D461" s="32"/>
      <c r="E461" s="32"/>
      <c r="F461" s="32"/>
      <c r="G461" s="32"/>
      <c r="H461" s="32"/>
      <c r="I461" s="32"/>
      <c r="J461" s="32"/>
      <c r="K461" s="32"/>
      <c r="L461" s="32"/>
      <c r="M461" s="32">
        <f t="shared" ref="M461:U461" si="291">SUM(M462:M465)</f>
        <v>8474698328</v>
      </c>
      <c r="N461" s="32">
        <f t="shared" si="291"/>
        <v>8231530594</v>
      </c>
      <c r="O461" s="32">
        <f t="shared" si="291"/>
        <v>10279429981</v>
      </c>
      <c r="P461" s="32">
        <f t="shared" si="291"/>
        <v>11102418490</v>
      </c>
      <c r="Q461" s="32">
        <f t="shared" si="291"/>
        <v>18071836364</v>
      </c>
      <c r="R461" s="32">
        <f t="shared" si="291"/>
        <v>36861040323</v>
      </c>
      <c r="S461" s="32">
        <f t="shared" si="291"/>
        <v>27418164848.849998</v>
      </c>
      <c r="T461" s="107">
        <f t="shared" si="291"/>
        <v>23780538368.610008</v>
      </c>
      <c r="U461" s="107">
        <f t="shared" si="291"/>
        <v>16865762160.729996</v>
      </c>
    </row>
    <row r="462" spans="1:21" x14ac:dyDescent="0.35">
      <c r="A462" s="19" t="s">
        <v>143</v>
      </c>
      <c r="B462" s="390"/>
      <c r="C462" s="20" t="s">
        <v>60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>
        <v>8474698328</v>
      </c>
      <c r="N462" s="34">
        <v>8231530594</v>
      </c>
      <c r="O462" s="34">
        <v>10279429981</v>
      </c>
      <c r="P462" s="34">
        <v>11102418490</v>
      </c>
      <c r="Q462" s="34">
        <v>18071836364</v>
      </c>
      <c r="R462" s="34">
        <v>36861040323</v>
      </c>
      <c r="S462" s="34">
        <v>27418164848.849998</v>
      </c>
      <c r="T462" s="273">
        <v>23780538368.610008</v>
      </c>
      <c r="U462" s="273">
        <v>16865762160.729996</v>
      </c>
    </row>
    <row r="463" spans="1:21" x14ac:dyDescent="0.35">
      <c r="A463" s="19" t="s">
        <v>143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280"/>
      <c r="U463" s="280"/>
    </row>
    <row r="464" spans="1:21" x14ac:dyDescent="0.35">
      <c r="A464" s="19" t="s">
        <v>143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280"/>
      <c r="U464" s="280"/>
    </row>
    <row r="465" spans="1:21" x14ac:dyDescent="0.35">
      <c r="A465" s="19" t="s">
        <v>143</v>
      </c>
      <c r="B465" s="391"/>
      <c r="C465" s="27" t="s">
        <v>63</v>
      </c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280"/>
      <c r="U465" s="280"/>
    </row>
    <row r="466" spans="1:21" x14ac:dyDescent="0.35">
      <c r="A466" s="19" t="s">
        <v>143</v>
      </c>
      <c r="B466" s="393" t="s">
        <v>12</v>
      </c>
      <c r="C466" s="28" t="s">
        <v>59</v>
      </c>
      <c r="D466" s="36"/>
      <c r="E466" s="36"/>
      <c r="F466" s="36"/>
      <c r="G466" s="36"/>
      <c r="H466" s="36"/>
      <c r="I466" s="36"/>
      <c r="J466" s="36"/>
      <c r="K466" s="36"/>
      <c r="L466" s="36"/>
      <c r="M466" s="36">
        <f t="shared" ref="M466:U466" si="292">SUM(M467:M470)</f>
        <v>414625462</v>
      </c>
      <c r="N466" s="36">
        <f t="shared" si="292"/>
        <v>744804056</v>
      </c>
      <c r="O466" s="36">
        <f t="shared" si="292"/>
        <v>792765938</v>
      </c>
      <c r="P466" s="36">
        <f t="shared" si="292"/>
        <v>822754212</v>
      </c>
      <c r="Q466" s="36">
        <f t="shared" si="292"/>
        <v>761969770</v>
      </c>
      <c r="R466" s="36">
        <f t="shared" si="292"/>
        <v>1153475217</v>
      </c>
      <c r="S466" s="36">
        <f t="shared" si="292"/>
        <v>2711826774.5100002</v>
      </c>
      <c r="T466" s="312">
        <f t="shared" si="292"/>
        <v>4133904868.5300012</v>
      </c>
      <c r="U466" s="312">
        <f t="shared" si="292"/>
        <v>3687595436.2400002</v>
      </c>
    </row>
    <row r="467" spans="1:21" x14ac:dyDescent="0.35">
      <c r="A467" s="19" t="s">
        <v>143</v>
      </c>
      <c r="B467" s="390"/>
      <c r="C467" s="20" t="s">
        <v>60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>
        <v>414625462</v>
      </c>
      <c r="N467" s="35">
        <v>744804056</v>
      </c>
      <c r="O467" s="35">
        <v>792765938</v>
      </c>
      <c r="P467" s="35">
        <v>822754212</v>
      </c>
      <c r="Q467" s="35">
        <v>761969770</v>
      </c>
      <c r="R467" s="35">
        <v>1153475217</v>
      </c>
      <c r="S467" s="35">
        <v>2711826774.5100002</v>
      </c>
      <c r="T467" s="280">
        <v>4133904868.5300012</v>
      </c>
      <c r="U467" s="280">
        <v>3687595436.2400002</v>
      </c>
    </row>
    <row r="468" spans="1:21" x14ac:dyDescent="0.35">
      <c r="A468" s="19" t="s">
        <v>143</v>
      </c>
      <c r="B468" s="390"/>
      <c r="C468" s="20" t="s">
        <v>61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280"/>
      <c r="U468" s="280"/>
    </row>
    <row r="469" spans="1:21" x14ac:dyDescent="0.35">
      <c r="A469" s="19" t="s">
        <v>143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280"/>
      <c r="U469" s="280"/>
    </row>
    <row r="470" spans="1:21" ht="15" thickBot="1" x14ac:dyDescent="0.4">
      <c r="A470" s="19" t="s">
        <v>143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</row>
    <row r="471" spans="1:21" x14ac:dyDescent="0.35">
      <c r="A471" s="19" t="s">
        <v>143</v>
      </c>
      <c r="B471" s="388" t="s">
        <v>92</v>
      </c>
      <c r="C471" s="17" t="s">
        <v>59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>
        <f t="shared" ref="M471:U471" si="293">SUM(M472:M475)</f>
        <v>19761356304</v>
      </c>
      <c r="N471" s="35">
        <f t="shared" si="293"/>
        <v>12930816963</v>
      </c>
      <c r="O471" s="35">
        <f t="shared" si="293"/>
        <v>25070617941</v>
      </c>
      <c r="P471" s="35">
        <f t="shared" si="293"/>
        <v>27262887866</v>
      </c>
      <c r="Q471" s="35">
        <f t="shared" si="293"/>
        <v>35045457249</v>
      </c>
      <c r="R471" s="35">
        <f t="shared" si="293"/>
        <v>18007856838</v>
      </c>
      <c r="S471" s="35">
        <f t="shared" si="293"/>
        <v>15234872529.9</v>
      </c>
      <c r="T471" s="280">
        <f t="shared" si="293"/>
        <v>19659866940.390003</v>
      </c>
      <c r="U471" s="280">
        <f t="shared" si="293"/>
        <v>15718156781.499994</v>
      </c>
    </row>
    <row r="472" spans="1:21" x14ac:dyDescent="0.35">
      <c r="A472" s="19" t="s">
        <v>143</v>
      </c>
      <c r="B472" s="388"/>
      <c r="C472" s="20" t="s">
        <v>60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>
        <v>19761356304</v>
      </c>
      <c r="N472" s="35">
        <v>12930816963</v>
      </c>
      <c r="O472" s="35">
        <v>25070617941</v>
      </c>
      <c r="P472" s="35">
        <v>27262887866</v>
      </c>
      <c r="Q472" s="35">
        <v>35045457249</v>
      </c>
      <c r="R472" s="35">
        <v>18007856838</v>
      </c>
      <c r="S472" s="35">
        <v>15234872529.9</v>
      </c>
      <c r="T472" s="280">
        <v>19659866940.390003</v>
      </c>
      <c r="U472" s="280">
        <v>15718156781.499994</v>
      </c>
    </row>
    <row r="473" spans="1:21" x14ac:dyDescent="0.35">
      <c r="A473" s="19" t="s">
        <v>143</v>
      </c>
      <c r="B473" s="388"/>
      <c r="C473" s="20" t="s">
        <v>61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280"/>
      <c r="U473" s="280"/>
    </row>
    <row r="474" spans="1:21" x14ac:dyDescent="0.35">
      <c r="A474" s="19" t="s">
        <v>143</v>
      </c>
      <c r="B474" s="388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280"/>
      <c r="U474" s="280"/>
    </row>
    <row r="475" spans="1:21" x14ac:dyDescent="0.35">
      <c r="A475" s="19" t="s">
        <v>143</v>
      </c>
      <c r="B475" s="392"/>
      <c r="C475" s="26" t="s">
        <v>63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280"/>
      <c r="U475" s="280"/>
    </row>
    <row r="476" spans="1:21" x14ac:dyDescent="0.35">
      <c r="A476" s="19" t="s">
        <v>143</v>
      </c>
      <c r="B476" s="393" t="s">
        <v>93</v>
      </c>
      <c r="C476" s="28" t="s">
        <v>59</v>
      </c>
      <c r="D476" s="36"/>
      <c r="E476" s="36"/>
      <c r="F476" s="36"/>
      <c r="G476" s="36"/>
      <c r="H476" s="36"/>
      <c r="I476" s="36"/>
      <c r="J476" s="36"/>
      <c r="K476" s="36"/>
      <c r="L476" s="36"/>
      <c r="M476" s="36">
        <f t="shared" ref="M476:U476" si="294">SUM(M477:M480)</f>
        <v>2533176449</v>
      </c>
      <c r="N476" s="36">
        <f t="shared" si="294"/>
        <v>2719758343</v>
      </c>
      <c r="O476" s="36">
        <f t="shared" si="294"/>
        <v>38452768</v>
      </c>
      <c r="P476" s="36">
        <f t="shared" si="294"/>
        <v>0</v>
      </c>
      <c r="Q476" s="36">
        <f t="shared" si="294"/>
        <v>24150113</v>
      </c>
      <c r="R476" s="36">
        <f t="shared" si="294"/>
        <v>90293185</v>
      </c>
      <c r="S476" s="36">
        <f t="shared" si="294"/>
        <v>483291916.69</v>
      </c>
      <c r="T476" s="312">
        <f t="shared" si="294"/>
        <v>19882541.740000002</v>
      </c>
      <c r="U476" s="312">
        <f t="shared" si="294"/>
        <v>22168145908.919998</v>
      </c>
    </row>
    <row r="477" spans="1:21" x14ac:dyDescent="0.35">
      <c r="A477" s="19" t="s">
        <v>143</v>
      </c>
      <c r="B477" s="390"/>
      <c r="C477" s="20" t="s">
        <v>60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>
        <v>2533176449</v>
      </c>
      <c r="N477" s="35">
        <v>2719758343</v>
      </c>
      <c r="O477" s="35">
        <v>38452768</v>
      </c>
      <c r="P477" s="35">
        <v>0</v>
      </c>
      <c r="Q477" s="35">
        <v>24150113</v>
      </c>
      <c r="R477" s="35">
        <v>90293185</v>
      </c>
      <c r="S477" s="35">
        <v>483291916.69</v>
      </c>
      <c r="T477" s="280">
        <v>19882541.740000002</v>
      </c>
      <c r="U477" s="280">
        <v>22168145908.919998</v>
      </c>
    </row>
    <row r="478" spans="1:21" x14ac:dyDescent="0.35">
      <c r="A478" s="19" t="s">
        <v>143</v>
      </c>
      <c r="B478" s="390"/>
      <c r="C478" s="20" t="s">
        <v>61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280"/>
      <c r="U478" s="280"/>
    </row>
    <row r="479" spans="1:21" x14ac:dyDescent="0.35">
      <c r="A479" s="19" t="s">
        <v>143</v>
      </c>
      <c r="B479" s="390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280"/>
      <c r="U479" s="280"/>
    </row>
    <row r="480" spans="1:21" x14ac:dyDescent="0.35">
      <c r="A480" s="19" t="s">
        <v>143</v>
      </c>
      <c r="B480" s="391"/>
      <c r="C480" s="27" t="s">
        <v>63</v>
      </c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</row>
    <row r="481" spans="1:21" x14ac:dyDescent="0.35">
      <c r="A481" s="19" t="s">
        <v>143</v>
      </c>
      <c r="B481" s="388" t="s">
        <v>94</v>
      </c>
      <c r="C481" s="28" t="s">
        <v>59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>
        <f>M436-M471-M476</f>
        <v>2470297134</v>
      </c>
      <c r="N481" s="35">
        <f t="shared" ref="N481:U482" si="295">N436-N471-N476</f>
        <v>1577926244</v>
      </c>
      <c r="O481" s="35">
        <f t="shared" si="295"/>
        <v>1631823165</v>
      </c>
      <c r="P481" s="35">
        <f t="shared" si="295"/>
        <v>1551784334</v>
      </c>
      <c r="Q481" s="35">
        <f t="shared" si="295"/>
        <v>1323201286</v>
      </c>
      <c r="R481" s="35">
        <f t="shared" si="295"/>
        <v>1700676469</v>
      </c>
      <c r="S481" s="35">
        <f t="shared" si="295"/>
        <v>3247249491.6999974</v>
      </c>
      <c r="T481" s="280">
        <f t="shared" si="295"/>
        <v>13638632519.620001</v>
      </c>
      <c r="U481" s="280">
        <f t="shared" si="295"/>
        <v>4612369677.8400116</v>
      </c>
    </row>
    <row r="482" spans="1:21" x14ac:dyDescent="0.35">
      <c r="A482" s="19" t="s">
        <v>143</v>
      </c>
      <c r="B482" s="388"/>
      <c r="C482" s="20" t="s">
        <v>60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>
        <f>M437-M472-M477</f>
        <v>2470297134</v>
      </c>
      <c r="N482" s="35">
        <f t="shared" si="295"/>
        <v>1577926244</v>
      </c>
      <c r="O482" s="35">
        <f t="shared" si="295"/>
        <v>1631823165</v>
      </c>
      <c r="P482" s="35">
        <f t="shared" si="295"/>
        <v>1551784334</v>
      </c>
      <c r="Q482" s="35">
        <f t="shared" si="295"/>
        <v>1323201286</v>
      </c>
      <c r="R482" s="35">
        <f t="shared" si="295"/>
        <v>1700676469</v>
      </c>
      <c r="S482" s="35">
        <f t="shared" si="295"/>
        <v>3247249491.6999974</v>
      </c>
      <c r="T482" s="280">
        <f t="shared" si="295"/>
        <v>13638632519.620001</v>
      </c>
      <c r="U482" s="280">
        <f t="shared" si="295"/>
        <v>4612369677.8400116</v>
      </c>
    </row>
    <row r="483" spans="1:21" x14ac:dyDescent="0.35">
      <c r="A483" s="19" t="s">
        <v>143</v>
      </c>
      <c r="B483" s="388"/>
      <c r="C483" s="20" t="s">
        <v>61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280"/>
      <c r="U483" s="280"/>
    </row>
    <row r="484" spans="1:21" x14ac:dyDescent="0.35">
      <c r="A484" s="19" t="s">
        <v>143</v>
      </c>
      <c r="B484" s="388"/>
      <c r="C484" s="20" t="s">
        <v>62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280"/>
      <c r="U484" s="280"/>
    </row>
    <row r="485" spans="1:21" x14ac:dyDescent="0.35">
      <c r="A485" s="19" t="s">
        <v>143</v>
      </c>
      <c r="B485" s="389"/>
      <c r="C485" s="25" t="s">
        <v>63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</row>
    <row r="486" spans="1:21" x14ac:dyDescent="0.35">
      <c r="A486" s="19" t="s">
        <v>143</v>
      </c>
    </row>
    <row r="487" spans="1:21" x14ac:dyDescent="0.35">
      <c r="A487" s="19" t="s">
        <v>143</v>
      </c>
    </row>
    <row r="488" spans="1:21" x14ac:dyDescent="0.35">
      <c r="A488" s="19" t="s">
        <v>143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68">
        <v>2015</v>
      </c>
      <c r="U488" s="268">
        <v>2016</v>
      </c>
    </row>
    <row r="489" spans="1:21" x14ac:dyDescent="0.35">
      <c r="A489" s="19" t="s">
        <v>143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291"/>
      <c r="U489" s="291"/>
    </row>
    <row r="490" spans="1:21" ht="15" customHeight="1" x14ac:dyDescent="0.35">
      <c r="A490" s="19" t="s">
        <v>143</v>
      </c>
      <c r="B490" s="386"/>
      <c r="C490" s="260" t="s">
        <v>124</v>
      </c>
      <c r="D490" s="86"/>
    </row>
    <row r="491" spans="1:21" ht="15" customHeight="1" x14ac:dyDescent="0.35">
      <c r="A491" s="19" t="s">
        <v>143</v>
      </c>
      <c r="B491" s="386"/>
      <c r="C491" s="95" t="s">
        <v>126</v>
      </c>
      <c r="D491" s="86"/>
      <c r="M491" s="64">
        <f t="shared" ref="M491:S491" si="296">(M9/M412)*100</f>
        <v>159.01662130247462</v>
      </c>
      <c r="N491" s="64">
        <f t="shared" si="296"/>
        <v>132.89596624973564</v>
      </c>
      <c r="O491" s="64">
        <f t="shared" si="296"/>
        <v>115.38015001982305</v>
      </c>
      <c r="P491" s="64">
        <f t="shared" si="296"/>
        <v>120.90478282421064</v>
      </c>
      <c r="Q491" s="64">
        <f t="shared" si="296"/>
        <v>190.64346766819148</v>
      </c>
      <c r="R491" s="64">
        <f t="shared" si="296"/>
        <v>128.64128326409218</v>
      </c>
      <c r="S491" s="64">
        <f t="shared" si="296"/>
        <v>100.00000000000003</v>
      </c>
      <c r="T491" s="270">
        <f t="shared" ref="T491:U491" si="297">(T9/T412)*100</f>
        <v>99.999650528596959</v>
      </c>
      <c r="U491" s="270">
        <f t="shared" si="297"/>
        <v>100.00000000000004</v>
      </c>
    </row>
    <row r="492" spans="1:21" ht="15" customHeight="1" x14ac:dyDescent="0.35">
      <c r="A492" s="19" t="s">
        <v>143</v>
      </c>
      <c r="B492" s="386"/>
      <c r="C492" s="260" t="s">
        <v>123</v>
      </c>
      <c r="D492" s="76"/>
      <c r="E492" s="86"/>
      <c r="F492" s="86"/>
      <c r="G492" s="86"/>
      <c r="H492" s="86"/>
      <c r="I492" s="86"/>
      <c r="J492" s="86"/>
      <c r="K492" s="86"/>
      <c r="L492" s="86"/>
    </row>
    <row r="493" spans="1:21" ht="15" customHeight="1" x14ac:dyDescent="0.35">
      <c r="A493" s="19" t="s">
        <v>143</v>
      </c>
      <c r="B493" s="386"/>
      <c r="C493" s="20" t="s">
        <v>117</v>
      </c>
      <c r="D493" s="32"/>
      <c r="E493" s="86"/>
      <c r="F493" s="86"/>
      <c r="G493" s="86"/>
      <c r="H493" s="86"/>
      <c r="I493" s="86"/>
      <c r="J493" s="86"/>
      <c r="K493" s="86"/>
      <c r="L493" s="86"/>
      <c r="M493" s="64">
        <f t="shared" ref="M493:S493" si="298">(M12/M414)*100</f>
        <v>107.222970645798</v>
      </c>
      <c r="N493" s="64">
        <f t="shared" si="298"/>
        <v>85.695973308911249</v>
      </c>
      <c r="O493" s="64">
        <f t="shared" si="298"/>
        <v>85.658518965909437</v>
      </c>
      <c r="P493" s="64">
        <f t="shared" si="298"/>
        <v>84.705788918056797</v>
      </c>
      <c r="Q493" s="64">
        <f t="shared" si="298"/>
        <v>145.08144388852429</v>
      </c>
      <c r="R493" s="64">
        <f t="shared" si="298"/>
        <v>93.095752517546998</v>
      </c>
      <c r="S493" s="64">
        <f t="shared" si="298"/>
        <v>68.69533982912391</v>
      </c>
      <c r="T493" s="270">
        <f t="shared" ref="T493:U493" si="299">(T12/T414)*100</f>
        <v>70.467169966160071</v>
      </c>
      <c r="U493" s="270">
        <f t="shared" si="299"/>
        <v>56.169524212168056</v>
      </c>
    </row>
    <row r="494" spans="1:21" ht="15" customHeight="1" x14ac:dyDescent="0.35">
      <c r="A494" s="19" t="s">
        <v>143</v>
      </c>
      <c r="B494" s="386"/>
      <c r="C494" s="254" t="s">
        <v>118</v>
      </c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107"/>
      <c r="U494" s="107"/>
    </row>
    <row r="495" spans="1:21" ht="15" customHeight="1" x14ac:dyDescent="0.35">
      <c r="A495" s="19" t="s">
        <v>143</v>
      </c>
      <c r="B495" s="386"/>
      <c r="C495" s="254" t="s">
        <v>119</v>
      </c>
      <c r="D495" s="32"/>
    </row>
    <row r="496" spans="1:21" ht="15" customHeight="1" x14ac:dyDescent="0.35">
      <c r="A496" s="19" t="s">
        <v>143</v>
      </c>
      <c r="B496" s="386"/>
      <c r="C496" s="254" t="s">
        <v>120</v>
      </c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273"/>
      <c r="U496" s="273"/>
    </row>
    <row r="497" spans="1:21" ht="15" customHeight="1" x14ac:dyDescent="0.35">
      <c r="A497" s="19" t="s">
        <v>143</v>
      </c>
      <c r="B497" s="386"/>
      <c r="C497" s="260" t="s">
        <v>121</v>
      </c>
      <c r="D497" s="32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235"/>
      <c r="U497" s="235"/>
    </row>
    <row r="498" spans="1:21" ht="15" customHeight="1" x14ac:dyDescent="0.35">
      <c r="A498" s="19" t="s">
        <v>143</v>
      </c>
      <c r="B498" s="386"/>
      <c r="C498" s="260" t="s">
        <v>122</v>
      </c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107"/>
      <c r="U498" s="107"/>
    </row>
    <row r="499" spans="1:21" ht="15" customHeight="1" x14ac:dyDescent="0.35">
      <c r="A499" s="19" t="s">
        <v>143</v>
      </c>
      <c r="B499" s="387"/>
      <c r="C499" s="261" t="s">
        <v>116</v>
      </c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275"/>
      <c r="U499" s="275"/>
    </row>
    <row r="500" spans="1:21" x14ac:dyDescent="0.35">
      <c r="A500" s="19" t="s">
        <v>143</v>
      </c>
      <c r="B500" s="390" t="s">
        <v>4</v>
      </c>
      <c r="C500" s="260" t="s">
        <v>59</v>
      </c>
      <c r="D500" s="34"/>
      <c r="E500" s="34"/>
      <c r="F500" s="34"/>
      <c r="G500" s="34"/>
      <c r="H500" s="34"/>
      <c r="I500" s="34"/>
      <c r="J500" s="34"/>
      <c r="K500" s="34"/>
      <c r="L500" s="34"/>
      <c r="M500" s="34">
        <f t="shared" ref="M500:R500" si="300">(M19/M421)*100</f>
        <v>34.978165334785096</v>
      </c>
      <c r="N500" s="34">
        <f t="shared" si="300"/>
        <v>31.965813297049188</v>
      </c>
      <c r="O500" s="34">
        <f t="shared" si="300"/>
        <v>30.285888623212227</v>
      </c>
      <c r="P500" s="34">
        <f t="shared" si="300"/>
        <v>33.929856097971452</v>
      </c>
      <c r="Q500" s="34">
        <f t="shared" si="300"/>
        <v>61.254281487238195</v>
      </c>
      <c r="R500" s="34">
        <f t="shared" si="300"/>
        <v>65.637178347568678</v>
      </c>
      <c r="S500" s="34">
        <f>(S19/S421)*100</f>
        <v>16.161770173815949</v>
      </c>
      <c r="T500" s="273">
        <f t="shared" ref="T500:U500" si="301">(T19/T421)*100</f>
        <v>35.16470080338199</v>
      </c>
      <c r="U500" s="273">
        <f t="shared" si="301"/>
        <v>39.317621807894746</v>
      </c>
    </row>
    <row r="501" spans="1:21" x14ac:dyDescent="0.35">
      <c r="A501" s="19" t="s">
        <v>143</v>
      </c>
      <c r="B501" s="390"/>
      <c r="C501" s="254" t="s">
        <v>60</v>
      </c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273"/>
      <c r="U501" s="273"/>
    </row>
    <row r="502" spans="1:21" x14ac:dyDescent="0.35">
      <c r="A502" s="19" t="s">
        <v>143</v>
      </c>
      <c r="B502" s="390"/>
      <c r="C502" s="254" t="s">
        <v>61</v>
      </c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273"/>
      <c r="U502" s="273"/>
    </row>
    <row r="503" spans="1:21" x14ac:dyDescent="0.35">
      <c r="A503" s="19" t="s">
        <v>143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273"/>
      <c r="U503" s="273"/>
    </row>
    <row r="504" spans="1:21" x14ac:dyDescent="0.35">
      <c r="A504" s="19" t="s">
        <v>143</v>
      </c>
      <c r="B504" s="391"/>
      <c r="C504" s="255" t="s">
        <v>63</v>
      </c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278"/>
      <c r="U504" s="278"/>
    </row>
    <row r="505" spans="1:21" x14ac:dyDescent="0.35">
      <c r="A505" s="19" t="s">
        <v>143</v>
      </c>
      <c r="B505" s="390" t="s">
        <v>5</v>
      </c>
      <c r="C505" s="17" t="s">
        <v>59</v>
      </c>
      <c r="D505" s="36"/>
      <c r="E505" s="34"/>
      <c r="F505" s="34"/>
      <c r="G505" s="34"/>
      <c r="H505" s="34"/>
      <c r="I505" s="34"/>
      <c r="J505" s="34"/>
      <c r="K505" s="34"/>
      <c r="L505" s="34"/>
      <c r="M505" s="34">
        <f t="shared" ref="M505:R505" si="302">(M24/M426)*100</f>
        <v>207.64344185869891</v>
      </c>
      <c r="N505" s="34">
        <f t="shared" si="302"/>
        <v>43.679281403366787</v>
      </c>
      <c r="O505" s="34">
        <f t="shared" si="302"/>
        <v>263.2605273298019</v>
      </c>
      <c r="P505" s="34">
        <f t="shared" si="302"/>
        <v>240.09401828547894</v>
      </c>
      <c r="Q505" s="34">
        <f t="shared" si="302"/>
        <v>234.14470334157963</v>
      </c>
      <c r="R505" s="34">
        <f t="shared" si="302"/>
        <v>181.09640353272124</v>
      </c>
      <c r="S505" s="34">
        <f>(S24/S426)*100</f>
        <v>99.783507397890887</v>
      </c>
      <c r="T505" s="273">
        <f t="shared" ref="T505:U505" si="303">(T24/T426)*100</f>
        <v>87.415835943837934</v>
      </c>
      <c r="U505" s="273">
        <f t="shared" si="303"/>
        <v>91.285948605713912</v>
      </c>
    </row>
    <row r="506" spans="1:21" x14ac:dyDescent="0.35">
      <c r="A506" s="19" t="s">
        <v>143</v>
      </c>
      <c r="B506" s="390"/>
      <c r="C506" s="20" t="s">
        <v>60</v>
      </c>
      <c r="D506" s="3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273"/>
      <c r="U506" s="273"/>
    </row>
    <row r="507" spans="1:21" x14ac:dyDescent="0.35">
      <c r="A507" s="19" t="s">
        <v>143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280"/>
      <c r="U507" s="280"/>
    </row>
    <row r="508" spans="1:21" x14ac:dyDescent="0.35">
      <c r="A508" s="19" t="s">
        <v>143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280"/>
      <c r="U508" s="280"/>
    </row>
    <row r="509" spans="1:21" x14ac:dyDescent="0.35">
      <c r="A509" s="19" t="s">
        <v>143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283"/>
      <c r="U509" s="283"/>
    </row>
    <row r="510" spans="1:21" x14ac:dyDescent="0.35">
      <c r="A510" s="19" t="s">
        <v>143</v>
      </c>
      <c r="B510" s="390" t="s">
        <v>6</v>
      </c>
      <c r="C510" s="17" t="s">
        <v>59</v>
      </c>
      <c r="D510" s="36"/>
      <c r="E510" s="34"/>
      <c r="F510" s="34"/>
      <c r="G510" s="34"/>
      <c r="H510" s="34"/>
      <c r="I510" s="34"/>
      <c r="J510" s="34"/>
      <c r="K510" s="34"/>
      <c r="L510" s="34"/>
      <c r="M510" s="34">
        <f t="shared" ref="M510:S510" si="304">(M29/M431)*100</f>
        <v>107.49540491798774</v>
      </c>
      <c r="N510" s="34">
        <f t="shared" si="304"/>
        <v>78.294788636293816</v>
      </c>
      <c r="O510" s="34">
        <f t="shared" si="304"/>
        <v>98.782715328924283</v>
      </c>
      <c r="P510" s="34">
        <f t="shared" si="304"/>
        <v>42.531167479241205</v>
      </c>
      <c r="Q510" s="34">
        <f t="shared" si="304"/>
        <v>47.933760737304851</v>
      </c>
      <c r="R510" s="34">
        <f t="shared" si="304"/>
        <v>143.49809377258572</v>
      </c>
      <c r="S510" s="34">
        <f t="shared" si="304"/>
        <v>97.585622451813165</v>
      </c>
      <c r="T510" s="273">
        <f t="shared" ref="T510:U510" si="305">(T29/T431)*100</f>
        <v>95.896489828720206</v>
      </c>
      <c r="U510" s="273">
        <f t="shared" si="305"/>
        <v>99.638892569330523</v>
      </c>
    </row>
    <row r="511" spans="1:21" x14ac:dyDescent="0.35">
      <c r="A511" s="19" t="s">
        <v>143</v>
      </c>
      <c r="B511" s="390"/>
      <c r="C511" s="20" t="s">
        <v>60</v>
      </c>
      <c r="D511" s="3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273"/>
      <c r="U511" s="273"/>
    </row>
    <row r="512" spans="1:21" x14ac:dyDescent="0.35">
      <c r="A512" s="19" t="s">
        <v>143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280"/>
      <c r="U512" s="280"/>
    </row>
    <row r="513" spans="1:21" x14ac:dyDescent="0.35">
      <c r="A513" s="19" t="s">
        <v>143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280"/>
      <c r="U513" s="280"/>
    </row>
    <row r="514" spans="1:21" x14ac:dyDescent="0.35">
      <c r="A514" s="19" t="s">
        <v>143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283"/>
      <c r="U514" s="283"/>
    </row>
    <row r="515" spans="1:21" x14ac:dyDescent="0.35">
      <c r="A515" s="19" t="s">
        <v>143</v>
      </c>
      <c r="B515" s="393" t="s">
        <v>7</v>
      </c>
      <c r="C515" s="28" t="s">
        <v>59</v>
      </c>
      <c r="D515" s="36"/>
      <c r="E515" s="34"/>
      <c r="F515" s="34"/>
      <c r="G515" s="34"/>
      <c r="H515" s="34"/>
      <c r="I515" s="34"/>
      <c r="J515" s="34"/>
      <c r="K515" s="34"/>
      <c r="L515" s="34"/>
      <c r="M515" s="34">
        <f t="shared" ref="M515:S515" si="306">(M34/M436)*100</f>
        <v>110.60780019813092</v>
      </c>
      <c r="N515" s="34">
        <f t="shared" si="306"/>
        <v>114.27579603845466</v>
      </c>
      <c r="O515" s="34">
        <f t="shared" si="306"/>
        <v>123.11315173506392</v>
      </c>
      <c r="P515" s="34">
        <f t="shared" si="306"/>
        <v>107.85888584552417</v>
      </c>
      <c r="Q515" s="34">
        <f t="shared" si="306"/>
        <v>195.90937805996523</v>
      </c>
      <c r="R515" s="34">
        <f t="shared" si="306"/>
        <v>112.5899420740275</v>
      </c>
      <c r="S515" s="34">
        <f t="shared" si="306"/>
        <v>85.869641312022821</v>
      </c>
      <c r="T515" s="273">
        <f t="shared" ref="T515:U515" si="307">(T34/T436)*100</f>
        <v>67.725290097924955</v>
      </c>
      <c r="U515" s="273">
        <f t="shared" si="307"/>
        <v>43.52020024026281</v>
      </c>
    </row>
    <row r="516" spans="1:21" x14ac:dyDescent="0.35">
      <c r="A516" s="19" t="s">
        <v>143</v>
      </c>
      <c r="B516" s="390"/>
      <c r="C516" s="20" t="s">
        <v>60</v>
      </c>
      <c r="D516" s="3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273"/>
      <c r="U516" s="273"/>
    </row>
    <row r="517" spans="1:21" x14ac:dyDescent="0.35">
      <c r="A517" s="19" t="s">
        <v>143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280"/>
      <c r="U517" s="280"/>
    </row>
    <row r="518" spans="1:21" x14ac:dyDescent="0.35">
      <c r="A518" s="19" t="s">
        <v>143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280"/>
      <c r="U518" s="280"/>
    </row>
    <row r="519" spans="1:21" x14ac:dyDescent="0.35">
      <c r="A519" s="19" t="s">
        <v>143</v>
      </c>
      <c r="B519" s="391"/>
      <c r="C519" s="27" t="s">
        <v>63</v>
      </c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283"/>
      <c r="U519" s="283"/>
    </row>
    <row r="520" spans="1:21" x14ac:dyDescent="0.35">
      <c r="A520" s="19" t="s">
        <v>143</v>
      </c>
      <c r="B520" s="393" t="s">
        <v>8</v>
      </c>
      <c r="C520" s="28" t="s">
        <v>59</v>
      </c>
      <c r="D520" s="36"/>
      <c r="E520" s="34"/>
      <c r="F520" s="34"/>
      <c r="G520" s="34"/>
      <c r="H520" s="34"/>
      <c r="I520" s="34"/>
      <c r="J520" s="34"/>
      <c r="K520" s="34"/>
      <c r="L520" s="34"/>
      <c r="M520" s="34">
        <f t="shared" ref="M520:S520" si="308">(M39/M441)*100</f>
        <v>83.82099832190481</v>
      </c>
      <c r="N520" s="34">
        <f t="shared" si="308"/>
        <v>29.288756970216735</v>
      </c>
      <c r="O520" s="34">
        <f t="shared" si="308"/>
        <v>38.320830935122082</v>
      </c>
      <c r="P520" s="34">
        <f t="shared" si="308"/>
        <v>28.845785167449904</v>
      </c>
      <c r="Q520" s="34">
        <f t="shared" si="308"/>
        <v>59.685391710670665</v>
      </c>
      <c r="R520" s="34">
        <f t="shared" si="308"/>
        <v>85.122838045771147</v>
      </c>
      <c r="S520" s="34">
        <f t="shared" si="308"/>
        <v>85.106074928925096</v>
      </c>
      <c r="T520" s="273">
        <f t="shared" ref="T520:U520" si="309">(T39/T441)*100</f>
        <v>99.314292719660344</v>
      </c>
      <c r="U520" s="273">
        <f t="shared" si="309"/>
        <v>99.948351050821742</v>
      </c>
    </row>
    <row r="521" spans="1:21" x14ac:dyDescent="0.35">
      <c r="A521" s="19" t="s">
        <v>143</v>
      </c>
      <c r="B521" s="390"/>
      <c r="C521" s="20" t="s">
        <v>60</v>
      </c>
      <c r="D521" s="3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273"/>
      <c r="U521" s="273"/>
    </row>
    <row r="522" spans="1:21" x14ac:dyDescent="0.35">
      <c r="A522" s="19" t="s">
        <v>143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280"/>
      <c r="U522" s="280"/>
    </row>
    <row r="523" spans="1:21" x14ac:dyDescent="0.35">
      <c r="A523" s="19" t="s">
        <v>143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280"/>
      <c r="U523" s="280"/>
    </row>
    <row r="524" spans="1:21" x14ac:dyDescent="0.35">
      <c r="A524" s="19" t="s">
        <v>143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283"/>
      <c r="U524" s="283"/>
    </row>
    <row r="525" spans="1:21" x14ac:dyDescent="0.35">
      <c r="A525" s="19" t="s">
        <v>143</v>
      </c>
      <c r="B525" s="393" t="s">
        <v>9</v>
      </c>
      <c r="C525" s="28" t="s">
        <v>59</v>
      </c>
      <c r="D525" s="36"/>
      <c r="E525" s="34"/>
      <c r="F525" s="34"/>
      <c r="G525" s="34"/>
      <c r="H525" s="34"/>
      <c r="I525" s="34"/>
      <c r="J525" s="34"/>
      <c r="K525" s="34"/>
      <c r="L525" s="34"/>
      <c r="M525" s="34">
        <f t="shared" ref="M525:S525" si="310">(M44/M446)*100</f>
        <v>188.95518420725313</v>
      </c>
      <c r="N525" s="34">
        <f t="shared" si="310"/>
        <v>125.43908860772189</v>
      </c>
      <c r="O525" s="34">
        <f t="shared" si="310"/>
        <v>24.515228847099117</v>
      </c>
      <c r="P525" s="34">
        <f t="shared" si="310"/>
        <v>226.1250219702255</v>
      </c>
      <c r="Q525" s="34">
        <f t="shared" si="310"/>
        <v>245.36464330226374</v>
      </c>
      <c r="R525" s="34">
        <f t="shared" si="310"/>
        <v>22.254412266252899</v>
      </c>
      <c r="S525" s="34">
        <f t="shared" si="310"/>
        <v>1.1109646853678989</v>
      </c>
      <c r="T525" s="273">
        <f t="shared" ref="T525:U525" si="311">(T44/T446)*100</f>
        <v>2.984289349297359</v>
      </c>
      <c r="U525" s="273">
        <f t="shared" si="311"/>
        <v>3.9246210514861204</v>
      </c>
    </row>
    <row r="526" spans="1:21" x14ac:dyDescent="0.35">
      <c r="A526" s="19" t="s">
        <v>143</v>
      </c>
      <c r="B526" s="390"/>
      <c r="C526" s="20" t="s">
        <v>60</v>
      </c>
      <c r="D526" s="3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273"/>
      <c r="U526" s="273"/>
    </row>
    <row r="527" spans="1:21" x14ac:dyDescent="0.35">
      <c r="A527" s="19" t="s">
        <v>143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280"/>
      <c r="U527" s="280"/>
    </row>
    <row r="528" spans="1:21" x14ac:dyDescent="0.35">
      <c r="A528" s="19" t="s">
        <v>143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280"/>
      <c r="U528" s="280"/>
    </row>
    <row r="529" spans="1:21" x14ac:dyDescent="0.35">
      <c r="A529" s="19" t="s">
        <v>143</v>
      </c>
      <c r="B529" s="391"/>
      <c r="C529" s="27" t="s">
        <v>63</v>
      </c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283"/>
      <c r="U529" s="283"/>
    </row>
    <row r="530" spans="1:21" x14ac:dyDescent="0.35">
      <c r="A530" s="19" t="s">
        <v>143</v>
      </c>
      <c r="B530" s="393" t="s">
        <v>1</v>
      </c>
      <c r="C530" s="28" t="s">
        <v>59</v>
      </c>
      <c r="D530" s="36"/>
      <c r="E530" s="34"/>
      <c r="F530" s="34"/>
      <c r="G530" s="34"/>
      <c r="H530" s="34"/>
      <c r="I530" s="34"/>
      <c r="J530" s="34"/>
      <c r="K530" s="34"/>
      <c r="L530" s="34"/>
      <c r="M530" s="34">
        <f t="shared" ref="M530:S530" si="312">(M49/M451)*100</f>
        <v>142.70754786647737</v>
      </c>
      <c r="N530" s="34">
        <f t="shared" si="312"/>
        <v>73.737634287078464</v>
      </c>
      <c r="O530" s="34">
        <f t="shared" si="312"/>
        <v>76.379547612979366</v>
      </c>
      <c r="P530" s="34">
        <f t="shared" si="312"/>
        <v>85.17769756958981</v>
      </c>
      <c r="Q530" s="34">
        <f t="shared" si="312"/>
        <v>157.04363696419611</v>
      </c>
      <c r="R530" s="34">
        <f t="shared" si="312"/>
        <v>47.046062050874795</v>
      </c>
      <c r="S530" s="34">
        <f t="shared" si="312"/>
        <v>93.706799101484933</v>
      </c>
      <c r="T530" s="273">
        <f t="shared" ref="T530:U530" si="313">(T49/T451)*100</f>
        <v>97.170034002249082</v>
      </c>
      <c r="U530" s="273">
        <f t="shared" si="313"/>
        <v>97.534414854690084</v>
      </c>
    </row>
    <row r="531" spans="1:21" x14ac:dyDescent="0.35">
      <c r="A531" s="19" t="s">
        <v>143</v>
      </c>
      <c r="B531" s="390"/>
      <c r="C531" s="20" t="s">
        <v>60</v>
      </c>
      <c r="D531" s="3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273"/>
      <c r="U531" s="273"/>
    </row>
    <row r="532" spans="1:21" x14ac:dyDescent="0.35">
      <c r="A532" s="19" t="s">
        <v>143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280"/>
      <c r="U532" s="280"/>
    </row>
    <row r="533" spans="1:21" x14ac:dyDescent="0.35">
      <c r="A533" s="19" t="s">
        <v>143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280"/>
      <c r="U533" s="280"/>
    </row>
    <row r="534" spans="1:21" x14ac:dyDescent="0.35">
      <c r="A534" s="19" t="s">
        <v>143</v>
      </c>
      <c r="B534" s="391"/>
      <c r="C534" s="27" t="s">
        <v>63</v>
      </c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283"/>
      <c r="U534" s="283"/>
    </row>
    <row r="535" spans="1:21" x14ac:dyDescent="0.35">
      <c r="A535" s="19" t="s">
        <v>143</v>
      </c>
      <c r="B535" s="393" t="s">
        <v>166</v>
      </c>
      <c r="C535" s="28" t="s">
        <v>59</v>
      </c>
      <c r="D535" s="36"/>
      <c r="E535" s="34"/>
      <c r="F535" s="34"/>
      <c r="G535" s="34"/>
      <c r="H535" s="34"/>
      <c r="I535" s="34"/>
      <c r="J535" s="34"/>
      <c r="K535" s="34"/>
      <c r="L535" s="34"/>
      <c r="M535" s="34">
        <v>0</v>
      </c>
      <c r="N535" s="34">
        <v>0</v>
      </c>
      <c r="O535" s="34">
        <v>0</v>
      </c>
      <c r="P535" s="34">
        <v>0</v>
      </c>
      <c r="Q535" s="34">
        <v>0</v>
      </c>
      <c r="R535" s="34">
        <v>0</v>
      </c>
      <c r="S535" s="34">
        <v>0</v>
      </c>
      <c r="T535" s="273">
        <v>0</v>
      </c>
      <c r="U535" s="273">
        <v>0</v>
      </c>
    </row>
    <row r="536" spans="1:21" x14ac:dyDescent="0.35">
      <c r="A536" s="19" t="s">
        <v>143</v>
      </c>
      <c r="B536" s="390"/>
      <c r="C536" s="20" t="s">
        <v>60</v>
      </c>
      <c r="D536" s="3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273"/>
      <c r="U536" s="273"/>
    </row>
    <row r="537" spans="1:21" x14ac:dyDescent="0.35">
      <c r="A537" s="19" t="s">
        <v>143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280"/>
      <c r="U537" s="280"/>
    </row>
    <row r="538" spans="1:21" x14ac:dyDescent="0.35">
      <c r="A538" s="19" t="s">
        <v>143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280"/>
      <c r="U538" s="280"/>
    </row>
    <row r="539" spans="1:21" x14ac:dyDescent="0.35">
      <c r="A539" s="19" t="s">
        <v>143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283"/>
      <c r="U539" s="283"/>
    </row>
    <row r="540" spans="1:21" x14ac:dyDescent="0.35">
      <c r="A540" s="19" t="s">
        <v>143</v>
      </c>
      <c r="B540" s="393" t="s">
        <v>11</v>
      </c>
      <c r="C540" s="28" t="s">
        <v>59</v>
      </c>
      <c r="D540" s="36"/>
      <c r="E540" s="34"/>
      <c r="F540" s="34"/>
      <c r="G540" s="34"/>
      <c r="H540" s="34"/>
      <c r="I540" s="34"/>
      <c r="J540" s="34"/>
      <c r="K540" s="34"/>
      <c r="L540" s="34"/>
      <c r="M540" s="34">
        <f t="shared" ref="M540:S540" si="314">(M59/M461)*100</f>
        <v>89.128266344349811</v>
      </c>
      <c r="N540" s="34">
        <f t="shared" si="314"/>
        <v>64.023500027217437</v>
      </c>
      <c r="O540" s="34">
        <f t="shared" si="314"/>
        <v>66.571768951961673</v>
      </c>
      <c r="P540" s="34">
        <f t="shared" si="314"/>
        <v>59.069879406158122</v>
      </c>
      <c r="Q540" s="34">
        <f t="shared" si="314"/>
        <v>79.368980506833509</v>
      </c>
      <c r="R540" s="34">
        <f t="shared" si="314"/>
        <v>92.334698118850994</v>
      </c>
      <c r="S540" s="34">
        <f t="shared" si="314"/>
        <v>99.587170397347933</v>
      </c>
      <c r="T540" s="273">
        <f t="shared" ref="T540:U540" si="315">(T59/T461)*100</f>
        <v>99.369562646832705</v>
      </c>
      <c r="U540" s="273">
        <f t="shared" si="315"/>
        <v>98.736983326813487</v>
      </c>
    </row>
    <row r="541" spans="1:21" x14ac:dyDescent="0.35">
      <c r="A541" s="19" t="s">
        <v>143</v>
      </c>
      <c r="B541" s="390"/>
      <c r="C541" s="20" t="s">
        <v>60</v>
      </c>
      <c r="D541" s="3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273"/>
      <c r="U541" s="273"/>
    </row>
    <row r="542" spans="1:21" x14ac:dyDescent="0.35">
      <c r="A542" s="19" t="s">
        <v>143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280"/>
      <c r="U542" s="280"/>
    </row>
    <row r="543" spans="1:21" x14ac:dyDescent="0.35">
      <c r="A543" s="19" t="s">
        <v>143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280"/>
      <c r="U543" s="280"/>
    </row>
    <row r="544" spans="1:21" x14ac:dyDescent="0.35">
      <c r="A544" s="19" t="s">
        <v>143</v>
      </c>
      <c r="B544" s="391"/>
      <c r="C544" s="27" t="s">
        <v>63</v>
      </c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283"/>
      <c r="U544" s="283"/>
    </row>
    <row r="545" spans="1:21" x14ac:dyDescent="0.35">
      <c r="A545" s="19" t="s">
        <v>143</v>
      </c>
      <c r="B545" s="393" t="s">
        <v>12</v>
      </c>
      <c r="C545" s="28" t="s">
        <v>59</v>
      </c>
      <c r="D545" s="36"/>
      <c r="E545" s="34"/>
      <c r="F545" s="34"/>
      <c r="G545" s="34"/>
      <c r="H545" s="34"/>
      <c r="I545" s="34"/>
      <c r="J545" s="34"/>
      <c r="K545" s="34"/>
      <c r="L545" s="34"/>
      <c r="M545" s="34">
        <f t="shared" ref="M545:S545" si="316">(M64/M466)*100</f>
        <v>160.52164784322855</v>
      </c>
      <c r="N545" s="34">
        <f t="shared" si="316"/>
        <v>80.363231293949895</v>
      </c>
      <c r="O545" s="34">
        <f t="shared" si="316"/>
        <v>66.176903385069508</v>
      </c>
      <c r="P545" s="34">
        <f t="shared" si="316"/>
        <v>107.38739161143309</v>
      </c>
      <c r="Q545" s="34">
        <f t="shared" si="316"/>
        <v>153.04908216896845</v>
      </c>
      <c r="R545" s="34">
        <f t="shared" si="316"/>
        <v>69.58207047200041</v>
      </c>
      <c r="S545" s="34">
        <f t="shared" si="316"/>
        <v>69.800372638920564</v>
      </c>
      <c r="T545" s="273">
        <f t="shared" ref="T545:U545" si="317">(T64/T466)*100</f>
        <v>78.647339217704712</v>
      </c>
      <c r="U545" s="273">
        <f t="shared" si="317"/>
        <v>68.415511893908388</v>
      </c>
    </row>
    <row r="546" spans="1:21" x14ac:dyDescent="0.35">
      <c r="A546" s="19" t="s">
        <v>143</v>
      </c>
      <c r="B546" s="390"/>
      <c r="C546" s="20" t="s">
        <v>60</v>
      </c>
      <c r="D546" s="3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273"/>
      <c r="U546" s="273"/>
    </row>
    <row r="547" spans="1:21" x14ac:dyDescent="0.35">
      <c r="A547" s="19" t="s">
        <v>143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280"/>
      <c r="U547" s="280"/>
    </row>
    <row r="548" spans="1:21" x14ac:dyDescent="0.35">
      <c r="A548" s="19" t="s">
        <v>143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280"/>
      <c r="U548" s="280"/>
    </row>
    <row r="549" spans="1:21" ht="15" thickBot="1" x14ac:dyDescent="0.4">
      <c r="A549" s="19" t="s">
        <v>143</v>
      </c>
      <c r="B549" s="394"/>
      <c r="C549" s="69" t="s">
        <v>63</v>
      </c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286"/>
      <c r="U549" s="286"/>
    </row>
    <row r="550" spans="1:21" x14ac:dyDescent="0.35">
      <c r="A550" s="19" t="s">
        <v>143</v>
      </c>
      <c r="B550" s="388" t="s">
        <v>64</v>
      </c>
      <c r="C550" s="17" t="s">
        <v>59</v>
      </c>
      <c r="D550" s="32"/>
      <c r="E550" s="34"/>
      <c r="F550" s="34"/>
      <c r="G550" s="34"/>
      <c r="H550" s="34"/>
      <c r="I550" s="34"/>
      <c r="J550" s="34"/>
      <c r="K550" s="34"/>
      <c r="L550" s="34"/>
      <c r="M550" s="34">
        <f t="shared" ref="M550:S550" si="318">(M69/M471)*100</f>
        <v>117.67982404751632</v>
      </c>
      <c r="N550" s="34">
        <f t="shared" si="318"/>
        <v>120.27682018021306</v>
      </c>
      <c r="O550" s="34">
        <f t="shared" si="318"/>
        <v>125.09110124071844</v>
      </c>
      <c r="P550" s="34">
        <f t="shared" si="318"/>
        <v>107.53980690931691</v>
      </c>
      <c r="Q550" s="34">
        <f t="shared" si="318"/>
        <v>199.82020990628746</v>
      </c>
      <c r="R550" s="34">
        <f t="shared" si="318"/>
        <v>118.73906532497062</v>
      </c>
      <c r="S550" s="34">
        <f t="shared" si="318"/>
        <v>99.975686120689701</v>
      </c>
      <c r="T550" s="273">
        <f t="shared" ref="T550:U550" si="319">(T69/T471)*100</f>
        <v>100</v>
      </c>
      <c r="U550" s="273">
        <f t="shared" si="319"/>
        <v>100</v>
      </c>
    </row>
    <row r="551" spans="1:21" x14ac:dyDescent="0.35">
      <c r="A551" s="19" t="s">
        <v>143</v>
      </c>
      <c r="B551" s="388"/>
      <c r="C551" s="20" t="s">
        <v>60</v>
      </c>
      <c r="D551" s="3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273"/>
      <c r="U551" s="273"/>
    </row>
    <row r="552" spans="1:21" x14ac:dyDescent="0.35">
      <c r="A552" s="19" t="s">
        <v>143</v>
      </c>
      <c r="B552" s="388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280"/>
      <c r="U552" s="280"/>
    </row>
    <row r="553" spans="1:21" x14ac:dyDescent="0.35">
      <c r="A553" s="19" t="s">
        <v>143</v>
      </c>
      <c r="B553" s="388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280"/>
      <c r="U553" s="280"/>
    </row>
    <row r="554" spans="1:21" x14ac:dyDescent="0.35">
      <c r="A554" s="19" t="s">
        <v>143</v>
      </c>
      <c r="B554" s="392"/>
      <c r="C554" s="26" t="s">
        <v>63</v>
      </c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283"/>
      <c r="U554" s="283"/>
    </row>
    <row r="555" spans="1:21" x14ac:dyDescent="0.35">
      <c r="A555" s="19" t="s">
        <v>143</v>
      </c>
      <c r="B555" s="393" t="s">
        <v>65</v>
      </c>
      <c r="C555" s="28" t="s">
        <v>59</v>
      </c>
      <c r="D555" s="32"/>
      <c r="E555" s="34"/>
      <c r="F555" s="34"/>
      <c r="G555" s="34"/>
      <c r="H555" s="34"/>
      <c r="I555" s="34"/>
      <c r="J555" s="34"/>
      <c r="K555" s="34"/>
      <c r="L555" s="34"/>
      <c r="M555" s="34">
        <f t="shared" ref="M555:S555" si="320">(M74/M476)*100</f>
        <v>85.465678865546721</v>
      </c>
      <c r="N555" s="34">
        <f t="shared" si="320"/>
        <v>89.632781673941537</v>
      </c>
      <c r="O555" s="34">
        <f t="shared" si="320"/>
        <v>74.293477676301478</v>
      </c>
      <c r="P555" s="34">
        <v>0</v>
      </c>
      <c r="Q555" s="34">
        <f>(Q74/Q476)*100</f>
        <v>0</v>
      </c>
      <c r="R555" s="34">
        <f t="shared" si="320"/>
        <v>4.252696845282399</v>
      </c>
      <c r="S555" s="34">
        <f t="shared" si="320"/>
        <v>4.9570159033648293</v>
      </c>
      <c r="T555" s="273">
        <f t="shared" ref="T555:U555" si="321">(T74/T476)*100</f>
        <v>257.44691764947339</v>
      </c>
      <c r="U555" s="273">
        <f t="shared" si="321"/>
        <v>0.1151786979610508</v>
      </c>
    </row>
    <row r="556" spans="1:21" x14ac:dyDescent="0.35">
      <c r="A556" s="19" t="s">
        <v>143</v>
      </c>
      <c r="B556" s="390"/>
      <c r="C556" s="20" t="s">
        <v>60</v>
      </c>
      <c r="D556" s="3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273"/>
      <c r="U556" s="273"/>
    </row>
    <row r="557" spans="1:21" x14ac:dyDescent="0.35">
      <c r="A557" s="19" t="s">
        <v>143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280"/>
      <c r="U557" s="280"/>
    </row>
    <row r="558" spans="1:21" x14ac:dyDescent="0.35">
      <c r="A558" s="19" t="s">
        <v>143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280"/>
      <c r="U558" s="280"/>
    </row>
    <row r="559" spans="1:21" x14ac:dyDescent="0.35">
      <c r="A559" s="19" t="s">
        <v>143</v>
      </c>
      <c r="B559" s="391"/>
      <c r="C559" s="27" t="s">
        <v>63</v>
      </c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283"/>
      <c r="U559" s="283"/>
    </row>
    <row r="560" spans="1:21" x14ac:dyDescent="0.35">
      <c r="A560" s="19" t="s">
        <v>143</v>
      </c>
      <c r="B560" s="388" t="s">
        <v>94</v>
      </c>
      <c r="C560" s="28" t="s">
        <v>59</v>
      </c>
      <c r="D560" s="35"/>
      <c r="E560" s="34"/>
      <c r="F560" s="34"/>
      <c r="G560" s="34"/>
      <c r="H560" s="34"/>
      <c r="I560" s="34"/>
      <c r="J560" s="34"/>
      <c r="K560" s="34"/>
      <c r="L560" s="34"/>
      <c r="M560" s="34">
        <f t="shared" ref="M560:S560" si="322">(M79/M481)*100</f>
        <v>79.816624353902483</v>
      </c>
      <c r="N560" s="34">
        <f t="shared" si="322"/>
        <v>107.57389796604461</v>
      </c>
      <c r="O560" s="34">
        <f t="shared" si="322"/>
        <v>93.875201333472916</v>
      </c>
      <c r="P560" s="34">
        <f t="shared" si="322"/>
        <v>113.46469914549344</v>
      </c>
      <c r="Q560" s="34">
        <f t="shared" si="322"/>
        <v>95.905200267466995</v>
      </c>
      <c r="R560" s="34">
        <f t="shared" si="322"/>
        <v>53.230964575073472</v>
      </c>
      <c r="S560" s="34">
        <f t="shared" si="322"/>
        <v>31.731707903372719</v>
      </c>
      <c r="T560" s="273">
        <f t="shared" ref="T560:U560" si="323">(T79/T481)*100</f>
        <v>20.925242550999645</v>
      </c>
      <c r="U560" s="273">
        <f t="shared" si="323"/>
        <v>59.661686790220294</v>
      </c>
    </row>
    <row r="561" spans="1:21" x14ac:dyDescent="0.35">
      <c r="A561" s="19" t="s">
        <v>143</v>
      </c>
      <c r="B561" s="388"/>
      <c r="C561" s="20" t="s">
        <v>60</v>
      </c>
      <c r="D561" s="3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273"/>
      <c r="U561" s="273"/>
    </row>
    <row r="562" spans="1:21" x14ac:dyDescent="0.35">
      <c r="A562" s="19" t="s">
        <v>143</v>
      </c>
      <c r="B562" s="388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280"/>
      <c r="U562" s="280"/>
    </row>
    <row r="563" spans="1:21" x14ac:dyDescent="0.35">
      <c r="A563" s="19" t="s">
        <v>143</v>
      </c>
      <c r="B563" s="388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280"/>
      <c r="U563" s="280"/>
    </row>
    <row r="564" spans="1:21" x14ac:dyDescent="0.35">
      <c r="A564" s="19" t="s">
        <v>143</v>
      </c>
      <c r="B564" s="389"/>
      <c r="C564" s="25" t="s">
        <v>63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289"/>
      <c r="U564" s="289"/>
    </row>
  </sheetData>
  <mergeCells count="97"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500:B504"/>
    <mergeCell ref="B505:B509"/>
    <mergeCell ref="B510:B514"/>
    <mergeCell ref="B515:B519"/>
    <mergeCell ref="B520:B524"/>
    <mergeCell ref="B466:B470"/>
    <mergeCell ref="B471:B475"/>
    <mergeCell ref="B476:B480"/>
    <mergeCell ref="B481:B485"/>
    <mergeCell ref="B489:B499"/>
    <mergeCell ref="B441:B445"/>
    <mergeCell ref="B446:B450"/>
    <mergeCell ref="B451:B455"/>
    <mergeCell ref="B456:B460"/>
    <mergeCell ref="B461:B465"/>
    <mergeCell ref="B421:B425"/>
    <mergeCell ref="B426:B430"/>
    <mergeCell ref="B431:B435"/>
    <mergeCell ref="B436:B440"/>
    <mergeCell ref="B410:B420"/>
    <mergeCell ref="B402:B406"/>
    <mergeCell ref="B387:B391"/>
    <mergeCell ref="B392:B396"/>
    <mergeCell ref="B362:B366"/>
    <mergeCell ref="B367:B371"/>
    <mergeCell ref="B372:B376"/>
    <mergeCell ref="B377:B381"/>
    <mergeCell ref="B382:B386"/>
    <mergeCell ref="B342:B346"/>
    <mergeCell ref="B347:B351"/>
    <mergeCell ref="B352:B356"/>
    <mergeCell ref="B357:B361"/>
    <mergeCell ref="B397:B401"/>
    <mergeCell ref="B39:B43"/>
    <mergeCell ref="B79:B83"/>
    <mergeCell ref="B165:B169"/>
    <mergeCell ref="B19:B23"/>
    <mergeCell ref="B24:B28"/>
    <mergeCell ref="B29:B33"/>
    <mergeCell ref="B34:B38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120:B124"/>
    <mergeCell ref="B323:B327"/>
    <mergeCell ref="B199:B203"/>
    <mergeCell ref="B130:B134"/>
    <mergeCell ref="B135:B139"/>
    <mergeCell ref="B140:B144"/>
    <mergeCell ref="B145:B149"/>
    <mergeCell ref="B150:B154"/>
    <mergeCell ref="B155:B159"/>
    <mergeCell ref="B160:B164"/>
    <mergeCell ref="B184:B188"/>
    <mergeCell ref="B189:B193"/>
    <mergeCell ref="B194:B198"/>
    <mergeCell ref="B234:B238"/>
    <mergeCell ref="B239:B243"/>
    <mergeCell ref="B263:B267"/>
    <mergeCell ref="B268:B272"/>
    <mergeCell ref="B244:B248"/>
    <mergeCell ref="B209:B213"/>
    <mergeCell ref="B214:B218"/>
    <mergeCell ref="B219:B223"/>
    <mergeCell ref="B224:B228"/>
    <mergeCell ref="B229:B233"/>
    <mergeCell ref="B8:B18"/>
    <mergeCell ref="B94:B104"/>
    <mergeCell ref="B173:B183"/>
    <mergeCell ref="B252:B262"/>
    <mergeCell ref="B331:B341"/>
    <mergeCell ref="B308:B312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273:B277"/>
    <mergeCell ref="B204:B208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theme="1" tint="0.499984740745262"/>
  </sheetPr>
  <dimension ref="A2:Y564"/>
  <sheetViews>
    <sheetView zoomScale="75" zoomScaleNormal="75" zoomScalePageLayoutView="70" workbookViewId="0">
      <pane xSplit="3" ySplit="7" topLeftCell="P8" activePane="bottomRight" state="frozen"/>
      <selection pane="topRight" activeCell="D1" sqref="D1"/>
      <selection pane="bottomLeft" activeCell="A8" sqref="A8"/>
      <selection pane="bottomRight" activeCell="B535" sqref="B535:B539"/>
    </sheetView>
  </sheetViews>
  <sheetFormatPr defaultColWidth="8.81640625" defaultRowHeight="14.5" x14ac:dyDescent="0.35"/>
  <cols>
    <col min="1" max="1" width="41.453125" style="19" customWidth="1"/>
    <col min="2" max="2" width="50.81640625" style="19" customWidth="1"/>
    <col min="3" max="3" width="50.453125" style="19" bestFit="1" customWidth="1"/>
    <col min="4" max="21" width="27.81640625" style="19" customWidth="1"/>
    <col min="22" max="22" width="18" style="19" customWidth="1"/>
    <col min="23" max="26" width="8.81640625" style="19"/>
    <col min="27" max="27" width="2.1796875" style="19" customWidth="1"/>
    <col min="28" max="16384" width="8.81640625" style="19"/>
  </cols>
  <sheetData>
    <row r="2" spans="1:25" ht="18.5" x14ac:dyDescent="0.35">
      <c r="B2" s="315" t="s">
        <v>144</v>
      </c>
      <c r="C2" s="20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</row>
    <row r="3" spans="1:25" x14ac:dyDescent="0.35">
      <c r="B3" s="20" t="s">
        <v>112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5" x14ac:dyDescent="0.35">
      <c r="B4" s="20" t="s">
        <v>83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</row>
    <row r="5" spans="1:25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43"/>
      <c r="U5" s="21"/>
    </row>
    <row r="6" spans="1:25" x14ac:dyDescent="0.35">
      <c r="B6" s="20"/>
      <c r="C6" s="20"/>
      <c r="D6" s="4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</row>
    <row r="7" spans="1:25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186</v>
      </c>
      <c r="Y7" s="96"/>
    </row>
    <row r="8" spans="1:25" ht="15" customHeight="1" x14ac:dyDescent="0.35">
      <c r="A8" s="19" t="s">
        <v>144</v>
      </c>
      <c r="B8" s="385" t="s">
        <v>0</v>
      </c>
      <c r="C8" s="260" t="s">
        <v>125</v>
      </c>
      <c r="D8" s="86">
        <f t="shared" ref="D8:R8" si="0">D11+D18</f>
        <v>10702848447</v>
      </c>
      <c r="E8" s="76">
        <f t="shared" si="0"/>
        <v>8100376139</v>
      </c>
      <c r="F8" s="76">
        <f t="shared" si="0"/>
        <v>9277776600</v>
      </c>
      <c r="G8" s="76">
        <f t="shared" si="0"/>
        <v>6817804551.52075</v>
      </c>
      <c r="H8" s="76">
        <f t="shared" si="0"/>
        <v>8864204335.0898533</v>
      </c>
      <c r="I8" s="76">
        <f t="shared" si="0"/>
        <v>10212788493.788403</v>
      </c>
      <c r="J8" s="76">
        <f t="shared" si="0"/>
        <v>10172859752.271069</v>
      </c>
      <c r="K8" s="76">
        <f t="shared" si="0"/>
        <v>12789022467.917526</v>
      </c>
      <c r="L8" s="76">
        <f t="shared" si="0"/>
        <v>16702061094.273422</v>
      </c>
      <c r="M8" s="76">
        <f t="shared" si="0"/>
        <v>21737811291.2882</v>
      </c>
      <c r="N8" s="76">
        <f t="shared" si="0"/>
        <v>24783531061.899345</v>
      </c>
      <c r="O8" s="76">
        <f t="shared" si="0"/>
        <v>29179478796.436821</v>
      </c>
      <c r="P8" s="76">
        <f t="shared" si="0"/>
        <v>25293112656.348083</v>
      </c>
      <c r="Q8" s="76">
        <f t="shared" si="0"/>
        <v>29694469571.586525</v>
      </c>
      <c r="R8" s="76">
        <f t="shared" si="0"/>
        <v>41325350469.065002</v>
      </c>
      <c r="S8" s="76">
        <f>S11+S18</f>
        <v>43985610890.581009</v>
      </c>
      <c r="T8" s="76">
        <f>T11+T18</f>
        <v>39311901828.106003</v>
      </c>
      <c r="U8" s="76">
        <f>U11+U18</f>
        <v>45653672505.412361</v>
      </c>
    </row>
    <row r="9" spans="1:25" ht="15" customHeight="1" x14ac:dyDescent="0.35">
      <c r="A9" s="19" t="s">
        <v>144</v>
      </c>
      <c r="B9" s="386"/>
      <c r="C9" s="260" t="s">
        <v>124</v>
      </c>
      <c r="D9" s="76">
        <f t="shared" ref="D9:R9" si="1">D11</f>
        <v>6165586573</v>
      </c>
      <c r="E9" s="76">
        <f t="shared" si="1"/>
        <v>4517542439</v>
      </c>
      <c r="F9" s="76">
        <f t="shared" si="1"/>
        <v>4451943000</v>
      </c>
      <c r="G9" s="76">
        <f t="shared" si="1"/>
        <v>3681661851.5207505</v>
      </c>
      <c r="H9" s="76">
        <f t="shared" si="1"/>
        <v>4121733635.0898533</v>
      </c>
      <c r="I9" s="76">
        <f t="shared" si="1"/>
        <v>5670917093.7884035</v>
      </c>
      <c r="J9" s="76">
        <f t="shared" si="1"/>
        <v>5520219552.2710695</v>
      </c>
      <c r="K9" s="76">
        <f t="shared" si="1"/>
        <v>6625884995.9175262</v>
      </c>
      <c r="L9" s="76">
        <f t="shared" si="1"/>
        <v>8516608509.2734213</v>
      </c>
      <c r="M9" s="76">
        <f t="shared" si="1"/>
        <v>11615656637.458361</v>
      </c>
      <c r="N9" s="76">
        <f t="shared" si="1"/>
        <v>11196958109.899349</v>
      </c>
      <c r="O9" s="76">
        <f t="shared" si="1"/>
        <v>13508843212.436817</v>
      </c>
      <c r="P9" s="76">
        <f t="shared" si="1"/>
        <v>13589502717.348082</v>
      </c>
      <c r="Q9" s="76">
        <f t="shared" si="1"/>
        <v>15073942527.586529</v>
      </c>
      <c r="R9" s="76">
        <f t="shared" si="1"/>
        <v>16571467973.064999</v>
      </c>
      <c r="S9" s="76">
        <f>S11</f>
        <v>18439305365.581001</v>
      </c>
      <c r="T9" s="76">
        <f>T11</f>
        <v>17938717995.105999</v>
      </c>
      <c r="U9" s="76">
        <f>U11</f>
        <v>21552790894.212357</v>
      </c>
    </row>
    <row r="10" spans="1:25" ht="15" customHeight="1" x14ac:dyDescent="0.35">
      <c r="A10" s="19" t="s">
        <v>144</v>
      </c>
      <c r="B10" s="386"/>
      <c r="C10" s="95" t="s">
        <v>126</v>
      </c>
      <c r="D10" s="76">
        <f t="shared" ref="D10:R10" si="2">D19+D24+D29+D34+D39+D44+D49+D54+D59+D64</f>
        <v>6165586573</v>
      </c>
      <c r="E10" s="76">
        <f t="shared" si="2"/>
        <v>4517542439</v>
      </c>
      <c r="F10" s="76">
        <f t="shared" si="2"/>
        <v>4451943000</v>
      </c>
      <c r="G10" s="76">
        <f t="shared" si="2"/>
        <v>3681661851.5207505</v>
      </c>
      <c r="H10" s="76">
        <f t="shared" si="2"/>
        <v>4121733635.0898533</v>
      </c>
      <c r="I10" s="76">
        <f t="shared" si="2"/>
        <v>5670917093.7884035</v>
      </c>
      <c r="J10" s="76">
        <f t="shared" si="2"/>
        <v>5520219552.2710695</v>
      </c>
      <c r="K10" s="76">
        <f t="shared" si="2"/>
        <v>6625884995.9175262</v>
      </c>
      <c r="L10" s="76">
        <f t="shared" si="2"/>
        <v>8516608509.2734213</v>
      </c>
      <c r="M10" s="76">
        <f t="shared" si="2"/>
        <v>11615656637.458361</v>
      </c>
      <c r="N10" s="76">
        <f t="shared" si="2"/>
        <v>11196958109.899349</v>
      </c>
      <c r="O10" s="76">
        <f t="shared" si="2"/>
        <v>13508843212.436817</v>
      </c>
      <c r="P10" s="76">
        <f t="shared" si="2"/>
        <v>13589502717.348082</v>
      </c>
      <c r="Q10" s="76">
        <f t="shared" si="2"/>
        <v>15073942527.586529</v>
      </c>
      <c r="R10" s="76">
        <f t="shared" si="2"/>
        <v>16571467973.064999</v>
      </c>
      <c r="S10" s="76">
        <f>S19+S24+S29+S34+S39+S44+S49+S54+S59+S64</f>
        <v>18439305365.581001</v>
      </c>
      <c r="T10" s="76">
        <f>T19+T24+T29+T34+T39+T44+T49+T54+T59+T64</f>
        <v>17938717995.105999</v>
      </c>
      <c r="U10" s="76">
        <f>U19+U24+U29+U34+U39+U44+U49+U54+U59+U64</f>
        <v>21552790894.212357</v>
      </c>
      <c r="V10" s="238" t="s">
        <v>205</v>
      </c>
    </row>
    <row r="11" spans="1:25" ht="15" customHeight="1" x14ac:dyDescent="0.35">
      <c r="A11" s="19" t="s">
        <v>144</v>
      </c>
      <c r="B11" s="386"/>
      <c r="C11" s="260" t="s">
        <v>123</v>
      </c>
      <c r="D11" s="76">
        <f>D12</f>
        <v>6165586573</v>
      </c>
      <c r="E11" s="76">
        <f t="shared" ref="E11:T11" si="3">E12</f>
        <v>4517542439</v>
      </c>
      <c r="F11" s="76">
        <f t="shared" si="3"/>
        <v>4451943000</v>
      </c>
      <c r="G11" s="76">
        <f t="shared" si="3"/>
        <v>3681661851.5207505</v>
      </c>
      <c r="H11" s="76">
        <f t="shared" si="3"/>
        <v>4121733635.0898533</v>
      </c>
      <c r="I11" s="76">
        <f t="shared" si="3"/>
        <v>5670917093.7884035</v>
      </c>
      <c r="J11" s="76">
        <f t="shared" si="3"/>
        <v>5520219552.2710695</v>
      </c>
      <c r="K11" s="76">
        <f t="shared" si="3"/>
        <v>6625884995.9175262</v>
      </c>
      <c r="L11" s="76">
        <f t="shared" si="3"/>
        <v>8516608509.2734213</v>
      </c>
      <c r="M11" s="76">
        <f t="shared" si="3"/>
        <v>11615656637.458361</v>
      </c>
      <c r="N11" s="76">
        <f t="shared" si="3"/>
        <v>11196958109.899349</v>
      </c>
      <c r="O11" s="76">
        <f t="shared" si="3"/>
        <v>13508843212.436817</v>
      </c>
      <c r="P11" s="76">
        <f t="shared" si="3"/>
        <v>13589502717.348082</v>
      </c>
      <c r="Q11" s="76">
        <f t="shared" si="3"/>
        <v>15073942527.586529</v>
      </c>
      <c r="R11" s="76">
        <f t="shared" si="3"/>
        <v>16571467973.064999</v>
      </c>
      <c r="S11" s="76">
        <f t="shared" si="3"/>
        <v>18439305365.581001</v>
      </c>
      <c r="T11" s="76">
        <f t="shared" si="3"/>
        <v>17938717995.105999</v>
      </c>
      <c r="U11" s="76">
        <f>U12</f>
        <v>21552790894.212357</v>
      </c>
    </row>
    <row r="12" spans="1:25" ht="15" customHeight="1" x14ac:dyDescent="0.35">
      <c r="A12" s="19" t="s">
        <v>144</v>
      </c>
      <c r="B12" s="386"/>
      <c r="C12" s="20" t="s">
        <v>117</v>
      </c>
      <c r="D12" s="32">
        <f t="shared" ref="D12:R12" si="4">D20+D25+D30+D35+D40+D45+D50+D55+D60+D65</f>
        <v>6165586573</v>
      </c>
      <c r="E12" s="86">
        <f t="shared" si="4"/>
        <v>4517542439</v>
      </c>
      <c r="F12" s="86">
        <f t="shared" si="4"/>
        <v>4451943000</v>
      </c>
      <c r="G12" s="86">
        <f t="shared" si="4"/>
        <v>3681661851.5207505</v>
      </c>
      <c r="H12" s="86">
        <f t="shared" si="4"/>
        <v>4121733635.0898533</v>
      </c>
      <c r="I12" s="86">
        <f t="shared" si="4"/>
        <v>5670917093.7884035</v>
      </c>
      <c r="J12" s="86">
        <f t="shared" si="4"/>
        <v>5520219552.2710695</v>
      </c>
      <c r="K12" s="86">
        <f t="shared" si="4"/>
        <v>6625884995.9175262</v>
      </c>
      <c r="L12" s="86">
        <f t="shared" si="4"/>
        <v>8516608509.2734213</v>
      </c>
      <c r="M12" s="86">
        <f t="shared" si="4"/>
        <v>11615656637.458361</v>
      </c>
      <c r="N12" s="86">
        <f t="shared" si="4"/>
        <v>11196958109.899349</v>
      </c>
      <c r="O12" s="86">
        <f t="shared" si="4"/>
        <v>13508843212.436817</v>
      </c>
      <c r="P12" s="86">
        <f t="shared" si="4"/>
        <v>13589502717.348082</v>
      </c>
      <c r="Q12" s="86">
        <f>Q20+Q25+Q30+Q35+Q40+Q45+Q50+Q55+Q60+Q65</f>
        <v>15073942527.586529</v>
      </c>
      <c r="R12" s="86">
        <f t="shared" si="4"/>
        <v>16571467973.064999</v>
      </c>
      <c r="S12" s="86">
        <f>S20+S25+S30+S35+S40+S45+S50+S55+S60+S65</f>
        <v>18439305365.581001</v>
      </c>
      <c r="T12" s="86">
        <f>T20+T25+T30+T35+T40+T45+T50+T55+T60+T65</f>
        <v>17938717995.105999</v>
      </c>
      <c r="U12" s="86">
        <f>U20+U25+U30+U35+U40+U45+U50+U55+U60+U65</f>
        <v>21552790894.212357</v>
      </c>
    </row>
    <row r="13" spans="1:25" ht="15" customHeight="1" x14ac:dyDescent="0.35">
      <c r="A13" s="19" t="s">
        <v>144</v>
      </c>
      <c r="B13" s="386"/>
      <c r="C13" s="254" t="s">
        <v>118</v>
      </c>
      <c r="D13" s="32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5" ht="15" customHeight="1" x14ac:dyDescent="0.35">
      <c r="A14" s="19" t="s">
        <v>144</v>
      </c>
      <c r="B14" s="386"/>
      <c r="C14" s="254" t="s">
        <v>119</v>
      </c>
      <c r="D14" s="32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5" ht="15" customHeight="1" x14ac:dyDescent="0.35">
      <c r="A15" s="19" t="s">
        <v>144</v>
      </c>
      <c r="B15" s="386"/>
      <c r="C15" s="254" t="s">
        <v>120</v>
      </c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</row>
    <row r="16" spans="1:25" ht="15" customHeight="1" x14ac:dyDescent="0.35">
      <c r="A16" s="19" t="s">
        <v>144</v>
      </c>
      <c r="B16" s="386"/>
      <c r="C16" s="260" t="s">
        <v>121</v>
      </c>
      <c r="D16" s="32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3" ht="15" customHeight="1" x14ac:dyDescent="0.35">
      <c r="A17" s="19" t="s">
        <v>144</v>
      </c>
      <c r="B17" s="386"/>
      <c r="C17" s="260" t="s">
        <v>122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</row>
    <row r="18" spans="1:23" ht="15" customHeight="1" x14ac:dyDescent="0.35">
      <c r="A18" s="19" t="s">
        <v>144</v>
      </c>
      <c r="B18" s="387"/>
      <c r="C18" s="261" t="s">
        <v>116</v>
      </c>
      <c r="D18" s="44">
        <v>4537261874</v>
      </c>
      <c r="E18" s="44">
        <v>3582833700</v>
      </c>
      <c r="F18" s="44">
        <v>4825833600</v>
      </c>
      <c r="G18" s="44">
        <v>3136142700</v>
      </c>
      <c r="H18" s="44">
        <v>4742470700</v>
      </c>
      <c r="I18" s="44">
        <v>4541871400</v>
      </c>
      <c r="J18" s="44">
        <v>4652640200</v>
      </c>
      <c r="K18" s="44">
        <v>6163137472</v>
      </c>
      <c r="L18" s="44">
        <v>8185452585</v>
      </c>
      <c r="M18" s="44">
        <v>10122154653.829842</v>
      </c>
      <c r="N18" s="44">
        <v>13586572951.999998</v>
      </c>
      <c r="O18" s="44">
        <v>15670635584.000002</v>
      </c>
      <c r="P18" s="44">
        <v>11703609939</v>
      </c>
      <c r="Q18" s="44">
        <v>14620527043.999998</v>
      </c>
      <c r="R18" s="44">
        <v>24753882496.000004</v>
      </c>
      <c r="S18" s="44">
        <v>25546305525.000004</v>
      </c>
      <c r="T18" s="44">
        <v>21373183833</v>
      </c>
      <c r="U18" s="44">
        <v>24100881611.200005</v>
      </c>
    </row>
    <row r="19" spans="1:23" ht="15" customHeight="1" x14ac:dyDescent="0.35">
      <c r="A19" s="19" t="s">
        <v>144</v>
      </c>
      <c r="B19" s="390" t="s">
        <v>4</v>
      </c>
      <c r="C19" s="260" t="s">
        <v>59</v>
      </c>
      <c r="D19" s="34">
        <f t="shared" ref="D19:I19" si="5">SUM(D20:D23)</f>
        <v>888695982.00000012</v>
      </c>
      <c r="E19" s="34">
        <f t="shared" si="5"/>
        <v>493452751</v>
      </c>
      <c r="F19" s="34">
        <f t="shared" si="5"/>
        <v>417656000</v>
      </c>
      <c r="G19" s="34">
        <f t="shared" si="5"/>
        <v>301189661.89499998</v>
      </c>
      <c r="H19" s="34">
        <f t="shared" si="5"/>
        <v>350074185.28429997</v>
      </c>
      <c r="I19" s="34">
        <f t="shared" si="5"/>
        <v>897311827.24799991</v>
      </c>
      <c r="J19" s="34">
        <f t="shared" ref="J19:T19" si="6">SUM(J20:J23)</f>
        <v>804524943.93681002</v>
      </c>
      <c r="K19" s="34">
        <f t="shared" si="6"/>
        <v>553460051.26066005</v>
      </c>
      <c r="L19" s="34">
        <f>SUM(L20:L23)</f>
        <v>511383014.18720996</v>
      </c>
      <c r="M19" s="34">
        <f>SUM(M20:M23)</f>
        <v>1458494904.4743662</v>
      </c>
      <c r="N19" s="34">
        <f t="shared" si="6"/>
        <v>1322270616.8976898</v>
      </c>
      <c r="O19" s="34">
        <f t="shared" si="6"/>
        <v>1412081140.324136</v>
      </c>
      <c r="P19" s="34">
        <f t="shared" si="6"/>
        <v>1669716302.4382143</v>
      </c>
      <c r="Q19" s="34">
        <f t="shared" si="6"/>
        <v>1174399341.9288678</v>
      </c>
      <c r="R19" s="34">
        <f t="shared" si="6"/>
        <v>1686727965.9999998</v>
      </c>
      <c r="S19" s="34">
        <f t="shared" si="6"/>
        <v>1854643849.0000002</v>
      </c>
      <c r="T19" s="34">
        <f t="shared" si="6"/>
        <v>1886191582.0000002</v>
      </c>
      <c r="U19" s="34">
        <f>SUM(U20:U23)</f>
        <v>1962263360.8325365</v>
      </c>
    </row>
    <row r="20" spans="1:23" x14ac:dyDescent="0.35">
      <c r="A20" s="19" t="s">
        <v>144</v>
      </c>
      <c r="B20" s="390"/>
      <c r="C20" s="20" t="s">
        <v>60</v>
      </c>
      <c r="D20" s="34">
        <v>888695982.00000012</v>
      </c>
      <c r="E20" s="34">
        <v>493452751</v>
      </c>
      <c r="F20" s="34">
        <v>417656000</v>
      </c>
      <c r="G20" s="34">
        <v>301189661.89499998</v>
      </c>
      <c r="H20" s="34">
        <v>350074185.28429997</v>
      </c>
      <c r="I20" s="34">
        <v>897311827.24799991</v>
      </c>
      <c r="J20" s="34">
        <v>804524943.93681002</v>
      </c>
      <c r="K20" s="34">
        <v>553460051.26066005</v>
      </c>
      <c r="L20" s="34">
        <v>511383014.18720996</v>
      </c>
      <c r="M20" s="34">
        <v>1458494904.4743662</v>
      </c>
      <c r="N20" s="34">
        <v>1322270616.8976898</v>
      </c>
      <c r="O20" s="34">
        <v>1412081140.324136</v>
      </c>
      <c r="P20" s="34">
        <v>1669716302.4382143</v>
      </c>
      <c r="Q20" s="34">
        <v>1174399341.9288678</v>
      </c>
      <c r="R20" s="34">
        <v>1686727965.9999998</v>
      </c>
      <c r="S20" s="34">
        <v>1854643849.0000002</v>
      </c>
      <c r="T20" s="43">
        <v>1886191582.0000002</v>
      </c>
      <c r="U20" s="43">
        <v>1962263360.8325365</v>
      </c>
    </row>
    <row r="21" spans="1:23" x14ac:dyDescent="0.35">
      <c r="A21" s="19" t="s">
        <v>144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43">
        <v>0</v>
      </c>
      <c r="U21" s="43">
        <v>0</v>
      </c>
    </row>
    <row r="22" spans="1:23" x14ac:dyDescent="0.35">
      <c r="A22" s="19" t="s">
        <v>144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43">
        <v>0</v>
      </c>
      <c r="U22" s="43">
        <v>0</v>
      </c>
    </row>
    <row r="23" spans="1:23" x14ac:dyDescent="0.35">
      <c r="A23" s="19" t="s">
        <v>144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44"/>
      <c r="U23" s="44"/>
    </row>
    <row r="24" spans="1:23" ht="15" customHeight="1" x14ac:dyDescent="0.35">
      <c r="A24" s="19" t="s">
        <v>144</v>
      </c>
      <c r="B24" s="390" t="s">
        <v>5</v>
      </c>
      <c r="C24" s="17" t="s">
        <v>59</v>
      </c>
      <c r="D24" s="34">
        <f t="shared" ref="D24:I24" si="7">SUM(D25:D28)</f>
        <v>448775870.99999994</v>
      </c>
      <c r="E24" s="34">
        <f t="shared" si="7"/>
        <v>234757296.00000003</v>
      </c>
      <c r="F24" s="34">
        <f t="shared" si="7"/>
        <v>412853000</v>
      </c>
      <c r="G24" s="34">
        <f t="shared" si="7"/>
        <v>364241999.99999994</v>
      </c>
      <c r="H24" s="34">
        <f t="shared" si="7"/>
        <v>301186000</v>
      </c>
      <c r="I24" s="34">
        <f t="shared" si="7"/>
        <v>268935000</v>
      </c>
      <c r="J24" s="34">
        <f t="shared" ref="J24:U24" si="8">SUM(J25:J28)</f>
        <v>274791000</v>
      </c>
      <c r="K24" s="34">
        <f t="shared" si="8"/>
        <v>483386267</v>
      </c>
      <c r="L24" s="34">
        <f t="shared" si="8"/>
        <v>506809471.22600001</v>
      </c>
      <c r="M24" s="34">
        <f t="shared" si="8"/>
        <v>693248666</v>
      </c>
      <c r="N24" s="34">
        <f t="shared" si="8"/>
        <v>823658347.99999988</v>
      </c>
      <c r="O24" s="34">
        <f t="shared" si="8"/>
        <v>777345976.46556008</v>
      </c>
      <c r="P24" s="34">
        <f t="shared" si="8"/>
        <v>589272442.23399985</v>
      </c>
      <c r="Q24" s="34">
        <f t="shared" si="8"/>
        <v>622910173.99999988</v>
      </c>
      <c r="R24" s="34">
        <f t="shared" si="8"/>
        <v>659398758.99999988</v>
      </c>
      <c r="S24" s="34">
        <f t="shared" si="8"/>
        <v>717110987</v>
      </c>
      <c r="T24" s="34">
        <f t="shared" si="8"/>
        <v>511241131.00000006</v>
      </c>
      <c r="U24" s="34">
        <f t="shared" si="8"/>
        <v>656147114.00000012</v>
      </c>
    </row>
    <row r="25" spans="1:23" x14ac:dyDescent="0.35">
      <c r="A25" s="19" t="s">
        <v>144</v>
      </c>
      <c r="B25" s="390"/>
      <c r="C25" s="20" t="s">
        <v>60</v>
      </c>
      <c r="D25" s="35">
        <v>448775870.99999994</v>
      </c>
      <c r="E25" s="34">
        <v>234757296.00000003</v>
      </c>
      <c r="F25" s="34">
        <v>412853000</v>
      </c>
      <c r="G25" s="34">
        <v>364241999.99999994</v>
      </c>
      <c r="H25" s="34">
        <v>301186000</v>
      </c>
      <c r="I25" s="34">
        <v>268935000</v>
      </c>
      <c r="J25" s="34">
        <v>274791000</v>
      </c>
      <c r="K25" s="34">
        <v>483386267</v>
      </c>
      <c r="L25" s="34">
        <v>506809471.22600001</v>
      </c>
      <c r="M25" s="34">
        <v>693248666</v>
      </c>
      <c r="N25" s="34">
        <v>823658347.99999988</v>
      </c>
      <c r="O25" s="34">
        <v>777345976.46556008</v>
      </c>
      <c r="P25" s="34">
        <v>589272442.23399985</v>
      </c>
      <c r="Q25" s="34">
        <v>622910173.99999988</v>
      </c>
      <c r="R25" s="34">
        <v>659398758.99999988</v>
      </c>
      <c r="S25" s="34">
        <v>717110987</v>
      </c>
      <c r="T25" s="43">
        <v>511241131.00000006</v>
      </c>
      <c r="U25" s="43">
        <v>656147114.00000012</v>
      </c>
    </row>
    <row r="26" spans="1:23" x14ac:dyDescent="0.35">
      <c r="A26" s="19" t="s">
        <v>144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24"/>
      <c r="W26" s="24"/>
    </row>
    <row r="27" spans="1:23" x14ac:dyDescent="0.35">
      <c r="A27" s="19" t="s">
        <v>144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24"/>
      <c r="W27" s="24"/>
    </row>
    <row r="28" spans="1:23" x14ac:dyDescent="0.35">
      <c r="A28" s="19" t="s">
        <v>144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24"/>
      <c r="W28" s="24"/>
    </row>
    <row r="29" spans="1:23" ht="15" customHeight="1" x14ac:dyDescent="0.35">
      <c r="A29" s="19" t="s">
        <v>144</v>
      </c>
      <c r="B29" s="390" t="s">
        <v>6</v>
      </c>
      <c r="C29" s="17" t="s">
        <v>59</v>
      </c>
      <c r="D29" s="34">
        <f t="shared" ref="D29:I29" si="9">SUM(D30:D33)</f>
        <v>34259464</v>
      </c>
      <c r="E29" s="34">
        <f t="shared" si="9"/>
        <v>15811206.000000002</v>
      </c>
      <c r="F29" s="34">
        <f t="shared" si="9"/>
        <v>13223999.999999998</v>
      </c>
      <c r="G29" s="34">
        <f t="shared" si="9"/>
        <v>16660000</v>
      </c>
      <c r="H29" s="34">
        <f t="shared" si="9"/>
        <v>17628969.405000001</v>
      </c>
      <c r="I29" s="34">
        <f t="shared" si="9"/>
        <v>29628431.707000002</v>
      </c>
      <c r="J29" s="34">
        <f t="shared" ref="J29:U29" si="10">SUM(J30:J33)</f>
        <v>28036975.987960003</v>
      </c>
      <c r="K29" s="34">
        <f t="shared" si="10"/>
        <v>70880927.058559984</v>
      </c>
      <c r="L29" s="34">
        <f t="shared" si="10"/>
        <v>103246892.164</v>
      </c>
      <c r="M29" s="34">
        <f t="shared" si="10"/>
        <v>93072790</v>
      </c>
      <c r="N29" s="34">
        <f t="shared" si="10"/>
        <v>98978675.025359988</v>
      </c>
      <c r="O29" s="34">
        <f t="shared" si="10"/>
        <v>98071737.999999985</v>
      </c>
      <c r="P29" s="34">
        <f t="shared" si="10"/>
        <v>170742640.7094</v>
      </c>
      <c r="Q29" s="34">
        <f t="shared" si="10"/>
        <v>194630237</v>
      </c>
      <c r="R29" s="34">
        <f t="shared" si="10"/>
        <v>121672392</v>
      </c>
      <c r="S29" s="34">
        <f t="shared" si="10"/>
        <v>147557515</v>
      </c>
      <c r="T29" s="34">
        <f t="shared" si="10"/>
        <v>141713189</v>
      </c>
      <c r="U29" s="34">
        <f t="shared" si="10"/>
        <v>157921440</v>
      </c>
    </row>
    <row r="30" spans="1:23" x14ac:dyDescent="0.35">
      <c r="A30" s="19" t="s">
        <v>144</v>
      </c>
      <c r="B30" s="390"/>
      <c r="C30" s="20" t="s">
        <v>60</v>
      </c>
      <c r="D30" s="35">
        <v>34259464</v>
      </c>
      <c r="E30" s="34">
        <v>15811206.000000002</v>
      </c>
      <c r="F30" s="34">
        <v>13223999.999999998</v>
      </c>
      <c r="G30" s="34">
        <v>16660000</v>
      </c>
      <c r="H30" s="34">
        <v>17628969.405000001</v>
      </c>
      <c r="I30" s="34">
        <v>29628431.707000002</v>
      </c>
      <c r="J30" s="34">
        <v>28036975.987960003</v>
      </c>
      <c r="K30" s="34">
        <v>70880927.058559984</v>
      </c>
      <c r="L30" s="34">
        <v>103246892.164</v>
      </c>
      <c r="M30" s="34">
        <v>93072790</v>
      </c>
      <c r="N30" s="34">
        <v>98978675.025359988</v>
      </c>
      <c r="O30" s="34">
        <v>98071737.999999985</v>
      </c>
      <c r="P30" s="34">
        <v>170742640.7094</v>
      </c>
      <c r="Q30" s="34">
        <v>194630237</v>
      </c>
      <c r="R30" s="34">
        <v>121672392</v>
      </c>
      <c r="S30" s="34">
        <v>147557515</v>
      </c>
      <c r="T30" s="43">
        <v>141713189</v>
      </c>
      <c r="U30" s="43">
        <v>157921440</v>
      </c>
    </row>
    <row r="31" spans="1:23" x14ac:dyDescent="0.35">
      <c r="A31" s="19" t="s">
        <v>144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3" x14ac:dyDescent="0.35">
      <c r="A32" s="19" t="s">
        <v>144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 x14ac:dyDescent="0.35">
      <c r="A33" s="19" t="s">
        <v>144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15" customHeight="1" x14ac:dyDescent="0.35">
      <c r="A34" s="19" t="s">
        <v>144</v>
      </c>
      <c r="B34" s="393" t="s">
        <v>7</v>
      </c>
      <c r="C34" s="28" t="s">
        <v>59</v>
      </c>
      <c r="D34" s="34">
        <f t="shared" ref="D34:I34" si="11">SUM(D35:D38)</f>
        <v>2357607400</v>
      </c>
      <c r="E34" s="34">
        <f t="shared" si="11"/>
        <v>1944090481.9999998</v>
      </c>
      <c r="F34" s="34">
        <f t="shared" si="11"/>
        <v>1940717000</v>
      </c>
      <c r="G34" s="34">
        <f t="shared" si="11"/>
        <v>1548175349.8197501</v>
      </c>
      <c r="H34" s="34">
        <f t="shared" si="11"/>
        <v>1931454141.3185537</v>
      </c>
      <c r="I34" s="34">
        <f t="shared" si="11"/>
        <v>2559036797.1451335</v>
      </c>
      <c r="J34" s="34">
        <f t="shared" ref="J34:U34" si="12">SUM(J35:J38)</f>
        <v>2797322711.8366599</v>
      </c>
      <c r="K34" s="34">
        <f t="shared" si="12"/>
        <v>2954677082.3224859</v>
      </c>
      <c r="L34" s="34">
        <f t="shared" si="12"/>
        <v>2735356843.1300116</v>
      </c>
      <c r="M34" s="34">
        <f t="shared" si="12"/>
        <v>4509174711.2653942</v>
      </c>
      <c r="N34" s="34">
        <f t="shared" si="12"/>
        <v>4224433044.9156795</v>
      </c>
      <c r="O34" s="34">
        <f t="shared" si="12"/>
        <v>4799484525.6977329</v>
      </c>
      <c r="P34" s="34">
        <f t="shared" si="12"/>
        <v>4025544232.3443398</v>
      </c>
      <c r="Q34" s="34">
        <f t="shared" si="12"/>
        <v>4639530309.9525518</v>
      </c>
      <c r="R34" s="34">
        <f t="shared" si="12"/>
        <v>4669920603.999999</v>
      </c>
      <c r="S34" s="34">
        <f t="shared" si="12"/>
        <v>5188204741</v>
      </c>
      <c r="T34" s="34">
        <f t="shared" si="12"/>
        <v>5782366603.999999</v>
      </c>
      <c r="U34" s="34">
        <f t="shared" si="12"/>
        <v>7294583571.8609171</v>
      </c>
    </row>
    <row r="35" spans="1:21" x14ac:dyDescent="0.35">
      <c r="A35" s="19" t="s">
        <v>144</v>
      </c>
      <c r="B35" s="390"/>
      <c r="C35" s="20" t="s">
        <v>60</v>
      </c>
      <c r="D35" s="35">
        <v>2357607400</v>
      </c>
      <c r="E35" s="34">
        <v>1944090481.9999998</v>
      </c>
      <c r="F35" s="34">
        <v>1940717000</v>
      </c>
      <c r="G35" s="34">
        <v>1548175349.8197501</v>
      </c>
      <c r="H35" s="34">
        <v>1931454141.3185537</v>
      </c>
      <c r="I35" s="34">
        <v>2559036797.1451335</v>
      </c>
      <c r="J35" s="34">
        <v>2797322711.8366599</v>
      </c>
      <c r="K35" s="34">
        <v>2954677082.3224859</v>
      </c>
      <c r="L35" s="34">
        <v>2735356843.1300116</v>
      </c>
      <c r="M35" s="34">
        <v>4509174711.2653942</v>
      </c>
      <c r="N35" s="34">
        <v>4224433044.9156795</v>
      </c>
      <c r="O35" s="34">
        <v>4799484525.6977329</v>
      </c>
      <c r="P35" s="34">
        <v>4025544232.3443398</v>
      </c>
      <c r="Q35" s="34">
        <v>4639530309.9525518</v>
      </c>
      <c r="R35" s="34">
        <v>4669920603.999999</v>
      </c>
      <c r="S35" s="34">
        <v>5188204741</v>
      </c>
      <c r="T35" s="43">
        <v>5782366603.999999</v>
      </c>
      <c r="U35" s="43">
        <v>7294583571.8609171</v>
      </c>
    </row>
    <row r="36" spans="1:21" x14ac:dyDescent="0.35">
      <c r="A36" s="19" t="s">
        <v>144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 x14ac:dyDescent="0.35">
      <c r="A37" s="19" t="s">
        <v>144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 x14ac:dyDescent="0.35">
      <c r="A38" s="19" t="s">
        <v>144</v>
      </c>
      <c r="B38" s="391"/>
      <c r="C38" s="27" t="s">
        <v>63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44"/>
      <c r="U38" s="44"/>
    </row>
    <row r="39" spans="1:21" ht="15" customHeight="1" x14ac:dyDescent="0.35">
      <c r="A39" s="19" t="s">
        <v>144</v>
      </c>
      <c r="B39" s="393" t="s">
        <v>8</v>
      </c>
      <c r="C39" s="28" t="s">
        <v>59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</row>
    <row r="40" spans="1:21" x14ac:dyDescent="0.35">
      <c r="A40" s="19" t="s">
        <v>144</v>
      </c>
      <c r="B40" s="390"/>
      <c r="C40" s="20" t="s">
        <v>60</v>
      </c>
      <c r="D40" s="3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</row>
    <row r="41" spans="1:21" x14ac:dyDescent="0.35">
      <c r="A41" s="19" t="s">
        <v>144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</row>
    <row r="42" spans="1:21" x14ac:dyDescent="0.35">
      <c r="A42" s="19" t="s">
        <v>144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 x14ac:dyDescent="0.35">
      <c r="A43" s="19" t="s">
        <v>144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</row>
    <row r="44" spans="1:21" ht="15" customHeight="1" x14ac:dyDescent="0.35">
      <c r="A44" s="19" t="s">
        <v>144</v>
      </c>
      <c r="B44" s="393" t="s">
        <v>9</v>
      </c>
      <c r="C44" s="28" t="s">
        <v>59</v>
      </c>
      <c r="D44" s="34">
        <f t="shared" ref="D44:I44" si="13">SUM(D45:D48)</f>
        <v>1237908000.0000002</v>
      </c>
      <c r="E44" s="34">
        <f t="shared" si="13"/>
        <v>1104102000</v>
      </c>
      <c r="F44" s="34">
        <f t="shared" si="13"/>
        <v>1147632000</v>
      </c>
      <c r="G44" s="34">
        <f t="shared" si="13"/>
        <v>1008004573.3060001</v>
      </c>
      <c r="H44" s="34">
        <f t="shared" si="13"/>
        <v>805407445.81800008</v>
      </c>
      <c r="I44" s="34">
        <f t="shared" si="13"/>
        <v>1002186701.0999999</v>
      </c>
      <c r="J44" s="34">
        <f t="shared" ref="J44:U44" si="14">SUM(J45:J48)</f>
        <v>912418000</v>
      </c>
      <c r="K44" s="34">
        <f t="shared" si="14"/>
        <v>1362445725.54392</v>
      </c>
      <c r="L44" s="34">
        <f t="shared" si="14"/>
        <v>2554664062.1921701</v>
      </c>
      <c r="M44" s="34">
        <f t="shared" si="14"/>
        <v>1977290464.3890502</v>
      </c>
      <c r="N44" s="34">
        <f t="shared" si="14"/>
        <v>1902848171.8273501</v>
      </c>
      <c r="O44" s="34">
        <f t="shared" si="14"/>
        <v>3642973355.5153108</v>
      </c>
      <c r="P44" s="34">
        <f t="shared" si="14"/>
        <v>3380417894.8310499</v>
      </c>
      <c r="Q44" s="34">
        <f t="shared" si="14"/>
        <v>3535178172.8725696</v>
      </c>
      <c r="R44" s="34">
        <f t="shared" si="14"/>
        <v>4706960160.0650005</v>
      </c>
      <c r="S44" s="34">
        <f t="shared" si="14"/>
        <v>5047220627.5810003</v>
      </c>
      <c r="T44" s="34">
        <f t="shared" si="14"/>
        <v>5181069146.1059999</v>
      </c>
      <c r="U44" s="34">
        <f t="shared" si="14"/>
        <v>6967183604.0290012</v>
      </c>
    </row>
    <row r="45" spans="1:21" x14ac:dyDescent="0.35">
      <c r="A45" s="19" t="s">
        <v>144</v>
      </c>
      <c r="B45" s="390"/>
      <c r="C45" s="20" t="s">
        <v>60</v>
      </c>
      <c r="D45" s="35">
        <v>1237908000.0000002</v>
      </c>
      <c r="E45" s="34">
        <v>1104102000</v>
      </c>
      <c r="F45" s="34">
        <v>1147632000</v>
      </c>
      <c r="G45" s="34">
        <v>1008004573.3060001</v>
      </c>
      <c r="H45" s="34">
        <v>805407445.81800008</v>
      </c>
      <c r="I45" s="34">
        <v>1002186701.0999999</v>
      </c>
      <c r="J45" s="34">
        <v>912418000</v>
      </c>
      <c r="K45" s="34">
        <v>1362445725.54392</v>
      </c>
      <c r="L45" s="34">
        <v>2554664062.1921701</v>
      </c>
      <c r="M45" s="34">
        <v>1977290464.3890502</v>
      </c>
      <c r="N45" s="34">
        <v>1902848171.8273501</v>
      </c>
      <c r="O45" s="34">
        <v>3642973355.5153108</v>
      </c>
      <c r="P45" s="34">
        <v>3380417894.8310499</v>
      </c>
      <c r="Q45" s="34">
        <v>3535178172.8725696</v>
      </c>
      <c r="R45" s="34">
        <v>4706960160.0650005</v>
      </c>
      <c r="S45" s="34">
        <v>5047220627.5810003</v>
      </c>
      <c r="T45" s="43">
        <v>5181069146.1059999</v>
      </c>
      <c r="U45" s="43">
        <v>6967183604.0290012</v>
      </c>
    </row>
    <row r="46" spans="1:21" x14ac:dyDescent="0.35">
      <c r="A46" s="19" t="s">
        <v>144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1" x14ac:dyDescent="0.35">
      <c r="A47" s="19" t="s">
        <v>144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1" x14ac:dyDescent="0.35">
      <c r="A48" s="19" t="s">
        <v>144</v>
      </c>
      <c r="B48" s="391"/>
      <c r="C48" s="27" t="s">
        <v>63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</row>
    <row r="49" spans="1:21" x14ac:dyDescent="0.35">
      <c r="A49" s="19" t="s">
        <v>144</v>
      </c>
      <c r="B49" s="393" t="s">
        <v>1</v>
      </c>
      <c r="C49" s="28" t="s">
        <v>59</v>
      </c>
      <c r="D49" s="34">
        <f t="shared" ref="D49:I49" si="15">SUM(D50:D53)</f>
        <v>176413451</v>
      </c>
      <c r="E49" s="34">
        <f t="shared" si="15"/>
        <v>84591000.000000015</v>
      </c>
      <c r="F49" s="34">
        <f t="shared" si="15"/>
        <v>68568000.000000015</v>
      </c>
      <c r="G49" s="34">
        <f t="shared" si="15"/>
        <v>56356000</v>
      </c>
      <c r="H49" s="34">
        <f t="shared" si="15"/>
        <v>52035000</v>
      </c>
      <c r="I49" s="34">
        <f t="shared" si="15"/>
        <v>67151000.000000015</v>
      </c>
      <c r="J49" s="34">
        <f t="shared" ref="J49:U49" si="16">SUM(J50:J53)</f>
        <v>55919999.999999985</v>
      </c>
      <c r="K49" s="34">
        <f t="shared" si="16"/>
        <v>141438300.43790999</v>
      </c>
      <c r="L49" s="34">
        <f t="shared" si="16"/>
        <v>290253704.76882005</v>
      </c>
      <c r="M49" s="34">
        <f t="shared" si="16"/>
        <v>584775996.00000012</v>
      </c>
      <c r="N49" s="34">
        <f t="shared" si="16"/>
        <v>442587605.53394002</v>
      </c>
      <c r="O49" s="34">
        <f t="shared" si="16"/>
        <v>404115296.99128002</v>
      </c>
      <c r="P49" s="34">
        <f t="shared" si="16"/>
        <v>760997189.59597993</v>
      </c>
      <c r="Q49" s="34">
        <f t="shared" si="16"/>
        <v>649718830.35834014</v>
      </c>
      <c r="R49" s="34">
        <f t="shared" si="16"/>
        <v>790894439</v>
      </c>
      <c r="S49" s="34">
        <f t="shared" si="16"/>
        <v>1213674425</v>
      </c>
      <c r="T49" s="34">
        <f t="shared" si="16"/>
        <v>917969206</v>
      </c>
      <c r="U49" s="34">
        <f t="shared" si="16"/>
        <v>943708825</v>
      </c>
    </row>
    <row r="50" spans="1:21" x14ac:dyDescent="0.35">
      <c r="A50" s="19" t="s">
        <v>144</v>
      </c>
      <c r="B50" s="390"/>
      <c r="C50" s="20" t="s">
        <v>60</v>
      </c>
      <c r="D50" s="35">
        <v>176413451</v>
      </c>
      <c r="E50" s="34">
        <v>84591000.000000015</v>
      </c>
      <c r="F50" s="34">
        <v>68568000.000000015</v>
      </c>
      <c r="G50" s="34">
        <v>56356000</v>
      </c>
      <c r="H50" s="34">
        <v>52035000</v>
      </c>
      <c r="I50" s="34">
        <v>67151000.000000015</v>
      </c>
      <c r="J50" s="34">
        <v>55919999.999999985</v>
      </c>
      <c r="K50" s="34">
        <v>141438300.43790999</v>
      </c>
      <c r="L50" s="34">
        <v>290253704.76882005</v>
      </c>
      <c r="M50" s="34">
        <v>584775996.00000012</v>
      </c>
      <c r="N50" s="34">
        <v>442587605.53394002</v>
      </c>
      <c r="O50" s="34">
        <v>404115296.99128002</v>
      </c>
      <c r="P50" s="34">
        <v>760997189.59597993</v>
      </c>
      <c r="Q50" s="34">
        <v>649718830.35834014</v>
      </c>
      <c r="R50" s="34">
        <v>790894439</v>
      </c>
      <c r="S50" s="34">
        <v>1213674425</v>
      </c>
      <c r="T50" s="43">
        <v>917969206</v>
      </c>
      <c r="U50" s="43">
        <v>943708825</v>
      </c>
    </row>
    <row r="51" spans="1:21" x14ac:dyDescent="0.35">
      <c r="A51" s="19" t="s">
        <v>144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 x14ac:dyDescent="0.35">
      <c r="A52" s="19" t="s">
        <v>144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  <row r="53" spans="1:21" x14ac:dyDescent="0.35">
      <c r="A53" s="19" t="s">
        <v>144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</row>
    <row r="54" spans="1:21" x14ac:dyDescent="0.35">
      <c r="A54" s="19" t="s">
        <v>144</v>
      </c>
      <c r="B54" s="393" t="s">
        <v>166</v>
      </c>
      <c r="C54" s="28" t="s">
        <v>59</v>
      </c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</row>
    <row r="55" spans="1:21" x14ac:dyDescent="0.35">
      <c r="A55" s="19" t="s">
        <v>144</v>
      </c>
      <c r="B55" s="390"/>
      <c r="C55" s="20" t="s">
        <v>60</v>
      </c>
      <c r="D55" s="3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35">
      <c r="A56" s="19" t="s">
        <v>144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1" x14ac:dyDescent="0.35">
      <c r="A57" s="19" t="s">
        <v>144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1" x14ac:dyDescent="0.35">
      <c r="A58" s="19" t="s">
        <v>144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1" x14ac:dyDescent="0.35">
      <c r="A59" s="19" t="s">
        <v>144</v>
      </c>
      <c r="B59" s="393" t="s">
        <v>11</v>
      </c>
      <c r="C59" s="28" t="s">
        <v>59</v>
      </c>
      <c r="D59" s="34">
        <f t="shared" ref="D59:I59" si="17">SUM(D60:D63)</f>
        <v>1000221689</v>
      </c>
      <c r="E59" s="34">
        <f t="shared" si="17"/>
        <v>618190968.99999988</v>
      </c>
      <c r="F59" s="34">
        <f t="shared" si="17"/>
        <v>434483000.00000006</v>
      </c>
      <c r="G59" s="34">
        <f t="shared" si="17"/>
        <v>365922266.5</v>
      </c>
      <c r="H59" s="34">
        <f t="shared" si="17"/>
        <v>654648893.26399994</v>
      </c>
      <c r="I59" s="34">
        <f t="shared" si="17"/>
        <v>830288336.58826995</v>
      </c>
      <c r="J59" s="34">
        <f t="shared" ref="J59:U59" si="18">SUM(J60:J63)</f>
        <v>617845920.50963998</v>
      </c>
      <c r="K59" s="34">
        <f t="shared" si="18"/>
        <v>801805604.50920999</v>
      </c>
      <c r="L59" s="34">
        <f t="shared" si="18"/>
        <v>1545586336.2059798</v>
      </c>
      <c r="M59" s="34">
        <f t="shared" si="18"/>
        <v>2072056929.31374</v>
      </c>
      <c r="N59" s="34">
        <f t="shared" si="18"/>
        <v>2112578573.5558898</v>
      </c>
      <c r="O59" s="34">
        <f t="shared" si="18"/>
        <v>2182023968.6774697</v>
      </c>
      <c r="P59" s="34">
        <f t="shared" si="18"/>
        <v>2689610721.7509298</v>
      </c>
      <c r="Q59" s="34">
        <f t="shared" si="18"/>
        <v>3827086736.8199997</v>
      </c>
      <c r="R59" s="34">
        <f t="shared" si="18"/>
        <v>3649696968.0000005</v>
      </c>
      <c r="S59" s="34">
        <f t="shared" si="18"/>
        <v>3811795086</v>
      </c>
      <c r="T59" s="34">
        <f t="shared" si="18"/>
        <v>3139033998</v>
      </c>
      <c r="U59" s="34">
        <f t="shared" si="18"/>
        <v>3061438699.4898992</v>
      </c>
    </row>
    <row r="60" spans="1:21" x14ac:dyDescent="0.35">
      <c r="A60" s="19" t="s">
        <v>144</v>
      </c>
      <c r="B60" s="390"/>
      <c r="C60" s="20" t="s">
        <v>60</v>
      </c>
      <c r="D60" s="35">
        <v>1000221689</v>
      </c>
      <c r="E60" s="34">
        <v>618190968.99999988</v>
      </c>
      <c r="F60" s="34">
        <v>434483000.00000006</v>
      </c>
      <c r="G60" s="34">
        <v>365922266.5</v>
      </c>
      <c r="H60" s="34">
        <v>654648893.26399994</v>
      </c>
      <c r="I60" s="34">
        <v>830288336.58826995</v>
      </c>
      <c r="J60" s="34">
        <v>617845920.50963998</v>
      </c>
      <c r="K60" s="34">
        <v>801805604.50920999</v>
      </c>
      <c r="L60" s="34">
        <v>1545586336.2059798</v>
      </c>
      <c r="M60" s="34">
        <v>2072056929.31374</v>
      </c>
      <c r="N60" s="34">
        <v>2112578573.5558898</v>
      </c>
      <c r="O60" s="34">
        <v>2182023968.6774697</v>
      </c>
      <c r="P60" s="34">
        <v>2689610721.7509298</v>
      </c>
      <c r="Q60" s="34">
        <v>3827086736.8199997</v>
      </c>
      <c r="R60" s="34">
        <v>3649696968.0000005</v>
      </c>
      <c r="S60" s="34">
        <v>3811795086</v>
      </c>
      <c r="T60" s="43">
        <v>3139033998</v>
      </c>
      <c r="U60" s="43">
        <v>3061438699.4898992</v>
      </c>
    </row>
    <row r="61" spans="1:21" x14ac:dyDescent="0.35">
      <c r="A61" s="19" t="s">
        <v>144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1" x14ac:dyDescent="0.35">
      <c r="A62" s="19" t="s">
        <v>144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1" x14ac:dyDescent="0.35">
      <c r="A63" s="19" t="s">
        <v>144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</row>
    <row r="64" spans="1:21" x14ac:dyDescent="0.35">
      <c r="A64" s="19" t="s">
        <v>144</v>
      </c>
      <c r="B64" s="393" t="s">
        <v>12</v>
      </c>
      <c r="C64" s="28" t="s">
        <v>59</v>
      </c>
      <c r="D64" s="34">
        <f t="shared" ref="D64:I64" si="19">SUM(D65:D68)</f>
        <v>21704716</v>
      </c>
      <c r="E64" s="34">
        <f t="shared" si="19"/>
        <v>22546735</v>
      </c>
      <c r="F64" s="34">
        <f t="shared" si="19"/>
        <v>16810000</v>
      </c>
      <c r="G64" s="34">
        <f t="shared" si="19"/>
        <v>21112000.000000004</v>
      </c>
      <c r="H64" s="34">
        <f t="shared" si="19"/>
        <v>9299000</v>
      </c>
      <c r="I64" s="34">
        <f t="shared" si="19"/>
        <v>16378999.999999998</v>
      </c>
      <c r="J64" s="34">
        <f t="shared" ref="J64:U64" si="20">SUM(J65:J68)</f>
        <v>29360000</v>
      </c>
      <c r="K64" s="34">
        <f t="shared" si="20"/>
        <v>257791037.78478003</v>
      </c>
      <c r="L64" s="34">
        <f t="shared" si="20"/>
        <v>269308185.39922994</v>
      </c>
      <c r="M64" s="34">
        <f t="shared" si="20"/>
        <v>227542176.01580998</v>
      </c>
      <c r="N64" s="34">
        <f t="shared" si="20"/>
        <v>269603074.14343995</v>
      </c>
      <c r="O64" s="34">
        <f t="shared" si="20"/>
        <v>192747210.76533002</v>
      </c>
      <c r="P64" s="34">
        <f t="shared" si="20"/>
        <v>303201293.44417</v>
      </c>
      <c r="Q64" s="34">
        <f t="shared" si="20"/>
        <v>430488724.65419996</v>
      </c>
      <c r="R64" s="34">
        <f t="shared" si="20"/>
        <v>286196685</v>
      </c>
      <c r="S64" s="34">
        <f t="shared" si="20"/>
        <v>459098135</v>
      </c>
      <c r="T64" s="34">
        <f t="shared" si="20"/>
        <v>379133139</v>
      </c>
      <c r="U64" s="34">
        <f t="shared" si="20"/>
        <v>509544278.99999994</v>
      </c>
    </row>
    <row r="65" spans="1:21" x14ac:dyDescent="0.35">
      <c r="A65" s="19" t="s">
        <v>144</v>
      </c>
      <c r="B65" s="390"/>
      <c r="C65" s="20" t="s">
        <v>60</v>
      </c>
      <c r="D65" s="35">
        <v>21704716</v>
      </c>
      <c r="E65" s="34">
        <v>22546735</v>
      </c>
      <c r="F65" s="34">
        <v>16810000</v>
      </c>
      <c r="G65" s="34">
        <v>21112000.000000004</v>
      </c>
      <c r="H65" s="34">
        <v>9299000</v>
      </c>
      <c r="I65" s="34">
        <v>16378999.999999998</v>
      </c>
      <c r="J65" s="34">
        <v>29360000</v>
      </c>
      <c r="K65" s="34">
        <v>257791037.78478003</v>
      </c>
      <c r="L65" s="34">
        <v>269308185.39922994</v>
      </c>
      <c r="M65" s="34">
        <v>227542176.01580998</v>
      </c>
      <c r="N65" s="34">
        <v>269603074.14343995</v>
      </c>
      <c r="O65" s="34">
        <v>192747210.76533002</v>
      </c>
      <c r="P65" s="34">
        <v>303201293.44417</v>
      </c>
      <c r="Q65" s="34">
        <v>430488724.65419996</v>
      </c>
      <c r="R65" s="34">
        <v>286196685</v>
      </c>
      <c r="S65" s="34">
        <v>459098135</v>
      </c>
      <c r="T65" s="43">
        <v>379133139</v>
      </c>
      <c r="U65" s="43">
        <v>509544278.99999994</v>
      </c>
    </row>
    <row r="66" spans="1:21" x14ac:dyDescent="0.35">
      <c r="A66" s="19" t="s">
        <v>144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 x14ac:dyDescent="0.35">
      <c r="A67" s="19" t="s">
        <v>144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 ht="15" thickBot="1" x14ac:dyDescent="0.4">
      <c r="A68" s="19" t="s">
        <v>144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</row>
    <row r="69" spans="1:21" x14ac:dyDescent="0.35">
      <c r="A69" s="19" t="s">
        <v>144</v>
      </c>
      <c r="B69" s="388" t="s">
        <v>92</v>
      </c>
      <c r="C69" s="17" t="s">
        <v>59</v>
      </c>
      <c r="D69" s="34">
        <f t="shared" ref="D69:I69" si="21">SUM(D70:D73)</f>
        <v>1993284635</v>
      </c>
      <c r="E69" s="34">
        <f t="shared" si="21"/>
        <v>1597512734</v>
      </c>
      <c r="F69" s="34">
        <f t="shared" si="21"/>
        <v>1616556000</v>
      </c>
      <c r="G69" s="34">
        <f t="shared" si="21"/>
        <v>1129917009.5190003</v>
      </c>
      <c r="H69" s="34">
        <f t="shared" si="21"/>
        <v>1517386509.8111937</v>
      </c>
      <c r="I69" s="34">
        <f t="shared" si="21"/>
        <v>2232181982.2746339</v>
      </c>
      <c r="J69" s="34">
        <f t="shared" ref="J69:U69" si="22">SUM(J70:J73)</f>
        <v>2438704657.4218597</v>
      </c>
      <c r="K69" s="34">
        <f t="shared" si="22"/>
        <v>2407426133.6905284</v>
      </c>
      <c r="L69" s="34">
        <f t="shared" si="22"/>
        <v>2133660157.6105399</v>
      </c>
      <c r="M69" s="34">
        <f t="shared" si="22"/>
        <v>3304426859.2096405</v>
      </c>
      <c r="N69" s="34">
        <f t="shared" si="22"/>
        <v>3340177534.0637698</v>
      </c>
      <c r="O69" s="34">
        <f t="shared" si="22"/>
        <v>3821800783.5009532</v>
      </c>
      <c r="P69" s="34">
        <f t="shared" si="22"/>
        <v>3213999236.2453499</v>
      </c>
      <c r="Q69" s="34">
        <f t="shared" si="22"/>
        <v>3861721430.9262767</v>
      </c>
      <c r="R69" s="34">
        <f t="shared" si="22"/>
        <v>3734065266.9999995</v>
      </c>
      <c r="S69" s="34">
        <f t="shared" si="22"/>
        <v>4293674229</v>
      </c>
      <c r="T69" s="34">
        <f t="shared" si="22"/>
        <v>4483799215.999999</v>
      </c>
      <c r="U69" s="34">
        <f t="shared" si="22"/>
        <v>6224388271</v>
      </c>
    </row>
    <row r="70" spans="1:21" x14ac:dyDescent="0.35">
      <c r="A70" s="19" t="s">
        <v>144</v>
      </c>
      <c r="B70" s="388"/>
      <c r="C70" s="20" t="s">
        <v>60</v>
      </c>
      <c r="D70" s="35">
        <v>1993284635</v>
      </c>
      <c r="E70" s="34">
        <v>1597512734</v>
      </c>
      <c r="F70" s="34">
        <v>1616556000</v>
      </c>
      <c r="G70" s="34">
        <v>1129917009.5190003</v>
      </c>
      <c r="H70" s="34">
        <v>1517386509.8111937</v>
      </c>
      <c r="I70" s="34">
        <v>2232181982.2746339</v>
      </c>
      <c r="J70" s="34">
        <v>2438704657.4218597</v>
      </c>
      <c r="K70" s="34">
        <v>2407426133.6905284</v>
      </c>
      <c r="L70" s="34">
        <v>2133660157.6105399</v>
      </c>
      <c r="M70" s="34">
        <v>3304426859.2096405</v>
      </c>
      <c r="N70" s="34">
        <v>3340177534.0637698</v>
      </c>
      <c r="O70" s="34">
        <v>3821800783.5009532</v>
      </c>
      <c r="P70" s="34">
        <v>3213999236.2453499</v>
      </c>
      <c r="Q70" s="34">
        <v>3861721430.9262767</v>
      </c>
      <c r="R70" s="34">
        <v>3734065266.9999995</v>
      </c>
      <c r="S70" s="34">
        <v>4293674229</v>
      </c>
      <c r="T70" s="43">
        <v>4483799215.999999</v>
      </c>
      <c r="U70" s="43">
        <v>6224388271</v>
      </c>
    </row>
    <row r="71" spans="1:21" x14ac:dyDescent="0.35">
      <c r="A71" s="19" t="s">
        <v>144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 x14ac:dyDescent="0.35">
      <c r="A72" s="19" t="s">
        <v>144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 x14ac:dyDescent="0.35">
      <c r="A73" s="19" t="s">
        <v>144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</row>
    <row r="74" spans="1:21" x14ac:dyDescent="0.35">
      <c r="A74" s="19" t="s">
        <v>144</v>
      </c>
      <c r="B74" s="393" t="s">
        <v>93</v>
      </c>
      <c r="C74" s="28" t="s">
        <v>59</v>
      </c>
      <c r="D74" s="34">
        <f t="shared" ref="D74:I74" si="23">SUM(D75:D78)</f>
        <v>7321556.0000000009</v>
      </c>
      <c r="E74" s="34">
        <f t="shared" si="23"/>
        <v>3257209</v>
      </c>
      <c r="F74" s="34">
        <f t="shared" si="23"/>
        <v>5412000</v>
      </c>
      <c r="G74" s="34">
        <f t="shared" si="23"/>
        <v>4058999.9999999991</v>
      </c>
      <c r="H74" s="34">
        <f t="shared" si="23"/>
        <v>1963999.9999999998</v>
      </c>
      <c r="I74" s="34">
        <f t="shared" si="23"/>
        <v>2179000</v>
      </c>
      <c r="J74" s="34">
        <f t="shared" ref="J74:U74" si="24">SUM(J75:J78)</f>
        <v>1749000.0000000002</v>
      </c>
      <c r="K74" s="34">
        <f t="shared" si="24"/>
        <v>9520931.6018199995</v>
      </c>
      <c r="L74" s="34">
        <f t="shared" si="24"/>
        <v>25156280.481039997</v>
      </c>
      <c r="M74" s="34">
        <f t="shared" si="24"/>
        <v>34811535.8882</v>
      </c>
      <c r="N74" s="34">
        <f t="shared" si="24"/>
        <v>43844763.980999991</v>
      </c>
      <c r="O74" s="34">
        <f t="shared" si="24"/>
        <v>81374128.083000004</v>
      </c>
      <c r="P74" s="34">
        <f t="shared" si="24"/>
        <v>42556654.244419992</v>
      </c>
      <c r="Q74" s="34">
        <f t="shared" si="24"/>
        <v>53295052.000000007</v>
      </c>
      <c r="R74" s="34">
        <f t="shared" si="24"/>
        <v>13287000</v>
      </c>
      <c r="S74" s="34">
        <f t="shared" si="24"/>
        <v>57853000</v>
      </c>
      <c r="T74" s="34">
        <f t="shared" si="24"/>
        <v>75002000</v>
      </c>
      <c r="U74" s="34">
        <f t="shared" si="24"/>
        <v>33944000</v>
      </c>
    </row>
    <row r="75" spans="1:21" x14ac:dyDescent="0.35">
      <c r="A75" s="19" t="s">
        <v>144</v>
      </c>
      <c r="B75" s="390"/>
      <c r="C75" s="20" t="s">
        <v>60</v>
      </c>
      <c r="D75" s="35">
        <v>7321556.0000000009</v>
      </c>
      <c r="E75" s="34">
        <v>3257209</v>
      </c>
      <c r="F75" s="34">
        <v>5412000</v>
      </c>
      <c r="G75" s="34">
        <v>4058999.9999999991</v>
      </c>
      <c r="H75" s="34">
        <v>1963999.9999999998</v>
      </c>
      <c r="I75" s="34">
        <v>2179000</v>
      </c>
      <c r="J75" s="34">
        <v>1749000.0000000002</v>
      </c>
      <c r="K75" s="34">
        <v>9520931.6018199995</v>
      </c>
      <c r="L75" s="34">
        <v>25156280.481039997</v>
      </c>
      <c r="M75" s="34">
        <v>34811535.8882</v>
      </c>
      <c r="N75" s="34">
        <v>43844763.980999991</v>
      </c>
      <c r="O75" s="34">
        <v>81374128.083000004</v>
      </c>
      <c r="P75" s="34">
        <v>42556654.244419992</v>
      </c>
      <c r="Q75" s="34">
        <v>53295052.000000007</v>
      </c>
      <c r="R75" s="34">
        <v>13287000</v>
      </c>
      <c r="S75" s="34">
        <v>57853000</v>
      </c>
      <c r="T75" s="43">
        <v>75002000</v>
      </c>
      <c r="U75" s="43">
        <v>33944000</v>
      </c>
    </row>
    <row r="76" spans="1:21" x14ac:dyDescent="0.35">
      <c r="A76" s="19" t="s">
        <v>144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 x14ac:dyDescent="0.35">
      <c r="A77" s="19" t="s">
        <v>144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 x14ac:dyDescent="0.35">
      <c r="A78" s="19" t="s">
        <v>144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21" x14ac:dyDescent="0.35">
      <c r="A79" s="19" t="s">
        <v>144</v>
      </c>
      <c r="B79" s="388" t="s">
        <v>94</v>
      </c>
      <c r="C79" s="17" t="s">
        <v>59</v>
      </c>
      <c r="D79" s="35">
        <f t="shared" ref="D79:J79" si="25">SUM(D80:D83)</f>
        <v>357001209</v>
      </c>
      <c r="E79" s="34">
        <f t="shared" si="25"/>
        <v>343320538.99999976</v>
      </c>
      <c r="F79" s="34">
        <f t="shared" si="25"/>
        <v>318749000</v>
      </c>
      <c r="G79" s="34">
        <f t="shared" si="25"/>
        <v>414199340.30074978</v>
      </c>
      <c r="H79" s="34">
        <f t="shared" si="25"/>
        <v>412103631.50735998</v>
      </c>
      <c r="I79" s="34">
        <f t="shared" si="25"/>
        <v>324675814.87049961</v>
      </c>
      <c r="J79" s="34">
        <f t="shared" si="25"/>
        <v>356869054.41480017</v>
      </c>
      <c r="K79" s="34">
        <f>SUM(K80:K83)</f>
        <v>537730017.03013754</v>
      </c>
      <c r="L79" s="34">
        <f t="shared" ref="L79:U79" si="26">SUM(L80:L83)</f>
        <v>576540405.03843164</v>
      </c>
      <c r="M79" s="34">
        <f t="shared" si="26"/>
        <v>1169936316.1675537</v>
      </c>
      <c r="N79" s="34">
        <f t="shared" si="26"/>
        <v>840410746.87090969</v>
      </c>
      <c r="O79" s="34">
        <f t="shared" si="26"/>
        <v>896309614.11377978</v>
      </c>
      <c r="P79" s="34">
        <f t="shared" si="26"/>
        <v>768988341.85456991</v>
      </c>
      <c r="Q79" s="34">
        <f t="shared" si="26"/>
        <v>724513827.02627516</v>
      </c>
      <c r="R79" s="34">
        <f t="shared" si="26"/>
        <v>922568336.99999952</v>
      </c>
      <c r="S79" s="34">
        <f t="shared" si="26"/>
        <v>836677512</v>
      </c>
      <c r="T79" s="34">
        <f t="shared" si="26"/>
        <v>1223565388</v>
      </c>
      <c r="U79" s="34">
        <f t="shared" si="26"/>
        <v>1036251300.8609171</v>
      </c>
    </row>
    <row r="80" spans="1:21" x14ac:dyDescent="0.35">
      <c r="A80" s="19" t="s">
        <v>144</v>
      </c>
      <c r="B80" s="388"/>
      <c r="C80" s="20" t="s">
        <v>60</v>
      </c>
      <c r="D80" s="35">
        <f t="shared" ref="D80:R80" si="27">D35-D70-D75</f>
        <v>357001209</v>
      </c>
      <c r="E80" s="35">
        <f t="shared" si="27"/>
        <v>343320538.99999976</v>
      </c>
      <c r="F80" s="35">
        <f t="shared" si="27"/>
        <v>318749000</v>
      </c>
      <c r="G80" s="35">
        <f t="shared" si="27"/>
        <v>414199340.30074978</v>
      </c>
      <c r="H80" s="35">
        <f t="shared" si="27"/>
        <v>412103631.50735998</v>
      </c>
      <c r="I80" s="35">
        <f t="shared" si="27"/>
        <v>324675814.87049961</v>
      </c>
      <c r="J80" s="35">
        <f t="shared" si="27"/>
        <v>356869054.41480017</v>
      </c>
      <c r="K80" s="35">
        <f t="shared" si="27"/>
        <v>537730017.03013754</v>
      </c>
      <c r="L80" s="35">
        <f t="shared" si="27"/>
        <v>576540405.03843164</v>
      </c>
      <c r="M80" s="35">
        <f t="shared" si="27"/>
        <v>1169936316.1675537</v>
      </c>
      <c r="N80" s="35">
        <f t="shared" si="27"/>
        <v>840410746.87090969</v>
      </c>
      <c r="O80" s="35">
        <f t="shared" si="27"/>
        <v>896309614.11377978</v>
      </c>
      <c r="P80" s="35">
        <f t="shared" si="27"/>
        <v>768988341.85456991</v>
      </c>
      <c r="Q80" s="35">
        <f t="shared" si="27"/>
        <v>724513827.02627516</v>
      </c>
      <c r="R80" s="35">
        <f t="shared" si="27"/>
        <v>922568336.99999952</v>
      </c>
      <c r="S80" s="35">
        <f>S35-S70-S75</f>
        <v>836677512</v>
      </c>
      <c r="T80" s="35">
        <f t="shared" ref="T80:U80" si="28">T35-T70-T75</f>
        <v>1223565388</v>
      </c>
      <c r="U80" s="35">
        <f t="shared" si="28"/>
        <v>1036251300.8609171</v>
      </c>
    </row>
    <row r="81" spans="1:23" x14ac:dyDescent="0.35">
      <c r="A81" s="19" t="s">
        <v>144</v>
      </c>
      <c r="B81" s="388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3" x14ac:dyDescent="0.35">
      <c r="A82" s="19" t="s">
        <v>144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</row>
    <row r="83" spans="1:23" x14ac:dyDescent="0.35">
      <c r="A83" s="19" t="s">
        <v>144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</row>
    <row r="84" spans="1:23" x14ac:dyDescent="0.35">
      <c r="A84" s="19" t="s">
        <v>144</v>
      </c>
    </row>
    <row r="85" spans="1:23" x14ac:dyDescent="0.35">
      <c r="A85" s="19" t="s">
        <v>144</v>
      </c>
      <c r="B85" s="64"/>
    </row>
    <row r="86" spans="1:23" x14ac:dyDescent="0.35">
      <c r="A86" s="19" t="s">
        <v>104</v>
      </c>
      <c r="B86" s="22" t="s">
        <v>172</v>
      </c>
      <c r="C86" s="22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</row>
    <row r="87" spans="1:23" s="42" customFormat="1" x14ac:dyDescent="0.35">
      <c r="A87" s="19" t="s">
        <v>144</v>
      </c>
      <c r="B87" s="41" t="s">
        <v>168</v>
      </c>
      <c r="C87" s="41" t="s">
        <v>167</v>
      </c>
      <c r="D87" s="72">
        <v>271961000000</v>
      </c>
      <c r="E87" s="72">
        <v>276152000000</v>
      </c>
      <c r="F87" s="72">
        <v>278353000000</v>
      </c>
      <c r="G87" s="72">
        <v>289233000000</v>
      </c>
      <c r="H87" s="72">
        <v>339792000000</v>
      </c>
      <c r="I87" s="72">
        <v>392850000000</v>
      </c>
      <c r="J87" s="72">
        <v>425018000000</v>
      </c>
      <c r="K87" s="72">
        <v>471344000000</v>
      </c>
      <c r="L87" s="72">
        <v>549470000000</v>
      </c>
      <c r="M87" s="72">
        <v>636151000000</v>
      </c>
      <c r="N87" s="72">
        <v>714523000000</v>
      </c>
      <c r="O87" s="72">
        <v>808079000000</v>
      </c>
      <c r="P87" s="72">
        <v>926356000000</v>
      </c>
      <c r="Q87" s="72">
        <v>1041211000000</v>
      </c>
      <c r="R87" s="72">
        <v>1178332000000</v>
      </c>
      <c r="S87" s="72">
        <v>1330508000000</v>
      </c>
      <c r="T87" s="72">
        <v>1455848000000</v>
      </c>
      <c r="U87" s="72">
        <v>1581115000000</v>
      </c>
    </row>
    <row r="88" spans="1:23" s="42" customFormat="1" x14ac:dyDescent="0.35">
      <c r="A88" s="19" t="s">
        <v>144</v>
      </c>
      <c r="B88" s="74" t="s">
        <v>171</v>
      </c>
      <c r="C88" s="74" t="s">
        <v>173</v>
      </c>
      <c r="D88" s="44">
        <v>11.3393</v>
      </c>
      <c r="E88" s="44">
        <v>12.099591666666701</v>
      </c>
      <c r="F88" s="44">
        <v>13.3191166666667</v>
      </c>
      <c r="G88" s="44">
        <v>21.256966666666699</v>
      </c>
      <c r="H88" s="44">
        <v>28.208683333333301</v>
      </c>
      <c r="I88" s="44">
        <v>28.7037333333333</v>
      </c>
      <c r="J88" s="44">
        <v>24.4786</v>
      </c>
      <c r="K88" s="44">
        <v>24.073358333333299</v>
      </c>
      <c r="L88" s="44">
        <v>23.471025000000001</v>
      </c>
      <c r="M88" s="44">
        <v>20.9493166666667</v>
      </c>
      <c r="N88" s="44">
        <v>22.567983333333299</v>
      </c>
      <c r="O88" s="44">
        <v>20.059275</v>
      </c>
      <c r="P88" s="44">
        <v>19.314208333333301</v>
      </c>
      <c r="Q88" s="44">
        <v>20.310575</v>
      </c>
      <c r="R88" s="44">
        <v>20.481608333333298</v>
      </c>
      <c r="S88" s="44">
        <v>23.246024999999999</v>
      </c>
      <c r="T88" s="353">
        <v>27.327366666666698</v>
      </c>
      <c r="U88" s="353">
        <v>30.162600000000001</v>
      </c>
    </row>
    <row r="89" spans="1:23" s="42" customFormat="1" x14ac:dyDescent="0.35">
      <c r="A89" s="19" t="s">
        <v>144</v>
      </c>
      <c r="B89" s="71" t="s">
        <v>69</v>
      </c>
      <c r="C89" s="71" t="s">
        <v>173</v>
      </c>
      <c r="D89" s="43">
        <v>3309318</v>
      </c>
      <c r="E89" s="43">
        <v>3321245</v>
      </c>
      <c r="F89" s="43">
        <v>3327103</v>
      </c>
      <c r="G89" s="43">
        <v>3327773</v>
      </c>
      <c r="H89" s="43">
        <v>3325637</v>
      </c>
      <c r="I89" s="43">
        <v>3324096</v>
      </c>
      <c r="J89" s="43">
        <v>3325612</v>
      </c>
      <c r="K89" s="43">
        <v>3331043</v>
      </c>
      <c r="L89" s="43">
        <v>3339741</v>
      </c>
      <c r="M89" s="43">
        <v>3350824</v>
      </c>
      <c r="N89" s="43">
        <v>3362755</v>
      </c>
      <c r="O89" s="43">
        <v>3374415</v>
      </c>
      <c r="P89" s="43">
        <v>3385624</v>
      </c>
      <c r="Q89" s="43">
        <v>3396777</v>
      </c>
      <c r="R89" s="43">
        <v>3408005</v>
      </c>
      <c r="S89" s="43">
        <v>3419546</v>
      </c>
      <c r="T89" s="353">
        <v>3431552</v>
      </c>
      <c r="U89" s="353">
        <v>3444006</v>
      </c>
    </row>
    <row r="90" spans="1:23" x14ac:dyDescent="0.35">
      <c r="A90" s="19" t="s">
        <v>144</v>
      </c>
      <c r="B90" s="29" t="s">
        <v>169</v>
      </c>
      <c r="C90" s="30" t="s">
        <v>167</v>
      </c>
      <c r="D90" s="73">
        <v>80647000000</v>
      </c>
      <c r="E90" s="73">
        <v>80419000000</v>
      </c>
      <c r="F90" s="73">
        <v>84742000000</v>
      </c>
      <c r="G90" s="73">
        <v>87295000000</v>
      </c>
      <c r="H90" s="73">
        <v>103324000000</v>
      </c>
      <c r="I90" s="73">
        <v>117032000000</v>
      </c>
      <c r="J90" s="73">
        <v>122274000000</v>
      </c>
      <c r="K90" s="73">
        <v>137471000000</v>
      </c>
      <c r="L90" s="73">
        <v>158941000000</v>
      </c>
      <c r="M90" s="73">
        <v>182695000000</v>
      </c>
      <c r="N90" s="73">
        <v>212244000000</v>
      </c>
      <c r="O90" s="73">
        <v>246078000000</v>
      </c>
      <c r="P90" s="73">
        <v>270303999999.99997</v>
      </c>
      <c r="Q90" s="73">
        <v>317399000000</v>
      </c>
      <c r="R90" s="73">
        <v>374978000000</v>
      </c>
      <c r="S90" s="73">
        <v>429734000000</v>
      </c>
      <c r="T90" s="73">
        <v>470941000000</v>
      </c>
      <c r="U90" s="73">
        <v>526928000000</v>
      </c>
      <c r="V90" s="42"/>
      <c r="W90" s="42"/>
    </row>
    <row r="91" spans="1:23" x14ac:dyDescent="0.35">
      <c r="A91" s="19" t="s">
        <v>144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</row>
    <row r="92" spans="1:23" x14ac:dyDescent="0.35">
      <c r="A92" s="19" t="s">
        <v>144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</row>
    <row r="93" spans="1:23" ht="15" customHeight="1" x14ac:dyDescent="0.35">
      <c r="A93" s="19" t="s">
        <v>144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</row>
    <row r="94" spans="1:23" ht="15" customHeight="1" x14ac:dyDescent="0.35">
      <c r="A94" s="19" t="s">
        <v>144</v>
      </c>
      <c r="B94" s="385" t="s">
        <v>0</v>
      </c>
      <c r="C94" s="260" t="s">
        <v>125</v>
      </c>
      <c r="D94" s="64">
        <f t="shared" ref="D94:R94" si="29">(D8/D$8)*100</f>
        <v>100</v>
      </c>
      <c r="E94" s="64">
        <f t="shared" si="29"/>
        <v>100</v>
      </c>
      <c r="F94" s="64">
        <f t="shared" si="29"/>
        <v>100</v>
      </c>
      <c r="G94" s="64">
        <f t="shared" si="29"/>
        <v>100</v>
      </c>
      <c r="H94" s="64">
        <f t="shared" si="29"/>
        <v>100</v>
      </c>
      <c r="I94" s="64">
        <f t="shared" si="29"/>
        <v>100</v>
      </c>
      <c r="J94" s="64">
        <f t="shared" si="29"/>
        <v>100</v>
      </c>
      <c r="K94" s="64">
        <f t="shared" si="29"/>
        <v>100</v>
      </c>
      <c r="L94" s="64">
        <f t="shared" si="29"/>
        <v>100</v>
      </c>
      <c r="M94" s="64">
        <f t="shared" si="29"/>
        <v>100</v>
      </c>
      <c r="N94" s="64">
        <f t="shared" si="29"/>
        <v>100</v>
      </c>
      <c r="O94" s="64">
        <f t="shared" si="29"/>
        <v>100</v>
      </c>
      <c r="P94" s="64">
        <f t="shared" si="29"/>
        <v>100</v>
      </c>
      <c r="Q94" s="64">
        <f t="shared" si="29"/>
        <v>100</v>
      </c>
      <c r="R94" s="64">
        <f t="shared" si="29"/>
        <v>100</v>
      </c>
      <c r="S94" s="64">
        <f t="shared" ref="S94:T94" si="30">(S8/S$8)*100</f>
        <v>100</v>
      </c>
      <c r="T94" s="64">
        <f t="shared" si="30"/>
        <v>100</v>
      </c>
      <c r="U94" s="64">
        <f t="shared" ref="U94" si="31">(U8/U$8)*100</f>
        <v>100</v>
      </c>
    </row>
    <row r="95" spans="1:23" ht="15" customHeight="1" x14ac:dyDescent="0.35">
      <c r="A95" s="19" t="s">
        <v>144</v>
      </c>
      <c r="B95" s="386"/>
      <c r="C95" s="260" t="s">
        <v>124</v>
      </c>
      <c r="D95" s="64">
        <f t="shared" ref="D95:R95" si="32">(D9/D$8)*100</f>
        <v>57.606968869378029</v>
      </c>
      <c r="E95" s="64">
        <f t="shared" si="32"/>
        <v>55.769539111275094</v>
      </c>
      <c r="F95" s="64">
        <f t="shared" si="32"/>
        <v>47.985020462769064</v>
      </c>
      <c r="G95" s="64">
        <f t="shared" si="32"/>
        <v>54.000695146057467</v>
      </c>
      <c r="H95" s="64">
        <f t="shared" si="32"/>
        <v>46.498630664159577</v>
      </c>
      <c r="I95" s="64">
        <f t="shared" si="32"/>
        <v>55.527607344826102</v>
      </c>
      <c r="J95" s="64">
        <f t="shared" si="32"/>
        <v>54.264186145284199</v>
      </c>
      <c r="K95" s="64">
        <f t="shared" si="32"/>
        <v>51.809159085764264</v>
      </c>
      <c r="L95" s="64">
        <f t="shared" si="32"/>
        <v>50.991362450431232</v>
      </c>
      <c r="M95" s="64">
        <f t="shared" si="32"/>
        <v>53.435263016169131</v>
      </c>
      <c r="N95" s="64">
        <f t="shared" si="32"/>
        <v>45.179026676762994</v>
      </c>
      <c r="O95" s="64">
        <f t="shared" si="32"/>
        <v>46.295697420361101</v>
      </c>
      <c r="P95" s="64">
        <f t="shared" si="32"/>
        <v>53.728075709722425</v>
      </c>
      <c r="Q95" s="64">
        <f t="shared" si="32"/>
        <v>50.763467895079671</v>
      </c>
      <c r="R95" s="64">
        <f t="shared" si="32"/>
        <v>40.100005892194268</v>
      </c>
      <c r="S95" s="64">
        <f t="shared" ref="S95:T96" si="33">(S9/S$8)*100</f>
        <v>41.921221490934343</v>
      </c>
      <c r="T95" s="64">
        <f t="shared" si="33"/>
        <v>45.631773485659075</v>
      </c>
      <c r="U95" s="64">
        <f t="shared" ref="U95" si="34">(U9/U$8)*100</f>
        <v>47.209325584173364</v>
      </c>
    </row>
    <row r="96" spans="1:23" ht="15" customHeight="1" x14ac:dyDescent="0.35">
      <c r="A96" s="19" t="s">
        <v>144</v>
      </c>
      <c r="B96" s="386"/>
      <c r="C96" s="95" t="s">
        <v>126</v>
      </c>
      <c r="D96" s="64">
        <f t="shared" ref="D96:R96" si="35">(D10/D$8)*100</f>
        <v>57.606968869378029</v>
      </c>
      <c r="E96" s="64">
        <f t="shared" si="35"/>
        <v>55.769539111275094</v>
      </c>
      <c r="F96" s="64">
        <f t="shared" si="35"/>
        <v>47.985020462769064</v>
      </c>
      <c r="G96" s="64">
        <f t="shared" si="35"/>
        <v>54.000695146057467</v>
      </c>
      <c r="H96" s="64">
        <f t="shared" si="35"/>
        <v>46.498630664159577</v>
      </c>
      <c r="I96" s="64">
        <f t="shared" si="35"/>
        <v>55.527607344826102</v>
      </c>
      <c r="J96" s="64">
        <f t="shared" si="35"/>
        <v>54.264186145284199</v>
      </c>
      <c r="K96" s="64">
        <f t="shared" si="35"/>
        <v>51.809159085764264</v>
      </c>
      <c r="L96" s="64">
        <f t="shared" si="35"/>
        <v>50.991362450431232</v>
      </c>
      <c r="M96" s="64">
        <f t="shared" si="35"/>
        <v>53.435263016169131</v>
      </c>
      <c r="N96" s="64">
        <f t="shared" si="35"/>
        <v>45.179026676762994</v>
      </c>
      <c r="O96" s="64">
        <f t="shared" si="35"/>
        <v>46.295697420361101</v>
      </c>
      <c r="P96" s="64">
        <f t="shared" si="35"/>
        <v>53.728075709722425</v>
      </c>
      <c r="Q96" s="64">
        <f t="shared" si="35"/>
        <v>50.763467895079671</v>
      </c>
      <c r="R96" s="64">
        <f t="shared" si="35"/>
        <v>40.100005892194268</v>
      </c>
      <c r="S96" s="64">
        <f t="shared" si="33"/>
        <v>41.921221490934343</v>
      </c>
      <c r="T96" s="64">
        <f t="shared" si="33"/>
        <v>45.631773485659075</v>
      </c>
      <c r="U96" s="64">
        <f t="shared" ref="U96" si="36">(U10/U$8)*100</f>
        <v>47.209325584173364</v>
      </c>
    </row>
    <row r="97" spans="1:21" ht="15" customHeight="1" x14ac:dyDescent="0.35">
      <c r="A97" s="19" t="s">
        <v>144</v>
      </c>
      <c r="B97" s="386"/>
      <c r="C97" s="260" t="s">
        <v>123</v>
      </c>
      <c r="D97" s="64">
        <f t="shared" ref="D97:R97" si="37">(D11/D$8)*100</f>
        <v>57.606968869378029</v>
      </c>
      <c r="E97" s="64">
        <f t="shared" si="37"/>
        <v>55.769539111275094</v>
      </c>
      <c r="F97" s="64">
        <f t="shared" si="37"/>
        <v>47.985020462769064</v>
      </c>
      <c r="G97" s="64">
        <f t="shared" si="37"/>
        <v>54.000695146057467</v>
      </c>
      <c r="H97" s="64">
        <f t="shared" si="37"/>
        <v>46.498630664159577</v>
      </c>
      <c r="I97" s="64">
        <f t="shared" si="37"/>
        <v>55.527607344826102</v>
      </c>
      <c r="J97" s="64">
        <f t="shared" si="37"/>
        <v>54.264186145284199</v>
      </c>
      <c r="K97" s="64">
        <f t="shared" si="37"/>
        <v>51.809159085764264</v>
      </c>
      <c r="L97" s="64">
        <f t="shared" si="37"/>
        <v>50.991362450431232</v>
      </c>
      <c r="M97" s="64">
        <f t="shared" si="37"/>
        <v>53.435263016169131</v>
      </c>
      <c r="N97" s="64">
        <f t="shared" si="37"/>
        <v>45.179026676762994</v>
      </c>
      <c r="O97" s="64">
        <f t="shared" si="37"/>
        <v>46.295697420361101</v>
      </c>
      <c r="P97" s="64">
        <f t="shared" si="37"/>
        <v>53.728075709722425</v>
      </c>
      <c r="Q97" s="64">
        <f t="shared" si="37"/>
        <v>50.763467895079671</v>
      </c>
      <c r="R97" s="64">
        <f t="shared" si="37"/>
        <v>40.100005892194268</v>
      </c>
      <c r="S97" s="64">
        <f t="shared" ref="S97:U98" si="38">(S11/S$8)*100</f>
        <v>41.921221490934343</v>
      </c>
      <c r="T97" s="64">
        <f t="shared" si="38"/>
        <v>45.631773485659075</v>
      </c>
      <c r="U97" s="64">
        <f t="shared" si="38"/>
        <v>47.209325584173364</v>
      </c>
    </row>
    <row r="98" spans="1:21" ht="15" customHeight="1" x14ac:dyDescent="0.35">
      <c r="A98" s="19" t="s">
        <v>144</v>
      </c>
      <c r="B98" s="386"/>
      <c r="C98" s="20" t="s">
        <v>117</v>
      </c>
      <c r="D98" s="64">
        <f t="shared" ref="D98:R98" si="39">(D12/D$8)*100</f>
        <v>57.606968869378029</v>
      </c>
      <c r="E98" s="64">
        <f t="shared" si="39"/>
        <v>55.769539111275094</v>
      </c>
      <c r="F98" s="64">
        <f t="shared" si="39"/>
        <v>47.985020462769064</v>
      </c>
      <c r="G98" s="64">
        <f t="shared" si="39"/>
        <v>54.000695146057467</v>
      </c>
      <c r="H98" s="64">
        <f t="shared" si="39"/>
        <v>46.498630664159577</v>
      </c>
      <c r="I98" s="64">
        <f t="shared" si="39"/>
        <v>55.527607344826102</v>
      </c>
      <c r="J98" s="64">
        <f t="shared" si="39"/>
        <v>54.264186145284199</v>
      </c>
      <c r="K98" s="64">
        <f t="shared" si="39"/>
        <v>51.809159085764264</v>
      </c>
      <c r="L98" s="64">
        <f t="shared" si="39"/>
        <v>50.991362450431232</v>
      </c>
      <c r="M98" s="64">
        <f t="shared" si="39"/>
        <v>53.435263016169131</v>
      </c>
      <c r="N98" s="64">
        <f t="shared" si="39"/>
        <v>45.179026676762994</v>
      </c>
      <c r="O98" s="64">
        <f t="shared" si="39"/>
        <v>46.295697420361101</v>
      </c>
      <c r="P98" s="64">
        <f t="shared" si="39"/>
        <v>53.728075709722425</v>
      </c>
      <c r="Q98" s="64">
        <f t="shared" si="39"/>
        <v>50.763467895079671</v>
      </c>
      <c r="R98" s="64">
        <f t="shared" si="39"/>
        <v>40.100005892194268</v>
      </c>
      <c r="S98" s="64">
        <f t="shared" si="38"/>
        <v>41.921221490934343</v>
      </c>
      <c r="T98" s="64">
        <f t="shared" si="38"/>
        <v>45.631773485659075</v>
      </c>
      <c r="U98" s="64">
        <f t="shared" si="38"/>
        <v>47.209325584173364</v>
      </c>
    </row>
    <row r="99" spans="1:21" ht="15" customHeight="1" x14ac:dyDescent="0.35">
      <c r="A99" s="19" t="s">
        <v>144</v>
      </c>
      <c r="B99" s="386"/>
      <c r="C99" s="254" t="s">
        <v>118</v>
      </c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</row>
    <row r="100" spans="1:21" ht="15" customHeight="1" x14ac:dyDescent="0.35">
      <c r="A100" s="19" t="s">
        <v>144</v>
      </c>
      <c r="B100" s="386"/>
      <c r="C100" s="254" t="s">
        <v>119</v>
      </c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</row>
    <row r="101" spans="1:21" ht="15" customHeight="1" x14ac:dyDescent="0.35">
      <c r="A101" s="19" t="s">
        <v>144</v>
      </c>
      <c r="B101" s="386"/>
      <c r="C101" s="254" t="s">
        <v>120</v>
      </c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</row>
    <row r="102" spans="1:21" ht="15" customHeight="1" x14ac:dyDescent="0.35">
      <c r="A102" s="19" t="s">
        <v>144</v>
      </c>
      <c r="B102" s="386"/>
      <c r="C102" s="260" t="s">
        <v>121</v>
      </c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</row>
    <row r="103" spans="1:21" ht="15" customHeight="1" x14ac:dyDescent="0.35">
      <c r="A103" s="19" t="s">
        <v>144</v>
      </c>
      <c r="B103" s="386"/>
      <c r="C103" s="260" t="s">
        <v>122</v>
      </c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</row>
    <row r="104" spans="1:21" ht="15" customHeight="1" x14ac:dyDescent="0.35">
      <c r="A104" s="19" t="s">
        <v>144</v>
      </c>
      <c r="B104" s="387"/>
      <c r="C104" s="261" t="s">
        <v>116</v>
      </c>
      <c r="D104" s="85">
        <f t="shared" ref="D104:R104" si="40">(D18/D$8)*100</f>
        <v>42.393031130621971</v>
      </c>
      <c r="E104" s="85">
        <f t="shared" si="40"/>
        <v>44.230460888724906</v>
      </c>
      <c r="F104" s="85">
        <f t="shared" si="40"/>
        <v>52.014979537230928</v>
      </c>
      <c r="G104" s="85">
        <f t="shared" si="40"/>
        <v>45.99930485394254</v>
      </c>
      <c r="H104" s="85">
        <f t="shared" si="40"/>
        <v>53.501369335840423</v>
      </c>
      <c r="I104" s="85">
        <f t="shared" si="40"/>
        <v>44.472392655173913</v>
      </c>
      <c r="J104" s="85">
        <f t="shared" si="40"/>
        <v>45.735813854715815</v>
      </c>
      <c r="K104" s="85">
        <f t="shared" si="40"/>
        <v>48.190840914235736</v>
      </c>
      <c r="L104" s="85">
        <f t="shared" si="40"/>
        <v>49.008637549568761</v>
      </c>
      <c r="M104" s="85">
        <f t="shared" si="40"/>
        <v>46.564736983830876</v>
      </c>
      <c r="N104" s="85">
        <f t="shared" si="40"/>
        <v>54.820973323237013</v>
      </c>
      <c r="O104" s="85">
        <f t="shared" si="40"/>
        <v>53.704302579638885</v>
      </c>
      <c r="P104" s="85">
        <f t="shared" si="40"/>
        <v>46.271924290277575</v>
      </c>
      <c r="Q104" s="85">
        <f t="shared" si="40"/>
        <v>49.236532104920336</v>
      </c>
      <c r="R104" s="85">
        <f t="shared" si="40"/>
        <v>59.899994107805732</v>
      </c>
      <c r="S104" s="85">
        <f>(S18/S$8)*100</f>
        <v>58.078778509065657</v>
      </c>
      <c r="T104" s="85">
        <f>(T18/T$8)*100</f>
        <v>54.368226514340925</v>
      </c>
      <c r="U104" s="85">
        <f>(U18/U$8)*100</f>
        <v>52.790674415826643</v>
      </c>
    </row>
    <row r="105" spans="1:21" x14ac:dyDescent="0.35">
      <c r="A105" s="19" t="s">
        <v>144</v>
      </c>
      <c r="B105" s="254" t="s">
        <v>4</v>
      </c>
      <c r="C105" s="260" t="s">
        <v>59</v>
      </c>
      <c r="D105" s="32">
        <f t="shared" ref="D105:R120" si="41">(D19/D$10)*100</f>
        <v>14.413810778227152</v>
      </c>
      <c r="E105" s="32">
        <f t="shared" si="41"/>
        <v>10.923035204716976</v>
      </c>
      <c r="F105" s="32">
        <f t="shared" si="41"/>
        <v>9.3814318826633674</v>
      </c>
      <c r="G105" s="32">
        <f t="shared" si="41"/>
        <v>8.1808073104429813</v>
      </c>
      <c r="H105" s="32">
        <f t="shared" si="41"/>
        <v>8.4933723592419472</v>
      </c>
      <c r="I105" s="32">
        <f t="shared" si="41"/>
        <v>15.82304612125019</v>
      </c>
      <c r="J105" s="32">
        <f t="shared" si="41"/>
        <v>14.574147573638099</v>
      </c>
      <c r="K105" s="32">
        <f t="shared" si="41"/>
        <v>8.3529981519701746</v>
      </c>
      <c r="L105" s="32">
        <f t="shared" si="41"/>
        <v>6.0045382340914681</v>
      </c>
      <c r="M105" s="32">
        <f t="shared" si="41"/>
        <v>12.556284590670389</v>
      </c>
      <c r="N105" s="32">
        <f t="shared" si="41"/>
        <v>11.809194996707689</v>
      </c>
      <c r="O105" s="32">
        <f t="shared" si="41"/>
        <v>10.453013023529016</v>
      </c>
      <c r="P105" s="32">
        <f t="shared" si="41"/>
        <v>12.286809437895682</v>
      </c>
      <c r="Q105" s="32">
        <f t="shared" si="41"/>
        <v>7.7909235741055962</v>
      </c>
      <c r="R105" s="32">
        <f t="shared" si="41"/>
        <v>10.178506628028252</v>
      </c>
      <c r="S105" s="32">
        <f>(S19/S$10)*100</f>
        <v>10.058100412295886</v>
      </c>
      <c r="T105" s="32">
        <f>(T19/T$10)*100</f>
        <v>10.514639800428252</v>
      </c>
      <c r="U105" s="32">
        <f>(U19/U$10)*100</f>
        <v>9.1044513467602446</v>
      </c>
    </row>
    <row r="106" spans="1:21" x14ac:dyDescent="0.35">
      <c r="A106" s="19" t="s">
        <v>144</v>
      </c>
      <c r="B106" s="254"/>
      <c r="C106" s="254" t="s">
        <v>60</v>
      </c>
      <c r="D106" s="32">
        <f t="shared" si="41"/>
        <v>14.413810778227152</v>
      </c>
      <c r="E106" s="32">
        <f t="shared" si="41"/>
        <v>10.923035204716976</v>
      </c>
      <c r="F106" s="32">
        <f t="shared" si="41"/>
        <v>9.3814318826633674</v>
      </c>
      <c r="G106" s="32">
        <f t="shared" si="41"/>
        <v>8.1808073104429813</v>
      </c>
      <c r="H106" s="32">
        <f t="shared" si="41"/>
        <v>8.4933723592419472</v>
      </c>
      <c r="I106" s="32">
        <f t="shared" si="41"/>
        <v>15.82304612125019</v>
      </c>
      <c r="J106" s="32">
        <f t="shared" si="41"/>
        <v>14.574147573638099</v>
      </c>
      <c r="K106" s="32">
        <f t="shared" si="41"/>
        <v>8.3529981519701746</v>
      </c>
      <c r="L106" s="32">
        <f t="shared" si="41"/>
        <v>6.0045382340914681</v>
      </c>
      <c r="M106" s="32">
        <f t="shared" si="41"/>
        <v>12.556284590670389</v>
      </c>
      <c r="N106" s="32">
        <f t="shared" si="41"/>
        <v>11.809194996707689</v>
      </c>
      <c r="O106" s="32">
        <f t="shared" si="41"/>
        <v>10.453013023529016</v>
      </c>
      <c r="P106" s="32">
        <f t="shared" si="41"/>
        <v>12.286809437895682</v>
      </c>
      <c r="Q106" s="32">
        <f t="shared" si="41"/>
        <v>7.7909235741055962</v>
      </c>
      <c r="R106" s="32">
        <f t="shared" si="41"/>
        <v>10.178506628028252</v>
      </c>
      <c r="S106" s="32">
        <f t="shared" ref="S106:T169" si="42">(S20/S$10)*100</f>
        <v>10.058100412295886</v>
      </c>
      <c r="T106" s="32">
        <f t="shared" si="42"/>
        <v>10.514639800428252</v>
      </c>
      <c r="U106" s="32">
        <f t="shared" ref="U106" si="43">(U20/U$10)*100</f>
        <v>9.1044513467602446</v>
      </c>
    </row>
    <row r="107" spans="1:21" x14ac:dyDescent="0.35">
      <c r="A107" s="19" t="s">
        <v>144</v>
      </c>
      <c r="B107" s="254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35">
      <c r="A108" s="19" t="s">
        <v>144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35">
      <c r="A109" s="19" t="s">
        <v>144</v>
      </c>
      <c r="B109" s="255"/>
      <c r="C109" s="255" t="s">
        <v>63</v>
      </c>
      <c r="D109" s="33">
        <f t="shared" si="41"/>
        <v>0</v>
      </c>
      <c r="E109" s="33">
        <f t="shared" si="41"/>
        <v>0</v>
      </c>
      <c r="F109" s="33">
        <f t="shared" si="41"/>
        <v>0</v>
      </c>
      <c r="G109" s="33">
        <f t="shared" si="41"/>
        <v>0</v>
      </c>
      <c r="H109" s="33">
        <f t="shared" si="41"/>
        <v>0</v>
      </c>
      <c r="I109" s="33">
        <f t="shared" si="41"/>
        <v>0</v>
      </c>
      <c r="J109" s="33">
        <f t="shared" si="41"/>
        <v>0</v>
      </c>
      <c r="K109" s="33">
        <f t="shared" si="41"/>
        <v>0</v>
      </c>
      <c r="L109" s="33">
        <f t="shared" si="41"/>
        <v>0</v>
      </c>
      <c r="M109" s="33">
        <f t="shared" si="41"/>
        <v>0</v>
      </c>
      <c r="N109" s="33">
        <f t="shared" si="41"/>
        <v>0</v>
      </c>
      <c r="O109" s="33">
        <f t="shared" si="41"/>
        <v>0</v>
      </c>
      <c r="P109" s="33">
        <f t="shared" si="41"/>
        <v>0</v>
      </c>
      <c r="Q109" s="33">
        <f t="shared" si="41"/>
        <v>0</v>
      </c>
      <c r="R109" s="33">
        <f t="shared" si="41"/>
        <v>0</v>
      </c>
      <c r="S109" s="33">
        <f t="shared" si="42"/>
        <v>0</v>
      </c>
      <c r="T109" s="33">
        <f t="shared" si="42"/>
        <v>0</v>
      </c>
      <c r="U109" s="33">
        <f t="shared" ref="U109" si="44">(U23/U$10)*100</f>
        <v>0</v>
      </c>
    </row>
    <row r="110" spans="1:21" x14ac:dyDescent="0.35">
      <c r="A110" s="19" t="s">
        <v>144</v>
      </c>
      <c r="B110" s="390" t="s">
        <v>5</v>
      </c>
      <c r="C110" s="17" t="s">
        <v>59</v>
      </c>
      <c r="D110" s="32">
        <f t="shared" si="41"/>
        <v>7.2787214271753911</v>
      </c>
      <c r="E110" s="32">
        <f t="shared" si="41"/>
        <v>5.1965709048649407</v>
      </c>
      <c r="F110" s="32">
        <f t="shared" si="41"/>
        <v>9.2735464043452485</v>
      </c>
      <c r="G110" s="32">
        <f t="shared" si="41"/>
        <v>9.8934126676936884</v>
      </c>
      <c r="H110" s="32">
        <f t="shared" si="41"/>
        <v>7.3072650167369249</v>
      </c>
      <c r="I110" s="32">
        <f t="shared" si="41"/>
        <v>4.7423546412726774</v>
      </c>
      <c r="J110" s="32">
        <f t="shared" si="41"/>
        <v>4.9778998352873201</v>
      </c>
      <c r="K110" s="32">
        <f t="shared" si="41"/>
        <v>7.2954219292642977</v>
      </c>
      <c r="L110" s="32">
        <f t="shared" si="41"/>
        <v>5.9508367758615872</v>
      </c>
      <c r="M110" s="32">
        <f t="shared" si="41"/>
        <v>5.9682262280756504</v>
      </c>
      <c r="N110" s="32">
        <f t="shared" si="41"/>
        <v>7.3560902873414769</v>
      </c>
      <c r="O110" s="32">
        <f t="shared" si="41"/>
        <v>5.7543489419575335</v>
      </c>
      <c r="P110" s="32">
        <f t="shared" si="41"/>
        <v>4.3362325648733764</v>
      </c>
      <c r="Q110" s="32">
        <f t="shared" si="41"/>
        <v>4.1323639974082695</v>
      </c>
      <c r="R110" s="32">
        <f t="shared" si="41"/>
        <v>3.9791209811452801</v>
      </c>
      <c r="S110" s="32">
        <f t="shared" si="42"/>
        <v>3.8890347156925271</v>
      </c>
      <c r="T110" s="32">
        <f t="shared" si="42"/>
        <v>2.8499312556196923</v>
      </c>
      <c r="U110" s="32">
        <f t="shared" ref="U110" si="45">(U24/U$10)*100</f>
        <v>3.0443719201868999</v>
      </c>
    </row>
    <row r="111" spans="1:21" x14ac:dyDescent="0.35">
      <c r="A111" s="19" t="s">
        <v>144</v>
      </c>
      <c r="B111" s="390"/>
      <c r="C111" s="20" t="s">
        <v>60</v>
      </c>
      <c r="D111" s="32">
        <f t="shared" si="41"/>
        <v>7.2787214271753911</v>
      </c>
      <c r="E111" s="32">
        <f t="shared" si="41"/>
        <v>5.1965709048649407</v>
      </c>
      <c r="F111" s="32">
        <f t="shared" si="41"/>
        <v>9.2735464043452485</v>
      </c>
      <c r="G111" s="32">
        <f t="shared" si="41"/>
        <v>9.8934126676936884</v>
      </c>
      <c r="H111" s="32">
        <f t="shared" si="41"/>
        <v>7.3072650167369249</v>
      </c>
      <c r="I111" s="32">
        <f t="shared" si="41"/>
        <v>4.7423546412726774</v>
      </c>
      <c r="J111" s="32">
        <f t="shared" si="41"/>
        <v>4.9778998352873201</v>
      </c>
      <c r="K111" s="32">
        <f t="shared" si="41"/>
        <v>7.2954219292642977</v>
      </c>
      <c r="L111" s="32">
        <f t="shared" si="41"/>
        <v>5.9508367758615872</v>
      </c>
      <c r="M111" s="32">
        <f t="shared" si="41"/>
        <v>5.9682262280756504</v>
      </c>
      <c r="N111" s="32">
        <f t="shared" si="41"/>
        <v>7.3560902873414769</v>
      </c>
      <c r="O111" s="32">
        <f t="shared" si="41"/>
        <v>5.7543489419575335</v>
      </c>
      <c r="P111" s="32">
        <f t="shared" si="41"/>
        <v>4.3362325648733764</v>
      </c>
      <c r="Q111" s="32">
        <f t="shared" si="41"/>
        <v>4.1323639974082695</v>
      </c>
      <c r="R111" s="32">
        <f t="shared" si="41"/>
        <v>3.9791209811452801</v>
      </c>
      <c r="S111" s="32">
        <f t="shared" si="42"/>
        <v>3.8890347156925271</v>
      </c>
      <c r="T111" s="32">
        <f t="shared" si="42"/>
        <v>2.8499312556196923</v>
      </c>
      <c r="U111" s="32">
        <f t="shared" ref="U111" si="46">(U25/U$10)*100</f>
        <v>3.0443719201868999</v>
      </c>
    </row>
    <row r="112" spans="1:21" x14ac:dyDescent="0.35">
      <c r="A112" s="19" t="s">
        <v>144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pans="1:21" x14ac:dyDescent="0.35">
      <c r="A113" s="19" t="s">
        <v>144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</row>
    <row r="114" spans="1:21" x14ac:dyDescent="0.35">
      <c r="A114" s="19" t="s">
        <v>144</v>
      </c>
      <c r="B114" s="391"/>
      <c r="C114" s="27" t="s">
        <v>63</v>
      </c>
      <c r="D114" s="33">
        <f t="shared" si="41"/>
        <v>0</v>
      </c>
      <c r="E114" s="33">
        <f t="shared" si="41"/>
        <v>0</v>
      </c>
      <c r="F114" s="33">
        <f t="shared" si="41"/>
        <v>0</v>
      </c>
      <c r="G114" s="33">
        <f t="shared" si="41"/>
        <v>0</v>
      </c>
      <c r="H114" s="33">
        <f t="shared" si="41"/>
        <v>0</v>
      </c>
      <c r="I114" s="33">
        <f t="shared" si="41"/>
        <v>0</v>
      </c>
      <c r="J114" s="33">
        <f t="shared" si="41"/>
        <v>0</v>
      </c>
      <c r="K114" s="33">
        <f t="shared" si="41"/>
        <v>0</v>
      </c>
      <c r="L114" s="33">
        <f t="shared" si="41"/>
        <v>0</v>
      </c>
      <c r="M114" s="33">
        <f t="shared" si="41"/>
        <v>0</v>
      </c>
      <c r="N114" s="33">
        <f t="shared" si="41"/>
        <v>0</v>
      </c>
      <c r="O114" s="33">
        <f t="shared" si="41"/>
        <v>0</v>
      </c>
      <c r="P114" s="33">
        <f t="shared" si="41"/>
        <v>0</v>
      </c>
      <c r="Q114" s="33">
        <f t="shared" si="41"/>
        <v>0</v>
      </c>
      <c r="R114" s="33">
        <f t="shared" si="41"/>
        <v>0</v>
      </c>
      <c r="S114" s="33">
        <f t="shared" si="42"/>
        <v>0</v>
      </c>
      <c r="T114" s="33">
        <f t="shared" si="42"/>
        <v>0</v>
      </c>
      <c r="U114" s="33">
        <f t="shared" ref="U114" si="47">(U28/U$10)*100</f>
        <v>0</v>
      </c>
    </row>
    <row r="115" spans="1:21" x14ac:dyDescent="0.35">
      <c r="A115" s="19" t="s">
        <v>144</v>
      </c>
      <c r="B115" s="390" t="s">
        <v>6</v>
      </c>
      <c r="C115" s="17" t="s">
        <v>59</v>
      </c>
      <c r="D115" s="32">
        <f t="shared" si="41"/>
        <v>0.5556561990391502</v>
      </c>
      <c r="E115" s="32">
        <f t="shared" si="41"/>
        <v>0.34999573802565004</v>
      </c>
      <c r="F115" s="32">
        <f t="shared" si="41"/>
        <v>0.29703884348923598</v>
      </c>
      <c r="G115" s="32">
        <f t="shared" si="41"/>
        <v>0.45251304090076622</v>
      </c>
      <c r="H115" s="32">
        <f t="shared" si="41"/>
        <v>0.42770763386838051</v>
      </c>
      <c r="I115" s="32">
        <f t="shared" si="41"/>
        <v>0.52246279070898927</v>
      </c>
      <c r="J115" s="32">
        <f t="shared" si="41"/>
        <v>0.50789603062844357</v>
      </c>
      <c r="K115" s="32">
        <f t="shared" si="41"/>
        <v>1.0697578829429211</v>
      </c>
      <c r="L115" s="32">
        <f t="shared" si="41"/>
        <v>1.2123005542825911</v>
      </c>
      <c r="M115" s="32">
        <f t="shared" si="41"/>
        <v>0.80127015548873348</v>
      </c>
      <c r="N115" s="32">
        <f t="shared" si="41"/>
        <v>0.88397825600376145</v>
      </c>
      <c r="O115" s="32">
        <f t="shared" si="41"/>
        <v>0.7259817621520025</v>
      </c>
      <c r="P115" s="32">
        <f t="shared" si="41"/>
        <v>1.2564303805718617</v>
      </c>
      <c r="Q115" s="32">
        <f t="shared" si="41"/>
        <v>1.2911700880098953</v>
      </c>
      <c r="R115" s="32">
        <f t="shared" si="41"/>
        <v>0.73422820596077776</v>
      </c>
      <c r="S115" s="32">
        <f t="shared" si="42"/>
        <v>0.80023358838360803</v>
      </c>
      <c r="T115" s="32">
        <f t="shared" si="42"/>
        <v>0.7899850426249071</v>
      </c>
      <c r="U115" s="32">
        <f t="shared" ref="U115" si="48">(U29/U$10)*100</f>
        <v>0.73271921383697536</v>
      </c>
    </row>
    <row r="116" spans="1:21" x14ac:dyDescent="0.35">
      <c r="A116" s="19" t="s">
        <v>144</v>
      </c>
      <c r="B116" s="390"/>
      <c r="C116" s="20" t="s">
        <v>60</v>
      </c>
      <c r="D116" s="32">
        <f t="shared" si="41"/>
        <v>0.5556561990391502</v>
      </c>
      <c r="E116" s="32">
        <f t="shared" si="41"/>
        <v>0.34999573802565004</v>
      </c>
      <c r="F116" s="32">
        <f t="shared" si="41"/>
        <v>0.29703884348923598</v>
      </c>
      <c r="G116" s="32">
        <f t="shared" si="41"/>
        <v>0.45251304090076622</v>
      </c>
      <c r="H116" s="32">
        <f t="shared" si="41"/>
        <v>0.42770763386838051</v>
      </c>
      <c r="I116" s="32">
        <f t="shared" si="41"/>
        <v>0.52246279070898927</v>
      </c>
      <c r="J116" s="32">
        <f t="shared" si="41"/>
        <v>0.50789603062844357</v>
      </c>
      <c r="K116" s="32">
        <f t="shared" si="41"/>
        <v>1.0697578829429211</v>
      </c>
      <c r="L116" s="32">
        <f t="shared" si="41"/>
        <v>1.2123005542825911</v>
      </c>
      <c r="M116" s="32">
        <f t="shared" si="41"/>
        <v>0.80127015548873348</v>
      </c>
      <c r="N116" s="32">
        <f t="shared" si="41"/>
        <v>0.88397825600376145</v>
      </c>
      <c r="O116" s="32">
        <f t="shared" si="41"/>
        <v>0.7259817621520025</v>
      </c>
      <c r="P116" s="32">
        <f t="shared" si="41"/>
        <v>1.2564303805718617</v>
      </c>
      <c r="Q116" s="32">
        <f t="shared" si="41"/>
        <v>1.2911700880098953</v>
      </c>
      <c r="R116" s="32">
        <f t="shared" si="41"/>
        <v>0.73422820596077776</v>
      </c>
      <c r="S116" s="32">
        <f t="shared" si="42"/>
        <v>0.80023358838360803</v>
      </c>
      <c r="T116" s="32">
        <f t="shared" si="42"/>
        <v>0.7899850426249071</v>
      </c>
      <c r="U116" s="32">
        <f t="shared" ref="U116" si="49">(U30/U$10)*100</f>
        <v>0.73271921383697536</v>
      </c>
    </row>
    <row r="117" spans="1:21" x14ac:dyDescent="0.35">
      <c r="A117" s="19" t="s">
        <v>144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x14ac:dyDescent="0.35">
      <c r="A118" s="19" t="s">
        <v>144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35">
      <c r="A119" s="19" t="s">
        <v>144</v>
      </c>
      <c r="B119" s="391"/>
      <c r="C119" s="27" t="s">
        <v>63</v>
      </c>
      <c r="D119" s="33">
        <f t="shared" si="41"/>
        <v>0</v>
      </c>
      <c r="E119" s="33">
        <f t="shared" si="41"/>
        <v>0</v>
      </c>
      <c r="F119" s="33">
        <f t="shared" si="41"/>
        <v>0</v>
      </c>
      <c r="G119" s="33">
        <f t="shared" si="41"/>
        <v>0</v>
      </c>
      <c r="H119" s="33">
        <f t="shared" si="41"/>
        <v>0</v>
      </c>
      <c r="I119" s="33">
        <f t="shared" si="41"/>
        <v>0</v>
      </c>
      <c r="J119" s="33">
        <f t="shared" si="41"/>
        <v>0</v>
      </c>
      <c r="K119" s="33">
        <f t="shared" si="41"/>
        <v>0</v>
      </c>
      <c r="L119" s="33">
        <f t="shared" si="41"/>
        <v>0</v>
      </c>
      <c r="M119" s="33">
        <f t="shared" si="41"/>
        <v>0</v>
      </c>
      <c r="N119" s="33">
        <f t="shared" si="41"/>
        <v>0</v>
      </c>
      <c r="O119" s="33">
        <f t="shared" si="41"/>
        <v>0</v>
      </c>
      <c r="P119" s="33">
        <f t="shared" si="41"/>
        <v>0</v>
      </c>
      <c r="Q119" s="33">
        <f t="shared" si="41"/>
        <v>0</v>
      </c>
      <c r="R119" s="33">
        <f t="shared" si="41"/>
        <v>0</v>
      </c>
      <c r="S119" s="33">
        <f t="shared" si="42"/>
        <v>0</v>
      </c>
      <c r="T119" s="33">
        <f t="shared" si="42"/>
        <v>0</v>
      </c>
      <c r="U119" s="33">
        <f t="shared" ref="U119" si="50">(U33/U$10)*100</f>
        <v>0</v>
      </c>
    </row>
    <row r="120" spans="1:21" x14ac:dyDescent="0.35">
      <c r="A120" s="19" t="s">
        <v>144</v>
      </c>
      <c r="B120" s="393" t="s">
        <v>7</v>
      </c>
      <c r="C120" s="28" t="s">
        <v>59</v>
      </c>
      <c r="D120" s="56">
        <f t="shared" si="41"/>
        <v>38.238168779014565</v>
      </c>
      <c r="E120" s="56">
        <f t="shared" si="41"/>
        <v>43.034249445376375</v>
      </c>
      <c r="F120" s="56">
        <f t="shared" si="41"/>
        <v>43.592584181783103</v>
      </c>
      <c r="G120" s="56">
        <f t="shared" si="41"/>
        <v>42.050992520680829</v>
      </c>
      <c r="H120" s="56">
        <f t="shared" si="41"/>
        <v>46.860236791513294</v>
      </c>
      <c r="I120" s="56">
        <f t="shared" si="41"/>
        <v>45.12562527052556</v>
      </c>
      <c r="J120" s="56">
        <f t="shared" si="41"/>
        <v>50.674120573443773</v>
      </c>
      <c r="K120" s="56">
        <f t="shared" si="41"/>
        <v>44.592942439281416</v>
      </c>
      <c r="L120" s="56">
        <f t="shared" si="41"/>
        <v>32.117912196522617</v>
      </c>
      <c r="M120" s="56">
        <f t="shared" si="41"/>
        <v>38.819800309214834</v>
      </c>
      <c r="N120" s="56">
        <f t="shared" si="41"/>
        <v>37.728399119228762</v>
      </c>
      <c r="O120" s="56">
        <f t="shared" si="41"/>
        <v>35.528464208387014</v>
      </c>
      <c r="P120" s="56">
        <f t="shared" si="41"/>
        <v>29.622454302212343</v>
      </c>
      <c r="Q120" s="56">
        <f t="shared" si="41"/>
        <v>30.778479495074613</v>
      </c>
      <c r="R120" s="56">
        <f t="shared" si="41"/>
        <v>28.180488364642255</v>
      </c>
      <c r="S120" s="56">
        <f t="shared" si="42"/>
        <v>28.136660455140337</v>
      </c>
      <c r="T120" s="56">
        <f t="shared" si="42"/>
        <v>32.234001368311446</v>
      </c>
      <c r="U120" s="56">
        <f t="shared" ref="U120" si="51">(U34/U$10)*100</f>
        <v>33.845192521307091</v>
      </c>
    </row>
    <row r="121" spans="1:21" x14ac:dyDescent="0.35">
      <c r="A121" s="19" t="s">
        <v>144</v>
      </c>
      <c r="B121" s="390"/>
      <c r="C121" s="20" t="s">
        <v>60</v>
      </c>
      <c r="D121" s="32">
        <f t="shared" ref="D121:R136" si="52">(D35/D$10)*100</f>
        <v>38.238168779014565</v>
      </c>
      <c r="E121" s="32">
        <f t="shared" si="52"/>
        <v>43.034249445376375</v>
      </c>
      <c r="F121" s="32">
        <f t="shared" si="52"/>
        <v>43.592584181783103</v>
      </c>
      <c r="G121" s="32">
        <f t="shared" si="52"/>
        <v>42.050992520680829</v>
      </c>
      <c r="H121" s="32">
        <f t="shared" si="52"/>
        <v>46.860236791513294</v>
      </c>
      <c r="I121" s="32">
        <f t="shared" si="52"/>
        <v>45.12562527052556</v>
      </c>
      <c r="J121" s="32">
        <f t="shared" si="52"/>
        <v>50.674120573443773</v>
      </c>
      <c r="K121" s="32">
        <f t="shared" si="52"/>
        <v>44.592942439281416</v>
      </c>
      <c r="L121" s="32">
        <f t="shared" si="52"/>
        <v>32.117912196522617</v>
      </c>
      <c r="M121" s="32">
        <f t="shared" si="52"/>
        <v>38.819800309214834</v>
      </c>
      <c r="N121" s="32">
        <f t="shared" si="52"/>
        <v>37.728399119228762</v>
      </c>
      <c r="O121" s="32">
        <f t="shared" si="52"/>
        <v>35.528464208387014</v>
      </c>
      <c r="P121" s="32">
        <f t="shared" si="52"/>
        <v>29.622454302212343</v>
      </c>
      <c r="Q121" s="32">
        <f t="shared" si="52"/>
        <v>30.778479495074613</v>
      </c>
      <c r="R121" s="32">
        <f t="shared" si="52"/>
        <v>28.180488364642255</v>
      </c>
      <c r="S121" s="32">
        <f t="shared" si="42"/>
        <v>28.136660455140337</v>
      </c>
      <c r="T121" s="32">
        <f t="shared" si="42"/>
        <v>32.234001368311446</v>
      </c>
      <c r="U121" s="32">
        <f t="shared" ref="U121" si="53">(U35/U$10)*100</f>
        <v>33.845192521307091</v>
      </c>
    </row>
    <row r="122" spans="1:21" x14ac:dyDescent="0.35">
      <c r="A122" s="19" t="s">
        <v>144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</row>
    <row r="123" spans="1:21" x14ac:dyDescent="0.35">
      <c r="A123" s="19" t="s">
        <v>144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35">
      <c r="A124" s="19" t="s">
        <v>144</v>
      </c>
      <c r="B124" s="391"/>
      <c r="C124" s="27" t="s">
        <v>63</v>
      </c>
      <c r="D124" s="33">
        <f t="shared" si="52"/>
        <v>0</v>
      </c>
      <c r="E124" s="33">
        <f t="shared" si="52"/>
        <v>0</v>
      </c>
      <c r="F124" s="33">
        <f t="shared" si="52"/>
        <v>0</v>
      </c>
      <c r="G124" s="33">
        <f t="shared" si="52"/>
        <v>0</v>
      </c>
      <c r="H124" s="33">
        <f t="shared" si="52"/>
        <v>0</v>
      </c>
      <c r="I124" s="33">
        <f t="shared" si="52"/>
        <v>0</v>
      </c>
      <c r="J124" s="33">
        <f t="shared" si="52"/>
        <v>0</v>
      </c>
      <c r="K124" s="33">
        <f t="shared" si="52"/>
        <v>0</v>
      </c>
      <c r="L124" s="33">
        <f t="shared" si="52"/>
        <v>0</v>
      </c>
      <c r="M124" s="33">
        <f t="shared" si="52"/>
        <v>0</v>
      </c>
      <c r="N124" s="33">
        <f t="shared" si="52"/>
        <v>0</v>
      </c>
      <c r="O124" s="33">
        <f t="shared" si="52"/>
        <v>0</v>
      </c>
      <c r="P124" s="33">
        <f t="shared" si="52"/>
        <v>0</v>
      </c>
      <c r="Q124" s="33">
        <f t="shared" si="52"/>
        <v>0</v>
      </c>
      <c r="R124" s="33">
        <f t="shared" si="52"/>
        <v>0</v>
      </c>
      <c r="S124" s="33">
        <f t="shared" si="42"/>
        <v>0</v>
      </c>
      <c r="T124" s="33">
        <f t="shared" si="42"/>
        <v>0</v>
      </c>
      <c r="U124" s="33">
        <f t="shared" ref="U124" si="54">(U38/U$10)*100</f>
        <v>0</v>
      </c>
    </row>
    <row r="125" spans="1:21" x14ac:dyDescent="0.35">
      <c r="A125" s="19" t="s">
        <v>144</v>
      </c>
      <c r="B125" s="393" t="s">
        <v>8</v>
      </c>
      <c r="C125" s="28" t="s">
        <v>59</v>
      </c>
      <c r="D125" s="56">
        <f t="shared" si="52"/>
        <v>0</v>
      </c>
      <c r="E125" s="56">
        <f t="shared" si="52"/>
        <v>0</v>
      </c>
      <c r="F125" s="56">
        <f t="shared" si="52"/>
        <v>0</v>
      </c>
      <c r="G125" s="56">
        <f t="shared" si="52"/>
        <v>0</v>
      </c>
      <c r="H125" s="56">
        <f t="shared" si="52"/>
        <v>0</v>
      </c>
      <c r="I125" s="56">
        <f t="shared" si="52"/>
        <v>0</v>
      </c>
      <c r="J125" s="56">
        <f t="shared" si="52"/>
        <v>0</v>
      </c>
      <c r="K125" s="56">
        <f t="shared" si="52"/>
        <v>0</v>
      </c>
      <c r="L125" s="56">
        <f t="shared" si="52"/>
        <v>0</v>
      </c>
      <c r="M125" s="56">
        <f t="shared" si="52"/>
        <v>0</v>
      </c>
      <c r="N125" s="56">
        <f t="shared" si="52"/>
        <v>0</v>
      </c>
      <c r="O125" s="56">
        <f t="shared" si="52"/>
        <v>0</v>
      </c>
      <c r="P125" s="56">
        <f t="shared" si="52"/>
        <v>0</v>
      </c>
      <c r="Q125" s="56">
        <f t="shared" si="52"/>
        <v>0</v>
      </c>
      <c r="R125" s="56">
        <f t="shared" si="52"/>
        <v>0</v>
      </c>
      <c r="S125" s="56">
        <f t="shared" si="42"/>
        <v>0</v>
      </c>
      <c r="T125" s="56">
        <f t="shared" si="42"/>
        <v>0</v>
      </c>
      <c r="U125" s="56">
        <f t="shared" ref="U125" si="55">(U39/U$10)*100</f>
        <v>0</v>
      </c>
    </row>
    <row r="126" spans="1:21" x14ac:dyDescent="0.35">
      <c r="A126" s="19" t="s">
        <v>144</v>
      </c>
      <c r="B126" s="390"/>
      <c r="C126" s="20" t="s">
        <v>60</v>
      </c>
      <c r="D126" s="32">
        <f t="shared" si="52"/>
        <v>0</v>
      </c>
      <c r="E126" s="32">
        <f t="shared" si="52"/>
        <v>0</v>
      </c>
      <c r="F126" s="32">
        <f t="shared" si="52"/>
        <v>0</v>
      </c>
      <c r="G126" s="32">
        <f t="shared" si="52"/>
        <v>0</v>
      </c>
      <c r="H126" s="32">
        <f t="shared" si="52"/>
        <v>0</v>
      </c>
      <c r="I126" s="32">
        <f t="shared" si="52"/>
        <v>0</v>
      </c>
      <c r="J126" s="32">
        <f t="shared" si="52"/>
        <v>0</v>
      </c>
      <c r="K126" s="32">
        <f t="shared" si="52"/>
        <v>0</v>
      </c>
      <c r="L126" s="32">
        <f t="shared" si="52"/>
        <v>0</v>
      </c>
      <c r="M126" s="32">
        <f t="shared" si="52"/>
        <v>0</v>
      </c>
      <c r="N126" s="32">
        <f t="shared" si="52"/>
        <v>0</v>
      </c>
      <c r="O126" s="32">
        <f t="shared" si="52"/>
        <v>0</v>
      </c>
      <c r="P126" s="32">
        <f t="shared" si="52"/>
        <v>0</v>
      </c>
      <c r="Q126" s="32">
        <f t="shared" si="52"/>
        <v>0</v>
      </c>
      <c r="R126" s="32">
        <f t="shared" si="52"/>
        <v>0</v>
      </c>
      <c r="S126" s="32">
        <f t="shared" si="42"/>
        <v>0</v>
      </c>
      <c r="T126" s="32">
        <f t="shared" si="42"/>
        <v>0</v>
      </c>
      <c r="U126" s="32">
        <f t="shared" ref="U126" si="56">(U40/U$10)*100</f>
        <v>0</v>
      </c>
    </row>
    <row r="127" spans="1:21" x14ac:dyDescent="0.35">
      <c r="A127" s="19" t="s">
        <v>144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</row>
    <row r="128" spans="1:21" x14ac:dyDescent="0.35">
      <c r="A128" s="19" t="s">
        <v>144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35">
      <c r="A129" s="19" t="s">
        <v>144</v>
      </c>
      <c r="B129" s="391"/>
      <c r="C129" s="27" t="s">
        <v>63</v>
      </c>
      <c r="D129" s="33">
        <f t="shared" si="52"/>
        <v>0</v>
      </c>
      <c r="E129" s="33">
        <f t="shared" si="52"/>
        <v>0</v>
      </c>
      <c r="F129" s="33">
        <f t="shared" si="52"/>
        <v>0</v>
      </c>
      <c r="G129" s="33">
        <f t="shared" si="52"/>
        <v>0</v>
      </c>
      <c r="H129" s="33">
        <f t="shared" si="52"/>
        <v>0</v>
      </c>
      <c r="I129" s="33">
        <f t="shared" si="52"/>
        <v>0</v>
      </c>
      <c r="J129" s="33">
        <f t="shared" si="52"/>
        <v>0</v>
      </c>
      <c r="K129" s="33">
        <f t="shared" si="52"/>
        <v>0</v>
      </c>
      <c r="L129" s="33">
        <f t="shared" si="52"/>
        <v>0</v>
      </c>
      <c r="M129" s="33">
        <f t="shared" si="52"/>
        <v>0</v>
      </c>
      <c r="N129" s="33">
        <f t="shared" si="52"/>
        <v>0</v>
      </c>
      <c r="O129" s="33">
        <f t="shared" si="52"/>
        <v>0</v>
      </c>
      <c r="P129" s="33">
        <f t="shared" si="52"/>
        <v>0</v>
      </c>
      <c r="Q129" s="33">
        <f t="shared" si="52"/>
        <v>0</v>
      </c>
      <c r="R129" s="33">
        <f t="shared" si="52"/>
        <v>0</v>
      </c>
      <c r="S129" s="33">
        <f t="shared" si="42"/>
        <v>0</v>
      </c>
      <c r="T129" s="33">
        <f t="shared" si="42"/>
        <v>0</v>
      </c>
      <c r="U129" s="33">
        <f t="shared" ref="U129" si="57">(U43/U$10)*100</f>
        <v>0</v>
      </c>
    </row>
    <row r="130" spans="1:21" x14ac:dyDescent="0.35">
      <c r="A130" s="19" t="s">
        <v>144</v>
      </c>
      <c r="B130" s="393" t="s">
        <v>9</v>
      </c>
      <c r="C130" s="28" t="s">
        <v>59</v>
      </c>
      <c r="D130" s="56">
        <f t="shared" si="52"/>
        <v>20.077700399520452</v>
      </c>
      <c r="E130" s="56">
        <f t="shared" si="52"/>
        <v>24.440323802346022</v>
      </c>
      <c r="F130" s="56">
        <f t="shared" si="52"/>
        <v>25.778227618817223</v>
      </c>
      <c r="G130" s="56">
        <f t="shared" si="52"/>
        <v>27.379064508317974</v>
      </c>
      <c r="H130" s="56">
        <f t="shared" si="52"/>
        <v>19.54050205867906</v>
      </c>
      <c r="I130" s="56">
        <f t="shared" si="52"/>
        <v>17.672392040393916</v>
      </c>
      <c r="J130" s="56">
        <f t="shared" si="52"/>
        <v>16.528654184136986</v>
      </c>
      <c r="K130" s="56">
        <f t="shared" si="52"/>
        <v>20.562471675608279</v>
      </c>
      <c r="L130" s="56">
        <f t="shared" si="52"/>
        <v>29.996260358926801</v>
      </c>
      <c r="M130" s="56">
        <f t="shared" si="52"/>
        <v>17.022631833078222</v>
      </c>
      <c r="N130" s="56">
        <f t="shared" si="52"/>
        <v>16.994331434936978</v>
      </c>
      <c r="O130" s="56">
        <f t="shared" si="52"/>
        <v>26.967322799049398</v>
      </c>
      <c r="P130" s="56">
        <f t="shared" si="52"/>
        <v>24.875214090915023</v>
      </c>
      <c r="Q130" s="56">
        <f t="shared" si="52"/>
        <v>23.452246593105347</v>
      </c>
      <c r="R130" s="56">
        <f t="shared" si="52"/>
        <v>28.404002395657518</v>
      </c>
      <c r="S130" s="56">
        <f t="shared" si="42"/>
        <v>27.372075723645178</v>
      </c>
      <c r="T130" s="56">
        <f t="shared" si="42"/>
        <v>28.882048023272834</v>
      </c>
      <c r="U130" s="56">
        <f t="shared" ref="U130" si="58">(U44/U$10)*100</f>
        <v>32.326131860259096</v>
      </c>
    </row>
    <row r="131" spans="1:21" x14ac:dyDescent="0.35">
      <c r="A131" s="19" t="s">
        <v>144</v>
      </c>
      <c r="B131" s="390"/>
      <c r="C131" s="20" t="s">
        <v>60</v>
      </c>
      <c r="D131" s="32">
        <f t="shared" si="52"/>
        <v>20.077700399520452</v>
      </c>
      <c r="E131" s="32">
        <f t="shared" si="52"/>
        <v>24.440323802346022</v>
      </c>
      <c r="F131" s="32">
        <f t="shared" si="52"/>
        <v>25.778227618817223</v>
      </c>
      <c r="G131" s="32">
        <f t="shared" si="52"/>
        <v>27.379064508317974</v>
      </c>
      <c r="H131" s="32">
        <f t="shared" si="52"/>
        <v>19.54050205867906</v>
      </c>
      <c r="I131" s="32">
        <f t="shared" si="52"/>
        <v>17.672392040393916</v>
      </c>
      <c r="J131" s="32">
        <f t="shared" si="52"/>
        <v>16.528654184136986</v>
      </c>
      <c r="K131" s="32">
        <f t="shared" si="52"/>
        <v>20.562471675608279</v>
      </c>
      <c r="L131" s="32">
        <f t="shared" si="52"/>
        <v>29.996260358926801</v>
      </c>
      <c r="M131" s="32">
        <f t="shared" si="52"/>
        <v>17.022631833078222</v>
      </c>
      <c r="N131" s="32">
        <f t="shared" si="52"/>
        <v>16.994331434936978</v>
      </c>
      <c r="O131" s="32">
        <f t="shared" si="52"/>
        <v>26.967322799049398</v>
      </c>
      <c r="P131" s="32">
        <f t="shared" si="52"/>
        <v>24.875214090915023</v>
      </c>
      <c r="Q131" s="32">
        <f t="shared" si="52"/>
        <v>23.452246593105347</v>
      </c>
      <c r="R131" s="32">
        <f t="shared" si="52"/>
        <v>28.404002395657518</v>
      </c>
      <c r="S131" s="32">
        <f t="shared" si="42"/>
        <v>27.372075723645178</v>
      </c>
      <c r="T131" s="32">
        <f t="shared" si="42"/>
        <v>28.882048023272834</v>
      </c>
      <c r="U131" s="32">
        <f t="shared" ref="U131" si="59">(U45/U$10)*100</f>
        <v>32.326131860259096</v>
      </c>
    </row>
    <row r="132" spans="1:21" x14ac:dyDescent="0.35">
      <c r="A132" s="19" t="s">
        <v>144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</row>
    <row r="133" spans="1:21" x14ac:dyDescent="0.35">
      <c r="A133" s="19" t="s">
        <v>144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35">
      <c r="A134" s="19" t="s">
        <v>144</v>
      </c>
      <c r="B134" s="391"/>
      <c r="C134" s="27" t="s">
        <v>63</v>
      </c>
      <c r="D134" s="33">
        <f t="shared" si="52"/>
        <v>0</v>
      </c>
      <c r="E134" s="33">
        <f t="shared" si="52"/>
        <v>0</v>
      </c>
      <c r="F134" s="33">
        <f t="shared" si="52"/>
        <v>0</v>
      </c>
      <c r="G134" s="33">
        <f t="shared" si="52"/>
        <v>0</v>
      </c>
      <c r="H134" s="33">
        <f t="shared" si="52"/>
        <v>0</v>
      </c>
      <c r="I134" s="33">
        <f t="shared" si="52"/>
        <v>0</v>
      </c>
      <c r="J134" s="33">
        <f t="shared" si="52"/>
        <v>0</v>
      </c>
      <c r="K134" s="33">
        <f t="shared" si="52"/>
        <v>0</v>
      </c>
      <c r="L134" s="33">
        <f t="shared" si="52"/>
        <v>0</v>
      </c>
      <c r="M134" s="33">
        <f t="shared" si="52"/>
        <v>0</v>
      </c>
      <c r="N134" s="33">
        <f t="shared" si="52"/>
        <v>0</v>
      </c>
      <c r="O134" s="33">
        <f t="shared" si="52"/>
        <v>0</v>
      </c>
      <c r="P134" s="33">
        <f t="shared" si="52"/>
        <v>0</v>
      </c>
      <c r="Q134" s="33">
        <f t="shared" si="52"/>
        <v>0</v>
      </c>
      <c r="R134" s="33">
        <f t="shared" si="52"/>
        <v>0</v>
      </c>
      <c r="S134" s="33">
        <f t="shared" si="42"/>
        <v>0</v>
      </c>
      <c r="T134" s="33">
        <f t="shared" si="42"/>
        <v>0</v>
      </c>
      <c r="U134" s="33">
        <f t="shared" ref="U134" si="60">(U48/U$10)*100</f>
        <v>0</v>
      </c>
    </row>
    <row r="135" spans="1:21" x14ac:dyDescent="0.35">
      <c r="A135" s="19" t="s">
        <v>144</v>
      </c>
      <c r="B135" s="393" t="s">
        <v>1</v>
      </c>
      <c r="C135" s="28" t="s">
        <v>59</v>
      </c>
      <c r="D135" s="56">
        <f t="shared" si="52"/>
        <v>2.8612598154495168</v>
      </c>
      <c r="E135" s="56">
        <f t="shared" si="52"/>
        <v>1.8725003946775323</v>
      </c>
      <c r="F135" s="56">
        <f t="shared" si="52"/>
        <v>1.5401814443715927</v>
      </c>
      <c r="G135" s="56">
        <f t="shared" si="52"/>
        <v>1.5307217846940926</v>
      </c>
      <c r="H135" s="56">
        <f t="shared" si="52"/>
        <v>1.2624542148237496</v>
      </c>
      <c r="I135" s="56">
        <f t="shared" si="52"/>
        <v>1.1841294607102149</v>
      </c>
      <c r="J135" s="56">
        <f t="shared" si="52"/>
        <v>1.013003187110447</v>
      </c>
      <c r="K135" s="56">
        <f t="shared" si="52"/>
        <v>2.1346325890813955</v>
      </c>
      <c r="L135" s="56">
        <f t="shared" si="52"/>
        <v>3.4080902562654307</v>
      </c>
      <c r="M135" s="56">
        <f t="shared" si="52"/>
        <v>5.0343774291175665</v>
      </c>
      <c r="N135" s="56">
        <f t="shared" si="52"/>
        <v>3.952748605379202</v>
      </c>
      <c r="O135" s="56">
        <f t="shared" si="52"/>
        <v>2.9914870624838863</v>
      </c>
      <c r="P135" s="56">
        <f t="shared" si="52"/>
        <v>5.5998898960777019</v>
      </c>
      <c r="Q135" s="56">
        <f t="shared" si="52"/>
        <v>4.3102116726881663</v>
      </c>
      <c r="R135" s="56">
        <f t="shared" si="52"/>
        <v>4.7726275082298519</v>
      </c>
      <c r="S135" s="56">
        <f t="shared" si="42"/>
        <v>6.5819964523471537</v>
      </c>
      <c r="T135" s="56">
        <f t="shared" si="42"/>
        <v>5.1172508885553487</v>
      </c>
      <c r="U135" s="56">
        <f t="shared" ref="U135" si="61">(U49/U$10)*100</f>
        <v>4.3785922186690787</v>
      </c>
    </row>
    <row r="136" spans="1:21" x14ac:dyDescent="0.35">
      <c r="A136" s="19" t="s">
        <v>144</v>
      </c>
      <c r="B136" s="390"/>
      <c r="C136" s="20" t="s">
        <v>60</v>
      </c>
      <c r="D136" s="32">
        <f t="shared" si="52"/>
        <v>2.8612598154495168</v>
      </c>
      <c r="E136" s="32">
        <f t="shared" si="52"/>
        <v>1.8725003946775323</v>
      </c>
      <c r="F136" s="32">
        <f t="shared" si="52"/>
        <v>1.5401814443715927</v>
      </c>
      <c r="G136" s="32">
        <f t="shared" si="52"/>
        <v>1.5307217846940926</v>
      </c>
      <c r="H136" s="32">
        <f t="shared" si="52"/>
        <v>1.2624542148237496</v>
      </c>
      <c r="I136" s="32">
        <f t="shared" si="52"/>
        <v>1.1841294607102149</v>
      </c>
      <c r="J136" s="32">
        <f t="shared" si="52"/>
        <v>1.013003187110447</v>
      </c>
      <c r="K136" s="32">
        <f t="shared" si="52"/>
        <v>2.1346325890813955</v>
      </c>
      <c r="L136" s="32">
        <f t="shared" si="52"/>
        <v>3.4080902562654307</v>
      </c>
      <c r="M136" s="32">
        <f t="shared" si="52"/>
        <v>5.0343774291175665</v>
      </c>
      <c r="N136" s="32">
        <f t="shared" si="52"/>
        <v>3.952748605379202</v>
      </c>
      <c r="O136" s="32">
        <f t="shared" si="52"/>
        <v>2.9914870624838863</v>
      </c>
      <c r="P136" s="32">
        <f t="shared" si="52"/>
        <v>5.5998898960777019</v>
      </c>
      <c r="Q136" s="32">
        <f t="shared" si="52"/>
        <v>4.3102116726881663</v>
      </c>
      <c r="R136" s="32">
        <f t="shared" si="52"/>
        <v>4.7726275082298519</v>
      </c>
      <c r="S136" s="32">
        <f t="shared" si="42"/>
        <v>6.5819964523471537</v>
      </c>
      <c r="T136" s="32">
        <f t="shared" si="42"/>
        <v>5.1172508885553487</v>
      </c>
      <c r="U136" s="32">
        <f t="shared" ref="U136" si="62">(U50/U$10)*100</f>
        <v>4.3785922186690787</v>
      </c>
    </row>
    <row r="137" spans="1:21" x14ac:dyDescent="0.35">
      <c r="A137" s="19" t="s">
        <v>144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x14ac:dyDescent="0.35">
      <c r="A138" s="19" t="s">
        <v>144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35">
      <c r="A139" s="19" t="s">
        <v>144</v>
      </c>
      <c r="B139" s="391"/>
      <c r="C139" s="27" t="s">
        <v>63</v>
      </c>
      <c r="D139" s="33">
        <f t="shared" ref="D139:R154" si="63">(D53/D$10)*100</f>
        <v>0</v>
      </c>
      <c r="E139" s="33">
        <f t="shared" si="63"/>
        <v>0</v>
      </c>
      <c r="F139" s="33">
        <f t="shared" si="63"/>
        <v>0</v>
      </c>
      <c r="G139" s="33">
        <f t="shared" si="63"/>
        <v>0</v>
      </c>
      <c r="H139" s="33">
        <f t="shared" si="63"/>
        <v>0</v>
      </c>
      <c r="I139" s="33">
        <f t="shared" si="63"/>
        <v>0</v>
      </c>
      <c r="J139" s="33">
        <f t="shared" si="63"/>
        <v>0</v>
      </c>
      <c r="K139" s="33">
        <f t="shared" si="63"/>
        <v>0</v>
      </c>
      <c r="L139" s="33">
        <f t="shared" si="63"/>
        <v>0</v>
      </c>
      <c r="M139" s="33">
        <f t="shared" si="63"/>
        <v>0</v>
      </c>
      <c r="N139" s="33">
        <f t="shared" si="63"/>
        <v>0</v>
      </c>
      <c r="O139" s="33">
        <f t="shared" si="63"/>
        <v>0</v>
      </c>
      <c r="P139" s="33">
        <f t="shared" si="63"/>
        <v>0</v>
      </c>
      <c r="Q139" s="33">
        <f t="shared" si="63"/>
        <v>0</v>
      </c>
      <c r="R139" s="33">
        <f t="shared" si="63"/>
        <v>0</v>
      </c>
      <c r="S139" s="33">
        <f t="shared" si="42"/>
        <v>0</v>
      </c>
      <c r="T139" s="33">
        <f t="shared" si="42"/>
        <v>0</v>
      </c>
      <c r="U139" s="33">
        <f t="shared" ref="U139" si="64">(U53/U$10)*100</f>
        <v>0</v>
      </c>
    </row>
    <row r="140" spans="1:21" x14ac:dyDescent="0.35">
      <c r="A140" s="19" t="s">
        <v>144</v>
      </c>
      <c r="B140" s="393" t="s">
        <v>166</v>
      </c>
      <c r="C140" s="28" t="s">
        <v>59</v>
      </c>
      <c r="D140" s="56">
        <f t="shared" si="63"/>
        <v>0</v>
      </c>
      <c r="E140" s="56">
        <f t="shared" si="63"/>
        <v>0</v>
      </c>
      <c r="F140" s="56">
        <f t="shared" si="63"/>
        <v>0</v>
      </c>
      <c r="G140" s="56">
        <f t="shared" si="63"/>
        <v>0</v>
      </c>
      <c r="H140" s="56">
        <f t="shared" si="63"/>
        <v>0</v>
      </c>
      <c r="I140" s="56">
        <f t="shared" si="63"/>
        <v>0</v>
      </c>
      <c r="J140" s="56">
        <f t="shared" si="63"/>
        <v>0</v>
      </c>
      <c r="K140" s="56">
        <f t="shared" si="63"/>
        <v>0</v>
      </c>
      <c r="L140" s="56">
        <f t="shared" si="63"/>
        <v>0</v>
      </c>
      <c r="M140" s="56">
        <f t="shared" si="63"/>
        <v>0</v>
      </c>
      <c r="N140" s="56">
        <f t="shared" si="63"/>
        <v>0</v>
      </c>
      <c r="O140" s="56">
        <f t="shared" si="63"/>
        <v>0</v>
      </c>
      <c r="P140" s="56">
        <f t="shared" si="63"/>
        <v>0</v>
      </c>
      <c r="Q140" s="56">
        <f t="shared" si="63"/>
        <v>0</v>
      </c>
      <c r="R140" s="56">
        <f t="shared" si="63"/>
        <v>0</v>
      </c>
      <c r="S140" s="56">
        <f t="shared" si="42"/>
        <v>0</v>
      </c>
      <c r="T140" s="56">
        <f t="shared" si="42"/>
        <v>0</v>
      </c>
      <c r="U140" s="56">
        <f t="shared" ref="U140" si="65">(U54/U$10)*100</f>
        <v>0</v>
      </c>
    </row>
    <row r="141" spans="1:21" x14ac:dyDescent="0.35">
      <c r="A141" s="19" t="s">
        <v>144</v>
      </c>
      <c r="B141" s="390"/>
      <c r="C141" s="20" t="s">
        <v>60</v>
      </c>
      <c r="D141" s="32">
        <f t="shared" si="63"/>
        <v>0</v>
      </c>
      <c r="E141" s="32">
        <f t="shared" si="63"/>
        <v>0</v>
      </c>
      <c r="F141" s="32">
        <f t="shared" si="63"/>
        <v>0</v>
      </c>
      <c r="G141" s="32">
        <f t="shared" si="63"/>
        <v>0</v>
      </c>
      <c r="H141" s="32">
        <f t="shared" si="63"/>
        <v>0</v>
      </c>
      <c r="I141" s="32">
        <f t="shared" si="63"/>
        <v>0</v>
      </c>
      <c r="J141" s="32">
        <f t="shared" si="63"/>
        <v>0</v>
      </c>
      <c r="K141" s="32">
        <f t="shared" si="63"/>
        <v>0</v>
      </c>
      <c r="L141" s="32">
        <f t="shared" si="63"/>
        <v>0</v>
      </c>
      <c r="M141" s="32">
        <f t="shared" si="63"/>
        <v>0</v>
      </c>
      <c r="N141" s="32">
        <f t="shared" si="63"/>
        <v>0</v>
      </c>
      <c r="O141" s="32">
        <f t="shared" si="63"/>
        <v>0</v>
      </c>
      <c r="P141" s="32">
        <f t="shared" si="63"/>
        <v>0</v>
      </c>
      <c r="Q141" s="32">
        <f t="shared" si="63"/>
        <v>0</v>
      </c>
      <c r="R141" s="32">
        <f t="shared" si="63"/>
        <v>0</v>
      </c>
      <c r="S141" s="32">
        <f t="shared" si="42"/>
        <v>0</v>
      </c>
      <c r="T141" s="32">
        <f t="shared" si="42"/>
        <v>0</v>
      </c>
      <c r="U141" s="32">
        <f t="shared" ref="U141" si="66">(U55/U$10)*100</f>
        <v>0</v>
      </c>
    </row>
    <row r="142" spans="1:21" x14ac:dyDescent="0.35">
      <c r="A142" s="19" t="s">
        <v>144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</row>
    <row r="143" spans="1:21" x14ac:dyDescent="0.35">
      <c r="A143" s="19" t="s">
        <v>144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35">
      <c r="A144" s="19" t="s">
        <v>144</v>
      </c>
      <c r="B144" s="391"/>
      <c r="C144" s="27" t="s">
        <v>63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  <c r="Q144" s="33">
        <f t="shared" si="63"/>
        <v>0</v>
      </c>
      <c r="R144" s="33">
        <f t="shared" si="63"/>
        <v>0</v>
      </c>
      <c r="S144" s="33">
        <f t="shared" si="42"/>
        <v>0</v>
      </c>
      <c r="T144" s="33">
        <f t="shared" si="42"/>
        <v>0</v>
      </c>
      <c r="U144" s="33">
        <f t="shared" ref="U144" si="67">(U58/U$10)*100</f>
        <v>0</v>
      </c>
    </row>
    <row r="145" spans="1:21" x14ac:dyDescent="0.35">
      <c r="A145" s="19" t="s">
        <v>144</v>
      </c>
      <c r="B145" s="393" t="s">
        <v>11</v>
      </c>
      <c r="C145" s="28" t="s">
        <v>59</v>
      </c>
      <c r="D145" s="56">
        <f t="shared" si="63"/>
        <v>16.222652575833031</v>
      </c>
      <c r="E145" s="56">
        <f t="shared" si="63"/>
        <v>13.684231578283573</v>
      </c>
      <c r="F145" s="56">
        <f t="shared" si="63"/>
        <v>9.75940168146807</v>
      </c>
      <c r="G145" s="56">
        <f t="shared" si="63"/>
        <v>9.9390514734223032</v>
      </c>
      <c r="H145" s="56">
        <f t="shared" si="63"/>
        <v>15.882852974552508</v>
      </c>
      <c r="I145" s="56">
        <f t="shared" si="63"/>
        <v>14.641165138840066</v>
      </c>
      <c r="J145" s="56">
        <f t="shared" si="63"/>
        <v>11.192415712078924</v>
      </c>
      <c r="K145" s="56">
        <f t="shared" si="63"/>
        <v>12.101109587673717</v>
      </c>
      <c r="L145" s="56">
        <f t="shared" si="63"/>
        <v>18.147908695380888</v>
      </c>
      <c r="M145" s="56">
        <f t="shared" si="63"/>
        <v>17.838482954392234</v>
      </c>
      <c r="N145" s="56">
        <f t="shared" si="63"/>
        <v>18.867433036907915</v>
      </c>
      <c r="O145" s="56">
        <f t="shared" si="63"/>
        <v>16.152559729678448</v>
      </c>
      <c r="P145" s="56">
        <f t="shared" si="63"/>
        <v>19.791825923971654</v>
      </c>
      <c r="Q145" s="56">
        <f t="shared" si="63"/>
        <v>25.388757651265571</v>
      </c>
      <c r="R145" s="56">
        <f t="shared" si="63"/>
        <v>22.02398106149775</v>
      </c>
      <c r="S145" s="56">
        <f t="shared" si="42"/>
        <v>20.67211866405302</v>
      </c>
      <c r="T145" s="56">
        <f t="shared" si="42"/>
        <v>17.49865290739497</v>
      </c>
      <c r="U145" s="56">
        <f t="shared" ref="U145" si="68">(U59/U$10)*100</f>
        <v>14.204372484827466</v>
      </c>
    </row>
    <row r="146" spans="1:21" x14ac:dyDescent="0.35">
      <c r="A146" s="19" t="s">
        <v>144</v>
      </c>
      <c r="B146" s="390"/>
      <c r="C146" s="20" t="s">
        <v>60</v>
      </c>
      <c r="D146" s="32">
        <f t="shared" si="63"/>
        <v>16.222652575833031</v>
      </c>
      <c r="E146" s="32">
        <f t="shared" si="63"/>
        <v>13.684231578283573</v>
      </c>
      <c r="F146" s="32">
        <f t="shared" si="63"/>
        <v>9.75940168146807</v>
      </c>
      <c r="G146" s="32">
        <f t="shared" si="63"/>
        <v>9.9390514734223032</v>
      </c>
      <c r="H146" s="32">
        <f t="shared" si="63"/>
        <v>15.882852974552508</v>
      </c>
      <c r="I146" s="32">
        <f t="shared" si="63"/>
        <v>14.641165138840066</v>
      </c>
      <c r="J146" s="32">
        <f t="shared" si="63"/>
        <v>11.192415712078924</v>
      </c>
      <c r="K146" s="32">
        <f t="shared" si="63"/>
        <v>12.101109587673717</v>
      </c>
      <c r="L146" s="32">
        <f t="shared" si="63"/>
        <v>18.147908695380888</v>
      </c>
      <c r="M146" s="32">
        <f t="shared" si="63"/>
        <v>17.838482954392234</v>
      </c>
      <c r="N146" s="32">
        <f t="shared" si="63"/>
        <v>18.867433036907915</v>
      </c>
      <c r="O146" s="32">
        <f t="shared" si="63"/>
        <v>16.152559729678448</v>
      </c>
      <c r="P146" s="32">
        <f t="shared" si="63"/>
        <v>19.791825923971654</v>
      </c>
      <c r="Q146" s="32">
        <f t="shared" si="63"/>
        <v>25.388757651265571</v>
      </c>
      <c r="R146" s="32">
        <f t="shared" si="63"/>
        <v>22.02398106149775</v>
      </c>
      <c r="S146" s="32">
        <f t="shared" si="42"/>
        <v>20.67211866405302</v>
      </c>
      <c r="T146" s="32">
        <f t="shared" si="42"/>
        <v>17.49865290739497</v>
      </c>
      <c r="U146" s="32">
        <f t="shared" ref="U146" si="69">(U60/U$10)*100</f>
        <v>14.204372484827466</v>
      </c>
    </row>
    <row r="147" spans="1:21" x14ac:dyDescent="0.35">
      <c r="A147" s="19" t="s">
        <v>144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</row>
    <row r="148" spans="1:21" x14ac:dyDescent="0.35">
      <c r="A148" s="19" t="s">
        <v>144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35">
      <c r="A149" s="19" t="s">
        <v>144</v>
      </c>
      <c r="B149" s="391"/>
      <c r="C149" s="27" t="s">
        <v>63</v>
      </c>
      <c r="D149" s="33">
        <f t="shared" si="63"/>
        <v>0</v>
      </c>
      <c r="E149" s="33">
        <f t="shared" si="63"/>
        <v>0</v>
      </c>
      <c r="F149" s="33">
        <f t="shared" si="63"/>
        <v>0</v>
      </c>
      <c r="G149" s="33">
        <f t="shared" si="63"/>
        <v>0</v>
      </c>
      <c r="H149" s="33">
        <f t="shared" si="63"/>
        <v>0</v>
      </c>
      <c r="I149" s="33">
        <f t="shared" si="63"/>
        <v>0</v>
      </c>
      <c r="J149" s="33">
        <f t="shared" si="63"/>
        <v>0</v>
      </c>
      <c r="K149" s="33">
        <f t="shared" si="63"/>
        <v>0</v>
      </c>
      <c r="L149" s="33">
        <f t="shared" si="63"/>
        <v>0</v>
      </c>
      <c r="M149" s="33">
        <f t="shared" si="63"/>
        <v>0</v>
      </c>
      <c r="N149" s="33">
        <f t="shared" si="63"/>
        <v>0</v>
      </c>
      <c r="O149" s="33">
        <f t="shared" si="63"/>
        <v>0</v>
      </c>
      <c r="P149" s="33">
        <f t="shared" si="63"/>
        <v>0</v>
      </c>
      <c r="Q149" s="33">
        <f t="shared" si="63"/>
        <v>0</v>
      </c>
      <c r="R149" s="33">
        <f t="shared" si="63"/>
        <v>0</v>
      </c>
      <c r="S149" s="33">
        <f t="shared" si="42"/>
        <v>0</v>
      </c>
      <c r="T149" s="33">
        <f t="shared" si="42"/>
        <v>0</v>
      </c>
      <c r="U149" s="33">
        <f t="shared" ref="U149" si="70">(U63/U$10)*100</f>
        <v>0</v>
      </c>
    </row>
    <row r="150" spans="1:21" x14ac:dyDescent="0.35">
      <c r="A150" s="19" t="s">
        <v>144</v>
      </c>
      <c r="B150" s="393" t="s">
        <v>12</v>
      </c>
      <c r="C150" s="28" t="s">
        <v>59</v>
      </c>
      <c r="D150" s="36">
        <f t="shared" si="63"/>
        <v>0.35203002574074793</v>
      </c>
      <c r="E150" s="36">
        <f t="shared" si="63"/>
        <v>0.49909293170892555</v>
      </c>
      <c r="F150" s="36">
        <f t="shared" si="63"/>
        <v>0.37758794306216409</v>
      </c>
      <c r="G150" s="36">
        <f t="shared" si="63"/>
        <v>0.57343669384735763</v>
      </c>
      <c r="H150" s="36">
        <f t="shared" si="63"/>
        <v>0.22560895058414623</v>
      </c>
      <c r="I150" s="36">
        <f t="shared" si="63"/>
        <v>0.28882453629838128</v>
      </c>
      <c r="J150" s="36">
        <f t="shared" si="63"/>
        <v>0.53186290367601452</v>
      </c>
      <c r="K150" s="36">
        <f t="shared" si="63"/>
        <v>3.8906657441778036</v>
      </c>
      <c r="L150" s="36">
        <f t="shared" si="63"/>
        <v>3.1621529286686147</v>
      </c>
      <c r="M150" s="36">
        <f t="shared" si="63"/>
        <v>1.9589264999623717</v>
      </c>
      <c r="N150" s="36">
        <f t="shared" si="63"/>
        <v>2.4078242634942164</v>
      </c>
      <c r="O150" s="36">
        <f t="shared" si="63"/>
        <v>1.4268224727627212</v>
      </c>
      <c r="P150" s="36">
        <f t="shared" si="63"/>
        <v>2.2311434034823763</v>
      </c>
      <c r="Q150" s="36">
        <f t="shared" si="63"/>
        <v>2.8558469283425416</v>
      </c>
      <c r="R150" s="36">
        <f t="shared" si="63"/>
        <v>1.7270448548383257</v>
      </c>
      <c r="S150" s="36">
        <f t="shared" si="42"/>
        <v>2.4897799884422835</v>
      </c>
      <c r="T150" s="36">
        <f t="shared" si="42"/>
        <v>2.1134907137925589</v>
      </c>
      <c r="U150" s="36">
        <f t="shared" ref="U150" si="71">(U64/U$10)*100</f>
        <v>2.3641684341531359</v>
      </c>
    </row>
    <row r="151" spans="1:21" x14ac:dyDescent="0.35">
      <c r="A151" s="19" t="s">
        <v>144</v>
      </c>
      <c r="B151" s="390"/>
      <c r="C151" s="20" t="s">
        <v>60</v>
      </c>
      <c r="D151" s="35">
        <f t="shared" si="63"/>
        <v>0.35203002574074793</v>
      </c>
      <c r="E151" s="35">
        <f t="shared" si="63"/>
        <v>0.49909293170892555</v>
      </c>
      <c r="F151" s="35">
        <f t="shared" si="63"/>
        <v>0.37758794306216409</v>
      </c>
      <c r="G151" s="35">
        <f t="shared" si="63"/>
        <v>0.57343669384735763</v>
      </c>
      <c r="H151" s="35">
        <f t="shared" si="63"/>
        <v>0.22560895058414623</v>
      </c>
      <c r="I151" s="35">
        <f t="shared" si="63"/>
        <v>0.28882453629838128</v>
      </c>
      <c r="J151" s="35">
        <f t="shared" si="63"/>
        <v>0.53186290367601452</v>
      </c>
      <c r="K151" s="35">
        <f t="shared" si="63"/>
        <v>3.8906657441778036</v>
      </c>
      <c r="L151" s="35">
        <f t="shared" si="63"/>
        <v>3.1621529286686147</v>
      </c>
      <c r="M151" s="35">
        <f t="shared" si="63"/>
        <v>1.9589264999623717</v>
      </c>
      <c r="N151" s="35">
        <f t="shared" si="63"/>
        <v>2.4078242634942164</v>
      </c>
      <c r="O151" s="35">
        <f t="shared" si="63"/>
        <v>1.4268224727627212</v>
      </c>
      <c r="P151" s="35">
        <f t="shared" si="63"/>
        <v>2.2311434034823763</v>
      </c>
      <c r="Q151" s="35">
        <f t="shared" si="63"/>
        <v>2.8558469283425416</v>
      </c>
      <c r="R151" s="35">
        <f t="shared" si="63"/>
        <v>1.7270448548383257</v>
      </c>
      <c r="S151" s="35">
        <f t="shared" si="42"/>
        <v>2.4897799884422835</v>
      </c>
      <c r="T151" s="35">
        <f t="shared" si="42"/>
        <v>2.1134907137925589</v>
      </c>
      <c r="U151" s="35">
        <f t="shared" ref="U151" si="72">(U65/U$10)*100</f>
        <v>2.3641684341531359</v>
      </c>
    </row>
    <row r="152" spans="1:21" x14ac:dyDescent="0.35">
      <c r="A152" s="19" t="s">
        <v>144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35">
      <c r="A153" s="19" t="s">
        <v>144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ht="15" thickBot="1" x14ac:dyDescent="0.4">
      <c r="A154" s="19" t="s">
        <v>144</v>
      </c>
      <c r="B154" s="394"/>
      <c r="C154" s="69" t="s">
        <v>63</v>
      </c>
      <c r="D154" s="70">
        <f t="shared" si="63"/>
        <v>0</v>
      </c>
      <c r="E154" s="70">
        <f t="shared" si="63"/>
        <v>0</v>
      </c>
      <c r="F154" s="70">
        <f t="shared" si="63"/>
        <v>0</v>
      </c>
      <c r="G154" s="70">
        <f t="shared" si="63"/>
        <v>0</v>
      </c>
      <c r="H154" s="70">
        <f t="shared" si="63"/>
        <v>0</v>
      </c>
      <c r="I154" s="70">
        <f t="shared" si="63"/>
        <v>0</v>
      </c>
      <c r="J154" s="70">
        <f t="shared" si="63"/>
        <v>0</v>
      </c>
      <c r="K154" s="70">
        <f t="shared" si="63"/>
        <v>0</v>
      </c>
      <c r="L154" s="70">
        <f t="shared" si="63"/>
        <v>0</v>
      </c>
      <c r="M154" s="70">
        <f t="shared" si="63"/>
        <v>0</v>
      </c>
      <c r="N154" s="70">
        <f t="shared" si="63"/>
        <v>0</v>
      </c>
      <c r="O154" s="70">
        <f t="shared" si="63"/>
        <v>0</v>
      </c>
      <c r="P154" s="70">
        <f t="shared" si="63"/>
        <v>0</v>
      </c>
      <c r="Q154" s="70">
        <f t="shared" si="63"/>
        <v>0</v>
      </c>
      <c r="R154" s="70">
        <f t="shared" si="63"/>
        <v>0</v>
      </c>
      <c r="S154" s="70">
        <f t="shared" si="42"/>
        <v>0</v>
      </c>
      <c r="T154" s="70">
        <f t="shared" si="42"/>
        <v>0</v>
      </c>
      <c r="U154" s="70">
        <f t="shared" ref="U154" si="73">(U68/U$10)*100</f>
        <v>0</v>
      </c>
    </row>
    <row r="155" spans="1:21" x14ac:dyDescent="0.35">
      <c r="A155" s="19" t="s">
        <v>144</v>
      </c>
      <c r="B155" s="388" t="s">
        <v>92</v>
      </c>
      <c r="C155" s="17" t="s">
        <v>59</v>
      </c>
      <c r="D155" s="35">
        <f t="shared" ref="D155:R169" si="74">(D69/D$10)*100</f>
        <v>32.329197090977253</v>
      </c>
      <c r="E155" s="35">
        <f t="shared" si="74"/>
        <v>35.362428921721964</v>
      </c>
      <c r="F155" s="35">
        <f t="shared" si="74"/>
        <v>36.311246572563931</v>
      </c>
      <c r="G155" s="35">
        <f t="shared" si="74"/>
        <v>30.690407079408331</v>
      </c>
      <c r="H155" s="35">
        <f t="shared" si="74"/>
        <v>36.814278751375809</v>
      </c>
      <c r="I155" s="35">
        <f t="shared" si="74"/>
        <v>39.361922337387675</v>
      </c>
      <c r="J155" s="35">
        <f t="shared" si="74"/>
        <v>44.177675078494907</v>
      </c>
      <c r="K155" s="35">
        <f t="shared" si="74"/>
        <v>36.333654072985574</v>
      </c>
      <c r="L155" s="35">
        <f t="shared" si="74"/>
        <v>25.052932223986531</v>
      </c>
      <c r="M155" s="35">
        <f t="shared" si="74"/>
        <v>28.448041831345723</v>
      </c>
      <c r="N155" s="35">
        <f t="shared" si="74"/>
        <v>29.831115748398517</v>
      </c>
      <c r="O155" s="35">
        <f t="shared" si="74"/>
        <v>28.291103267690904</v>
      </c>
      <c r="P155" s="35">
        <f t="shared" si="74"/>
        <v>23.650602255978242</v>
      </c>
      <c r="Q155" s="35">
        <f t="shared" si="74"/>
        <v>25.618522983347024</v>
      </c>
      <c r="R155" s="35">
        <f t="shared" si="74"/>
        <v>22.533098896665582</v>
      </c>
      <c r="S155" s="35">
        <f t="shared" si="42"/>
        <v>23.285444564601747</v>
      </c>
      <c r="T155" s="35">
        <f t="shared" si="42"/>
        <v>24.995092833407934</v>
      </c>
      <c r="U155" s="35">
        <f t="shared" ref="U155" si="75">(U69/U$10)*100</f>
        <v>28.879732103147049</v>
      </c>
    </row>
    <row r="156" spans="1:21" x14ac:dyDescent="0.35">
      <c r="A156" s="19" t="s">
        <v>144</v>
      </c>
      <c r="B156" s="388"/>
      <c r="C156" s="20" t="s">
        <v>60</v>
      </c>
      <c r="D156" s="35">
        <f t="shared" si="74"/>
        <v>32.329197090977253</v>
      </c>
      <c r="E156" s="35">
        <f t="shared" si="74"/>
        <v>35.362428921721964</v>
      </c>
      <c r="F156" s="35">
        <f t="shared" si="74"/>
        <v>36.311246572563931</v>
      </c>
      <c r="G156" s="35">
        <f t="shared" si="74"/>
        <v>30.690407079408331</v>
      </c>
      <c r="H156" s="35">
        <f t="shared" si="74"/>
        <v>36.814278751375809</v>
      </c>
      <c r="I156" s="35">
        <f t="shared" si="74"/>
        <v>39.361922337387675</v>
      </c>
      <c r="J156" s="35">
        <f t="shared" si="74"/>
        <v>44.177675078494907</v>
      </c>
      <c r="K156" s="35">
        <f t="shared" si="74"/>
        <v>36.333654072985574</v>
      </c>
      <c r="L156" s="35">
        <f t="shared" si="74"/>
        <v>25.052932223986531</v>
      </c>
      <c r="M156" s="35">
        <f t="shared" si="74"/>
        <v>28.448041831345723</v>
      </c>
      <c r="N156" s="35">
        <f t="shared" si="74"/>
        <v>29.831115748398517</v>
      </c>
      <c r="O156" s="35">
        <f t="shared" si="74"/>
        <v>28.291103267690904</v>
      </c>
      <c r="P156" s="35">
        <f t="shared" si="74"/>
        <v>23.650602255978242</v>
      </c>
      <c r="Q156" s="35">
        <f t="shared" si="74"/>
        <v>25.618522983347024</v>
      </c>
      <c r="R156" s="35">
        <f t="shared" si="74"/>
        <v>22.533098896665582</v>
      </c>
      <c r="S156" s="35">
        <f t="shared" si="42"/>
        <v>23.285444564601747</v>
      </c>
      <c r="T156" s="35">
        <f t="shared" si="42"/>
        <v>24.995092833407934</v>
      </c>
      <c r="U156" s="35">
        <f t="shared" ref="U156" si="76">(U70/U$10)*100</f>
        <v>28.879732103147049</v>
      </c>
    </row>
    <row r="157" spans="1:21" x14ac:dyDescent="0.35">
      <c r="A157" s="19" t="s">
        <v>144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35">
      <c r="A158" s="19" t="s">
        <v>144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35">
      <c r="A159" s="19" t="s">
        <v>144</v>
      </c>
      <c r="B159" s="392"/>
      <c r="C159" s="26" t="s">
        <v>63</v>
      </c>
      <c r="D159" s="37">
        <f t="shared" si="74"/>
        <v>0</v>
      </c>
      <c r="E159" s="37">
        <f t="shared" si="74"/>
        <v>0</v>
      </c>
      <c r="F159" s="37">
        <f t="shared" si="74"/>
        <v>0</v>
      </c>
      <c r="G159" s="37">
        <f t="shared" si="74"/>
        <v>0</v>
      </c>
      <c r="H159" s="37">
        <f t="shared" si="74"/>
        <v>0</v>
      </c>
      <c r="I159" s="37">
        <f t="shared" si="74"/>
        <v>0</v>
      </c>
      <c r="J159" s="37">
        <f t="shared" si="74"/>
        <v>0</v>
      </c>
      <c r="K159" s="37">
        <f t="shared" si="74"/>
        <v>0</v>
      </c>
      <c r="L159" s="37">
        <f t="shared" si="74"/>
        <v>0</v>
      </c>
      <c r="M159" s="37">
        <f t="shared" si="74"/>
        <v>0</v>
      </c>
      <c r="N159" s="37">
        <f t="shared" si="74"/>
        <v>0</v>
      </c>
      <c r="O159" s="37">
        <f t="shared" si="74"/>
        <v>0</v>
      </c>
      <c r="P159" s="37">
        <f t="shared" si="74"/>
        <v>0</v>
      </c>
      <c r="Q159" s="37">
        <f t="shared" si="74"/>
        <v>0</v>
      </c>
      <c r="R159" s="37">
        <f t="shared" si="74"/>
        <v>0</v>
      </c>
      <c r="S159" s="37">
        <f t="shared" si="42"/>
        <v>0</v>
      </c>
      <c r="T159" s="37">
        <f t="shared" si="42"/>
        <v>0</v>
      </c>
      <c r="U159" s="37">
        <f t="shared" ref="U159" si="77">(U73/U$10)*100</f>
        <v>0</v>
      </c>
    </row>
    <row r="160" spans="1:21" x14ac:dyDescent="0.35">
      <c r="A160" s="19" t="s">
        <v>144</v>
      </c>
      <c r="B160" s="393" t="s">
        <v>93</v>
      </c>
      <c r="C160" s="28" t="s">
        <v>59</v>
      </c>
      <c r="D160" s="36">
        <f t="shared" si="74"/>
        <v>0.11874873401441087</v>
      </c>
      <c r="E160" s="36">
        <f t="shared" si="74"/>
        <v>7.210134811087715E-2</v>
      </c>
      <c r="F160" s="36">
        <f t="shared" si="74"/>
        <v>0.12156489874196504</v>
      </c>
      <c r="G160" s="36">
        <f t="shared" si="74"/>
        <v>0.11024912563122506</v>
      </c>
      <c r="H160" s="36">
        <f t="shared" si="74"/>
        <v>4.7649852559120666E-2</v>
      </c>
      <c r="I160" s="36">
        <f t="shared" si="74"/>
        <v>3.8424120190132055E-2</v>
      </c>
      <c r="J160" s="36">
        <f t="shared" si="74"/>
        <v>3.1683522429473761E-2</v>
      </c>
      <c r="K160" s="36">
        <f t="shared" si="74"/>
        <v>0.14369297999718117</v>
      </c>
      <c r="L160" s="36">
        <f t="shared" si="74"/>
        <v>0.29537908726987094</v>
      </c>
      <c r="M160" s="36">
        <f t="shared" si="74"/>
        <v>0.29969494600881352</v>
      </c>
      <c r="N160" s="36">
        <f t="shared" si="74"/>
        <v>0.39157745836555702</v>
      </c>
      <c r="O160" s="36">
        <f t="shared" si="74"/>
        <v>0.60237673058551389</v>
      </c>
      <c r="P160" s="36">
        <f t="shared" si="74"/>
        <v>0.3131582893764982</v>
      </c>
      <c r="Q160" s="36">
        <f t="shared" si="74"/>
        <v>0.35355748439710294</v>
      </c>
      <c r="R160" s="36">
        <f t="shared" si="74"/>
        <v>8.0179981771056605E-2</v>
      </c>
      <c r="S160" s="36">
        <f t="shared" si="42"/>
        <v>0.31374826140679363</v>
      </c>
      <c r="T160" s="36">
        <f t="shared" si="42"/>
        <v>0.41810122674575667</v>
      </c>
      <c r="U160" s="36">
        <f t="shared" ref="U160" si="78">(U74/U$10)*100</f>
        <v>0.15749236452303306</v>
      </c>
    </row>
    <row r="161" spans="1:21" x14ac:dyDescent="0.35">
      <c r="A161" s="19" t="s">
        <v>144</v>
      </c>
      <c r="B161" s="390"/>
      <c r="C161" s="20" t="s">
        <v>60</v>
      </c>
      <c r="D161" s="35">
        <f t="shared" si="74"/>
        <v>0.11874873401441087</v>
      </c>
      <c r="E161" s="35">
        <f t="shared" si="74"/>
        <v>7.210134811087715E-2</v>
      </c>
      <c r="F161" s="35">
        <f t="shared" si="74"/>
        <v>0.12156489874196504</v>
      </c>
      <c r="G161" s="35">
        <f t="shared" si="74"/>
        <v>0.11024912563122506</v>
      </c>
      <c r="H161" s="35">
        <f t="shared" si="74"/>
        <v>4.7649852559120666E-2</v>
      </c>
      <c r="I161" s="35">
        <f t="shared" si="74"/>
        <v>3.8424120190132055E-2</v>
      </c>
      <c r="J161" s="35">
        <f t="shared" si="74"/>
        <v>3.1683522429473761E-2</v>
      </c>
      <c r="K161" s="35">
        <f t="shared" si="74"/>
        <v>0.14369297999718117</v>
      </c>
      <c r="L161" s="35">
        <f t="shared" si="74"/>
        <v>0.29537908726987094</v>
      </c>
      <c r="M161" s="35">
        <f t="shared" si="74"/>
        <v>0.29969494600881352</v>
      </c>
      <c r="N161" s="35">
        <f t="shared" si="74"/>
        <v>0.39157745836555702</v>
      </c>
      <c r="O161" s="35">
        <f t="shared" si="74"/>
        <v>0.60237673058551389</v>
      </c>
      <c r="P161" s="35">
        <f t="shared" si="74"/>
        <v>0.3131582893764982</v>
      </c>
      <c r="Q161" s="35">
        <f t="shared" si="74"/>
        <v>0.35355748439710294</v>
      </c>
      <c r="R161" s="35">
        <f t="shared" si="74"/>
        <v>8.0179981771056605E-2</v>
      </c>
      <c r="S161" s="35">
        <f t="shared" si="42"/>
        <v>0.31374826140679363</v>
      </c>
      <c r="T161" s="35">
        <f t="shared" si="42"/>
        <v>0.41810122674575667</v>
      </c>
      <c r="U161" s="35">
        <f t="shared" ref="U161" si="79">(U75/U$10)*100</f>
        <v>0.15749236452303306</v>
      </c>
    </row>
    <row r="162" spans="1:21" x14ac:dyDescent="0.35">
      <c r="A162" s="19" t="s">
        <v>144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35">
      <c r="A163" s="19" t="s">
        <v>144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35">
      <c r="A164" s="19" t="s">
        <v>144</v>
      </c>
      <c r="B164" s="391"/>
      <c r="C164" s="27" t="s">
        <v>63</v>
      </c>
      <c r="D164" s="38">
        <f t="shared" si="74"/>
        <v>0</v>
      </c>
      <c r="E164" s="38">
        <f t="shared" si="74"/>
        <v>0</v>
      </c>
      <c r="F164" s="38">
        <f t="shared" si="74"/>
        <v>0</v>
      </c>
      <c r="G164" s="38">
        <f t="shared" si="74"/>
        <v>0</v>
      </c>
      <c r="H164" s="38">
        <f t="shared" si="74"/>
        <v>0</v>
      </c>
      <c r="I164" s="38">
        <f t="shared" si="74"/>
        <v>0</v>
      </c>
      <c r="J164" s="38">
        <f t="shared" si="74"/>
        <v>0</v>
      </c>
      <c r="K164" s="38">
        <f t="shared" si="74"/>
        <v>0</v>
      </c>
      <c r="L164" s="38">
        <f t="shared" si="74"/>
        <v>0</v>
      </c>
      <c r="M164" s="38">
        <f t="shared" si="74"/>
        <v>0</v>
      </c>
      <c r="N164" s="38">
        <f t="shared" si="74"/>
        <v>0</v>
      </c>
      <c r="O164" s="38">
        <f t="shared" si="74"/>
        <v>0</v>
      </c>
      <c r="P164" s="38">
        <f t="shared" si="74"/>
        <v>0</v>
      </c>
      <c r="Q164" s="38">
        <f t="shared" si="74"/>
        <v>0</v>
      </c>
      <c r="R164" s="38">
        <f t="shared" si="74"/>
        <v>0</v>
      </c>
      <c r="S164" s="38">
        <f t="shared" si="42"/>
        <v>0</v>
      </c>
      <c r="T164" s="38">
        <f t="shared" si="42"/>
        <v>0</v>
      </c>
      <c r="U164" s="38">
        <f t="shared" ref="U164" si="80">(U78/U$10)*100</f>
        <v>0</v>
      </c>
    </row>
    <row r="165" spans="1:21" x14ac:dyDescent="0.35">
      <c r="A165" s="19" t="s">
        <v>144</v>
      </c>
      <c r="B165" s="388" t="s">
        <v>94</v>
      </c>
      <c r="C165" s="28" t="s">
        <v>59</v>
      </c>
      <c r="D165" s="32">
        <f t="shared" si="74"/>
        <v>5.7902229540229024</v>
      </c>
      <c r="E165" s="32">
        <f t="shared" si="74"/>
        <v>7.5997191755435276</v>
      </c>
      <c r="F165" s="32">
        <f t="shared" si="74"/>
        <v>7.1597727104772009</v>
      </c>
      <c r="G165" s="32">
        <f t="shared" si="74"/>
        <v>11.25033631564127</v>
      </c>
      <c r="H165" s="32">
        <f t="shared" si="74"/>
        <v>9.9983081875783597</v>
      </c>
      <c r="I165" s="32">
        <f t="shared" si="74"/>
        <v>5.7252788129477477</v>
      </c>
      <c r="J165" s="32">
        <f t="shared" si="74"/>
        <v>6.4647619725193897</v>
      </c>
      <c r="K165" s="32">
        <f t="shared" si="74"/>
        <v>8.1155953862986543</v>
      </c>
      <c r="L165" s="32">
        <f t="shared" si="74"/>
        <v>6.7696008852662191</v>
      </c>
      <c r="M165" s="32">
        <f t="shared" si="74"/>
        <v>10.072063531860298</v>
      </c>
      <c r="N165" s="32">
        <f t="shared" si="74"/>
        <v>7.5057059124646868</v>
      </c>
      <c r="O165" s="32">
        <f t="shared" si="74"/>
        <v>6.6349842101105967</v>
      </c>
      <c r="P165" s="32">
        <f t="shared" si="74"/>
        <v>5.658693756857601</v>
      </c>
      <c r="Q165" s="32">
        <f t="shared" si="74"/>
        <v>4.8063990273304844</v>
      </c>
      <c r="R165" s="32">
        <f t="shared" si="74"/>
        <v>5.5672094862056127</v>
      </c>
      <c r="S165" s="32">
        <f t="shared" si="42"/>
        <v>4.5374676291317941</v>
      </c>
      <c r="T165" s="32">
        <f t="shared" si="42"/>
        <v>6.8208073081577529</v>
      </c>
      <c r="U165" s="32">
        <f t="shared" ref="U165" si="81">(U79/U$10)*100</f>
        <v>4.807968053637012</v>
      </c>
    </row>
    <row r="166" spans="1:21" x14ac:dyDescent="0.35">
      <c r="A166" s="19" t="s">
        <v>144</v>
      </c>
      <c r="B166" s="388"/>
      <c r="C166" s="20" t="s">
        <v>60</v>
      </c>
      <c r="D166" s="35">
        <f t="shared" si="74"/>
        <v>5.7902229540229024</v>
      </c>
      <c r="E166" s="35">
        <f t="shared" si="74"/>
        <v>7.5997191755435276</v>
      </c>
      <c r="F166" s="35">
        <f t="shared" si="74"/>
        <v>7.1597727104772009</v>
      </c>
      <c r="G166" s="35">
        <f t="shared" si="74"/>
        <v>11.25033631564127</v>
      </c>
      <c r="H166" s="35">
        <f t="shared" si="74"/>
        <v>9.9983081875783597</v>
      </c>
      <c r="I166" s="35">
        <f t="shared" si="74"/>
        <v>5.7252788129477477</v>
      </c>
      <c r="J166" s="35">
        <f t="shared" si="74"/>
        <v>6.4647619725193897</v>
      </c>
      <c r="K166" s="35">
        <f t="shared" si="74"/>
        <v>8.1155953862986543</v>
      </c>
      <c r="L166" s="35">
        <f t="shared" si="74"/>
        <v>6.7696008852662191</v>
      </c>
      <c r="M166" s="35">
        <f t="shared" si="74"/>
        <v>10.072063531860298</v>
      </c>
      <c r="N166" s="35">
        <f t="shared" si="74"/>
        <v>7.5057059124646868</v>
      </c>
      <c r="O166" s="35">
        <f t="shared" si="74"/>
        <v>6.6349842101105967</v>
      </c>
      <c r="P166" s="35">
        <f t="shared" si="74"/>
        <v>5.658693756857601</v>
      </c>
      <c r="Q166" s="35">
        <f t="shared" si="74"/>
        <v>4.8063990273304844</v>
      </c>
      <c r="R166" s="35">
        <f t="shared" si="74"/>
        <v>5.5672094862056127</v>
      </c>
      <c r="S166" s="35">
        <f t="shared" si="42"/>
        <v>4.5374676291317941</v>
      </c>
      <c r="T166" s="35">
        <f t="shared" si="42"/>
        <v>6.8208073081577529</v>
      </c>
      <c r="U166" s="35">
        <f t="shared" ref="U166" si="82">(U80/U$10)*100</f>
        <v>4.807968053637012</v>
      </c>
    </row>
    <row r="167" spans="1:21" x14ac:dyDescent="0.35">
      <c r="A167" s="19" t="s">
        <v>144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35">
      <c r="A168" s="19" t="s">
        <v>144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35">
      <c r="A169" s="19" t="s">
        <v>144</v>
      </c>
      <c r="B169" s="389"/>
      <c r="C169" s="25" t="s">
        <v>63</v>
      </c>
      <c r="D169" s="40">
        <f t="shared" si="74"/>
        <v>0</v>
      </c>
      <c r="E169" s="40">
        <f t="shared" si="74"/>
        <v>0</v>
      </c>
      <c r="F169" s="40">
        <f t="shared" si="74"/>
        <v>0</v>
      </c>
      <c r="G169" s="40">
        <f t="shared" si="74"/>
        <v>0</v>
      </c>
      <c r="H169" s="40">
        <f t="shared" si="74"/>
        <v>0</v>
      </c>
      <c r="I169" s="40">
        <f t="shared" si="74"/>
        <v>0</v>
      </c>
      <c r="J169" s="40">
        <f t="shared" si="74"/>
        <v>0</v>
      </c>
      <c r="K169" s="40">
        <f t="shared" si="74"/>
        <v>0</v>
      </c>
      <c r="L169" s="40">
        <f t="shared" si="74"/>
        <v>0</v>
      </c>
      <c r="M169" s="40">
        <f t="shared" si="74"/>
        <v>0</v>
      </c>
      <c r="N169" s="40">
        <f t="shared" si="74"/>
        <v>0</v>
      </c>
      <c r="O169" s="40">
        <f t="shared" si="74"/>
        <v>0</v>
      </c>
      <c r="P169" s="40">
        <f t="shared" si="74"/>
        <v>0</v>
      </c>
      <c r="Q169" s="40">
        <f t="shared" si="74"/>
        <v>0</v>
      </c>
      <c r="R169" s="40">
        <f t="shared" si="74"/>
        <v>0</v>
      </c>
      <c r="S169" s="40">
        <f t="shared" si="42"/>
        <v>0</v>
      </c>
      <c r="T169" s="40">
        <f t="shared" si="42"/>
        <v>0</v>
      </c>
      <c r="U169" s="40">
        <f t="shared" ref="U169" si="83">(U83/U$10)*100</f>
        <v>0</v>
      </c>
    </row>
    <row r="170" spans="1:21" x14ac:dyDescent="0.35">
      <c r="A170" s="19" t="s">
        <v>144</v>
      </c>
    </row>
    <row r="171" spans="1:21" x14ac:dyDescent="0.35">
      <c r="A171" s="19" t="s">
        <v>144</v>
      </c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1" ht="15" customHeight="1" x14ac:dyDescent="0.35">
      <c r="A172" s="19" t="s">
        <v>144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</row>
    <row r="173" spans="1:21" ht="15" customHeight="1" x14ac:dyDescent="0.35">
      <c r="A173" s="19" t="s">
        <v>144</v>
      </c>
      <c r="B173" s="385" t="s">
        <v>0</v>
      </c>
      <c r="C173" s="260" t="s">
        <v>125</v>
      </c>
      <c r="D173" s="87">
        <f t="shared" ref="D173:R173" si="84">(D8/D$87)*100</f>
        <v>3.9354350245071905</v>
      </c>
      <c r="E173" s="87">
        <f t="shared" si="84"/>
        <v>2.9333034484631653</v>
      </c>
      <c r="F173" s="87">
        <f t="shared" si="84"/>
        <v>3.3330973979084111</v>
      </c>
      <c r="G173" s="87">
        <f t="shared" si="84"/>
        <v>2.357201478227156</v>
      </c>
      <c r="H173" s="87">
        <f t="shared" si="84"/>
        <v>2.6087148417531467</v>
      </c>
      <c r="I173" s="87">
        <f t="shared" si="84"/>
        <v>2.5996661559853385</v>
      </c>
      <c r="J173" s="87">
        <f t="shared" si="84"/>
        <v>2.3935126870558583</v>
      </c>
      <c r="K173" s="87">
        <f t="shared" si="84"/>
        <v>2.7133096990557908</v>
      </c>
      <c r="L173" s="87">
        <f t="shared" si="84"/>
        <v>3.0396675149277343</v>
      </c>
      <c r="M173" s="87">
        <f t="shared" si="84"/>
        <v>3.4170835684119334</v>
      </c>
      <c r="N173" s="87">
        <f t="shared" si="84"/>
        <v>3.4685420989806275</v>
      </c>
      <c r="O173" s="87">
        <f t="shared" si="84"/>
        <v>3.6109685806012557</v>
      </c>
      <c r="P173" s="87">
        <f t="shared" si="84"/>
        <v>2.7303879562876565</v>
      </c>
      <c r="Q173" s="87">
        <f t="shared" si="84"/>
        <v>2.8519166212791185</v>
      </c>
      <c r="R173" s="87">
        <f t="shared" si="84"/>
        <v>3.5071058469994023</v>
      </c>
      <c r="S173" s="87">
        <f>(S8/S$87)*100</f>
        <v>3.3059260741446881</v>
      </c>
      <c r="T173" s="87">
        <f>(T8/T$87)*100</f>
        <v>2.7002751542816283</v>
      </c>
      <c r="U173" s="87">
        <f>(U8/U$87)*100</f>
        <v>2.8874352912604309</v>
      </c>
    </row>
    <row r="174" spans="1:21" ht="15" customHeight="1" x14ac:dyDescent="0.35">
      <c r="A174" s="19" t="s">
        <v>144</v>
      </c>
      <c r="B174" s="386"/>
      <c r="C174" s="260" t="s">
        <v>124</v>
      </c>
      <c r="D174" s="87">
        <f t="shared" ref="D174:R174" si="85">(D9/D$87)*100</f>
        <v>2.267084829442457</v>
      </c>
      <c r="E174" s="87">
        <f t="shared" si="85"/>
        <v>1.6358898139430458</v>
      </c>
      <c r="F174" s="87">
        <f t="shared" si="85"/>
        <v>1.5993874684303744</v>
      </c>
      <c r="G174" s="87">
        <f t="shared" si="85"/>
        <v>1.2729051842358068</v>
      </c>
      <c r="H174" s="87">
        <f t="shared" si="85"/>
        <v>1.2130166793479109</v>
      </c>
      <c r="I174" s="87">
        <f t="shared" si="85"/>
        <v>1.4435324153718732</v>
      </c>
      <c r="J174" s="87">
        <f t="shared" si="85"/>
        <v>1.2988201799149846</v>
      </c>
      <c r="K174" s="87">
        <f t="shared" si="85"/>
        <v>1.4057429384732862</v>
      </c>
      <c r="L174" s="87">
        <f t="shared" si="85"/>
        <v>1.5499678798248169</v>
      </c>
      <c r="M174" s="87">
        <f t="shared" si="85"/>
        <v>1.8259275922632143</v>
      </c>
      <c r="N174" s="87">
        <f t="shared" si="85"/>
        <v>1.5670535601932127</v>
      </c>
      <c r="O174" s="87">
        <f t="shared" si="85"/>
        <v>1.6717230880194656</v>
      </c>
      <c r="P174" s="87">
        <f t="shared" si="85"/>
        <v>1.4669849083233748</v>
      </c>
      <c r="Q174" s="87">
        <f t="shared" si="85"/>
        <v>1.4477317784374664</v>
      </c>
      <c r="R174" s="87">
        <f t="shared" si="85"/>
        <v>1.4063496512922502</v>
      </c>
      <c r="S174" s="87">
        <f t="shared" ref="S174:T175" si="86">(S9/S$87)*100</f>
        <v>1.3858845918687448</v>
      </c>
      <c r="T174" s="87">
        <f t="shared" si="86"/>
        <v>1.2321834418913238</v>
      </c>
      <c r="U174" s="87">
        <f t="shared" ref="U174" si="87">(U9/U$87)*100</f>
        <v>1.363138727683461</v>
      </c>
    </row>
    <row r="175" spans="1:21" ht="15" customHeight="1" x14ac:dyDescent="0.35">
      <c r="A175" s="19" t="s">
        <v>144</v>
      </c>
      <c r="B175" s="386"/>
      <c r="C175" s="95" t="s">
        <v>126</v>
      </c>
      <c r="D175" s="87">
        <f t="shared" ref="D175:R175" si="88">(D10/D$87)*100</f>
        <v>2.267084829442457</v>
      </c>
      <c r="E175" s="87">
        <f t="shared" si="88"/>
        <v>1.6358898139430458</v>
      </c>
      <c r="F175" s="87">
        <f t="shared" si="88"/>
        <v>1.5993874684303744</v>
      </c>
      <c r="G175" s="87">
        <f t="shared" si="88"/>
        <v>1.2729051842358068</v>
      </c>
      <c r="H175" s="87">
        <f t="shared" si="88"/>
        <v>1.2130166793479109</v>
      </c>
      <c r="I175" s="87">
        <f t="shared" si="88"/>
        <v>1.4435324153718732</v>
      </c>
      <c r="J175" s="87">
        <f t="shared" si="88"/>
        <v>1.2988201799149846</v>
      </c>
      <c r="K175" s="87">
        <f t="shared" si="88"/>
        <v>1.4057429384732862</v>
      </c>
      <c r="L175" s="87">
        <f t="shared" si="88"/>
        <v>1.5499678798248169</v>
      </c>
      <c r="M175" s="87">
        <f t="shared" si="88"/>
        <v>1.8259275922632143</v>
      </c>
      <c r="N175" s="87">
        <f t="shared" si="88"/>
        <v>1.5670535601932127</v>
      </c>
      <c r="O175" s="87">
        <f t="shared" si="88"/>
        <v>1.6717230880194656</v>
      </c>
      <c r="P175" s="87">
        <f t="shared" si="88"/>
        <v>1.4669849083233748</v>
      </c>
      <c r="Q175" s="87">
        <f t="shared" si="88"/>
        <v>1.4477317784374664</v>
      </c>
      <c r="R175" s="87">
        <f t="shared" si="88"/>
        <v>1.4063496512922502</v>
      </c>
      <c r="S175" s="87">
        <f t="shared" si="86"/>
        <v>1.3858845918687448</v>
      </c>
      <c r="T175" s="87">
        <f t="shared" si="86"/>
        <v>1.2321834418913238</v>
      </c>
      <c r="U175" s="87">
        <f t="shared" ref="U175" si="89">(U10/U$87)*100</f>
        <v>1.363138727683461</v>
      </c>
    </row>
    <row r="176" spans="1:21" ht="15" customHeight="1" x14ac:dyDescent="0.35">
      <c r="A176" s="19" t="s">
        <v>144</v>
      </c>
      <c r="B176" s="386"/>
      <c r="C176" s="260" t="s">
        <v>123</v>
      </c>
      <c r="D176" s="87">
        <f t="shared" ref="D176:R176" si="90">(D11/D$87)*100</f>
        <v>2.267084829442457</v>
      </c>
      <c r="E176" s="87">
        <f t="shared" si="90"/>
        <v>1.6358898139430458</v>
      </c>
      <c r="F176" s="87">
        <f t="shared" si="90"/>
        <v>1.5993874684303744</v>
      </c>
      <c r="G176" s="87">
        <f t="shared" si="90"/>
        <v>1.2729051842358068</v>
      </c>
      <c r="H176" s="87">
        <f t="shared" si="90"/>
        <v>1.2130166793479109</v>
      </c>
      <c r="I176" s="87">
        <f t="shared" si="90"/>
        <v>1.4435324153718732</v>
      </c>
      <c r="J176" s="87">
        <f t="shared" si="90"/>
        <v>1.2988201799149846</v>
      </c>
      <c r="K176" s="87">
        <f t="shared" si="90"/>
        <v>1.4057429384732862</v>
      </c>
      <c r="L176" s="87">
        <f t="shared" si="90"/>
        <v>1.5499678798248169</v>
      </c>
      <c r="M176" s="87">
        <f t="shared" si="90"/>
        <v>1.8259275922632143</v>
      </c>
      <c r="N176" s="87">
        <f t="shared" si="90"/>
        <v>1.5670535601932127</v>
      </c>
      <c r="O176" s="87">
        <f t="shared" si="90"/>
        <v>1.6717230880194656</v>
      </c>
      <c r="P176" s="87">
        <f t="shared" si="90"/>
        <v>1.4669849083233748</v>
      </c>
      <c r="Q176" s="87">
        <f t="shared" si="90"/>
        <v>1.4477317784374664</v>
      </c>
      <c r="R176" s="87">
        <f t="shared" si="90"/>
        <v>1.4063496512922502</v>
      </c>
      <c r="S176" s="87">
        <f t="shared" ref="S176:T176" si="91">(S11/S$87)*100</f>
        <v>1.3858845918687448</v>
      </c>
      <c r="T176" s="87">
        <f t="shared" si="91"/>
        <v>1.2321834418913238</v>
      </c>
      <c r="U176" s="87">
        <f t="shared" ref="U176" si="92">(U11/U$87)*100</f>
        <v>1.363138727683461</v>
      </c>
    </row>
    <row r="177" spans="1:21" ht="15" customHeight="1" x14ac:dyDescent="0.35">
      <c r="A177" s="19" t="s">
        <v>144</v>
      </c>
      <c r="B177" s="386"/>
      <c r="C177" s="20" t="s">
        <v>117</v>
      </c>
      <c r="D177" s="87">
        <f t="shared" ref="D177:R177" si="93">(D12/D$87)*100</f>
        <v>2.267084829442457</v>
      </c>
      <c r="E177" s="87">
        <f t="shared" si="93"/>
        <v>1.6358898139430458</v>
      </c>
      <c r="F177" s="87">
        <f t="shared" si="93"/>
        <v>1.5993874684303744</v>
      </c>
      <c r="G177" s="87">
        <f t="shared" si="93"/>
        <v>1.2729051842358068</v>
      </c>
      <c r="H177" s="87">
        <f t="shared" si="93"/>
        <v>1.2130166793479109</v>
      </c>
      <c r="I177" s="87">
        <f t="shared" si="93"/>
        <v>1.4435324153718732</v>
      </c>
      <c r="J177" s="87">
        <f t="shared" si="93"/>
        <v>1.2988201799149846</v>
      </c>
      <c r="K177" s="87">
        <f t="shared" si="93"/>
        <v>1.4057429384732862</v>
      </c>
      <c r="L177" s="87">
        <f t="shared" si="93"/>
        <v>1.5499678798248169</v>
      </c>
      <c r="M177" s="87">
        <f t="shared" si="93"/>
        <v>1.8259275922632143</v>
      </c>
      <c r="N177" s="87">
        <f t="shared" si="93"/>
        <v>1.5670535601932127</v>
      </c>
      <c r="O177" s="87">
        <f t="shared" si="93"/>
        <v>1.6717230880194656</v>
      </c>
      <c r="P177" s="87">
        <f t="shared" si="93"/>
        <v>1.4669849083233748</v>
      </c>
      <c r="Q177" s="87">
        <f t="shared" si="93"/>
        <v>1.4477317784374664</v>
      </c>
      <c r="R177" s="87">
        <f t="shared" si="93"/>
        <v>1.4063496512922502</v>
      </c>
      <c r="S177" s="87">
        <f t="shared" ref="S177:T177" si="94">(S12/S$87)*100</f>
        <v>1.3858845918687448</v>
      </c>
      <c r="T177" s="87">
        <f t="shared" si="94"/>
        <v>1.2321834418913238</v>
      </c>
      <c r="U177" s="87">
        <f t="shared" ref="U177" si="95">(U12/U$87)*100</f>
        <v>1.363138727683461</v>
      </c>
    </row>
    <row r="178" spans="1:21" ht="15" customHeight="1" x14ac:dyDescent="0.35">
      <c r="A178" s="19" t="s">
        <v>144</v>
      </c>
      <c r="B178" s="386"/>
      <c r="C178" s="254" t="s">
        <v>118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</row>
    <row r="179" spans="1:21" ht="15" customHeight="1" x14ac:dyDescent="0.35">
      <c r="A179" s="19" t="s">
        <v>144</v>
      </c>
      <c r="B179" s="386"/>
      <c r="C179" s="254" t="s">
        <v>119</v>
      </c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</row>
    <row r="180" spans="1:21" ht="15" customHeight="1" x14ac:dyDescent="0.35">
      <c r="A180" s="19" t="s">
        <v>144</v>
      </c>
      <c r="B180" s="386"/>
      <c r="C180" s="254" t="s">
        <v>120</v>
      </c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</row>
    <row r="181" spans="1:21" ht="15" customHeight="1" x14ac:dyDescent="0.35">
      <c r="A181" s="19" t="s">
        <v>144</v>
      </c>
      <c r="B181" s="386"/>
      <c r="C181" s="260" t="s">
        <v>121</v>
      </c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</row>
    <row r="182" spans="1:21" ht="15" customHeight="1" x14ac:dyDescent="0.35">
      <c r="A182" s="19" t="s">
        <v>144</v>
      </c>
      <c r="B182" s="386"/>
      <c r="C182" s="260" t="s">
        <v>122</v>
      </c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</row>
    <row r="183" spans="1:21" ht="15" customHeight="1" x14ac:dyDescent="0.35">
      <c r="A183" s="19" t="s">
        <v>144</v>
      </c>
      <c r="B183" s="387"/>
      <c r="C183" s="261" t="s">
        <v>116</v>
      </c>
      <c r="D183" s="52">
        <f t="shared" ref="D183:R183" si="96">(D18/D$87)*100</f>
        <v>1.6683501950647335</v>
      </c>
      <c r="E183" s="52">
        <f t="shared" si="96"/>
        <v>1.2974136345201193</v>
      </c>
      <c r="F183" s="52">
        <f t="shared" si="96"/>
        <v>1.7337099294780369</v>
      </c>
      <c r="G183" s="52">
        <f t="shared" si="96"/>
        <v>1.0842962939913496</v>
      </c>
      <c r="H183" s="52">
        <f t="shared" si="96"/>
        <v>1.3956981624052363</v>
      </c>
      <c r="I183" s="52">
        <f t="shared" si="96"/>
        <v>1.1561337406134657</v>
      </c>
      <c r="J183" s="52">
        <f t="shared" si="96"/>
        <v>1.094692507140874</v>
      </c>
      <c r="K183" s="52">
        <f t="shared" si="96"/>
        <v>1.3075667605825045</v>
      </c>
      <c r="L183" s="52">
        <f t="shared" si="96"/>
        <v>1.4896996351029173</v>
      </c>
      <c r="M183" s="52">
        <f t="shared" si="96"/>
        <v>1.5911559761487195</v>
      </c>
      <c r="N183" s="52">
        <f t="shared" si="96"/>
        <v>1.9014885387874145</v>
      </c>
      <c r="O183" s="52">
        <f t="shared" si="96"/>
        <v>1.9392454925817897</v>
      </c>
      <c r="P183" s="52">
        <f t="shared" si="96"/>
        <v>1.2634030479642817</v>
      </c>
      <c r="Q183" s="52">
        <f t="shared" si="96"/>
        <v>1.4041848428416526</v>
      </c>
      <c r="R183" s="52">
        <f t="shared" si="96"/>
        <v>2.1007561957071523</v>
      </c>
      <c r="S183" s="52">
        <f t="shared" ref="S183:T183" si="97">(S18/S$87)*100</f>
        <v>1.9200414822759428</v>
      </c>
      <c r="T183" s="52">
        <f t="shared" si="97"/>
        <v>1.4680917123903043</v>
      </c>
      <c r="U183" s="52">
        <f t="shared" ref="U183" si="98">(U18/U$87)*100</f>
        <v>1.5242965635769696</v>
      </c>
    </row>
    <row r="184" spans="1:21" x14ac:dyDescent="0.35">
      <c r="A184" s="19" t="s">
        <v>144</v>
      </c>
      <c r="B184" s="390" t="s">
        <v>4</v>
      </c>
      <c r="C184" s="254" t="s">
        <v>59</v>
      </c>
      <c r="D184" s="51">
        <f t="shared" ref="D184:R184" si="99">(D19/D$87)*100</f>
        <v>0.32677331749772948</v>
      </c>
      <c r="E184" s="51">
        <f t="shared" si="99"/>
        <v>0.17868882028737795</v>
      </c>
      <c r="F184" s="51">
        <f t="shared" si="99"/>
        <v>0.15004544589064964</v>
      </c>
      <c r="G184" s="51">
        <f t="shared" si="99"/>
        <v>0.10413392036697057</v>
      </c>
      <c r="H184" s="51">
        <f t="shared" si="99"/>
        <v>0.10302602335672999</v>
      </c>
      <c r="I184" s="51">
        <f t="shared" si="99"/>
        <v>0.22841079985948834</v>
      </c>
      <c r="J184" s="51">
        <f t="shared" si="99"/>
        <v>0.18929196973700171</v>
      </c>
      <c r="K184" s="51">
        <f t="shared" si="99"/>
        <v>0.11742168167212481</v>
      </c>
      <c r="L184" s="51">
        <f t="shared" si="99"/>
        <v>9.3068413960218019E-2</v>
      </c>
      <c r="M184" s="51">
        <f t="shared" si="99"/>
        <v>0.22926866490414483</v>
      </c>
      <c r="N184" s="51">
        <f t="shared" si="99"/>
        <v>0.18505641062606659</v>
      </c>
      <c r="O184" s="51">
        <f t="shared" si="99"/>
        <v>0.17474543210801616</v>
      </c>
      <c r="P184" s="51">
        <f t="shared" si="99"/>
        <v>0.18024564016838174</v>
      </c>
      <c r="Q184" s="51">
        <f t="shared" si="99"/>
        <v>0.11279167641610277</v>
      </c>
      <c r="R184" s="51">
        <f t="shared" si="99"/>
        <v>0.14314539247003388</v>
      </c>
      <c r="S184" s="51">
        <f t="shared" ref="S184:T184" si="100">(S19/S$87)*100</f>
        <v>0.13939366384869539</v>
      </c>
      <c r="T184" s="51">
        <f t="shared" si="100"/>
        <v>0.12955965059539185</v>
      </c>
      <c r="U184" s="51">
        <f t="shared" ref="U184" si="101">(U19/U$87)*100</f>
        <v>0.12410630225078735</v>
      </c>
    </row>
    <row r="185" spans="1:21" x14ac:dyDescent="0.35">
      <c r="A185" s="19" t="s">
        <v>144</v>
      </c>
      <c r="B185" s="390"/>
      <c r="C185" s="254" t="s">
        <v>60</v>
      </c>
      <c r="D185" s="51">
        <f t="shared" ref="D185:R185" si="102">(D20/D$87)*100</f>
        <v>0.32677331749772948</v>
      </c>
      <c r="E185" s="51">
        <f t="shared" si="102"/>
        <v>0.17868882028737795</v>
      </c>
      <c r="F185" s="51">
        <f t="shared" si="102"/>
        <v>0.15004544589064964</v>
      </c>
      <c r="G185" s="51">
        <f t="shared" si="102"/>
        <v>0.10413392036697057</v>
      </c>
      <c r="H185" s="51">
        <f t="shared" si="102"/>
        <v>0.10302602335672999</v>
      </c>
      <c r="I185" s="51">
        <f t="shared" si="102"/>
        <v>0.22841079985948834</v>
      </c>
      <c r="J185" s="51">
        <f t="shared" si="102"/>
        <v>0.18929196973700171</v>
      </c>
      <c r="K185" s="51">
        <f t="shared" si="102"/>
        <v>0.11742168167212481</v>
      </c>
      <c r="L185" s="51">
        <f t="shared" si="102"/>
        <v>9.3068413960218019E-2</v>
      </c>
      <c r="M185" s="51">
        <f t="shared" si="102"/>
        <v>0.22926866490414483</v>
      </c>
      <c r="N185" s="51">
        <f t="shared" si="102"/>
        <v>0.18505641062606659</v>
      </c>
      <c r="O185" s="51">
        <f t="shared" si="102"/>
        <v>0.17474543210801616</v>
      </c>
      <c r="P185" s="51">
        <f t="shared" si="102"/>
        <v>0.18024564016838174</v>
      </c>
      <c r="Q185" s="51">
        <f t="shared" si="102"/>
        <v>0.11279167641610277</v>
      </c>
      <c r="R185" s="51">
        <f t="shared" si="102"/>
        <v>0.14314539247003388</v>
      </c>
      <c r="S185" s="51">
        <f t="shared" ref="S185:T185" si="103">(S20/S$87)*100</f>
        <v>0.13939366384869539</v>
      </c>
      <c r="T185" s="51">
        <f t="shared" si="103"/>
        <v>0.12955965059539185</v>
      </c>
      <c r="U185" s="51">
        <f t="shared" ref="U185" si="104">(U20/U$87)*100</f>
        <v>0.12410630225078735</v>
      </c>
    </row>
    <row r="186" spans="1:21" x14ac:dyDescent="0.35">
      <c r="A186" s="19" t="s">
        <v>144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x14ac:dyDescent="0.35">
      <c r="A187" s="19" t="s">
        <v>144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35">
      <c r="A188" s="19" t="s">
        <v>144</v>
      </c>
      <c r="B188" s="391"/>
      <c r="C188" s="255" t="s">
        <v>63</v>
      </c>
      <c r="D188" s="52">
        <f t="shared" ref="D188:R188" si="105">(D23/D$87)*100</f>
        <v>0</v>
      </c>
      <c r="E188" s="52">
        <f t="shared" si="105"/>
        <v>0</v>
      </c>
      <c r="F188" s="52">
        <f t="shared" si="105"/>
        <v>0</v>
      </c>
      <c r="G188" s="52">
        <f t="shared" si="105"/>
        <v>0</v>
      </c>
      <c r="H188" s="52">
        <f t="shared" si="105"/>
        <v>0</v>
      </c>
      <c r="I188" s="52">
        <f t="shared" si="105"/>
        <v>0</v>
      </c>
      <c r="J188" s="52">
        <f t="shared" si="105"/>
        <v>0</v>
      </c>
      <c r="K188" s="52">
        <f t="shared" si="105"/>
        <v>0</v>
      </c>
      <c r="L188" s="52">
        <f t="shared" si="105"/>
        <v>0</v>
      </c>
      <c r="M188" s="52">
        <f t="shared" si="105"/>
        <v>0</v>
      </c>
      <c r="N188" s="52">
        <f t="shared" si="105"/>
        <v>0</v>
      </c>
      <c r="O188" s="52">
        <f t="shared" si="105"/>
        <v>0</v>
      </c>
      <c r="P188" s="52">
        <f t="shared" si="105"/>
        <v>0</v>
      </c>
      <c r="Q188" s="52">
        <f t="shared" si="105"/>
        <v>0</v>
      </c>
      <c r="R188" s="52">
        <f t="shared" si="105"/>
        <v>0</v>
      </c>
      <c r="S188" s="52">
        <f t="shared" ref="S188:T188" si="106">(S23/S$87)*100</f>
        <v>0</v>
      </c>
      <c r="T188" s="52">
        <f t="shared" si="106"/>
        <v>0</v>
      </c>
      <c r="U188" s="52">
        <f t="shared" ref="U188" si="107">(U23/U$87)*100</f>
        <v>0</v>
      </c>
    </row>
    <row r="189" spans="1:21" x14ac:dyDescent="0.35">
      <c r="A189" s="19" t="s">
        <v>144</v>
      </c>
      <c r="B189" s="390" t="s">
        <v>5</v>
      </c>
      <c r="C189" s="17" t="s">
        <v>59</v>
      </c>
      <c r="D189" s="51">
        <f t="shared" ref="D189:R189" si="108">(D24/D$87)*100</f>
        <v>0.16501478925287077</v>
      </c>
      <c r="E189" s="51">
        <f t="shared" si="108"/>
        <v>8.5010174107013545E-2</v>
      </c>
      <c r="F189" s="51">
        <f t="shared" si="108"/>
        <v>0.14831993907017349</v>
      </c>
      <c r="G189" s="51">
        <f t="shared" si="108"/>
        <v>0.125933762744915</v>
      </c>
      <c r="H189" s="51">
        <f t="shared" si="108"/>
        <v>8.8638343457173793E-2</v>
      </c>
      <c r="I189" s="51">
        <f t="shared" si="108"/>
        <v>6.8457426498663612E-2</v>
      </c>
      <c r="J189" s="51">
        <f t="shared" si="108"/>
        <v>6.4653967596666487E-2</v>
      </c>
      <c r="K189" s="51">
        <f t="shared" si="108"/>
        <v>0.10255487860246446</v>
      </c>
      <c r="L189" s="51">
        <f t="shared" si="108"/>
        <v>9.2236058606657331E-2</v>
      </c>
      <c r="M189" s="51">
        <f t="shared" si="108"/>
        <v>0.10897548946712336</v>
      </c>
      <c r="N189" s="51">
        <f t="shared" si="108"/>
        <v>0.11527387473881175</v>
      </c>
      <c r="O189" s="51">
        <f t="shared" si="108"/>
        <v>9.6196779827907919E-2</v>
      </c>
      <c r="P189" s="51">
        <f t="shared" si="108"/>
        <v>6.3611877316496021E-2</v>
      </c>
      <c r="Q189" s="51">
        <f t="shared" si="108"/>
        <v>5.982554679118833E-2</v>
      </c>
      <c r="R189" s="51">
        <f t="shared" si="108"/>
        <v>5.5960354042833421E-2</v>
      </c>
      <c r="S189" s="51">
        <f t="shared" ref="S189:T189" si="109">(S24/S$87)*100</f>
        <v>5.3897532897209187E-2</v>
      </c>
      <c r="T189" s="51">
        <f t="shared" si="109"/>
        <v>3.5116381037031345E-2</v>
      </c>
      <c r="U189" s="51">
        <f t="shared" ref="U189" si="110">(U24/U$87)*100</f>
        <v>4.1499012658788269E-2</v>
      </c>
    </row>
    <row r="190" spans="1:21" x14ac:dyDescent="0.35">
      <c r="A190" s="19" t="s">
        <v>144</v>
      </c>
      <c r="B190" s="390"/>
      <c r="C190" s="20" t="s">
        <v>60</v>
      </c>
      <c r="D190" s="51">
        <f t="shared" ref="D190:R190" si="111">(D25/D$87)*100</f>
        <v>0.16501478925287077</v>
      </c>
      <c r="E190" s="51">
        <f t="shared" si="111"/>
        <v>8.5010174107013545E-2</v>
      </c>
      <c r="F190" s="51">
        <f t="shared" si="111"/>
        <v>0.14831993907017349</v>
      </c>
      <c r="G190" s="51">
        <f t="shared" si="111"/>
        <v>0.125933762744915</v>
      </c>
      <c r="H190" s="51">
        <f t="shared" si="111"/>
        <v>8.8638343457173793E-2</v>
      </c>
      <c r="I190" s="51">
        <f t="shared" si="111"/>
        <v>6.8457426498663612E-2</v>
      </c>
      <c r="J190" s="51">
        <f t="shared" si="111"/>
        <v>6.4653967596666487E-2</v>
      </c>
      <c r="K190" s="51">
        <f t="shared" si="111"/>
        <v>0.10255487860246446</v>
      </c>
      <c r="L190" s="51">
        <f t="shared" si="111"/>
        <v>9.2236058606657331E-2</v>
      </c>
      <c r="M190" s="51">
        <f t="shared" si="111"/>
        <v>0.10897548946712336</v>
      </c>
      <c r="N190" s="51">
        <f t="shared" si="111"/>
        <v>0.11527387473881175</v>
      </c>
      <c r="O190" s="51">
        <f t="shared" si="111"/>
        <v>9.6196779827907919E-2</v>
      </c>
      <c r="P190" s="51">
        <f t="shared" si="111"/>
        <v>6.3611877316496021E-2</v>
      </c>
      <c r="Q190" s="51">
        <f t="shared" si="111"/>
        <v>5.982554679118833E-2</v>
      </c>
      <c r="R190" s="51">
        <f t="shared" si="111"/>
        <v>5.5960354042833421E-2</v>
      </c>
      <c r="S190" s="51">
        <f t="shared" ref="S190:T190" si="112">(S25/S$87)*100</f>
        <v>5.3897532897209187E-2</v>
      </c>
      <c r="T190" s="51">
        <f t="shared" si="112"/>
        <v>3.5116381037031345E-2</v>
      </c>
      <c r="U190" s="51">
        <f t="shared" ref="U190" si="113">(U25/U$87)*100</f>
        <v>4.1499012658788269E-2</v>
      </c>
    </row>
    <row r="191" spans="1:21" x14ac:dyDescent="0.35">
      <c r="A191" s="19" t="s">
        <v>144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x14ac:dyDescent="0.35">
      <c r="A192" s="19" t="s">
        <v>144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35">
      <c r="A193" s="19" t="s">
        <v>144</v>
      </c>
      <c r="B193" s="391"/>
      <c r="C193" s="27" t="s">
        <v>63</v>
      </c>
      <c r="D193" s="52">
        <f t="shared" ref="D193:R193" si="114">(D28/D$87)*100</f>
        <v>0</v>
      </c>
      <c r="E193" s="52">
        <f t="shared" si="114"/>
        <v>0</v>
      </c>
      <c r="F193" s="52">
        <f t="shared" si="114"/>
        <v>0</v>
      </c>
      <c r="G193" s="52">
        <f t="shared" si="114"/>
        <v>0</v>
      </c>
      <c r="H193" s="52">
        <f t="shared" si="114"/>
        <v>0</v>
      </c>
      <c r="I193" s="52">
        <f t="shared" si="114"/>
        <v>0</v>
      </c>
      <c r="J193" s="52">
        <f t="shared" si="114"/>
        <v>0</v>
      </c>
      <c r="K193" s="52">
        <f t="shared" si="114"/>
        <v>0</v>
      </c>
      <c r="L193" s="52">
        <f t="shared" si="114"/>
        <v>0</v>
      </c>
      <c r="M193" s="52">
        <f t="shared" si="114"/>
        <v>0</v>
      </c>
      <c r="N193" s="52">
        <f t="shared" si="114"/>
        <v>0</v>
      </c>
      <c r="O193" s="52">
        <f t="shared" si="114"/>
        <v>0</v>
      </c>
      <c r="P193" s="52">
        <f t="shared" si="114"/>
        <v>0</v>
      </c>
      <c r="Q193" s="52">
        <f t="shared" si="114"/>
        <v>0</v>
      </c>
      <c r="R193" s="52">
        <f t="shared" si="114"/>
        <v>0</v>
      </c>
      <c r="S193" s="52">
        <f t="shared" ref="S193:U195" si="115">(S28/S$87)*100</f>
        <v>0</v>
      </c>
      <c r="T193" s="52">
        <f t="shared" si="115"/>
        <v>0</v>
      </c>
      <c r="U193" s="52">
        <f t="shared" si="115"/>
        <v>0</v>
      </c>
    </row>
    <row r="194" spans="1:21" x14ac:dyDescent="0.35">
      <c r="A194" s="19" t="s">
        <v>144</v>
      </c>
      <c r="B194" s="390" t="s">
        <v>6</v>
      </c>
      <c r="C194" s="17" t="s">
        <v>59</v>
      </c>
      <c r="D194" s="51">
        <f t="shared" ref="D194:R194" si="116">(D29/D$87)*100</f>
        <v>1.2597197392273156E-2</v>
      </c>
      <c r="E194" s="51">
        <f t="shared" si="116"/>
        <v>5.7255446275963975E-3</v>
      </c>
      <c r="F194" s="51">
        <f t="shared" si="116"/>
        <v>4.7508020391373541E-3</v>
      </c>
      <c r="G194" s="51">
        <f t="shared" si="116"/>
        <v>5.7600619569689489E-3</v>
      </c>
      <c r="H194" s="51">
        <f t="shared" si="116"/>
        <v>5.1881649376677502E-3</v>
      </c>
      <c r="I194" s="51">
        <f t="shared" si="116"/>
        <v>7.5419197421407666E-3</v>
      </c>
      <c r="J194" s="51">
        <f t="shared" si="116"/>
        <v>6.5966561387894168E-3</v>
      </c>
      <c r="K194" s="51">
        <f t="shared" si="116"/>
        <v>1.5038045898231437E-2</v>
      </c>
      <c r="L194" s="51">
        <f t="shared" si="116"/>
        <v>1.8790269198318381E-2</v>
      </c>
      <c r="M194" s="51">
        <f t="shared" si="116"/>
        <v>1.4630612857639145E-2</v>
      </c>
      <c r="N194" s="51">
        <f t="shared" si="116"/>
        <v>1.3852412732040815E-2</v>
      </c>
      <c r="O194" s="51">
        <f t="shared" si="116"/>
        <v>1.2136404732705587E-2</v>
      </c>
      <c r="P194" s="51">
        <f t="shared" si="116"/>
        <v>1.8431644066579156E-2</v>
      </c>
      <c r="Q194" s="51">
        <f t="shared" si="116"/>
        <v>1.8692679677798255E-2</v>
      </c>
      <c r="R194" s="51">
        <f t="shared" si="116"/>
        <v>1.0325815814218743E-2</v>
      </c>
      <c r="S194" s="51">
        <f t="shared" si="115"/>
        <v>1.1090314000366778E-2</v>
      </c>
      <c r="T194" s="51">
        <f t="shared" si="115"/>
        <v>9.7340648886422212E-3</v>
      </c>
      <c r="U194" s="51">
        <f t="shared" si="115"/>
        <v>9.9879793689896055E-3</v>
      </c>
    </row>
    <row r="195" spans="1:21" x14ac:dyDescent="0.35">
      <c r="A195" s="19" t="s">
        <v>144</v>
      </c>
      <c r="B195" s="390"/>
      <c r="C195" s="20" t="s">
        <v>60</v>
      </c>
      <c r="D195" s="51">
        <f t="shared" ref="D195:R195" si="117">(D30/D$87)*100</f>
        <v>1.2597197392273156E-2</v>
      </c>
      <c r="E195" s="51">
        <f t="shared" si="117"/>
        <v>5.7255446275963975E-3</v>
      </c>
      <c r="F195" s="51">
        <f t="shared" si="117"/>
        <v>4.7508020391373541E-3</v>
      </c>
      <c r="G195" s="51">
        <f t="shared" si="117"/>
        <v>5.7600619569689489E-3</v>
      </c>
      <c r="H195" s="51">
        <f t="shared" si="117"/>
        <v>5.1881649376677502E-3</v>
      </c>
      <c r="I195" s="51">
        <f t="shared" si="117"/>
        <v>7.5419197421407666E-3</v>
      </c>
      <c r="J195" s="51">
        <f t="shared" si="117"/>
        <v>6.5966561387894168E-3</v>
      </c>
      <c r="K195" s="51">
        <f t="shared" si="117"/>
        <v>1.5038045898231437E-2</v>
      </c>
      <c r="L195" s="51">
        <f t="shared" si="117"/>
        <v>1.8790269198318381E-2</v>
      </c>
      <c r="M195" s="51">
        <f t="shared" si="117"/>
        <v>1.4630612857639145E-2</v>
      </c>
      <c r="N195" s="51">
        <f t="shared" si="117"/>
        <v>1.3852412732040815E-2</v>
      </c>
      <c r="O195" s="51">
        <f t="shared" si="117"/>
        <v>1.2136404732705587E-2</v>
      </c>
      <c r="P195" s="51">
        <f t="shared" si="117"/>
        <v>1.8431644066579156E-2</v>
      </c>
      <c r="Q195" s="51">
        <f t="shared" si="117"/>
        <v>1.8692679677798255E-2</v>
      </c>
      <c r="R195" s="51">
        <f t="shared" si="117"/>
        <v>1.0325815814218743E-2</v>
      </c>
      <c r="S195" s="51">
        <f t="shared" si="115"/>
        <v>1.1090314000366778E-2</v>
      </c>
      <c r="T195" s="51">
        <f t="shared" si="115"/>
        <v>9.7340648886422212E-3</v>
      </c>
      <c r="U195" s="51">
        <f t="shared" si="115"/>
        <v>9.9879793689896055E-3</v>
      </c>
    </row>
    <row r="196" spans="1:21" x14ac:dyDescent="0.35">
      <c r="A196" s="19" t="s">
        <v>144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21" x14ac:dyDescent="0.35">
      <c r="A197" s="19" t="s">
        <v>144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35">
      <c r="A198" s="19" t="s">
        <v>144</v>
      </c>
      <c r="B198" s="391"/>
      <c r="C198" s="27" t="s">
        <v>63</v>
      </c>
      <c r="D198" s="52">
        <f t="shared" ref="D198:R198" si="118">(D33/D$87)*100</f>
        <v>0</v>
      </c>
      <c r="E198" s="52">
        <f t="shared" si="118"/>
        <v>0</v>
      </c>
      <c r="F198" s="52">
        <f t="shared" si="118"/>
        <v>0</v>
      </c>
      <c r="G198" s="52">
        <f t="shared" si="118"/>
        <v>0</v>
      </c>
      <c r="H198" s="52">
        <f t="shared" si="118"/>
        <v>0</v>
      </c>
      <c r="I198" s="52">
        <f t="shared" si="118"/>
        <v>0</v>
      </c>
      <c r="J198" s="52">
        <f t="shared" si="118"/>
        <v>0</v>
      </c>
      <c r="K198" s="52">
        <f t="shared" si="118"/>
        <v>0</v>
      </c>
      <c r="L198" s="52">
        <f t="shared" si="118"/>
        <v>0</v>
      </c>
      <c r="M198" s="52">
        <f t="shared" si="118"/>
        <v>0</v>
      </c>
      <c r="N198" s="52">
        <f t="shared" si="118"/>
        <v>0</v>
      </c>
      <c r="O198" s="52">
        <f t="shared" si="118"/>
        <v>0</v>
      </c>
      <c r="P198" s="52">
        <f t="shared" si="118"/>
        <v>0</v>
      </c>
      <c r="Q198" s="52">
        <f t="shared" si="118"/>
        <v>0</v>
      </c>
      <c r="R198" s="52">
        <f t="shared" si="118"/>
        <v>0</v>
      </c>
      <c r="S198" s="52">
        <f t="shared" ref="S198:U200" si="119">(S33/S$87)*100</f>
        <v>0</v>
      </c>
      <c r="T198" s="52">
        <f t="shared" si="119"/>
        <v>0</v>
      </c>
      <c r="U198" s="52">
        <f t="shared" si="119"/>
        <v>0</v>
      </c>
    </row>
    <row r="199" spans="1:21" x14ac:dyDescent="0.35">
      <c r="A199" s="19" t="s">
        <v>144</v>
      </c>
      <c r="B199" s="393" t="s">
        <v>7</v>
      </c>
      <c r="C199" s="28" t="s">
        <v>59</v>
      </c>
      <c r="D199" s="53">
        <f t="shared" ref="D199:R199" si="120">(D34/D$87)*100</f>
        <v>0.86689172344564103</v>
      </c>
      <c r="E199" s="53">
        <f t="shared" si="120"/>
        <v>0.70399290318375385</v>
      </c>
      <c r="F199" s="53">
        <f t="shared" si="120"/>
        <v>0.69721432856840049</v>
      </c>
      <c r="G199" s="53">
        <f t="shared" si="120"/>
        <v>0.5352692638183576</v>
      </c>
      <c r="H199" s="53">
        <f t="shared" si="120"/>
        <v>0.56842248826298258</v>
      </c>
      <c r="I199" s="53">
        <f t="shared" si="120"/>
        <v>0.651403028419278</v>
      </c>
      <c r="J199" s="53">
        <f t="shared" si="120"/>
        <v>0.65816570400233865</v>
      </c>
      <c r="K199" s="53">
        <f t="shared" si="120"/>
        <v>0.62686213939765567</v>
      </c>
      <c r="L199" s="53">
        <f t="shared" si="120"/>
        <v>0.49781732271643792</v>
      </c>
      <c r="M199" s="53">
        <f t="shared" si="120"/>
        <v>0.70882144510743428</v>
      </c>
      <c r="N199" s="53">
        <f t="shared" si="120"/>
        <v>0.59122422160177901</v>
      </c>
      <c r="O199" s="53">
        <f t="shared" si="120"/>
        <v>0.59393753899033797</v>
      </c>
      <c r="P199" s="53">
        <f t="shared" si="120"/>
        <v>0.43455693408844331</v>
      </c>
      <c r="Q199" s="53">
        <f t="shared" si="120"/>
        <v>0.44558982857005464</v>
      </c>
      <c r="R199" s="53">
        <f t="shared" si="120"/>
        <v>0.3963161998485995</v>
      </c>
      <c r="S199" s="53">
        <f t="shared" si="119"/>
        <v>0.38994164191421621</v>
      </c>
      <c r="T199" s="53">
        <f t="shared" si="119"/>
        <v>0.39718202751935633</v>
      </c>
      <c r="U199" s="53">
        <f t="shared" si="119"/>
        <v>0.46135692671696349</v>
      </c>
    </row>
    <row r="200" spans="1:21" x14ac:dyDescent="0.35">
      <c r="A200" s="19" t="s">
        <v>144</v>
      </c>
      <c r="B200" s="390"/>
      <c r="C200" s="20" t="s">
        <v>60</v>
      </c>
      <c r="D200" s="51">
        <f t="shared" ref="D200:R200" si="121">(D35/D$87)*100</f>
        <v>0.86689172344564103</v>
      </c>
      <c r="E200" s="51">
        <f t="shared" si="121"/>
        <v>0.70399290318375385</v>
      </c>
      <c r="F200" s="51">
        <f t="shared" si="121"/>
        <v>0.69721432856840049</v>
      </c>
      <c r="G200" s="51">
        <f t="shared" si="121"/>
        <v>0.5352692638183576</v>
      </c>
      <c r="H200" s="51">
        <f t="shared" si="121"/>
        <v>0.56842248826298258</v>
      </c>
      <c r="I200" s="51">
        <f t="shared" si="121"/>
        <v>0.651403028419278</v>
      </c>
      <c r="J200" s="51">
        <f t="shared" si="121"/>
        <v>0.65816570400233865</v>
      </c>
      <c r="K200" s="51">
        <f t="shared" si="121"/>
        <v>0.62686213939765567</v>
      </c>
      <c r="L200" s="51">
        <f t="shared" si="121"/>
        <v>0.49781732271643792</v>
      </c>
      <c r="M200" s="51">
        <f t="shared" si="121"/>
        <v>0.70882144510743428</v>
      </c>
      <c r="N200" s="51">
        <f t="shared" si="121"/>
        <v>0.59122422160177901</v>
      </c>
      <c r="O200" s="51">
        <f t="shared" si="121"/>
        <v>0.59393753899033797</v>
      </c>
      <c r="P200" s="51">
        <f t="shared" si="121"/>
        <v>0.43455693408844331</v>
      </c>
      <c r="Q200" s="51">
        <f t="shared" si="121"/>
        <v>0.44558982857005464</v>
      </c>
      <c r="R200" s="51">
        <f t="shared" si="121"/>
        <v>0.3963161998485995</v>
      </c>
      <c r="S200" s="51">
        <f t="shared" si="119"/>
        <v>0.38994164191421621</v>
      </c>
      <c r="T200" s="51">
        <f t="shared" si="119"/>
        <v>0.39718202751935633</v>
      </c>
      <c r="U200" s="51">
        <f t="shared" si="119"/>
        <v>0.46135692671696349</v>
      </c>
    </row>
    <row r="201" spans="1:21" x14ac:dyDescent="0.35">
      <c r="A201" s="19" t="s">
        <v>144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</row>
    <row r="202" spans="1:21" x14ac:dyDescent="0.35">
      <c r="A202" s="19" t="s">
        <v>144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35">
      <c r="A203" s="19" t="s">
        <v>144</v>
      </c>
      <c r="B203" s="391"/>
      <c r="C203" s="27" t="s">
        <v>63</v>
      </c>
      <c r="D203" s="52">
        <f t="shared" ref="D203:R203" si="122">(D38/D$87)*100</f>
        <v>0</v>
      </c>
      <c r="E203" s="52">
        <f t="shared" si="122"/>
        <v>0</v>
      </c>
      <c r="F203" s="52">
        <f t="shared" si="122"/>
        <v>0</v>
      </c>
      <c r="G203" s="52">
        <f t="shared" si="122"/>
        <v>0</v>
      </c>
      <c r="H203" s="52">
        <f t="shared" si="122"/>
        <v>0</v>
      </c>
      <c r="I203" s="52">
        <f t="shared" si="122"/>
        <v>0</v>
      </c>
      <c r="J203" s="52">
        <f t="shared" si="122"/>
        <v>0</v>
      </c>
      <c r="K203" s="52">
        <f t="shared" si="122"/>
        <v>0</v>
      </c>
      <c r="L203" s="52">
        <f t="shared" si="122"/>
        <v>0</v>
      </c>
      <c r="M203" s="52">
        <f t="shared" si="122"/>
        <v>0</v>
      </c>
      <c r="N203" s="52">
        <f t="shared" si="122"/>
        <v>0</v>
      </c>
      <c r="O203" s="52">
        <f t="shared" si="122"/>
        <v>0</v>
      </c>
      <c r="P203" s="52">
        <f t="shared" si="122"/>
        <v>0</v>
      </c>
      <c r="Q203" s="52">
        <f t="shared" si="122"/>
        <v>0</v>
      </c>
      <c r="R203" s="52">
        <f t="shared" si="122"/>
        <v>0</v>
      </c>
      <c r="S203" s="52">
        <f t="shared" ref="S203:U205" si="123">(S38/S$87)*100</f>
        <v>0</v>
      </c>
      <c r="T203" s="52">
        <f t="shared" si="123"/>
        <v>0</v>
      </c>
      <c r="U203" s="52">
        <f t="shared" si="123"/>
        <v>0</v>
      </c>
    </row>
    <row r="204" spans="1:21" x14ac:dyDescent="0.35">
      <c r="A204" s="19" t="s">
        <v>144</v>
      </c>
      <c r="B204" s="393" t="s">
        <v>8</v>
      </c>
      <c r="C204" s="28" t="s">
        <v>59</v>
      </c>
      <c r="D204" s="53">
        <f t="shared" ref="D204:R204" si="124">(D39/D$87)*100</f>
        <v>0</v>
      </c>
      <c r="E204" s="53">
        <f t="shared" si="124"/>
        <v>0</v>
      </c>
      <c r="F204" s="53">
        <f t="shared" si="124"/>
        <v>0</v>
      </c>
      <c r="G204" s="53">
        <f t="shared" si="124"/>
        <v>0</v>
      </c>
      <c r="H204" s="53">
        <f t="shared" si="124"/>
        <v>0</v>
      </c>
      <c r="I204" s="53">
        <f t="shared" si="124"/>
        <v>0</v>
      </c>
      <c r="J204" s="53">
        <f t="shared" si="124"/>
        <v>0</v>
      </c>
      <c r="K204" s="53">
        <f t="shared" si="124"/>
        <v>0</v>
      </c>
      <c r="L204" s="53">
        <f t="shared" si="124"/>
        <v>0</v>
      </c>
      <c r="M204" s="53">
        <f t="shared" si="124"/>
        <v>0</v>
      </c>
      <c r="N204" s="53">
        <f t="shared" si="124"/>
        <v>0</v>
      </c>
      <c r="O204" s="53">
        <f t="shared" si="124"/>
        <v>0</v>
      </c>
      <c r="P204" s="53">
        <f t="shared" si="124"/>
        <v>0</v>
      </c>
      <c r="Q204" s="53">
        <f t="shared" si="124"/>
        <v>0</v>
      </c>
      <c r="R204" s="53">
        <f t="shared" si="124"/>
        <v>0</v>
      </c>
      <c r="S204" s="53">
        <f t="shared" si="123"/>
        <v>0</v>
      </c>
      <c r="T204" s="53">
        <f t="shared" si="123"/>
        <v>0</v>
      </c>
      <c r="U204" s="53">
        <f t="shared" si="123"/>
        <v>0</v>
      </c>
    </row>
    <row r="205" spans="1:21" x14ac:dyDescent="0.35">
      <c r="A205" s="19" t="s">
        <v>144</v>
      </c>
      <c r="B205" s="390"/>
      <c r="C205" s="20" t="s">
        <v>60</v>
      </c>
      <c r="D205" s="51">
        <f t="shared" ref="D205:R205" si="125">(D40/D$87)*100</f>
        <v>0</v>
      </c>
      <c r="E205" s="51">
        <f t="shared" si="125"/>
        <v>0</v>
      </c>
      <c r="F205" s="51">
        <f t="shared" si="125"/>
        <v>0</v>
      </c>
      <c r="G205" s="51">
        <f t="shared" si="125"/>
        <v>0</v>
      </c>
      <c r="H205" s="51">
        <f t="shared" si="125"/>
        <v>0</v>
      </c>
      <c r="I205" s="51">
        <f t="shared" si="125"/>
        <v>0</v>
      </c>
      <c r="J205" s="51">
        <f t="shared" si="125"/>
        <v>0</v>
      </c>
      <c r="K205" s="51">
        <f t="shared" si="125"/>
        <v>0</v>
      </c>
      <c r="L205" s="51">
        <f t="shared" si="125"/>
        <v>0</v>
      </c>
      <c r="M205" s="51">
        <f t="shared" si="125"/>
        <v>0</v>
      </c>
      <c r="N205" s="51">
        <f t="shared" si="125"/>
        <v>0</v>
      </c>
      <c r="O205" s="51">
        <f t="shared" si="125"/>
        <v>0</v>
      </c>
      <c r="P205" s="51">
        <f t="shared" si="125"/>
        <v>0</v>
      </c>
      <c r="Q205" s="51">
        <f t="shared" si="125"/>
        <v>0</v>
      </c>
      <c r="R205" s="51">
        <f t="shared" si="125"/>
        <v>0</v>
      </c>
      <c r="S205" s="51">
        <f t="shared" si="123"/>
        <v>0</v>
      </c>
      <c r="T205" s="51">
        <f t="shared" si="123"/>
        <v>0</v>
      </c>
      <c r="U205" s="51">
        <f t="shared" si="123"/>
        <v>0</v>
      </c>
    </row>
    <row r="206" spans="1:21" x14ac:dyDescent="0.35">
      <c r="A206" s="19" t="s">
        <v>144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</row>
    <row r="207" spans="1:21" x14ac:dyDescent="0.35">
      <c r="A207" s="19" t="s">
        <v>144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35">
      <c r="A208" s="19" t="s">
        <v>144</v>
      </c>
      <c r="B208" s="391"/>
      <c r="C208" s="27" t="s">
        <v>63</v>
      </c>
      <c r="D208" s="52">
        <f t="shared" ref="D208:R208" si="126">(D43/D$87)*100</f>
        <v>0</v>
      </c>
      <c r="E208" s="52">
        <f t="shared" si="126"/>
        <v>0</v>
      </c>
      <c r="F208" s="52">
        <f t="shared" si="126"/>
        <v>0</v>
      </c>
      <c r="G208" s="52">
        <f t="shared" si="126"/>
        <v>0</v>
      </c>
      <c r="H208" s="52">
        <f t="shared" si="126"/>
        <v>0</v>
      </c>
      <c r="I208" s="52">
        <f t="shared" si="126"/>
        <v>0</v>
      </c>
      <c r="J208" s="52">
        <f t="shared" si="126"/>
        <v>0</v>
      </c>
      <c r="K208" s="52">
        <f t="shared" si="126"/>
        <v>0</v>
      </c>
      <c r="L208" s="52">
        <f t="shared" si="126"/>
        <v>0</v>
      </c>
      <c r="M208" s="52">
        <f t="shared" si="126"/>
        <v>0</v>
      </c>
      <c r="N208" s="52">
        <f t="shared" si="126"/>
        <v>0</v>
      </c>
      <c r="O208" s="52">
        <f t="shared" si="126"/>
        <v>0</v>
      </c>
      <c r="P208" s="52">
        <f t="shared" si="126"/>
        <v>0</v>
      </c>
      <c r="Q208" s="52">
        <f t="shared" si="126"/>
        <v>0</v>
      </c>
      <c r="R208" s="52">
        <f t="shared" si="126"/>
        <v>0</v>
      </c>
      <c r="S208" s="52">
        <f t="shared" ref="S208:U210" si="127">(S43/S$87)*100</f>
        <v>0</v>
      </c>
      <c r="T208" s="52">
        <f t="shared" si="127"/>
        <v>0</v>
      </c>
      <c r="U208" s="52">
        <f t="shared" si="127"/>
        <v>0</v>
      </c>
    </row>
    <row r="209" spans="1:23" x14ac:dyDescent="0.35">
      <c r="A209" s="19" t="s">
        <v>144</v>
      </c>
      <c r="B209" s="393" t="s">
        <v>9</v>
      </c>
      <c r="C209" s="28" t="s">
        <v>59</v>
      </c>
      <c r="D209" s="53">
        <f t="shared" ref="D209:R209" si="128">(D44/D$87)*100</f>
        <v>0.45517849985843561</v>
      </c>
      <c r="E209" s="53">
        <f t="shared" si="128"/>
        <v>0.3998167675772763</v>
      </c>
      <c r="F209" s="53">
        <f t="shared" si="128"/>
        <v>0.41229374211882036</v>
      </c>
      <c r="G209" s="53">
        <f t="shared" si="128"/>
        <v>0.34850953152164521</v>
      </c>
      <c r="H209" s="53">
        <f t="shared" si="128"/>
        <v>0.23702954920009892</v>
      </c>
      <c r="I209" s="53">
        <f t="shared" si="128"/>
        <v>0.25510670767468496</v>
      </c>
      <c r="J209" s="53">
        <f t="shared" si="128"/>
        <v>0.21467749601193362</v>
      </c>
      <c r="K209" s="53">
        <f t="shared" si="128"/>
        <v>0.28905549355543297</v>
      </c>
      <c r="L209" s="53">
        <f t="shared" si="128"/>
        <v>0.46493240071198971</v>
      </c>
      <c r="M209" s="53">
        <f t="shared" si="128"/>
        <v>0.31082093156955665</v>
      </c>
      <c r="N209" s="53">
        <f t="shared" si="128"/>
        <v>0.26631027578221417</v>
      </c>
      <c r="O209" s="53">
        <f t="shared" si="128"/>
        <v>0.45081896145244593</v>
      </c>
      <c r="P209" s="53">
        <f t="shared" si="128"/>
        <v>0.36491563662685295</v>
      </c>
      <c r="Q209" s="53">
        <f t="shared" si="128"/>
        <v>0.33952562668590414</v>
      </c>
      <c r="R209" s="53">
        <f t="shared" si="128"/>
        <v>0.39945958864437187</v>
      </c>
      <c r="S209" s="53">
        <f t="shared" si="127"/>
        <v>0.37934537992864381</v>
      </c>
      <c r="T209" s="53">
        <f t="shared" si="127"/>
        <v>0.35587981342186825</v>
      </c>
      <c r="U209" s="53">
        <f t="shared" si="127"/>
        <v>0.44065002254921376</v>
      </c>
    </row>
    <row r="210" spans="1:23" x14ac:dyDescent="0.35">
      <c r="A210" s="19" t="s">
        <v>144</v>
      </c>
      <c r="B210" s="390"/>
      <c r="C210" s="20" t="s">
        <v>60</v>
      </c>
      <c r="D210" s="51">
        <f t="shared" ref="D210:R210" si="129">(D45/D$87)*100</f>
        <v>0.45517849985843561</v>
      </c>
      <c r="E210" s="51">
        <f t="shared" si="129"/>
        <v>0.3998167675772763</v>
      </c>
      <c r="F210" s="51">
        <f t="shared" si="129"/>
        <v>0.41229374211882036</v>
      </c>
      <c r="G210" s="51">
        <f t="shared" si="129"/>
        <v>0.34850953152164521</v>
      </c>
      <c r="H210" s="51">
        <f t="shared" si="129"/>
        <v>0.23702954920009892</v>
      </c>
      <c r="I210" s="51">
        <f t="shared" si="129"/>
        <v>0.25510670767468496</v>
      </c>
      <c r="J210" s="51">
        <f t="shared" si="129"/>
        <v>0.21467749601193362</v>
      </c>
      <c r="K210" s="51">
        <f t="shared" si="129"/>
        <v>0.28905549355543297</v>
      </c>
      <c r="L210" s="51">
        <f t="shared" si="129"/>
        <v>0.46493240071198971</v>
      </c>
      <c r="M210" s="51">
        <f t="shared" si="129"/>
        <v>0.31082093156955665</v>
      </c>
      <c r="N210" s="51">
        <f t="shared" si="129"/>
        <v>0.26631027578221417</v>
      </c>
      <c r="O210" s="51">
        <f t="shared" si="129"/>
        <v>0.45081896145244593</v>
      </c>
      <c r="P210" s="51">
        <f t="shared" si="129"/>
        <v>0.36491563662685295</v>
      </c>
      <c r="Q210" s="51">
        <f t="shared" si="129"/>
        <v>0.33952562668590414</v>
      </c>
      <c r="R210" s="51">
        <f t="shared" si="129"/>
        <v>0.39945958864437187</v>
      </c>
      <c r="S210" s="51">
        <f t="shared" si="127"/>
        <v>0.37934537992864381</v>
      </c>
      <c r="T210" s="51">
        <f t="shared" si="127"/>
        <v>0.35587981342186825</v>
      </c>
      <c r="U210" s="51">
        <f t="shared" si="127"/>
        <v>0.44065002254921376</v>
      </c>
    </row>
    <row r="211" spans="1:23" x14ac:dyDescent="0.35">
      <c r="A211" s="19" t="s">
        <v>144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</row>
    <row r="212" spans="1:23" x14ac:dyDescent="0.35">
      <c r="A212" s="19" t="s">
        <v>144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3" x14ac:dyDescent="0.35">
      <c r="A213" s="19" t="s">
        <v>144</v>
      </c>
      <c r="B213" s="391"/>
      <c r="C213" s="27" t="s">
        <v>63</v>
      </c>
      <c r="D213" s="52">
        <f t="shared" ref="D213:R213" si="130">(D48/D$87)*100</f>
        <v>0</v>
      </c>
      <c r="E213" s="52">
        <f t="shared" si="130"/>
        <v>0</v>
      </c>
      <c r="F213" s="52">
        <f t="shared" si="130"/>
        <v>0</v>
      </c>
      <c r="G213" s="52">
        <f t="shared" si="130"/>
        <v>0</v>
      </c>
      <c r="H213" s="52">
        <f t="shared" si="130"/>
        <v>0</v>
      </c>
      <c r="I213" s="52">
        <f t="shared" si="130"/>
        <v>0</v>
      </c>
      <c r="J213" s="52">
        <f t="shared" si="130"/>
        <v>0</v>
      </c>
      <c r="K213" s="52">
        <f t="shared" si="130"/>
        <v>0</v>
      </c>
      <c r="L213" s="52">
        <f t="shared" si="130"/>
        <v>0</v>
      </c>
      <c r="M213" s="52">
        <f t="shared" si="130"/>
        <v>0</v>
      </c>
      <c r="N213" s="52">
        <f t="shared" si="130"/>
        <v>0</v>
      </c>
      <c r="O213" s="52">
        <f t="shared" si="130"/>
        <v>0</v>
      </c>
      <c r="P213" s="52">
        <f t="shared" si="130"/>
        <v>0</v>
      </c>
      <c r="Q213" s="52">
        <f t="shared" si="130"/>
        <v>0</v>
      </c>
      <c r="R213" s="52">
        <f t="shared" si="130"/>
        <v>0</v>
      </c>
      <c r="S213" s="52">
        <f t="shared" ref="S213:U215" si="131">(S48/S$87)*100</f>
        <v>0</v>
      </c>
      <c r="T213" s="52">
        <f t="shared" si="131"/>
        <v>0</v>
      </c>
      <c r="U213" s="52">
        <f t="shared" si="131"/>
        <v>0</v>
      </c>
    </row>
    <row r="214" spans="1:23" x14ac:dyDescent="0.35">
      <c r="A214" s="19" t="s">
        <v>144</v>
      </c>
      <c r="B214" s="393" t="s">
        <v>1</v>
      </c>
      <c r="C214" s="28" t="s">
        <v>59</v>
      </c>
      <c r="D214" s="53">
        <f t="shared" ref="D214:R214" si="132">(D49/D$87)*100</f>
        <v>6.4867187206989238E-2</v>
      </c>
      <c r="E214" s="53">
        <f t="shared" si="132"/>
        <v>3.0632043222573079E-2</v>
      </c>
      <c r="F214" s="53">
        <f t="shared" si="132"/>
        <v>2.4633469012369194E-2</v>
      </c>
      <c r="G214" s="53">
        <f t="shared" si="132"/>
        <v>1.9484636953597964E-2</v>
      </c>
      <c r="H214" s="53">
        <f t="shared" si="132"/>
        <v>1.531378019494279E-2</v>
      </c>
      <c r="I214" s="53">
        <f t="shared" si="132"/>
        <v>1.7093292605320099E-2</v>
      </c>
      <c r="J214" s="53">
        <f t="shared" si="132"/>
        <v>1.3157089817372437E-2</v>
      </c>
      <c r="K214" s="53">
        <f t="shared" si="132"/>
        <v>3.0007446883361197E-2</v>
      </c>
      <c r="L214" s="53">
        <f t="shared" si="132"/>
        <v>5.282430428755347E-2</v>
      </c>
      <c r="M214" s="53">
        <f t="shared" si="132"/>
        <v>9.1924086576929076E-2</v>
      </c>
      <c r="N214" s="53">
        <f t="shared" si="132"/>
        <v>6.1941687746082351E-2</v>
      </c>
      <c r="O214" s="53">
        <f t="shared" si="132"/>
        <v>5.0009379898658418E-2</v>
      </c>
      <c r="P214" s="53">
        <f t="shared" si="132"/>
        <v>8.2149539658185389E-2</v>
      </c>
      <c r="Q214" s="53">
        <f t="shared" si="132"/>
        <v>6.2400304103427659E-2</v>
      </c>
      <c r="R214" s="53">
        <f t="shared" si="132"/>
        <v>6.711983031946854E-2</v>
      </c>
      <c r="S214" s="53">
        <f t="shared" si="131"/>
        <v>9.1218874670426636E-2</v>
      </c>
      <c r="T214" s="53">
        <f t="shared" si="131"/>
        <v>6.3053918128815639E-2</v>
      </c>
      <c r="U214" s="53">
        <f t="shared" si="131"/>
        <v>5.9686286260012718E-2</v>
      </c>
    </row>
    <row r="215" spans="1:23" x14ac:dyDescent="0.35">
      <c r="A215" s="19" t="s">
        <v>144</v>
      </c>
      <c r="B215" s="390"/>
      <c r="C215" s="20" t="s">
        <v>60</v>
      </c>
      <c r="D215" s="51">
        <f t="shared" ref="D215:R215" si="133">(D50/D$87)*100</f>
        <v>6.4867187206989238E-2</v>
      </c>
      <c r="E215" s="51">
        <f t="shared" si="133"/>
        <v>3.0632043222573079E-2</v>
      </c>
      <c r="F215" s="51">
        <f t="shared" si="133"/>
        <v>2.4633469012369194E-2</v>
      </c>
      <c r="G215" s="51">
        <f t="shared" si="133"/>
        <v>1.9484636953597964E-2</v>
      </c>
      <c r="H215" s="51">
        <f t="shared" si="133"/>
        <v>1.531378019494279E-2</v>
      </c>
      <c r="I215" s="51">
        <f t="shared" si="133"/>
        <v>1.7093292605320099E-2</v>
      </c>
      <c r="J215" s="51">
        <f t="shared" si="133"/>
        <v>1.3157089817372437E-2</v>
      </c>
      <c r="K215" s="51">
        <f t="shared" si="133"/>
        <v>3.0007446883361197E-2</v>
      </c>
      <c r="L215" s="51">
        <f t="shared" si="133"/>
        <v>5.282430428755347E-2</v>
      </c>
      <c r="M215" s="51">
        <f t="shared" si="133"/>
        <v>9.1924086576929076E-2</v>
      </c>
      <c r="N215" s="51">
        <f t="shared" si="133"/>
        <v>6.1941687746082351E-2</v>
      </c>
      <c r="O215" s="51">
        <f t="shared" si="133"/>
        <v>5.0009379898658418E-2</v>
      </c>
      <c r="P215" s="51">
        <f t="shared" si="133"/>
        <v>8.2149539658185389E-2</v>
      </c>
      <c r="Q215" s="51">
        <f t="shared" si="133"/>
        <v>6.2400304103427659E-2</v>
      </c>
      <c r="R215" s="51">
        <f t="shared" si="133"/>
        <v>6.711983031946854E-2</v>
      </c>
      <c r="S215" s="51">
        <f t="shared" si="131"/>
        <v>9.1218874670426636E-2</v>
      </c>
      <c r="T215" s="51">
        <f t="shared" si="131"/>
        <v>6.3053918128815639E-2</v>
      </c>
      <c r="U215" s="51">
        <f t="shared" si="131"/>
        <v>5.9686286260012718E-2</v>
      </c>
    </row>
    <row r="216" spans="1:23" x14ac:dyDescent="0.35">
      <c r="A216" s="19" t="s">
        <v>144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</row>
    <row r="217" spans="1:23" x14ac:dyDescent="0.35">
      <c r="A217" s="19" t="s">
        <v>144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3" x14ac:dyDescent="0.35">
      <c r="A218" s="19" t="s">
        <v>144</v>
      </c>
      <c r="B218" s="391"/>
      <c r="C218" s="27" t="s">
        <v>63</v>
      </c>
      <c r="D218" s="52">
        <f t="shared" ref="D218:R218" si="134">(D53/D$87)*100</f>
        <v>0</v>
      </c>
      <c r="E218" s="52">
        <f t="shared" si="134"/>
        <v>0</v>
      </c>
      <c r="F218" s="52">
        <f t="shared" si="134"/>
        <v>0</v>
      </c>
      <c r="G218" s="52">
        <f t="shared" si="134"/>
        <v>0</v>
      </c>
      <c r="H218" s="52">
        <f t="shared" si="134"/>
        <v>0</v>
      </c>
      <c r="I218" s="52">
        <f t="shared" si="134"/>
        <v>0</v>
      </c>
      <c r="J218" s="52">
        <f t="shared" si="134"/>
        <v>0</v>
      </c>
      <c r="K218" s="52">
        <f t="shared" si="134"/>
        <v>0</v>
      </c>
      <c r="L218" s="52">
        <f t="shared" si="134"/>
        <v>0</v>
      </c>
      <c r="M218" s="52">
        <f t="shared" si="134"/>
        <v>0</v>
      </c>
      <c r="N218" s="52">
        <f t="shared" si="134"/>
        <v>0</v>
      </c>
      <c r="O218" s="52">
        <f t="shared" si="134"/>
        <v>0</v>
      </c>
      <c r="P218" s="52">
        <f t="shared" si="134"/>
        <v>0</v>
      </c>
      <c r="Q218" s="52">
        <f t="shared" si="134"/>
        <v>0</v>
      </c>
      <c r="R218" s="52">
        <f t="shared" si="134"/>
        <v>0</v>
      </c>
      <c r="S218" s="52">
        <f t="shared" ref="S218:U220" si="135">(S53/S$87)*100</f>
        <v>0</v>
      </c>
      <c r="T218" s="52">
        <f t="shared" si="135"/>
        <v>0</v>
      </c>
      <c r="U218" s="52">
        <f t="shared" si="135"/>
        <v>0</v>
      </c>
    </row>
    <row r="219" spans="1:23" x14ac:dyDescent="0.35">
      <c r="A219" s="19" t="s">
        <v>144</v>
      </c>
      <c r="B219" s="393" t="s">
        <v>166</v>
      </c>
      <c r="C219" s="28" t="s">
        <v>59</v>
      </c>
      <c r="D219" s="53">
        <f t="shared" ref="D219:R219" si="136">(D54/D$87)*100</f>
        <v>0</v>
      </c>
      <c r="E219" s="53">
        <f t="shared" si="136"/>
        <v>0</v>
      </c>
      <c r="F219" s="53">
        <f t="shared" si="136"/>
        <v>0</v>
      </c>
      <c r="G219" s="53">
        <f t="shared" si="136"/>
        <v>0</v>
      </c>
      <c r="H219" s="53">
        <f t="shared" si="136"/>
        <v>0</v>
      </c>
      <c r="I219" s="53">
        <f t="shared" si="136"/>
        <v>0</v>
      </c>
      <c r="J219" s="53">
        <f t="shared" si="136"/>
        <v>0</v>
      </c>
      <c r="K219" s="53">
        <f t="shared" si="136"/>
        <v>0</v>
      </c>
      <c r="L219" s="53">
        <f t="shared" si="136"/>
        <v>0</v>
      </c>
      <c r="M219" s="53">
        <f t="shared" si="136"/>
        <v>0</v>
      </c>
      <c r="N219" s="53">
        <f t="shared" si="136"/>
        <v>0</v>
      </c>
      <c r="O219" s="53">
        <f t="shared" si="136"/>
        <v>0</v>
      </c>
      <c r="P219" s="53">
        <f t="shared" si="136"/>
        <v>0</v>
      </c>
      <c r="Q219" s="53">
        <f t="shared" si="136"/>
        <v>0</v>
      </c>
      <c r="R219" s="53">
        <f t="shared" si="136"/>
        <v>0</v>
      </c>
      <c r="S219" s="53">
        <f t="shared" si="135"/>
        <v>0</v>
      </c>
      <c r="T219" s="53">
        <f t="shared" si="135"/>
        <v>0</v>
      </c>
      <c r="U219" s="53">
        <f t="shared" si="135"/>
        <v>0</v>
      </c>
    </row>
    <row r="220" spans="1:23" x14ac:dyDescent="0.35">
      <c r="A220" s="19" t="s">
        <v>144</v>
      </c>
      <c r="B220" s="390"/>
      <c r="C220" s="20" t="s">
        <v>60</v>
      </c>
      <c r="D220" s="51">
        <f t="shared" ref="D220:R220" si="137">(D55/D$87)*100</f>
        <v>0</v>
      </c>
      <c r="E220" s="51">
        <f t="shared" si="137"/>
        <v>0</v>
      </c>
      <c r="F220" s="51">
        <f t="shared" si="137"/>
        <v>0</v>
      </c>
      <c r="G220" s="51">
        <f t="shared" si="137"/>
        <v>0</v>
      </c>
      <c r="H220" s="51">
        <f t="shared" si="137"/>
        <v>0</v>
      </c>
      <c r="I220" s="51">
        <f t="shared" si="137"/>
        <v>0</v>
      </c>
      <c r="J220" s="51">
        <f t="shared" si="137"/>
        <v>0</v>
      </c>
      <c r="K220" s="51">
        <f t="shared" si="137"/>
        <v>0</v>
      </c>
      <c r="L220" s="51">
        <f t="shared" si="137"/>
        <v>0</v>
      </c>
      <c r="M220" s="51">
        <f t="shared" si="137"/>
        <v>0</v>
      </c>
      <c r="N220" s="51">
        <f t="shared" si="137"/>
        <v>0</v>
      </c>
      <c r="O220" s="51">
        <f t="shared" si="137"/>
        <v>0</v>
      </c>
      <c r="P220" s="51">
        <f t="shared" si="137"/>
        <v>0</v>
      </c>
      <c r="Q220" s="51">
        <f t="shared" si="137"/>
        <v>0</v>
      </c>
      <c r="R220" s="51">
        <f t="shared" si="137"/>
        <v>0</v>
      </c>
      <c r="S220" s="51">
        <f t="shared" si="135"/>
        <v>0</v>
      </c>
      <c r="T220" s="51">
        <f t="shared" si="135"/>
        <v>0</v>
      </c>
      <c r="U220" s="51">
        <f t="shared" si="135"/>
        <v>0</v>
      </c>
    </row>
    <row r="221" spans="1:23" x14ac:dyDescent="0.35">
      <c r="A221" s="19" t="s">
        <v>144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</row>
    <row r="222" spans="1:23" x14ac:dyDescent="0.35">
      <c r="A222" s="19" t="s">
        <v>144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3" x14ac:dyDescent="0.35">
      <c r="A223" s="19" t="s">
        <v>144</v>
      </c>
      <c r="B223" s="391"/>
      <c r="C223" s="27" t="s">
        <v>63</v>
      </c>
      <c r="D223" s="52">
        <f t="shared" ref="D223:R223" si="138">(D58/D$87)*100</f>
        <v>0</v>
      </c>
      <c r="E223" s="52">
        <f t="shared" si="138"/>
        <v>0</v>
      </c>
      <c r="F223" s="52">
        <f t="shared" si="138"/>
        <v>0</v>
      </c>
      <c r="G223" s="52">
        <f t="shared" si="138"/>
        <v>0</v>
      </c>
      <c r="H223" s="52">
        <f t="shared" si="138"/>
        <v>0</v>
      </c>
      <c r="I223" s="52">
        <f t="shared" si="138"/>
        <v>0</v>
      </c>
      <c r="J223" s="52">
        <f t="shared" si="138"/>
        <v>0</v>
      </c>
      <c r="K223" s="52">
        <f t="shared" si="138"/>
        <v>0</v>
      </c>
      <c r="L223" s="52">
        <f t="shared" si="138"/>
        <v>0</v>
      </c>
      <c r="M223" s="52">
        <f t="shared" si="138"/>
        <v>0</v>
      </c>
      <c r="N223" s="52">
        <f t="shared" si="138"/>
        <v>0</v>
      </c>
      <c r="O223" s="52">
        <f t="shared" si="138"/>
        <v>0</v>
      </c>
      <c r="P223" s="52">
        <f t="shared" si="138"/>
        <v>0</v>
      </c>
      <c r="Q223" s="52">
        <f t="shared" si="138"/>
        <v>0</v>
      </c>
      <c r="R223" s="52">
        <f t="shared" si="138"/>
        <v>0</v>
      </c>
      <c r="S223" s="52">
        <f t="shared" ref="S223:U225" si="139">(S58/S$87)*100</f>
        <v>0</v>
      </c>
      <c r="T223" s="52">
        <f t="shared" si="139"/>
        <v>0</v>
      </c>
      <c r="U223" s="52">
        <f t="shared" si="139"/>
        <v>0</v>
      </c>
    </row>
    <row r="224" spans="1:23" x14ac:dyDescent="0.35">
      <c r="A224" s="19" t="s">
        <v>144</v>
      </c>
      <c r="B224" s="393" t="s">
        <v>11</v>
      </c>
      <c r="C224" s="28" t="s">
        <v>59</v>
      </c>
      <c r="D224" s="53">
        <f t="shared" ref="D224:R224" si="140">(D59/D$87)*100</f>
        <v>0.3677812954798666</v>
      </c>
      <c r="E224" s="53">
        <f t="shared" si="140"/>
        <v>0.22385895050551866</v>
      </c>
      <c r="F224" s="53">
        <f t="shared" si="140"/>
        <v>0.15609064748718357</v>
      </c>
      <c r="G224" s="53">
        <f t="shared" si="140"/>
        <v>0.12651470146905783</v>
      </c>
      <c r="H224" s="53">
        <f t="shared" si="140"/>
        <v>0.1926616557376277</v>
      </c>
      <c r="I224" s="53">
        <f t="shared" si="140"/>
        <v>0.21134996476728268</v>
      </c>
      <c r="J224" s="53">
        <f t="shared" si="140"/>
        <v>0.14536935388845648</v>
      </c>
      <c r="K224" s="53">
        <f t="shared" si="140"/>
        <v>0.17011049350563706</v>
      </c>
      <c r="L224" s="53">
        <f t="shared" si="140"/>
        <v>0.28128675563833871</v>
      </c>
      <c r="M224" s="53">
        <f t="shared" si="140"/>
        <v>0.32571778230541804</v>
      </c>
      <c r="N224" s="53">
        <f t="shared" si="140"/>
        <v>0.29566278112193589</v>
      </c>
      <c r="O224" s="53">
        <f t="shared" si="140"/>
        <v>0.27002607030716919</v>
      </c>
      <c r="P224" s="53">
        <f t="shared" si="140"/>
        <v>0.29034309938629749</v>
      </c>
      <c r="Q224" s="53">
        <f t="shared" si="140"/>
        <v>0.36756111266784536</v>
      </c>
      <c r="R224" s="53">
        <f t="shared" si="140"/>
        <v>0.30973418085904486</v>
      </c>
      <c r="S224" s="53">
        <f t="shared" si="139"/>
        <v>0.28649170737793384</v>
      </c>
      <c r="T224" s="53">
        <f t="shared" si="139"/>
        <v>0.21561550367895549</v>
      </c>
      <c r="U224" s="53">
        <f t="shared" si="139"/>
        <v>0.19362530236509673</v>
      </c>
      <c r="W224" s="76"/>
    </row>
    <row r="225" spans="1:23" x14ac:dyDescent="0.35">
      <c r="A225" s="19" t="s">
        <v>144</v>
      </c>
      <c r="B225" s="390"/>
      <c r="C225" s="20" t="s">
        <v>60</v>
      </c>
      <c r="D225" s="51">
        <f t="shared" ref="D225:R225" si="141">(D60/D$87)*100</f>
        <v>0.3677812954798666</v>
      </c>
      <c r="E225" s="51">
        <f t="shared" si="141"/>
        <v>0.22385895050551866</v>
      </c>
      <c r="F225" s="51">
        <f t="shared" si="141"/>
        <v>0.15609064748718357</v>
      </c>
      <c r="G225" s="51">
        <f t="shared" si="141"/>
        <v>0.12651470146905783</v>
      </c>
      <c r="H225" s="51">
        <f t="shared" si="141"/>
        <v>0.1926616557376277</v>
      </c>
      <c r="I225" s="51">
        <f t="shared" si="141"/>
        <v>0.21134996476728268</v>
      </c>
      <c r="J225" s="51">
        <f t="shared" si="141"/>
        <v>0.14536935388845648</v>
      </c>
      <c r="K225" s="51">
        <f t="shared" si="141"/>
        <v>0.17011049350563706</v>
      </c>
      <c r="L225" s="51">
        <f t="shared" si="141"/>
        <v>0.28128675563833871</v>
      </c>
      <c r="M225" s="51">
        <f t="shared" si="141"/>
        <v>0.32571778230541804</v>
      </c>
      <c r="N225" s="51">
        <f t="shared" si="141"/>
        <v>0.29566278112193589</v>
      </c>
      <c r="O225" s="51">
        <f t="shared" si="141"/>
        <v>0.27002607030716919</v>
      </c>
      <c r="P225" s="51">
        <f t="shared" si="141"/>
        <v>0.29034309938629749</v>
      </c>
      <c r="Q225" s="51">
        <f t="shared" si="141"/>
        <v>0.36756111266784536</v>
      </c>
      <c r="R225" s="51">
        <f t="shared" si="141"/>
        <v>0.30973418085904486</v>
      </c>
      <c r="S225" s="51">
        <f t="shared" si="139"/>
        <v>0.28649170737793384</v>
      </c>
      <c r="T225" s="51">
        <f t="shared" si="139"/>
        <v>0.21561550367895549</v>
      </c>
      <c r="U225" s="51">
        <f t="shared" si="139"/>
        <v>0.19362530236509673</v>
      </c>
    </row>
    <row r="226" spans="1:23" x14ac:dyDescent="0.35">
      <c r="A226" s="19" t="s">
        <v>144</v>
      </c>
      <c r="B226" s="390"/>
      <c r="C226" s="20" t="s">
        <v>61</v>
      </c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</row>
    <row r="227" spans="1:23" x14ac:dyDescent="0.35">
      <c r="A227" s="19" t="s">
        <v>144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3" x14ac:dyDescent="0.35">
      <c r="A228" s="19" t="s">
        <v>144</v>
      </c>
      <c r="B228" s="391"/>
      <c r="C228" s="27" t="s">
        <v>63</v>
      </c>
      <c r="D228" s="52">
        <f t="shared" ref="D228:R228" si="142">(D63/D$87)*100</f>
        <v>0</v>
      </c>
      <c r="E228" s="52">
        <f t="shared" si="142"/>
        <v>0</v>
      </c>
      <c r="F228" s="52">
        <f t="shared" si="142"/>
        <v>0</v>
      </c>
      <c r="G228" s="52">
        <f t="shared" si="142"/>
        <v>0</v>
      </c>
      <c r="H228" s="52">
        <f t="shared" si="142"/>
        <v>0</v>
      </c>
      <c r="I228" s="52">
        <f t="shared" si="142"/>
        <v>0</v>
      </c>
      <c r="J228" s="52">
        <f t="shared" si="142"/>
        <v>0</v>
      </c>
      <c r="K228" s="52">
        <f t="shared" si="142"/>
        <v>0</v>
      </c>
      <c r="L228" s="52">
        <f t="shared" si="142"/>
        <v>0</v>
      </c>
      <c r="M228" s="52">
        <f t="shared" si="142"/>
        <v>0</v>
      </c>
      <c r="N228" s="52">
        <f t="shared" si="142"/>
        <v>0</v>
      </c>
      <c r="O228" s="52">
        <f t="shared" si="142"/>
        <v>0</v>
      </c>
      <c r="P228" s="52">
        <f t="shared" si="142"/>
        <v>0</v>
      </c>
      <c r="Q228" s="52">
        <f t="shared" si="142"/>
        <v>0</v>
      </c>
      <c r="R228" s="52">
        <f t="shared" si="142"/>
        <v>0</v>
      </c>
      <c r="S228" s="52">
        <f t="shared" ref="S228:U230" si="143">(S63/S$87)*100</f>
        <v>0</v>
      </c>
      <c r="T228" s="52">
        <f t="shared" si="143"/>
        <v>0</v>
      </c>
      <c r="U228" s="52">
        <f t="shared" si="143"/>
        <v>0</v>
      </c>
    </row>
    <row r="229" spans="1:23" x14ac:dyDescent="0.35">
      <c r="A229" s="19" t="s">
        <v>144</v>
      </c>
      <c r="B229" s="393" t="s">
        <v>12</v>
      </c>
      <c r="C229" s="28" t="s">
        <v>59</v>
      </c>
      <c r="D229" s="88">
        <f t="shared" ref="D229:R229" si="144">(D64/D$87)*100</f>
        <v>7.9808193086508723E-3</v>
      </c>
      <c r="E229" s="88">
        <f t="shared" si="144"/>
        <v>8.1646104319360365E-3</v>
      </c>
      <c r="F229" s="88">
        <f t="shared" si="144"/>
        <v>6.0390942436402695E-3</v>
      </c>
      <c r="G229" s="88">
        <f t="shared" si="144"/>
        <v>7.2993054042934259E-3</v>
      </c>
      <c r="H229" s="88">
        <f t="shared" si="144"/>
        <v>2.7366742006874794E-3</v>
      </c>
      <c r="I229" s="88">
        <f t="shared" si="144"/>
        <v>4.1692758050146366E-3</v>
      </c>
      <c r="J229" s="88">
        <f t="shared" si="144"/>
        <v>6.9079427224258728E-3</v>
      </c>
      <c r="K229" s="88">
        <f t="shared" si="144"/>
        <v>5.46927589583786E-2</v>
      </c>
      <c r="L229" s="88">
        <f t="shared" si="144"/>
        <v>4.9012354705303282E-2</v>
      </c>
      <c r="M229" s="88">
        <f t="shared" si="144"/>
        <v>3.5768579474968989E-2</v>
      </c>
      <c r="N229" s="88">
        <f t="shared" si="144"/>
        <v>3.7731895844282125E-2</v>
      </c>
      <c r="O229" s="88">
        <f t="shared" si="144"/>
        <v>2.3852520702224659E-2</v>
      </c>
      <c r="P229" s="88">
        <f t="shared" si="144"/>
        <v>3.273053701213896E-2</v>
      </c>
      <c r="Q229" s="88">
        <f t="shared" si="144"/>
        <v>4.1345003525145238E-2</v>
      </c>
      <c r="R229" s="88">
        <f t="shared" si="144"/>
        <v>2.428828929367954E-2</v>
      </c>
      <c r="S229" s="88">
        <f t="shared" si="143"/>
        <v>3.4505477231253023E-2</v>
      </c>
      <c r="T229" s="88">
        <f t="shared" si="143"/>
        <v>2.604208262126266E-2</v>
      </c>
      <c r="U229" s="88">
        <f t="shared" si="143"/>
        <v>3.2226895513609063E-2</v>
      </c>
    </row>
    <row r="230" spans="1:23" x14ac:dyDescent="0.35">
      <c r="A230" s="19" t="s">
        <v>144</v>
      </c>
      <c r="B230" s="390"/>
      <c r="C230" s="20" t="s">
        <v>60</v>
      </c>
      <c r="D230" s="79">
        <f t="shared" ref="D230:R230" si="145">(D65/D$87)*100</f>
        <v>7.9808193086508723E-3</v>
      </c>
      <c r="E230" s="79">
        <f t="shared" si="145"/>
        <v>8.1646104319360365E-3</v>
      </c>
      <c r="F230" s="79">
        <f t="shared" si="145"/>
        <v>6.0390942436402695E-3</v>
      </c>
      <c r="G230" s="79">
        <f t="shared" si="145"/>
        <v>7.2993054042934259E-3</v>
      </c>
      <c r="H230" s="79">
        <f t="shared" si="145"/>
        <v>2.7366742006874794E-3</v>
      </c>
      <c r="I230" s="79">
        <f t="shared" si="145"/>
        <v>4.1692758050146366E-3</v>
      </c>
      <c r="J230" s="79">
        <f t="shared" si="145"/>
        <v>6.9079427224258728E-3</v>
      </c>
      <c r="K230" s="79">
        <f t="shared" si="145"/>
        <v>5.46927589583786E-2</v>
      </c>
      <c r="L230" s="79">
        <f t="shared" si="145"/>
        <v>4.9012354705303282E-2</v>
      </c>
      <c r="M230" s="79">
        <f t="shared" si="145"/>
        <v>3.5768579474968989E-2</v>
      </c>
      <c r="N230" s="79">
        <f t="shared" si="145"/>
        <v>3.7731895844282125E-2</v>
      </c>
      <c r="O230" s="79">
        <f t="shared" si="145"/>
        <v>2.3852520702224659E-2</v>
      </c>
      <c r="P230" s="79">
        <f t="shared" si="145"/>
        <v>3.273053701213896E-2</v>
      </c>
      <c r="Q230" s="79">
        <f t="shared" si="145"/>
        <v>4.1345003525145238E-2</v>
      </c>
      <c r="R230" s="79">
        <f t="shared" si="145"/>
        <v>2.428828929367954E-2</v>
      </c>
      <c r="S230" s="79">
        <f t="shared" si="143"/>
        <v>3.4505477231253023E-2</v>
      </c>
      <c r="T230" s="79">
        <f t="shared" si="143"/>
        <v>2.604208262126266E-2</v>
      </c>
      <c r="U230" s="79">
        <f t="shared" si="143"/>
        <v>3.2226895513609063E-2</v>
      </c>
    </row>
    <row r="231" spans="1:23" x14ac:dyDescent="0.35">
      <c r="A231" s="19" t="s">
        <v>144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</row>
    <row r="232" spans="1:23" x14ac:dyDescent="0.35">
      <c r="A232" s="19" t="s">
        <v>144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</row>
    <row r="233" spans="1:23" ht="15" thickBot="1" x14ac:dyDescent="0.4">
      <c r="A233" s="19" t="s">
        <v>144</v>
      </c>
      <c r="B233" s="394"/>
      <c r="C233" s="69" t="s">
        <v>63</v>
      </c>
      <c r="D233" s="80">
        <f t="shared" ref="D233:R233" si="146">(D68/D$87)*100</f>
        <v>0</v>
      </c>
      <c r="E233" s="80">
        <f t="shared" si="146"/>
        <v>0</v>
      </c>
      <c r="F233" s="80">
        <f t="shared" si="146"/>
        <v>0</v>
      </c>
      <c r="G233" s="80">
        <f t="shared" si="146"/>
        <v>0</v>
      </c>
      <c r="H233" s="80">
        <f t="shared" si="146"/>
        <v>0</v>
      </c>
      <c r="I233" s="80">
        <f t="shared" si="146"/>
        <v>0</v>
      </c>
      <c r="J233" s="80">
        <f t="shared" si="146"/>
        <v>0</v>
      </c>
      <c r="K233" s="80">
        <f t="shared" si="146"/>
        <v>0</v>
      </c>
      <c r="L233" s="80">
        <f t="shared" si="146"/>
        <v>0</v>
      </c>
      <c r="M233" s="80">
        <f t="shared" si="146"/>
        <v>0</v>
      </c>
      <c r="N233" s="80">
        <f t="shared" si="146"/>
        <v>0</v>
      </c>
      <c r="O233" s="80">
        <f t="shared" si="146"/>
        <v>0</v>
      </c>
      <c r="P233" s="80">
        <f t="shared" si="146"/>
        <v>0</v>
      </c>
      <c r="Q233" s="80">
        <f t="shared" si="146"/>
        <v>0</v>
      </c>
      <c r="R233" s="80">
        <f t="shared" si="146"/>
        <v>0</v>
      </c>
      <c r="S233" s="80">
        <f t="shared" ref="S233:U235" si="147">(S68/S$87)*100</f>
        <v>0</v>
      </c>
      <c r="T233" s="80">
        <f t="shared" si="147"/>
        <v>0</v>
      </c>
      <c r="U233" s="80">
        <f t="shared" si="147"/>
        <v>0</v>
      </c>
    </row>
    <row r="234" spans="1:23" x14ac:dyDescent="0.35">
      <c r="A234" s="19" t="s">
        <v>144</v>
      </c>
      <c r="B234" s="388" t="s">
        <v>92</v>
      </c>
      <c r="C234" s="17" t="s">
        <v>59</v>
      </c>
      <c r="D234" s="79">
        <f t="shared" ref="D234:R234" si="148">(D69/D$87)*100</f>
        <v>0.73293032273009728</v>
      </c>
      <c r="E234" s="79">
        <f t="shared" si="148"/>
        <v>0.57849037269329928</v>
      </c>
      <c r="F234" s="79">
        <f t="shared" si="148"/>
        <v>0.58075752731244146</v>
      </c>
      <c r="G234" s="79">
        <f t="shared" si="148"/>
        <v>0.3906597827768617</v>
      </c>
      <c r="H234" s="79">
        <f t="shared" si="148"/>
        <v>0.4465633416358224</v>
      </c>
      <c r="I234" s="79">
        <f t="shared" si="148"/>
        <v>0.56820210825369333</v>
      </c>
      <c r="J234" s="79">
        <f t="shared" si="148"/>
        <v>0.57378855893676506</v>
      </c>
      <c r="K234" s="79">
        <f t="shared" si="148"/>
        <v>0.51075777642030629</v>
      </c>
      <c r="L234" s="79">
        <f t="shared" si="148"/>
        <v>0.3883124024260724</v>
      </c>
      <c r="M234" s="79">
        <f t="shared" si="148"/>
        <v>0.51944064525712297</v>
      </c>
      <c r="N234" s="79">
        <f t="shared" si="148"/>
        <v>0.46746956138063717</v>
      </c>
      <c r="O234" s="79">
        <f t="shared" si="148"/>
        <v>0.4729489051814183</v>
      </c>
      <c r="P234" s="79">
        <f t="shared" si="148"/>
        <v>0.34695076582278844</v>
      </c>
      <c r="Q234" s="79">
        <f t="shared" si="148"/>
        <v>0.37088749839622098</v>
      </c>
      <c r="R234" s="79">
        <f t="shared" si="148"/>
        <v>0.31689415775859431</v>
      </c>
      <c r="S234" s="79">
        <f t="shared" si="147"/>
        <v>0.3227093883689538</v>
      </c>
      <c r="T234" s="79">
        <f t="shared" si="147"/>
        <v>0.30798539517861745</v>
      </c>
      <c r="U234" s="79">
        <f t="shared" si="147"/>
        <v>0.39367081274923071</v>
      </c>
      <c r="W234" s="76"/>
    </row>
    <row r="235" spans="1:23" x14ac:dyDescent="0.35">
      <c r="A235" s="19" t="s">
        <v>144</v>
      </c>
      <c r="B235" s="388"/>
      <c r="C235" s="20" t="s">
        <v>60</v>
      </c>
      <c r="D235" s="79">
        <f t="shared" ref="D235:R235" si="149">(D70/D$87)*100</f>
        <v>0.73293032273009728</v>
      </c>
      <c r="E235" s="79">
        <f t="shared" si="149"/>
        <v>0.57849037269329928</v>
      </c>
      <c r="F235" s="79">
        <f t="shared" si="149"/>
        <v>0.58075752731244146</v>
      </c>
      <c r="G235" s="79">
        <f t="shared" si="149"/>
        <v>0.3906597827768617</v>
      </c>
      <c r="H235" s="79">
        <f t="shared" si="149"/>
        <v>0.4465633416358224</v>
      </c>
      <c r="I235" s="79">
        <f t="shared" si="149"/>
        <v>0.56820210825369333</v>
      </c>
      <c r="J235" s="79">
        <f t="shared" si="149"/>
        <v>0.57378855893676506</v>
      </c>
      <c r="K235" s="79">
        <f t="shared" si="149"/>
        <v>0.51075777642030629</v>
      </c>
      <c r="L235" s="79">
        <f t="shared" si="149"/>
        <v>0.3883124024260724</v>
      </c>
      <c r="M235" s="79">
        <f t="shared" si="149"/>
        <v>0.51944064525712297</v>
      </c>
      <c r="N235" s="79">
        <f t="shared" si="149"/>
        <v>0.46746956138063717</v>
      </c>
      <c r="O235" s="79">
        <f t="shared" si="149"/>
        <v>0.4729489051814183</v>
      </c>
      <c r="P235" s="79">
        <f t="shared" si="149"/>
        <v>0.34695076582278844</v>
      </c>
      <c r="Q235" s="79">
        <f t="shared" si="149"/>
        <v>0.37088749839622098</v>
      </c>
      <c r="R235" s="79">
        <f t="shared" si="149"/>
        <v>0.31689415775859431</v>
      </c>
      <c r="S235" s="79">
        <f t="shared" si="147"/>
        <v>0.3227093883689538</v>
      </c>
      <c r="T235" s="79">
        <f t="shared" si="147"/>
        <v>0.30798539517861745</v>
      </c>
      <c r="U235" s="79">
        <f t="shared" si="147"/>
        <v>0.39367081274923071</v>
      </c>
    </row>
    <row r="236" spans="1:23" x14ac:dyDescent="0.35">
      <c r="A236" s="19" t="s">
        <v>144</v>
      </c>
      <c r="B236" s="388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</row>
    <row r="237" spans="1:23" x14ac:dyDescent="0.35">
      <c r="A237" s="19" t="s">
        <v>144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</row>
    <row r="238" spans="1:23" x14ac:dyDescent="0.35">
      <c r="A238" s="19" t="s">
        <v>144</v>
      </c>
      <c r="B238" s="392"/>
      <c r="C238" s="26" t="s">
        <v>63</v>
      </c>
      <c r="D238" s="89">
        <f t="shared" ref="D238:R238" si="150">(D73/D$87)*100</f>
        <v>0</v>
      </c>
      <c r="E238" s="89">
        <f t="shared" si="150"/>
        <v>0</v>
      </c>
      <c r="F238" s="89">
        <f t="shared" si="150"/>
        <v>0</v>
      </c>
      <c r="G238" s="89">
        <f t="shared" si="150"/>
        <v>0</v>
      </c>
      <c r="H238" s="89">
        <f t="shared" si="150"/>
        <v>0</v>
      </c>
      <c r="I238" s="89">
        <f t="shared" si="150"/>
        <v>0</v>
      </c>
      <c r="J238" s="89">
        <f t="shared" si="150"/>
        <v>0</v>
      </c>
      <c r="K238" s="89">
        <f t="shared" si="150"/>
        <v>0</v>
      </c>
      <c r="L238" s="89">
        <f t="shared" si="150"/>
        <v>0</v>
      </c>
      <c r="M238" s="89">
        <f t="shared" si="150"/>
        <v>0</v>
      </c>
      <c r="N238" s="89">
        <f t="shared" si="150"/>
        <v>0</v>
      </c>
      <c r="O238" s="89">
        <f t="shared" si="150"/>
        <v>0</v>
      </c>
      <c r="P238" s="89">
        <f t="shared" si="150"/>
        <v>0</v>
      </c>
      <c r="Q238" s="89">
        <f t="shared" si="150"/>
        <v>0</v>
      </c>
      <c r="R238" s="89">
        <f t="shared" si="150"/>
        <v>0</v>
      </c>
      <c r="S238" s="89">
        <f t="shared" ref="S238:U240" si="151">(S73/S$87)*100</f>
        <v>0</v>
      </c>
      <c r="T238" s="89">
        <f t="shared" si="151"/>
        <v>0</v>
      </c>
      <c r="U238" s="89">
        <f t="shared" si="151"/>
        <v>0</v>
      </c>
    </row>
    <row r="239" spans="1:23" x14ac:dyDescent="0.35">
      <c r="A239" s="19" t="s">
        <v>144</v>
      </c>
      <c r="B239" s="393" t="s">
        <v>93</v>
      </c>
      <c r="C239" s="28" t="s">
        <v>59</v>
      </c>
      <c r="D239" s="88">
        <f t="shared" ref="D239:R239" si="152">(D74/D$87)*100</f>
        <v>2.6921345339956833E-3</v>
      </c>
      <c r="E239" s="88">
        <f t="shared" si="152"/>
        <v>1.1794986094614561E-3</v>
      </c>
      <c r="F239" s="88">
        <f t="shared" si="152"/>
        <v>1.9442937564890623E-3</v>
      </c>
      <c r="G239" s="88">
        <f t="shared" si="152"/>
        <v>1.4033668357345112E-3</v>
      </c>
      <c r="H239" s="88">
        <f t="shared" si="152"/>
        <v>5.7800065922682109E-4</v>
      </c>
      <c r="I239" s="88">
        <f t="shared" si="152"/>
        <v>5.5466463026600482E-4</v>
      </c>
      <c r="J239" s="88">
        <f t="shared" si="152"/>
        <v>4.1151198302189564E-4</v>
      </c>
      <c r="K239" s="88">
        <f t="shared" si="152"/>
        <v>2.0199539193922061E-3</v>
      </c>
      <c r="L239" s="88">
        <f t="shared" si="152"/>
        <v>4.5782809764027153E-3</v>
      </c>
      <c r="M239" s="88">
        <f t="shared" si="152"/>
        <v>5.472212711793269E-3</v>
      </c>
      <c r="N239" s="88">
        <f t="shared" si="152"/>
        <v>6.1362285022315581E-3</v>
      </c>
      <c r="O239" s="88">
        <f t="shared" si="152"/>
        <v>1.007007088205485E-2</v>
      </c>
      <c r="P239" s="88">
        <f t="shared" si="152"/>
        <v>4.5939848443168714E-3</v>
      </c>
      <c r="Q239" s="88">
        <f t="shared" si="152"/>
        <v>5.1185640566609467E-3</v>
      </c>
      <c r="R239" s="88">
        <f t="shared" si="152"/>
        <v>1.1276108940434443E-3</v>
      </c>
      <c r="S239" s="88">
        <f t="shared" si="151"/>
        <v>4.3481888120928246E-3</v>
      </c>
      <c r="T239" s="88">
        <f t="shared" si="151"/>
        <v>5.151774086305713E-3</v>
      </c>
      <c r="U239" s="88">
        <f t="shared" si="151"/>
        <v>2.1468394139578712E-3</v>
      </c>
    </row>
    <row r="240" spans="1:23" x14ac:dyDescent="0.35">
      <c r="A240" s="19" t="s">
        <v>144</v>
      </c>
      <c r="B240" s="390"/>
      <c r="C240" s="20" t="s">
        <v>60</v>
      </c>
      <c r="D240" s="79">
        <f t="shared" ref="D240:R240" si="153">(D75/D$87)*100</f>
        <v>2.6921345339956833E-3</v>
      </c>
      <c r="E240" s="79">
        <f t="shared" si="153"/>
        <v>1.1794986094614561E-3</v>
      </c>
      <c r="F240" s="79">
        <f t="shared" si="153"/>
        <v>1.9442937564890623E-3</v>
      </c>
      <c r="G240" s="79">
        <f t="shared" si="153"/>
        <v>1.4033668357345112E-3</v>
      </c>
      <c r="H240" s="79">
        <f t="shared" si="153"/>
        <v>5.7800065922682109E-4</v>
      </c>
      <c r="I240" s="79">
        <f t="shared" si="153"/>
        <v>5.5466463026600482E-4</v>
      </c>
      <c r="J240" s="79">
        <f t="shared" si="153"/>
        <v>4.1151198302189564E-4</v>
      </c>
      <c r="K240" s="79">
        <f t="shared" si="153"/>
        <v>2.0199539193922061E-3</v>
      </c>
      <c r="L240" s="79">
        <f t="shared" si="153"/>
        <v>4.5782809764027153E-3</v>
      </c>
      <c r="M240" s="79">
        <f t="shared" si="153"/>
        <v>5.472212711793269E-3</v>
      </c>
      <c r="N240" s="79">
        <f t="shared" si="153"/>
        <v>6.1362285022315581E-3</v>
      </c>
      <c r="O240" s="79">
        <f t="shared" si="153"/>
        <v>1.007007088205485E-2</v>
      </c>
      <c r="P240" s="79">
        <f t="shared" si="153"/>
        <v>4.5939848443168714E-3</v>
      </c>
      <c r="Q240" s="79">
        <f t="shared" si="153"/>
        <v>5.1185640566609467E-3</v>
      </c>
      <c r="R240" s="79">
        <f t="shared" si="153"/>
        <v>1.1276108940434443E-3</v>
      </c>
      <c r="S240" s="79">
        <f t="shared" si="151"/>
        <v>4.3481888120928246E-3</v>
      </c>
      <c r="T240" s="79">
        <f t="shared" si="151"/>
        <v>5.151774086305713E-3</v>
      </c>
      <c r="U240" s="79">
        <f t="shared" si="151"/>
        <v>2.1468394139578712E-3</v>
      </c>
    </row>
    <row r="241" spans="1:21" x14ac:dyDescent="0.35">
      <c r="A241" s="19" t="s">
        <v>144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</row>
    <row r="242" spans="1:21" x14ac:dyDescent="0.35">
      <c r="A242" s="19" t="s">
        <v>144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</row>
    <row r="243" spans="1:21" x14ac:dyDescent="0.35">
      <c r="A243" s="19" t="s">
        <v>144</v>
      </c>
      <c r="B243" s="391"/>
      <c r="C243" s="27" t="s">
        <v>63</v>
      </c>
      <c r="D243" s="81">
        <f t="shared" ref="D243:R243" si="154">(D78/D$87)*100</f>
        <v>0</v>
      </c>
      <c r="E243" s="81">
        <f t="shared" si="154"/>
        <v>0</v>
      </c>
      <c r="F243" s="81">
        <f t="shared" si="154"/>
        <v>0</v>
      </c>
      <c r="G243" s="81">
        <f t="shared" si="154"/>
        <v>0</v>
      </c>
      <c r="H243" s="81">
        <f t="shared" si="154"/>
        <v>0</v>
      </c>
      <c r="I243" s="81">
        <f t="shared" si="154"/>
        <v>0</v>
      </c>
      <c r="J243" s="81">
        <f t="shared" si="154"/>
        <v>0</v>
      </c>
      <c r="K243" s="81">
        <f t="shared" si="154"/>
        <v>0</v>
      </c>
      <c r="L243" s="81">
        <f t="shared" si="154"/>
        <v>0</v>
      </c>
      <c r="M243" s="81">
        <f t="shared" si="154"/>
        <v>0</v>
      </c>
      <c r="N243" s="81">
        <f t="shared" si="154"/>
        <v>0</v>
      </c>
      <c r="O243" s="81">
        <f t="shared" si="154"/>
        <v>0</v>
      </c>
      <c r="P243" s="81">
        <f t="shared" si="154"/>
        <v>0</v>
      </c>
      <c r="Q243" s="81">
        <f t="shared" si="154"/>
        <v>0</v>
      </c>
      <c r="R243" s="81">
        <f t="shared" si="154"/>
        <v>0</v>
      </c>
      <c r="S243" s="81">
        <f t="shared" ref="S243:U245" si="155">(S78/S$87)*100</f>
        <v>0</v>
      </c>
      <c r="T243" s="81">
        <f t="shared" si="155"/>
        <v>0</v>
      </c>
      <c r="U243" s="81">
        <f t="shared" si="155"/>
        <v>0</v>
      </c>
    </row>
    <row r="244" spans="1:21" x14ac:dyDescent="0.35">
      <c r="A244" s="19" t="s">
        <v>144</v>
      </c>
      <c r="B244" s="388" t="s">
        <v>94</v>
      </c>
      <c r="C244" s="28" t="s">
        <v>59</v>
      </c>
      <c r="D244" s="51">
        <f t="shared" ref="D244:R244" si="156">(D79/D$87)*100</f>
        <v>0.13126926618154811</v>
      </c>
      <c r="E244" s="51">
        <f t="shared" si="156"/>
        <v>0.124323031880993</v>
      </c>
      <c r="F244" s="51">
        <f t="shared" si="156"/>
        <v>0.1145125074994701</v>
      </c>
      <c r="G244" s="51">
        <f t="shared" si="156"/>
        <v>0.14320611420576135</v>
      </c>
      <c r="H244" s="51">
        <f t="shared" si="156"/>
        <v>0.12128114596793332</v>
      </c>
      <c r="I244" s="51">
        <f t="shared" si="156"/>
        <v>8.2646255535318736E-2</v>
      </c>
      <c r="J244" s="51">
        <f t="shared" si="156"/>
        <v>8.3965633082551838E-2</v>
      </c>
      <c r="K244" s="51">
        <f t="shared" si="156"/>
        <v>0.11408440905795714</v>
      </c>
      <c r="L244" s="51">
        <f t="shared" si="156"/>
        <v>0.10492663931396283</v>
      </c>
      <c r="M244" s="51">
        <f t="shared" si="156"/>
        <v>0.18390858713851799</v>
      </c>
      <c r="N244" s="51">
        <f t="shared" si="156"/>
        <v>0.11761843171891034</v>
      </c>
      <c r="O244" s="51">
        <f t="shared" si="156"/>
        <v>0.11091856292686481</v>
      </c>
      <c r="P244" s="51">
        <f t="shared" si="156"/>
        <v>8.3012183421338009E-2</v>
      </c>
      <c r="Q244" s="51">
        <f t="shared" si="156"/>
        <v>6.9583766117172707E-2</v>
      </c>
      <c r="R244" s="51">
        <f t="shared" si="156"/>
        <v>7.8294431195961703E-2</v>
      </c>
      <c r="S244" s="51">
        <f t="shared" si="155"/>
        <v>6.2884064733169584E-2</v>
      </c>
      <c r="T244" s="51">
        <f t="shared" si="155"/>
        <v>8.4044858254433155E-2</v>
      </c>
      <c r="U244" s="51">
        <f t="shared" si="155"/>
        <v>6.553927455377484E-2</v>
      </c>
    </row>
    <row r="245" spans="1:21" x14ac:dyDescent="0.35">
      <c r="A245" s="19" t="s">
        <v>144</v>
      </c>
      <c r="B245" s="388"/>
      <c r="C245" s="20" t="s">
        <v>60</v>
      </c>
      <c r="D245" s="79">
        <f t="shared" ref="D245:R245" si="157">(D80/D$87)*100</f>
        <v>0.13126926618154811</v>
      </c>
      <c r="E245" s="79">
        <f t="shared" si="157"/>
        <v>0.124323031880993</v>
      </c>
      <c r="F245" s="79">
        <f t="shared" si="157"/>
        <v>0.1145125074994701</v>
      </c>
      <c r="G245" s="79">
        <f t="shared" si="157"/>
        <v>0.14320611420576135</v>
      </c>
      <c r="H245" s="79">
        <f t="shared" si="157"/>
        <v>0.12128114596793332</v>
      </c>
      <c r="I245" s="79">
        <f t="shared" si="157"/>
        <v>8.2646255535318736E-2</v>
      </c>
      <c r="J245" s="79">
        <f t="shared" si="157"/>
        <v>8.3965633082551838E-2</v>
      </c>
      <c r="K245" s="79">
        <f t="shared" si="157"/>
        <v>0.11408440905795714</v>
      </c>
      <c r="L245" s="79">
        <f t="shared" si="157"/>
        <v>0.10492663931396283</v>
      </c>
      <c r="M245" s="79">
        <f t="shared" si="157"/>
        <v>0.18390858713851799</v>
      </c>
      <c r="N245" s="79">
        <f t="shared" si="157"/>
        <v>0.11761843171891034</v>
      </c>
      <c r="O245" s="79">
        <f t="shared" si="157"/>
        <v>0.11091856292686481</v>
      </c>
      <c r="P245" s="79">
        <f t="shared" si="157"/>
        <v>8.3012183421338009E-2</v>
      </c>
      <c r="Q245" s="79">
        <f t="shared" si="157"/>
        <v>6.9583766117172707E-2</v>
      </c>
      <c r="R245" s="79">
        <f t="shared" si="157"/>
        <v>7.8294431195961703E-2</v>
      </c>
      <c r="S245" s="79">
        <f t="shared" si="155"/>
        <v>6.2884064733169584E-2</v>
      </c>
      <c r="T245" s="79">
        <f t="shared" si="155"/>
        <v>8.4044858254433155E-2</v>
      </c>
      <c r="U245" s="79">
        <f t="shared" si="155"/>
        <v>6.553927455377484E-2</v>
      </c>
    </row>
    <row r="246" spans="1:21" x14ac:dyDescent="0.35">
      <c r="A246" s="19" t="s">
        <v>144</v>
      </c>
      <c r="B246" s="388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35">
      <c r="A247" s="19" t="s">
        <v>144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8" spans="1:21" x14ac:dyDescent="0.35">
      <c r="A248" s="19" t="s">
        <v>144</v>
      </c>
      <c r="B248" s="389"/>
      <c r="C248" s="25" t="s">
        <v>63</v>
      </c>
      <c r="D248" s="82">
        <f t="shared" ref="D248:R248" si="158">(D83/D$87)*100</f>
        <v>0</v>
      </c>
      <c r="E248" s="82">
        <f t="shared" si="158"/>
        <v>0</v>
      </c>
      <c r="F248" s="82">
        <f t="shared" si="158"/>
        <v>0</v>
      </c>
      <c r="G248" s="82">
        <f t="shared" si="158"/>
        <v>0</v>
      </c>
      <c r="H248" s="82">
        <f t="shared" si="158"/>
        <v>0</v>
      </c>
      <c r="I248" s="82">
        <f t="shared" si="158"/>
        <v>0</v>
      </c>
      <c r="J248" s="82">
        <f t="shared" si="158"/>
        <v>0</v>
      </c>
      <c r="K248" s="82">
        <f t="shared" si="158"/>
        <v>0</v>
      </c>
      <c r="L248" s="82">
        <f t="shared" si="158"/>
        <v>0</v>
      </c>
      <c r="M248" s="82">
        <f t="shared" si="158"/>
        <v>0</v>
      </c>
      <c r="N248" s="82">
        <f t="shared" si="158"/>
        <v>0</v>
      </c>
      <c r="O248" s="82">
        <f t="shared" si="158"/>
        <v>0</v>
      </c>
      <c r="P248" s="82">
        <f t="shared" si="158"/>
        <v>0</v>
      </c>
      <c r="Q248" s="82">
        <f t="shared" si="158"/>
        <v>0</v>
      </c>
      <c r="R248" s="82">
        <f t="shared" si="158"/>
        <v>0</v>
      </c>
      <c r="S248" s="82">
        <f>(S83/S$87)*100</f>
        <v>0</v>
      </c>
      <c r="T248" s="82">
        <f>(T83/T$87)*100</f>
        <v>0</v>
      </c>
      <c r="U248" s="82">
        <f>(U83/U$87)*100</f>
        <v>0</v>
      </c>
    </row>
    <row r="249" spans="1:21" x14ac:dyDescent="0.35">
      <c r="A249" s="19" t="s">
        <v>144</v>
      </c>
    </row>
    <row r="250" spans="1:21" x14ac:dyDescent="0.35">
      <c r="A250" s="19" t="s">
        <v>144</v>
      </c>
    </row>
    <row r="251" spans="1:21" ht="15" customHeight="1" x14ac:dyDescent="0.35">
      <c r="A251" s="19" t="s">
        <v>144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</row>
    <row r="252" spans="1:21" ht="15" customHeight="1" x14ac:dyDescent="0.35">
      <c r="A252" s="19" t="s">
        <v>144</v>
      </c>
      <c r="B252" s="385" t="s">
        <v>0</v>
      </c>
      <c r="C252" s="260" t="s">
        <v>125</v>
      </c>
      <c r="D252" s="64">
        <f t="shared" ref="D252:R252" si="159">(D8/D$88)/D$89</f>
        <v>285.21648863576644</v>
      </c>
      <c r="E252" s="64">
        <f t="shared" si="159"/>
        <v>201.57355628764762</v>
      </c>
      <c r="F252" s="64">
        <f t="shared" si="159"/>
        <v>209.36411320211005</v>
      </c>
      <c r="G252" s="64">
        <f t="shared" si="159"/>
        <v>96.380585824142756</v>
      </c>
      <c r="H252" s="64">
        <f t="shared" si="159"/>
        <v>94.489184299333246</v>
      </c>
      <c r="I252" s="64">
        <f t="shared" si="159"/>
        <v>107.03662170242913</v>
      </c>
      <c r="J252" s="64">
        <f t="shared" si="159"/>
        <v>124.96399560357979</v>
      </c>
      <c r="K252" s="64">
        <f t="shared" si="159"/>
        <v>159.48521602154983</v>
      </c>
      <c r="L252" s="64">
        <f t="shared" si="159"/>
        <v>213.0714315446109</v>
      </c>
      <c r="M252" s="64">
        <f t="shared" si="159"/>
        <v>309.66657830444876</v>
      </c>
      <c r="N252" s="64">
        <f t="shared" si="159"/>
        <v>326.56918585061402</v>
      </c>
      <c r="O252" s="64">
        <f t="shared" si="159"/>
        <v>431.08588697425415</v>
      </c>
      <c r="P252" s="64">
        <f t="shared" si="159"/>
        <v>386.80015737167957</v>
      </c>
      <c r="Q252" s="64">
        <f t="shared" si="159"/>
        <v>430.41392868365796</v>
      </c>
      <c r="R252" s="64">
        <f t="shared" si="159"/>
        <v>592.04165664472305</v>
      </c>
      <c r="S252" s="64">
        <f t="shared" ref="S252:T252" si="160">(S8/S$88)/S$89</f>
        <v>553.34179835783277</v>
      </c>
      <c r="T252" s="64">
        <f t="shared" si="160"/>
        <v>419.21391156830845</v>
      </c>
      <c r="U252" s="64">
        <f t="shared" ref="U252" si="161">(U8/U$88)/U$89</f>
        <v>439.48397603625699</v>
      </c>
    </row>
    <row r="253" spans="1:21" ht="15" customHeight="1" x14ac:dyDescent="0.35">
      <c r="A253" s="19" t="s">
        <v>144</v>
      </c>
      <c r="B253" s="386"/>
      <c r="C253" s="260" t="s">
        <v>124</v>
      </c>
      <c r="D253" s="64">
        <f t="shared" ref="D253:R253" si="162">(D9/D$88)/D$89</f>
        <v>164.30457381873913</v>
      </c>
      <c r="E253" s="64">
        <f t="shared" si="162"/>
        <v>112.41664331182774</v>
      </c>
      <c r="F253" s="64">
        <f t="shared" si="162"/>
        <v>100.46341256172751</v>
      </c>
      <c r="G253" s="64">
        <f t="shared" si="162"/>
        <v>52.046186330879593</v>
      </c>
      <c r="H253" s="64">
        <f t="shared" si="162"/>
        <v>43.936176824924026</v>
      </c>
      <c r="I253" s="64">
        <f t="shared" si="162"/>
        <v>59.434875014091759</v>
      </c>
      <c r="J253" s="64">
        <f t="shared" si="162"/>
        <v>67.810695188911296</v>
      </c>
      <c r="K253" s="64">
        <f t="shared" si="162"/>
        <v>82.627949286879556</v>
      </c>
      <c r="L253" s="64">
        <f t="shared" si="162"/>
        <v>108.648025937235</v>
      </c>
      <c r="M253" s="64">
        <f t="shared" si="162"/>
        <v>165.47115059015351</v>
      </c>
      <c r="N253" s="64">
        <f t="shared" si="162"/>
        <v>147.54077959353663</v>
      </c>
      <c r="O253" s="64">
        <f t="shared" si="162"/>
        <v>199.57421785548055</v>
      </c>
      <c r="P253" s="64">
        <f t="shared" si="162"/>
        <v>207.82028139798149</v>
      </c>
      <c r="Q253" s="64">
        <f t="shared" si="162"/>
        <v>218.49303650327982</v>
      </c>
      <c r="R253" s="64">
        <f t="shared" si="162"/>
        <v>237.40873919877853</v>
      </c>
      <c r="S253" s="64">
        <f t="shared" ref="S253:T254" si="163">(S9/S$88)/S$89</f>
        <v>231.96764089150633</v>
      </c>
      <c r="T253" s="64">
        <f t="shared" si="163"/>
        <v>191.29474254722163</v>
      </c>
      <c r="U253" s="64">
        <f t="shared" ref="U253" si="164">(U9/U$88)/U$89</f>
        <v>207.47742113722697</v>
      </c>
    </row>
    <row r="254" spans="1:21" ht="15" customHeight="1" x14ac:dyDescent="0.35">
      <c r="A254" s="19" t="s">
        <v>144</v>
      </c>
      <c r="B254" s="386"/>
      <c r="C254" s="95" t="s">
        <v>126</v>
      </c>
      <c r="D254" s="64">
        <f t="shared" ref="D254:R254" si="165">(D10/D$88)/D$89</f>
        <v>164.30457381873913</v>
      </c>
      <c r="E254" s="64">
        <f t="shared" si="165"/>
        <v>112.41664331182774</v>
      </c>
      <c r="F254" s="64">
        <f t="shared" si="165"/>
        <v>100.46341256172751</v>
      </c>
      <c r="G254" s="64">
        <f t="shared" si="165"/>
        <v>52.046186330879593</v>
      </c>
      <c r="H254" s="64">
        <f t="shared" si="165"/>
        <v>43.936176824924026</v>
      </c>
      <c r="I254" s="64">
        <f t="shared" si="165"/>
        <v>59.434875014091759</v>
      </c>
      <c r="J254" s="64">
        <f t="shared" si="165"/>
        <v>67.810695188911296</v>
      </c>
      <c r="K254" s="64">
        <f t="shared" si="165"/>
        <v>82.627949286879556</v>
      </c>
      <c r="L254" s="64">
        <f t="shared" si="165"/>
        <v>108.648025937235</v>
      </c>
      <c r="M254" s="64">
        <f t="shared" si="165"/>
        <v>165.47115059015351</v>
      </c>
      <c r="N254" s="64">
        <f t="shared" si="165"/>
        <v>147.54077959353663</v>
      </c>
      <c r="O254" s="64">
        <f t="shared" si="165"/>
        <v>199.57421785548055</v>
      </c>
      <c r="P254" s="64">
        <f t="shared" si="165"/>
        <v>207.82028139798149</v>
      </c>
      <c r="Q254" s="64">
        <f t="shared" si="165"/>
        <v>218.49303650327982</v>
      </c>
      <c r="R254" s="64">
        <f t="shared" si="165"/>
        <v>237.40873919877853</v>
      </c>
      <c r="S254" s="64">
        <f t="shared" si="163"/>
        <v>231.96764089150633</v>
      </c>
      <c r="T254" s="64">
        <f t="shared" si="163"/>
        <v>191.29474254722163</v>
      </c>
      <c r="U254" s="64">
        <f t="shared" ref="U254" si="166">(U10/U$88)/U$89</f>
        <v>207.47742113722697</v>
      </c>
    </row>
    <row r="255" spans="1:21" ht="15" customHeight="1" x14ac:dyDescent="0.35">
      <c r="A255" s="19" t="s">
        <v>144</v>
      </c>
      <c r="B255" s="386"/>
      <c r="C255" s="260" t="s">
        <v>123</v>
      </c>
      <c r="D255" s="64">
        <f t="shared" ref="D255:R255" si="167">(D11/D$88)/D$89</f>
        <v>164.30457381873913</v>
      </c>
      <c r="E255" s="64">
        <f t="shared" si="167"/>
        <v>112.41664331182774</v>
      </c>
      <c r="F255" s="64">
        <f t="shared" si="167"/>
        <v>100.46341256172751</v>
      </c>
      <c r="G255" s="64">
        <f t="shared" si="167"/>
        <v>52.046186330879593</v>
      </c>
      <c r="H255" s="64">
        <f t="shared" si="167"/>
        <v>43.936176824924026</v>
      </c>
      <c r="I255" s="64">
        <f t="shared" si="167"/>
        <v>59.434875014091759</v>
      </c>
      <c r="J255" s="64">
        <f t="shared" si="167"/>
        <v>67.810695188911296</v>
      </c>
      <c r="K255" s="64">
        <f t="shared" si="167"/>
        <v>82.627949286879556</v>
      </c>
      <c r="L255" s="64">
        <f t="shared" si="167"/>
        <v>108.648025937235</v>
      </c>
      <c r="M255" s="64">
        <f t="shared" si="167"/>
        <v>165.47115059015351</v>
      </c>
      <c r="N255" s="64">
        <f t="shared" si="167"/>
        <v>147.54077959353663</v>
      </c>
      <c r="O255" s="64">
        <f t="shared" si="167"/>
        <v>199.57421785548055</v>
      </c>
      <c r="P255" s="64">
        <f t="shared" si="167"/>
        <v>207.82028139798149</v>
      </c>
      <c r="Q255" s="64">
        <f t="shared" si="167"/>
        <v>218.49303650327982</v>
      </c>
      <c r="R255" s="64">
        <f t="shared" si="167"/>
        <v>237.40873919877853</v>
      </c>
      <c r="S255" s="64">
        <f t="shared" ref="S255:T255" si="168">(S11/S$88)/S$89</f>
        <v>231.96764089150633</v>
      </c>
      <c r="T255" s="64">
        <f t="shared" si="168"/>
        <v>191.29474254722163</v>
      </c>
      <c r="U255" s="64">
        <f t="shared" ref="U255" si="169">(U11/U$88)/U$89</f>
        <v>207.47742113722697</v>
      </c>
    </row>
    <row r="256" spans="1:21" ht="15" customHeight="1" x14ac:dyDescent="0.35">
      <c r="A256" s="19" t="s">
        <v>144</v>
      </c>
      <c r="B256" s="386"/>
      <c r="C256" s="20" t="s">
        <v>117</v>
      </c>
      <c r="D256" s="64">
        <f t="shared" ref="D256:R256" si="170">(D12/D$88)/D$89</f>
        <v>164.30457381873913</v>
      </c>
      <c r="E256" s="64">
        <f t="shared" si="170"/>
        <v>112.41664331182774</v>
      </c>
      <c r="F256" s="64">
        <f t="shared" si="170"/>
        <v>100.46341256172751</v>
      </c>
      <c r="G256" s="64">
        <f t="shared" si="170"/>
        <v>52.046186330879593</v>
      </c>
      <c r="H256" s="64">
        <f t="shared" si="170"/>
        <v>43.936176824924026</v>
      </c>
      <c r="I256" s="64">
        <f t="shared" si="170"/>
        <v>59.434875014091759</v>
      </c>
      <c r="J256" s="64">
        <f t="shared" si="170"/>
        <v>67.810695188911296</v>
      </c>
      <c r="K256" s="64">
        <f t="shared" si="170"/>
        <v>82.627949286879556</v>
      </c>
      <c r="L256" s="64">
        <f t="shared" si="170"/>
        <v>108.648025937235</v>
      </c>
      <c r="M256" s="64">
        <f t="shared" si="170"/>
        <v>165.47115059015351</v>
      </c>
      <c r="N256" s="64">
        <f t="shared" si="170"/>
        <v>147.54077959353663</v>
      </c>
      <c r="O256" s="64">
        <f t="shared" si="170"/>
        <v>199.57421785548055</v>
      </c>
      <c r="P256" s="64">
        <f t="shared" si="170"/>
        <v>207.82028139798149</v>
      </c>
      <c r="Q256" s="64">
        <f t="shared" si="170"/>
        <v>218.49303650327982</v>
      </c>
      <c r="R256" s="64">
        <f t="shared" si="170"/>
        <v>237.40873919877853</v>
      </c>
      <c r="S256" s="64">
        <f t="shared" ref="S256:T256" si="171">(S12/S$88)/S$89</f>
        <v>231.96764089150633</v>
      </c>
      <c r="T256" s="64">
        <f t="shared" si="171"/>
        <v>191.29474254722163</v>
      </c>
      <c r="U256" s="64">
        <f t="shared" ref="U256" si="172">(U12/U$88)/U$89</f>
        <v>207.47742113722697</v>
      </c>
    </row>
    <row r="257" spans="1:21" ht="15" customHeight="1" x14ac:dyDescent="0.35">
      <c r="A257" s="19" t="s">
        <v>144</v>
      </c>
      <c r="B257" s="386"/>
      <c r="C257" s="254" t="s">
        <v>118</v>
      </c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</row>
    <row r="258" spans="1:21" ht="15" customHeight="1" x14ac:dyDescent="0.35">
      <c r="A258" s="19" t="s">
        <v>144</v>
      </c>
      <c r="B258" s="386"/>
      <c r="C258" s="254" t="s">
        <v>119</v>
      </c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</row>
    <row r="259" spans="1:21" ht="15" customHeight="1" x14ac:dyDescent="0.35">
      <c r="A259" s="19" t="s">
        <v>144</v>
      </c>
      <c r="B259" s="386"/>
      <c r="C259" s="254" t="s">
        <v>120</v>
      </c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</row>
    <row r="260" spans="1:21" ht="15" customHeight="1" x14ac:dyDescent="0.35">
      <c r="A260" s="19" t="s">
        <v>144</v>
      </c>
      <c r="B260" s="386"/>
      <c r="C260" s="260" t="s">
        <v>121</v>
      </c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</row>
    <row r="261" spans="1:21" ht="15" customHeight="1" x14ac:dyDescent="0.35">
      <c r="A261" s="19" t="s">
        <v>144</v>
      </c>
      <c r="B261" s="386"/>
      <c r="C261" s="260" t="s">
        <v>122</v>
      </c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</row>
    <row r="262" spans="1:21" ht="15" customHeight="1" x14ac:dyDescent="0.35">
      <c r="A262" s="19" t="s">
        <v>144</v>
      </c>
      <c r="B262" s="387"/>
      <c r="C262" s="261" t="s">
        <v>116</v>
      </c>
      <c r="D262" s="33">
        <f t="shared" ref="D262:R262" si="173">(D18/D$88)/D$89</f>
        <v>120.91191481702734</v>
      </c>
      <c r="E262" s="33">
        <f t="shared" si="173"/>
        <v>89.156912975819878</v>
      </c>
      <c r="F262" s="33">
        <f t="shared" si="173"/>
        <v>108.90070064038257</v>
      </c>
      <c r="G262" s="33">
        <f t="shared" si="173"/>
        <v>44.334399493263149</v>
      </c>
      <c r="H262" s="33">
        <f t="shared" si="173"/>
        <v>50.553007474409213</v>
      </c>
      <c r="I262" s="33">
        <f t="shared" si="173"/>
        <v>47.601746688337379</v>
      </c>
      <c r="J262" s="33">
        <f t="shared" si="173"/>
        <v>57.1533004146685</v>
      </c>
      <c r="K262" s="33">
        <f t="shared" si="173"/>
        <v>76.85726673467029</v>
      </c>
      <c r="L262" s="33">
        <f t="shared" si="173"/>
        <v>104.42340560737588</v>
      </c>
      <c r="M262" s="33">
        <f t="shared" si="173"/>
        <v>144.19542771429525</v>
      </c>
      <c r="N262" s="33">
        <f t="shared" si="173"/>
        <v>179.02840625707742</v>
      </c>
      <c r="O262" s="33">
        <f t="shared" si="173"/>
        <v>231.51166911877357</v>
      </c>
      <c r="P262" s="33">
        <f t="shared" si="173"/>
        <v>178.97987597369811</v>
      </c>
      <c r="Q262" s="33">
        <f t="shared" si="173"/>
        <v>211.92089218037813</v>
      </c>
      <c r="R262" s="33">
        <f t="shared" si="173"/>
        <v>354.6329174459446</v>
      </c>
      <c r="S262" s="33">
        <f t="shared" ref="S262:T262" si="174">(S18/S$88)/S$89</f>
        <v>321.37415746632638</v>
      </c>
      <c r="T262" s="33">
        <f t="shared" si="174"/>
        <v>227.91916902108676</v>
      </c>
      <c r="U262" s="33">
        <f t="shared" ref="U262" si="175">(U18/U$88)/U$89</f>
        <v>232.00655489902996</v>
      </c>
    </row>
    <row r="263" spans="1:21" x14ac:dyDescent="0.35">
      <c r="A263" s="19" t="s">
        <v>144</v>
      </c>
      <c r="B263" s="390" t="s">
        <v>4</v>
      </c>
      <c r="C263" s="260" t="s">
        <v>59</v>
      </c>
      <c r="D263" s="32">
        <f t="shared" ref="D263:R263" si="176">(D19/D$88)/D$89</f>
        <v>23.682550370205604</v>
      </c>
      <c r="E263" s="32">
        <f t="shared" si="176"/>
        <v>12.279309524912058</v>
      </c>
      <c r="F263" s="32">
        <f t="shared" si="176"/>
        <v>9.4249066164775392</v>
      </c>
      <c r="G263" s="32">
        <f t="shared" si="176"/>
        <v>4.2577982161633736</v>
      </c>
      <c r="H263" s="32">
        <f t="shared" si="176"/>
        <v>3.7316630981557637</v>
      </c>
      <c r="I263" s="32">
        <f t="shared" si="176"/>
        <v>9.4044076855871452</v>
      </c>
      <c r="J263" s="32">
        <f t="shared" si="176"/>
        <v>9.8828307875418435</v>
      </c>
      <c r="K263" s="32">
        <f t="shared" si="176"/>
        <v>6.901911076943902</v>
      </c>
      <c r="L263" s="32">
        <f t="shared" si="176"/>
        <v>6.5238122579868918</v>
      </c>
      <c r="M263" s="32">
        <f t="shared" si="176"/>
        <v>20.77702858355644</v>
      </c>
      <c r="N263" s="32">
        <f t="shared" si="176"/>
        <v>17.423378361863449</v>
      </c>
      <c r="O263" s="32">
        <f t="shared" si="176"/>
        <v>20.861518984039552</v>
      </c>
      <c r="P263" s="32">
        <f t="shared" si="176"/>
        <v>25.534481948668553</v>
      </c>
      <c r="Q263" s="32">
        <f t="shared" si="176"/>
        <v>17.022625488713174</v>
      </c>
      <c r="R263" s="32">
        <f t="shared" si="176"/>
        <v>24.164664254865979</v>
      </c>
      <c r="S263" s="32">
        <f t="shared" ref="S263:T263" si="177">(S19/S$88)/S$89</f>
        <v>23.331538244901644</v>
      </c>
      <c r="T263" s="32">
        <f t="shared" si="177"/>
        <v>20.113953135996926</v>
      </c>
      <c r="U263" s="32">
        <f t="shared" ref="U263" si="178">(U19/U$88)/U$89</f>
        <v>18.889680862951689</v>
      </c>
    </row>
    <row r="264" spans="1:21" x14ac:dyDescent="0.35">
      <c r="A264" s="19" t="s">
        <v>144</v>
      </c>
      <c r="B264" s="390"/>
      <c r="C264" s="254" t="s">
        <v>60</v>
      </c>
      <c r="D264" s="32">
        <f t="shared" ref="D264:R264" si="179">(D20/D$88)/D$89</f>
        <v>23.682550370205604</v>
      </c>
      <c r="E264" s="32">
        <f t="shared" si="179"/>
        <v>12.279309524912058</v>
      </c>
      <c r="F264" s="32">
        <f t="shared" si="179"/>
        <v>9.4249066164775392</v>
      </c>
      <c r="G264" s="32">
        <f t="shared" si="179"/>
        <v>4.2577982161633736</v>
      </c>
      <c r="H264" s="32">
        <f t="shared" si="179"/>
        <v>3.7316630981557637</v>
      </c>
      <c r="I264" s="32">
        <f t="shared" si="179"/>
        <v>9.4044076855871452</v>
      </c>
      <c r="J264" s="32">
        <f t="shared" si="179"/>
        <v>9.8828307875418435</v>
      </c>
      <c r="K264" s="32">
        <f t="shared" si="179"/>
        <v>6.901911076943902</v>
      </c>
      <c r="L264" s="32">
        <f t="shared" si="179"/>
        <v>6.5238122579868918</v>
      </c>
      <c r="M264" s="32">
        <f t="shared" si="179"/>
        <v>20.77702858355644</v>
      </c>
      <c r="N264" s="32">
        <f t="shared" si="179"/>
        <v>17.423378361863449</v>
      </c>
      <c r="O264" s="32">
        <f t="shared" si="179"/>
        <v>20.861518984039552</v>
      </c>
      <c r="P264" s="32">
        <f t="shared" si="179"/>
        <v>25.534481948668553</v>
      </c>
      <c r="Q264" s="32">
        <f t="shared" si="179"/>
        <v>17.022625488713174</v>
      </c>
      <c r="R264" s="32">
        <f t="shared" si="179"/>
        <v>24.164664254865979</v>
      </c>
      <c r="S264" s="32">
        <f t="shared" ref="S264:T264" si="180">(S20/S$88)/S$89</f>
        <v>23.331538244901644</v>
      </c>
      <c r="T264" s="32">
        <f t="shared" si="180"/>
        <v>20.113953135996926</v>
      </c>
      <c r="U264" s="32">
        <f t="shared" ref="U264" si="181">(U20/U$88)/U$89</f>
        <v>18.889680862951689</v>
      </c>
    </row>
    <row r="265" spans="1:21" x14ac:dyDescent="0.35">
      <c r="A265" s="19" t="s">
        <v>144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</row>
    <row r="266" spans="1:21" x14ac:dyDescent="0.35">
      <c r="A266" s="19" t="s">
        <v>144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35">
      <c r="A267" s="19" t="s">
        <v>144</v>
      </c>
      <c r="B267" s="391"/>
      <c r="C267" s="255" t="s">
        <v>63</v>
      </c>
      <c r="D267" s="33">
        <f t="shared" ref="D267:R267" si="182">(D23/D$88)/D$89</f>
        <v>0</v>
      </c>
      <c r="E267" s="33">
        <f t="shared" si="182"/>
        <v>0</v>
      </c>
      <c r="F267" s="33">
        <f t="shared" si="182"/>
        <v>0</v>
      </c>
      <c r="G267" s="33">
        <f t="shared" si="182"/>
        <v>0</v>
      </c>
      <c r="H267" s="33">
        <f t="shared" si="182"/>
        <v>0</v>
      </c>
      <c r="I267" s="33">
        <f t="shared" si="182"/>
        <v>0</v>
      </c>
      <c r="J267" s="33">
        <f t="shared" si="182"/>
        <v>0</v>
      </c>
      <c r="K267" s="33">
        <f t="shared" si="182"/>
        <v>0</v>
      </c>
      <c r="L267" s="33">
        <f t="shared" si="182"/>
        <v>0</v>
      </c>
      <c r="M267" s="33">
        <f t="shared" si="182"/>
        <v>0</v>
      </c>
      <c r="N267" s="33">
        <f t="shared" si="182"/>
        <v>0</v>
      </c>
      <c r="O267" s="33">
        <f t="shared" si="182"/>
        <v>0</v>
      </c>
      <c r="P267" s="33">
        <f t="shared" si="182"/>
        <v>0</v>
      </c>
      <c r="Q267" s="33">
        <f t="shared" si="182"/>
        <v>0</v>
      </c>
      <c r="R267" s="33">
        <f t="shared" si="182"/>
        <v>0</v>
      </c>
      <c r="S267" s="33">
        <f t="shared" ref="S267:T267" si="183">(S23/S$88)/S$89</f>
        <v>0</v>
      </c>
      <c r="T267" s="33">
        <f t="shared" si="183"/>
        <v>0</v>
      </c>
      <c r="U267" s="33">
        <f t="shared" ref="U267" si="184">(U23/U$88)/U$89</f>
        <v>0</v>
      </c>
    </row>
    <row r="268" spans="1:21" x14ac:dyDescent="0.35">
      <c r="A268" s="19" t="s">
        <v>144</v>
      </c>
      <c r="B268" s="390" t="s">
        <v>5</v>
      </c>
      <c r="C268" s="17" t="s">
        <v>59</v>
      </c>
      <c r="D268" s="32">
        <f t="shared" ref="D268:R268" si="185">(D24/D$88)/D$89</f>
        <v>11.959272220373773</v>
      </c>
      <c r="E268" s="32">
        <f t="shared" si="185"/>
        <v>5.8418105785682393</v>
      </c>
      <c r="F268" s="32">
        <f t="shared" si="185"/>
        <v>9.3165211833006154</v>
      </c>
      <c r="G268" s="32">
        <f t="shared" si="185"/>
        <v>5.1491439915107033</v>
      </c>
      <c r="H268" s="32">
        <f t="shared" si="185"/>
        <v>3.2105328788193495</v>
      </c>
      <c r="I268" s="32">
        <f t="shared" si="185"/>
        <v>2.8186125537653961</v>
      </c>
      <c r="J268" s="32">
        <f t="shared" si="185"/>
        <v>3.3755484841160017</v>
      </c>
      <c r="K268" s="32">
        <f t="shared" si="185"/>
        <v>6.0280575319763932</v>
      </c>
      <c r="L268" s="32">
        <f t="shared" si="185"/>
        <v>6.4654666837206163</v>
      </c>
      <c r="M268" s="32">
        <f t="shared" si="185"/>
        <v>9.8756926094200974</v>
      </c>
      <c r="N268" s="32">
        <f t="shared" si="185"/>
        <v>10.853232957548045</v>
      </c>
      <c r="O268" s="32">
        <f t="shared" si="185"/>
        <v>11.484196893586869</v>
      </c>
      <c r="P268" s="32">
        <f t="shared" si="185"/>
        <v>9.0115707183907592</v>
      </c>
      <c r="Q268" s="32">
        <f t="shared" si="185"/>
        <v>9.0289275773056445</v>
      </c>
      <c r="R268" s="32">
        <f t="shared" si="185"/>
        <v>9.4467809525310766</v>
      </c>
      <c r="S268" s="32">
        <f t="shared" ref="S268:T268" si="186">(S24/S$88)/S$89</f>
        <v>9.0213020834436559</v>
      </c>
      <c r="T268" s="32">
        <f t="shared" si="186"/>
        <v>5.4517686582104909</v>
      </c>
      <c r="U268" s="32">
        <f t="shared" ref="U268" si="187">(U24/U$88)/U$89</f>
        <v>6.3163843498296588</v>
      </c>
    </row>
    <row r="269" spans="1:21" x14ac:dyDescent="0.35">
      <c r="A269" s="19" t="s">
        <v>144</v>
      </c>
      <c r="B269" s="390"/>
      <c r="C269" s="20" t="s">
        <v>60</v>
      </c>
      <c r="D269" s="32">
        <f t="shared" ref="D269:R269" si="188">(D25/D$88)/D$89</f>
        <v>11.959272220373773</v>
      </c>
      <c r="E269" s="32">
        <f t="shared" si="188"/>
        <v>5.8418105785682393</v>
      </c>
      <c r="F269" s="32">
        <f t="shared" si="188"/>
        <v>9.3165211833006154</v>
      </c>
      <c r="G269" s="32">
        <f t="shared" si="188"/>
        <v>5.1491439915107033</v>
      </c>
      <c r="H269" s="32">
        <f t="shared" si="188"/>
        <v>3.2105328788193495</v>
      </c>
      <c r="I269" s="32">
        <f t="shared" si="188"/>
        <v>2.8186125537653961</v>
      </c>
      <c r="J269" s="32">
        <f t="shared" si="188"/>
        <v>3.3755484841160017</v>
      </c>
      <c r="K269" s="32">
        <f t="shared" si="188"/>
        <v>6.0280575319763932</v>
      </c>
      <c r="L269" s="32">
        <f t="shared" si="188"/>
        <v>6.4654666837206163</v>
      </c>
      <c r="M269" s="32">
        <f t="shared" si="188"/>
        <v>9.8756926094200974</v>
      </c>
      <c r="N269" s="32">
        <f t="shared" si="188"/>
        <v>10.853232957548045</v>
      </c>
      <c r="O269" s="32">
        <f t="shared" si="188"/>
        <v>11.484196893586869</v>
      </c>
      <c r="P269" s="32">
        <f t="shared" si="188"/>
        <v>9.0115707183907592</v>
      </c>
      <c r="Q269" s="32">
        <f t="shared" si="188"/>
        <v>9.0289275773056445</v>
      </c>
      <c r="R269" s="32">
        <f t="shared" si="188"/>
        <v>9.4467809525310766</v>
      </c>
      <c r="S269" s="32">
        <f t="shared" ref="S269:T269" si="189">(S25/S$88)/S$89</f>
        <v>9.0213020834436559</v>
      </c>
      <c r="T269" s="32">
        <f t="shared" si="189"/>
        <v>5.4517686582104909</v>
      </c>
      <c r="U269" s="32">
        <f t="shared" ref="U269" si="190">(U25/U$88)/U$89</f>
        <v>6.3163843498296588</v>
      </c>
    </row>
    <row r="270" spans="1:21" x14ac:dyDescent="0.35">
      <c r="A270" s="19" t="s">
        <v>144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</row>
    <row r="271" spans="1:21" x14ac:dyDescent="0.35">
      <c r="A271" s="19" t="s">
        <v>144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35">
      <c r="A272" s="19" t="s">
        <v>144</v>
      </c>
      <c r="B272" s="391"/>
      <c r="C272" s="27" t="s">
        <v>63</v>
      </c>
      <c r="D272" s="33">
        <f t="shared" ref="D272:R272" si="191">(D28/D$88)/D$89</f>
        <v>0</v>
      </c>
      <c r="E272" s="33">
        <f t="shared" si="191"/>
        <v>0</v>
      </c>
      <c r="F272" s="33">
        <f t="shared" si="191"/>
        <v>0</v>
      </c>
      <c r="G272" s="33">
        <f t="shared" si="191"/>
        <v>0</v>
      </c>
      <c r="H272" s="33">
        <f t="shared" si="191"/>
        <v>0</v>
      </c>
      <c r="I272" s="33">
        <f t="shared" si="191"/>
        <v>0</v>
      </c>
      <c r="J272" s="33">
        <f t="shared" si="191"/>
        <v>0</v>
      </c>
      <c r="K272" s="33">
        <f t="shared" si="191"/>
        <v>0</v>
      </c>
      <c r="L272" s="33">
        <f t="shared" si="191"/>
        <v>0</v>
      </c>
      <c r="M272" s="33">
        <f t="shared" si="191"/>
        <v>0</v>
      </c>
      <c r="N272" s="33">
        <f t="shared" si="191"/>
        <v>0</v>
      </c>
      <c r="O272" s="33">
        <f t="shared" si="191"/>
        <v>0</v>
      </c>
      <c r="P272" s="33">
        <f t="shared" si="191"/>
        <v>0</v>
      </c>
      <c r="Q272" s="33">
        <f t="shared" si="191"/>
        <v>0</v>
      </c>
      <c r="R272" s="33">
        <f t="shared" si="191"/>
        <v>0</v>
      </c>
      <c r="S272" s="33">
        <f t="shared" ref="S272:T272" si="192">(S28/S$88)/S$89</f>
        <v>0</v>
      </c>
      <c r="T272" s="33">
        <f t="shared" si="192"/>
        <v>0</v>
      </c>
      <c r="U272" s="33">
        <f t="shared" ref="U272" si="193">(U28/U$88)/U$89</f>
        <v>0</v>
      </c>
    </row>
    <row r="273" spans="1:21" x14ac:dyDescent="0.35">
      <c r="A273" s="19" t="s">
        <v>144</v>
      </c>
      <c r="B273" s="390" t="s">
        <v>6</v>
      </c>
      <c r="C273" s="17" t="s">
        <v>59</v>
      </c>
      <c r="D273" s="32">
        <f t="shared" ref="D273:R273" si="194">(D29/D$88)/D$89</f>
        <v>0.91296854972868047</v>
      </c>
      <c r="E273" s="32">
        <f t="shared" si="194"/>
        <v>0.39345346042289403</v>
      </c>
      <c r="F273" s="32">
        <f t="shared" si="194"/>
        <v>0.29841535880317521</v>
      </c>
      <c r="G273" s="32">
        <f t="shared" si="194"/>
        <v>0.23551578043874216</v>
      </c>
      <c r="H273" s="32">
        <f t="shared" si="194"/>
        <v>0.18791838231011032</v>
      </c>
      <c r="I273" s="32">
        <f t="shared" si="194"/>
        <v>0.31052510665302357</v>
      </c>
      <c r="J273" s="32">
        <f t="shared" si="194"/>
        <v>0.34440782920603347</v>
      </c>
      <c r="K273" s="32">
        <f t="shared" si="194"/>
        <v>0.88391900101047327</v>
      </c>
      <c r="L273" s="32">
        <f t="shared" si="194"/>
        <v>1.3171406206541934</v>
      </c>
      <c r="M273" s="32">
        <f t="shared" si="194"/>
        <v>1.3258709456227193</v>
      </c>
      <c r="N273" s="32">
        <f t="shared" si="194"/>
        <v>1.3042284103452986</v>
      </c>
      <c r="O273" s="32">
        <f t="shared" si="194"/>
        <v>1.4488724235882942</v>
      </c>
      <c r="P273" s="32">
        <f t="shared" si="194"/>
        <v>2.611117152474173</v>
      </c>
      <c r="Q273" s="32">
        <f t="shared" si="194"/>
        <v>2.8211167317148904</v>
      </c>
      <c r="R273" s="32">
        <f t="shared" si="194"/>
        <v>1.7431219266132933</v>
      </c>
      <c r="S273" s="32">
        <f t="shared" ref="S273:T273" si="195">(S29/S$88)/S$89</f>
        <v>1.8562829765949027</v>
      </c>
      <c r="T273" s="32">
        <f t="shared" si="195"/>
        <v>1.5111998534508753</v>
      </c>
      <c r="U273" s="32">
        <f t="shared" ref="U273" si="196">(U29/U$88)/U$89</f>
        <v>1.5202269290459203</v>
      </c>
    </row>
    <row r="274" spans="1:21" x14ac:dyDescent="0.35">
      <c r="A274" s="19" t="s">
        <v>144</v>
      </c>
      <c r="B274" s="390"/>
      <c r="C274" s="20" t="s">
        <v>60</v>
      </c>
      <c r="D274" s="32">
        <f t="shared" ref="D274:R274" si="197">(D30/D$88)/D$89</f>
        <v>0.91296854972868047</v>
      </c>
      <c r="E274" s="32">
        <f t="shared" si="197"/>
        <v>0.39345346042289403</v>
      </c>
      <c r="F274" s="32">
        <f t="shared" si="197"/>
        <v>0.29841535880317521</v>
      </c>
      <c r="G274" s="32">
        <f t="shared" si="197"/>
        <v>0.23551578043874216</v>
      </c>
      <c r="H274" s="32">
        <f t="shared" si="197"/>
        <v>0.18791838231011032</v>
      </c>
      <c r="I274" s="32">
        <f t="shared" si="197"/>
        <v>0.31052510665302357</v>
      </c>
      <c r="J274" s="32">
        <f t="shared" si="197"/>
        <v>0.34440782920603347</v>
      </c>
      <c r="K274" s="32">
        <f t="shared" si="197"/>
        <v>0.88391900101047327</v>
      </c>
      <c r="L274" s="32">
        <f t="shared" si="197"/>
        <v>1.3171406206541934</v>
      </c>
      <c r="M274" s="32">
        <f t="shared" si="197"/>
        <v>1.3258709456227193</v>
      </c>
      <c r="N274" s="32">
        <f t="shared" si="197"/>
        <v>1.3042284103452986</v>
      </c>
      <c r="O274" s="32">
        <f t="shared" si="197"/>
        <v>1.4488724235882942</v>
      </c>
      <c r="P274" s="32">
        <f t="shared" si="197"/>
        <v>2.611117152474173</v>
      </c>
      <c r="Q274" s="32">
        <f t="shared" si="197"/>
        <v>2.8211167317148904</v>
      </c>
      <c r="R274" s="32">
        <f t="shared" si="197"/>
        <v>1.7431219266132933</v>
      </c>
      <c r="S274" s="32">
        <f t="shared" ref="S274:T274" si="198">(S30/S$88)/S$89</f>
        <v>1.8562829765949027</v>
      </c>
      <c r="T274" s="32">
        <f t="shared" si="198"/>
        <v>1.5111998534508753</v>
      </c>
      <c r="U274" s="32">
        <f t="shared" ref="U274" si="199">(U30/U$88)/U$89</f>
        <v>1.5202269290459203</v>
      </c>
    </row>
    <row r="275" spans="1:21" x14ac:dyDescent="0.35">
      <c r="A275" s="19" t="s">
        <v>144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</row>
    <row r="276" spans="1:21" x14ac:dyDescent="0.35">
      <c r="A276" s="19" t="s">
        <v>144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35">
      <c r="A277" s="19" t="s">
        <v>144</v>
      </c>
      <c r="B277" s="391"/>
      <c r="C277" s="27" t="s">
        <v>63</v>
      </c>
      <c r="D277" s="33">
        <f t="shared" ref="D277:R277" si="200">(D33/D$88)/D$89</f>
        <v>0</v>
      </c>
      <c r="E277" s="33">
        <f t="shared" si="200"/>
        <v>0</v>
      </c>
      <c r="F277" s="33">
        <f t="shared" si="200"/>
        <v>0</v>
      </c>
      <c r="G277" s="33">
        <f t="shared" si="200"/>
        <v>0</v>
      </c>
      <c r="H277" s="33">
        <f t="shared" si="200"/>
        <v>0</v>
      </c>
      <c r="I277" s="33">
        <f t="shared" si="200"/>
        <v>0</v>
      </c>
      <c r="J277" s="33">
        <f t="shared" si="200"/>
        <v>0</v>
      </c>
      <c r="K277" s="33">
        <f t="shared" si="200"/>
        <v>0</v>
      </c>
      <c r="L277" s="33">
        <f t="shared" si="200"/>
        <v>0</v>
      </c>
      <c r="M277" s="33">
        <f t="shared" si="200"/>
        <v>0</v>
      </c>
      <c r="N277" s="33">
        <f t="shared" si="200"/>
        <v>0</v>
      </c>
      <c r="O277" s="33">
        <f t="shared" si="200"/>
        <v>0</v>
      </c>
      <c r="P277" s="33">
        <f t="shared" si="200"/>
        <v>0</v>
      </c>
      <c r="Q277" s="33">
        <f t="shared" si="200"/>
        <v>0</v>
      </c>
      <c r="R277" s="33">
        <f t="shared" si="200"/>
        <v>0</v>
      </c>
      <c r="S277" s="33">
        <f t="shared" ref="S277:T277" si="201">(S33/S$88)/S$89</f>
        <v>0</v>
      </c>
      <c r="T277" s="33">
        <f t="shared" si="201"/>
        <v>0</v>
      </c>
      <c r="U277" s="33">
        <f t="shared" ref="U277" si="202">(U33/U$88)/U$89</f>
        <v>0</v>
      </c>
    </row>
    <row r="278" spans="1:21" x14ac:dyDescent="0.35">
      <c r="A278" s="19" t="s">
        <v>144</v>
      </c>
      <c r="B278" s="393" t="s">
        <v>7</v>
      </c>
      <c r="C278" s="28" t="s">
        <v>59</v>
      </c>
      <c r="D278" s="56">
        <f t="shared" ref="D278:R278" si="203">(D34/D$88)/D$89</f>
        <v>62.827060248450039</v>
      </c>
      <c r="E278" s="56">
        <f t="shared" si="203"/>
        <v>48.377658700930958</v>
      </c>
      <c r="F278" s="56">
        <f t="shared" si="203"/>
        <v>43.794597692863128</v>
      </c>
      <c r="G278" s="56">
        <f t="shared" si="203"/>
        <v>21.885937921297788</v>
      </c>
      <c r="H278" s="56">
        <f t="shared" si="203"/>
        <v>20.588596497297385</v>
      </c>
      <c r="I278" s="56">
        <f t="shared" si="203"/>
        <v>26.820358978864274</v>
      </c>
      <c r="J278" s="56">
        <f t="shared" si="203"/>
        <v>34.362473441719352</v>
      </c>
      <c r="K278" s="56">
        <f t="shared" si="203"/>
        <v>36.846233864256831</v>
      </c>
      <c r="L278" s="56">
        <f t="shared" si="203"/>
        <v>34.895477573776262</v>
      </c>
      <c r="M278" s="56">
        <f t="shared" si="203"/>
        <v>64.23557022845776</v>
      </c>
      <c r="N278" s="56">
        <f t="shared" si="203"/>
        <v>55.664774188671124</v>
      </c>
      <c r="O278" s="56">
        <f t="shared" si="203"/>
        <v>70.905654559952737</v>
      </c>
      <c r="P278" s="56">
        <f t="shared" si="203"/>
        <v>61.561467887846156</v>
      </c>
      <c r="Q278" s="56">
        <f t="shared" si="203"/>
        <v>67.248834438327876</v>
      </c>
      <c r="R278" s="56">
        <f t="shared" si="203"/>
        <v>66.902942126555644</v>
      </c>
      <c r="S278" s="56">
        <f t="shared" ref="S278:T278" si="204">(S34/S$88)/S$89</f>
        <v>65.267947483442427</v>
      </c>
      <c r="T278" s="56">
        <f t="shared" si="204"/>
        <v>61.661949930179283</v>
      </c>
      <c r="U278" s="56">
        <f t="shared" ref="U278" si="205">(U34/U$88)/U$89</f>
        <v>70.221132622137574</v>
      </c>
    </row>
    <row r="279" spans="1:21" x14ac:dyDescent="0.35">
      <c r="A279" s="19" t="s">
        <v>144</v>
      </c>
      <c r="B279" s="390"/>
      <c r="C279" s="20" t="s">
        <v>60</v>
      </c>
      <c r="D279" s="32">
        <f t="shared" ref="D279:R279" si="206">(D35/D$88)/D$89</f>
        <v>62.827060248450039</v>
      </c>
      <c r="E279" s="32">
        <f t="shared" si="206"/>
        <v>48.377658700930958</v>
      </c>
      <c r="F279" s="32">
        <f t="shared" si="206"/>
        <v>43.794597692863128</v>
      </c>
      <c r="G279" s="32">
        <f t="shared" si="206"/>
        <v>21.885937921297788</v>
      </c>
      <c r="H279" s="32">
        <f t="shared" si="206"/>
        <v>20.588596497297385</v>
      </c>
      <c r="I279" s="32">
        <f t="shared" si="206"/>
        <v>26.820358978864274</v>
      </c>
      <c r="J279" s="32">
        <f t="shared" si="206"/>
        <v>34.362473441719352</v>
      </c>
      <c r="K279" s="32">
        <f t="shared" si="206"/>
        <v>36.846233864256831</v>
      </c>
      <c r="L279" s="32">
        <f t="shared" si="206"/>
        <v>34.895477573776262</v>
      </c>
      <c r="M279" s="32">
        <f t="shared" si="206"/>
        <v>64.23557022845776</v>
      </c>
      <c r="N279" s="32">
        <f t="shared" si="206"/>
        <v>55.664774188671124</v>
      </c>
      <c r="O279" s="32">
        <f t="shared" si="206"/>
        <v>70.905654559952737</v>
      </c>
      <c r="P279" s="32">
        <f t="shared" si="206"/>
        <v>61.561467887846156</v>
      </c>
      <c r="Q279" s="32">
        <f t="shared" si="206"/>
        <v>67.248834438327876</v>
      </c>
      <c r="R279" s="32">
        <f t="shared" si="206"/>
        <v>66.902942126555644</v>
      </c>
      <c r="S279" s="32">
        <f t="shared" ref="S279:T279" si="207">(S35/S$88)/S$89</f>
        <v>65.267947483442427</v>
      </c>
      <c r="T279" s="32">
        <f t="shared" si="207"/>
        <v>61.661949930179283</v>
      </c>
      <c r="U279" s="32">
        <f t="shared" ref="U279" si="208">(U35/U$88)/U$89</f>
        <v>70.221132622137574</v>
      </c>
    </row>
    <row r="280" spans="1:21" x14ac:dyDescent="0.35">
      <c r="A280" s="19" t="s">
        <v>144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</row>
    <row r="281" spans="1:21" x14ac:dyDescent="0.35">
      <c r="A281" s="19" t="s">
        <v>144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35">
      <c r="A282" s="19" t="s">
        <v>144</v>
      </c>
      <c r="B282" s="391"/>
      <c r="C282" s="27" t="s">
        <v>63</v>
      </c>
      <c r="D282" s="33">
        <f t="shared" ref="D282:R282" si="209">(D38/D$88)/D$89</f>
        <v>0</v>
      </c>
      <c r="E282" s="33">
        <f t="shared" si="209"/>
        <v>0</v>
      </c>
      <c r="F282" s="33">
        <f t="shared" si="209"/>
        <v>0</v>
      </c>
      <c r="G282" s="33">
        <f t="shared" si="209"/>
        <v>0</v>
      </c>
      <c r="H282" s="33">
        <f t="shared" si="209"/>
        <v>0</v>
      </c>
      <c r="I282" s="33">
        <f t="shared" si="209"/>
        <v>0</v>
      </c>
      <c r="J282" s="33">
        <f t="shared" si="209"/>
        <v>0</v>
      </c>
      <c r="K282" s="33">
        <f t="shared" si="209"/>
        <v>0</v>
      </c>
      <c r="L282" s="33">
        <f t="shared" si="209"/>
        <v>0</v>
      </c>
      <c r="M282" s="33">
        <f t="shared" si="209"/>
        <v>0</v>
      </c>
      <c r="N282" s="33">
        <f t="shared" si="209"/>
        <v>0</v>
      </c>
      <c r="O282" s="33">
        <f t="shared" si="209"/>
        <v>0</v>
      </c>
      <c r="P282" s="33">
        <f t="shared" si="209"/>
        <v>0</v>
      </c>
      <c r="Q282" s="33">
        <f t="shared" si="209"/>
        <v>0</v>
      </c>
      <c r="R282" s="33">
        <f t="shared" si="209"/>
        <v>0</v>
      </c>
      <c r="S282" s="33">
        <f t="shared" ref="S282:T282" si="210">(S38/S$88)/S$89</f>
        <v>0</v>
      </c>
      <c r="T282" s="33">
        <f t="shared" si="210"/>
        <v>0</v>
      </c>
      <c r="U282" s="33">
        <f t="shared" ref="U282" si="211">(U38/U$88)/U$89</f>
        <v>0</v>
      </c>
    </row>
    <row r="283" spans="1:21" x14ac:dyDescent="0.35">
      <c r="A283" s="19" t="s">
        <v>144</v>
      </c>
      <c r="B283" s="393" t="s">
        <v>8</v>
      </c>
      <c r="C283" s="28" t="s">
        <v>59</v>
      </c>
      <c r="D283" s="56">
        <f t="shared" ref="D283:R283" si="212">(D39/D$88)/D$89</f>
        <v>0</v>
      </c>
      <c r="E283" s="56">
        <f t="shared" si="212"/>
        <v>0</v>
      </c>
      <c r="F283" s="56">
        <f t="shared" si="212"/>
        <v>0</v>
      </c>
      <c r="G283" s="56">
        <f t="shared" si="212"/>
        <v>0</v>
      </c>
      <c r="H283" s="56">
        <f t="shared" si="212"/>
        <v>0</v>
      </c>
      <c r="I283" s="56">
        <f t="shared" si="212"/>
        <v>0</v>
      </c>
      <c r="J283" s="56">
        <f t="shared" si="212"/>
        <v>0</v>
      </c>
      <c r="K283" s="56">
        <f t="shared" si="212"/>
        <v>0</v>
      </c>
      <c r="L283" s="56">
        <f t="shared" si="212"/>
        <v>0</v>
      </c>
      <c r="M283" s="56">
        <f t="shared" si="212"/>
        <v>0</v>
      </c>
      <c r="N283" s="56">
        <f t="shared" si="212"/>
        <v>0</v>
      </c>
      <c r="O283" s="56">
        <f t="shared" si="212"/>
        <v>0</v>
      </c>
      <c r="P283" s="56">
        <f t="shared" si="212"/>
        <v>0</v>
      </c>
      <c r="Q283" s="56">
        <f t="shared" si="212"/>
        <v>0</v>
      </c>
      <c r="R283" s="56">
        <f t="shared" si="212"/>
        <v>0</v>
      </c>
      <c r="S283" s="56">
        <f t="shared" ref="S283:T283" si="213">(S39/S$88)/S$89</f>
        <v>0</v>
      </c>
      <c r="T283" s="56">
        <f t="shared" si="213"/>
        <v>0</v>
      </c>
      <c r="U283" s="56">
        <f t="shared" ref="U283" si="214">(U39/U$88)/U$89</f>
        <v>0</v>
      </c>
    </row>
    <row r="284" spans="1:21" x14ac:dyDescent="0.35">
      <c r="A284" s="19" t="s">
        <v>144</v>
      </c>
      <c r="B284" s="390"/>
      <c r="C284" s="20" t="s">
        <v>60</v>
      </c>
      <c r="D284" s="32">
        <f t="shared" ref="D284:R284" si="215">(D40/D$88)/D$89</f>
        <v>0</v>
      </c>
      <c r="E284" s="32">
        <f t="shared" si="215"/>
        <v>0</v>
      </c>
      <c r="F284" s="32">
        <f t="shared" si="215"/>
        <v>0</v>
      </c>
      <c r="G284" s="32">
        <f t="shared" si="215"/>
        <v>0</v>
      </c>
      <c r="H284" s="32">
        <f t="shared" si="215"/>
        <v>0</v>
      </c>
      <c r="I284" s="32">
        <f t="shared" si="215"/>
        <v>0</v>
      </c>
      <c r="J284" s="32">
        <f t="shared" si="215"/>
        <v>0</v>
      </c>
      <c r="K284" s="32">
        <f t="shared" si="215"/>
        <v>0</v>
      </c>
      <c r="L284" s="32">
        <f t="shared" si="215"/>
        <v>0</v>
      </c>
      <c r="M284" s="32">
        <f t="shared" si="215"/>
        <v>0</v>
      </c>
      <c r="N284" s="32">
        <f t="shared" si="215"/>
        <v>0</v>
      </c>
      <c r="O284" s="32">
        <f t="shared" si="215"/>
        <v>0</v>
      </c>
      <c r="P284" s="32">
        <f t="shared" si="215"/>
        <v>0</v>
      </c>
      <c r="Q284" s="32">
        <f t="shared" si="215"/>
        <v>0</v>
      </c>
      <c r="R284" s="32">
        <f t="shared" si="215"/>
        <v>0</v>
      </c>
      <c r="S284" s="32">
        <f t="shared" ref="S284:T284" si="216">(S40/S$88)/S$89</f>
        <v>0</v>
      </c>
      <c r="T284" s="32">
        <f t="shared" si="216"/>
        <v>0</v>
      </c>
      <c r="U284" s="32">
        <f t="shared" ref="U284" si="217">(U40/U$88)/U$89</f>
        <v>0</v>
      </c>
    </row>
    <row r="285" spans="1:21" x14ac:dyDescent="0.35">
      <c r="A285" s="19" t="s">
        <v>144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</row>
    <row r="286" spans="1:21" x14ac:dyDescent="0.35">
      <c r="A286" s="19" t="s">
        <v>144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35">
      <c r="A287" s="19" t="s">
        <v>144</v>
      </c>
      <c r="B287" s="391"/>
      <c r="C287" s="27" t="s">
        <v>63</v>
      </c>
      <c r="D287" s="33">
        <f t="shared" ref="D287:R287" si="218">(D43/D$88)/D$89</f>
        <v>0</v>
      </c>
      <c r="E287" s="33">
        <f t="shared" si="218"/>
        <v>0</v>
      </c>
      <c r="F287" s="33">
        <f t="shared" si="218"/>
        <v>0</v>
      </c>
      <c r="G287" s="33">
        <f t="shared" si="218"/>
        <v>0</v>
      </c>
      <c r="H287" s="33">
        <f t="shared" si="218"/>
        <v>0</v>
      </c>
      <c r="I287" s="33">
        <f t="shared" si="218"/>
        <v>0</v>
      </c>
      <c r="J287" s="33">
        <f t="shared" si="218"/>
        <v>0</v>
      </c>
      <c r="K287" s="33">
        <f t="shared" si="218"/>
        <v>0</v>
      </c>
      <c r="L287" s="33">
        <f t="shared" si="218"/>
        <v>0</v>
      </c>
      <c r="M287" s="33">
        <f t="shared" si="218"/>
        <v>0</v>
      </c>
      <c r="N287" s="33">
        <f t="shared" si="218"/>
        <v>0</v>
      </c>
      <c r="O287" s="33">
        <f t="shared" si="218"/>
        <v>0</v>
      </c>
      <c r="P287" s="33">
        <f t="shared" si="218"/>
        <v>0</v>
      </c>
      <c r="Q287" s="33">
        <f t="shared" si="218"/>
        <v>0</v>
      </c>
      <c r="R287" s="33">
        <f t="shared" si="218"/>
        <v>0</v>
      </c>
      <c r="S287" s="33">
        <f t="shared" ref="S287:T287" si="219">(S43/S$88)/S$89</f>
        <v>0</v>
      </c>
      <c r="T287" s="33">
        <f t="shared" si="219"/>
        <v>0</v>
      </c>
      <c r="U287" s="33">
        <f t="shared" ref="U287" si="220">(U43/U$88)/U$89</f>
        <v>0</v>
      </c>
    </row>
    <row r="288" spans="1:21" x14ac:dyDescent="0.35">
      <c r="A288" s="19" t="s">
        <v>144</v>
      </c>
      <c r="B288" s="393" t="s">
        <v>9</v>
      </c>
      <c r="C288" s="28" t="s">
        <v>59</v>
      </c>
      <c r="D288" s="56">
        <f t="shared" ref="D288:R288" si="221">(D44/D$88)/D$89</f>
        <v>32.988580074035355</v>
      </c>
      <c r="E288" s="56">
        <f t="shared" si="221"/>
        <v>27.474991633139059</v>
      </c>
      <c r="F288" s="56">
        <f t="shared" si="221"/>
        <v>25.897687163793531</v>
      </c>
      <c r="G288" s="56">
        <f t="shared" si="221"/>
        <v>14.249758929650895</v>
      </c>
      <c r="H288" s="56">
        <f t="shared" si="221"/>
        <v>8.5853495369791517</v>
      </c>
      <c r="I288" s="56">
        <f t="shared" si="221"/>
        <v>10.503564121208425</v>
      </c>
      <c r="J288" s="56">
        <f t="shared" si="221"/>
        <v>11.208195307634364</v>
      </c>
      <c r="K288" s="56">
        <f t="shared" si="221"/>
        <v>16.990348668250579</v>
      </c>
      <c r="L288" s="56">
        <f t="shared" si="221"/>
        <v>32.590344734967331</v>
      </c>
      <c r="M288" s="56">
        <f t="shared" si="221"/>
        <v>28.167544754920275</v>
      </c>
      <c r="N288" s="56">
        <f t="shared" si="221"/>
        <v>25.073569085815475</v>
      </c>
      <c r="O288" s="56">
        <f t="shared" si="221"/>
        <v>53.81982355276552</v>
      </c>
      <c r="P288" s="56">
        <f t="shared" si="221"/>
        <v>51.695739922089942</v>
      </c>
      <c r="Q288" s="56">
        <f t="shared" si="221"/>
        <v>51.241525709512857</v>
      </c>
      <c r="R288" s="56">
        <f t="shared" si="221"/>
        <v>67.433583969521365</v>
      </c>
      <c r="S288" s="56">
        <f t="shared" ref="S288:T288" si="222">(S44/S$88)/S$89</f>
        <v>63.494358319176442</v>
      </c>
      <c r="T288" s="56">
        <f t="shared" si="222"/>
        <v>55.249839408484682</v>
      </c>
      <c r="U288" s="56">
        <f t="shared" ref="U288" si="223">(U44/U$88)/U$89</f>
        <v>67.069424737085058</v>
      </c>
    </row>
    <row r="289" spans="1:21" x14ac:dyDescent="0.35">
      <c r="A289" s="19" t="s">
        <v>144</v>
      </c>
      <c r="B289" s="390"/>
      <c r="C289" s="20" t="s">
        <v>60</v>
      </c>
      <c r="D289" s="32">
        <f t="shared" ref="D289:R289" si="224">(D45/D$88)/D$89</f>
        <v>32.988580074035355</v>
      </c>
      <c r="E289" s="32">
        <f t="shared" si="224"/>
        <v>27.474991633139059</v>
      </c>
      <c r="F289" s="32">
        <f t="shared" si="224"/>
        <v>25.897687163793531</v>
      </c>
      <c r="G289" s="32">
        <f t="shared" si="224"/>
        <v>14.249758929650895</v>
      </c>
      <c r="H289" s="32">
        <f t="shared" si="224"/>
        <v>8.5853495369791517</v>
      </c>
      <c r="I289" s="32">
        <f t="shared" si="224"/>
        <v>10.503564121208425</v>
      </c>
      <c r="J289" s="32">
        <f t="shared" si="224"/>
        <v>11.208195307634364</v>
      </c>
      <c r="K289" s="32">
        <f t="shared" si="224"/>
        <v>16.990348668250579</v>
      </c>
      <c r="L289" s="32">
        <f t="shared" si="224"/>
        <v>32.590344734967331</v>
      </c>
      <c r="M289" s="32">
        <f t="shared" si="224"/>
        <v>28.167544754920275</v>
      </c>
      <c r="N289" s="32">
        <f t="shared" si="224"/>
        <v>25.073569085815475</v>
      </c>
      <c r="O289" s="32">
        <f t="shared" si="224"/>
        <v>53.81982355276552</v>
      </c>
      <c r="P289" s="32">
        <f t="shared" si="224"/>
        <v>51.695739922089942</v>
      </c>
      <c r="Q289" s="32">
        <f t="shared" si="224"/>
        <v>51.241525709512857</v>
      </c>
      <c r="R289" s="32">
        <f t="shared" si="224"/>
        <v>67.433583969521365</v>
      </c>
      <c r="S289" s="32">
        <f t="shared" ref="S289:T289" si="225">(S45/S$88)/S$89</f>
        <v>63.494358319176442</v>
      </c>
      <c r="T289" s="32">
        <f t="shared" si="225"/>
        <v>55.249839408484682</v>
      </c>
      <c r="U289" s="32">
        <f t="shared" ref="U289" si="226">(U45/U$88)/U$89</f>
        <v>67.069424737085058</v>
      </c>
    </row>
    <row r="290" spans="1:21" x14ac:dyDescent="0.35">
      <c r="A290" s="19" t="s">
        <v>144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</row>
    <row r="291" spans="1:21" x14ac:dyDescent="0.35">
      <c r="A291" s="19" t="s">
        <v>144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35">
      <c r="A292" s="19" t="s">
        <v>144</v>
      </c>
      <c r="B292" s="391"/>
      <c r="C292" s="27" t="s">
        <v>63</v>
      </c>
      <c r="D292" s="33">
        <f t="shared" ref="D292:R292" si="227">(D48/D$88)/D$89</f>
        <v>0</v>
      </c>
      <c r="E292" s="33">
        <f t="shared" si="227"/>
        <v>0</v>
      </c>
      <c r="F292" s="33">
        <f t="shared" si="227"/>
        <v>0</v>
      </c>
      <c r="G292" s="33">
        <f t="shared" si="227"/>
        <v>0</v>
      </c>
      <c r="H292" s="33">
        <f t="shared" si="227"/>
        <v>0</v>
      </c>
      <c r="I292" s="33">
        <f t="shared" si="227"/>
        <v>0</v>
      </c>
      <c r="J292" s="33">
        <f t="shared" si="227"/>
        <v>0</v>
      </c>
      <c r="K292" s="33">
        <f t="shared" si="227"/>
        <v>0</v>
      </c>
      <c r="L292" s="33">
        <f t="shared" si="227"/>
        <v>0</v>
      </c>
      <c r="M292" s="33">
        <f t="shared" si="227"/>
        <v>0</v>
      </c>
      <c r="N292" s="33">
        <f t="shared" si="227"/>
        <v>0</v>
      </c>
      <c r="O292" s="33">
        <f t="shared" si="227"/>
        <v>0</v>
      </c>
      <c r="P292" s="33">
        <f t="shared" si="227"/>
        <v>0</v>
      </c>
      <c r="Q292" s="33">
        <f t="shared" si="227"/>
        <v>0</v>
      </c>
      <c r="R292" s="33">
        <f t="shared" si="227"/>
        <v>0</v>
      </c>
      <c r="S292" s="33">
        <f t="shared" ref="S292:T292" si="228">(S48/S$88)/S$89</f>
        <v>0</v>
      </c>
      <c r="T292" s="33">
        <f t="shared" si="228"/>
        <v>0</v>
      </c>
      <c r="U292" s="33">
        <f t="shared" ref="U292" si="229">(U48/U$88)/U$89</f>
        <v>0</v>
      </c>
    </row>
    <row r="293" spans="1:21" x14ac:dyDescent="0.35">
      <c r="A293" s="19" t="s">
        <v>144</v>
      </c>
      <c r="B293" s="393" t="s">
        <v>1</v>
      </c>
      <c r="C293" s="28" t="s">
        <v>59</v>
      </c>
      <c r="D293" s="56">
        <f t="shared" ref="D293:R293" si="230">(D49/D$88)/D$89</f>
        <v>4.7011807456211701</v>
      </c>
      <c r="E293" s="56">
        <f t="shared" si="230"/>
        <v>2.1050020896972081</v>
      </c>
      <c r="F293" s="56">
        <f t="shared" si="230"/>
        <v>1.5473188386582066</v>
      </c>
      <c r="G293" s="56">
        <f t="shared" si="230"/>
        <v>0.79668231226925301</v>
      </c>
      <c r="H293" s="56">
        <f t="shared" si="230"/>
        <v>0.5546741161586688</v>
      </c>
      <c r="I293" s="56">
        <f t="shared" si="230"/>
        <v>0.70378586497815498</v>
      </c>
      <c r="J293" s="56">
        <f t="shared" si="230"/>
        <v>0.686924503465422</v>
      </c>
      <c r="K293" s="56">
        <f t="shared" si="230"/>
        <v>1.7638031331673794</v>
      </c>
      <c r="L293" s="56">
        <f t="shared" si="230"/>
        <v>3.7028227855916445</v>
      </c>
      <c r="M293" s="56">
        <f t="shared" si="230"/>
        <v>8.3304422570118266</v>
      </c>
      <c r="N293" s="56">
        <f t="shared" si="230"/>
        <v>5.8319161077491222</v>
      </c>
      <c r="O293" s="56">
        <f t="shared" si="230"/>
        <v>5.9702369072001078</v>
      </c>
      <c r="P293" s="56">
        <f t="shared" si="230"/>
        <v>11.637706940005812</v>
      </c>
      <c r="Q293" s="56">
        <f t="shared" si="230"/>
        <v>9.4175123633751827</v>
      </c>
      <c r="R293" s="56">
        <f t="shared" si="230"/>
        <v>11.33063479394257</v>
      </c>
      <c r="S293" s="56">
        <f t="shared" ref="S293:T293" si="231">(S49/S$88)/S$89</f>
        <v>15.268101894072336</v>
      </c>
      <c r="T293" s="56">
        <f t="shared" si="231"/>
        <v>9.7890319127573662</v>
      </c>
      <c r="U293" s="56">
        <f t="shared" ref="U293" si="232">(U49/U$88)/U$89</f>
        <v>9.0845902174098931</v>
      </c>
    </row>
    <row r="294" spans="1:21" x14ac:dyDescent="0.35">
      <c r="A294" s="19" t="s">
        <v>144</v>
      </c>
      <c r="B294" s="390"/>
      <c r="C294" s="20" t="s">
        <v>60</v>
      </c>
      <c r="D294" s="32">
        <f t="shared" ref="D294:R294" si="233">(D50/D$88)/D$89</f>
        <v>4.7011807456211701</v>
      </c>
      <c r="E294" s="32">
        <f t="shared" si="233"/>
        <v>2.1050020896972081</v>
      </c>
      <c r="F294" s="32">
        <f t="shared" si="233"/>
        <v>1.5473188386582066</v>
      </c>
      <c r="G294" s="32">
        <f t="shared" si="233"/>
        <v>0.79668231226925301</v>
      </c>
      <c r="H294" s="32">
        <f t="shared" si="233"/>
        <v>0.5546741161586688</v>
      </c>
      <c r="I294" s="32">
        <f t="shared" si="233"/>
        <v>0.70378586497815498</v>
      </c>
      <c r="J294" s="32">
        <f t="shared" si="233"/>
        <v>0.686924503465422</v>
      </c>
      <c r="K294" s="32">
        <f t="shared" si="233"/>
        <v>1.7638031331673794</v>
      </c>
      <c r="L294" s="32">
        <f t="shared" si="233"/>
        <v>3.7028227855916445</v>
      </c>
      <c r="M294" s="32">
        <f t="shared" si="233"/>
        <v>8.3304422570118266</v>
      </c>
      <c r="N294" s="32">
        <f t="shared" si="233"/>
        <v>5.8319161077491222</v>
      </c>
      <c r="O294" s="32">
        <f t="shared" si="233"/>
        <v>5.9702369072001078</v>
      </c>
      <c r="P294" s="32">
        <f t="shared" si="233"/>
        <v>11.637706940005812</v>
      </c>
      <c r="Q294" s="32">
        <f t="shared" si="233"/>
        <v>9.4175123633751827</v>
      </c>
      <c r="R294" s="32">
        <f t="shared" si="233"/>
        <v>11.33063479394257</v>
      </c>
      <c r="S294" s="32">
        <f t="shared" ref="S294:T294" si="234">(S50/S$88)/S$89</f>
        <v>15.268101894072336</v>
      </c>
      <c r="T294" s="32">
        <f t="shared" si="234"/>
        <v>9.7890319127573662</v>
      </c>
      <c r="U294" s="32">
        <f t="shared" ref="U294" si="235">(U50/U$88)/U$89</f>
        <v>9.0845902174098931</v>
      </c>
    </row>
    <row r="295" spans="1:21" x14ac:dyDescent="0.35">
      <c r="A295" s="19" t="s">
        <v>144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</row>
    <row r="296" spans="1:21" x14ac:dyDescent="0.35">
      <c r="A296" s="19" t="s">
        <v>144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35">
      <c r="A297" s="19" t="s">
        <v>144</v>
      </c>
      <c r="B297" s="391"/>
      <c r="C297" s="27" t="s">
        <v>63</v>
      </c>
      <c r="D297" s="33">
        <f t="shared" ref="D297:R297" si="236">(D53/D$88)/D$89</f>
        <v>0</v>
      </c>
      <c r="E297" s="33">
        <f t="shared" si="236"/>
        <v>0</v>
      </c>
      <c r="F297" s="33">
        <f t="shared" si="236"/>
        <v>0</v>
      </c>
      <c r="G297" s="33">
        <f t="shared" si="236"/>
        <v>0</v>
      </c>
      <c r="H297" s="33">
        <f t="shared" si="236"/>
        <v>0</v>
      </c>
      <c r="I297" s="33">
        <f t="shared" si="236"/>
        <v>0</v>
      </c>
      <c r="J297" s="33">
        <f t="shared" si="236"/>
        <v>0</v>
      </c>
      <c r="K297" s="33">
        <f t="shared" si="236"/>
        <v>0</v>
      </c>
      <c r="L297" s="33">
        <f t="shared" si="236"/>
        <v>0</v>
      </c>
      <c r="M297" s="33">
        <f t="shared" si="236"/>
        <v>0</v>
      </c>
      <c r="N297" s="33">
        <f t="shared" si="236"/>
        <v>0</v>
      </c>
      <c r="O297" s="33">
        <f t="shared" si="236"/>
        <v>0</v>
      </c>
      <c r="P297" s="33">
        <f t="shared" si="236"/>
        <v>0</v>
      </c>
      <c r="Q297" s="33">
        <f t="shared" si="236"/>
        <v>0</v>
      </c>
      <c r="R297" s="33">
        <f t="shared" si="236"/>
        <v>0</v>
      </c>
      <c r="S297" s="33">
        <f t="shared" ref="S297:T297" si="237">(S53/S$88)/S$89</f>
        <v>0</v>
      </c>
      <c r="T297" s="33">
        <f t="shared" si="237"/>
        <v>0</v>
      </c>
      <c r="U297" s="33">
        <f t="shared" ref="U297" si="238">(U53/U$88)/U$89</f>
        <v>0</v>
      </c>
    </row>
    <row r="298" spans="1:21" x14ac:dyDescent="0.35">
      <c r="A298" s="19" t="s">
        <v>144</v>
      </c>
      <c r="B298" s="393" t="s">
        <v>166</v>
      </c>
      <c r="C298" s="28" t="s">
        <v>59</v>
      </c>
      <c r="D298" s="56">
        <f t="shared" ref="D298:R298" si="239">(D54/D$88)/D$89</f>
        <v>0</v>
      </c>
      <c r="E298" s="56">
        <f t="shared" si="239"/>
        <v>0</v>
      </c>
      <c r="F298" s="56">
        <f t="shared" si="239"/>
        <v>0</v>
      </c>
      <c r="G298" s="56">
        <f t="shared" si="239"/>
        <v>0</v>
      </c>
      <c r="H298" s="56">
        <f t="shared" si="239"/>
        <v>0</v>
      </c>
      <c r="I298" s="56">
        <f t="shared" si="239"/>
        <v>0</v>
      </c>
      <c r="J298" s="56">
        <f t="shared" si="239"/>
        <v>0</v>
      </c>
      <c r="K298" s="56">
        <f t="shared" si="239"/>
        <v>0</v>
      </c>
      <c r="L298" s="56">
        <f t="shared" si="239"/>
        <v>0</v>
      </c>
      <c r="M298" s="56">
        <f t="shared" si="239"/>
        <v>0</v>
      </c>
      <c r="N298" s="56">
        <f t="shared" si="239"/>
        <v>0</v>
      </c>
      <c r="O298" s="56">
        <f t="shared" si="239"/>
        <v>0</v>
      </c>
      <c r="P298" s="56">
        <f t="shared" si="239"/>
        <v>0</v>
      </c>
      <c r="Q298" s="56">
        <f t="shared" si="239"/>
        <v>0</v>
      </c>
      <c r="R298" s="56">
        <f t="shared" si="239"/>
        <v>0</v>
      </c>
      <c r="S298" s="56">
        <f t="shared" ref="S298:T298" si="240">(S54/S$88)/S$89</f>
        <v>0</v>
      </c>
      <c r="T298" s="56">
        <f t="shared" si="240"/>
        <v>0</v>
      </c>
      <c r="U298" s="56">
        <f t="shared" ref="U298" si="241">(U54/U$88)/U$89</f>
        <v>0</v>
      </c>
    </row>
    <row r="299" spans="1:21" x14ac:dyDescent="0.35">
      <c r="A299" s="19" t="s">
        <v>144</v>
      </c>
      <c r="B299" s="390"/>
      <c r="C299" s="20" t="s">
        <v>60</v>
      </c>
      <c r="D299" s="32">
        <f t="shared" ref="D299:R299" si="242">(D55/D$88)/D$89</f>
        <v>0</v>
      </c>
      <c r="E299" s="32">
        <f t="shared" si="242"/>
        <v>0</v>
      </c>
      <c r="F299" s="32">
        <f t="shared" si="242"/>
        <v>0</v>
      </c>
      <c r="G299" s="32">
        <f t="shared" si="242"/>
        <v>0</v>
      </c>
      <c r="H299" s="32">
        <f t="shared" si="242"/>
        <v>0</v>
      </c>
      <c r="I299" s="32">
        <f t="shared" si="242"/>
        <v>0</v>
      </c>
      <c r="J299" s="32">
        <f t="shared" si="242"/>
        <v>0</v>
      </c>
      <c r="K299" s="32">
        <f t="shared" si="242"/>
        <v>0</v>
      </c>
      <c r="L299" s="32">
        <f t="shared" si="242"/>
        <v>0</v>
      </c>
      <c r="M299" s="32">
        <f t="shared" si="242"/>
        <v>0</v>
      </c>
      <c r="N299" s="32">
        <f t="shared" si="242"/>
        <v>0</v>
      </c>
      <c r="O299" s="32">
        <f t="shared" si="242"/>
        <v>0</v>
      </c>
      <c r="P299" s="32">
        <f t="shared" si="242"/>
        <v>0</v>
      </c>
      <c r="Q299" s="32">
        <f t="shared" si="242"/>
        <v>0</v>
      </c>
      <c r="R299" s="32">
        <f t="shared" si="242"/>
        <v>0</v>
      </c>
      <c r="S299" s="32">
        <f t="shared" ref="S299:T299" si="243">(S55/S$88)/S$89</f>
        <v>0</v>
      </c>
      <c r="T299" s="32">
        <f t="shared" si="243"/>
        <v>0</v>
      </c>
      <c r="U299" s="32">
        <f t="shared" ref="U299" si="244">(U55/U$88)/U$89</f>
        <v>0</v>
      </c>
    </row>
    <row r="300" spans="1:21" x14ac:dyDescent="0.35">
      <c r="A300" s="19" t="s">
        <v>144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</row>
    <row r="301" spans="1:21" x14ac:dyDescent="0.35">
      <c r="A301" s="19" t="s">
        <v>144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35">
      <c r="A302" s="19" t="s">
        <v>144</v>
      </c>
      <c r="B302" s="391"/>
      <c r="C302" s="27" t="s">
        <v>63</v>
      </c>
      <c r="D302" s="33">
        <f t="shared" ref="D302:R302" si="245">(D58/D$88)/D$89</f>
        <v>0</v>
      </c>
      <c r="E302" s="33">
        <f t="shared" si="245"/>
        <v>0</v>
      </c>
      <c r="F302" s="33">
        <f t="shared" si="245"/>
        <v>0</v>
      </c>
      <c r="G302" s="33">
        <f t="shared" si="245"/>
        <v>0</v>
      </c>
      <c r="H302" s="33">
        <f t="shared" si="245"/>
        <v>0</v>
      </c>
      <c r="I302" s="33">
        <f t="shared" si="245"/>
        <v>0</v>
      </c>
      <c r="J302" s="33">
        <f t="shared" si="245"/>
        <v>0</v>
      </c>
      <c r="K302" s="33">
        <f t="shared" si="245"/>
        <v>0</v>
      </c>
      <c r="L302" s="33">
        <f t="shared" si="245"/>
        <v>0</v>
      </c>
      <c r="M302" s="33">
        <f t="shared" si="245"/>
        <v>0</v>
      </c>
      <c r="N302" s="33">
        <f t="shared" si="245"/>
        <v>0</v>
      </c>
      <c r="O302" s="33">
        <f t="shared" si="245"/>
        <v>0</v>
      </c>
      <c r="P302" s="33">
        <f t="shared" si="245"/>
        <v>0</v>
      </c>
      <c r="Q302" s="33">
        <f t="shared" si="245"/>
        <v>0</v>
      </c>
      <c r="R302" s="33">
        <f t="shared" si="245"/>
        <v>0</v>
      </c>
      <c r="S302" s="33">
        <f t="shared" ref="S302:T302" si="246">(S58/S$88)/S$89</f>
        <v>0</v>
      </c>
      <c r="T302" s="33">
        <f t="shared" si="246"/>
        <v>0</v>
      </c>
      <c r="U302" s="33">
        <f t="shared" ref="U302" si="247">(U58/U$88)/U$89</f>
        <v>0</v>
      </c>
    </row>
    <row r="303" spans="1:21" x14ac:dyDescent="0.35">
      <c r="A303" s="19" t="s">
        <v>144</v>
      </c>
      <c r="B303" s="393" t="s">
        <v>11</v>
      </c>
      <c r="C303" s="28" t="s">
        <v>59</v>
      </c>
      <c r="D303" s="56">
        <f t="shared" ref="D303:R303" si="248">(D59/D$88)/D$89</f>
        <v>26.654560176817164</v>
      </c>
      <c r="E303" s="56">
        <f t="shared" si="248"/>
        <v>15.383353803323539</v>
      </c>
      <c r="F303" s="56">
        <f t="shared" si="248"/>
        <v>9.8046279748094385</v>
      </c>
      <c r="G303" s="56">
        <f t="shared" si="248"/>
        <v>5.1728972493794059</v>
      </c>
      <c r="H303" s="56">
        <f t="shared" si="248"/>
        <v>6.9783183677420952</v>
      </c>
      <c r="I303" s="56">
        <f t="shared" si="248"/>
        <v>8.7019582008763674</v>
      </c>
      <c r="J303" s="56">
        <f t="shared" si="248"/>
        <v>7.5896549027936553</v>
      </c>
      <c r="K303" s="56">
        <f t="shared" si="248"/>
        <v>9.9988986932527588</v>
      </c>
      <c r="L303" s="56">
        <f t="shared" si="248"/>
        <v>19.717344546423156</v>
      </c>
      <c r="M303" s="56">
        <f t="shared" si="248"/>
        <v>29.517542992461241</v>
      </c>
      <c r="N303" s="56">
        <f t="shared" si="248"/>
        <v>27.83715779194242</v>
      </c>
      <c r="O303" s="56">
        <f t="shared" si="248"/>
        <v>32.236344744145086</v>
      </c>
      <c r="P303" s="56">
        <f t="shared" si="248"/>
        <v>41.131428328996535</v>
      </c>
      <c r="Q303" s="56">
        <f t="shared" si="248"/>
        <v>55.472667522708939</v>
      </c>
      <c r="R303" s="56">
        <f t="shared" si="248"/>
        <v>52.286855759479572</v>
      </c>
      <c r="S303" s="56">
        <f t="shared" ref="S303:T303" si="249">(S59/S$88)/S$89</f>
        <v>47.952625987296571</v>
      </c>
      <c r="T303" s="56">
        <f t="shared" si="249"/>
        <v>33.474003028433117</v>
      </c>
      <c r="U303" s="56">
        <f t="shared" ref="U303" si="250">(U59/U$88)/U$89</f>
        <v>29.470865720245868</v>
      </c>
    </row>
    <row r="304" spans="1:21" x14ac:dyDescent="0.35">
      <c r="A304" s="19" t="s">
        <v>144</v>
      </c>
      <c r="B304" s="390"/>
      <c r="C304" s="20" t="s">
        <v>60</v>
      </c>
      <c r="D304" s="32">
        <f t="shared" ref="D304:R304" si="251">(D60/D$88)/D$89</f>
        <v>26.654560176817164</v>
      </c>
      <c r="E304" s="32">
        <f t="shared" si="251"/>
        <v>15.383353803323539</v>
      </c>
      <c r="F304" s="32">
        <f t="shared" si="251"/>
        <v>9.8046279748094385</v>
      </c>
      <c r="G304" s="32">
        <f t="shared" si="251"/>
        <v>5.1728972493794059</v>
      </c>
      <c r="H304" s="32">
        <f t="shared" si="251"/>
        <v>6.9783183677420952</v>
      </c>
      <c r="I304" s="32">
        <f t="shared" si="251"/>
        <v>8.7019582008763674</v>
      </c>
      <c r="J304" s="32">
        <f t="shared" si="251"/>
        <v>7.5896549027936553</v>
      </c>
      <c r="K304" s="32">
        <f t="shared" si="251"/>
        <v>9.9988986932527588</v>
      </c>
      <c r="L304" s="32">
        <f t="shared" si="251"/>
        <v>19.717344546423156</v>
      </c>
      <c r="M304" s="32">
        <f t="shared" si="251"/>
        <v>29.517542992461241</v>
      </c>
      <c r="N304" s="32">
        <f t="shared" si="251"/>
        <v>27.83715779194242</v>
      </c>
      <c r="O304" s="32">
        <f t="shared" si="251"/>
        <v>32.236344744145086</v>
      </c>
      <c r="P304" s="32">
        <f t="shared" si="251"/>
        <v>41.131428328996535</v>
      </c>
      <c r="Q304" s="32">
        <f t="shared" si="251"/>
        <v>55.472667522708939</v>
      </c>
      <c r="R304" s="32">
        <f t="shared" si="251"/>
        <v>52.286855759479572</v>
      </c>
      <c r="S304" s="32">
        <f t="shared" ref="S304:T304" si="252">(S60/S$88)/S$89</f>
        <v>47.952625987296571</v>
      </c>
      <c r="T304" s="32">
        <f t="shared" si="252"/>
        <v>33.474003028433117</v>
      </c>
      <c r="U304" s="32">
        <f t="shared" ref="U304" si="253">(U60/U$88)/U$89</f>
        <v>29.470865720245868</v>
      </c>
    </row>
    <row r="305" spans="1:21" x14ac:dyDescent="0.35">
      <c r="A305" s="19" t="s">
        <v>144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</row>
    <row r="306" spans="1:21" x14ac:dyDescent="0.35">
      <c r="A306" s="19" t="s">
        <v>144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35">
      <c r="A307" s="19" t="s">
        <v>144</v>
      </c>
      <c r="B307" s="391"/>
      <c r="C307" s="27" t="s">
        <v>63</v>
      </c>
      <c r="D307" s="33">
        <f t="shared" ref="D307:R307" si="254">(D63/D$88)/D$89</f>
        <v>0</v>
      </c>
      <c r="E307" s="33">
        <f t="shared" si="254"/>
        <v>0</v>
      </c>
      <c r="F307" s="33">
        <f t="shared" si="254"/>
        <v>0</v>
      </c>
      <c r="G307" s="33">
        <f t="shared" si="254"/>
        <v>0</v>
      </c>
      <c r="H307" s="33">
        <f t="shared" si="254"/>
        <v>0</v>
      </c>
      <c r="I307" s="33">
        <f t="shared" si="254"/>
        <v>0</v>
      </c>
      <c r="J307" s="33">
        <f t="shared" si="254"/>
        <v>0</v>
      </c>
      <c r="K307" s="33">
        <f t="shared" si="254"/>
        <v>0</v>
      </c>
      <c r="L307" s="33">
        <f t="shared" si="254"/>
        <v>0</v>
      </c>
      <c r="M307" s="33">
        <f t="shared" si="254"/>
        <v>0</v>
      </c>
      <c r="N307" s="33">
        <f t="shared" si="254"/>
        <v>0</v>
      </c>
      <c r="O307" s="33">
        <f t="shared" si="254"/>
        <v>0</v>
      </c>
      <c r="P307" s="33">
        <f t="shared" si="254"/>
        <v>0</v>
      </c>
      <c r="Q307" s="33">
        <f t="shared" si="254"/>
        <v>0</v>
      </c>
      <c r="R307" s="33">
        <f t="shared" si="254"/>
        <v>0</v>
      </c>
      <c r="S307" s="33">
        <f t="shared" ref="S307:T307" si="255">(S63/S$88)/S$89</f>
        <v>0</v>
      </c>
      <c r="T307" s="33">
        <f t="shared" si="255"/>
        <v>0</v>
      </c>
      <c r="U307" s="33">
        <f t="shared" ref="U307" si="256">(U63/U$88)/U$89</f>
        <v>0</v>
      </c>
    </row>
    <row r="308" spans="1:21" x14ac:dyDescent="0.35">
      <c r="A308" s="19" t="s">
        <v>144</v>
      </c>
      <c r="B308" s="393" t="s">
        <v>12</v>
      </c>
      <c r="C308" s="28" t="s">
        <v>59</v>
      </c>
      <c r="D308" s="56">
        <f t="shared" ref="D308:R308" si="257">(D64/D$88)/D$89</f>
        <v>0.57840143350733353</v>
      </c>
      <c r="E308" s="56">
        <f t="shared" si="257"/>
        <v>0.56106352083376687</v>
      </c>
      <c r="F308" s="56">
        <f t="shared" si="257"/>
        <v>0.37933773302188262</v>
      </c>
      <c r="G308" s="56">
        <f t="shared" si="257"/>
        <v>0.29845193016943133</v>
      </c>
      <c r="H308" s="56">
        <f t="shared" si="257"/>
        <v>9.9123947461505948E-2</v>
      </c>
      <c r="I308" s="56">
        <f t="shared" si="257"/>
        <v>0.17166250215897302</v>
      </c>
      <c r="J308" s="56">
        <f t="shared" si="257"/>
        <v>0.36065993243463512</v>
      </c>
      <c r="K308" s="56">
        <f t="shared" si="257"/>
        <v>3.21477731802123</v>
      </c>
      <c r="L308" s="56">
        <f t="shared" si="257"/>
        <v>3.4356167341149133</v>
      </c>
      <c r="M308" s="56">
        <f t="shared" si="257"/>
        <v>3.2414582187031598</v>
      </c>
      <c r="N308" s="56">
        <f t="shared" si="257"/>
        <v>3.5525226896016986</v>
      </c>
      <c r="O308" s="56">
        <f t="shared" si="257"/>
        <v>2.8475697902024284</v>
      </c>
      <c r="P308" s="56">
        <f t="shared" si="257"/>
        <v>4.6367684995095759</v>
      </c>
      <c r="Q308" s="56">
        <f t="shared" si="257"/>
        <v>6.2398266716212651</v>
      </c>
      <c r="R308" s="56">
        <f t="shared" si="257"/>
        <v>4.1001554152690431</v>
      </c>
      <c r="S308" s="56">
        <f t="shared" ref="S308:T308" si="258">(S64/S$88)/S$89</f>
        <v>5.7754839025783848</v>
      </c>
      <c r="T308" s="56">
        <f t="shared" si="258"/>
        <v>4.0429966197089131</v>
      </c>
      <c r="U308" s="56">
        <f t="shared" ref="U308" si="259">(U64/U$88)/U$89</f>
        <v>4.9051156985212865</v>
      </c>
    </row>
    <row r="309" spans="1:21" x14ac:dyDescent="0.35">
      <c r="A309" s="19" t="s">
        <v>144</v>
      </c>
      <c r="B309" s="390"/>
      <c r="C309" s="20" t="s">
        <v>60</v>
      </c>
      <c r="D309" s="32">
        <f t="shared" ref="D309:R309" si="260">(D65/D$88)/D$89</f>
        <v>0.57840143350733353</v>
      </c>
      <c r="E309" s="32">
        <f t="shared" si="260"/>
        <v>0.56106352083376687</v>
      </c>
      <c r="F309" s="32">
        <f t="shared" si="260"/>
        <v>0.37933773302188262</v>
      </c>
      <c r="G309" s="32">
        <f t="shared" si="260"/>
        <v>0.29845193016943133</v>
      </c>
      <c r="H309" s="32">
        <f t="shared" si="260"/>
        <v>9.9123947461505948E-2</v>
      </c>
      <c r="I309" s="32">
        <f t="shared" si="260"/>
        <v>0.17166250215897302</v>
      </c>
      <c r="J309" s="32">
        <f t="shared" si="260"/>
        <v>0.36065993243463512</v>
      </c>
      <c r="K309" s="32">
        <f t="shared" si="260"/>
        <v>3.21477731802123</v>
      </c>
      <c r="L309" s="32">
        <f t="shared" si="260"/>
        <v>3.4356167341149133</v>
      </c>
      <c r="M309" s="32">
        <f t="shared" si="260"/>
        <v>3.2414582187031598</v>
      </c>
      <c r="N309" s="32">
        <f t="shared" si="260"/>
        <v>3.5525226896016986</v>
      </c>
      <c r="O309" s="32">
        <f t="shared" si="260"/>
        <v>2.8475697902024284</v>
      </c>
      <c r="P309" s="32">
        <f t="shared" si="260"/>
        <v>4.6367684995095759</v>
      </c>
      <c r="Q309" s="32">
        <f t="shared" si="260"/>
        <v>6.2398266716212651</v>
      </c>
      <c r="R309" s="32">
        <f t="shared" si="260"/>
        <v>4.1001554152690431</v>
      </c>
      <c r="S309" s="32">
        <f t="shared" ref="S309:T309" si="261">(S65/S$88)/S$89</f>
        <v>5.7754839025783848</v>
      </c>
      <c r="T309" s="32">
        <f t="shared" si="261"/>
        <v>4.0429966197089131</v>
      </c>
      <c r="U309" s="32">
        <f t="shared" ref="U309" si="262">(U65/U$88)/U$89</f>
        <v>4.9051156985212865</v>
      </c>
    </row>
    <row r="310" spans="1:21" x14ac:dyDescent="0.35">
      <c r="A310" s="19" t="s">
        <v>144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</row>
    <row r="311" spans="1:21" x14ac:dyDescent="0.35">
      <c r="A311" s="19" t="s">
        <v>144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</row>
    <row r="312" spans="1:21" ht="15" thickBot="1" x14ac:dyDescent="0.4">
      <c r="A312" s="19" t="s">
        <v>144</v>
      </c>
      <c r="B312" s="394"/>
      <c r="C312" s="69" t="s">
        <v>63</v>
      </c>
      <c r="D312" s="78">
        <f t="shared" ref="D312:R312" si="263">(D68/D$88)/D$89</f>
        <v>0</v>
      </c>
      <c r="E312" s="78">
        <f t="shared" si="263"/>
        <v>0</v>
      </c>
      <c r="F312" s="78">
        <f t="shared" si="263"/>
        <v>0</v>
      </c>
      <c r="G312" s="78">
        <f t="shared" si="263"/>
        <v>0</v>
      </c>
      <c r="H312" s="78">
        <f t="shared" si="263"/>
        <v>0</v>
      </c>
      <c r="I312" s="78">
        <f t="shared" si="263"/>
        <v>0</v>
      </c>
      <c r="J312" s="78">
        <f t="shared" si="263"/>
        <v>0</v>
      </c>
      <c r="K312" s="78">
        <f t="shared" si="263"/>
        <v>0</v>
      </c>
      <c r="L312" s="78">
        <f t="shared" si="263"/>
        <v>0</v>
      </c>
      <c r="M312" s="78">
        <f t="shared" si="263"/>
        <v>0</v>
      </c>
      <c r="N312" s="78">
        <f t="shared" si="263"/>
        <v>0</v>
      </c>
      <c r="O312" s="78">
        <f t="shared" si="263"/>
        <v>0</v>
      </c>
      <c r="P312" s="78">
        <f t="shared" si="263"/>
        <v>0</v>
      </c>
      <c r="Q312" s="78">
        <f t="shared" si="263"/>
        <v>0</v>
      </c>
      <c r="R312" s="78">
        <f t="shared" si="263"/>
        <v>0</v>
      </c>
      <c r="S312" s="78">
        <f t="shared" ref="S312:T312" si="264">(S68/S$88)/S$89</f>
        <v>0</v>
      </c>
      <c r="T312" s="78">
        <f t="shared" si="264"/>
        <v>0</v>
      </c>
      <c r="U312" s="78">
        <f t="shared" ref="U312" si="265">(U68/U$88)/U$89</f>
        <v>0</v>
      </c>
    </row>
    <row r="313" spans="1:21" x14ac:dyDescent="0.35">
      <c r="A313" s="19" t="s">
        <v>144</v>
      </c>
      <c r="B313" s="388" t="s">
        <v>92</v>
      </c>
      <c r="C313" s="17" t="s">
        <v>59</v>
      </c>
      <c r="D313" s="32">
        <f t="shared" ref="D313:R313" si="266">(D69/D$88)/D$89</f>
        <v>53.11834949935038</v>
      </c>
      <c r="E313" s="32">
        <f t="shared" si="266"/>
        <v>39.753255587330798</v>
      </c>
      <c r="F313" s="32">
        <f t="shared" si="266"/>
        <v>36.479517450501042</v>
      </c>
      <c r="G313" s="32">
        <f t="shared" si="266"/>
        <v>15.973186454254323</v>
      </c>
      <c r="H313" s="32">
        <f t="shared" si="266"/>
        <v>16.17478660902491</v>
      </c>
      <c r="I313" s="32">
        <f t="shared" si="266"/>
        <v>23.394709344370234</v>
      </c>
      <c r="J313" s="32">
        <f t="shared" si="266"/>
        <v>29.957188589025815</v>
      </c>
      <c r="K313" s="32">
        <f t="shared" si="266"/>
        <v>30.021753261496769</v>
      </c>
      <c r="L313" s="32">
        <f t="shared" si="266"/>
        <v>27.219516300754794</v>
      </c>
      <c r="M313" s="32">
        <f t="shared" si="266"/>
        <v>47.073302138695951</v>
      </c>
      <c r="N313" s="32">
        <f t="shared" si="266"/>
        <v>44.013060736637456</v>
      </c>
      <c r="O313" s="32">
        <f t="shared" si="266"/>
        <v>56.46174806918043</v>
      </c>
      <c r="P313" s="32">
        <f t="shared" si="266"/>
        <v>49.150748160691336</v>
      </c>
      <c r="Q313" s="32">
        <f t="shared" si="266"/>
        <v>55.974688773605557</v>
      </c>
      <c r="R313" s="32">
        <f t="shared" si="266"/>
        <v>53.495545992987637</v>
      </c>
      <c r="S313" s="32">
        <f t="shared" ref="S313:T313" si="267">(S69/S$88)/S$89</f>
        <v>54.014696427606175</v>
      </c>
      <c r="T313" s="32">
        <f t="shared" si="267"/>
        <v>47.814298485106761</v>
      </c>
      <c r="U313" s="32">
        <f t="shared" ref="U313" si="268">(U69/U$88)/U$89</f>
        <v>59.918923398949346</v>
      </c>
    </row>
    <row r="314" spans="1:21" x14ac:dyDescent="0.35">
      <c r="A314" s="19" t="s">
        <v>144</v>
      </c>
      <c r="B314" s="388"/>
      <c r="C314" s="20" t="s">
        <v>60</v>
      </c>
      <c r="D314" s="32">
        <f t="shared" ref="D314:R314" si="269">(D70/D$88)/D$89</f>
        <v>53.11834949935038</v>
      </c>
      <c r="E314" s="32">
        <f t="shared" si="269"/>
        <v>39.753255587330798</v>
      </c>
      <c r="F314" s="32">
        <f t="shared" si="269"/>
        <v>36.479517450501042</v>
      </c>
      <c r="G314" s="32">
        <f t="shared" si="269"/>
        <v>15.973186454254323</v>
      </c>
      <c r="H314" s="32">
        <f t="shared" si="269"/>
        <v>16.17478660902491</v>
      </c>
      <c r="I314" s="32">
        <f t="shared" si="269"/>
        <v>23.394709344370234</v>
      </c>
      <c r="J314" s="32">
        <f t="shared" si="269"/>
        <v>29.957188589025815</v>
      </c>
      <c r="K314" s="32">
        <f t="shared" si="269"/>
        <v>30.021753261496769</v>
      </c>
      <c r="L314" s="32">
        <f t="shared" si="269"/>
        <v>27.219516300754794</v>
      </c>
      <c r="M314" s="32">
        <f t="shared" si="269"/>
        <v>47.073302138695951</v>
      </c>
      <c r="N314" s="32">
        <f t="shared" si="269"/>
        <v>44.013060736637456</v>
      </c>
      <c r="O314" s="32">
        <f t="shared" si="269"/>
        <v>56.46174806918043</v>
      </c>
      <c r="P314" s="32">
        <f t="shared" si="269"/>
        <v>49.150748160691336</v>
      </c>
      <c r="Q314" s="32">
        <f t="shared" si="269"/>
        <v>55.974688773605557</v>
      </c>
      <c r="R314" s="32">
        <f t="shared" si="269"/>
        <v>53.495545992987637</v>
      </c>
      <c r="S314" s="32">
        <f t="shared" ref="S314:T314" si="270">(S70/S$88)/S$89</f>
        <v>54.014696427606175</v>
      </c>
      <c r="T314" s="32">
        <f t="shared" si="270"/>
        <v>47.814298485106761</v>
      </c>
      <c r="U314" s="32">
        <f t="shared" ref="U314" si="271">(U70/U$88)/U$89</f>
        <v>59.918923398949346</v>
      </c>
    </row>
    <row r="315" spans="1:21" x14ac:dyDescent="0.35">
      <c r="A315" s="19" t="s">
        <v>144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</row>
    <row r="316" spans="1:21" x14ac:dyDescent="0.35">
      <c r="A316" s="19" t="s">
        <v>144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35">
      <c r="A317" s="19" t="s">
        <v>144</v>
      </c>
      <c r="B317" s="392"/>
      <c r="C317" s="26" t="s">
        <v>63</v>
      </c>
      <c r="D317" s="57">
        <f t="shared" ref="D317:R317" si="272">(D73/D$88)/D$89</f>
        <v>0</v>
      </c>
      <c r="E317" s="57">
        <f t="shared" si="272"/>
        <v>0</v>
      </c>
      <c r="F317" s="57">
        <f t="shared" si="272"/>
        <v>0</v>
      </c>
      <c r="G317" s="57">
        <f t="shared" si="272"/>
        <v>0</v>
      </c>
      <c r="H317" s="57">
        <f t="shared" si="272"/>
        <v>0</v>
      </c>
      <c r="I317" s="57">
        <f t="shared" si="272"/>
        <v>0</v>
      </c>
      <c r="J317" s="57">
        <f t="shared" si="272"/>
        <v>0</v>
      </c>
      <c r="K317" s="57">
        <f t="shared" si="272"/>
        <v>0</v>
      </c>
      <c r="L317" s="57">
        <f t="shared" si="272"/>
        <v>0</v>
      </c>
      <c r="M317" s="57">
        <f t="shared" si="272"/>
        <v>0</v>
      </c>
      <c r="N317" s="57">
        <f t="shared" si="272"/>
        <v>0</v>
      </c>
      <c r="O317" s="57">
        <f t="shared" si="272"/>
        <v>0</v>
      </c>
      <c r="P317" s="57">
        <f t="shared" si="272"/>
        <v>0</v>
      </c>
      <c r="Q317" s="57">
        <f t="shared" si="272"/>
        <v>0</v>
      </c>
      <c r="R317" s="57">
        <f t="shared" si="272"/>
        <v>0</v>
      </c>
      <c r="S317" s="57">
        <f t="shared" ref="S317:T317" si="273">(S73/S$88)/S$89</f>
        <v>0</v>
      </c>
      <c r="T317" s="57">
        <f t="shared" si="273"/>
        <v>0</v>
      </c>
      <c r="U317" s="57">
        <f t="shared" ref="U317" si="274">(U73/U$88)/U$89</f>
        <v>0</v>
      </c>
    </row>
    <row r="318" spans="1:21" x14ac:dyDescent="0.35">
      <c r="A318" s="19" t="s">
        <v>144</v>
      </c>
      <c r="B318" s="393" t="s">
        <v>93</v>
      </c>
      <c r="C318" s="28" t="s">
        <v>59</v>
      </c>
      <c r="D318" s="56">
        <f t="shared" ref="D318:R318" si="275">(D74/D$88)/D$89</f>
        <v>0.19510960133752589</v>
      </c>
      <c r="E318" s="56">
        <f t="shared" si="275"/>
        <v>8.1053915328824014E-2</v>
      </c>
      <c r="F318" s="56">
        <f t="shared" si="275"/>
        <v>0.12212824575338661</v>
      </c>
      <c r="G318" s="56">
        <f t="shared" si="275"/>
        <v>5.7380465354192937E-2</v>
      </c>
      <c r="H318" s="56">
        <f t="shared" si="275"/>
        <v>2.093552347719084E-2</v>
      </c>
      <c r="I318" s="56">
        <f t="shared" si="275"/>
        <v>2.2837327810269387E-2</v>
      </c>
      <c r="J318" s="56">
        <f t="shared" si="275"/>
        <v>2.1484816819760794E-2</v>
      </c>
      <c r="K318" s="56">
        <f t="shared" si="275"/>
        <v>0.11873056264087685</v>
      </c>
      <c r="L318" s="56">
        <f t="shared" si="275"/>
        <v>0.32092354735013745</v>
      </c>
      <c r="M318" s="56">
        <f t="shared" si="275"/>
        <v>0.49590867542132316</v>
      </c>
      <c r="N318" s="56">
        <f t="shared" si="275"/>
        <v>0.57773643478509928</v>
      </c>
      <c r="O318" s="56">
        <f t="shared" si="275"/>
        <v>1.2021886486094548</v>
      </c>
      <c r="P318" s="56">
        <f t="shared" si="275"/>
        <v>0.65080643820334372</v>
      </c>
      <c r="Q318" s="56">
        <f t="shared" si="275"/>
        <v>0.77249848344383998</v>
      </c>
      <c r="R318" s="56">
        <f t="shared" si="275"/>
        <v>0.19035428381247593</v>
      </c>
      <c r="S318" s="56">
        <f t="shared" ref="S318:T318" si="276">(S74/S$88)/S$89</f>
        <v>0.72779444032345575</v>
      </c>
      <c r="T318" s="56">
        <f t="shared" si="276"/>
        <v>0.7998056652900708</v>
      </c>
      <c r="U318" s="56">
        <f t="shared" ref="U318" si="277">(U74/U$88)/U$89</f>
        <v>0.32676109640042994</v>
      </c>
    </row>
    <row r="319" spans="1:21" x14ac:dyDescent="0.35">
      <c r="A319" s="19" t="s">
        <v>144</v>
      </c>
      <c r="B319" s="390"/>
      <c r="C319" s="20" t="s">
        <v>60</v>
      </c>
      <c r="D319" s="32">
        <f t="shared" ref="D319:R319" si="278">(D75/D$88)/D$89</f>
        <v>0.19510960133752589</v>
      </c>
      <c r="E319" s="32">
        <f t="shared" si="278"/>
        <v>8.1053915328824014E-2</v>
      </c>
      <c r="F319" s="32">
        <f t="shared" si="278"/>
        <v>0.12212824575338661</v>
      </c>
      <c r="G319" s="32">
        <f t="shared" si="278"/>
        <v>5.7380465354192937E-2</v>
      </c>
      <c r="H319" s="32">
        <f t="shared" si="278"/>
        <v>2.093552347719084E-2</v>
      </c>
      <c r="I319" s="32">
        <f t="shared" si="278"/>
        <v>2.2837327810269387E-2</v>
      </c>
      <c r="J319" s="32">
        <f t="shared" si="278"/>
        <v>2.1484816819760794E-2</v>
      </c>
      <c r="K319" s="32">
        <f t="shared" si="278"/>
        <v>0.11873056264087685</v>
      </c>
      <c r="L319" s="32">
        <f t="shared" si="278"/>
        <v>0.32092354735013745</v>
      </c>
      <c r="M319" s="32">
        <f t="shared" si="278"/>
        <v>0.49590867542132316</v>
      </c>
      <c r="N319" s="32">
        <f t="shared" si="278"/>
        <v>0.57773643478509928</v>
      </c>
      <c r="O319" s="32">
        <f t="shared" si="278"/>
        <v>1.2021886486094548</v>
      </c>
      <c r="P319" s="32">
        <f t="shared" si="278"/>
        <v>0.65080643820334372</v>
      </c>
      <c r="Q319" s="32">
        <f t="shared" si="278"/>
        <v>0.77249848344383998</v>
      </c>
      <c r="R319" s="32">
        <f t="shared" si="278"/>
        <v>0.19035428381247593</v>
      </c>
      <c r="S319" s="32">
        <f t="shared" ref="S319:T319" si="279">(S75/S$88)/S$89</f>
        <v>0.72779444032345575</v>
      </c>
      <c r="T319" s="32">
        <f t="shared" si="279"/>
        <v>0.7998056652900708</v>
      </c>
      <c r="U319" s="32">
        <f t="shared" ref="U319" si="280">(U75/U$88)/U$89</f>
        <v>0.32676109640042994</v>
      </c>
    </row>
    <row r="320" spans="1:21" x14ac:dyDescent="0.35">
      <c r="A320" s="19" t="s">
        <v>144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</row>
    <row r="321" spans="1:21" x14ac:dyDescent="0.35">
      <c r="A321" s="19" t="s">
        <v>144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1" x14ac:dyDescent="0.35">
      <c r="A322" s="19" t="s">
        <v>144</v>
      </c>
      <c r="B322" s="391"/>
      <c r="C322" s="27" t="s">
        <v>63</v>
      </c>
      <c r="D322" s="33">
        <f t="shared" ref="D322:R322" si="281">(D78/D$88)/D$89</f>
        <v>0</v>
      </c>
      <c r="E322" s="33">
        <f t="shared" si="281"/>
        <v>0</v>
      </c>
      <c r="F322" s="33">
        <f t="shared" si="281"/>
        <v>0</v>
      </c>
      <c r="G322" s="33">
        <f t="shared" si="281"/>
        <v>0</v>
      </c>
      <c r="H322" s="33">
        <f t="shared" si="281"/>
        <v>0</v>
      </c>
      <c r="I322" s="33">
        <f t="shared" si="281"/>
        <v>0</v>
      </c>
      <c r="J322" s="33">
        <f t="shared" si="281"/>
        <v>0</v>
      </c>
      <c r="K322" s="33">
        <f t="shared" si="281"/>
        <v>0</v>
      </c>
      <c r="L322" s="33">
        <f t="shared" si="281"/>
        <v>0</v>
      </c>
      <c r="M322" s="33">
        <f t="shared" si="281"/>
        <v>0</v>
      </c>
      <c r="N322" s="33">
        <f t="shared" si="281"/>
        <v>0</v>
      </c>
      <c r="O322" s="33">
        <f t="shared" si="281"/>
        <v>0</v>
      </c>
      <c r="P322" s="33">
        <f t="shared" si="281"/>
        <v>0</v>
      </c>
      <c r="Q322" s="33">
        <f t="shared" si="281"/>
        <v>0</v>
      </c>
      <c r="R322" s="33">
        <f t="shared" si="281"/>
        <v>0</v>
      </c>
      <c r="S322" s="33">
        <f t="shared" ref="S322:T322" si="282">(S78/S$88)/S$89</f>
        <v>0</v>
      </c>
      <c r="T322" s="33">
        <f t="shared" si="282"/>
        <v>0</v>
      </c>
      <c r="U322" s="33">
        <f t="shared" ref="U322" si="283">(U78/U$88)/U$89</f>
        <v>0</v>
      </c>
    </row>
    <row r="323" spans="1:21" x14ac:dyDescent="0.35">
      <c r="A323" s="19" t="s">
        <v>144</v>
      </c>
      <c r="B323" s="388" t="s">
        <v>94</v>
      </c>
      <c r="C323" s="28" t="s">
        <v>59</v>
      </c>
      <c r="D323" s="32">
        <f t="shared" ref="D323:R323" si="284">(D79/D$88)/D$89</f>
        <v>9.5136011477621345</v>
      </c>
      <c r="E323" s="32">
        <f t="shared" si="284"/>
        <v>8.5433491982713434</v>
      </c>
      <c r="F323" s="32">
        <f t="shared" si="284"/>
        <v>7.1929519966086897</v>
      </c>
      <c r="G323" s="32">
        <f t="shared" si="284"/>
        <v>5.8553710016892699</v>
      </c>
      <c r="H323" s="32">
        <f t="shared" si="284"/>
        <v>4.3928743647952846</v>
      </c>
      <c r="I323" s="32">
        <f t="shared" si="284"/>
        <v>3.4028123066837703</v>
      </c>
      <c r="J323" s="32">
        <f t="shared" si="284"/>
        <v>4.3838000358737723</v>
      </c>
      <c r="K323" s="32">
        <f t="shared" si="284"/>
        <v>6.705750040119189</v>
      </c>
      <c r="L323" s="32">
        <f t="shared" si="284"/>
        <v>7.3550377256713313</v>
      </c>
      <c r="M323" s="32">
        <f t="shared" si="284"/>
        <v>16.666359414340487</v>
      </c>
      <c r="N323" s="32">
        <f t="shared" si="284"/>
        <v>11.07397701724857</v>
      </c>
      <c r="O323" s="32">
        <f t="shared" si="284"/>
        <v>13.241717842162858</v>
      </c>
      <c r="P323" s="32">
        <f t="shared" si="284"/>
        <v>11.759913288951477</v>
      </c>
      <c r="Q323" s="32">
        <f t="shared" si="284"/>
        <v>10.501647181278482</v>
      </c>
      <c r="R323" s="32">
        <f t="shared" si="284"/>
        <v>13.217041849755541</v>
      </c>
      <c r="S323" s="32">
        <f t="shared" ref="S323:T323" si="285">(S79/S$88)/S$89</f>
        <v>10.525456615512788</v>
      </c>
      <c r="T323" s="32">
        <f t="shared" si="285"/>
        <v>13.047845779782454</v>
      </c>
      <c r="U323" s="32">
        <f t="shared" ref="U323" si="286">(U79/U$88)/U$89</f>
        <v>9.9754481267877999</v>
      </c>
    </row>
    <row r="324" spans="1:21" x14ac:dyDescent="0.35">
      <c r="A324" s="19" t="s">
        <v>144</v>
      </c>
      <c r="B324" s="388"/>
      <c r="C324" s="20" t="s">
        <v>60</v>
      </c>
      <c r="D324" s="32">
        <f t="shared" ref="D324:R324" si="287">(D80/D$88)/D$89</f>
        <v>9.5136011477621345</v>
      </c>
      <c r="E324" s="32">
        <f t="shared" si="287"/>
        <v>8.5433491982713434</v>
      </c>
      <c r="F324" s="32">
        <f t="shared" si="287"/>
        <v>7.1929519966086897</v>
      </c>
      <c r="G324" s="32">
        <f t="shared" si="287"/>
        <v>5.8553710016892699</v>
      </c>
      <c r="H324" s="32">
        <f t="shared" si="287"/>
        <v>4.3928743647952846</v>
      </c>
      <c r="I324" s="32">
        <f t="shared" si="287"/>
        <v>3.4028123066837703</v>
      </c>
      <c r="J324" s="32">
        <f t="shared" si="287"/>
        <v>4.3838000358737723</v>
      </c>
      <c r="K324" s="32">
        <f t="shared" si="287"/>
        <v>6.705750040119189</v>
      </c>
      <c r="L324" s="32">
        <f t="shared" si="287"/>
        <v>7.3550377256713313</v>
      </c>
      <c r="M324" s="32">
        <f t="shared" si="287"/>
        <v>16.666359414340487</v>
      </c>
      <c r="N324" s="32">
        <f t="shared" si="287"/>
        <v>11.07397701724857</v>
      </c>
      <c r="O324" s="32">
        <f t="shared" si="287"/>
        <v>13.241717842162858</v>
      </c>
      <c r="P324" s="32">
        <f t="shared" si="287"/>
        <v>11.759913288951477</v>
      </c>
      <c r="Q324" s="32">
        <f t="shared" si="287"/>
        <v>10.501647181278482</v>
      </c>
      <c r="R324" s="32">
        <f t="shared" si="287"/>
        <v>13.217041849755541</v>
      </c>
      <c r="S324" s="32">
        <f t="shared" ref="S324:T324" si="288">(S80/S$88)/S$89</f>
        <v>10.525456615512788</v>
      </c>
      <c r="T324" s="32">
        <f t="shared" si="288"/>
        <v>13.047845779782454</v>
      </c>
      <c r="U324" s="32">
        <f t="shared" ref="U324" si="289">(U80/U$88)/U$89</f>
        <v>9.9754481267877999</v>
      </c>
    </row>
    <row r="325" spans="1:21" x14ac:dyDescent="0.35">
      <c r="A325" s="19" t="s">
        <v>144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</row>
    <row r="326" spans="1:21" x14ac:dyDescent="0.35">
      <c r="A326" s="19" t="s">
        <v>144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1" x14ac:dyDescent="0.35">
      <c r="A327" s="19" t="s">
        <v>144</v>
      </c>
      <c r="B327" s="389"/>
      <c r="C327" s="25" t="s">
        <v>63</v>
      </c>
      <c r="D327" s="58">
        <f t="shared" ref="D327:R327" si="290">(D83/D$88)/D$89</f>
        <v>0</v>
      </c>
      <c r="E327" s="58">
        <f t="shared" si="290"/>
        <v>0</v>
      </c>
      <c r="F327" s="58">
        <f t="shared" si="290"/>
        <v>0</v>
      </c>
      <c r="G327" s="58">
        <f t="shared" si="290"/>
        <v>0</v>
      </c>
      <c r="H327" s="58">
        <f t="shared" si="290"/>
        <v>0</v>
      </c>
      <c r="I327" s="58">
        <f t="shared" si="290"/>
        <v>0</v>
      </c>
      <c r="J327" s="58">
        <f t="shared" si="290"/>
        <v>0</v>
      </c>
      <c r="K327" s="58">
        <f t="shared" si="290"/>
        <v>0</v>
      </c>
      <c r="L327" s="58">
        <f t="shared" si="290"/>
        <v>0</v>
      </c>
      <c r="M327" s="58">
        <f t="shared" si="290"/>
        <v>0</v>
      </c>
      <c r="N327" s="58">
        <f t="shared" si="290"/>
        <v>0</v>
      </c>
      <c r="O327" s="58">
        <f t="shared" si="290"/>
        <v>0</v>
      </c>
      <c r="P327" s="58">
        <f t="shared" si="290"/>
        <v>0</v>
      </c>
      <c r="Q327" s="58">
        <f t="shared" si="290"/>
        <v>0</v>
      </c>
      <c r="R327" s="58">
        <f t="shared" si="290"/>
        <v>0</v>
      </c>
      <c r="S327" s="58">
        <f t="shared" ref="S327:T327" si="291">(S83/S$88)/S$89</f>
        <v>0</v>
      </c>
      <c r="T327" s="58">
        <f t="shared" si="291"/>
        <v>0</v>
      </c>
      <c r="U327" s="58">
        <f t="shared" ref="U327" si="292">(U83/U$88)/U$89</f>
        <v>0</v>
      </c>
    </row>
    <row r="328" spans="1:21" x14ac:dyDescent="0.35">
      <c r="A328" s="19" t="s">
        <v>144</v>
      </c>
    </row>
    <row r="329" spans="1:21" x14ac:dyDescent="0.35">
      <c r="A329" s="19" t="s">
        <v>144</v>
      </c>
    </row>
    <row r="330" spans="1:21" x14ac:dyDescent="0.35">
      <c r="A330" s="19" t="s">
        <v>144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</row>
    <row r="331" spans="1:21" x14ac:dyDescent="0.35">
      <c r="A331" s="19" t="s">
        <v>144</v>
      </c>
      <c r="B331" s="385" t="s">
        <v>0</v>
      </c>
      <c r="C331" s="260" t="s">
        <v>125</v>
      </c>
      <c r="D331" s="87">
        <f t="shared" ref="D331:R331" si="293">(D8/D$90)*100</f>
        <v>13.271229490247622</v>
      </c>
      <c r="E331" s="87">
        <f t="shared" si="293"/>
        <v>10.072714332433877</v>
      </c>
      <c r="F331" s="87">
        <f t="shared" si="293"/>
        <v>10.948262490854594</v>
      </c>
      <c r="G331" s="87">
        <f t="shared" si="293"/>
        <v>7.810074519182943</v>
      </c>
      <c r="H331" s="87">
        <f t="shared" si="293"/>
        <v>8.5790371405383574</v>
      </c>
      <c r="I331" s="87">
        <f t="shared" si="293"/>
        <v>8.7264923215773482</v>
      </c>
      <c r="J331" s="87">
        <f t="shared" si="293"/>
        <v>8.3197243504515015</v>
      </c>
      <c r="K331" s="87">
        <f t="shared" si="293"/>
        <v>9.3030693512941109</v>
      </c>
      <c r="L331" s="87">
        <f t="shared" si="293"/>
        <v>10.508340261023537</v>
      </c>
      <c r="M331" s="87">
        <f t="shared" si="293"/>
        <v>11.898416098573142</v>
      </c>
      <c r="N331" s="87">
        <f t="shared" si="293"/>
        <v>11.676905383379198</v>
      </c>
      <c r="O331" s="87">
        <f t="shared" si="293"/>
        <v>11.857816950900455</v>
      </c>
      <c r="P331" s="87">
        <f t="shared" si="293"/>
        <v>9.3572838938188436</v>
      </c>
      <c r="Q331" s="87">
        <f t="shared" si="293"/>
        <v>9.3555649424183827</v>
      </c>
      <c r="R331" s="87">
        <f t="shared" si="293"/>
        <v>11.020740008497834</v>
      </c>
      <c r="S331" s="87">
        <f t="shared" ref="S331:T331" si="294">(S8/S$90)*100</f>
        <v>10.235543589890725</v>
      </c>
      <c r="T331" s="87">
        <f t="shared" si="294"/>
        <v>8.3475216275724566</v>
      </c>
      <c r="U331" s="87">
        <f t="shared" ref="U331" si="295">(U8/U$90)*100</f>
        <v>8.6641196720258478</v>
      </c>
    </row>
    <row r="332" spans="1:21" ht="15" customHeight="1" x14ac:dyDescent="0.35">
      <c r="A332" s="19" t="s">
        <v>144</v>
      </c>
      <c r="B332" s="386"/>
      <c r="C332" s="260" t="s">
        <v>124</v>
      </c>
      <c r="D332" s="87">
        <f t="shared" ref="D332:R332" si="296">(D9/D$90)*100</f>
        <v>7.6451530410306638</v>
      </c>
      <c r="E332" s="87">
        <f t="shared" si="296"/>
        <v>5.6175063591937224</v>
      </c>
      <c r="F332" s="87">
        <f t="shared" si="296"/>
        <v>5.2535259965542469</v>
      </c>
      <c r="G332" s="87">
        <f t="shared" si="296"/>
        <v>4.2174945317838937</v>
      </c>
      <c r="H332" s="87">
        <f t="shared" si="296"/>
        <v>3.9891347945200084</v>
      </c>
      <c r="I332" s="87">
        <f t="shared" si="296"/>
        <v>4.8456123913018692</v>
      </c>
      <c r="J332" s="87">
        <f t="shared" si="296"/>
        <v>4.5146307083035397</v>
      </c>
      <c r="K332" s="87">
        <f t="shared" si="296"/>
        <v>4.8198420000709428</v>
      </c>
      <c r="L332" s="87">
        <f t="shared" si="296"/>
        <v>5.3583458700231041</v>
      </c>
      <c r="M332" s="87">
        <f t="shared" si="296"/>
        <v>6.3579499370307673</v>
      </c>
      <c r="N332" s="87">
        <f t="shared" si="296"/>
        <v>5.2755121981772621</v>
      </c>
      <c r="O332" s="87">
        <f t="shared" si="296"/>
        <v>5.4896590562491641</v>
      </c>
      <c r="P332" s="87">
        <f t="shared" si="296"/>
        <v>5.0274885748446501</v>
      </c>
      <c r="Q332" s="87">
        <f t="shared" si="296"/>
        <v>4.749209205947885</v>
      </c>
      <c r="R332" s="87">
        <f t="shared" si="296"/>
        <v>4.4193173927710427</v>
      </c>
      <c r="S332" s="87">
        <f t="shared" ref="S332:T333" si="297">(S9/S$90)*100</f>
        <v>4.2908648991192226</v>
      </c>
      <c r="T332" s="87">
        <f t="shared" si="297"/>
        <v>3.809122160760265</v>
      </c>
      <c r="U332" s="87">
        <f t="shared" ref="U332" si="298">(U9/U$90)*100</f>
        <v>4.0902724649690958</v>
      </c>
    </row>
    <row r="333" spans="1:21" ht="15" customHeight="1" x14ac:dyDescent="0.35">
      <c r="A333" s="19" t="s">
        <v>144</v>
      </c>
      <c r="B333" s="386"/>
      <c r="C333" s="95" t="s">
        <v>126</v>
      </c>
      <c r="D333" s="87">
        <f t="shared" ref="D333:R333" si="299">(D10/D$90)*100</f>
        <v>7.6451530410306638</v>
      </c>
      <c r="E333" s="87">
        <f t="shared" si="299"/>
        <v>5.6175063591937224</v>
      </c>
      <c r="F333" s="87">
        <f t="shared" si="299"/>
        <v>5.2535259965542469</v>
      </c>
      <c r="G333" s="87">
        <f t="shared" si="299"/>
        <v>4.2174945317838937</v>
      </c>
      <c r="H333" s="87">
        <f t="shared" si="299"/>
        <v>3.9891347945200084</v>
      </c>
      <c r="I333" s="87">
        <f t="shared" si="299"/>
        <v>4.8456123913018692</v>
      </c>
      <c r="J333" s="87">
        <f t="shared" si="299"/>
        <v>4.5146307083035397</v>
      </c>
      <c r="K333" s="87">
        <f t="shared" si="299"/>
        <v>4.8198420000709428</v>
      </c>
      <c r="L333" s="87">
        <f t="shared" si="299"/>
        <v>5.3583458700231041</v>
      </c>
      <c r="M333" s="87">
        <f t="shared" si="299"/>
        <v>6.3579499370307673</v>
      </c>
      <c r="N333" s="87">
        <f t="shared" si="299"/>
        <v>5.2755121981772621</v>
      </c>
      <c r="O333" s="87">
        <f t="shared" si="299"/>
        <v>5.4896590562491641</v>
      </c>
      <c r="P333" s="87">
        <f t="shared" si="299"/>
        <v>5.0274885748446501</v>
      </c>
      <c r="Q333" s="87">
        <f t="shared" si="299"/>
        <v>4.749209205947885</v>
      </c>
      <c r="R333" s="87">
        <f t="shared" si="299"/>
        <v>4.4193173927710427</v>
      </c>
      <c r="S333" s="87">
        <f t="shared" si="297"/>
        <v>4.2908648991192226</v>
      </c>
      <c r="T333" s="87">
        <f t="shared" si="297"/>
        <v>3.809122160760265</v>
      </c>
      <c r="U333" s="87">
        <f t="shared" ref="U333" si="300">(U10/U$90)*100</f>
        <v>4.0902724649690958</v>
      </c>
    </row>
    <row r="334" spans="1:21" ht="15" customHeight="1" x14ac:dyDescent="0.35">
      <c r="A334" s="19" t="s">
        <v>144</v>
      </c>
      <c r="B334" s="386"/>
      <c r="C334" s="260" t="s">
        <v>123</v>
      </c>
      <c r="D334" s="87">
        <f t="shared" ref="D334:R334" si="301">(D11/D$90)*100</f>
        <v>7.6451530410306638</v>
      </c>
      <c r="E334" s="87">
        <f t="shared" si="301"/>
        <v>5.6175063591937224</v>
      </c>
      <c r="F334" s="87">
        <f t="shared" si="301"/>
        <v>5.2535259965542469</v>
      </c>
      <c r="G334" s="87">
        <f t="shared" si="301"/>
        <v>4.2174945317838937</v>
      </c>
      <c r="H334" s="87">
        <f t="shared" si="301"/>
        <v>3.9891347945200084</v>
      </c>
      <c r="I334" s="87">
        <f t="shared" si="301"/>
        <v>4.8456123913018692</v>
      </c>
      <c r="J334" s="87">
        <f t="shared" si="301"/>
        <v>4.5146307083035397</v>
      </c>
      <c r="K334" s="87">
        <f t="shared" si="301"/>
        <v>4.8198420000709428</v>
      </c>
      <c r="L334" s="87">
        <f t="shared" si="301"/>
        <v>5.3583458700231041</v>
      </c>
      <c r="M334" s="87">
        <f t="shared" si="301"/>
        <v>6.3579499370307673</v>
      </c>
      <c r="N334" s="87">
        <f t="shared" si="301"/>
        <v>5.2755121981772621</v>
      </c>
      <c r="O334" s="87">
        <f t="shared" si="301"/>
        <v>5.4896590562491641</v>
      </c>
      <c r="P334" s="87">
        <f t="shared" si="301"/>
        <v>5.0274885748446501</v>
      </c>
      <c r="Q334" s="87">
        <f t="shared" si="301"/>
        <v>4.749209205947885</v>
      </c>
      <c r="R334" s="87">
        <f t="shared" si="301"/>
        <v>4.4193173927710427</v>
      </c>
      <c r="S334" s="87">
        <f t="shared" ref="S334:T334" si="302">(S11/S$90)*100</f>
        <v>4.2908648991192226</v>
      </c>
      <c r="T334" s="87">
        <f t="shared" si="302"/>
        <v>3.809122160760265</v>
      </c>
      <c r="U334" s="87">
        <f t="shared" ref="U334" si="303">(U11/U$90)*100</f>
        <v>4.0902724649690958</v>
      </c>
    </row>
    <row r="335" spans="1:21" ht="15" customHeight="1" x14ac:dyDescent="0.35">
      <c r="A335" s="19" t="s">
        <v>144</v>
      </c>
      <c r="B335" s="386"/>
      <c r="C335" s="20" t="s">
        <v>117</v>
      </c>
      <c r="D335" s="87">
        <f t="shared" ref="D335:R335" si="304">(D12/D$90)*100</f>
        <v>7.6451530410306638</v>
      </c>
      <c r="E335" s="87">
        <f t="shared" si="304"/>
        <v>5.6175063591937224</v>
      </c>
      <c r="F335" s="87">
        <f t="shared" si="304"/>
        <v>5.2535259965542469</v>
      </c>
      <c r="G335" s="87">
        <f t="shared" si="304"/>
        <v>4.2174945317838937</v>
      </c>
      <c r="H335" s="87">
        <f t="shared" si="304"/>
        <v>3.9891347945200084</v>
      </c>
      <c r="I335" s="87">
        <f t="shared" si="304"/>
        <v>4.8456123913018692</v>
      </c>
      <c r="J335" s="87">
        <f t="shared" si="304"/>
        <v>4.5146307083035397</v>
      </c>
      <c r="K335" s="87">
        <f t="shared" si="304"/>
        <v>4.8198420000709428</v>
      </c>
      <c r="L335" s="87">
        <f t="shared" si="304"/>
        <v>5.3583458700231041</v>
      </c>
      <c r="M335" s="87">
        <f t="shared" si="304"/>
        <v>6.3579499370307673</v>
      </c>
      <c r="N335" s="87">
        <f t="shared" si="304"/>
        <v>5.2755121981772621</v>
      </c>
      <c r="O335" s="87">
        <f t="shared" si="304"/>
        <v>5.4896590562491641</v>
      </c>
      <c r="P335" s="87">
        <f t="shared" si="304"/>
        <v>5.0274885748446501</v>
      </c>
      <c r="Q335" s="87">
        <f t="shared" si="304"/>
        <v>4.749209205947885</v>
      </c>
      <c r="R335" s="87">
        <f t="shared" si="304"/>
        <v>4.4193173927710427</v>
      </c>
      <c r="S335" s="87">
        <f t="shared" ref="S335:T335" si="305">(S12/S$90)*100</f>
        <v>4.2908648991192226</v>
      </c>
      <c r="T335" s="87">
        <f t="shared" si="305"/>
        <v>3.809122160760265</v>
      </c>
      <c r="U335" s="87">
        <f t="shared" ref="U335" si="306">(U12/U$90)*100</f>
        <v>4.0902724649690958</v>
      </c>
    </row>
    <row r="336" spans="1:21" ht="15" customHeight="1" x14ac:dyDescent="0.35">
      <c r="A336" s="19" t="s">
        <v>144</v>
      </c>
      <c r="B336" s="386"/>
      <c r="C336" s="254" t="s">
        <v>118</v>
      </c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</row>
    <row r="337" spans="1:23" ht="15" customHeight="1" x14ac:dyDescent="0.35">
      <c r="A337" s="19" t="s">
        <v>144</v>
      </c>
      <c r="B337" s="386"/>
      <c r="C337" s="254" t="s">
        <v>119</v>
      </c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</row>
    <row r="338" spans="1:23" ht="15" customHeight="1" x14ac:dyDescent="0.35">
      <c r="A338" s="19" t="s">
        <v>144</v>
      </c>
      <c r="B338" s="386"/>
      <c r="C338" s="254" t="s">
        <v>120</v>
      </c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</row>
    <row r="339" spans="1:23" ht="15" customHeight="1" x14ac:dyDescent="0.35">
      <c r="A339" s="19" t="s">
        <v>144</v>
      </c>
      <c r="B339" s="386"/>
      <c r="C339" s="260" t="s">
        <v>121</v>
      </c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</row>
    <row r="340" spans="1:23" ht="15" customHeight="1" x14ac:dyDescent="0.35">
      <c r="A340" s="19" t="s">
        <v>144</v>
      </c>
      <c r="B340" s="386"/>
      <c r="C340" s="260" t="s">
        <v>122</v>
      </c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</row>
    <row r="341" spans="1:23" ht="15" customHeight="1" x14ac:dyDescent="0.35">
      <c r="A341" s="19" t="s">
        <v>144</v>
      </c>
      <c r="B341" s="387"/>
      <c r="C341" s="261" t="s">
        <v>116</v>
      </c>
      <c r="D341" s="52">
        <f t="shared" ref="D341:R341" si="307">(D18/D$90)*100</f>
        <v>5.6260764492169582</v>
      </c>
      <c r="E341" s="52">
        <f t="shared" si="307"/>
        <v>4.4552079732401539</v>
      </c>
      <c r="F341" s="52">
        <f t="shared" si="307"/>
        <v>5.6947364943003471</v>
      </c>
      <c r="G341" s="52">
        <f t="shared" si="307"/>
        <v>3.5925799873990494</v>
      </c>
      <c r="H341" s="52">
        <f t="shared" si="307"/>
        <v>4.5899023460183503</v>
      </c>
      <c r="I341" s="52">
        <f t="shared" si="307"/>
        <v>3.8808799302754804</v>
      </c>
      <c r="J341" s="52">
        <f t="shared" si="307"/>
        <v>3.8050936421479631</v>
      </c>
      <c r="K341" s="52">
        <f t="shared" si="307"/>
        <v>4.4832273512231673</v>
      </c>
      <c r="L341" s="52">
        <f t="shared" si="307"/>
        <v>5.1499943910004342</v>
      </c>
      <c r="M341" s="52">
        <f t="shared" si="307"/>
        <v>5.5404661615423745</v>
      </c>
      <c r="N341" s="52">
        <f t="shared" si="307"/>
        <v>6.401393185201937</v>
      </c>
      <c r="O341" s="52">
        <f t="shared" si="307"/>
        <v>6.36815789465129</v>
      </c>
      <c r="P341" s="52">
        <f t="shared" si="307"/>
        <v>4.3297953189741927</v>
      </c>
      <c r="Q341" s="52">
        <f t="shared" si="307"/>
        <v>4.6063557364704986</v>
      </c>
      <c r="R341" s="52">
        <f t="shared" si="307"/>
        <v>6.6014226157267899</v>
      </c>
      <c r="S341" s="52">
        <f t="shared" ref="S341:T341" si="308">(S18/S$90)*100</f>
        <v>5.9446786907715019</v>
      </c>
      <c r="T341" s="52">
        <f t="shared" si="308"/>
        <v>4.5383994668121908</v>
      </c>
      <c r="U341" s="52">
        <f t="shared" ref="U341" si="309">(U18/U$90)*100</f>
        <v>4.5738472070567529</v>
      </c>
    </row>
    <row r="342" spans="1:23" x14ac:dyDescent="0.35">
      <c r="A342" s="19" t="s">
        <v>144</v>
      </c>
      <c r="B342" s="390" t="s">
        <v>4</v>
      </c>
      <c r="C342" s="260" t="s">
        <v>59</v>
      </c>
      <c r="D342" s="51">
        <f t="shared" ref="D342:R342" si="310">(D19/D$90)*100</f>
        <v>1.1019578930400389</v>
      </c>
      <c r="E342" s="51">
        <f t="shared" si="310"/>
        <v>0.61360219724194531</v>
      </c>
      <c r="F342" s="51">
        <f t="shared" si="310"/>
        <v>0.49285596280474853</v>
      </c>
      <c r="G342" s="51">
        <f t="shared" si="310"/>
        <v>0.34502510097370981</v>
      </c>
      <c r="H342" s="51">
        <f t="shared" si="310"/>
        <v>0.33881207201066543</v>
      </c>
      <c r="I342" s="51">
        <f t="shared" si="310"/>
        <v>0.76672348353270892</v>
      </c>
      <c r="J342" s="51">
        <f t="shared" si="310"/>
        <v>0.65796894183294086</v>
      </c>
      <c r="K342" s="51">
        <f t="shared" si="310"/>
        <v>0.40260131319380821</v>
      </c>
      <c r="L342" s="51">
        <f t="shared" si="310"/>
        <v>0.3217439264803984</v>
      </c>
      <c r="M342" s="51">
        <f t="shared" si="310"/>
        <v>0.79832228822593199</v>
      </c>
      <c r="N342" s="51">
        <f t="shared" si="310"/>
        <v>0.62299552255785318</v>
      </c>
      <c r="O342" s="51">
        <f t="shared" si="310"/>
        <v>0.57383477609706512</v>
      </c>
      <c r="P342" s="51">
        <f t="shared" si="310"/>
        <v>0.61771794070313957</v>
      </c>
      <c r="Q342" s="51">
        <f t="shared" si="310"/>
        <v>0.37000725960978698</v>
      </c>
      <c r="R342" s="51">
        <f t="shared" si="310"/>
        <v>0.44982051373680587</v>
      </c>
      <c r="S342" s="51">
        <f t="shared" ref="S342:T342" si="311">(S19/S$90)*100</f>
        <v>0.43157950010937007</v>
      </c>
      <c r="T342" s="51">
        <f t="shared" si="311"/>
        <v>0.40051547476223143</v>
      </c>
      <c r="U342" s="51">
        <f t="shared" ref="U342" si="312">(U19/U$90)*100</f>
        <v>0.37239686652304232</v>
      </c>
      <c r="V342" s="65"/>
      <c r="W342" s="65"/>
    </row>
    <row r="343" spans="1:23" x14ac:dyDescent="0.35">
      <c r="A343" s="19" t="s">
        <v>144</v>
      </c>
      <c r="B343" s="390"/>
      <c r="C343" s="254" t="s">
        <v>60</v>
      </c>
      <c r="D343" s="51">
        <f t="shared" ref="D343:R343" si="313">(D20/D$90)*100</f>
        <v>1.1019578930400389</v>
      </c>
      <c r="E343" s="51">
        <f t="shared" si="313"/>
        <v>0.61360219724194531</v>
      </c>
      <c r="F343" s="51">
        <f t="shared" si="313"/>
        <v>0.49285596280474853</v>
      </c>
      <c r="G343" s="51">
        <f t="shared" si="313"/>
        <v>0.34502510097370981</v>
      </c>
      <c r="H343" s="51">
        <f t="shared" si="313"/>
        <v>0.33881207201066543</v>
      </c>
      <c r="I343" s="51">
        <f t="shared" si="313"/>
        <v>0.76672348353270892</v>
      </c>
      <c r="J343" s="51">
        <f t="shared" si="313"/>
        <v>0.65796894183294086</v>
      </c>
      <c r="K343" s="51">
        <f t="shared" si="313"/>
        <v>0.40260131319380821</v>
      </c>
      <c r="L343" s="51">
        <f t="shared" si="313"/>
        <v>0.3217439264803984</v>
      </c>
      <c r="M343" s="51">
        <f t="shared" si="313"/>
        <v>0.79832228822593199</v>
      </c>
      <c r="N343" s="51">
        <f t="shared" si="313"/>
        <v>0.62299552255785318</v>
      </c>
      <c r="O343" s="51">
        <f t="shared" si="313"/>
        <v>0.57383477609706512</v>
      </c>
      <c r="P343" s="51">
        <f t="shared" si="313"/>
        <v>0.61771794070313957</v>
      </c>
      <c r="Q343" s="51">
        <f t="shared" si="313"/>
        <v>0.37000725960978698</v>
      </c>
      <c r="R343" s="51">
        <f t="shared" si="313"/>
        <v>0.44982051373680587</v>
      </c>
      <c r="S343" s="51">
        <f t="shared" ref="S343:T343" si="314">(S20/S$90)*100</f>
        <v>0.43157950010937007</v>
      </c>
      <c r="T343" s="51">
        <f t="shared" si="314"/>
        <v>0.40051547476223143</v>
      </c>
      <c r="U343" s="51">
        <f t="shared" ref="U343" si="315">(U20/U$90)*100</f>
        <v>0.37239686652304232</v>
      </c>
      <c r="V343" s="65"/>
      <c r="W343" s="65"/>
    </row>
    <row r="344" spans="1:23" x14ac:dyDescent="0.35">
      <c r="A344" s="19" t="s">
        <v>144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65"/>
      <c r="W344" s="65"/>
    </row>
    <row r="345" spans="1:23" x14ac:dyDescent="0.35">
      <c r="A345" s="19" t="s">
        <v>144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65"/>
      <c r="W345" s="65"/>
    </row>
    <row r="346" spans="1:23" x14ac:dyDescent="0.35">
      <c r="A346" s="19" t="s">
        <v>144</v>
      </c>
      <c r="B346" s="391"/>
      <c r="C346" s="255" t="s">
        <v>63</v>
      </c>
      <c r="D346" s="52">
        <f t="shared" ref="D346:R346" si="316">(D23/D$90)*100</f>
        <v>0</v>
      </c>
      <c r="E346" s="52">
        <f t="shared" si="316"/>
        <v>0</v>
      </c>
      <c r="F346" s="52">
        <f t="shared" si="316"/>
        <v>0</v>
      </c>
      <c r="G346" s="52">
        <f t="shared" si="316"/>
        <v>0</v>
      </c>
      <c r="H346" s="52">
        <f t="shared" si="316"/>
        <v>0</v>
      </c>
      <c r="I346" s="52">
        <f t="shared" si="316"/>
        <v>0</v>
      </c>
      <c r="J346" s="52">
        <f t="shared" si="316"/>
        <v>0</v>
      </c>
      <c r="K346" s="52">
        <f t="shared" si="316"/>
        <v>0</v>
      </c>
      <c r="L346" s="52">
        <f t="shared" si="316"/>
        <v>0</v>
      </c>
      <c r="M346" s="52">
        <f t="shared" si="316"/>
        <v>0</v>
      </c>
      <c r="N346" s="52">
        <f t="shared" si="316"/>
        <v>0</v>
      </c>
      <c r="O346" s="52">
        <f t="shared" si="316"/>
        <v>0</v>
      </c>
      <c r="P346" s="52">
        <f t="shared" si="316"/>
        <v>0</v>
      </c>
      <c r="Q346" s="52">
        <f t="shared" si="316"/>
        <v>0</v>
      </c>
      <c r="R346" s="52">
        <f t="shared" si="316"/>
        <v>0</v>
      </c>
      <c r="S346" s="52">
        <f t="shared" ref="S346:T346" si="317">(S23/S$90)*100</f>
        <v>0</v>
      </c>
      <c r="T346" s="52">
        <f t="shared" si="317"/>
        <v>0</v>
      </c>
      <c r="U346" s="52">
        <f t="shared" ref="U346" si="318">(U23/U$90)*100</f>
        <v>0</v>
      </c>
      <c r="V346" s="65"/>
      <c r="W346" s="65"/>
    </row>
    <row r="347" spans="1:23" x14ac:dyDescent="0.35">
      <c r="A347" s="19" t="s">
        <v>144</v>
      </c>
      <c r="B347" s="390" t="s">
        <v>5</v>
      </c>
      <c r="C347" s="17" t="s">
        <v>59</v>
      </c>
      <c r="D347" s="51">
        <f t="shared" ref="D347:R347" si="319">(D24/D$90)*100</f>
        <v>0.55646939253784999</v>
      </c>
      <c r="E347" s="51">
        <f t="shared" si="319"/>
        <v>0.29191770104079884</v>
      </c>
      <c r="F347" s="51">
        <f t="shared" si="319"/>
        <v>0.48718817115479929</v>
      </c>
      <c r="G347" s="51">
        <f t="shared" si="319"/>
        <v>0.41725413826679641</v>
      </c>
      <c r="H347" s="51">
        <f t="shared" si="319"/>
        <v>0.29149665131044095</v>
      </c>
      <c r="I347" s="51">
        <f t="shared" si="319"/>
        <v>0.22979612413698819</v>
      </c>
      <c r="J347" s="51">
        <f t="shared" si="319"/>
        <v>0.22473379459247264</v>
      </c>
      <c r="K347" s="51">
        <f t="shared" si="319"/>
        <v>0.35162781022906647</v>
      </c>
      <c r="L347" s="51">
        <f t="shared" si="319"/>
        <v>0.31886641661119536</v>
      </c>
      <c r="M347" s="51">
        <f t="shared" si="319"/>
        <v>0.37945683570978955</v>
      </c>
      <c r="N347" s="51">
        <f t="shared" si="319"/>
        <v>0.38807144041763247</v>
      </c>
      <c r="O347" s="51">
        <f t="shared" si="319"/>
        <v>0.3158941378203497</v>
      </c>
      <c r="P347" s="51">
        <f t="shared" si="319"/>
        <v>0.21800359677770212</v>
      </c>
      <c r="Q347" s="51">
        <f t="shared" si="319"/>
        <v>0.19625461138818961</v>
      </c>
      <c r="R347" s="51">
        <f t="shared" si="319"/>
        <v>0.17584998559915513</v>
      </c>
      <c r="S347" s="51">
        <f t="shared" ref="S347:T347" si="320">(S24/S$90)*100</f>
        <v>0.16687322553021172</v>
      </c>
      <c r="T347" s="51">
        <f t="shared" si="320"/>
        <v>0.10855736302424297</v>
      </c>
      <c r="U347" s="51">
        <f t="shared" ref="U347" si="321">(U24/U$90)*100</f>
        <v>0.12452310638265572</v>
      </c>
      <c r="V347" s="65"/>
      <c r="W347" s="65"/>
    </row>
    <row r="348" spans="1:23" x14ac:dyDescent="0.35">
      <c r="A348" s="19" t="s">
        <v>144</v>
      </c>
      <c r="B348" s="390"/>
      <c r="C348" s="20" t="s">
        <v>60</v>
      </c>
      <c r="D348" s="51">
        <f t="shared" ref="D348:R348" si="322">(D25/D$90)*100</f>
        <v>0.55646939253784999</v>
      </c>
      <c r="E348" s="51">
        <f t="shared" si="322"/>
        <v>0.29191770104079884</v>
      </c>
      <c r="F348" s="51">
        <f t="shared" si="322"/>
        <v>0.48718817115479929</v>
      </c>
      <c r="G348" s="51">
        <f t="shared" si="322"/>
        <v>0.41725413826679641</v>
      </c>
      <c r="H348" s="51">
        <f t="shared" si="322"/>
        <v>0.29149665131044095</v>
      </c>
      <c r="I348" s="51">
        <f t="shared" si="322"/>
        <v>0.22979612413698819</v>
      </c>
      <c r="J348" s="51">
        <f t="shared" si="322"/>
        <v>0.22473379459247264</v>
      </c>
      <c r="K348" s="51">
        <f t="shared" si="322"/>
        <v>0.35162781022906647</v>
      </c>
      <c r="L348" s="51">
        <f t="shared" si="322"/>
        <v>0.31886641661119536</v>
      </c>
      <c r="M348" s="51">
        <f t="shared" si="322"/>
        <v>0.37945683570978955</v>
      </c>
      <c r="N348" s="51">
        <f t="shared" si="322"/>
        <v>0.38807144041763247</v>
      </c>
      <c r="O348" s="51">
        <f t="shared" si="322"/>
        <v>0.3158941378203497</v>
      </c>
      <c r="P348" s="51">
        <f t="shared" si="322"/>
        <v>0.21800359677770212</v>
      </c>
      <c r="Q348" s="51">
        <f t="shared" si="322"/>
        <v>0.19625461138818961</v>
      </c>
      <c r="R348" s="51">
        <f t="shared" si="322"/>
        <v>0.17584998559915513</v>
      </c>
      <c r="S348" s="51">
        <f t="shared" ref="S348:T348" si="323">(S25/S$90)*100</f>
        <v>0.16687322553021172</v>
      </c>
      <c r="T348" s="51">
        <f t="shared" si="323"/>
        <v>0.10855736302424297</v>
      </c>
      <c r="U348" s="51">
        <f t="shared" ref="U348" si="324">(U25/U$90)*100</f>
        <v>0.12452310638265572</v>
      </c>
      <c r="V348" s="65"/>
      <c r="W348" s="65"/>
    </row>
    <row r="349" spans="1:23" x14ac:dyDescent="0.35">
      <c r="A349" s="19" t="s">
        <v>144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65"/>
      <c r="W349" s="65"/>
    </row>
    <row r="350" spans="1:23" x14ac:dyDescent="0.35">
      <c r="A350" s="19" t="s">
        <v>144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65"/>
      <c r="W350" s="65"/>
    </row>
    <row r="351" spans="1:23" x14ac:dyDescent="0.35">
      <c r="A351" s="19" t="s">
        <v>144</v>
      </c>
      <c r="B351" s="391"/>
      <c r="C351" s="27" t="s">
        <v>63</v>
      </c>
      <c r="D351" s="52">
        <f t="shared" ref="D351:R351" si="325">(D28/D$90)*100</f>
        <v>0</v>
      </c>
      <c r="E351" s="52">
        <f t="shared" si="325"/>
        <v>0</v>
      </c>
      <c r="F351" s="52">
        <f t="shared" si="325"/>
        <v>0</v>
      </c>
      <c r="G351" s="52">
        <f t="shared" si="325"/>
        <v>0</v>
      </c>
      <c r="H351" s="52">
        <f t="shared" si="325"/>
        <v>0</v>
      </c>
      <c r="I351" s="52">
        <f t="shared" si="325"/>
        <v>0</v>
      </c>
      <c r="J351" s="52">
        <f t="shared" si="325"/>
        <v>0</v>
      </c>
      <c r="K351" s="52">
        <f t="shared" si="325"/>
        <v>0</v>
      </c>
      <c r="L351" s="52">
        <f t="shared" si="325"/>
        <v>0</v>
      </c>
      <c r="M351" s="52">
        <f t="shared" si="325"/>
        <v>0</v>
      </c>
      <c r="N351" s="52">
        <f t="shared" si="325"/>
        <v>0</v>
      </c>
      <c r="O351" s="52">
        <f t="shared" si="325"/>
        <v>0</v>
      </c>
      <c r="P351" s="52">
        <f t="shared" si="325"/>
        <v>0</v>
      </c>
      <c r="Q351" s="52">
        <f t="shared" si="325"/>
        <v>0</v>
      </c>
      <c r="R351" s="52">
        <f t="shared" si="325"/>
        <v>0</v>
      </c>
      <c r="S351" s="52">
        <f t="shared" ref="S351:T351" si="326">(S28/S$90)*100</f>
        <v>0</v>
      </c>
      <c r="T351" s="52">
        <f t="shared" si="326"/>
        <v>0</v>
      </c>
      <c r="U351" s="52">
        <f t="shared" ref="U351" si="327">(U28/U$90)*100</f>
        <v>0</v>
      </c>
      <c r="V351" s="65"/>
      <c r="W351" s="65"/>
    </row>
    <row r="352" spans="1:23" x14ac:dyDescent="0.35">
      <c r="A352" s="19" t="s">
        <v>144</v>
      </c>
      <c r="B352" s="390" t="s">
        <v>6</v>
      </c>
      <c r="C352" s="17" t="s">
        <v>59</v>
      </c>
      <c r="D352" s="51">
        <f t="shared" ref="D352:R352" si="328">(D29/D$90)*100</f>
        <v>4.2480766798516992E-2</v>
      </c>
      <c r="E352" s="51">
        <f t="shared" si="328"/>
        <v>1.9661032840497895E-2</v>
      </c>
      <c r="F352" s="51">
        <f t="shared" si="328"/>
        <v>1.5605012862571096E-2</v>
      </c>
      <c r="G352" s="51">
        <f t="shared" si="328"/>
        <v>1.9084712755598834E-2</v>
      </c>
      <c r="H352" s="51">
        <f t="shared" si="328"/>
        <v>1.7061834041461811E-2</v>
      </c>
      <c r="I352" s="51">
        <f t="shared" si="328"/>
        <v>2.5316521726536333E-2</v>
      </c>
      <c r="J352" s="51">
        <f t="shared" si="328"/>
        <v>2.2929630165006463E-2</v>
      </c>
      <c r="K352" s="51">
        <f t="shared" si="328"/>
        <v>5.1560639741152672E-2</v>
      </c>
      <c r="L352" s="51">
        <f t="shared" si="328"/>
        <v>6.4959256682668415E-2</v>
      </c>
      <c r="M352" s="51">
        <f t="shared" si="328"/>
        <v>5.0944355346342257E-2</v>
      </c>
      <c r="N352" s="51">
        <f t="shared" si="328"/>
        <v>4.6634380724713063E-2</v>
      </c>
      <c r="O352" s="51">
        <f t="shared" si="328"/>
        <v>3.9853923552694667E-2</v>
      </c>
      <c r="P352" s="51">
        <f t="shared" si="328"/>
        <v>6.3166893834127505E-2</v>
      </c>
      <c r="Q352" s="51">
        <f t="shared" si="328"/>
        <v>6.1320368684211354E-2</v>
      </c>
      <c r="R352" s="51">
        <f t="shared" si="328"/>
        <v>3.2447874808655443E-2</v>
      </c>
      <c r="S352" s="51">
        <f t="shared" ref="S352:T352" si="329">(S29/S$90)*100</f>
        <v>3.4336942154914431E-2</v>
      </c>
      <c r="T352" s="51">
        <f t="shared" si="329"/>
        <v>3.0091495325316759E-2</v>
      </c>
      <c r="U352" s="51">
        <f t="shared" ref="U352" si="330">(U29/U$90)*100</f>
        <v>2.9970212249111831E-2</v>
      </c>
      <c r="V352" s="65"/>
      <c r="W352" s="65"/>
    </row>
    <row r="353" spans="1:23" x14ac:dyDescent="0.35">
      <c r="A353" s="19" t="s">
        <v>144</v>
      </c>
      <c r="B353" s="390"/>
      <c r="C353" s="20" t="s">
        <v>60</v>
      </c>
      <c r="D353" s="51">
        <f t="shared" ref="D353:R353" si="331">(D30/D$90)*100</f>
        <v>4.2480766798516992E-2</v>
      </c>
      <c r="E353" s="51">
        <f t="shared" si="331"/>
        <v>1.9661032840497895E-2</v>
      </c>
      <c r="F353" s="51">
        <f t="shared" si="331"/>
        <v>1.5605012862571096E-2</v>
      </c>
      <c r="G353" s="51">
        <f t="shared" si="331"/>
        <v>1.9084712755598834E-2</v>
      </c>
      <c r="H353" s="51">
        <f t="shared" si="331"/>
        <v>1.7061834041461811E-2</v>
      </c>
      <c r="I353" s="51">
        <f t="shared" si="331"/>
        <v>2.5316521726536333E-2</v>
      </c>
      <c r="J353" s="51">
        <f t="shared" si="331"/>
        <v>2.2929630165006463E-2</v>
      </c>
      <c r="K353" s="51">
        <f t="shared" si="331"/>
        <v>5.1560639741152672E-2</v>
      </c>
      <c r="L353" s="51">
        <f t="shared" si="331"/>
        <v>6.4959256682668415E-2</v>
      </c>
      <c r="M353" s="51">
        <f t="shared" si="331"/>
        <v>5.0944355346342257E-2</v>
      </c>
      <c r="N353" s="51">
        <f t="shared" si="331"/>
        <v>4.6634380724713063E-2</v>
      </c>
      <c r="O353" s="51">
        <f t="shared" si="331"/>
        <v>3.9853923552694667E-2</v>
      </c>
      <c r="P353" s="51">
        <f t="shared" si="331"/>
        <v>6.3166893834127505E-2</v>
      </c>
      <c r="Q353" s="51">
        <f t="shared" si="331"/>
        <v>6.1320368684211354E-2</v>
      </c>
      <c r="R353" s="51">
        <f t="shared" si="331"/>
        <v>3.2447874808655443E-2</v>
      </c>
      <c r="S353" s="51">
        <f t="shared" ref="S353:T353" si="332">(S30/S$90)*100</f>
        <v>3.4336942154914431E-2</v>
      </c>
      <c r="T353" s="51">
        <f t="shared" si="332"/>
        <v>3.0091495325316759E-2</v>
      </c>
      <c r="U353" s="51">
        <f t="shared" ref="U353" si="333">(U30/U$90)*100</f>
        <v>2.9970212249111831E-2</v>
      </c>
      <c r="V353" s="65"/>
      <c r="W353" s="65"/>
    </row>
    <row r="354" spans="1:23" x14ac:dyDescent="0.35">
      <c r="A354" s="19" t="s">
        <v>144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65"/>
      <c r="W354" s="65"/>
    </row>
    <row r="355" spans="1:23" x14ac:dyDescent="0.35">
      <c r="A355" s="19" t="s">
        <v>144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65"/>
      <c r="W355" s="65"/>
    </row>
    <row r="356" spans="1:23" x14ac:dyDescent="0.35">
      <c r="A356" s="19" t="s">
        <v>144</v>
      </c>
      <c r="B356" s="391"/>
      <c r="C356" s="27" t="s">
        <v>63</v>
      </c>
      <c r="D356" s="52">
        <f t="shared" ref="D356:R356" si="334">(D33/D$90)*100</f>
        <v>0</v>
      </c>
      <c r="E356" s="52">
        <f t="shared" si="334"/>
        <v>0</v>
      </c>
      <c r="F356" s="52">
        <f t="shared" si="334"/>
        <v>0</v>
      </c>
      <c r="G356" s="52">
        <f t="shared" si="334"/>
        <v>0</v>
      </c>
      <c r="H356" s="52">
        <f t="shared" si="334"/>
        <v>0</v>
      </c>
      <c r="I356" s="52">
        <f t="shared" si="334"/>
        <v>0</v>
      </c>
      <c r="J356" s="52">
        <f t="shared" si="334"/>
        <v>0</v>
      </c>
      <c r="K356" s="52">
        <f t="shared" si="334"/>
        <v>0</v>
      </c>
      <c r="L356" s="52">
        <f t="shared" si="334"/>
        <v>0</v>
      </c>
      <c r="M356" s="52">
        <f t="shared" si="334"/>
        <v>0</v>
      </c>
      <c r="N356" s="52">
        <f t="shared" si="334"/>
        <v>0</v>
      </c>
      <c r="O356" s="52">
        <f t="shared" si="334"/>
        <v>0</v>
      </c>
      <c r="P356" s="52">
        <f t="shared" si="334"/>
        <v>0</v>
      </c>
      <c r="Q356" s="52">
        <f t="shared" si="334"/>
        <v>0</v>
      </c>
      <c r="R356" s="52">
        <f t="shared" si="334"/>
        <v>0</v>
      </c>
      <c r="S356" s="52">
        <f t="shared" ref="S356:T356" si="335">(S33/S$90)*100</f>
        <v>0</v>
      </c>
      <c r="T356" s="52">
        <f t="shared" si="335"/>
        <v>0</v>
      </c>
      <c r="U356" s="52">
        <f t="shared" ref="U356" si="336">(U33/U$90)*100</f>
        <v>0</v>
      </c>
      <c r="V356" s="65"/>
      <c r="W356" s="65"/>
    </row>
    <row r="357" spans="1:23" x14ac:dyDescent="0.35">
      <c r="A357" s="19" t="s">
        <v>144</v>
      </c>
      <c r="B357" s="393" t="s">
        <v>7</v>
      </c>
      <c r="C357" s="28" t="s">
        <v>59</v>
      </c>
      <c r="D357" s="51">
        <f t="shared" ref="D357:R357" si="337">(D34/D$90)*100</f>
        <v>2.9233665232432702</v>
      </c>
      <c r="E357" s="51">
        <f t="shared" si="337"/>
        <v>2.4174516992253072</v>
      </c>
      <c r="F357" s="51">
        <f t="shared" si="337"/>
        <v>2.2901477425597694</v>
      </c>
      <c r="G357" s="51">
        <f t="shared" si="337"/>
        <v>1.7734983101205681</v>
      </c>
      <c r="H357" s="51">
        <f t="shared" si="337"/>
        <v>1.8693180106447229</v>
      </c>
      <c r="I357" s="51">
        <f t="shared" si="337"/>
        <v>2.1866128897610344</v>
      </c>
      <c r="J357" s="51">
        <f t="shared" si="337"/>
        <v>2.2877494085714543</v>
      </c>
      <c r="K357" s="51">
        <f t="shared" si="337"/>
        <v>2.1493093687559455</v>
      </c>
      <c r="L357" s="51">
        <f t="shared" si="337"/>
        <v>1.7209888217200167</v>
      </c>
      <c r="M357" s="51">
        <f t="shared" si="337"/>
        <v>2.4681434693151942</v>
      </c>
      <c r="N357" s="51">
        <f t="shared" si="337"/>
        <v>1.9903662977119163</v>
      </c>
      <c r="O357" s="51">
        <f t="shared" si="337"/>
        <v>1.9503915529619604</v>
      </c>
      <c r="P357" s="51">
        <f t="shared" si="337"/>
        <v>1.489265505632303</v>
      </c>
      <c r="Q357" s="51">
        <f t="shared" si="337"/>
        <v>1.4617343816308657</v>
      </c>
      <c r="R357" s="51">
        <f t="shared" si="337"/>
        <v>1.2453852236664549</v>
      </c>
      <c r="S357" s="51">
        <f t="shared" ref="S357:T357" si="338">(S34/S$90)*100</f>
        <v>1.2073060872539758</v>
      </c>
      <c r="T357" s="51">
        <f t="shared" si="338"/>
        <v>1.2278324894201182</v>
      </c>
      <c r="U357" s="51">
        <f t="shared" ref="U357" si="339">(U34/U$90)*100</f>
        <v>1.3843605904148037</v>
      </c>
      <c r="V357" s="65"/>
      <c r="W357" s="65"/>
    </row>
    <row r="358" spans="1:23" x14ac:dyDescent="0.35">
      <c r="A358" s="19" t="s">
        <v>144</v>
      </c>
      <c r="B358" s="390"/>
      <c r="C358" s="20" t="s">
        <v>60</v>
      </c>
      <c r="D358" s="51">
        <f t="shared" ref="D358:R358" si="340">(D35/D$90)*100</f>
        <v>2.9233665232432702</v>
      </c>
      <c r="E358" s="51">
        <f t="shared" si="340"/>
        <v>2.4174516992253072</v>
      </c>
      <c r="F358" s="51">
        <f t="shared" si="340"/>
        <v>2.2901477425597694</v>
      </c>
      <c r="G358" s="51">
        <f t="shared" si="340"/>
        <v>1.7734983101205681</v>
      </c>
      <c r="H358" s="51">
        <f t="shared" si="340"/>
        <v>1.8693180106447229</v>
      </c>
      <c r="I358" s="51">
        <f t="shared" si="340"/>
        <v>2.1866128897610344</v>
      </c>
      <c r="J358" s="51">
        <f t="shared" si="340"/>
        <v>2.2877494085714543</v>
      </c>
      <c r="K358" s="51">
        <f t="shared" si="340"/>
        <v>2.1493093687559455</v>
      </c>
      <c r="L358" s="51">
        <f t="shared" si="340"/>
        <v>1.7209888217200167</v>
      </c>
      <c r="M358" s="51">
        <f t="shared" si="340"/>
        <v>2.4681434693151942</v>
      </c>
      <c r="N358" s="51">
        <f t="shared" si="340"/>
        <v>1.9903662977119163</v>
      </c>
      <c r="O358" s="51">
        <f t="shared" si="340"/>
        <v>1.9503915529619604</v>
      </c>
      <c r="P358" s="51">
        <f t="shared" si="340"/>
        <v>1.489265505632303</v>
      </c>
      <c r="Q358" s="51">
        <f t="shared" si="340"/>
        <v>1.4617343816308657</v>
      </c>
      <c r="R358" s="51">
        <f t="shared" si="340"/>
        <v>1.2453852236664549</v>
      </c>
      <c r="S358" s="51">
        <f t="shared" ref="S358:T358" si="341">(S35/S$90)*100</f>
        <v>1.2073060872539758</v>
      </c>
      <c r="T358" s="51">
        <f t="shared" si="341"/>
        <v>1.2278324894201182</v>
      </c>
      <c r="U358" s="51">
        <f t="shared" ref="U358" si="342">(U35/U$90)*100</f>
        <v>1.3843605904148037</v>
      </c>
      <c r="V358" s="65"/>
      <c r="W358" s="65"/>
    </row>
    <row r="359" spans="1:23" x14ac:dyDescent="0.35">
      <c r="A359" s="19" t="s">
        <v>144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65"/>
      <c r="W359" s="65"/>
    </row>
    <row r="360" spans="1:23" x14ac:dyDescent="0.35">
      <c r="A360" s="19" t="s">
        <v>144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65"/>
      <c r="W360" s="65"/>
    </row>
    <row r="361" spans="1:23" x14ac:dyDescent="0.35">
      <c r="A361" s="19" t="s">
        <v>144</v>
      </c>
      <c r="B361" s="391"/>
      <c r="C361" s="27" t="s">
        <v>63</v>
      </c>
      <c r="D361" s="52">
        <f t="shared" ref="D361:R361" si="343">(D38/D$90)*100</f>
        <v>0</v>
      </c>
      <c r="E361" s="52">
        <f t="shared" si="343"/>
        <v>0</v>
      </c>
      <c r="F361" s="52">
        <f t="shared" si="343"/>
        <v>0</v>
      </c>
      <c r="G361" s="52">
        <f t="shared" si="343"/>
        <v>0</v>
      </c>
      <c r="H361" s="52">
        <f t="shared" si="343"/>
        <v>0</v>
      </c>
      <c r="I361" s="52">
        <f t="shared" si="343"/>
        <v>0</v>
      </c>
      <c r="J361" s="52">
        <f t="shared" si="343"/>
        <v>0</v>
      </c>
      <c r="K361" s="52">
        <f t="shared" si="343"/>
        <v>0</v>
      </c>
      <c r="L361" s="52">
        <f t="shared" si="343"/>
        <v>0</v>
      </c>
      <c r="M361" s="52">
        <f t="shared" si="343"/>
        <v>0</v>
      </c>
      <c r="N361" s="52">
        <f t="shared" si="343"/>
        <v>0</v>
      </c>
      <c r="O361" s="52">
        <f t="shared" si="343"/>
        <v>0</v>
      </c>
      <c r="P361" s="52">
        <f t="shared" si="343"/>
        <v>0</v>
      </c>
      <c r="Q361" s="52">
        <f t="shared" si="343"/>
        <v>0</v>
      </c>
      <c r="R361" s="52">
        <f t="shared" si="343"/>
        <v>0</v>
      </c>
      <c r="S361" s="52">
        <f t="shared" ref="S361:T361" si="344">(S38/S$90)*100</f>
        <v>0</v>
      </c>
      <c r="T361" s="52">
        <f t="shared" si="344"/>
        <v>0</v>
      </c>
      <c r="U361" s="52">
        <f t="shared" ref="U361" si="345">(U38/U$90)*100</f>
        <v>0</v>
      </c>
      <c r="V361" s="65"/>
      <c r="W361" s="65"/>
    </row>
    <row r="362" spans="1:23" x14ac:dyDescent="0.35">
      <c r="A362" s="19" t="s">
        <v>144</v>
      </c>
      <c r="B362" s="393" t="s">
        <v>8</v>
      </c>
      <c r="C362" s="28" t="s">
        <v>59</v>
      </c>
      <c r="D362" s="51">
        <f t="shared" ref="D362:R362" si="346">(D39/D$90)*100</f>
        <v>0</v>
      </c>
      <c r="E362" s="51">
        <f t="shared" si="346"/>
        <v>0</v>
      </c>
      <c r="F362" s="51">
        <f t="shared" si="346"/>
        <v>0</v>
      </c>
      <c r="G362" s="51">
        <f t="shared" si="346"/>
        <v>0</v>
      </c>
      <c r="H362" s="51">
        <f t="shared" si="346"/>
        <v>0</v>
      </c>
      <c r="I362" s="51">
        <f t="shared" si="346"/>
        <v>0</v>
      </c>
      <c r="J362" s="51">
        <f t="shared" si="346"/>
        <v>0</v>
      </c>
      <c r="K362" s="51">
        <f t="shared" si="346"/>
        <v>0</v>
      </c>
      <c r="L362" s="51">
        <f t="shared" si="346"/>
        <v>0</v>
      </c>
      <c r="M362" s="51">
        <f t="shared" si="346"/>
        <v>0</v>
      </c>
      <c r="N362" s="51">
        <f t="shared" si="346"/>
        <v>0</v>
      </c>
      <c r="O362" s="51">
        <f t="shared" si="346"/>
        <v>0</v>
      </c>
      <c r="P362" s="51">
        <f t="shared" si="346"/>
        <v>0</v>
      </c>
      <c r="Q362" s="51">
        <f t="shared" si="346"/>
        <v>0</v>
      </c>
      <c r="R362" s="51">
        <f t="shared" si="346"/>
        <v>0</v>
      </c>
      <c r="S362" s="51">
        <f t="shared" ref="S362:T362" si="347">(S39/S$90)*100</f>
        <v>0</v>
      </c>
      <c r="T362" s="51">
        <f t="shared" si="347"/>
        <v>0</v>
      </c>
      <c r="U362" s="51">
        <f t="shared" ref="U362" si="348">(U39/U$90)*100</f>
        <v>0</v>
      </c>
      <c r="V362" s="65"/>
      <c r="W362" s="65"/>
    </row>
    <row r="363" spans="1:23" x14ac:dyDescent="0.35">
      <c r="A363" s="19" t="s">
        <v>144</v>
      </c>
      <c r="B363" s="390"/>
      <c r="C363" s="20" t="s">
        <v>60</v>
      </c>
      <c r="D363" s="51">
        <f t="shared" ref="D363:R363" si="349">(D40/D$90)*100</f>
        <v>0</v>
      </c>
      <c r="E363" s="51">
        <f t="shared" si="349"/>
        <v>0</v>
      </c>
      <c r="F363" s="51">
        <f t="shared" si="349"/>
        <v>0</v>
      </c>
      <c r="G363" s="51">
        <f t="shared" si="349"/>
        <v>0</v>
      </c>
      <c r="H363" s="51">
        <f t="shared" si="349"/>
        <v>0</v>
      </c>
      <c r="I363" s="51">
        <f t="shared" si="349"/>
        <v>0</v>
      </c>
      <c r="J363" s="51">
        <f t="shared" si="349"/>
        <v>0</v>
      </c>
      <c r="K363" s="51">
        <f t="shared" si="349"/>
        <v>0</v>
      </c>
      <c r="L363" s="51">
        <f t="shared" si="349"/>
        <v>0</v>
      </c>
      <c r="M363" s="51">
        <f t="shared" si="349"/>
        <v>0</v>
      </c>
      <c r="N363" s="51">
        <f t="shared" si="349"/>
        <v>0</v>
      </c>
      <c r="O363" s="51">
        <f t="shared" si="349"/>
        <v>0</v>
      </c>
      <c r="P363" s="51">
        <f t="shared" si="349"/>
        <v>0</v>
      </c>
      <c r="Q363" s="51">
        <f t="shared" si="349"/>
        <v>0</v>
      </c>
      <c r="R363" s="51">
        <f t="shared" si="349"/>
        <v>0</v>
      </c>
      <c r="S363" s="51">
        <f t="shared" ref="S363:T363" si="350">(S40/S$90)*100</f>
        <v>0</v>
      </c>
      <c r="T363" s="51">
        <f t="shared" si="350"/>
        <v>0</v>
      </c>
      <c r="U363" s="51">
        <f t="shared" ref="U363" si="351">(U40/U$90)*100</f>
        <v>0</v>
      </c>
      <c r="V363" s="65"/>
      <c r="W363" s="65"/>
    </row>
    <row r="364" spans="1:23" x14ac:dyDescent="0.35">
      <c r="A364" s="19" t="s">
        <v>144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65"/>
      <c r="W364" s="65"/>
    </row>
    <row r="365" spans="1:23" x14ac:dyDescent="0.35">
      <c r="A365" s="19" t="s">
        <v>144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65"/>
      <c r="W365" s="65"/>
    </row>
    <row r="366" spans="1:23" x14ac:dyDescent="0.35">
      <c r="A366" s="19" t="s">
        <v>144</v>
      </c>
      <c r="B366" s="391"/>
      <c r="C366" s="27" t="s">
        <v>63</v>
      </c>
      <c r="D366" s="52">
        <f t="shared" ref="D366:R366" si="352">(D43/D$90)*100</f>
        <v>0</v>
      </c>
      <c r="E366" s="52">
        <f t="shared" si="352"/>
        <v>0</v>
      </c>
      <c r="F366" s="52">
        <f t="shared" si="352"/>
        <v>0</v>
      </c>
      <c r="G366" s="52">
        <f t="shared" si="352"/>
        <v>0</v>
      </c>
      <c r="H366" s="52">
        <f t="shared" si="352"/>
        <v>0</v>
      </c>
      <c r="I366" s="52">
        <f t="shared" si="352"/>
        <v>0</v>
      </c>
      <c r="J366" s="52">
        <f t="shared" si="352"/>
        <v>0</v>
      </c>
      <c r="K366" s="52">
        <f t="shared" si="352"/>
        <v>0</v>
      </c>
      <c r="L366" s="52">
        <f t="shared" si="352"/>
        <v>0</v>
      </c>
      <c r="M366" s="52">
        <f t="shared" si="352"/>
        <v>0</v>
      </c>
      <c r="N366" s="52">
        <f t="shared" si="352"/>
        <v>0</v>
      </c>
      <c r="O366" s="52">
        <f t="shared" si="352"/>
        <v>0</v>
      </c>
      <c r="P366" s="52">
        <f t="shared" si="352"/>
        <v>0</v>
      </c>
      <c r="Q366" s="52">
        <f t="shared" si="352"/>
        <v>0</v>
      </c>
      <c r="R366" s="52">
        <f t="shared" si="352"/>
        <v>0</v>
      </c>
      <c r="S366" s="52">
        <f t="shared" ref="S366:T366" si="353">(S43/S$90)*100</f>
        <v>0</v>
      </c>
      <c r="T366" s="52">
        <f t="shared" si="353"/>
        <v>0</v>
      </c>
      <c r="U366" s="52">
        <f t="shared" ref="U366" si="354">(U43/U$90)*100</f>
        <v>0</v>
      </c>
      <c r="V366" s="65"/>
      <c r="W366" s="65"/>
    </row>
    <row r="367" spans="1:23" x14ac:dyDescent="0.35">
      <c r="A367" s="19" t="s">
        <v>144</v>
      </c>
      <c r="B367" s="393" t="s">
        <v>9</v>
      </c>
      <c r="C367" s="28" t="s">
        <v>59</v>
      </c>
      <c r="D367" s="51">
        <f t="shared" ref="D367:R367" si="355">(D44/D$90)*100</f>
        <v>1.5349709226629638</v>
      </c>
      <c r="E367" s="51">
        <f t="shared" si="355"/>
        <v>1.372936743804325</v>
      </c>
      <c r="F367" s="51">
        <f t="shared" si="355"/>
        <v>1.3542658894054895</v>
      </c>
      <c r="G367" s="51">
        <f t="shared" si="355"/>
        <v>1.1547105484918954</v>
      </c>
      <c r="H367" s="51">
        <f t="shared" si="355"/>
        <v>0.77949696664666501</v>
      </c>
      <c r="I367" s="51">
        <f t="shared" si="355"/>
        <v>0.85633561854877283</v>
      </c>
      <c r="J367" s="51">
        <f t="shared" si="355"/>
        <v>0.74620769746634608</v>
      </c>
      <c r="K367" s="51">
        <f t="shared" si="355"/>
        <v>0.99107864607365925</v>
      </c>
      <c r="L367" s="51">
        <f t="shared" si="355"/>
        <v>1.6073033781039316</v>
      </c>
      <c r="M367" s="51">
        <f t="shared" si="355"/>
        <v>1.0822904099121762</v>
      </c>
      <c r="N367" s="51">
        <f t="shared" si="355"/>
        <v>0.89653802784877312</v>
      </c>
      <c r="O367" s="51">
        <f t="shared" si="355"/>
        <v>1.4804140782659607</v>
      </c>
      <c r="P367" s="51">
        <f t="shared" si="355"/>
        <v>1.2505985463888991</v>
      </c>
      <c r="Q367" s="51">
        <f t="shared" si="355"/>
        <v>1.1137962542013584</v>
      </c>
      <c r="R367" s="51">
        <f t="shared" si="355"/>
        <v>1.2552630181143962</v>
      </c>
      <c r="S367" s="51">
        <f t="shared" ref="S367:T367" si="356">(S44/S$90)*100</f>
        <v>1.1744987893862251</v>
      </c>
      <c r="T367" s="51">
        <f t="shared" si="356"/>
        <v>1.1001524917359073</v>
      </c>
      <c r="U367" s="51">
        <f t="shared" ref="U367" si="357">(U44/U$90)*100</f>
        <v>1.3222268704697797</v>
      </c>
      <c r="V367" s="65"/>
      <c r="W367" s="65"/>
    </row>
    <row r="368" spans="1:23" x14ac:dyDescent="0.35">
      <c r="A368" s="19" t="s">
        <v>144</v>
      </c>
      <c r="B368" s="390"/>
      <c r="C368" s="20" t="s">
        <v>60</v>
      </c>
      <c r="D368" s="51">
        <f t="shared" ref="D368:R368" si="358">(D45/D$90)*100</f>
        <v>1.5349709226629638</v>
      </c>
      <c r="E368" s="51">
        <f t="shared" si="358"/>
        <v>1.372936743804325</v>
      </c>
      <c r="F368" s="51">
        <f t="shared" si="358"/>
        <v>1.3542658894054895</v>
      </c>
      <c r="G368" s="51">
        <f t="shared" si="358"/>
        <v>1.1547105484918954</v>
      </c>
      <c r="H368" s="51">
        <f t="shared" si="358"/>
        <v>0.77949696664666501</v>
      </c>
      <c r="I368" s="51">
        <f t="shared" si="358"/>
        <v>0.85633561854877283</v>
      </c>
      <c r="J368" s="51">
        <f t="shared" si="358"/>
        <v>0.74620769746634608</v>
      </c>
      <c r="K368" s="51">
        <f t="shared" si="358"/>
        <v>0.99107864607365925</v>
      </c>
      <c r="L368" s="51">
        <f t="shared" si="358"/>
        <v>1.6073033781039316</v>
      </c>
      <c r="M368" s="51">
        <f t="shared" si="358"/>
        <v>1.0822904099121762</v>
      </c>
      <c r="N368" s="51">
        <f t="shared" si="358"/>
        <v>0.89653802784877312</v>
      </c>
      <c r="O368" s="51">
        <f t="shared" si="358"/>
        <v>1.4804140782659607</v>
      </c>
      <c r="P368" s="51">
        <f t="shared" si="358"/>
        <v>1.2505985463888991</v>
      </c>
      <c r="Q368" s="51">
        <f t="shared" si="358"/>
        <v>1.1137962542013584</v>
      </c>
      <c r="R368" s="51">
        <f t="shared" si="358"/>
        <v>1.2552630181143962</v>
      </c>
      <c r="S368" s="51">
        <f t="shared" ref="S368:T368" si="359">(S45/S$90)*100</f>
        <v>1.1744987893862251</v>
      </c>
      <c r="T368" s="51">
        <f t="shared" si="359"/>
        <v>1.1001524917359073</v>
      </c>
      <c r="U368" s="51">
        <f t="shared" ref="U368" si="360">(U45/U$90)*100</f>
        <v>1.3222268704697797</v>
      </c>
      <c r="V368" s="65"/>
      <c r="W368" s="65"/>
    </row>
    <row r="369" spans="1:23" x14ac:dyDescent="0.35">
      <c r="A369" s="19" t="s">
        <v>144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65"/>
      <c r="W369" s="65"/>
    </row>
    <row r="370" spans="1:23" x14ac:dyDescent="0.35">
      <c r="A370" s="19" t="s">
        <v>144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65"/>
      <c r="W370" s="65"/>
    </row>
    <row r="371" spans="1:23" x14ac:dyDescent="0.35">
      <c r="A371" s="19" t="s">
        <v>144</v>
      </c>
      <c r="B371" s="391"/>
      <c r="C371" s="27" t="s">
        <v>63</v>
      </c>
      <c r="D371" s="52">
        <f t="shared" ref="D371:R371" si="361">(D48/D$90)*100</f>
        <v>0</v>
      </c>
      <c r="E371" s="52">
        <f t="shared" si="361"/>
        <v>0</v>
      </c>
      <c r="F371" s="52">
        <f t="shared" si="361"/>
        <v>0</v>
      </c>
      <c r="G371" s="52">
        <f t="shared" si="361"/>
        <v>0</v>
      </c>
      <c r="H371" s="52">
        <f t="shared" si="361"/>
        <v>0</v>
      </c>
      <c r="I371" s="52">
        <f t="shared" si="361"/>
        <v>0</v>
      </c>
      <c r="J371" s="52">
        <f t="shared" si="361"/>
        <v>0</v>
      </c>
      <c r="K371" s="52">
        <f t="shared" si="361"/>
        <v>0</v>
      </c>
      <c r="L371" s="52">
        <f t="shared" si="361"/>
        <v>0</v>
      </c>
      <c r="M371" s="52">
        <f t="shared" si="361"/>
        <v>0</v>
      </c>
      <c r="N371" s="52">
        <f t="shared" si="361"/>
        <v>0</v>
      </c>
      <c r="O371" s="52">
        <f t="shared" si="361"/>
        <v>0</v>
      </c>
      <c r="P371" s="52">
        <f t="shared" si="361"/>
        <v>0</v>
      </c>
      <c r="Q371" s="52">
        <f t="shared" si="361"/>
        <v>0</v>
      </c>
      <c r="R371" s="52">
        <f t="shared" si="361"/>
        <v>0</v>
      </c>
      <c r="S371" s="52">
        <f t="shared" ref="S371:T371" si="362">(S48/S$90)*100</f>
        <v>0</v>
      </c>
      <c r="T371" s="52">
        <f t="shared" si="362"/>
        <v>0</v>
      </c>
      <c r="U371" s="52">
        <f t="shared" ref="U371" si="363">(U48/U$90)*100</f>
        <v>0</v>
      </c>
      <c r="V371" s="65"/>
      <c r="W371" s="65"/>
    </row>
    <row r="372" spans="1:23" x14ac:dyDescent="0.35">
      <c r="A372" s="19" t="s">
        <v>144</v>
      </c>
      <c r="B372" s="393" t="s">
        <v>1</v>
      </c>
      <c r="C372" s="28" t="s">
        <v>59</v>
      </c>
      <c r="D372" s="51">
        <f t="shared" ref="D372:R372" si="364">(D49/D$90)*100</f>
        <v>0.21874769179262712</v>
      </c>
      <c r="E372" s="51">
        <f t="shared" si="364"/>
        <v>0.10518782874693793</v>
      </c>
      <c r="F372" s="51">
        <f t="shared" si="364"/>
        <v>8.0913832574166303E-2</v>
      </c>
      <c r="G372" s="51">
        <f t="shared" si="364"/>
        <v>6.4558107566298178E-2</v>
      </c>
      <c r="H372" s="51">
        <f t="shared" si="364"/>
        <v>5.0361000348418561E-2</v>
      </c>
      <c r="I372" s="51">
        <f t="shared" si="364"/>
        <v>5.7378323877230172E-2</v>
      </c>
      <c r="J372" s="51">
        <f t="shared" si="364"/>
        <v>4.5733352961381799E-2</v>
      </c>
      <c r="K372" s="51">
        <f t="shared" si="364"/>
        <v>0.10288591807574687</v>
      </c>
      <c r="L372" s="51">
        <f t="shared" si="364"/>
        <v>0.18261726349325852</v>
      </c>
      <c r="M372" s="51">
        <f t="shared" si="364"/>
        <v>0.32008319658447143</v>
      </c>
      <c r="N372" s="51">
        <f t="shared" si="364"/>
        <v>0.20852773484006143</v>
      </c>
      <c r="O372" s="51">
        <f t="shared" si="364"/>
        <v>0.16422244044216877</v>
      </c>
      <c r="P372" s="51">
        <f t="shared" si="364"/>
        <v>0.28153382472918642</v>
      </c>
      <c r="Q372" s="51">
        <f t="shared" si="364"/>
        <v>0.20470096955514674</v>
      </c>
      <c r="R372" s="51">
        <f t="shared" si="364"/>
        <v>0.21091755756337707</v>
      </c>
      <c r="S372" s="51">
        <f t="shared" ref="S372:T372" si="365">(S49/S$90)*100</f>
        <v>0.28242457543503657</v>
      </c>
      <c r="T372" s="51">
        <f t="shared" si="365"/>
        <v>0.19492233761766337</v>
      </c>
      <c r="U372" s="51">
        <f t="shared" ref="U372" si="366">(U49/U$90)*100</f>
        <v>0.17909635187350073</v>
      </c>
      <c r="V372" s="65"/>
      <c r="W372" s="65"/>
    </row>
    <row r="373" spans="1:23" x14ac:dyDescent="0.35">
      <c r="A373" s="19" t="s">
        <v>144</v>
      </c>
      <c r="B373" s="390"/>
      <c r="C373" s="20" t="s">
        <v>60</v>
      </c>
      <c r="D373" s="51">
        <f t="shared" ref="D373:R373" si="367">(D50/D$90)*100</f>
        <v>0.21874769179262712</v>
      </c>
      <c r="E373" s="51">
        <f t="shared" si="367"/>
        <v>0.10518782874693793</v>
      </c>
      <c r="F373" s="51">
        <f t="shared" si="367"/>
        <v>8.0913832574166303E-2</v>
      </c>
      <c r="G373" s="51">
        <f t="shared" si="367"/>
        <v>6.4558107566298178E-2</v>
      </c>
      <c r="H373" s="51">
        <f t="shared" si="367"/>
        <v>5.0361000348418561E-2</v>
      </c>
      <c r="I373" s="51">
        <f t="shared" si="367"/>
        <v>5.7378323877230172E-2</v>
      </c>
      <c r="J373" s="51">
        <f t="shared" si="367"/>
        <v>4.5733352961381799E-2</v>
      </c>
      <c r="K373" s="51">
        <f t="shared" si="367"/>
        <v>0.10288591807574687</v>
      </c>
      <c r="L373" s="51">
        <f t="shared" si="367"/>
        <v>0.18261726349325852</v>
      </c>
      <c r="M373" s="51">
        <f t="shared" si="367"/>
        <v>0.32008319658447143</v>
      </c>
      <c r="N373" s="51">
        <f t="shared" si="367"/>
        <v>0.20852773484006143</v>
      </c>
      <c r="O373" s="51">
        <f t="shared" si="367"/>
        <v>0.16422244044216877</v>
      </c>
      <c r="P373" s="51">
        <f t="shared" si="367"/>
        <v>0.28153382472918642</v>
      </c>
      <c r="Q373" s="51">
        <f t="shared" si="367"/>
        <v>0.20470096955514674</v>
      </c>
      <c r="R373" s="51">
        <f t="shared" si="367"/>
        <v>0.21091755756337707</v>
      </c>
      <c r="S373" s="51">
        <f t="shared" ref="S373:T373" si="368">(S50/S$90)*100</f>
        <v>0.28242457543503657</v>
      </c>
      <c r="T373" s="51">
        <f t="shared" si="368"/>
        <v>0.19492233761766337</v>
      </c>
      <c r="U373" s="51">
        <f t="shared" ref="U373" si="369">(U50/U$90)*100</f>
        <v>0.17909635187350073</v>
      </c>
      <c r="V373" s="65"/>
      <c r="W373" s="65"/>
    </row>
    <row r="374" spans="1:23" x14ac:dyDescent="0.35">
      <c r="A374" s="19" t="s">
        <v>144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65"/>
      <c r="W374" s="65"/>
    </row>
    <row r="375" spans="1:23" x14ac:dyDescent="0.35">
      <c r="A375" s="19" t="s">
        <v>144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65"/>
      <c r="W375" s="65"/>
    </row>
    <row r="376" spans="1:23" x14ac:dyDescent="0.35">
      <c r="A376" s="19" t="s">
        <v>144</v>
      </c>
      <c r="B376" s="391"/>
      <c r="C376" s="27" t="s">
        <v>63</v>
      </c>
      <c r="D376" s="52">
        <f t="shared" ref="D376:R376" si="370">(D53/D$90)*100</f>
        <v>0</v>
      </c>
      <c r="E376" s="52">
        <f t="shared" si="370"/>
        <v>0</v>
      </c>
      <c r="F376" s="52">
        <f t="shared" si="370"/>
        <v>0</v>
      </c>
      <c r="G376" s="52">
        <f t="shared" si="370"/>
        <v>0</v>
      </c>
      <c r="H376" s="52">
        <f t="shared" si="370"/>
        <v>0</v>
      </c>
      <c r="I376" s="52">
        <f t="shared" si="370"/>
        <v>0</v>
      </c>
      <c r="J376" s="52">
        <f t="shared" si="370"/>
        <v>0</v>
      </c>
      <c r="K376" s="52">
        <f t="shared" si="370"/>
        <v>0</v>
      </c>
      <c r="L376" s="52">
        <f t="shared" si="370"/>
        <v>0</v>
      </c>
      <c r="M376" s="52">
        <f t="shared" si="370"/>
        <v>0</v>
      </c>
      <c r="N376" s="52">
        <f t="shared" si="370"/>
        <v>0</v>
      </c>
      <c r="O376" s="52">
        <f t="shared" si="370"/>
        <v>0</v>
      </c>
      <c r="P376" s="52">
        <f t="shared" si="370"/>
        <v>0</v>
      </c>
      <c r="Q376" s="52">
        <f t="shared" si="370"/>
        <v>0</v>
      </c>
      <c r="R376" s="52">
        <f t="shared" si="370"/>
        <v>0</v>
      </c>
      <c r="S376" s="52">
        <f t="shared" ref="S376:T376" si="371">(S53/S$90)*100</f>
        <v>0</v>
      </c>
      <c r="T376" s="52">
        <f t="shared" si="371"/>
        <v>0</v>
      </c>
      <c r="U376" s="52">
        <f t="shared" ref="U376" si="372">(U53/U$90)*100</f>
        <v>0</v>
      </c>
      <c r="V376" s="65"/>
      <c r="W376" s="65"/>
    </row>
    <row r="377" spans="1:23" x14ac:dyDescent="0.35">
      <c r="A377" s="19" t="s">
        <v>144</v>
      </c>
      <c r="B377" s="393" t="s">
        <v>166</v>
      </c>
      <c r="C377" s="28" t="s">
        <v>59</v>
      </c>
      <c r="D377" s="51">
        <f t="shared" ref="D377:R377" si="373">(D54/D$90)*100</f>
        <v>0</v>
      </c>
      <c r="E377" s="51">
        <f t="shared" si="373"/>
        <v>0</v>
      </c>
      <c r="F377" s="51">
        <f t="shared" si="373"/>
        <v>0</v>
      </c>
      <c r="G377" s="51">
        <f t="shared" si="373"/>
        <v>0</v>
      </c>
      <c r="H377" s="51">
        <f t="shared" si="373"/>
        <v>0</v>
      </c>
      <c r="I377" s="51">
        <f t="shared" si="373"/>
        <v>0</v>
      </c>
      <c r="J377" s="51">
        <f t="shared" si="373"/>
        <v>0</v>
      </c>
      <c r="K377" s="51">
        <f t="shared" si="373"/>
        <v>0</v>
      </c>
      <c r="L377" s="51">
        <f t="shared" si="373"/>
        <v>0</v>
      </c>
      <c r="M377" s="51">
        <f t="shared" si="373"/>
        <v>0</v>
      </c>
      <c r="N377" s="51">
        <f t="shared" si="373"/>
        <v>0</v>
      </c>
      <c r="O377" s="51">
        <f t="shared" si="373"/>
        <v>0</v>
      </c>
      <c r="P377" s="51">
        <f t="shared" si="373"/>
        <v>0</v>
      </c>
      <c r="Q377" s="51">
        <f t="shared" si="373"/>
        <v>0</v>
      </c>
      <c r="R377" s="51">
        <f t="shared" si="373"/>
        <v>0</v>
      </c>
      <c r="S377" s="51">
        <f t="shared" ref="S377:T377" si="374">(S54/S$90)*100</f>
        <v>0</v>
      </c>
      <c r="T377" s="51">
        <f t="shared" si="374"/>
        <v>0</v>
      </c>
      <c r="U377" s="51">
        <f t="shared" ref="U377" si="375">(U54/U$90)*100</f>
        <v>0</v>
      </c>
      <c r="V377" s="65"/>
      <c r="W377" s="65"/>
    </row>
    <row r="378" spans="1:23" x14ac:dyDescent="0.35">
      <c r="A378" s="19" t="s">
        <v>144</v>
      </c>
      <c r="B378" s="390"/>
      <c r="C378" s="20" t="s">
        <v>60</v>
      </c>
      <c r="D378" s="51">
        <f t="shared" ref="D378:R378" si="376">(D55/D$90)*100</f>
        <v>0</v>
      </c>
      <c r="E378" s="51">
        <f t="shared" si="376"/>
        <v>0</v>
      </c>
      <c r="F378" s="51">
        <f t="shared" si="376"/>
        <v>0</v>
      </c>
      <c r="G378" s="51">
        <f t="shared" si="376"/>
        <v>0</v>
      </c>
      <c r="H378" s="51">
        <f t="shared" si="376"/>
        <v>0</v>
      </c>
      <c r="I378" s="51">
        <f t="shared" si="376"/>
        <v>0</v>
      </c>
      <c r="J378" s="51">
        <f t="shared" si="376"/>
        <v>0</v>
      </c>
      <c r="K378" s="51">
        <f t="shared" si="376"/>
        <v>0</v>
      </c>
      <c r="L378" s="51">
        <f t="shared" si="376"/>
        <v>0</v>
      </c>
      <c r="M378" s="51">
        <f t="shared" si="376"/>
        <v>0</v>
      </c>
      <c r="N378" s="51">
        <f t="shared" si="376"/>
        <v>0</v>
      </c>
      <c r="O378" s="51">
        <f t="shared" si="376"/>
        <v>0</v>
      </c>
      <c r="P378" s="51">
        <f t="shared" si="376"/>
        <v>0</v>
      </c>
      <c r="Q378" s="51">
        <f t="shared" si="376"/>
        <v>0</v>
      </c>
      <c r="R378" s="51">
        <f t="shared" si="376"/>
        <v>0</v>
      </c>
      <c r="S378" s="51">
        <f t="shared" ref="S378:T378" si="377">(S55/S$90)*100</f>
        <v>0</v>
      </c>
      <c r="T378" s="51">
        <f t="shared" si="377"/>
        <v>0</v>
      </c>
      <c r="U378" s="51">
        <f t="shared" ref="U378" si="378">(U55/U$90)*100</f>
        <v>0</v>
      </c>
      <c r="V378" s="65"/>
      <c r="W378" s="65"/>
    </row>
    <row r="379" spans="1:23" x14ac:dyDescent="0.35">
      <c r="A379" s="19" t="s">
        <v>144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65"/>
      <c r="W379" s="65"/>
    </row>
    <row r="380" spans="1:23" x14ac:dyDescent="0.35">
      <c r="A380" s="19" t="s">
        <v>144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65"/>
      <c r="W380" s="65"/>
    </row>
    <row r="381" spans="1:23" x14ac:dyDescent="0.35">
      <c r="A381" s="19" t="s">
        <v>144</v>
      </c>
      <c r="B381" s="391"/>
      <c r="C381" s="27" t="s">
        <v>63</v>
      </c>
      <c r="D381" s="52">
        <f t="shared" ref="D381:R381" si="379">(D58/D$90)*100</f>
        <v>0</v>
      </c>
      <c r="E381" s="52">
        <f t="shared" si="379"/>
        <v>0</v>
      </c>
      <c r="F381" s="52">
        <f t="shared" si="379"/>
        <v>0</v>
      </c>
      <c r="G381" s="52">
        <f t="shared" si="379"/>
        <v>0</v>
      </c>
      <c r="H381" s="52">
        <f t="shared" si="379"/>
        <v>0</v>
      </c>
      <c r="I381" s="52">
        <f t="shared" si="379"/>
        <v>0</v>
      </c>
      <c r="J381" s="52">
        <f t="shared" si="379"/>
        <v>0</v>
      </c>
      <c r="K381" s="52">
        <f t="shared" si="379"/>
        <v>0</v>
      </c>
      <c r="L381" s="52">
        <f t="shared" si="379"/>
        <v>0</v>
      </c>
      <c r="M381" s="52">
        <f t="shared" si="379"/>
        <v>0</v>
      </c>
      <c r="N381" s="52">
        <f t="shared" si="379"/>
        <v>0</v>
      </c>
      <c r="O381" s="52">
        <f t="shared" si="379"/>
        <v>0</v>
      </c>
      <c r="P381" s="52">
        <f t="shared" si="379"/>
        <v>0</v>
      </c>
      <c r="Q381" s="52">
        <f t="shared" si="379"/>
        <v>0</v>
      </c>
      <c r="R381" s="52">
        <f t="shared" si="379"/>
        <v>0</v>
      </c>
      <c r="S381" s="52">
        <f t="shared" ref="S381:T381" si="380">(S58/S$90)*100</f>
        <v>0</v>
      </c>
      <c r="T381" s="52">
        <f t="shared" si="380"/>
        <v>0</v>
      </c>
      <c r="U381" s="52">
        <f t="shared" ref="U381" si="381">(U58/U$90)*100</f>
        <v>0</v>
      </c>
      <c r="V381" s="65"/>
      <c r="W381" s="65"/>
    </row>
    <row r="382" spans="1:23" x14ac:dyDescent="0.35">
      <c r="A382" s="19" t="s">
        <v>144</v>
      </c>
      <c r="B382" s="393" t="s">
        <v>11</v>
      </c>
      <c r="C382" s="28" t="s">
        <v>59</v>
      </c>
      <c r="D382" s="51">
        <f t="shared" ref="D382:R382" si="382">(D59/D$90)*100</f>
        <v>1.2402466167371384</v>
      </c>
      <c r="E382" s="51">
        <f t="shared" si="382"/>
        <v>0.76871257911687529</v>
      </c>
      <c r="F382" s="51">
        <f t="shared" si="382"/>
        <v>0.51271270444407735</v>
      </c>
      <c r="G382" s="51">
        <f t="shared" si="382"/>
        <v>0.4191789524027722</v>
      </c>
      <c r="H382" s="51">
        <f t="shared" si="382"/>
        <v>0.6335884143703302</v>
      </c>
      <c r="I382" s="51">
        <f t="shared" si="382"/>
        <v>0.70945411219860377</v>
      </c>
      <c r="J382" s="51">
        <f t="shared" si="382"/>
        <v>0.50529623673850532</v>
      </c>
      <c r="K382" s="51">
        <f t="shared" si="382"/>
        <v>0.58325436238130945</v>
      </c>
      <c r="L382" s="51">
        <f t="shared" si="382"/>
        <v>0.97242771607450562</v>
      </c>
      <c r="M382" s="51">
        <f t="shared" si="382"/>
        <v>1.1341618157660254</v>
      </c>
      <c r="N382" s="51">
        <f t="shared" si="382"/>
        <v>0.99535373134500382</v>
      </c>
      <c r="O382" s="51">
        <f t="shared" si="382"/>
        <v>0.88672045801634836</v>
      </c>
      <c r="P382" s="51">
        <f t="shared" si="382"/>
        <v>0.99503178708081652</v>
      </c>
      <c r="Q382" s="51">
        <f t="shared" si="382"/>
        <v>1.2057652156497025</v>
      </c>
      <c r="R382" s="51">
        <f t="shared" si="382"/>
        <v>0.97330962563137047</v>
      </c>
      <c r="S382" s="51">
        <f t="shared" ref="S382:T382" si="383">(S59/S$90)*100</f>
        <v>0.88701268366012453</v>
      </c>
      <c r="T382" s="51">
        <f t="shared" si="383"/>
        <v>0.66654506573010208</v>
      </c>
      <c r="U382" s="51">
        <f t="shared" ref="U382" si="384">(U59/U$90)*100</f>
        <v>0.58099753656854436</v>
      </c>
      <c r="V382" s="65"/>
      <c r="W382" s="65"/>
    </row>
    <row r="383" spans="1:23" x14ac:dyDescent="0.35">
      <c r="A383" s="19" t="s">
        <v>144</v>
      </c>
      <c r="B383" s="390"/>
      <c r="C383" s="20" t="s">
        <v>60</v>
      </c>
      <c r="D383" s="51">
        <f t="shared" ref="D383:R383" si="385">(D60/D$90)*100</f>
        <v>1.2402466167371384</v>
      </c>
      <c r="E383" s="51">
        <f t="shared" si="385"/>
        <v>0.76871257911687529</v>
      </c>
      <c r="F383" s="51">
        <f t="shared" si="385"/>
        <v>0.51271270444407735</v>
      </c>
      <c r="G383" s="51">
        <f t="shared" si="385"/>
        <v>0.4191789524027722</v>
      </c>
      <c r="H383" s="51">
        <f t="shared" si="385"/>
        <v>0.6335884143703302</v>
      </c>
      <c r="I383" s="51">
        <f t="shared" si="385"/>
        <v>0.70945411219860377</v>
      </c>
      <c r="J383" s="51">
        <f t="shared" si="385"/>
        <v>0.50529623673850532</v>
      </c>
      <c r="K383" s="51">
        <f t="shared" si="385"/>
        <v>0.58325436238130945</v>
      </c>
      <c r="L383" s="51">
        <f t="shared" si="385"/>
        <v>0.97242771607450562</v>
      </c>
      <c r="M383" s="51">
        <f t="shared" si="385"/>
        <v>1.1341618157660254</v>
      </c>
      <c r="N383" s="51">
        <f t="shared" si="385"/>
        <v>0.99535373134500382</v>
      </c>
      <c r="O383" s="51">
        <f t="shared" si="385"/>
        <v>0.88672045801634836</v>
      </c>
      <c r="P383" s="51">
        <f t="shared" si="385"/>
        <v>0.99503178708081652</v>
      </c>
      <c r="Q383" s="51">
        <f t="shared" si="385"/>
        <v>1.2057652156497025</v>
      </c>
      <c r="R383" s="51">
        <f t="shared" si="385"/>
        <v>0.97330962563137047</v>
      </c>
      <c r="S383" s="51">
        <f t="shared" ref="S383:T383" si="386">(S60/S$90)*100</f>
        <v>0.88701268366012453</v>
      </c>
      <c r="T383" s="51">
        <f t="shared" si="386"/>
        <v>0.66654506573010208</v>
      </c>
      <c r="U383" s="51">
        <f t="shared" ref="U383" si="387">(U60/U$90)*100</f>
        <v>0.58099753656854436</v>
      </c>
      <c r="V383" s="65"/>
      <c r="W383" s="65"/>
    </row>
    <row r="384" spans="1:23" x14ac:dyDescent="0.35">
      <c r="A384" s="19" t="s">
        <v>144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65"/>
      <c r="W384" s="65"/>
    </row>
    <row r="385" spans="1:23" x14ac:dyDescent="0.35">
      <c r="A385" s="19" t="s">
        <v>144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65"/>
      <c r="W385" s="65"/>
    </row>
    <row r="386" spans="1:23" x14ac:dyDescent="0.35">
      <c r="A386" s="19" t="s">
        <v>144</v>
      </c>
      <c r="B386" s="391"/>
      <c r="C386" s="27" t="s">
        <v>63</v>
      </c>
      <c r="D386" s="52">
        <f t="shared" ref="D386:R386" si="388">(D63/D$90)*100</f>
        <v>0</v>
      </c>
      <c r="E386" s="52">
        <f t="shared" si="388"/>
        <v>0</v>
      </c>
      <c r="F386" s="52">
        <f t="shared" si="388"/>
        <v>0</v>
      </c>
      <c r="G386" s="52">
        <f t="shared" si="388"/>
        <v>0</v>
      </c>
      <c r="H386" s="52">
        <f t="shared" si="388"/>
        <v>0</v>
      </c>
      <c r="I386" s="52">
        <f t="shared" si="388"/>
        <v>0</v>
      </c>
      <c r="J386" s="52">
        <f t="shared" si="388"/>
        <v>0</v>
      </c>
      <c r="K386" s="52">
        <f t="shared" si="388"/>
        <v>0</v>
      </c>
      <c r="L386" s="52">
        <f t="shared" si="388"/>
        <v>0</v>
      </c>
      <c r="M386" s="52">
        <f t="shared" si="388"/>
        <v>0</v>
      </c>
      <c r="N386" s="52">
        <f t="shared" si="388"/>
        <v>0</v>
      </c>
      <c r="O386" s="52">
        <f t="shared" si="388"/>
        <v>0</v>
      </c>
      <c r="P386" s="52">
        <f t="shared" si="388"/>
        <v>0</v>
      </c>
      <c r="Q386" s="52">
        <f t="shared" si="388"/>
        <v>0</v>
      </c>
      <c r="R386" s="52">
        <f t="shared" si="388"/>
        <v>0</v>
      </c>
      <c r="S386" s="52">
        <f t="shared" ref="S386:T386" si="389">(S63/S$90)*100</f>
        <v>0</v>
      </c>
      <c r="T386" s="52">
        <f t="shared" si="389"/>
        <v>0</v>
      </c>
      <c r="U386" s="52">
        <f t="shared" ref="U386" si="390">(U63/U$90)*100</f>
        <v>0</v>
      </c>
      <c r="V386" s="65"/>
      <c r="W386" s="65"/>
    </row>
    <row r="387" spans="1:23" x14ac:dyDescent="0.35">
      <c r="A387" s="19" t="s">
        <v>144</v>
      </c>
      <c r="B387" s="393" t="s">
        <v>12</v>
      </c>
      <c r="C387" s="28" t="s">
        <v>59</v>
      </c>
      <c r="D387" s="53">
        <f t="shared" ref="D387:R387" si="391">(D64/D$90)*100</f>
        <v>2.6913234218259821E-2</v>
      </c>
      <c r="E387" s="53">
        <f t="shared" si="391"/>
        <v>2.8036577177035279E-2</v>
      </c>
      <c r="F387" s="53">
        <f t="shared" si="391"/>
        <v>1.9836680748625241E-2</v>
      </c>
      <c r="G387" s="53">
        <f t="shared" si="391"/>
        <v>2.4184661206254659E-2</v>
      </c>
      <c r="H387" s="53">
        <f t="shared" si="391"/>
        <v>8.999845147303627E-3</v>
      </c>
      <c r="I387" s="53">
        <f t="shared" si="391"/>
        <v>1.399531751999453E-2</v>
      </c>
      <c r="J387" s="53">
        <f t="shared" si="391"/>
        <v>2.4011645975432226E-2</v>
      </c>
      <c r="K387" s="53">
        <f t="shared" si="391"/>
        <v>0.18752394162025449</v>
      </c>
      <c r="L387" s="53">
        <f t="shared" si="391"/>
        <v>0.16943909085712933</v>
      </c>
      <c r="M387" s="53">
        <f t="shared" si="391"/>
        <v>0.12454756617083662</v>
      </c>
      <c r="N387" s="53">
        <f t="shared" si="391"/>
        <v>0.12702506273130923</v>
      </c>
      <c r="O387" s="53">
        <f t="shared" si="391"/>
        <v>7.8327689092616976E-2</v>
      </c>
      <c r="P387" s="53">
        <f t="shared" si="391"/>
        <v>0.11217047969847653</v>
      </c>
      <c r="Q387" s="53">
        <f t="shared" si="391"/>
        <v>0.13563014522862391</v>
      </c>
      <c r="R387" s="53">
        <f t="shared" si="391"/>
        <v>7.6323593650827512E-2</v>
      </c>
      <c r="S387" s="53">
        <f t="shared" ref="S387:T387" si="392">(S64/S$90)*100</f>
        <v>0.10683309558936459</v>
      </c>
      <c r="T387" s="53">
        <f t="shared" si="392"/>
        <v>8.0505443144682665E-2</v>
      </c>
      <c r="U387" s="53">
        <f t="shared" ref="U387" si="393">(U64/U$90)*100</f>
        <v>9.6700930487656753E-2</v>
      </c>
    </row>
    <row r="388" spans="1:23" x14ac:dyDescent="0.35">
      <c r="A388" s="19" t="s">
        <v>144</v>
      </c>
      <c r="B388" s="390"/>
      <c r="C388" s="20" t="s">
        <v>60</v>
      </c>
      <c r="D388" s="79">
        <f t="shared" ref="D388:R388" si="394">(D65/D$90)*100</f>
        <v>2.6913234218259821E-2</v>
      </c>
      <c r="E388" s="79">
        <f t="shared" si="394"/>
        <v>2.8036577177035279E-2</v>
      </c>
      <c r="F388" s="79">
        <f t="shared" si="394"/>
        <v>1.9836680748625241E-2</v>
      </c>
      <c r="G388" s="79">
        <f t="shared" si="394"/>
        <v>2.4184661206254659E-2</v>
      </c>
      <c r="H388" s="79">
        <f t="shared" si="394"/>
        <v>8.999845147303627E-3</v>
      </c>
      <c r="I388" s="79">
        <f t="shared" si="394"/>
        <v>1.399531751999453E-2</v>
      </c>
      <c r="J388" s="79">
        <f t="shared" si="394"/>
        <v>2.4011645975432226E-2</v>
      </c>
      <c r="K388" s="79">
        <f t="shared" si="394"/>
        <v>0.18752394162025449</v>
      </c>
      <c r="L388" s="79">
        <f t="shared" si="394"/>
        <v>0.16943909085712933</v>
      </c>
      <c r="M388" s="79">
        <f t="shared" si="394"/>
        <v>0.12454756617083662</v>
      </c>
      <c r="N388" s="79">
        <f t="shared" si="394"/>
        <v>0.12702506273130923</v>
      </c>
      <c r="O388" s="79">
        <f t="shared" si="394"/>
        <v>7.8327689092616976E-2</v>
      </c>
      <c r="P388" s="79">
        <f t="shared" si="394"/>
        <v>0.11217047969847653</v>
      </c>
      <c r="Q388" s="79">
        <f t="shared" si="394"/>
        <v>0.13563014522862391</v>
      </c>
      <c r="R388" s="79">
        <f t="shared" si="394"/>
        <v>7.6323593650827512E-2</v>
      </c>
      <c r="S388" s="79">
        <f t="shared" ref="S388:T388" si="395">(S65/S$90)*100</f>
        <v>0.10683309558936459</v>
      </c>
      <c r="T388" s="79">
        <f t="shared" si="395"/>
        <v>8.0505443144682665E-2</v>
      </c>
      <c r="U388" s="79">
        <f t="shared" ref="U388" si="396">(U65/U$90)*100</f>
        <v>9.6700930487656753E-2</v>
      </c>
    </row>
    <row r="389" spans="1:23" x14ac:dyDescent="0.35">
      <c r="A389" s="19" t="s">
        <v>144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</row>
    <row r="390" spans="1:23" x14ac:dyDescent="0.35">
      <c r="A390" s="19" t="s">
        <v>144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</row>
    <row r="391" spans="1:23" ht="15" thickBot="1" x14ac:dyDescent="0.4">
      <c r="A391" s="19" t="s">
        <v>144</v>
      </c>
      <c r="B391" s="394"/>
      <c r="C391" s="69" t="s">
        <v>63</v>
      </c>
      <c r="D391" s="80">
        <f t="shared" ref="D391:R391" si="397">(D68/D$90)*100</f>
        <v>0</v>
      </c>
      <c r="E391" s="80">
        <f t="shared" si="397"/>
        <v>0</v>
      </c>
      <c r="F391" s="80">
        <f t="shared" si="397"/>
        <v>0</v>
      </c>
      <c r="G391" s="80">
        <f t="shared" si="397"/>
        <v>0</v>
      </c>
      <c r="H391" s="80">
        <f t="shared" si="397"/>
        <v>0</v>
      </c>
      <c r="I391" s="80">
        <f t="shared" si="397"/>
        <v>0</v>
      </c>
      <c r="J391" s="80">
        <f t="shared" si="397"/>
        <v>0</v>
      </c>
      <c r="K391" s="80">
        <f t="shared" si="397"/>
        <v>0</v>
      </c>
      <c r="L391" s="80">
        <f t="shared" si="397"/>
        <v>0</v>
      </c>
      <c r="M391" s="80">
        <f t="shared" si="397"/>
        <v>0</v>
      </c>
      <c r="N391" s="80">
        <f t="shared" si="397"/>
        <v>0</v>
      </c>
      <c r="O391" s="80">
        <f t="shared" si="397"/>
        <v>0</v>
      </c>
      <c r="P391" s="80">
        <f t="shared" si="397"/>
        <v>0</v>
      </c>
      <c r="Q391" s="80">
        <f t="shared" si="397"/>
        <v>0</v>
      </c>
      <c r="R391" s="80">
        <f t="shared" si="397"/>
        <v>0</v>
      </c>
      <c r="S391" s="80">
        <f t="shared" ref="S391:T391" si="398">(S68/S$90)*100</f>
        <v>0</v>
      </c>
      <c r="T391" s="80">
        <f t="shared" si="398"/>
        <v>0</v>
      </c>
      <c r="U391" s="80">
        <f t="shared" ref="U391" si="399">(U68/U$90)*100</f>
        <v>0</v>
      </c>
    </row>
    <row r="392" spans="1:23" x14ac:dyDescent="0.35">
      <c r="A392" s="19" t="s">
        <v>144</v>
      </c>
      <c r="B392" s="388" t="s">
        <v>64</v>
      </c>
      <c r="C392" s="17" t="s">
        <v>59</v>
      </c>
      <c r="D392" s="51">
        <f t="shared" ref="D392:R392" si="400">(D69/D$90)*100</f>
        <v>2.4716165945416444</v>
      </c>
      <c r="E392" s="51">
        <f t="shared" si="400"/>
        <v>1.9864866934430916</v>
      </c>
      <c r="F392" s="51">
        <f t="shared" si="400"/>
        <v>1.9076207783625594</v>
      </c>
      <c r="G392" s="51">
        <f t="shared" si="400"/>
        <v>1.2943662403562637</v>
      </c>
      <c r="H392" s="51">
        <f t="shared" si="400"/>
        <v>1.4685712030227185</v>
      </c>
      <c r="I392" s="51">
        <f t="shared" si="400"/>
        <v>1.9073261862350759</v>
      </c>
      <c r="J392" s="51">
        <f t="shared" si="400"/>
        <v>1.994458885308291</v>
      </c>
      <c r="K392" s="51">
        <f t="shared" si="400"/>
        <v>1.7512247191702457</v>
      </c>
      <c r="L392" s="51">
        <f t="shared" si="400"/>
        <v>1.3424227591436697</v>
      </c>
      <c r="M392" s="51">
        <f t="shared" si="400"/>
        <v>1.8087122577025316</v>
      </c>
      <c r="N392" s="51">
        <f t="shared" si="400"/>
        <v>1.5737441501591423</v>
      </c>
      <c r="O392" s="51">
        <f t="shared" si="400"/>
        <v>1.5530851126475969</v>
      </c>
      <c r="P392" s="51">
        <f t="shared" si="400"/>
        <v>1.1890313263012571</v>
      </c>
      <c r="Q392" s="51">
        <f t="shared" si="400"/>
        <v>1.2166772519529918</v>
      </c>
      <c r="R392" s="51">
        <f t="shared" si="400"/>
        <v>0.99580915867064179</v>
      </c>
      <c r="S392" s="51">
        <f t="shared" ref="S392:T392" si="401">(S69/S$90)*100</f>
        <v>0.99914696742636144</v>
      </c>
      <c r="T392" s="51">
        <f t="shared" si="401"/>
        <v>0.95209362021994248</v>
      </c>
      <c r="U392" s="51">
        <f t="shared" ref="U392" si="402">(U69/U$90)*100</f>
        <v>1.1812597301718641</v>
      </c>
    </row>
    <row r="393" spans="1:23" x14ac:dyDescent="0.35">
      <c r="A393" s="19" t="s">
        <v>144</v>
      </c>
      <c r="B393" s="388"/>
      <c r="C393" s="20" t="s">
        <v>60</v>
      </c>
      <c r="D393" s="79">
        <f t="shared" ref="D393:R393" si="403">(D70/D$90)*100</f>
        <v>2.4716165945416444</v>
      </c>
      <c r="E393" s="79">
        <f t="shared" si="403"/>
        <v>1.9864866934430916</v>
      </c>
      <c r="F393" s="79">
        <f t="shared" si="403"/>
        <v>1.9076207783625594</v>
      </c>
      <c r="G393" s="79">
        <f t="shared" si="403"/>
        <v>1.2943662403562637</v>
      </c>
      <c r="H393" s="79">
        <f t="shared" si="403"/>
        <v>1.4685712030227185</v>
      </c>
      <c r="I393" s="79">
        <f t="shared" si="403"/>
        <v>1.9073261862350759</v>
      </c>
      <c r="J393" s="79">
        <f t="shared" si="403"/>
        <v>1.994458885308291</v>
      </c>
      <c r="K393" s="79">
        <f t="shared" si="403"/>
        <v>1.7512247191702457</v>
      </c>
      <c r="L393" s="79">
        <f t="shared" si="403"/>
        <v>1.3424227591436697</v>
      </c>
      <c r="M393" s="79">
        <f t="shared" si="403"/>
        <v>1.8087122577025316</v>
      </c>
      <c r="N393" s="79">
        <f t="shared" si="403"/>
        <v>1.5737441501591423</v>
      </c>
      <c r="O393" s="79">
        <f t="shared" si="403"/>
        <v>1.5530851126475969</v>
      </c>
      <c r="P393" s="79">
        <f t="shared" si="403"/>
        <v>1.1890313263012571</v>
      </c>
      <c r="Q393" s="79">
        <f t="shared" si="403"/>
        <v>1.2166772519529918</v>
      </c>
      <c r="R393" s="79">
        <f t="shared" si="403"/>
        <v>0.99580915867064179</v>
      </c>
      <c r="S393" s="79">
        <f t="shared" ref="S393:T393" si="404">(S70/S$90)*100</f>
        <v>0.99914696742636144</v>
      </c>
      <c r="T393" s="79">
        <f t="shared" si="404"/>
        <v>0.95209362021994248</v>
      </c>
      <c r="U393" s="79">
        <f t="shared" ref="U393" si="405">(U70/U$90)*100</f>
        <v>1.1812597301718641</v>
      </c>
    </row>
    <row r="394" spans="1:23" x14ac:dyDescent="0.35">
      <c r="A394" s="19" t="s">
        <v>144</v>
      </c>
      <c r="B394" s="388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</row>
    <row r="395" spans="1:23" x14ac:dyDescent="0.35">
      <c r="A395" s="19" t="s">
        <v>144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</row>
    <row r="396" spans="1:23" x14ac:dyDescent="0.35">
      <c r="A396" s="19" t="s">
        <v>144</v>
      </c>
      <c r="B396" s="392"/>
      <c r="C396" s="26" t="s">
        <v>63</v>
      </c>
      <c r="D396" s="81">
        <f t="shared" ref="D396:R396" si="406">(D73/D$90)*100</f>
        <v>0</v>
      </c>
      <c r="E396" s="81">
        <f t="shared" si="406"/>
        <v>0</v>
      </c>
      <c r="F396" s="81">
        <f t="shared" si="406"/>
        <v>0</v>
      </c>
      <c r="G396" s="81">
        <f t="shared" si="406"/>
        <v>0</v>
      </c>
      <c r="H396" s="81">
        <f t="shared" si="406"/>
        <v>0</v>
      </c>
      <c r="I396" s="81">
        <f t="shared" si="406"/>
        <v>0</v>
      </c>
      <c r="J396" s="81">
        <f t="shared" si="406"/>
        <v>0</v>
      </c>
      <c r="K396" s="81">
        <f t="shared" si="406"/>
        <v>0</v>
      </c>
      <c r="L396" s="81">
        <f t="shared" si="406"/>
        <v>0</v>
      </c>
      <c r="M396" s="81">
        <f t="shared" si="406"/>
        <v>0</v>
      </c>
      <c r="N396" s="81">
        <f t="shared" si="406"/>
        <v>0</v>
      </c>
      <c r="O396" s="81">
        <f t="shared" si="406"/>
        <v>0</v>
      </c>
      <c r="P396" s="81">
        <f t="shared" si="406"/>
        <v>0</v>
      </c>
      <c r="Q396" s="81">
        <f t="shared" si="406"/>
        <v>0</v>
      </c>
      <c r="R396" s="81">
        <f t="shared" si="406"/>
        <v>0</v>
      </c>
      <c r="S396" s="81">
        <f t="shared" ref="S396:T396" si="407">(S73/S$90)*100</f>
        <v>0</v>
      </c>
      <c r="T396" s="81">
        <f t="shared" si="407"/>
        <v>0</v>
      </c>
      <c r="U396" s="81">
        <f t="shared" ref="U396" si="408">(U73/U$90)*100</f>
        <v>0</v>
      </c>
    </row>
    <row r="397" spans="1:23" x14ac:dyDescent="0.35">
      <c r="A397" s="19" t="s">
        <v>144</v>
      </c>
      <c r="B397" s="393" t="s">
        <v>65</v>
      </c>
      <c r="C397" s="28" t="s">
        <v>59</v>
      </c>
      <c r="D397" s="51">
        <f t="shared" ref="D397:R397" si="409">(D74/D$90)*100</f>
        <v>9.0785224496881482E-3</v>
      </c>
      <c r="E397" s="51">
        <f t="shared" si="409"/>
        <v>4.0502978151929275E-3</v>
      </c>
      <c r="F397" s="51">
        <f t="shared" si="409"/>
        <v>6.3864435580939793E-3</v>
      </c>
      <c r="G397" s="51">
        <f t="shared" si="409"/>
        <v>4.6497508448364727E-3</v>
      </c>
      <c r="H397" s="51">
        <f t="shared" si="409"/>
        <v>1.9008168479733652E-3</v>
      </c>
      <c r="I397" s="51">
        <f t="shared" si="409"/>
        <v>1.8618839291817621E-3</v>
      </c>
      <c r="J397" s="51">
        <f t="shared" si="409"/>
        <v>1.4303940330732618E-3</v>
      </c>
      <c r="K397" s="51">
        <f t="shared" si="409"/>
        <v>6.9257746010576776E-3</v>
      </c>
      <c r="L397" s="51">
        <f t="shared" si="409"/>
        <v>1.5827433123637071E-2</v>
      </c>
      <c r="M397" s="51">
        <f t="shared" si="409"/>
        <v>1.9054454631051754E-2</v>
      </c>
      <c r="N397" s="51">
        <f t="shared" si="409"/>
        <v>2.0657716581387455E-2</v>
      </c>
      <c r="O397" s="51">
        <f t="shared" si="409"/>
        <v>3.3068428743325287E-2</v>
      </c>
      <c r="P397" s="51">
        <f t="shared" si="409"/>
        <v>1.5743997219582397E-2</v>
      </c>
      <c r="Q397" s="51">
        <f t="shared" si="409"/>
        <v>1.6791184597304974E-2</v>
      </c>
      <c r="R397" s="51">
        <f t="shared" si="409"/>
        <v>3.5434078799289554E-3</v>
      </c>
      <c r="S397" s="51">
        <f t="shared" ref="S397:U398" si="410">(S74/S$90)*100</f>
        <v>1.3462514020300931E-2</v>
      </c>
      <c r="T397" s="51">
        <f t="shared" si="410"/>
        <v>1.5925986482383143E-2</v>
      </c>
      <c r="U397" s="51">
        <f t="shared" si="410"/>
        <v>6.4418668205143779E-3</v>
      </c>
    </row>
    <row r="398" spans="1:23" x14ac:dyDescent="0.35">
      <c r="A398" s="19" t="s">
        <v>144</v>
      </c>
      <c r="B398" s="390"/>
      <c r="C398" s="20" t="s">
        <v>60</v>
      </c>
      <c r="D398" s="79">
        <f t="shared" ref="D398:R398" si="411">(D75/D$90)*100</f>
        <v>9.0785224496881482E-3</v>
      </c>
      <c r="E398" s="79">
        <f t="shared" si="411"/>
        <v>4.0502978151929275E-3</v>
      </c>
      <c r="F398" s="79">
        <f t="shared" si="411"/>
        <v>6.3864435580939793E-3</v>
      </c>
      <c r="G398" s="79">
        <f t="shared" si="411"/>
        <v>4.6497508448364727E-3</v>
      </c>
      <c r="H398" s="79">
        <f t="shared" si="411"/>
        <v>1.9008168479733652E-3</v>
      </c>
      <c r="I398" s="79">
        <f t="shared" si="411"/>
        <v>1.8618839291817621E-3</v>
      </c>
      <c r="J398" s="79">
        <f t="shared" si="411"/>
        <v>1.4303940330732618E-3</v>
      </c>
      <c r="K398" s="79">
        <f t="shared" si="411"/>
        <v>6.9257746010576776E-3</v>
      </c>
      <c r="L398" s="79">
        <f t="shared" si="411"/>
        <v>1.5827433123637071E-2</v>
      </c>
      <c r="M398" s="79">
        <f t="shared" si="411"/>
        <v>1.9054454631051754E-2</v>
      </c>
      <c r="N398" s="79">
        <f t="shared" si="411"/>
        <v>2.0657716581387455E-2</v>
      </c>
      <c r="O398" s="79">
        <f t="shared" si="411"/>
        <v>3.3068428743325287E-2</v>
      </c>
      <c r="P398" s="79">
        <f t="shared" si="411"/>
        <v>1.5743997219582397E-2</v>
      </c>
      <c r="Q398" s="79">
        <f t="shared" si="411"/>
        <v>1.6791184597304974E-2</v>
      </c>
      <c r="R398" s="79">
        <f t="shared" si="411"/>
        <v>3.5434078799289554E-3</v>
      </c>
      <c r="S398" s="79">
        <f t="shared" si="410"/>
        <v>1.3462514020300931E-2</v>
      </c>
      <c r="T398" s="79">
        <f t="shared" si="410"/>
        <v>1.5925986482383143E-2</v>
      </c>
      <c r="U398" s="79">
        <f t="shared" si="410"/>
        <v>6.4418668205143779E-3</v>
      </c>
    </row>
    <row r="399" spans="1:23" x14ac:dyDescent="0.35">
      <c r="A399" s="19" t="s">
        <v>144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</row>
    <row r="400" spans="1:23" x14ac:dyDescent="0.35">
      <c r="A400" s="19" t="s">
        <v>144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</row>
    <row r="401" spans="1:21" x14ac:dyDescent="0.35">
      <c r="A401" s="19" t="s">
        <v>144</v>
      </c>
      <c r="B401" s="391"/>
      <c r="C401" s="27" t="s">
        <v>63</v>
      </c>
      <c r="D401" s="81">
        <f t="shared" ref="D401:R401" si="412">(D78/D$90)*100</f>
        <v>0</v>
      </c>
      <c r="E401" s="81">
        <f t="shared" si="412"/>
        <v>0</v>
      </c>
      <c r="F401" s="81">
        <f t="shared" si="412"/>
        <v>0</v>
      </c>
      <c r="G401" s="81">
        <f t="shared" si="412"/>
        <v>0</v>
      </c>
      <c r="H401" s="81">
        <f t="shared" si="412"/>
        <v>0</v>
      </c>
      <c r="I401" s="81">
        <f t="shared" si="412"/>
        <v>0</v>
      </c>
      <c r="J401" s="81">
        <f t="shared" si="412"/>
        <v>0</v>
      </c>
      <c r="K401" s="81">
        <f t="shared" si="412"/>
        <v>0</v>
      </c>
      <c r="L401" s="81">
        <f t="shared" si="412"/>
        <v>0</v>
      </c>
      <c r="M401" s="81">
        <f t="shared" si="412"/>
        <v>0</v>
      </c>
      <c r="N401" s="81">
        <f t="shared" si="412"/>
        <v>0</v>
      </c>
      <c r="O401" s="81">
        <f t="shared" si="412"/>
        <v>0</v>
      </c>
      <c r="P401" s="81">
        <f t="shared" si="412"/>
        <v>0</v>
      </c>
      <c r="Q401" s="81">
        <f t="shared" si="412"/>
        <v>0</v>
      </c>
      <c r="R401" s="81">
        <f t="shared" si="412"/>
        <v>0</v>
      </c>
      <c r="S401" s="81">
        <f t="shared" ref="S401:U403" si="413">(S78/S$90)*100</f>
        <v>0</v>
      </c>
      <c r="T401" s="81">
        <f t="shared" si="413"/>
        <v>0</v>
      </c>
      <c r="U401" s="81">
        <f t="shared" si="413"/>
        <v>0</v>
      </c>
    </row>
    <row r="402" spans="1:21" x14ac:dyDescent="0.35">
      <c r="A402" s="19" t="s">
        <v>144</v>
      </c>
      <c r="B402" s="388" t="s">
        <v>94</v>
      </c>
      <c r="C402" s="28" t="s">
        <v>59</v>
      </c>
      <c r="D402" s="51">
        <f t="shared" ref="D402:R402" si="414">(D79/D$90)*100</f>
        <v>0.4426714062519374</v>
      </c>
      <c r="E402" s="51">
        <f t="shared" si="414"/>
        <v>0.42691470796702247</v>
      </c>
      <c r="F402" s="51">
        <f t="shared" si="414"/>
        <v>0.3761405206391164</v>
      </c>
      <c r="G402" s="51">
        <f t="shared" si="414"/>
        <v>0.47448231891946818</v>
      </c>
      <c r="H402" s="51">
        <f t="shared" si="414"/>
        <v>0.39884599077403116</v>
      </c>
      <c r="I402" s="51">
        <f t="shared" si="414"/>
        <v>0.27742481959677662</v>
      </c>
      <c r="J402" s="51">
        <f t="shared" si="414"/>
        <v>0.29186012923008997</v>
      </c>
      <c r="K402" s="51">
        <f t="shared" si="414"/>
        <v>0.39115887498464225</v>
      </c>
      <c r="L402" s="51">
        <f t="shared" si="414"/>
        <v>0.3627386294527099</v>
      </c>
      <c r="M402" s="51">
        <f t="shared" si="414"/>
        <v>0.64037675698161067</v>
      </c>
      <c r="N402" s="51">
        <f t="shared" si="414"/>
        <v>0.39596443097138656</v>
      </c>
      <c r="O402" s="51">
        <f t="shared" si="414"/>
        <v>0.36423801157103836</v>
      </c>
      <c r="P402" s="51">
        <f t="shared" si="414"/>
        <v>0.28449018211146337</v>
      </c>
      <c r="Q402" s="51">
        <f t="shared" si="414"/>
        <v>0.22826594508056899</v>
      </c>
      <c r="R402" s="51">
        <f t="shared" si="414"/>
        <v>0.24603265711588398</v>
      </c>
      <c r="S402" s="51">
        <f t="shared" si="413"/>
        <v>0.19469660580731335</v>
      </c>
      <c r="T402" s="51">
        <f t="shared" si="413"/>
        <v>0.25981288271779268</v>
      </c>
      <c r="U402" s="51">
        <f t="shared" si="413"/>
        <v>0.19665899342242529</v>
      </c>
    </row>
    <row r="403" spans="1:21" x14ac:dyDescent="0.35">
      <c r="A403" s="19" t="s">
        <v>144</v>
      </c>
      <c r="B403" s="388"/>
      <c r="C403" s="20" t="s">
        <v>60</v>
      </c>
      <c r="D403" s="79">
        <f t="shared" ref="D403:R403" si="415">(D80/D$90)*100</f>
        <v>0.4426714062519374</v>
      </c>
      <c r="E403" s="79">
        <f t="shared" si="415"/>
        <v>0.42691470796702247</v>
      </c>
      <c r="F403" s="79">
        <f t="shared" si="415"/>
        <v>0.3761405206391164</v>
      </c>
      <c r="G403" s="79">
        <f t="shared" si="415"/>
        <v>0.47448231891946818</v>
      </c>
      <c r="H403" s="79">
        <f t="shared" si="415"/>
        <v>0.39884599077403116</v>
      </c>
      <c r="I403" s="79">
        <f t="shared" si="415"/>
        <v>0.27742481959677662</v>
      </c>
      <c r="J403" s="79">
        <f t="shared" si="415"/>
        <v>0.29186012923008997</v>
      </c>
      <c r="K403" s="79">
        <f t="shared" si="415"/>
        <v>0.39115887498464225</v>
      </c>
      <c r="L403" s="79">
        <f t="shared" si="415"/>
        <v>0.3627386294527099</v>
      </c>
      <c r="M403" s="79">
        <f t="shared" si="415"/>
        <v>0.64037675698161067</v>
      </c>
      <c r="N403" s="79">
        <f t="shared" si="415"/>
        <v>0.39596443097138656</v>
      </c>
      <c r="O403" s="79">
        <f t="shared" si="415"/>
        <v>0.36423801157103836</v>
      </c>
      <c r="P403" s="79">
        <f t="shared" si="415"/>
        <v>0.28449018211146337</v>
      </c>
      <c r="Q403" s="79">
        <f t="shared" si="415"/>
        <v>0.22826594508056899</v>
      </c>
      <c r="R403" s="79">
        <f t="shared" si="415"/>
        <v>0.24603265711588398</v>
      </c>
      <c r="S403" s="79">
        <f t="shared" si="413"/>
        <v>0.19469660580731335</v>
      </c>
      <c r="T403" s="79">
        <f t="shared" si="413"/>
        <v>0.25981288271779268</v>
      </c>
      <c r="U403" s="79">
        <f t="shared" si="413"/>
        <v>0.19665899342242529</v>
      </c>
    </row>
    <row r="404" spans="1:21" x14ac:dyDescent="0.35">
      <c r="A404" s="19" t="s">
        <v>144</v>
      </c>
      <c r="B404" s="388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</row>
    <row r="405" spans="1:21" x14ac:dyDescent="0.35">
      <c r="A405" s="19" t="s">
        <v>144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</row>
    <row r="406" spans="1:21" x14ac:dyDescent="0.35">
      <c r="A406" s="19" t="s">
        <v>144</v>
      </c>
      <c r="B406" s="389"/>
      <c r="C406" s="25" t="s">
        <v>63</v>
      </c>
      <c r="D406" s="82">
        <f t="shared" ref="D406:R406" si="416">(D83/D$90)*100</f>
        <v>0</v>
      </c>
      <c r="E406" s="82">
        <f t="shared" si="416"/>
        <v>0</v>
      </c>
      <c r="F406" s="82">
        <f t="shared" si="416"/>
        <v>0</v>
      </c>
      <c r="G406" s="82">
        <f t="shared" si="416"/>
        <v>0</v>
      </c>
      <c r="H406" s="82">
        <f t="shared" si="416"/>
        <v>0</v>
      </c>
      <c r="I406" s="82">
        <f t="shared" si="416"/>
        <v>0</v>
      </c>
      <c r="J406" s="82">
        <f t="shared" si="416"/>
        <v>0</v>
      </c>
      <c r="K406" s="82">
        <f t="shared" si="416"/>
        <v>0</v>
      </c>
      <c r="L406" s="82">
        <f t="shared" si="416"/>
        <v>0</v>
      </c>
      <c r="M406" s="82">
        <f t="shared" si="416"/>
        <v>0</v>
      </c>
      <c r="N406" s="82">
        <f t="shared" si="416"/>
        <v>0</v>
      </c>
      <c r="O406" s="82">
        <f t="shared" si="416"/>
        <v>0</v>
      </c>
      <c r="P406" s="82">
        <f t="shared" si="416"/>
        <v>0</v>
      </c>
      <c r="Q406" s="82">
        <f t="shared" si="416"/>
        <v>0</v>
      </c>
      <c r="R406" s="82">
        <f t="shared" si="416"/>
        <v>0</v>
      </c>
      <c r="S406" s="82">
        <f>(S83/S$90)*100</f>
        <v>0</v>
      </c>
      <c r="T406" s="82">
        <f>(T83/T$90)*100</f>
        <v>0</v>
      </c>
      <c r="U406" s="82">
        <f>(U83/U$90)*100</f>
        <v>0</v>
      </c>
    </row>
    <row r="407" spans="1:21" x14ac:dyDescent="0.35">
      <c r="A407" s="19" t="s">
        <v>144</v>
      </c>
    </row>
    <row r="408" spans="1:21" x14ac:dyDescent="0.35">
      <c r="A408" s="19" t="s">
        <v>144</v>
      </c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30" t="s">
        <v>165</v>
      </c>
    </row>
    <row r="410" spans="1:21" x14ac:dyDescent="0.35">
      <c r="A410" s="19" t="s">
        <v>144</v>
      </c>
      <c r="B410" s="385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</row>
    <row r="411" spans="1:21" ht="15" customHeight="1" x14ac:dyDescent="0.35">
      <c r="A411" s="19" t="s">
        <v>144</v>
      </c>
      <c r="B411" s="386"/>
      <c r="C411" s="260" t="s">
        <v>124</v>
      </c>
      <c r="D411" s="86"/>
    </row>
    <row r="412" spans="1:21" ht="15" customHeight="1" x14ac:dyDescent="0.35">
      <c r="A412" s="19" t="s">
        <v>144</v>
      </c>
      <c r="B412" s="386"/>
      <c r="C412" s="95" t="s">
        <v>126</v>
      </c>
      <c r="D412" s="86"/>
    </row>
    <row r="413" spans="1:21" ht="15" customHeight="1" x14ac:dyDescent="0.35">
      <c r="A413" s="19" t="s">
        <v>144</v>
      </c>
      <c r="B413" s="386"/>
      <c r="C413" s="260" t="s">
        <v>123</v>
      </c>
      <c r="D413" s="76"/>
      <c r="E413" s="86">
        <f t="shared" ref="E413:U413" si="417">SUM(E414:E416)</f>
        <v>7217796269</v>
      </c>
      <c r="F413" s="86">
        <f t="shared" si="417"/>
        <v>7375810120</v>
      </c>
      <c r="G413" s="86">
        <f t="shared" si="417"/>
        <v>6194744148</v>
      </c>
      <c r="H413" s="86">
        <f t="shared" si="417"/>
        <v>8339287774</v>
      </c>
      <c r="I413" s="86">
        <f t="shared" si="417"/>
        <v>8498685807</v>
      </c>
      <c r="J413" s="86">
        <f t="shared" si="417"/>
        <v>6904166000</v>
      </c>
      <c r="K413" s="86">
        <f t="shared" si="417"/>
        <v>10253741000</v>
      </c>
      <c r="L413" s="86">
        <f t="shared" si="417"/>
        <v>11946841000</v>
      </c>
      <c r="M413" s="86">
        <f t="shared" si="417"/>
        <v>12704315000</v>
      </c>
      <c r="N413" s="86">
        <f t="shared" si="417"/>
        <v>12240252000</v>
      </c>
      <c r="O413" s="86">
        <f t="shared" si="417"/>
        <v>18089757000</v>
      </c>
      <c r="P413" s="86">
        <f t="shared" si="417"/>
        <v>18598173000</v>
      </c>
      <c r="Q413" s="86">
        <f t="shared" si="417"/>
        <v>19251405000</v>
      </c>
      <c r="R413" s="86">
        <f t="shared" si="417"/>
        <v>19479602000</v>
      </c>
      <c r="S413" s="86">
        <f t="shared" si="417"/>
        <v>19321261000</v>
      </c>
      <c r="T413" s="86">
        <f t="shared" si="417"/>
        <v>20470788000</v>
      </c>
      <c r="U413" s="86">
        <f t="shared" si="417"/>
        <v>25205165000</v>
      </c>
    </row>
    <row r="414" spans="1:21" ht="15" customHeight="1" x14ac:dyDescent="0.35">
      <c r="A414" s="19" t="s">
        <v>144</v>
      </c>
      <c r="B414" s="386"/>
      <c r="C414" s="20" t="s">
        <v>117</v>
      </c>
      <c r="D414" s="86"/>
      <c r="E414" s="86">
        <v>7217796269</v>
      </c>
      <c r="F414" s="86">
        <v>7375810120</v>
      </c>
      <c r="G414" s="86">
        <v>6194744148</v>
      </c>
      <c r="H414" s="86">
        <v>8339287774</v>
      </c>
      <c r="I414" s="86">
        <v>8498685807</v>
      </c>
      <c r="J414" s="86">
        <v>6904166000</v>
      </c>
      <c r="K414" s="86">
        <v>10253741000</v>
      </c>
      <c r="L414" s="86">
        <v>11946841000</v>
      </c>
      <c r="M414" s="86">
        <v>12704315000</v>
      </c>
      <c r="N414" s="86">
        <v>12240252000</v>
      </c>
      <c r="O414" s="86">
        <v>18089757000</v>
      </c>
      <c r="P414" s="86">
        <v>18598173000</v>
      </c>
      <c r="Q414" s="86">
        <v>19251405000</v>
      </c>
      <c r="R414" s="86">
        <v>19479602000</v>
      </c>
      <c r="S414" s="86">
        <v>19321261000</v>
      </c>
      <c r="T414" s="64">
        <v>20470788000</v>
      </c>
      <c r="U414" s="64">
        <v>25205165000</v>
      </c>
    </row>
    <row r="415" spans="1:21" ht="15" customHeight="1" x14ac:dyDescent="0.35">
      <c r="A415" s="19" t="s">
        <v>144</v>
      </c>
      <c r="B415" s="386"/>
      <c r="C415" s="254" t="s">
        <v>118</v>
      </c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</row>
    <row r="416" spans="1:21" ht="15" customHeight="1" x14ac:dyDescent="0.35">
      <c r="A416" s="19" t="s">
        <v>144</v>
      </c>
      <c r="B416" s="386"/>
      <c r="C416" s="254" t="s">
        <v>119</v>
      </c>
      <c r="D416" s="32"/>
    </row>
    <row r="417" spans="1:21" ht="15" customHeight="1" x14ac:dyDescent="0.35">
      <c r="A417" s="19" t="s">
        <v>144</v>
      </c>
      <c r="B417" s="386"/>
      <c r="C417" s="254" t="s">
        <v>120</v>
      </c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</row>
    <row r="418" spans="1:21" ht="15" customHeight="1" x14ac:dyDescent="0.35">
      <c r="A418" s="19" t="s">
        <v>144</v>
      </c>
      <c r="B418" s="386"/>
      <c r="C418" s="260" t="s">
        <v>121</v>
      </c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</row>
    <row r="419" spans="1:21" ht="15" customHeight="1" x14ac:dyDescent="0.35">
      <c r="A419" s="19" t="s">
        <v>144</v>
      </c>
      <c r="B419" s="386"/>
      <c r="C419" s="260" t="s">
        <v>122</v>
      </c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</row>
    <row r="420" spans="1:21" ht="15" customHeight="1" x14ac:dyDescent="0.35">
      <c r="A420" s="19" t="s">
        <v>144</v>
      </c>
      <c r="B420" s="387"/>
      <c r="C420" s="261" t="s">
        <v>116</v>
      </c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</row>
    <row r="421" spans="1:21" x14ac:dyDescent="0.35">
      <c r="A421" s="19" t="s">
        <v>144</v>
      </c>
      <c r="B421" s="390" t="s">
        <v>4</v>
      </c>
      <c r="C421" s="260" t="s">
        <v>59</v>
      </c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</row>
    <row r="422" spans="1:21" x14ac:dyDescent="0.35">
      <c r="A422" s="19" t="s">
        <v>144</v>
      </c>
      <c r="B422" s="390"/>
      <c r="C422" s="254" t="s">
        <v>60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</row>
    <row r="423" spans="1:21" x14ac:dyDescent="0.35">
      <c r="A423" s="19" t="s">
        <v>144</v>
      </c>
      <c r="B423" s="390"/>
      <c r="C423" s="254" t="s">
        <v>61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</row>
    <row r="424" spans="1:21" x14ac:dyDescent="0.35">
      <c r="A424" s="19" t="s">
        <v>144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</row>
    <row r="425" spans="1:21" x14ac:dyDescent="0.35">
      <c r="A425" s="19" t="s">
        <v>144</v>
      </c>
      <c r="B425" s="391"/>
      <c r="C425" s="255" t="s">
        <v>63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35">
      <c r="A426" s="19" t="s">
        <v>144</v>
      </c>
      <c r="B426" s="390" t="s">
        <v>5</v>
      </c>
      <c r="C426" s="17" t="s">
        <v>59</v>
      </c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</row>
    <row r="427" spans="1:21" x14ac:dyDescent="0.35">
      <c r="A427" s="19" t="s">
        <v>144</v>
      </c>
      <c r="B427" s="390"/>
      <c r="C427" s="20" t="s">
        <v>60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</row>
    <row r="428" spans="1:21" x14ac:dyDescent="0.35">
      <c r="A428" s="19" t="s">
        <v>144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35">
      <c r="A429" s="19" t="s">
        <v>144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35">
      <c r="A430" s="19" t="s">
        <v>144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</row>
    <row r="431" spans="1:21" x14ac:dyDescent="0.35">
      <c r="A431" s="19" t="s">
        <v>144</v>
      </c>
      <c r="B431" s="390" t="s">
        <v>6</v>
      </c>
      <c r="C431" s="17" t="s">
        <v>59</v>
      </c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</row>
    <row r="432" spans="1:21" x14ac:dyDescent="0.35">
      <c r="A432" s="19" t="s">
        <v>144</v>
      </c>
      <c r="B432" s="390"/>
      <c r="C432" s="20" t="s">
        <v>60</v>
      </c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</row>
    <row r="433" spans="1:21" x14ac:dyDescent="0.35">
      <c r="A433" s="19" t="s">
        <v>144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35">
      <c r="A434" s="19" t="s">
        <v>144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35">
      <c r="A435" s="19" t="s">
        <v>144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</row>
    <row r="436" spans="1:21" x14ac:dyDescent="0.35">
      <c r="A436" s="19" t="s">
        <v>144</v>
      </c>
      <c r="B436" s="393" t="s">
        <v>7</v>
      </c>
      <c r="C436" s="28" t="s">
        <v>59</v>
      </c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</row>
    <row r="437" spans="1:21" x14ac:dyDescent="0.35">
      <c r="A437" s="19" t="s">
        <v>144</v>
      </c>
      <c r="B437" s="390"/>
      <c r="C437" s="20" t="s">
        <v>60</v>
      </c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</row>
    <row r="438" spans="1:21" x14ac:dyDescent="0.35">
      <c r="A438" s="19" t="s">
        <v>144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 x14ac:dyDescent="0.35">
      <c r="A439" s="19" t="s">
        <v>144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 x14ac:dyDescent="0.35">
      <c r="A440" s="19" t="s">
        <v>144</v>
      </c>
      <c r="B440" s="391"/>
      <c r="C440" s="27" t="s">
        <v>63</v>
      </c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</row>
    <row r="441" spans="1:21" x14ac:dyDescent="0.35">
      <c r="A441" s="19" t="s">
        <v>144</v>
      </c>
      <c r="B441" s="393" t="s">
        <v>8</v>
      </c>
      <c r="C441" s="28" t="s">
        <v>59</v>
      </c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</row>
    <row r="442" spans="1:21" x14ac:dyDescent="0.35">
      <c r="A442" s="19" t="s">
        <v>144</v>
      </c>
      <c r="B442" s="390"/>
      <c r="C442" s="20" t="s">
        <v>60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</row>
    <row r="443" spans="1:21" x14ac:dyDescent="0.35">
      <c r="A443" s="19" t="s">
        <v>144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35">
      <c r="A444" s="19" t="s">
        <v>144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35">
      <c r="A445" s="19" t="s">
        <v>144</v>
      </c>
      <c r="B445" s="391"/>
      <c r="C445" s="27" t="s">
        <v>63</v>
      </c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</row>
    <row r="446" spans="1:21" x14ac:dyDescent="0.35">
      <c r="A446" s="19" t="s">
        <v>144</v>
      </c>
      <c r="B446" s="393" t="s">
        <v>9</v>
      </c>
      <c r="C446" s="28" t="s">
        <v>59</v>
      </c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</row>
    <row r="447" spans="1:21" x14ac:dyDescent="0.35">
      <c r="A447" s="19" t="s">
        <v>144</v>
      </c>
      <c r="B447" s="390"/>
      <c r="C447" s="20" t="s">
        <v>60</v>
      </c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</row>
    <row r="448" spans="1:21" x14ac:dyDescent="0.35">
      <c r="A448" s="19" t="s">
        <v>144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35">
      <c r="A449" s="19" t="s">
        <v>144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35">
      <c r="A450" s="19" t="s">
        <v>144</v>
      </c>
      <c r="B450" s="391"/>
      <c r="C450" s="27" t="s">
        <v>63</v>
      </c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21" x14ac:dyDescent="0.35">
      <c r="A451" s="19" t="s">
        <v>144</v>
      </c>
      <c r="B451" s="393" t="s">
        <v>1</v>
      </c>
      <c r="C451" s="28" t="s">
        <v>59</v>
      </c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</row>
    <row r="452" spans="1:21" x14ac:dyDescent="0.35">
      <c r="A452" s="19" t="s">
        <v>144</v>
      </c>
      <c r="B452" s="390"/>
      <c r="C452" s="20" t="s">
        <v>60</v>
      </c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</row>
    <row r="453" spans="1:21" x14ac:dyDescent="0.35">
      <c r="A453" s="19" t="s">
        <v>144</v>
      </c>
      <c r="B453" s="390"/>
      <c r="C453" s="20" t="s">
        <v>61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 x14ac:dyDescent="0.35">
      <c r="A454" s="19" t="s">
        <v>144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35">
      <c r="A455" s="19" t="s">
        <v>144</v>
      </c>
      <c r="B455" s="391"/>
      <c r="C455" s="27" t="s">
        <v>63</v>
      </c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</row>
    <row r="456" spans="1:21" x14ac:dyDescent="0.35">
      <c r="A456" s="19" t="s">
        <v>144</v>
      </c>
      <c r="B456" s="393" t="s">
        <v>166</v>
      </c>
      <c r="C456" s="28" t="s">
        <v>59</v>
      </c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</row>
    <row r="457" spans="1:21" x14ac:dyDescent="0.35">
      <c r="A457" s="19" t="s">
        <v>144</v>
      </c>
      <c r="B457" s="390"/>
      <c r="C457" s="20" t="s">
        <v>60</v>
      </c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</row>
    <row r="458" spans="1:21" x14ac:dyDescent="0.35">
      <c r="A458" s="19" t="s">
        <v>144</v>
      </c>
      <c r="B458" s="390"/>
      <c r="C458" s="20" t="s">
        <v>61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</row>
    <row r="459" spans="1:21" x14ac:dyDescent="0.35">
      <c r="A459" s="19" t="s">
        <v>144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 x14ac:dyDescent="0.35">
      <c r="A460" s="19" t="s">
        <v>144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</row>
    <row r="461" spans="1:21" x14ac:dyDescent="0.35">
      <c r="A461" s="19" t="s">
        <v>144</v>
      </c>
      <c r="B461" s="393" t="s">
        <v>11</v>
      </c>
      <c r="C461" s="28" t="s">
        <v>59</v>
      </c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</row>
    <row r="462" spans="1:21" x14ac:dyDescent="0.35">
      <c r="A462" s="19" t="s">
        <v>144</v>
      </c>
      <c r="B462" s="390"/>
      <c r="C462" s="20" t="s">
        <v>60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</row>
    <row r="463" spans="1:21" x14ac:dyDescent="0.35">
      <c r="A463" s="19" t="s">
        <v>144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35">
      <c r="A464" s="19" t="s">
        <v>144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 x14ac:dyDescent="0.35">
      <c r="A465" s="19" t="s">
        <v>144</v>
      </c>
      <c r="B465" s="391"/>
      <c r="C465" s="27" t="s">
        <v>63</v>
      </c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</row>
    <row r="466" spans="1:21" x14ac:dyDescent="0.35">
      <c r="A466" s="19" t="s">
        <v>144</v>
      </c>
      <c r="B466" s="393" t="s">
        <v>12</v>
      </c>
      <c r="C466" s="28" t="s">
        <v>59</v>
      </c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</row>
    <row r="467" spans="1:21" x14ac:dyDescent="0.35">
      <c r="A467" s="19" t="s">
        <v>144</v>
      </c>
      <c r="B467" s="390"/>
      <c r="C467" s="20" t="s">
        <v>60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</row>
    <row r="468" spans="1:21" x14ac:dyDescent="0.35">
      <c r="A468" s="19" t="s">
        <v>144</v>
      </c>
      <c r="B468" s="390"/>
      <c r="C468" s="20" t="s">
        <v>61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1" x14ac:dyDescent="0.35">
      <c r="A469" s="19" t="s">
        <v>144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 ht="15" thickBot="1" x14ac:dyDescent="0.4">
      <c r="A470" s="19" t="s">
        <v>144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</row>
    <row r="471" spans="1:21" x14ac:dyDescent="0.35">
      <c r="A471" s="19" t="s">
        <v>144</v>
      </c>
      <c r="B471" s="388" t="s">
        <v>92</v>
      </c>
      <c r="C471" s="17" t="s">
        <v>59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</row>
    <row r="472" spans="1:21" x14ac:dyDescent="0.35">
      <c r="A472" s="19" t="s">
        <v>144</v>
      </c>
      <c r="B472" s="388"/>
      <c r="C472" s="20" t="s">
        <v>60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</row>
    <row r="473" spans="1:21" x14ac:dyDescent="0.35">
      <c r="A473" s="19" t="s">
        <v>144</v>
      </c>
      <c r="B473" s="388"/>
      <c r="C473" s="20" t="s">
        <v>61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</row>
    <row r="474" spans="1:21" x14ac:dyDescent="0.35">
      <c r="A474" s="19" t="s">
        <v>144</v>
      </c>
      <c r="B474" s="388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1" x14ac:dyDescent="0.35">
      <c r="A475" s="19" t="s">
        <v>144</v>
      </c>
      <c r="B475" s="392"/>
      <c r="C475" s="26" t="s">
        <v>63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</row>
    <row r="476" spans="1:21" x14ac:dyDescent="0.35">
      <c r="A476" s="19" t="s">
        <v>144</v>
      </c>
      <c r="B476" s="393" t="s">
        <v>93</v>
      </c>
      <c r="C476" s="28" t="s">
        <v>59</v>
      </c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</row>
    <row r="477" spans="1:21" x14ac:dyDescent="0.35">
      <c r="A477" s="19" t="s">
        <v>144</v>
      </c>
      <c r="B477" s="390"/>
      <c r="C477" s="20" t="s">
        <v>60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</row>
    <row r="478" spans="1:21" x14ac:dyDescent="0.35">
      <c r="A478" s="19" t="s">
        <v>144</v>
      </c>
      <c r="B478" s="390"/>
      <c r="C478" s="20" t="s">
        <v>61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</row>
    <row r="479" spans="1:21" x14ac:dyDescent="0.35">
      <c r="A479" s="19" t="s">
        <v>144</v>
      </c>
      <c r="B479" s="390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1" x14ac:dyDescent="0.35">
      <c r="A480" s="19" t="s">
        <v>144</v>
      </c>
      <c r="B480" s="391"/>
      <c r="C480" s="27" t="s">
        <v>63</v>
      </c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</row>
    <row r="481" spans="1:21" x14ac:dyDescent="0.35">
      <c r="A481" s="19" t="s">
        <v>144</v>
      </c>
      <c r="B481" s="388" t="s">
        <v>94</v>
      </c>
      <c r="C481" s="28" t="s">
        <v>59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</row>
    <row r="482" spans="1:21" x14ac:dyDescent="0.35">
      <c r="A482" s="19" t="s">
        <v>144</v>
      </c>
      <c r="B482" s="388"/>
      <c r="C482" s="20" t="s">
        <v>60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</row>
    <row r="483" spans="1:21" x14ac:dyDescent="0.35">
      <c r="A483" s="19" t="s">
        <v>144</v>
      </c>
      <c r="B483" s="388"/>
      <c r="C483" s="20" t="s">
        <v>61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</row>
    <row r="484" spans="1:21" x14ac:dyDescent="0.35">
      <c r="A484" s="19" t="s">
        <v>144</v>
      </c>
      <c r="B484" s="388"/>
      <c r="C484" s="20" t="s">
        <v>62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</row>
    <row r="485" spans="1:21" x14ac:dyDescent="0.35">
      <c r="A485" s="19" t="s">
        <v>144</v>
      </c>
      <c r="B485" s="389"/>
      <c r="C485" s="25" t="s">
        <v>63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</row>
    <row r="486" spans="1:21" x14ac:dyDescent="0.35">
      <c r="A486" s="19" t="s">
        <v>144</v>
      </c>
    </row>
    <row r="487" spans="1:21" x14ac:dyDescent="0.35">
      <c r="A487" s="19" t="s">
        <v>144</v>
      </c>
    </row>
    <row r="488" spans="1:21" x14ac:dyDescent="0.35">
      <c r="A488" s="19" t="s">
        <v>144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</row>
    <row r="489" spans="1:21" x14ac:dyDescent="0.35">
      <c r="A489" s="19" t="s">
        <v>144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</row>
    <row r="490" spans="1:21" ht="15" customHeight="1" x14ac:dyDescent="0.35">
      <c r="A490" s="19" t="s">
        <v>144</v>
      </c>
      <c r="B490" s="386"/>
      <c r="C490" s="260" t="s">
        <v>124</v>
      </c>
      <c r="D490" s="86"/>
    </row>
    <row r="491" spans="1:21" ht="15" customHeight="1" x14ac:dyDescent="0.35">
      <c r="A491" s="19" t="s">
        <v>144</v>
      </c>
      <c r="B491" s="386"/>
      <c r="C491" s="95" t="s">
        <v>126</v>
      </c>
      <c r="D491" s="86"/>
    </row>
    <row r="492" spans="1:21" ht="15" customHeight="1" x14ac:dyDescent="0.35">
      <c r="A492" s="19" t="s">
        <v>144</v>
      </c>
      <c r="B492" s="386"/>
      <c r="C492" s="260" t="s">
        <v>123</v>
      </c>
      <c r="D492" s="76"/>
      <c r="E492" s="86">
        <f t="shared" ref="E492:S492" si="418">AVERAGE(E493:E495)</f>
        <v>62.58894364201678</v>
      </c>
      <c r="F492" s="86">
        <f>AVERAGE(F493:F495)</f>
        <v>60.35869860489305</v>
      </c>
      <c r="G492" s="86">
        <f t="shared" si="418"/>
        <v>59.432024367130495</v>
      </c>
      <c r="H492" s="86">
        <f>AVERAGE(H493:H495)</f>
        <v>49.425487485160062</v>
      </c>
      <c r="I492" s="86">
        <f t="shared" si="418"/>
        <v>66.72698841410886</v>
      </c>
      <c r="J492" s="86">
        <f t="shared" si="418"/>
        <v>79.954907692993899</v>
      </c>
      <c r="K492" s="86">
        <f t="shared" si="418"/>
        <v>64.619196017507434</v>
      </c>
      <c r="L492" s="86">
        <f t="shared" si="418"/>
        <v>71.287535418554754</v>
      </c>
      <c r="M492" s="86">
        <f t="shared" si="418"/>
        <v>91.430798413439533</v>
      </c>
      <c r="N492" s="86">
        <f>AVERAGE(N493:N495)</f>
        <v>91.476532590173392</v>
      </c>
      <c r="O492" s="86">
        <f>AVERAGE(O493:O495)</f>
        <v>74.67675332751466</v>
      </c>
      <c r="P492" s="86">
        <f t="shared" si="418"/>
        <v>73.069019829786939</v>
      </c>
      <c r="Q492" s="86">
        <f t="shared" si="418"/>
        <v>78.300480030348581</v>
      </c>
      <c r="R492" s="86">
        <f t="shared" si="418"/>
        <v>85.070875539782591</v>
      </c>
      <c r="S492" s="86">
        <f t="shared" si="418"/>
        <v>95.435310177638002</v>
      </c>
      <c r="T492" s="86">
        <f t="shared" ref="T492:U492" si="419">AVERAGE(T493:T495)</f>
        <v>87.630813211030272</v>
      </c>
      <c r="U492" s="86">
        <f t="shared" si="419"/>
        <v>85.509421954636508</v>
      </c>
    </row>
    <row r="493" spans="1:21" ht="15" customHeight="1" x14ac:dyDescent="0.35">
      <c r="A493" s="19" t="s">
        <v>144</v>
      </c>
      <c r="B493" s="386"/>
      <c r="C493" s="20" t="s">
        <v>117</v>
      </c>
      <c r="D493" s="32"/>
      <c r="E493" s="86">
        <f t="shared" ref="E493:S493" si="420">(E12/E413)*100</f>
        <v>62.58894364201678</v>
      </c>
      <c r="F493" s="86">
        <f>(F12/F413)*100</f>
        <v>60.35869860489305</v>
      </c>
      <c r="G493" s="86">
        <f t="shared" si="420"/>
        <v>59.432024367130495</v>
      </c>
      <c r="H493" s="86">
        <f>(H12/H413)*100</f>
        <v>49.425487485160062</v>
      </c>
      <c r="I493" s="86">
        <f t="shared" si="420"/>
        <v>66.72698841410886</v>
      </c>
      <c r="J493" s="86">
        <f t="shared" si="420"/>
        <v>79.954907692993899</v>
      </c>
      <c r="K493" s="86">
        <f t="shared" si="420"/>
        <v>64.619196017507434</v>
      </c>
      <c r="L493" s="86">
        <f t="shared" si="420"/>
        <v>71.287535418554754</v>
      </c>
      <c r="M493" s="86">
        <f t="shared" si="420"/>
        <v>91.430798413439533</v>
      </c>
      <c r="N493" s="86">
        <f t="shared" si="420"/>
        <v>91.476532590173392</v>
      </c>
      <c r="O493" s="86">
        <f t="shared" si="420"/>
        <v>74.67675332751466</v>
      </c>
      <c r="P493" s="86">
        <f t="shared" si="420"/>
        <v>73.069019829786939</v>
      </c>
      <c r="Q493" s="86">
        <f t="shared" si="420"/>
        <v>78.300480030348581</v>
      </c>
      <c r="R493" s="86">
        <f t="shared" si="420"/>
        <v>85.070875539782591</v>
      </c>
      <c r="S493" s="86">
        <f t="shared" si="420"/>
        <v>95.435310177638002</v>
      </c>
      <c r="T493" s="86">
        <f t="shared" ref="T493:U493" si="421">(T12/T413)*100</f>
        <v>87.630813211030272</v>
      </c>
      <c r="U493" s="86">
        <f t="shared" si="421"/>
        <v>85.509421954636508</v>
      </c>
    </row>
    <row r="494" spans="1:21" ht="15" customHeight="1" x14ac:dyDescent="0.35">
      <c r="A494" s="19" t="s">
        <v>144</v>
      </c>
      <c r="B494" s="386"/>
      <c r="C494" s="254" t="s">
        <v>118</v>
      </c>
      <c r="D494" s="32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</row>
    <row r="495" spans="1:21" ht="15" customHeight="1" x14ac:dyDescent="0.35">
      <c r="A495" s="19" t="s">
        <v>144</v>
      </c>
      <c r="B495" s="386"/>
      <c r="C495" s="254" t="s">
        <v>119</v>
      </c>
      <c r="D495" s="32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</row>
    <row r="496" spans="1:21" ht="15" customHeight="1" x14ac:dyDescent="0.35">
      <c r="A496" s="19" t="s">
        <v>144</v>
      </c>
      <c r="B496" s="386"/>
      <c r="C496" s="254" t="s">
        <v>120</v>
      </c>
      <c r="D496" s="34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</row>
    <row r="497" spans="1:21" ht="15" customHeight="1" x14ac:dyDescent="0.35">
      <c r="A497" s="19" t="s">
        <v>144</v>
      </c>
      <c r="B497" s="386"/>
      <c r="C497" s="260" t="s">
        <v>121</v>
      </c>
      <c r="D497" s="32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</row>
    <row r="498" spans="1:21" ht="15" customHeight="1" x14ac:dyDescent="0.35">
      <c r="A498" s="19" t="s">
        <v>144</v>
      </c>
      <c r="B498" s="386"/>
      <c r="C498" s="260" t="s">
        <v>122</v>
      </c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</row>
    <row r="499" spans="1:21" ht="15" customHeight="1" x14ac:dyDescent="0.35">
      <c r="A499" s="19" t="s">
        <v>144</v>
      </c>
      <c r="B499" s="387"/>
      <c r="C499" s="261" t="s">
        <v>116</v>
      </c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</row>
    <row r="500" spans="1:21" x14ac:dyDescent="0.35">
      <c r="A500" s="19" t="s">
        <v>144</v>
      </c>
      <c r="B500" s="390" t="s">
        <v>4</v>
      </c>
      <c r="C500" s="260" t="s">
        <v>59</v>
      </c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</row>
    <row r="501" spans="1:21" x14ac:dyDescent="0.35">
      <c r="A501" s="19" t="s">
        <v>144</v>
      </c>
      <c r="B501" s="390"/>
      <c r="C501" s="254" t="s">
        <v>60</v>
      </c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</row>
    <row r="502" spans="1:21" x14ac:dyDescent="0.35">
      <c r="A502" s="19" t="s">
        <v>144</v>
      </c>
      <c r="B502" s="390"/>
      <c r="C502" s="254" t="s">
        <v>61</v>
      </c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</row>
    <row r="503" spans="1:21" x14ac:dyDescent="0.35">
      <c r="A503" s="19" t="s">
        <v>144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</row>
    <row r="504" spans="1:21" x14ac:dyDescent="0.35">
      <c r="A504" s="19" t="s">
        <v>144</v>
      </c>
      <c r="B504" s="391"/>
      <c r="C504" s="255" t="s">
        <v>63</v>
      </c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</row>
    <row r="505" spans="1:21" x14ac:dyDescent="0.35">
      <c r="A505" s="19" t="s">
        <v>144</v>
      </c>
      <c r="B505" s="390" t="s">
        <v>5</v>
      </c>
      <c r="C505" s="17" t="s">
        <v>59</v>
      </c>
      <c r="D505" s="36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</row>
    <row r="506" spans="1:21" x14ac:dyDescent="0.35">
      <c r="A506" s="19" t="s">
        <v>144</v>
      </c>
      <c r="B506" s="390"/>
      <c r="C506" s="20" t="s">
        <v>60</v>
      </c>
      <c r="D506" s="3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</row>
    <row r="507" spans="1:21" x14ac:dyDescent="0.35">
      <c r="A507" s="19" t="s">
        <v>144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</row>
    <row r="508" spans="1:21" x14ac:dyDescent="0.35">
      <c r="A508" s="19" t="s">
        <v>144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</row>
    <row r="509" spans="1:21" x14ac:dyDescent="0.35">
      <c r="A509" s="19" t="s">
        <v>144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</row>
    <row r="510" spans="1:21" x14ac:dyDescent="0.35">
      <c r="A510" s="19" t="s">
        <v>144</v>
      </c>
      <c r="B510" s="390" t="s">
        <v>6</v>
      </c>
      <c r="C510" s="17" t="s">
        <v>59</v>
      </c>
      <c r="D510" s="36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</row>
    <row r="511" spans="1:21" x14ac:dyDescent="0.35">
      <c r="A511" s="19" t="s">
        <v>144</v>
      </c>
      <c r="B511" s="390"/>
      <c r="C511" s="20" t="s">
        <v>60</v>
      </c>
      <c r="D511" s="3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</row>
    <row r="512" spans="1:21" x14ac:dyDescent="0.35">
      <c r="A512" s="19" t="s">
        <v>144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</row>
    <row r="513" spans="1:21" x14ac:dyDescent="0.35">
      <c r="A513" s="19" t="s">
        <v>144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</row>
    <row r="514" spans="1:21" x14ac:dyDescent="0.35">
      <c r="A514" s="19" t="s">
        <v>144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</row>
    <row r="515" spans="1:21" x14ac:dyDescent="0.35">
      <c r="A515" s="19" t="s">
        <v>144</v>
      </c>
      <c r="B515" s="393" t="s">
        <v>7</v>
      </c>
      <c r="C515" s="28" t="s">
        <v>59</v>
      </c>
      <c r="D515" s="36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</row>
    <row r="516" spans="1:21" x14ac:dyDescent="0.35">
      <c r="A516" s="19" t="s">
        <v>144</v>
      </c>
      <c r="B516" s="390"/>
      <c r="C516" s="20" t="s">
        <v>60</v>
      </c>
      <c r="D516" s="3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</row>
    <row r="517" spans="1:21" x14ac:dyDescent="0.35">
      <c r="A517" s="19" t="s">
        <v>144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</row>
    <row r="518" spans="1:21" x14ac:dyDescent="0.35">
      <c r="A518" s="19" t="s">
        <v>144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</row>
    <row r="519" spans="1:21" x14ac:dyDescent="0.35">
      <c r="A519" s="19" t="s">
        <v>144</v>
      </c>
      <c r="B519" s="391"/>
      <c r="C519" s="27" t="s">
        <v>63</v>
      </c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</row>
    <row r="520" spans="1:21" x14ac:dyDescent="0.35">
      <c r="A520" s="19" t="s">
        <v>144</v>
      </c>
      <c r="B520" s="393" t="s">
        <v>8</v>
      </c>
      <c r="C520" s="28" t="s">
        <v>59</v>
      </c>
      <c r="D520" s="36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</row>
    <row r="521" spans="1:21" x14ac:dyDescent="0.35">
      <c r="A521" s="19" t="s">
        <v>144</v>
      </c>
      <c r="B521" s="390"/>
      <c r="C521" s="20" t="s">
        <v>60</v>
      </c>
      <c r="D521" s="3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</row>
    <row r="522" spans="1:21" x14ac:dyDescent="0.35">
      <c r="A522" s="19" t="s">
        <v>144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</row>
    <row r="523" spans="1:21" x14ac:dyDescent="0.35">
      <c r="A523" s="19" t="s">
        <v>144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</row>
    <row r="524" spans="1:21" x14ac:dyDescent="0.35">
      <c r="A524" s="19" t="s">
        <v>144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</row>
    <row r="525" spans="1:21" x14ac:dyDescent="0.35">
      <c r="A525" s="19" t="s">
        <v>144</v>
      </c>
      <c r="B525" s="393" t="s">
        <v>9</v>
      </c>
      <c r="C525" s="28" t="s">
        <v>59</v>
      </c>
      <c r="D525" s="36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</row>
    <row r="526" spans="1:21" x14ac:dyDescent="0.35">
      <c r="A526" s="19" t="s">
        <v>144</v>
      </c>
      <c r="B526" s="390"/>
      <c r="C526" s="20" t="s">
        <v>60</v>
      </c>
      <c r="D526" s="3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</row>
    <row r="527" spans="1:21" x14ac:dyDescent="0.35">
      <c r="A527" s="19" t="s">
        <v>144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</row>
    <row r="528" spans="1:21" x14ac:dyDescent="0.35">
      <c r="A528" s="19" t="s">
        <v>144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</row>
    <row r="529" spans="1:21" x14ac:dyDescent="0.35">
      <c r="A529" s="19" t="s">
        <v>144</v>
      </c>
      <c r="B529" s="391"/>
      <c r="C529" s="27" t="s">
        <v>63</v>
      </c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</row>
    <row r="530" spans="1:21" x14ac:dyDescent="0.35">
      <c r="A530" s="19" t="s">
        <v>144</v>
      </c>
      <c r="B530" s="393" t="s">
        <v>1</v>
      </c>
      <c r="C530" s="28" t="s">
        <v>59</v>
      </c>
      <c r="D530" s="36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</row>
    <row r="531" spans="1:21" x14ac:dyDescent="0.35">
      <c r="A531" s="19" t="s">
        <v>144</v>
      </c>
      <c r="B531" s="390"/>
      <c r="C531" s="20" t="s">
        <v>60</v>
      </c>
      <c r="D531" s="3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</row>
    <row r="532" spans="1:21" x14ac:dyDescent="0.35">
      <c r="A532" s="19" t="s">
        <v>144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</row>
    <row r="533" spans="1:21" x14ac:dyDescent="0.35">
      <c r="A533" s="19" t="s">
        <v>144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</row>
    <row r="534" spans="1:21" x14ac:dyDescent="0.35">
      <c r="A534" s="19" t="s">
        <v>144</v>
      </c>
      <c r="B534" s="391"/>
      <c r="C534" s="27" t="s">
        <v>63</v>
      </c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</row>
    <row r="535" spans="1:21" x14ac:dyDescent="0.35">
      <c r="A535" s="19" t="s">
        <v>144</v>
      </c>
      <c r="B535" s="393" t="s">
        <v>166</v>
      </c>
      <c r="C535" s="28" t="s">
        <v>59</v>
      </c>
      <c r="D535" s="36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</row>
    <row r="536" spans="1:21" x14ac:dyDescent="0.35">
      <c r="A536" s="19" t="s">
        <v>144</v>
      </c>
      <c r="B536" s="390"/>
      <c r="C536" s="20" t="s">
        <v>60</v>
      </c>
      <c r="D536" s="3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</row>
    <row r="537" spans="1:21" x14ac:dyDescent="0.35">
      <c r="A537" s="19" t="s">
        <v>144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</row>
    <row r="538" spans="1:21" x14ac:dyDescent="0.35">
      <c r="A538" s="19" t="s">
        <v>144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</row>
    <row r="539" spans="1:21" x14ac:dyDescent="0.35">
      <c r="A539" s="19" t="s">
        <v>144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</row>
    <row r="540" spans="1:21" x14ac:dyDescent="0.35">
      <c r="A540" s="19" t="s">
        <v>144</v>
      </c>
      <c r="B540" s="393" t="s">
        <v>11</v>
      </c>
      <c r="C540" s="28" t="s">
        <v>59</v>
      </c>
      <c r="D540" s="36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</row>
    <row r="541" spans="1:21" x14ac:dyDescent="0.35">
      <c r="A541" s="19" t="s">
        <v>144</v>
      </c>
      <c r="B541" s="390"/>
      <c r="C541" s="20" t="s">
        <v>60</v>
      </c>
      <c r="D541" s="3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</row>
    <row r="542" spans="1:21" x14ac:dyDescent="0.35">
      <c r="A542" s="19" t="s">
        <v>144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</row>
    <row r="543" spans="1:21" x14ac:dyDescent="0.35">
      <c r="A543" s="19" t="s">
        <v>144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</row>
    <row r="544" spans="1:21" x14ac:dyDescent="0.35">
      <c r="A544" s="19" t="s">
        <v>144</v>
      </c>
      <c r="B544" s="391"/>
      <c r="C544" s="27" t="s">
        <v>63</v>
      </c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</row>
    <row r="545" spans="1:21" x14ac:dyDescent="0.35">
      <c r="A545" s="19" t="s">
        <v>144</v>
      </c>
      <c r="B545" s="393" t="s">
        <v>12</v>
      </c>
      <c r="C545" s="28" t="s">
        <v>59</v>
      </c>
      <c r="D545" s="36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</row>
    <row r="546" spans="1:21" x14ac:dyDescent="0.35">
      <c r="A546" s="19" t="s">
        <v>144</v>
      </c>
      <c r="B546" s="390"/>
      <c r="C546" s="20" t="s">
        <v>60</v>
      </c>
      <c r="D546" s="3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</row>
    <row r="547" spans="1:21" x14ac:dyDescent="0.35">
      <c r="A547" s="19" t="s">
        <v>144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</row>
    <row r="548" spans="1:21" x14ac:dyDescent="0.35">
      <c r="A548" s="19" t="s">
        <v>144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</row>
    <row r="549" spans="1:21" ht="15" thickBot="1" x14ac:dyDescent="0.4">
      <c r="A549" s="19" t="s">
        <v>144</v>
      </c>
      <c r="B549" s="394"/>
      <c r="C549" s="69" t="s">
        <v>63</v>
      </c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</row>
    <row r="550" spans="1:21" x14ac:dyDescent="0.35">
      <c r="A550" s="19" t="s">
        <v>144</v>
      </c>
      <c r="B550" s="388" t="s">
        <v>64</v>
      </c>
      <c r="C550" s="17" t="s">
        <v>59</v>
      </c>
      <c r="D550" s="32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</row>
    <row r="551" spans="1:21" x14ac:dyDescent="0.35">
      <c r="A551" s="19" t="s">
        <v>144</v>
      </c>
      <c r="B551" s="388"/>
      <c r="C551" s="20" t="s">
        <v>60</v>
      </c>
      <c r="D551" s="3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</row>
    <row r="552" spans="1:21" x14ac:dyDescent="0.35">
      <c r="A552" s="19" t="s">
        <v>144</v>
      </c>
      <c r="B552" s="388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</row>
    <row r="553" spans="1:21" x14ac:dyDescent="0.35">
      <c r="A553" s="19" t="s">
        <v>144</v>
      </c>
      <c r="B553" s="388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</row>
    <row r="554" spans="1:21" x14ac:dyDescent="0.35">
      <c r="A554" s="19" t="s">
        <v>144</v>
      </c>
      <c r="B554" s="392"/>
      <c r="C554" s="26" t="s">
        <v>63</v>
      </c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</row>
    <row r="555" spans="1:21" x14ac:dyDescent="0.35">
      <c r="A555" s="19" t="s">
        <v>144</v>
      </c>
      <c r="B555" s="393" t="s">
        <v>65</v>
      </c>
      <c r="C555" s="28" t="s">
        <v>59</v>
      </c>
      <c r="D555" s="32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</row>
    <row r="556" spans="1:21" x14ac:dyDescent="0.35">
      <c r="A556" s="19" t="s">
        <v>144</v>
      </c>
      <c r="B556" s="390"/>
      <c r="C556" s="20" t="s">
        <v>60</v>
      </c>
      <c r="D556" s="3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</row>
    <row r="557" spans="1:21" x14ac:dyDescent="0.35">
      <c r="A557" s="19" t="s">
        <v>144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</row>
    <row r="558" spans="1:21" x14ac:dyDescent="0.35">
      <c r="A558" s="19" t="s">
        <v>144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</row>
    <row r="559" spans="1:21" x14ac:dyDescent="0.35">
      <c r="A559" s="19" t="s">
        <v>144</v>
      </c>
      <c r="B559" s="391"/>
      <c r="C559" s="27" t="s">
        <v>63</v>
      </c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</row>
    <row r="560" spans="1:21" x14ac:dyDescent="0.35">
      <c r="A560" s="19" t="s">
        <v>144</v>
      </c>
      <c r="B560" s="388" t="s">
        <v>94</v>
      </c>
      <c r="C560" s="28" t="s">
        <v>59</v>
      </c>
      <c r="D560" s="3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</row>
    <row r="561" spans="1:21" x14ac:dyDescent="0.35">
      <c r="A561" s="19" t="s">
        <v>144</v>
      </c>
      <c r="B561" s="388"/>
      <c r="C561" s="20" t="s">
        <v>60</v>
      </c>
      <c r="D561" s="3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</row>
    <row r="562" spans="1:21" x14ac:dyDescent="0.35">
      <c r="A562" s="19" t="s">
        <v>144</v>
      </c>
      <c r="B562" s="388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</row>
    <row r="563" spans="1:21" x14ac:dyDescent="0.35">
      <c r="A563" s="19" t="s">
        <v>144</v>
      </c>
      <c r="B563" s="388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</row>
    <row r="564" spans="1:21" x14ac:dyDescent="0.35">
      <c r="A564" s="19" t="s">
        <v>144</v>
      </c>
      <c r="B564" s="389"/>
      <c r="C564" s="25" t="s">
        <v>63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</row>
  </sheetData>
  <mergeCells count="97"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342:B346"/>
    <mergeCell ref="B347:B351"/>
    <mergeCell ref="B352:B356"/>
    <mergeCell ref="B357:B361"/>
    <mergeCell ref="B387:B391"/>
    <mergeCell ref="B323:B327"/>
    <mergeCell ref="B39:B43"/>
    <mergeCell ref="B19:B23"/>
    <mergeCell ref="B24:B28"/>
    <mergeCell ref="B29:B33"/>
    <mergeCell ref="B34:B38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120:B124"/>
    <mergeCell ref="B79:B83"/>
    <mergeCell ref="B199:B203"/>
    <mergeCell ref="B130:B134"/>
    <mergeCell ref="B135:B139"/>
    <mergeCell ref="B140:B144"/>
    <mergeCell ref="B145:B149"/>
    <mergeCell ref="B150:B154"/>
    <mergeCell ref="B155:B159"/>
    <mergeCell ref="B160:B164"/>
    <mergeCell ref="B184:B188"/>
    <mergeCell ref="B189:B193"/>
    <mergeCell ref="B194:B198"/>
    <mergeCell ref="B229:B233"/>
    <mergeCell ref="B234:B238"/>
    <mergeCell ref="B239:B243"/>
    <mergeCell ref="B263:B267"/>
    <mergeCell ref="B268:B272"/>
    <mergeCell ref="B244:B248"/>
    <mergeCell ref="B204:B208"/>
    <mergeCell ref="B209:B213"/>
    <mergeCell ref="B214:B218"/>
    <mergeCell ref="B219:B223"/>
    <mergeCell ref="B224:B228"/>
    <mergeCell ref="B421:B425"/>
    <mergeCell ref="B426:B430"/>
    <mergeCell ref="B431:B435"/>
    <mergeCell ref="B436:B440"/>
    <mergeCell ref="B410:B420"/>
    <mergeCell ref="B441:B445"/>
    <mergeCell ref="B446:B450"/>
    <mergeCell ref="B451:B455"/>
    <mergeCell ref="B456:B460"/>
    <mergeCell ref="B461:B465"/>
    <mergeCell ref="B466:B470"/>
    <mergeCell ref="B471:B475"/>
    <mergeCell ref="B476:B480"/>
    <mergeCell ref="B481:B485"/>
    <mergeCell ref="B489:B499"/>
    <mergeCell ref="B500:B504"/>
    <mergeCell ref="B505:B509"/>
    <mergeCell ref="B510:B514"/>
    <mergeCell ref="B515:B519"/>
    <mergeCell ref="B520:B524"/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8:B18"/>
    <mergeCell ref="B94:B104"/>
    <mergeCell ref="B173:B183"/>
    <mergeCell ref="B252:B262"/>
    <mergeCell ref="B331:B341"/>
    <mergeCell ref="B308:B312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165:B169"/>
    <mergeCell ref="B273:B27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CB35F-736D-43AA-80DC-2FBD43343B24}">
  <sheetPr>
    <tabColor rgb="FF002060"/>
  </sheetPr>
  <dimension ref="A1:L27"/>
  <sheetViews>
    <sheetView showGridLines="0" tabSelected="1" zoomScale="90" zoomScaleNormal="90" workbookViewId="0">
      <selection activeCell="J24" sqref="J24"/>
    </sheetView>
  </sheetViews>
  <sheetFormatPr defaultRowHeight="14.5" x14ac:dyDescent="0.35"/>
  <cols>
    <col min="6" max="6" width="40.7265625" customWidth="1"/>
    <col min="7" max="7" width="33.7265625" customWidth="1"/>
  </cols>
  <sheetData>
    <row r="1" spans="1:7" ht="44.5" customHeight="1" x14ac:dyDescent="0.35">
      <c r="A1" s="379" t="s">
        <v>195</v>
      </c>
      <c r="B1" s="380"/>
      <c r="C1" s="380"/>
      <c r="D1" s="380"/>
      <c r="E1" s="380"/>
      <c r="F1" s="380"/>
      <c r="G1" s="381"/>
    </row>
    <row r="2" spans="1:7" ht="34.5" customHeight="1" thickBot="1" x14ac:dyDescent="0.4">
      <c r="A2" s="382" t="s">
        <v>185</v>
      </c>
      <c r="B2" s="383"/>
      <c r="C2" s="383"/>
      <c r="D2" s="383"/>
      <c r="E2" s="383"/>
      <c r="F2" s="383"/>
      <c r="G2" s="384"/>
    </row>
    <row r="27" spans="1:12" ht="15" customHeight="1" x14ac:dyDescent="0.35">
      <c r="A27" s="349"/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49"/>
    </row>
  </sheetData>
  <mergeCells count="2">
    <mergeCell ref="A1:G1"/>
    <mergeCell ref="A2:G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A1:AA225"/>
  <sheetViews>
    <sheetView zoomScale="85" zoomScaleNormal="85" zoomScalePageLayoutView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N11" sqref="N11"/>
    </sheetView>
  </sheetViews>
  <sheetFormatPr defaultColWidth="8.81640625" defaultRowHeight="14.5" x14ac:dyDescent="0.35"/>
  <cols>
    <col min="1" max="1" width="11" style="10" bestFit="1" customWidth="1"/>
    <col min="2" max="2" width="7.453125" style="14" bestFit="1" customWidth="1"/>
    <col min="3" max="3" width="27.1796875" style="14" hidden="1" customWidth="1"/>
    <col min="4" max="4" width="15.81640625" style="14" hidden="1" customWidth="1"/>
    <col min="5" max="5" width="25.453125" style="14" hidden="1" customWidth="1"/>
    <col min="6" max="6" width="20.1796875" style="14" hidden="1" customWidth="1"/>
    <col min="7" max="7" width="30.453125" style="14" hidden="1" customWidth="1"/>
    <col min="8" max="8" width="32" style="14" hidden="1" customWidth="1"/>
    <col min="9" max="9" width="15.81640625" style="14" hidden="1" customWidth="1"/>
    <col min="10" max="10" width="39.1796875" style="14" hidden="1" customWidth="1"/>
    <col min="11" max="11" width="15.81640625" style="14" hidden="1" customWidth="1"/>
    <col min="12" max="12" width="16.81640625" style="14" hidden="1" customWidth="1"/>
    <col min="13" max="13" width="15.1796875" style="10" hidden="1" customWidth="1"/>
    <col min="14" max="14" width="17.81640625" style="10" bestFit="1" customWidth="1"/>
    <col min="15" max="15" width="16.81640625" style="10" bestFit="1" customWidth="1"/>
    <col min="16" max="17" width="12" style="10" bestFit="1" customWidth="1"/>
    <col min="18" max="18" width="19.1796875" style="10" bestFit="1" customWidth="1"/>
    <col min="19" max="19" width="15.81640625" style="10" bestFit="1" customWidth="1"/>
    <col min="20" max="20" width="11" style="10" bestFit="1" customWidth="1"/>
    <col min="21" max="21" width="12" style="10" bestFit="1" customWidth="1"/>
    <col min="22" max="22" width="16" style="10" bestFit="1" customWidth="1"/>
    <col min="23" max="23" width="12" style="10" bestFit="1" customWidth="1"/>
    <col min="24" max="25" width="13.1796875" style="10" bestFit="1" customWidth="1"/>
    <col min="26" max="26" width="11" style="10" hidden="1" customWidth="1"/>
    <col min="28" max="16384" width="8.81640625" style="10"/>
  </cols>
  <sheetData>
    <row r="1" spans="1:26" x14ac:dyDescent="0.35">
      <c r="A1" s="12" t="s">
        <v>32</v>
      </c>
      <c r="B1" s="12" t="s">
        <v>33</v>
      </c>
      <c r="C1" s="11" t="s">
        <v>45</v>
      </c>
      <c r="D1" s="11" t="s">
        <v>46</v>
      </c>
      <c r="E1" s="11" t="s">
        <v>48</v>
      </c>
      <c r="F1" s="11" t="s">
        <v>47</v>
      </c>
      <c r="G1" s="11" t="s">
        <v>49</v>
      </c>
      <c r="H1" s="11" t="s">
        <v>50</v>
      </c>
      <c r="I1" s="11" t="s">
        <v>51</v>
      </c>
      <c r="J1" s="11" t="s">
        <v>52</v>
      </c>
      <c r="K1" s="11" t="s">
        <v>53</v>
      </c>
      <c r="L1" s="11" t="s">
        <v>54</v>
      </c>
      <c r="M1" s="10" t="s">
        <v>56</v>
      </c>
      <c r="N1" s="12" t="s">
        <v>96</v>
      </c>
      <c r="O1" s="11" t="s">
        <v>38</v>
      </c>
      <c r="P1" s="11" t="s">
        <v>34</v>
      </c>
      <c r="Q1" s="11" t="s">
        <v>43</v>
      </c>
      <c r="R1" s="11" t="s">
        <v>35</v>
      </c>
      <c r="S1" s="11" t="s">
        <v>36</v>
      </c>
      <c r="T1" s="11" t="s">
        <v>37</v>
      </c>
      <c r="U1" s="11" t="s">
        <v>39</v>
      </c>
      <c r="V1" s="11" t="s">
        <v>40</v>
      </c>
      <c r="W1" s="11" t="s">
        <v>41</v>
      </c>
      <c r="X1" s="11" t="s">
        <v>42</v>
      </c>
      <c r="Y1" s="10" t="s">
        <v>44</v>
      </c>
      <c r="Z1" s="12" t="s">
        <v>55</v>
      </c>
    </row>
    <row r="2" spans="1:26" ht="15" customHeight="1" x14ac:dyDescent="0.35">
      <c r="A2" s="10" t="s">
        <v>18</v>
      </c>
      <c r="B2" s="10">
        <v>1999</v>
      </c>
      <c r="C2" s="14">
        <v>227938000</v>
      </c>
      <c r="D2" s="14">
        <v>0</v>
      </c>
      <c r="E2" s="14">
        <v>0</v>
      </c>
      <c r="F2" s="14">
        <v>1289295000</v>
      </c>
      <c r="G2" s="14">
        <v>0</v>
      </c>
      <c r="H2" s="14">
        <v>841433000</v>
      </c>
      <c r="I2" s="14">
        <v>235572000</v>
      </c>
      <c r="J2" s="14">
        <v>0</v>
      </c>
      <c r="K2" s="14">
        <v>435645000</v>
      </c>
      <c r="L2" s="14">
        <v>0</v>
      </c>
      <c r="M2" s="14">
        <f>SUM(C2:L2)</f>
        <v>3029883000</v>
      </c>
      <c r="N2" s="13">
        <v>5.8235000000000001</v>
      </c>
      <c r="O2" s="14">
        <f>C2/$N2</f>
        <v>39141066.369022064</v>
      </c>
      <c r="P2" s="14">
        <f t="shared" ref="P2:X2" si="0">D2/$N2</f>
        <v>0</v>
      </c>
      <c r="Q2" s="14">
        <f t="shared" si="0"/>
        <v>0</v>
      </c>
      <c r="R2" s="14">
        <f t="shared" si="0"/>
        <v>221395209.06671244</v>
      </c>
      <c r="S2" s="14">
        <f t="shared" si="0"/>
        <v>0</v>
      </c>
      <c r="T2" s="14">
        <f t="shared" si="0"/>
        <v>144489224.69305399</v>
      </c>
      <c r="U2" s="14">
        <f t="shared" si="0"/>
        <v>40451961.878595345</v>
      </c>
      <c r="V2" s="14">
        <f t="shared" si="0"/>
        <v>0</v>
      </c>
      <c r="W2" s="14">
        <f t="shared" si="0"/>
        <v>74808105.091439858</v>
      </c>
      <c r="X2" s="14">
        <f t="shared" si="0"/>
        <v>0</v>
      </c>
      <c r="Y2" s="14">
        <f>M2/$N2</f>
        <v>520285567.09882373</v>
      </c>
      <c r="Z2" s="14">
        <v>1000</v>
      </c>
    </row>
    <row r="3" spans="1:26" ht="15" customHeight="1" x14ac:dyDescent="0.35">
      <c r="A3" s="10" t="s">
        <v>18</v>
      </c>
      <c r="B3" s="10">
        <v>2000</v>
      </c>
      <c r="C3" s="14">
        <v>241221000</v>
      </c>
      <c r="D3" s="14">
        <v>0</v>
      </c>
      <c r="E3" s="14">
        <v>0</v>
      </c>
      <c r="F3" s="14">
        <v>1591697000</v>
      </c>
      <c r="G3" s="14">
        <v>0</v>
      </c>
      <c r="H3" s="14">
        <v>865810000</v>
      </c>
      <c r="I3" s="14">
        <v>374966000</v>
      </c>
      <c r="J3" s="14">
        <v>0</v>
      </c>
      <c r="K3" s="14">
        <v>514798000</v>
      </c>
      <c r="L3" s="14">
        <v>0</v>
      </c>
      <c r="M3" s="14">
        <f t="shared" ref="M3:M66" si="1">SUM(C3:L3)</f>
        <v>3588492000</v>
      </c>
      <c r="N3" s="13">
        <v>6.1932999999999998</v>
      </c>
      <c r="O3" s="14">
        <f>C3/$N3</f>
        <v>38948702.630261734</v>
      </c>
      <c r="P3" s="14">
        <f t="shared" ref="P3:P66" si="2">D3/$N3</f>
        <v>0</v>
      </c>
      <c r="Q3" s="14">
        <f t="shared" ref="Q3:Q66" si="3">E3/$N3</f>
        <v>0</v>
      </c>
      <c r="R3" s="14">
        <f t="shared" ref="R3:R66" si="4">F3/$N3</f>
        <v>257003051.68488529</v>
      </c>
      <c r="S3" s="14">
        <f t="shared" ref="S3:S66" si="5">G3/$N3</f>
        <v>0</v>
      </c>
      <c r="T3" s="14">
        <f t="shared" ref="T3:T66" si="6">H3/$N3</f>
        <v>139797846.05945134</v>
      </c>
      <c r="U3" s="14">
        <f t="shared" ref="U3:U66" si="7">I3/$N3</f>
        <v>60543813.475852937</v>
      </c>
      <c r="V3" s="14">
        <f t="shared" ref="V3:V66" si="8">J3/$N3</f>
        <v>0</v>
      </c>
      <c r="W3" s="14">
        <f t="shared" ref="W3:W66" si="9">K3/$N3</f>
        <v>83121760.612274557</v>
      </c>
      <c r="X3" s="14">
        <f t="shared" ref="X3:X66" si="10">L3/$N3</f>
        <v>0</v>
      </c>
      <c r="Y3" s="14">
        <f t="shared" ref="Y3:Y66" si="11">M3/$N3</f>
        <v>579415174.46272588</v>
      </c>
      <c r="Z3" s="14">
        <v>1000</v>
      </c>
    </row>
    <row r="4" spans="1:26" ht="15" customHeight="1" x14ac:dyDescent="0.35">
      <c r="A4" s="10" t="s">
        <v>18</v>
      </c>
      <c r="B4" s="10">
        <v>2001</v>
      </c>
      <c r="C4" s="14">
        <v>346271000</v>
      </c>
      <c r="D4" s="14">
        <v>0</v>
      </c>
      <c r="E4" s="14">
        <v>0</v>
      </c>
      <c r="F4" s="14">
        <v>1916538000</v>
      </c>
      <c r="G4" s="14">
        <v>0</v>
      </c>
      <c r="H4" s="14">
        <v>915094000</v>
      </c>
      <c r="I4" s="14">
        <v>325349000</v>
      </c>
      <c r="J4" s="14">
        <v>0</v>
      </c>
      <c r="K4" s="14">
        <v>706586000</v>
      </c>
      <c r="L4" s="14">
        <v>0</v>
      </c>
      <c r="M4" s="14">
        <f t="shared" si="1"/>
        <v>4209838000</v>
      </c>
      <c r="N4" s="13">
        <v>6.5958333333333297</v>
      </c>
      <c r="O4" s="14">
        <f>C4/$N4</f>
        <v>52498445.988629214</v>
      </c>
      <c r="P4" s="14">
        <f t="shared" si="2"/>
        <v>0</v>
      </c>
      <c r="Q4" s="14">
        <f t="shared" si="3"/>
        <v>0</v>
      </c>
      <c r="R4" s="14">
        <f t="shared" si="4"/>
        <v>290567984.83891362</v>
      </c>
      <c r="S4" s="14">
        <f t="shared" si="5"/>
        <v>0</v>
      </c>
      <c r="T4" s="14">
        <f t="shared" si="6"/>
        <v>138738193.30385351</v>
      </c>
      <c r="U4" s="14">
        <f t="shared" si="7"/>
        <v>49326443.461781457</v>
      </c>
      <c r="V4" s="14">
        <f t="shared" si="8"/>
        <v>0</v>
      </c>
      <c r="W4" s="14">
        <f t="shared" si="9"/>
        <v>107126114.97157302</v>
      </c>
      <c r="X4" s="14">
        <f t="shared" si="10"/>
        <v>0</v>
      </c>
      <c r="Y4" s="14">
        <f t="shared" si="11"/>
        <v>638257182.56475079</v>
      </c>
      <c r="Z4" s="14">
        <v>1000</v>
      </c>
    </row>
    <row r="5" spans="1:26" ht="15" customHeight="1" x14ac:dyDescent="0.35">
      <c r="A5" s="10" t="s">
        <v>18</v>
      </c>
      <c r="B5" s="10">
        <v>2002</v>
      </c>
      <c r="C5" s="14">
        <v>385623000</v>
      </c>
      <c r="D5" s="14">
        <v>0</v>
      </c>
      <c r="E5" s="14">
        <v>0</v>
      </c>
      <c r="F5" s="14">
        <v>1958910000</v>
      </c>
      <c r="G5" s="14">
        <v>0</v>
      </c>
      <c r="H5" s="14">
        <v>717772000</v>
      </c>
      <c r="I5" s="14">
        <v>373964000</v>
      </c>
      <c r="J5" s="14">
        <v>0</v>
      </c>
      <c r="K5" s="14">
        <v>674416000</v>
      </c>
      <c r="L5" s="14">
        <v>0</v>
      </c>
      <c r="M5" s="14">
        <f t="shared" si="1"/>
        <v>4110685000</v>
      </c>
      <c r="N5" s="13">
        <v>7.1591666666666702</v>
      </c>
      <c r="O5" s="14">
        <f>C5/$N5</f>
        <v>53864230.008148037</v>
      </c>
      <c r="P5" s="14">
        <f t="shared" si="2"/>
        <v>0</v>
      </c>
      <c r="Q5" s="14">
        <f t="shared" si="3"/>
        <v>0</v>
      </c>
      <c r="R5" s="14">
        <f t="shared" si="4"/>
        <v>273622628.33197516</v>
      </c>
      <c r="S5" s="14">
        <f t="shared" si="5"/>
        <v>0</v>
      </c>
      <c r="T5" s="14">
        <f t="shared" si="6"/>
        <v>100259154.92957741</v>
      </c>
      <c r="U5" s="14">
        <f t="shared" si="7"/>
        <v>52235688.511232659</v>
      </c>
      <c r="V5" s="14">
        <f t="shared" si="8"/>
        <v>0</v>
      </c>
      <c r="W5" s="14">
        <f t="shared" si="9"/>
        <v>94203142.823885411</v>
      </c>
      <c r="X5" s="14">
        <f t="shared" si="10"/>
        <v>0</v>
      </c>
      <c r="Y5" s="14">
        <f t="shared" si="11"/>
        <v>574184844.6048187</v>
      </c>
      <c r="Z5" s="14">
        <v>1000</v>
      </c>
    </row>
    <row r="6" spans="1:26" ht="15" customHeight="1" x14ac:dyDescent="0.35">
      <c r="A6" s="10" t="s">
        <v>18</v>
      </c>
      <c r="B6" s="10">
        <v>2003</v>
      </c>
      <c r="C6" s="14">
        <v>320909000</v>
      </c>
      <c r="D6" s="14">
        <v>0</v>
      </c>
      <c r="E6" s="14">
        <v>0</v>
      </c>
      <c r="F6" s="14">
        <v>2097596000</v>
      </c>
      <c r="G6" s="14">
        <v>0</v>
      </c>
      <c r="H6" s="14">
        <v>650655000</v>
      </c>
      <c r="I6" s="14">
        <v>286092000</v>
      </c>
      <c r="J6" s="14">
        <v>0</v>
      </c>
      <c r="K6" s="14">
        <v>508189000</v>
      </c>
      <c r="L6" s="14">
        <v>0</v>
      </c>
      <c r="M6" s="14">
        <f t="shared" si="1"/>
        <v>3863441000</v>
      </c>
      <c r="N6" s="13">
        <v>7.65</v>
      </c>
      <c r="O6" s="14">
        <f t="shared" ref="O6:O66" si="12">C6/$N6</f>
        <v>41948888.888888888</v>
      </c>
      <c r="P6" s="14">
        <f t="shared" si="2"/>
        <v>0</v>
      </c>
      <c r="Q6" s="14">
        <f t="shared" si="3"/>
        <v>0</v>
      </c>
      <c r="R6" s="14">
        <f t="shared" si="4"/>
        <v>274195555.55555552</v>
      </c>
      <c r="S6" s="14">
        <f t="shared" si="5"/>
        <v>0</v>
      </c>
      <c r="T6" s="14">
        <f t="shared" si="6"/>
        <v>85052941.176470578</v>
      </c>
      <c r="U6" s="14">
        <f t="shared" si="7"/>
        <v>37397647.058823526</v>
      </c>
      <c r="V6" s="14">
        <f t="shared" si="8"/>
        <v>0</v>
      </c>
      <c r="W6" s="14">
        <f t="shared" si="9"/>
        <v>66429934.640522875</v>
      </c>
      <c r="X6" s="14">
        <f t="shared" si="10"/>
        <v>0</v>
      </c>
      <c r="Y6" s="14">
        <f t="shared" si="11"/>
        <v>505024967.32026142</v>
      </c>
      <c r="Z6" s="14">
        <v>1000</v>
      </c>
    </row>
    <row r="7" spans="1:26" ht="15" customHeight="1" x14ac:dyDescent="0.35">
      <c r="A7" s="10" t="s">
        <v>18</v>
      </c>
      <c r="B7" s="10">
        <v>2004</v>
      </c>
      <c r="C7" s="14">
        <v>269290000</v>
      </c>
      <c r="D7" s="14">
        <v>0</v>
      </c>
      <c r="E7" s="14">
        <v>0</v>
      </c>
      <c r="F7" s="14">
        <v>2790365000</v>
      </c>
      <c r="G7" s="14">
        <v>0</v>
      </c>
      <c r="H7" s="14">
        <v>979338000</v>
      </c>
      <c r="I7" s="14">
        <v>362054000</v>
      </c>
      <c r="J7" s="14">
        <v>0</v>
      </c>
      <c r="K7" s="14">
        <v>435878000</v>
      </c>
      <c r="L7" s="14">
        <v>0</v>
      </c>
      <c r="M7" s="14">
        <f t="shared" si="1"/>
        <v>4836925000</v>
      </c>
      <c r="N7" s="13">
        <v>7.9258333333333297</v>
      </c>
      <c r="O7" s="14">
        <f t="shared" si="12"/>
        <v>33976238.040164039</v>
      </c>
      <c r="P7" s="14">
        <f t="shared" si="2"/>
        <v>0</v>
      </c>
      <c r="Q7" s="14">
        <f t="shared" si="3"/>
        <v>0</v>
      </c>
      <c r="R7" s="14">
        <f t="shared" si="4"/>
        <v>352059510.04100531</v>
      </c>
      <c r="S7" s="14">
        <f t="shared" si="5"/>
        <v>0</v>
      </c>
      <c r="T7" s="14">
        <f t="shared" si="6"/>
        <v>123562779.93901804</v>
      </c>
      <c r="U7" s="14">
        <f t="shared" si="7"/>
        <v>45680243.928083293</v>
      </c>
      <c r="V7" s="14">
        <f t="shared" si="8"/>
        <v>0</v>
      </c>
      <c r="W7" s="14">
        <f t="shared" si="9"/>
        <v>54994595.731258571</v>
      </c>
      <c r="X7" s="14">
        <f t="shared" si="10"/>
        <v>0</v>
      </c>
      <c r="Y7" s="14">
        <f t="shared" si="11"/>
        <v>610273367.67952919</v>
      </c>
      <c r="Z7" s="14">
        <v>1000</v>
      </c>
    </row>
    <row r="8" spans="1:26" ht="15" customHeight="1" x14ac:dyDescent="0.35">
      <c r="A8" s="10" t="s">
        <v>18</v>
      </c>
      <c r="B8" s="10">
        <v>2005</v>
      </c>
      <c r="C8" s="14">
        <v>370866000</v>
      </c>
      <c r="D8" s="14">
        <v>729000</v>
      </c>
      <c r="E8" s="14">
        <v>0</v>
      </c>
      <c r="F8" s="14">
        <v>3266612000</v>
      </c>
      <c r="G8" s="14">
        <v>0</v>
      </c>
      <c r="H8" s="14">
        <v>929076000</v>
      </c>
      <c r="I8" s="14">
        <v>337452000</v>
      </c>
      <c r="J8" s="14">
        <v>0</v>
      </c>
      <c r="K8" s="14">
        <v>355237000</v>
      </c>
      <c r="L8" s="14">
        <v>0</v>
      </c>
      <c r="M8" s="14">
        <f t="shared" si="1"/>
        <v>5259972000</v>
      </c>
      <c r="N8" s="13">
        <v>8.0458333333333307</v>
      </c>
      <c r="O8" s="14">
        <f t="shared" si="12"/>
        <v>46094168.82444331</v>
      </c>
      <c r="P8" s="14">
        <f t="shared" si="2"/>
        <v>90605.903676851405</v>
      </c>
      <c r="Q8" s="14">
        <f t="shared" si="3"/>
        <v>0</v>
      </c>
      <c r="R8" s="14">
        <f t="shared" si="4"/>
        <v>406000455.72242373</v>
      </c>
      <c r="S8" s="14">
        <f t="shared" si="5"/>
        <v>0</v>
      </c>
      <c r="T8" s="14">
        <f t="shared" si="6"/>
        <v>115472936.30243401</v>
      </c>
      <c r="U8" s="14">
        <f t="shared" si="7"/>
        <v>41941211.807353713</v>
      </c>
      <c r="V8" s="14">
        <f t="shared" si="8"/>
        <v>0</v>
      </c>
      <c r="W8" s="14">
        <f t="shared" si="9"/>
        <v>44151672.708441235</v>
      </c>
      <c r="X8" s="14">
        <f t="shared" si="10"/>
        <v>0</v>
      </c>
      <c r="Y8" s="14">
        <f t="shared" si="11"/>
        <v>653751051.26877284</v>
      </c>
      <c r="Z8" s="14">
        <v>1000</v>
      </c>
    </row>
    <row r="9" spans="1:26" ht="15" customHeight="1" x14ac:dyDescent="0.35">
      <c r="A9" s="10" t="s">
        <v>18</v>
      </c>
      <c r="B9" s="10">
        <v>2006</v>
      </c>
      <c r="C9" s="14">
        <v>388903000</v>
      </c>
      <c r="D9" s="14">
        <v>8009000</v>
      </c>
      <c r="E9" s="14">
        <v>0</v>
      </c>
      <c r="F9" s="14">
        <v>4611012000</v>
      </c>
      <c r="G9" s="14">
        <v>0</v>
      </c>
      <c r="H9" s="14">
        <v>1026266000</v>
      </c>
      <c r="I9" s="14">
        <v>496543000</v>
      </c>
      <c r="J9" s="14">
        <v>0</v>
      </c>
      <c r="K9" s="14">
        <v>610554000</v>
      </c>
      <c r="L9" s="14">
        <v>0</v>
      </c>
      <c r="M9" s="14">
        <f t="shared" si="1"/>
        <v>7141287000</v>
      </c>
      <c r="N9" s="13">
        <v>7.9641666666666699</v>
      </c>
      <c r="O9" s="14">
        <f t="shared" si="12"/>
        <v>48831599.874437563</v>
      </c>
      <c r="P9" s="14">
        <f t="shared" si="2"/>
        <v>1005629.3816051058</v>
      </c>
      <c r="Q9" s="14">
        <f t="shared" si="3"/>
        <v>0</v>
      </c>
      <c r="R9" s="14">
        <f t="shared" si="4"/>
        <v>578969802.23919618</v>
      </c>
      <c r="S9" s="14">
        <f t="shared" si="5"/>
        <v>0</v>
      </c>
      <c r="T9" s="14">
        <f t="shared" si="6"/>
        <v>128860437.37574548</v>
      </c>
      <c r="U9" s="14">
        <f t="shared" si="7"/>
        <v>62347138.223291799</v>
      </c>
      <c r="V9" s="14">
        <f t="shared" si="8"/>
        <v>0</v>
      </c>
      <c r="W9" s="14">
        <f t="shared" si="9"/>
        <v>76662634.718007714</v>
      </c>
      <c r="X9" s="14">
        <f t="shared" si="10"/>
        <v>0</v>
      </c>
      <c r="Y9" s="14">
        <f t="shared" si="11"/>
        <v>896677241.81228387</v>
      </c>
      <c r="Z9" s="14">
        <v>1000</v>
      </c>
    </row>
    <row r="10" spans="1:26" ht="15" customHeight="1" x14ac:dyDescent="0.35">
      <c r="A10" s="10" t="s">
        <v>18</v>
      </c>
      <c r="B10" s="10">
        <v>2007</v>
      </c>
      <c r="C10" s="14">
        <v>37859000</v>
      </c>
      <c r="D10" s="14">
        <v>37293000</v>
      </c>
      <c r="E10" s="14">
        <v>39298000</v>
      </c>
      <c r="F10" s="14">
        <v>4728136000</v>
      </c>
      <c r="G10" s="14">
        <v>363191000</v>
      </c>
      <c r="H10" s="14">
        <v>1610617000</v>
      </c>
      <c r="I10" s="14">
        <v>483523000</v>
      </c>
      <c r="J10" s="14">
        <v>60499000</v>
      </c>
      <c r="K10" s="14">
        <v>540460000</v>
      </c>
      <c r="L10" s="14">
        <v>122302000</v>
      </c>
      <c r="M10" s="14">
        <f t="shared" si="1"/>
        <v>8023178000</v>
      </c>
      <c r="N10" s="13">
        <v>7.79416666666667</v>
      </c>
      <c r="O10" s="14">
        <f t="shared" si="12"/>
        <v>4857350.5827007359</v>
      </c>
      <c r="P10" s="14">
        <f t="shared" si="2"/>
        <v>4784732.1714957748</v>
      </c>
      <c r="Q10" s="14">
        <f t="shared" si="3"/>
        <v>5041975.836629956</v>
      </c>
      <c r="R10" s="14">
        <f t="shared" si="4"/>
        <v>606624954.56003392</v>
      </c>
      <c r="S10" s="14">
        <f t="shared" si="5"/>
        <v>46597797.498128921</v>
      </c>
      <c r="T10" s="14">
        <f t="shared" si="6"/>
        <v>206643900.35282788</v>
      </c>
      <c r="U10" s="14">
        <f t="shared" si="7"/>
        <v>62036523.040735565</v>
      </c>
      <c r="V10" s="14">
        <f t="shared" si="8"/>
        <v>7762087.0308991736</v>
      </c>
      <c r="W10" s="14">
        <f t="shared" si="9"/>
        <v>69341601.625146985</v>
      </c>
      <c r="X10" s="14">
        <f t="shared" si="10"/>
        <v>15691478.669945465</v>
      </c>
      <c r="Y10" s="14">
        <f t="shared" si="11"/>
        <v>1029382401.3685445</v>
      </c>
      <c r="Z10" s="14">
        <v>1000</v>
      </c>
    </row>
    <row r="11" spans="1:26" ht="15" customHeight="1" x14ac:dyDescent="0.35">
      <c r="A11" s="10" t="s">
        <v>18</v>
      </c>
      <c r="B11" s="10">
        <v>2008</v>
      </c>
      <c r="C11" s="14">
        <v>164670000</v>
      </c>
      <c r="D11" s="14">
        <v>546004000</v>
      </c>
      <c r="E11" s="14">
        <v>48364000</v>
      </c>
      <c r="F11" s="14">
        <v>4741715000</v>
      </c>
      <c r="G11" s="14">
        <v>383277000</v>
      </c>
      <c r="H11" s="14">
        <v>2182480000</v>
      </c>
      <c r="I11" s="14">
        <v>640783000</v>
      </c>
      <c r="J11" s="14">
        <v>21490000</v>
      </c>
      <c r="K11" s="14">
        <v>946546000</v>
      </c>
      <c r="L11" s="14">
        <v>593941000</v>
      </c>
      <c r="M11" s="14">
        <f t="shared" si="1"/>
        <v>10269270000</v>
      </c>
      <c r="N11" s="13">
        <v>7.1875</v>
      </c>
      <c r="O11" s="14">
        <f t="shared" si="12"/>
        <v>22910608.695652176</v>
      </c>
      <c r="P11" s="14">
        <f t="shared" si="2"/>
        <v>75965773.913043484</v>
      </c>
      <c r="Q11" s="14">
        <f t="shared" si="3"/>
        <v>6728904.3478260869</v>
      </c>
      <c r="R11" s="14">
        <f t="shared" si="4"/>
        <v>659716869.56521738</v>
      </c>
      <c r="S11" s="14">
        <f t="shared" si="5"/>
        <v>53325495.652173914</v>
      </c>
      <c r="T11" s="14">
        <f t="shared" si="6"/>
        <v>303649391.30434781</v>
      </c>
      <c r="U11" s="14">
        <f t="shared" si="7"/>
        <v>89152417.391304344</v>
      </c>
      <c r="V11" s="14">
        <f t="shared" si="8"/>
        <v>2989913.0434782607</v>
      </c>
      <c r="W11" s="14">
        <f t="shared" si="9"/>
        <v>131693356.52173913</v>
      </c>
      <c r="X11" s="14">
        <f t="shared" si="10"/>
        <v>82635269.565217391</v>
      </c>
      <c r="Y11" s="14">
        <f t="shared" si="11"/>
        <v>1428768000</v>
      </c>
      <c r="Z11" s="14">
        <v>1000</v>
      </c>
    </row>
    <row r="12" spans="1:26" ht="15" customHeight="1" x14ac:dyDescent="0.35">
      <c r="A12" s="10" t="s">
        <v>18</v>
      </c>
      <c r="B12" s="10">
        <v>2009</v>
      </c>
      <c r="C12" s="14">
        <v>174699000</v>
      </c>
      <c r="D12" s="14">
        <v>274554000</v>
      </c>
      <c r="E12" s="14">
        <v>64165000</v>
      </c>
      <c r="F12" s="14">
        <v>4963225000</v>
      </c>
      <c r="G12" s="14">
        <v>269117000</v>
      </c>
      <c r="H12" s="14">
        <v>1901591000</v>
      </c>
      <c r="I12" s="14">
        <v>724219000</v>
      </c>
      <c r="J12" s="14">
        <v>359740000</v>
      </c>
      <c r="K12" s="14">
        <v>573078000</v>
      </c>
      <c r="L12" s="14">
        <v>728242000</v>
      </c>
      <c r="M12" s="14">
        <f t="shared" si="1"/>
        <v>10032630000</v>
      </c>
      <c r="N12" s="13">
        <v>6.97</v>
      </c>
      <c r="O12" s="14">
        <f t="shared" si="12"/>
        <v>25064418.938307032</v>
      </c>
      <c r="P12" s="14">
        <f t="shared" si="2"/>
        <v>39390817.790530846</v>
      </c>
      <c r="Q12" s="14">
        <f t="shared" si="3"/>
        <v>9205882.3529411759</v>
      </c>
      <c r="R12" s="14">
        <f t="shared" si="4"/>
        <v>712083931.13342905</v>
      </c>
      <c r="S12" s="14">
        <f t="shared" si="5"/>
        <v>38610760.401721664</v>
      </c>
      <c r="T12" s="14">
        <f t="shared" si="6"/>
        <v>272825107.6040172</v>
      </c>
      <c r="U12" s="14">
        <f t="shared" si="7"/>
        <v>103905164.9928264</v>
      </c>
      <c r="V12" s="14">
        <f t="shared" si="8"/>
        <v>51612625.538020089</v>
      </c>
      <c r="W12" s="14">
        <f t="shared" si="9"/>
        <v>82220659.971305594</v>
      </c>
      <c r="X12" s="14">
        <f t="shared" si="10"/>
        <v>104482352.94117647</v>
      </c>
      <c r="Y12" s="14">
        <f t="shared" si="11"/>
        <v>1439401721.6642754</v>
      </c>
      <c r="Z12" s="14">
        <v>1000</v>
      </c>
    </row>
    <row r="13" spans="1:26" ht="15" customHeight="1" x14ac:dyDescent="0.35">
      <c r="A13" s="10" t="s">
        <v>18</v>
      </c>
      <c r="B13" s="10">
        <v>2010</v>
      </c>
      <c r="C13" s="14">
        <v>129486000</v>
      </c>
      <c r="D13" s="14">
        <v>226934000</v>
      </c>
      <c r="E13" s="14">
        <v>52481000</v>
      </c>
      <c r="F13" s="14">
        <v>5764303000</v>
      </c>
      <c r="G13" s="14">
        <v>312123000</v>
      </c>
      <c r="H13" s="14">
        <v>1650655000</v>
      </c>
      <c r="I13" s="14">
        <v>585938000</v>
      </c>
      <c r="J13" s="14">
        <v>132088000</v>
      </c>
      <c r="K13" s="14">
        <v>1112311000</v>
      </c>
      <c r="L13" s="14">
        <v>681322000</v>
      </c>
      <c r="M13" s="14">
        <f t="shared" si="1"/>
        <v>10647641000</v>
      </c>
      <c r="N13" s="13">
        <v>6.9683333333333302</v>
      </c>
      <c r="O13" s="14">
        <f t="shared" si="12"/>
        <v>18582061.707725432</v>
      </c>
      <c r="P13" s="14">
        <f t="shared" si="2"/>
        <v>32566467.352308076</v>
      </c>
      <c r="Q13" s="14">
        <f t="shared" si="3"/>
        <v>7531356.1348959617</v>
      </c>
      <c r="R13" s="14">
        <f t="shared" si="4"/>
        <v>827214015.78569758</v>
      </c>
      <c r="S13" s="14">
        <f t="shared" si="5"/>
        <v>44791628.796938553</v>
      </c>
      <c r="T13" s="14">
        <f t="shared" si="6"/>
        <v>236879454.67591497</v>
      </c>
      <c r="U13" s="14">
        <f t="shared" si="7"/>
        <v>84085816.790241614</v>
      </c>
      <c r="V13" s="14">
        <f t="shared" si="8"/>
        <v>18955465.199712995</v>
      </c>
      <c r="W13" s="14">
        <f t="shared" si="9"/>
        <v>159623678.5458025</v>
      </c>
      <c r="X13" s="14">
        <f t="shared" si="10"/>
        <v>97774025.352786466</v>
      </c>
      <c r="Y13" s="14">
        <f t="shared" si="11"/>
        <v>1528003970.3420241</v>
      </c>
      <c r="Z13" s="14">
        <v>1000</v>
      </c>
    </row>
    <row r="14" spans="1:26" ht="15" customHeight="1" x14ac:dyDescent="0.35">
      <c r="A14" s="10" t="s">
        <v>18</v>
      </c>
      <c r="B14" s="10">
        <v>2011</v>
      </c>
      <c r="C14" s="14">
        <v>166738000</v>
      </c>
      <c r="D14" s="14">
        <v>205627000</v>
      </c>
      <c r="E14" s="14">
        <v>89869000</v>
      </c>
      <c r="F14" s="14">
        <v>9700597000</v>
      </c>
      <c r="G14" s="14">
        <v>249712000</v>
      </c>
      <c r="H14" s="14">
        <v>2891508000</v>
      </c>
      <c r="I14" s="14">
        <v>623383000</v>
      </c>
      <c r="J14" s="14">
        <v>60143000</v>
      </c>
      <c r="K14" s="14">
        <v>1143907000</v>
      </c>
      <c r="L14" s="14">
        <v>292055000</v>
      </c>
      <c r="M14" s="14">
        <f t="shared" si="1"/>
        <v>15423539000</v>
      </c>
      <c r="N14" s="13">
        <v>6.8875000000000002</v>
      </c>
      <c r="O14" s="14">
        <f t="shared" si="12"/>
        <v>24208784.029038113</v>
      </c>
      <c r="P14" s="14">
        <f t="shared" si="2"/>
        <v>29855099.818511795</v>
      </c>
      <c r="Q14" s="14">
        <f t="shared" si="3"/>
        <v>13048130.671506351</v>
      </c>
      <c r="R14" s="14">
        <f t="shared" si="4"/>
        <v>1408435136.1161525</v>
      </c>
      <c r="S14" s="14">
        <f t="shared" si="5"/>
        <v>36255825.771324866</v>
      </c>
      <c r="T14" s="14">
        <f t="shared" si="6"/>
        <v>419819673.32123411</v>
      </c>
      <c r="U14" s="14">
        <f t="shared" si="7"/>
        <v>90509328.493647903</v>
      </c>
      <c r="V14" s="14">
        <f t="shared" si="8"/>
        <v>8732196.0072595272</v>
      </c>
      <c r="W14" s="14">
        <f t="shared" si="9"/>
        <v>166084500.90744102</v>
      </c>
      <c r="X14" s="14">
        <f t="shared" si="10"/>
        <v>42403629.764065333</v>
      </c>
      <c r="Y14" s="14">
        <f t="shared" si="11"/>
        <v>2239352304.9001813</v>
      </c>
      <c r="Z14" s="14">
        <v>1000</v>
      </c>
    </row>
    <row r="15" spans="1:26" ht="15" customHeight="1" x14ac:dyDescent="0.35">
      <c r="A15" s="10" t="s">
        <v>18</v>
      </c>
      <c r="B15" s="10">
        <v>2012</v>
      </c>
      <c r="C15" s="14">
        <v>481313000</v>
      </c>
      <c r="D15" s="14">
        <v>504660000</v>
      </c>
      <c r="E15" s="14">
        <v>165667000</v>
      </c>
      <c r="F15" s="14">
        <v>13843608000</v>
      </c>
      <c r="G15" s="14">
        <v>52173000</v>
      </c>
      <c r="H15" s="14">
        <v>2238794000</v>
      </c>
      <c r="I15" s="14">
        <v>808525000</v>
      </c>
      <c r="J15" s="14">
        <v>88982000</v>
      </c>
      <c r="K15" s="14">
        <v>1460831000</v>
      </c>
      <c r="L15" s="14">
        <v>258950000</v>
      </c>
      <c r="M15" s="14">
        <f t="shared" si="1"/>
        <v>19903503000</v>
      </c>
      <c r="N15" s="13">
        <v>6.86</v>
      </c>
      <c r="O15" s="14">
        <f t="shared" si="12"/>
        <v>70162244.897959188</v>
      </c>
      <c r="P15" s="14">
        <f t="shared" si="2"/>
        <v>73565597.667638481</v>
      </c>
      <c r="Q15" s="14">
        <f t="shared" si="3"/>
        <v>24149708.454810493</v>
      </c>
      <c r="R15" s="14">
        <f t="shared" si="4"/>
        <v>2018018658.8921282</v>
      </c>
      <c r="S15" s="14">
        <f t="shared" si="5"/>
        <v>7605393.5860058302</v>
      </c>
      <c r="T15" s="14">
        <f t="shared" si="6"/>
        <v>326354810.49562681</v>
      </c>
      <c r="U15" s="14">
        <f t="shared" si="7"/>
        <v>117860787.17201166</v>
      </c>
      <c r="V15" s="14">
        <f t="shared" si="8"/>
        <v>12971137.026239067</v>
      </c>
      <c r="W15" s="14">
        <f t="shared" si="9"/>
        <v>212949125.36443147</v>
      </c>
      <c r="X15" s="14">
        <f t="shared" si="10"/>
        <v>37747813.411078714</v>
      </c>
      <c r="Y15" s="14">
        <f t="shared" si="11"/>
        <v>2901385276.9679298</v>
      </c>
      <c r="Z15" s="14">
        <v>1000</v>
      </c>
    </row>
    <row r="16" spans="1:26" ht="15" customHeight="1" x14ac:dyDescent="0.35">
      <c r="A16" s="10" t="s">
        <v>18</v>
      </c>
      <c r="B16" s="10">
        <v>2013</v>
      </c>
      <c r="C16" s="14">
        <v>354600000</v>
      </c>
      <c r="D16" s="14">
        <v>236531000</v>
      </c>
      <c r="E16" s="14">
        <v>242992000</v>
      </c>
      <c r="F16" s="14">
        <v>15594057000</v>
      </c>
      <c r="G16" s="14">
        <v>631862000</v>
      </c>
      <c r="H16" s="14">
        <v>4727261000</v>
      </c>
      <c r="I16" s="14">
        <v>1489079000</v>
      </c>
      <c r="J16" s="14">
        <v>134251000</v>
      </c>
      <c r="K16" s="14">
        <v>2160910000</v>
      </c>
      <c r="L16" s="14">
        <v>364259000</v>
      </c>
      <c r="M16" s="14">
        <f t="shared" si="1"/>
        <v>25935802000</v>
      </c>
      <c r="N16" s="13">
        <v>6.86</v>
      </c>
      <c r="O16" s="14">
        <f t="shared" si="12"/>
        <v>51690962.099125363</v>
      </c>
      <c r="P16" s="14">
        <f t="shared" si="2"/>
        <v>34479737.609329447</v>
      </c>
      <c r="Q16" s="14">
        <f t="shared" si="3"/>
        <v>35421574.344023325</v>
      </c>
      <c r="R16" s="14">
        <f t="shared" si="4"/>
        <v>2273186151.6034985</v>
      </c>
      <c r="S16" s="14">
        <f t="shared" si="5"/>
        <v>92108163.265306115</v>
      </c>
      <c r="T16" s="14">
        <f t="shared" si="6"/>
        <v>689105102.04081631</v>
      </c>
      <c r="U16" s="14">
        <f t="shared" si="7"/>
        <v>217066909.62099123</v>
      </c>
      <c r="V16" s="14">
        <f t="shared" si="8"/>
        <v>19570116.618075799</v>
      </c>
      <c r="W16" s="14">
        <f t="shared" si="9"/>
        <v>315001457.7259475</v>
      </c>
      <c r="X16" s="14">
        <f t="shared" si="10"/>
        <v>53098979.591836736</v>
      </c>
      <c r="Y16" s="14">
        <f t="shared" si="11"/>
        <v>3780729154.5189505</v>
      </c>
      <c r="Z16" s="14">
        <v>1000</v>
      </c>
    </row>
    <row r="17" spans="1:26" ht="15" customHeight="1" x14ac:dyDescent="0.35">
      <c r="A17" s="10" t="s">
        <v>18</v>
      </c>
      <c r="B17" s="10">
        <v>2014</v>
      </c>
      <c r="C17" s="14">
        <v>395534000</v>
      </c>
      <c r="D17" s="14">
        <v>177657000</v>
      </c>
      <c r="E17" s="14">
        <v>304712000</v>
      </c>
      <c r="F17" s="14">
        <v>17774512000</v>
      </c>
      <c r="G17" s="14">
        <v>673492000</v>
      </c>
      <c r="H17" s="14">
        <v>6393356000</v>
      </c>
      <c r="I17" s="14">
        <v>1531301000</v>
      </c>
      <c r="J17" s="14">
        <v>194409000</v>
      </c>
      <c r="K17" s="14">
        <v>3104328000</v>
      </c>
      <c r="L17" s="14">
        <v>369515000</v>
      </c>
      <c r="M17" s="14">
        <f t="shared" si="1"/>
        <v>30918816000</v>
      </c>
      <c r="N17" s="13">
        <v>6.86</v>
      </c>
      <c r="O17" s="14">
        <f t="shared" si="12"/>
        <v>57658017.492711365</v>
      </c>
      <c r="P17" s="14">
        <f t="shared" si="2"/>
        <v>25897521.86588921</v>
      </c>
      <c r="Q17" s="14">
        <f t="shared" si="3"/>
        <v>44418658.892128281</v>
      </c>
      <c r="R17" s="14">
        <f t="shared" si="4"/>
        <v>2591036734.6938772</v>
      </c>
      <c r="S17" s="14">
        <f t="shared" si="5"/>
        <v>98176676.384839639</v>
      </c>
      <c r="T17" s="14">
        <f t="shared" si="6"/>
        <v>931976093.29446065</v>
      </c>
      <c r="U17" s="14">
        <f t="shared" si="7"/>
        <v>223221720.11661807</v>
      </c>
      <c r="V17" s="14">
        <f t="shared" si="8"/>
        <v>28339504.373177841</v>
      </c>
      <c r="W17" s="14">
        <f t="shared" si="9"/>
        <v>452525947.52186584</v>
      </c>
      <c r="X17" s="14">
        <f t="shared" si="10"/>
        <v>53865160.349854223</v>
      </c>
      <c r="Y17" s="14">
        <f t="shared" si="11"/>
        <v>4507116034.9854221</v>
      </c>
      <c r="Z17" s="14">
        <v>1000</v>
      </c>
    </row>
    <row r="18" spans="1:26" ht="15" customHeight="1" x14ac:dyDescent="0.35">
      <c r="A18" s="10" t="s">
        <v>19</v>
      </c>
      <c r="B18" s="10">
        <v>1999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f t="shared" si="1"/>
        <v>0</v>
      </c>
      <c r="N18" s="13">
        <v>7.38619</v>
      </c>
      <c r="O18" s="14">
        <f t="shared" si="12"/>
        <v>0</v>
      </c>
      <c r="P18" s="14">
        <f t="shared" si="2"/>
        <v>0</v>
      </c>
      <c r="Q18" s="14">
        <f t="shared" si="3"/>
        <v>0</v>
      </c>
      <c r="R18" s="14">
        <f t="shared" si="4"/>
        <v>0</v>
      </c>
      <c r="S18" s="14">
        <f t="shared" si="5"/>
        <v>0</v>
      </c>
      <c r="T18" s="14">
        <f t="shared" si="6"/>
        <v>0</v>
      </c>
      <c r="U18" s="14">
        <f t="shared" si="7"/>
        <v>0</v>
      </c>
      <c r="V18" s="14">
        <f t="shared" si="8"/>
        <v>0</v>
      </c>
      <c r="W18" s="14">
        <f t="shared" si="9"/>
        <v>0</v>
      </c>
      <c r="X18" s="14">
        <f t="shared" si="10"/>
        <v>0</v>
      </c>
      <c r="Y18" s="14">
        <f t="shared" si="11"/>
        <v>0</v>
      </c>
      <c r="Z18" s="14">
        <v>1000000</v>
      </c>
    </row>
    <row r="19" spans="1:26" ht="15" customHeight="1" x14ac:dyDescent="0.35">
      <c r="A19" s="10" t="s">
        <v>19</v>
      </c>
      <c r="B19" s="10">
        <v>2000</v>
      </c>
      <c r="C19" s="14">
        <v>357500000</v>
      </c>
      <c r="D19" s="14">
        <v>0</v>
      </c>
      <c r="E19" s="14">
        <v>24700000</v>
      </c>
      <c r="F19" s="14">
        <v>2161500000</v>
      </c>
      <c r="G19" s="14">
        <v>70700000</v>
      </c>
      <c r="H19" s="14">
        <v>2002500000</v>
      </c>
      <c r="I19" s="14">
        <v>132000000</v>
      </c>
      <c r="J19" s="14">
        <v>52500000</v>
      </c>
      <c r="K19" s="14">
        <v>311800000</v>
      </c>
      <c r="L19" s="14">
        <v>259700000</v>
      </c>
      <c r="M19" s="14">
        <f t="shared" si="1"/>
        <v>5372900000</v>
      </c>
      <c r="N19" s="13">
        <v>7.7631600000000001</v>
      </c>
      <c r="O19" s="14">
        <f t="shared" si="12"/>
        <v>46050834.969265096</v>
      </c>
      <c r="P19" s="14">
        <f t="shared" si="2"/>
        <v>0</v>
      </c>
      <c r="Q19" s="14">
        <f t="shared" si="3"/>
        <v>3181694.0524219517</v>
      </c>
      <c r="R19" s="14">
        <f t="shared" si="4"/>
        <v>278430432.96801817</v>
      </c>
      <c r="S19" s="14">
        <f t="shared" si="5"/>
        <v>9107116.1743413769</v>
      </c>
      <c r="T19" s="14">
        <f t="shared" si="6"/>
        <v>257949082.59007931</v>
      </c>
      <c r="U19" s="14">
        <f t="shared" si="7"/>
        <v>17003385.219420958</v>
      </c>
      <c r="V19" s="14">
        <f t="shared" si="8"/>
        <v>6762710.0304515176</v>
      </c>
      <c r="W19" s="14">
        <f t="shared" si="9"/>
        <v>40164056.904662535</v>
      </c>
      <c r="X19" s="14">
        <f t="shared" si="10"/>
        <v>33452872.283966839</v>
      </c>
      <c r="Y19" s="14">
        <f t="shared" si="11"/>
        <v>692102185.19262779</v>
      </c>
      <c r="Z19" s="14">
        <v>1000000</v>
      </c>
    </row>
    <row r="20" spans="1:26" ht="15" customHeight="1" x14ac:dyDescent="0.35">
      <c r="A20" s="10" t="s">
        <v>19</v>
      </c>
      <c r="B20" s="10">
        <v>2001</v>
      </c>
      <c r="C20" s="14">
        <v>361300000</v>
      </c>
      <c r="D20" s="14">
        <v>8000000</v>
      </c>
      <c r="E20" s="14">
        <v>3400000</v>
      </c>
      <c r="F20" s="14">
        <v>2467100000</v>
      </c>
      <c r="G20" s="14">
        <v>90500000</v>
      </c>
      <c r="H20" s="14">
        <v>2325299999.9999995</v>
      </c>
      <c r="I20" s="14">
        <v>76300000</v>
      </c>
      <c r="J20" s="14">
        <v>57500000</v>
      </c>
      <c r="K20" s="14">
        <v>276900000</v>
      </c>
      <c r="L20" s="14">
        <v>275900000</v>
      </c>
      <c r="M20" s="14">
        <f t="shared" si="1"/>
        <v>5942200000</v>
      </c>
      <c r="N20" s="13">
        <v>7.85859166666667</v>
      </c>
      <c r="O20" s="14">
        <f t="shared" si="12"/>
        <v>45975158.822986715</v>
      </c>
      <c r="P20" s="14">
        <f t="shared" si="2"/>
        <v>1017994.1062382887</v>
      </c>
      <c r="Q20" s="14">
        <f t="shared" si="3"/>
        <v>432647.49515127268</v>
      </c>
      <c r="R20" s="14">
        <f t="shared" si="4"/>
        <v>313936657.43756026</v>
      </c>
      <c r="S20" s="14">
        <f t="shared" si="5"/>
        <v>11516058.32682064</v>
      </c>
      <c r="T20" s="14">
        <f t="shared" si="6"/>
        <v>295892711.90448654</v>
      </c>
      <c r="U20" s="14">
        <f t="shared" si="7"/>
        <v>9709118.7882476784</v>
      </c>
      <c r="V20" s="14">
        <f t="shared" si="8"/>
        <v>7316832.6385877002</v>
      </c>
      <c r="W20" s="14">
        <f t="shared" si="9"/>
        <v>35235321.002172768</v>
      </c>
      <c r="X20" s="14">
        <f t="shared" si="10"/>
        <v>35108071.73889298</v>
      </c>
      <c r="Y20" s="14">
        <f t="shared" si="11"/>
        <v>756140572.26114488</v>
      </c>
      <c r="Z20" s="14">
        <v>1000000</v>
      </c>
    </row>
    <row r="21" spans="1:26" ht="15" customHeight="1" x14ac:dyDescent="0.35">
      <c r="A21" s="10" t="s">
        <v>19</v>
      </c>
      <c r="B21" s="10">
        <v>2002</v>
      </c>
      <c r="C21" s="14">
        <v>437400000</v>
      </c>
      <c r="D21" s="14">
        <v>0</v>
      </c>
      <c r="E21" s="14">
        <v>800000</v>
      </c>
      <c r="F21" s="14">
        <v>2583900000</v>
      </c>
      <c r="G21" s="14">
        <v>114600000</v>
      </c>
      <c r="H21" s="14">
        <v>3019100000</v>
      </c>
      <c r="I21" s="14">
        <v>86900000</v>
      </c>
      <c r="J21" s="14">
        <v>91900000</v>
      </c>
      <c r="K21" s="14">
        <v>278900000</v>
      </c>
      <c r="L21" s="14">
        <v>174500000</v>
      </c>
      <c r="M21" s="14">
        <f t="shared" si="1"/>
        <v>6788000000</v>
      </c>
      <c r="N21" s="13">
        <v>7.8216108333333301</v>
      </c>
      <c r="O21" s="14">
        <f t="shared" si="12"/>
        <v>55921984.527270779</v>
      </c>
      <c r="P21" s="14">
        <f t="shared" si="2"/>
        <v>0</v>
      </c>
      <c r="Q21" s="14">
        <f t="shared" si="3"/>
        <v>102280.72158622913</v>
      </c>
      <c r="R21" s="14">
        <f t="shared" si="4"/>
        <v>330353945.63332182</v>
      </c>
      <c r="S21" s="14">
        <f t="shared" si="5"/>
        <v>14651713.367227323</v>
      </c>
      <c r="T21" s="14">
        <f t="shared" si="6"/>
        <v>385994658.17623049</v>
      </c>
      <c r="U21" s="14">
        <f t="shared" si="7"/>
        <v>11110243.382304139</v>
      </c>
      <c r="V21" s="14">
        <f t="shared" si="8"/>
        <v>11749497.892218072</v>
      </c>
      <c r="W21" s="14">
        <f t="shared" si="9"/>
        <v>35657616.562999129</v>
      </c>
      <c r="X21" s="14">
        <f t="shared" si="10"/>
        <v>22309982.395996232</v>
      </c>
      <c r="Y21" s="14">
        <f t="shared" si="11"/>
        <v>867851922.65915418</v>
      </c>
      <c r="Z21" s="14">
        <v>1000000</v>
      </c>
    </row>
    <row r="22" spans="1:26" ht="15" customHeight="1" x14ac:dyDescent="0.35">
      <c r="A22" s="10" t="s">
        <v>19</v>
      </c>
      <c r="B22" s="10">
        <v>2003</v>
      </c>
      <c r="C22" s="14">
        <v>304299999.99999994</v>
      </c>
      <c r="D22" s="14">
        <v>174200000</v>
      </c>
      <c r="E22" s="14">
        <v>76200000</v>
      </c>
      <c r="F22" s="14">
        <v>3677900000</v>
      </c>
      <c r="G22" s="14">
        <v>138700000</v>
      </c>
      <c r="H22" s="14">
        <v>2914000000</v>
      </c>
      <c r="I22" s="14">
        <v>171000000</v>
      </c>
      <c r="J22" s="14">
        <v>102000000</v>
      </c>
      <c r="K22" s="14">
        <v>282400000</v>
      </c>
      <c r="L22" s="14">
        <v>888400000</v>
      </c>
      <c r="M22" s="14">
        <f t="shared" si="1"/>
        <v>8729100000</v>
      </c>
      <c r="N22" s="13">
        <v>7.9408445833333303</v>
      </c>
      <c r="O22" s="14">
        <f t="shared" si="12"/>
        <v>38320860.811037794</v>
      </c>
      <c r="P22" s="14">
        <f t="shared" si="2"/>
        <v>21937213.122848455</v>
      </c>
      <c r="Q22" s="14">
        <f t="shared" si="3"/>
        <v>9595956.6013837662</v>
      </c>
      <c r="R22" s="14">
        <f t="shared" si="4"/>
        <v>463162320.00300992</v>
      </c>
      <c r="S22" s="14">
        <f t="shared" si="5"/>
        <v>17466655.913542368</v>
      </c>
      <c r="T22" s="14">
        <f t="shared" si="6"/>
        <v>366963484.73008263</v>
      </c>
      <c r="U22" s="14">
        <f t="shared" si="7"/>
        <v>21534233.318065934</v>
      </c>
      <c r="V22" s="14">
        <f t="shared" si="8"/>
        <v>12844981.277442837</v>
      </c>
      <c r="W22" s="14">
        <f t="shared" si="9"/>
        <v>35562967.772057429</v>
      </c>
      <c r="X22" s="14">
        <f t="shared" si="10"/>
        <v>111877268.30274722</v>
      </c>
      <c r="Y22" s="14">
        <f t="shared" si="11"/>
        <v>1099265941.8522184</v>
      </c>
      <c r="Z22" s="14">
        <v>1000000</v>
      </c>
    </row>
    <row r="23" spans="1:26" ht="15" customHeight="1" x14ac:dyDescent="0.35">
      <c r="A23" s="10" t="s">
        <v>19</v>
      </c>
      <c r="B23" s="10">
        <v>2004</v>
      </c>
      <c r="C23" s="14">
        <v>340600000</v>
      </c>
      <c r="D23" s="14">
        <v>100000000</v>
      </c>
      <c r="E23" s="14">
        <v>3800000</v>
      </c>
      <c r="F23" s="14">
        <v>3216100000</v>
      </c>
      <c r="G23" s="14">
        <v>130800000.00000001</v>
      </c>
      <c r="H23" s="14">
        <v>3364000000</v>
      </c>
      <c r="I23" s="14">
        <v>109900000</v>
      </c>
      <c r="J23" s="14">
        <v>90700000</v>
      </c>
      <c r="K23" s="14">
        <v>282200000</v>
      </c>
      <c r="L23" s="14">
        <v>405400000</v>
      </c>
      <c r="M23" s="14">
        <f t="shared" si="1"/>
        <v>8043500000</v>
      </c>
      <c r="N23" s="13">
        <v>7.9464945833333296</v>
      </c>
      <c r="O23" s="14">
        <f t="shared" si="12"/>
        <v>42861666.415070772</v>
      </c>
      <c r="P23" s="14">
        <f t="shared" si="2"/>
        <v>12584165.12480058</v>
      </c>
      <c r="Q23" s="14">
        <f t="shared" si="3"/>
        <v>478198.27474242204</v>
      </c>
      <c r="R23" s="14">
        <f t="shared" si="4"/>
        <v>404719334.57871145</v>
      </c>
      <c r="S23" s="14">
        <f t="shared" si="5"/>
        <v>16460087.983239161</v>
      </c>
      <c r="T23" s="14">
        <f t="shared" si="6"/>
        <v>423331314.7982915</v>
      </c>
      <c r="U23" s="14">
        <f t="shared" si="7"/>
        <v>13829997.472155837</v>
      </c>
      <c r="V23" s="14">
        <f t="shared" si="8"/>
        <v>11413837.768194126</v>
      </c>
      <c r="W23" s="14">
        <f t="shared" si="9"/>
        <v>35512513.982187234</v>
      </c>
      <c r="X23" s="14">
        <f t="shared" si="10"/>
        <v>51016205.415941551</v>
      </c>
      <c r="Y23" s="14">
        <f t="shared" si="11"/>
        <v>1012207321.8133346</v>
      </c>
      <c r="Z23" s="14">
        <v>1000000</v>
      </c>
    </row>
    <row r="24" spans="1:26" ht="15" customHeight="1" x14ac:dyDescent="0.35">
      <c r="A24" s="10" t="s">
        <v>19</v>
      </c>
      <c r="B24" s="10">
        <v>2005</v>
      </c>
      <c r="C24" s="14">
        <v>347600000</v>
      </c>
      <c r="D24" s="14">
        <v>24900000</v>
      </c>
      <c r="E24" s="14">
        <v>149700000</v>
      </c>
      <c r="F24" s="14">
        <v>3045200000.0000005</v>
      </c>
      <c r="G24" s="14">
        <v>611500000</v>
      </c>
      <c r="H24" s="14">
        <v>4318400000</v>
      </c>
      <c r="I24" s="14">
        <v>395400000</v>
      </c>
      <c r="J24" s="14">
        <v>101400000</v>
      </c>
      <c r="K24" s="14">
        <v>493800000</v>
      </c>
      <c r="L24" s="14">
        <v>86400000</v>
      </c>
      <c r="M24" s="14">
        <f t="shared" si="1"/>
        <v>9574300000</v>
      </c>
      <c r="N24" s="13">
        <v>7.6338991666666702</v>
      </c>
      <c r="O24" s="14">
        <f t="shared" si="12"/>
        <v>45533742.640692882</v>
      </c>
      <c r="P24" s="14">
        <f t="shared" si="2"/>
        <v>3261766.9498079768</v>
      </c>
      <c r="Q24" s="14">
        <f t="shared" si="3"/>
        <v>19609900.095833499</v>
      </c>
      <c r="R24" s="14">
        <f t="shared" si="4"/>
        <v>398904928.33555228</v>
      </c>
      <c r="S24" s="14">
        <f t="shared" si="5"/>
        <v>80103232.522392675</v>
      </c>
      <c r="T24" s="14">
        <f t="shared" si="6"/>
        <v>565687325.14260101</v>
      </c>
      <c r="U24" s="14">
        <f t="shared" si="7"/>
        <v>51795287.227071241</v>
      </c>
      <c r="V24" s="14">
        <f t="shared" si="8"/>
        <v>13282858.181145737</v>
      </c>
      <c r="W24" s="14">
        <f t="shared" si="9"/>
        <v>64685161.438360594</v>
      </c>
      <c r="X24" s="14">
        <f t="shared" si="10"/>
        <v>11317938.331863822</v>
      </c>
      <c r="Y24" s="14">
        <f t="shared" si="11"/>
        <v>1254182140.8653216</v>
      </c>
      <c r="Z24" s="14">
        <v>1000000</v>
      </c>
    </row>
    <row r="25" spans="1:26" ht="15" customHeight="1" x14ac:dyDescent="0.35">
      <c r="A25" s="10" t="s">
        <v>19</v>
      </c>
      <c r="B25" s="10">
        <v>2006</v>
      </c>
      <c r="C25" s="14">
        <v>417799999.99999994</v>
      </c>
      <c r="D25" s="14">
        <v>20800000</v>
      </c>
      <c r="E25" s="14">
        <v>155200000</v>
      </c>
      <c r="F25" s="14">
        <v>5005600000</v>
      </c>
      <c r="G25" s="14">
        <v>634800000</v>
      </c>
      <c r="H25" s="14">
        <v>4596500000</v>
      </c>
      <c r="I25" s="14">
        <v>524600000</v>
      </c>
      <c r="J25" s="14">
        <v>119100000</v>
      </c>
      <c r="K25" s="14">
        <v>499900000</v>
      </c>
      <c r="L25" s="14">
        <v>125200000</v>
      </c>
      <c r="M25" s="14">
        <f t="shared" si="1"/>
        <v>12099500000</v>
      </c>
      <c r="N25" s="13">
        <v>7.6026270833333296</v>
      </c>
      <c r="O25" s="14">
        <f t="shared" si="12"/>
        <v>54954688.086163215</v>
      </c>
      <c r="P25" s="14">
        <f t="shared" si="2"/>
        <v>2735896.3910775371</v>
      </c>
      <c r="Q25" s="14">
        <f t="shared" si="3"/>
        <v>20413996.148809317</v>
      </c>
      <c r="R25" s="14">
        <f t="shared" si="4"/>
        <v>658403989.19123662</v>
      </c>
      <c r="S25" s="14">
        <f t="shared" si="5"/>
        <v>83497453.320000991</v>
      </c>
      <c r="T25" s="14">
        <f t="shared" si="6"/>
        <v>604593642.38403368</v>
      </c>
      <c r="U25" s="14">
        <f t="shared" si="7"/>
        <v>69002463.786503658</v>
      </c>
      <c r="V25" s="14">
        <f t="shared" si="8"/>
        <v>15665637.508525707</v>
      </c>
      <c r="W25" s="14">
        <f t="shared" si="9"/>
        <v>65753586.822099082</v>
      </c>
      <c r="X25" s="14">
        <f t="shared" si="10"/>
        <v>16467991.738601331</v>
      </c>
      <c r="Y25" s="14">
        <f t="shared" si="11"/>
        <v>1591489345.3770511</v>
      </c>
      <c r="Z25" s="14">
        <v>1000000</v>
      </c>
    </row>
    <row r="26" spans="1:26" ht="15" customHeight="1" x14ac:dyDescent="0.35">
      <c r="A26" s="10" t="s">
        <v>19</v>
      </c>
      <c r="B26" s="10">
        <v>2007</v>
      </c>
      <c r="C26" s="14">
        <v>390200000.00000006</v>
      </c>
      <c r="D26" s="14">
        <v>15300000</v>
      </c>
      <c r="E26" s="14">
        <v>148300000</v>
      </c>
      <c r="F26" s="14">
        <v>5665700000</v>
      </c>
      <c r="G26" s="14">
        <v>569700000</v>
      </c>
      <c r="H26" s="14">
        <v>4861000000</v>
      </c>
      <c r="I26" s="14">
        <v>358900000</v>
      </c>
      <c r="J26" s="14">
        <v>133500000</v>
      </c>
      <c r="K26" s="14">
        <v>322200000</v>
      </c>
      <c r="L26" s="14">
        <v>136900000</v>
      </c>
      <c r="M26" s="14">
        <f t="shared" si="1"/>
        <v>12601700000</v>
      </c>
      <c r="N26" s="13">
        <v>7.6733020833333301</v>
      </c>
      <c r="O26" s="14">
        <f t="shared" si="12"/>
        <v>50851640.631681576</v>
      </c>
      <c r="P26" s="14">
        <f t="shared" si="2"/>
        <v>1993926.4522417428</v>
      </c>
      <c r="Q26" s="14">
        <f t="shared" si="3"/>
        <v>19326751.167807218</v>
      </c>
      <c r="R26" s="14">
        <f t="shared" si="4"/>
        <v>738365300.68405497</v>
      </c>
      <c r="S26" s="14">
        <f t="shared" si="5"/>
        <v>74244437.898177832</v>
      </c>
      <c r="T26" s="14">
        <f t="shared" si="6"/>
        <v>633495195.05536675</v>
      </c>
      <c r="U26" s="14">
        <f t="shared" si="7"/>
        <v>46772562.333958268</v>
      </c>
      <c r="V26" s="14">
        <f t="shared" si="8"/>
        <v>17397985.710736774</v>
      </c>
      <c r="W26" s="14">
        <f t="shared" si="9"/>
        <v>41989745.288384937</v>
      </c>
      <c r="X26" s="14">
        <f t="shared" si="10"/>
        <v>17841080.477901608</v>
      </c>
      <c r="Y26" s="14">
        <f t="shared" si="11"/>
        <v>1642278625.7003117</v>
      </c>
      <c r="Z26" s="14">
        <v>1000000</v>
      </c>
    </row>
    <row r="27" spans="1:26" ht="15" customHeight="1" x14ac:dyDescent="0.35">
      <c r="A27" s="10" t="s">
        <v>19</v>
      </c>
      <c r="B27" s="10">
        <v>2008</v>
      </c>
      <c r="C27" s="14">
        <v>612800000</v>
      </c>
      <c r="D27" s="14">
        <v>11700000</v>
      </c>
      <c r="E27" s="14">
        <v>201400000</v>
      </c>
      <c r="F27" s="14">
        <v>5542900000</v>
      </c>
      <c r="G27" s="14">
        <v>203500000</v>
      </c>
      <c r="H27" s="14">
        <v>5028300000</v>
      </c>
      <c r="I27" s="14">
        <v>422800000</v>
      </c>
      <c r="J27" s="14">
        <v>121600000</v>
      </c>
      <c r="K27" s="14">
        <v>791500000</v>
      </c>
      <c r="L27" s="14">
        <v>284600000</v>
      </c>
      <c r="M27" s="14">
        <f t="shared" si="1"/>
        <v>13221100000</v>
      </c>
      <c r="N27" s="13">
        <v>7.5598620833333303</v>
      </c>
      <c r="O27" s="14">
        <f t="shared" si="12"/>
        <v>81059679.825508311</v>
      </c>
      <c r="P27" s="14">
        <f t="shared" si="2"/>
        <v>1547647.2812637847</v>
      </c>
      <c r="Q27" s="14">
        <f t="shared" si="3"/>
        <v>26640697.645002242</v>
      </c>
      <c r="R27" s="14">
        <f t="shared" si="4"/>
        <v>733201206.43735313</v>
      </c>
      <c r="S27" s="14">
        <f t="shared" si="5"/>
        <v>26918480.49035728</v>
      </c>
      <c r="T27" s="14">
        <f t="shared" si="6"/>
        <v>665131181.57082808</v>
      </c>
      <c r="U27" s="14">
        <f t="shared" si="7"/>
        <v>55926946.198147707</v>
      </c>
      <c r="V27" s="14">
        <f t="shared" si="8"/>
        <v>16084949.521510787</v>
      </c>
      <c r="W27" s="14">
        <f t="shared" si="9"/>
        <v>104697677.189768</v>
      </c>
      <c r="X27" s="14">
        <f t="shared" si="10"/>
        <v>37646189.422878042</v>
      </c>
      <c r="Y27" s="14">
        <f t="shared" si="11"/>
        <v>1748854655.5826175</v>
      </c>
      <c r="Z27" s="14">
        <v>1000000</v>
      </c>
    </row>
    <row r="28" spans="1:26" ht="15" customHeight="1" x14ac:dyDescent="0.35">
      <c r="A28" s="10" t="s">
        <v>19</v>
      </c>
      <c r="B28" s="10">
        <v>2009</v>
      </c>
      <c r="C28" s="14">
        <v>284299999.99999994</v>
      </c>
      <c r="D28" s="14">
        <v>6600000</v>
      </c>
      <c r="E28" s="14">
        <v>186300000</v>
      </c>
      <c r="F28" s="14">
        <v>4667300000</v>
      </c>
      <c r="G28" s="14">
        <v>216700000</v>
      </c>
      <c r="H28" s="14">
        <v>5563100000</v>
      </c>
      <c r="I28" s="14">
        <v>447000000</v>
      </c>
      <c r="J28" s="14">
        <v>113800000</v>
      </c>
      <c r="K28" s="14">
        <v>653000000</v>
      </c>
      <c r="L28" s="14">
        <v>410500000</v>
      </c>
      <c r="M28" s="14">
        <f t="shared" si="1"/>
        <v>12548600000</v>
      </c>
      <c r="N28" s="13">
        <v>8.1615470833333301</v>
      </c>
      <c r="O28" s="14">
        <f t="shared" si="12"/>
        <v>34834081.957398504</v>
      </c>
      <c r="P28" s="14">
        <f t="shared" si="2"/>
        <v>808670.21075916348</v>
      </c>
      <c r="Q28" s="14">
        <f t="shared" si="3"/>
        <v>22826554.585520025</v>
      </c>
      <c r="R28" s="14">
        <f t="shared" si="4"/>
        <v>571864617.37518847</v>
      </c>
      <c r="S28" s="14">
        <f t="shared" si="5"/>
        <v>26551338.586592533</v>
      </c>
      <c r="T28" s="14">
        <f t="shared" si="6"/>
        <v>681623219.61731851</v>
      </c>
      <c r="U28" s="14">
        <f t="shared" si="7"/>
        <v>54769027.910506979</v>
      </c>
      <c r="V28" s="14">
        <f t="shared" si="8"/>
        <v>13943434.846120121</v>
      </c>
      <c r="W28" s="14">
        <f t="shared" si="9"/>
        <v>80009340.5493536</v>
      </c>
      <c r="X28" s="14">
        <f t="shared" si="10"/>
        <v>50296836.593429789</v>
      </c>
      <c r="Y28" s="14">
        <f t="shared" si="11"/>
        <v>1537527122.2321877</v>
      </c>
      <c r="Z28" s="14">
        <v>1000000</v>
      </c>
    </row>
    <row r="29" spans="1:26" ht="15" customHeight="1" x14ac:dyDescent="0.35">
      <c r="A29" s="10" t="s">
        <v>19</v>
      </c>
      <c r="B29" s="10">
        <v>2010</v>
      </c>
      <c r="C29" s="14">
        <v>428632184.77999997</v>
      </c>
      <c r="D29" s="14">
        <v>4117693.99</v>
      </c>
      <c r="E29" s="14">
        <v>145804516.04000002</v>
      </c>
      <c r="F29" s="14">
        <v>5484120950.6800003</v>
      </c>
      <c r="G29" s="14">
        <v>183902643.16999999</v>
      </c>
      <c r="H29" s="14">
        <v>5164755388.3100004</v>
      </c>
      <c r="I29" s="14">
        <v>780614156.92999995</v>
      </c>
      <c r="J29" s="14">
        <v>135825914.52000001</v>
      </c>
      <c r="K29" s="14">
        <v>540621661.97000003</v>
      </c>
      <c r="L29" s="14">
        <v>860336091.48000002</v>
      </c>
      <c r="M29" s="14">
        <f t="shared" si="1"/>
        <v>13728731201.870001</v>
      </c>
      <c r="N29" s="13">
        <v>8.0577354166666701</v>
      </c>
      <c r="O29" s="14">
        <f t="shared" si="12"/>
        <v>53195117.81106817</v>
      </c>
      <c r="P29" s="14">
        <f t="shared" si="2"/>
        <v>511023.72776883893</v>
      </c>
      <c r="Q29" s="14">
        <f t="shared" si="3"/>
        <v>18094974.394222111</v>
      </c>
      <c r="R29" s="14">
        <f t="shared" si="4"/>
        <v>680603254.7726264</v>
      </c>
      <c r="S29" s="14">
        <f t="shared" si="5"/>
        <v>22823117.620568007</v>
      </c>
      <c r="T29" s="14">
        <f t="shared" si="6"/>
        <v>640968599.89063287</v>
      </c>
      <c r="U29" s="14">
        <f t="shared" si="7"/>
        <v>96877610.961930171</v>
      </c>
      <c r="V29" s="14">
        <f t="shared" si="8"/>
        <v>16856586.558930296</v>
      </c>
      <c r="W29" s="14">
        <f t="shared" si="9"/>
        <v>67093498.857231624</v>
      </c>
      <c r="X29" s="14">
        <f t="shared" si="10"/>
        <v>106771449.66816303</v>
      </c>
      <c r="Y29" s="14">
        <f t="shared" si="11"/>
        <v>1703795234.2631414</v>
      </c>
      <c r="Z29" s="14">
        <v>1000000</v>
      </c>
    </row>
    <row r="30" spans="1:26" ht="15" customHeight="1" x14ac:dyDescent="0.35">
      <c r="A30" s="10" t="s">
        <v>19</v>
      </c>
      <c r="B30" s="10">
        <v>2011</v>
      </c>
      <c r="C30" s="14">
        <v>168787974.75</v>
      </c>
      <c r="D30" s="14">
        <v>5860135.9100000001</v>
      </c>
      <c r="E30" s="14">
        <v>167050197.22</v>
      </c>
      <c r="F30" s="14">
        <v>7347874478.1599998</v>
      </c>
      <c r="G30" s="14">
        <v>380601176.47000003</v>
      </c>
      <c r="H30" s="14">
        <v>5502321184.6499996</v>
      </c>
      <c r="I30" s="14">
        <v>283130454</v>
      </c>
      <c r="J30" s="14">
        <v>179160866.88999999</v>
      </c>
      <c r="K30" s="14">
        <v>268517767.39999998</v>
      </c>
      <c r="L30" s="14">
        <v>433487091.82999998</v>
      </c>
      <c r="M30" s="14">
        <f t="shared" si="1"/>
        <v>14736791327.279999</v>
      </c>
      <c r="N30" s="13">
        <v>7.78541333333333</v>
      </c>
      <c r="O30" s="14">
        <f t="shared" si="12"/>
        <v>21680027.446626693</v>
      </c>
      <c r="P30" s="14">
        <f t="shared" si="2"/>
        <v>752707.10225618538</v>
      </c>
      <c r="Q30" s="14">
        <f t="shared" si="3"/>
        <v>21456818.034923438</v>
      </c>
      <c r="R30" s="14">
        <f t="shared" si="4"/>
        <v>943800176.5044378</v>
      </c>
      <c r="S30" s="14">
        <f t="shared" si="5"/>
        <v>48886444.45381622</v>
      </c>
      <c r="T30" s="14">
        <f t="shared" si="6"/>
        <v>706747471.08053374</v>
      </c>
      <c r="U30" s="14">
        <f t="shared" si="7"/>
        <v>36366785.150349557</v>
      </c>
      <c r="V30" s="14">
        <f t="shared" si="8"/>
        <v>23012377.02087323</v>
      </c>
      <c r="W30" s="14">
        <f t="shared" si="9"/>
        <v>34489853.769271091</v>
      </c>
      <c r="X30" s="14">
        <f t="shared" si="10"/>
        <v>55679393.407928698</v>
      </c>
      <c r="Y30" s="14">
        <f t="shared" si="11"/>
        <v>1892872053.9710166</v>
      </c>
      <c r="Z30" s="14">
        <v>1000000</v>
      </c>
    </row>
    <row r="31" spans="1:26" ht="15" customHeight="1" x14ac:dyDescent="0.35">
      <c r="A31" s="10" t="s">
        <v>19</v>
      </c>
      <c r="B31" s="10">
        <v>2012</v>
      </c>
      <c r="C31" s="14">
        <v>295739990.06999999</v>
      </c>
      <c r="D31" s="14">
        <v>13042399.699999999</v>
      </c>
      <c r="E31" s="14">
        <v>121229071.13000001</v>
      </c>
      <c r="F31" s="14">
        <v>4986455324.3199997</v>
      </c>
      <c r="G31" s="14">
        <v>426948428.75</v>
      </c>
      <c r="H31" s="14">
        <v>6161454349.5100002</v>
      </c>
      <c r="I31" s="14">
        <v>119272376.67</v>
      </c>
      <c r="J31" s="14">
        <v>136228061.66999999</v>
      </c>
      <c r="K31" s="14">
        <v>399241638.13</v>
      </c>
      <c r="L31" s="14">
        <v>352442773.38</v>
      </c>
      <c r="M31" s="14">
        <f t="shared" si="1"/>
        <v>13012054413.329998</v>
      </c>
      <c r="N31" s="13">
        <v>7.8336066666666699</v>
      </c>
      <c r="O31" s="14">
        <f t="shared" si="12"/>
        <v>37752723.95644065</v>
      </c>
      <c r="P31" s="14">
        <f t="shared" si="2"/>
        <v>1664929.1003462849</v>
      </c>
      <c r="Q31" s="14">
        <f t="shared" si="3"/>
        <v>15475511.637040745</v>
      </c>
      <c r="R31" s="14">
        <f t="shared" si="4"/>
        <v>636546553.39515781</v>
      </c>
      <c r="S31" s="14">
        <f t="shared" si="5"/>
        <v>54502152.956790417</v>
      </c>
      <c r="T31" s="14">
        <f t="shared" si="6"/>
        <v>786541195.09574533</v>
      </c>
      <c r="U31" s="14">
        <f t="shared" si="7"/>
        <v>15225729.570712846</v>
      </c>
      <c r="V31" s="14">
        <f t="shared" si="8"/>
        <v>17390209.576091379</v>
      </c>
      <c r="W31" s="14">
        <f t="shared" si="9"/>
        <v>50965239.272076443</v>
      </c>
      <c r="X31" s="14">
        <f t="shared" si="10"/>
        <v>44991124.570972398</v>
      </c>
      <c r="Y31" s="14">
        <f t="shared" si="11"/>
        <v>1661055369.1313741</v>
      </c>
      <c r="Z31" s="14">
        <v>1000000</v>
      </c>
    </row>
    <row r="32" spans="1:26" ht="15" customHeight="1" x14ac:dyDescent="0.35">
      <c r="A32" s="10" t="s">
        <v>19</v>
      </c>
      <c r="B32" s="10">
        <v>2013</v>
      </c>
      <c r="C32" s="14">
        <v>73500000</v>
      </c>
      <c r="D32" s="14">
        <v>38500000</v>
      </c>
      <c r="E32" s="14">
        <v>198700000</v>
      </c>
      <c r="F32" s="14">
        <v>4205300000</v>
      </c>
      <c r="G32" s="14">
        <v>308100000</v>
      </c>
      <c r="H32" s="14">
        <v>6700600000</v>
      </c>
      <c r="I32" s="14">
        <v>259010000</v>
      </c>
      <c r="J32" s="14">
        <v>110200000</v>
      </c>
      <c r="K32" s="14">
        <v>384800000</v>
      </c>
      <c r="L32" s="14">
        <v>434900000</v>
      </c>
      <c r="M32" s="14">
        <f t="shared" si="1"/>
        <v>12713610000</v>
      </c>
      <c r="N32" s="13">
        <v>7.8670179516329597</v>
      </c>
      <c r="O32" s="14">
        <f t="shared" si="12"/>
        <v>9342803.1373366304</v>
      </c>
      <c r="P32" s="14">
        <f t="shared" si="2"/>
        <v>4893849.2624144247</v>
      </c>
      <c r="Q32" s="14">
        <f t="shared" si="3"/>
        <v>25257346.71277263</v>
      </c>
      <c r="R32" s="14">
        <f t="shared" si="4"/>
        <v>534548163.72029561</v>
      </c>
      <c r="S32" s="14">
        <f t="shared" si="5"/>
        <v>39163505.396100894</v>
      </c>
      <c r="T32" s="14">
        <f t="shared" si="6"/>
        <v>851733152.40867782</v>
      </c>
      <c r="U32" s="14">
        <f t="shared" si="7"/>
        <v>32923529.804102864</v>
      </c>
      <c r="V32" s="14">
        <f t="shared" si="8"/>
        <v>14007849.057612197</v>
      </c>
      <c r="W32" s="14">
        <f t="shared" si="9"/>
        <v>48913070.030573264</v>
      </c>
      <c r="X32" s="14">
        <f t="shared" si="10"/>
        <v>55281429.720104761</v>
      </c>
      <c r="Y32" s="14">
        <f t="shared" si="11"/>
        <v>1616064699.2499912</v>
      </c>
      <c r="Z32" s="14">
        <v>1000000</v>
      </c>
    </row>
    <row r="33" spans="1:26" ht="15" customHeight="1" x14ac:dyDescent="0.35">
      <c r="A33" s="10" t="s">
        <v>19</v>
      </c>
      <c r="B33" s="10">
        <v>2014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f t="shared" si="1"/>
        <v>0</v>
      </c>
      <c r="N33" s="13">
        <v>7.8988514027588002</v>
      </c>
      <c r="O33" s="14">
        <f t="shared" si="12"/>
        <v>0</v>
      </c>
      <c r="P33" s="14">
        <f t="shared" si="2"/>
        <v>0</v>
      </c>
      <c r="Q33" s="14">
        <f t="shared" si="3"/>
        <v>0</v>
      </c>
      <c r="R33" s="14">
        <f t="shared" si="4"/>
        <v>0</v>
      </c>
      <c r="S33" s="14">
        <f t="shared" si="5"/>
        <v>0</v>
      </c>
      <c r="T33" s="14">
        <f t="shared" si="6"/>
        <v>0</v>
      </c>
      <c r="U33" s="14">
        <f t="shared" si="7"/>
        <v>0</v>
      </c>
      <c r="V33" s="14">
        <f t="shared" si="8"/>
        <v>0</v>
      </c>
      <c r="W33" s="14">
        <f t="shared" si="9"/>
        <v>0</v>
      </c>
      <c r="X33" s="14">
        <f t="shared" si="10"/>
        <v>0</v>
      </c>
      <c r="Y33" s="14">
        <f t="shared" si="11"/>
        <v>0</v>
      </c>
      <c r="Z33" s="14">
        <v>1000000</v>
      </c>
    </row>
    <row r="34" spans="1:26" ht="15" customHeight="1" x14ac:dyDescent="0.35">
      <c r="A34" s="10" t="s">
        <v>20</v>
      </c>
      <c r="B34" s="10">
        <v>1999</v>
      </c>
      <c r="C34" s="14">
        <v>8231700000.000001</v>
      </c>
      <c r="D34" s="14">
        <v>2701500000</v>
      </c>
      <c r="E34" s="14">
        <v>819600000</v>
      </c>
      <c r="F34" s="14">
        <v>59426299999.999992</v>
      </c>
      <c r="G34" s="14">
        <v>3681200000</v>
      </c>
      <c r="H34" s="14">
        <v>27212400000</v>
      </c>
      <c r="I34" s="14">
        <v>6061900000</v>
      </c>
      <c r="J34" s="14">
        <v>0</v>
      </c>
      <c r="K34" s="14">
        <v>8483299999.999999</v>
      </c>
      <c r="L34" s="14">
        <v>2298300000</v>
      </c>
      <c r="M34" s="14">
        <f t="shared" si="1"/>
        <v>118916200000</v>
      </c>
      <c r="N34" s="13">
        <v>9.5605333333333302</v>
      </c>
      <c r="O34" s="14">
        <f t="shared" si="12"/>
        <v>861008451.41135824</v>
      </c>
      <c r="P34" s="14">
        <f t="shared" si="2"/>
        <v>282567918.10777652</v>
      </c>
      <c r="Q34" s="14">
        <f t="shared" si="3"/>
        <v>85727435.010599151</v>
      </c>
      <c r="R34" s="14">
        <f t="shared" si="4"/>
        <v>6215793400.6471062</v>
      </c>
      <c r="S34" s="14">
        <f t="shared" si="5"/>
        <v>385041280.82115376</v>
      </c>
      <c r="T34" s="14">
        <f t="shared" si="6"/>
        <v>2846326564.7662621</v>
      </c>
      <c r="U34" s="14">
        <f t="shared" si="7"/>
        <v>634054585.51824188</v>
      </c>
      <c r="V34" s="14">
        <f t="shared" si="8"/>
        <v>0</v>
      </c>
      <c r="W34" s="14">
        <f t="shared" si="9"/>
        <v>887324974.89679813</v>
      </c>
      <c r="X34" s="14">
        <f t="shared" si="10"/>
        <v>240394538.65893123</v>
      </c>
      <c r="Y34" s="14">
        <f t="shared" si="11"/>
        <v>12438239149.838228</v>
      </c>
      <c r="Z34" s="14">
        <v>1000000</v>
      </c>
    </row>
    <row r="35" spans="1:26" ht="15" customHeight="1" x14ac:dyDescent="0.35">
      <c r="A35" s="10" t="s">
        <v>20</v>
      </c>
      <c r="B35" s="10">
        <v>2000</v>
      </c>
      <c r="C35" s="14">
        <v>8491100000</v>
      </c>
      <c r="D35" s="14">
        <v>2712500000</v>
      </c>
      <c r="E35" s="14">
        <v>520900000.00000012</v>
      </c>
      <c r="F35" s="14">
        <v>67441600000.000008</v>
      </c>
      <c r="G35" s="14">
        <v>3562400000</v>
      </c>
      <c r="H35" s="14">
        <v>37654400000</v>
      </c>
      <c r="I35" s="14">
        <v>7922900000</v>
      </c>
      <c r="J35" s="14">
        <v>0</v>
      </c>
      <c r="K35" s="14">
        <v>11703400000</v>
      </c>
      <c r="L35" s="14">
        <v>2720700000</v>
      </c>
      <c r="M35" s="14">
        <f t="shared" si="1"/>
        <v>142729900000</v>
      </c>
      <c r="N35" s="13">
        <v>9.4555666666666607</v>
      </c>
      <c r="O35" s="14">
        <f t="shared" si="12"/>
        <v>898000119.85884917</v>
      </c>
      <c r="P35" s="14">
        <f t="shared" si="2"/>
        <v>286868053.03401542</v>
      </c>
      <c r="Q35" s="14">
        <f t="shared" si="3"/>
        <v>55089241.963287987</v>
      </c>
      <c r="R35" s="14">
        <f t="shared" si="4"/>
        <v>7132475755.0226202</v>
      </c>
      <c r="S35" s="14">
        <f t="shared" si="5"/>
        <v>376751613.68788075</v>
      </c>
      <c r="T35" s="14">
        <f t="shared" si="6"/>
        <v>3982246789.3692279</v>
      </c>
      <c r="U35" s="14">
        <f t="shared" si="7"/>
        <v>837908533.59749341</v>
      </c>
      <c r="V35" s="14">
        <f t="shared" si="8"/>
        <v>0</v>
      </c>
      <c r="W35" s="14">
        <f t="shared" si="9"/>
        <v>1237725925.1164224</v>
      </c>
      <c r="X35" s="14">
        <f t="shared" si="10"/>
        <v>287735267.05609059</v>
      </c>
      <c r="Y35" s="14">
        <f t="shared" si="11"/>
        <v>15094801298.705887</v>
      </c>
      <c r="Z35" s="14">
        <v>1000000</v>
      </c>
    </row>
    <row r="36" spans="1:26" ht="15" customHeight="1" x14ac:dyDescent="0.35">
      <c r="A36" s="10" t="s">
        <v>20</v>
      </c>
      <c r="B36" s="10">
        <v>2001</v>
      </c>
      <c r="C36" s="14">
        <v>8142200000</v>
      </c>
      <c r="D36" s="14">
        <v>2422700000</v>
      </c>
      <c r="E36" s="14">
        <v>2056500000</v>
      </c>
      <c r="F36" s="14">
        <v>62593299999.999992</v>
      </c>
      <c r="G36" s="14">
        <v>3027500000</v>
      </c>
      <c r="H36" s="14">
        <v>45954900000</v>
      </c>
      <c r="I36" s="14">
        <v>3710800000</v>
      </c>
      <c r="J36" s="14">
        <v>0</v>
      </c>
      <c r="K36" s="14">
        <v>12764100000</v>
      </c>
      <c r="L36" s="14">
        <v>3876400000</v>
      </c>
      <c r="M36" s="14">
        <f t="shared" si="1"/>
        <v>144548400000</v>
      </c>
      <c r="N36" s="13">
        <v>9.3424583333333295</v>
      </c>
      <c r="O36" s="14">
        <f t="shared" si="12"/>
        <v>871526498.64641297</v>
      </c>
      <c r="P36" s="14">
        <f t="shared" si="2"/>
        <v>259321466.95864323</v>
      </c>
      <c r="Q36" s="14">
        <f t="shared" si="3"/>
        <v>220124075.12298253</v>
      </c>
      <c r="R36" s="14">
        <f t="shared" si="4"/>
        <v>6699874676.0979242</v>
      </c>
      <c r="S36" s="14">
        <f t="shared" si="5"/>
        <v>324058175.26614618</v>
      </c>
      <c r="T36" s="14">
        <f t="shared" si="6"/>
        <v>4918930153.1092386</v>
      </c>
      <c r="U36" s="14">
        <f t="shared" si="7"/>
        <v>397197382.91581017</v>
      </c>
      <c r="V36" s="14">
        <f t="shared" si="8"/>
        <v>0</v>
      </c>
      <c r="W36" s="14">
        <f t="shared" si="9"/>
        <v>1366246393.0353811</v>
      </c>
      <c r="X36" s="14">
        <f t="shared" si="10"/>
        <v>414922910.19048357</v>
      </c>
      <c r="Y36" s="14">
        <f t="shared" si="11"/>
        <v>15472201731.343023</v>
      </c>
      <c r="Z36" s="14">
        <v>1000000</v>
      </c>
    </row>
    <row r="37" spans="1:26" ht="15" customHeight="1" x14ac:dyDescent="0.35">
      <c r="A37" s="10" t="s">
        <v>20</v>
      </c>
      <c r="B37" s="10">
        <v>2002</v>
      </c>
      <c r="C37" s="14">
        <v>4977300000</v>
      </c>
      <c r="D37" s="14">
        <v>1447800000</v>
      </c>
      <c r="E37" s="14">
        <v>1218199999.9999998</v>
      </c>
      <c r="F37" s="14">
        <v>74956500000</v>
      </c>
      <c r="G37" s="14">
        <v>2899800000</v>
      </c>
      <c r="H37" s="14">
        <v>50936800000</v>
      </c>
      <c r="I37" s="14">
        <v>1413300000</v>
      </c>
      <c r="J37" s="14">
        <v>0</v>
      </c>
      <c r="K37" s="14">
        <v>11940400000</v>
      </c>
      <c r="L37" s="14">
        <v>2825900000</v>
      </c>
      <c r="M37" s="14">
        <f t="shared" si="1"/>
        <v>152616000000</v>
      </c>
      <c r="N37" s="13">
        <v>9.6559583333333201</v>
      </c>
      <c r="O37" s="14">
        <f t="shared" si="12"/>
        <v>515464113.26340026</v>
      </c>
      <c r="P37" s="14">
        <f t="shared" si="2"/>
        <v>149938509.46954191</v>
      </c>
      <c r="Q37" s="14">
        <f t="shared" si="3"/>
        <v>126160444.97568442</v>
      </c>
      <c r="R37" s="14">
        <f t="shared" si="4"/>
        <v>7762719909.5549917</v>
      </c>
      <c r="S37" s="14">
        <f t="shared" si="5"/>
        <v>300311983.53348362</v>
      </c>
      <c r="T37" s="14">
        <f t="shared" si="6"/>
        <v>5275167750.4822226</v>
      </c>
      <c r="U37" s="14">
        <f t="shared" si="7"/>
        <v>146365586.01554328</v>
      </c>
      <c r="V37" s="14">
        <f t="shared" si="8"/>
        <v>0</v>
      </c>
      <c r="W37" s="14">
        <f t="shared" si="9"/>
        <v>1236583629.2789874</v>
      </c>
      <c r="X37" s="14">
        <f t="shared" si="10"/>
        <v>292658677.93201995</v>
      </c>
      <c r="Y37" s="14">
        <f t="shared" si="11"/>
        <v>15805370604.505875</v>
      </c>
      <c r="Z37" s="14">
        <v>1000000</v>
      </c>
    </row>
    <row r="38" spans="1:26" ht="15" customHeight="1" x14ac:dyDescent="0.35">
      <c r="A38" s="10" t="s">
        <v>20</v>
      </c>
      <c r="B38" s="10">
        <v>2003</v>
      </c>
      <c r="C38" s="14">
        <v>41699900000</v>
      </c>
      <c r="D38" s="14">
        <v>1549200000</v>
      </c>
      <c r="E38" s="14">
        <v>2450400000</v>
      </c>
      <c r="F38" s="14">
        <v>85891500000.000015</v>
      </c>
      <c r="G38" s="14">
        <v>3269200000</v>
      </c>
      <c r="H38" s="14">
        <v>37445100000</v>
      </c>
      <c r="I38" s="14">
        <v>4531400000</v>
      </c>
      <c r="J38" s="14">
        <v>271700000</v>
      </c>
      <c r="K38" s="14">
        <v>8673200000</v>
      </c>
      <c r="L38" s="14">
        <v>202300000</v>
      </c>
      <c r="M38" s="14">
        <f t="shared" si="1"/>
        <v>185983900000</v>
      </c>
      <c r="N38" s="13">
        <v>10.789016666666701</v>
      </c>
      <c r="O38" s="14">
        <f t="shared" si="12"/>
        <v>3865032494.4658103</v>
      </c>
      <c r="P38" s="14">
        <f t="shared" si="2"/>
        <v>143590472.40944064</v>
      </c>
      <c r="Q38" s="14">
        <f t="shared" si="3"/>
        <v>227119864.18286428</v>
      </c>
      <c r="R38" s="14">
        <f t="shared" si="4"/>
        <v>7961012820.1365042</v>
      </c>
      <c r="S38" s="14">
        <f t="shared" si="5"/>
        <v>303011859.28281909</v>
      </c>
      <c r="T38" s="14">
        <f t="shared" si="6"/>
        <v>3470668473.0304322</v>
      </c>
      <c r="U38" s="14">
        <f t="shared" si="7"/>
        <v>420001204.92908549</v>
      </c>
      <c r="V38" s="14">
        <f t="shared" si="8"/>
        <v>25183017.914823793</v>
      </c>
      <c r="W38" s="14">
        <f t="shared" si="9"/>
        <v>803891611.99429417</v>
      </c>
      <c r="X38" s="14">
        <f t="shared" si="10"/>
        <v>18750550.328188639</v>
      </c>
      <c r="Y38" s="14">
        <f t="shared" si="11"/>
        <v>17238262368.674259</v>
      </c>
      <c r="Z38" s="14">
        <v>1000000</v>
      </c>
    </row>
    <row r="39" spans="1:26" ht="15" customHeight="1" x14ac:dyDescent="0.35">
      <c r="A39" s="10" t="s">
        <v>20</v>
      </c>
      <c r="B39" s="10">
        <v>2004</v>
      </c>
      <c r="C39" s="14">
        <v>13625900000</v>
      </c>
      <c r="D39" s="14">
        <v>1331500000</v>
      </c>
      <c r="E39" s="14">
        <v>2813600000</v>
      </c>
      <c r="F39" s="14">
        <v>92418500000</v>
      </c>
      <c r="G39" s="14">
        <v>113800000</v>
      </c>
      <c r="H39" s="14">
        <v>88647100000</v>
      </c>
      <c r="I39" s="14">
        <v>5098100000</v>
      </c>
      <c r="J39" s="14">
        <v>0</v>
      </c>
      <c r="K39" s="14">
        <v>12879400000</v>
      </c>
      <c r="L39" s="14">
        <v>1975199999.9999998</v>
      </c>
      <c r="M39" s="14">
        <f t="shared" si="1"/>
        <v>218903100000</v>
      </c>
      <c r="N39" s="13">
        <v>11.285966666666701</v>
      </c>
      <c r="O39" s="14">
        <f t="shared" si="12"/>
        <v>1207331228.4577565</v>
      </c>
      <c r="P39" s="14">
        <f t="shared" si="2"/>
        <v>117978374.32327427</v>
      </c>
      <c r="Q39" s="14">
        <f t="shared" si="3"/>
        <v>249300754.03376982</v>
      </c>
      <c r="R39" s="14">
        <f t="shared" si="4"/>
        <v>8188797887.6421509</v>
      </c>
      <c r="S39" s="14">
        <f t="shared" si="5"/>
        <v>10083318.811857764</v>
      </c>
      <c r="T39" s="14">
        <f t="shared" si="6"/>
        <v>7854630677.0354691</v>
      </c>
      <c r="U39" s="14">
        <f t="shared" si="7"/>
        <v>451720277.98534328</v>
      </c>
      <c r="V39" s="14">
        <f t="shared" si="8"/>
        <v>0</v>
      </c>
      <c r="W39" s="14">
        <f t="shared" si="9"/>
        <v>1141187138.0091465</v>
      </c>
      <c r="X39" s="14">
        <f t="shared" si="10"/>
        <v>175013807.70809713</v>
      </c>
      <c r="Y39" s="14">
        <f t="shared" si="11"/>
        <v>19396043464.006866</v>
      </c>
      <c r="Z39" s="14">
        <v>1000000</v>
      </c>
    </row>
    <row r="40" spans="1:26" ht="15" customHeight="1" x14ac:dyDescent="0.35">
      <c r="A40" s="10" t="s">
        <v>20</v>
      </c>
      <c r="B40" s="10">
        <v>2005</v>
      </c>
      <c r="C40" s="14">
        <v>19224300000</v>
      </c>
      <c r="D40" s="14">
        <v>1569000000</v>
      </c>
      <c r="E40" s="14">
        <v>3712800000</v>
      </c>
      <c r="F40" s="14">
        <v>95725900000.000015</v>
      </c>
      <c r="G40" s="14">
        <v>0</v>
      </c>
      <c r="H40" s="14">
        <v>96160300000</v>
      </c>
      <c r="I40" s="14">
        <v>12002500000</v>
      </c>
      <c r="J40" s="14">
        <v>0</v>
      </c>
      <c r="K40" s="14">
        <v>12486200000</v>
      </c>
      <c r="L40" s="14">
        <v>4061100000</v>
      </c>
      <c r="M40" s="14">
        <f t="shared" si="1"/>
        <v>244942100000</v>
      </c>
      <c r="N40" s="13">
        <v>10.8978916666667</v>
      </c>
      <c r="O40" s="14">
        <f t="shared" si="12"/>
        <v>1764038456.9798234</v>
      </c>
      <c r="P40" s="14">
        <f t="shared" si="2"/>
        <v>143972802.0786891</v>
      </c>
      <c r="Q40" s="14">
        <f t="shared" si="3"/>
        <v>340689751.15217137</v>
      </c>
      <c r="R40" s="14">
        <f t="shared" si="4"/>
        <v>8783891685.4712467</v>
      </c>
      <c r="S40" s="14">
        <f t="shared" si="5"/>
        <v>0</v>
      </c>
      <c r="T40" s="14">
        <f t="shared" si="6"/>
        <v>8823752606.5821323</v>
      </c>
      <c r="U40" s="14">
        <f t="shared" si="7"/>
        <v>1101359819.59813</v>
      </c>
      <c r="V40" s="14">
        <f t="shared" si="8"/>
        <v>0</v>
      </c>
      <c r="W40" s="14">
        <f t="shared" si="9"/>
        <v>1145744551.5072834</v>
      </c>
      <c r="X40" s="14">
        <f t="shared" si="10"/>
        <v>372650061.51801419</v>
      </c>
      <c r="Y40" s="14">
        <f t="shared" si="11"/>
        <v>22476099734.887489</v>
      </c>
      <c r="Z40" s="14">
        <v>1000000</v>
      </c>
    </row>
    <row r="41" spans="1:26" ht="15" customHeight="1" x14ac:dyDescent="0.35">
      <c r="A41" s="10" t="s">
        <v>20</v>
      </c>
      <c r="B41" s="10">
        <v>2006</v>
      </c>
      <c r="C41" s="14">
        <v>25800400000</v>
      </c>
      <c r="D41" s="14">
        <v>1829200000</v>
      </c>
      <c r="E41" s="14">
        <v>4203399999.9999995</v>
      </c>
      <c r="F41" s="14">
        <v>94948400000</v>
      </c>
      <c r="G41" s="14">
        <v>0</v>
      </c>
      <c r="H41" s="14">
        <v>112769600000</v>
      </c>
      <c r="I41" s="14">
        <v>10317900000</v>
      </c>
      <c r="J41" s="14">
        <v>0</v>
      </c>
      <c r="K41" s="14">
        <v>17347200000</v>
      </c>
      <c r="L41" s="14">
        <v>17317800000</v>
      </c>
      <c r="M41" s="14">
        <f t="shared" si="1"/>
        <v>284533900000</v>
      </c>
      <c r="N41" s="13">
        <v>10.8992416666667</v>
      </c>
      <c r="O41" s="14">
        <f t="shared" si="12"/>
        <v>2367173863.0133982</v>
      </c>
      <c r="P41" s="14">
        <f t="shared" si="2"/>
        <v>167828189.88171142</v>
      </c>
      <c r="Q41" s="14">
        <f t="shared" si="3"/>
        <v>385659858.59872389</v>
      </c>
      <c r="R41" s="14">
        <f t="shared" si="4"/>
        <v>8711468458.432478</v>
      </c>
      <c r="S41" s="14">
        <f t="shared" si="5"/>
        <v>0</v>
      </c>
      <c r="T41" s="14">
        <f t="shared" si="6"/>
        <v>10346554691.496088</v>
      </c>
      <c r="U41" s="14">
        <f t="shared" si="7"/>
        <v>946662191.32982194</v>
      </c>
      <c r="V41" s="14">
        <f t="shared" si="8"/>
        <v>0</v>
      </c>
      <c r="W41" s="14">
        <f t="shared" si="9"/>
        <v>1591596968.9022658</v>
      </c>
      <c r="X41" s="14">
        <f t="shared" si="10"/>
        <v>1588899533.5302331</v>
      </c>
      <c r="Y41" s="14">
        <f t="shared" si="11"/>
        <v>26105843755.184723</v>
      </c>
      <c r="Z41" s="14">
        <v>1000000</v>
      </c>
    </row>
    <row r="42" spans="1:26" ht="15" customHeight="1" x14ac:dyDescent="0.35">
      <c r="A42" s="10" t="s">
        <v>20</v>
      </c>
      <c r="B42" s="10">
        <v>2007</v>
      </c>
      <c r="C42" s="14">
        <v>14053900000.000002</v>
      </c>
      <c r="D42" s="14">
        <v>3372100000</v>
      </c>
      <c r="E42" s="14">
        <v>6581400000</v>
      </c>
      <c r="F42" s="14">
        <v>138134500000</v>
      </c>
      <c r="G42" s="14">
        <v>0</v>
      </c>
      <c r="H42" s="14">
        <v>139768900000</v>
      </c>
      <c r="I42" s="14">
        <v>7665600000</v>
      </c>
      <c r="J42" s="14">
        <v>0</v>
      </c>
      <c r="K42" s="14">
        <v>17545200000</v>
      </c>
      <c r="L42" s="14">
        <v>10835000000</v>
      </c>
      <c r="M42" s="14">
        <f t="shared" si="1"/>
        <v>337956600000</v>
      </c>
      <c r="N42" s="13">
        <v>10.9281916666667</v>
      </c>
      <c r="O42" s="14">
        <f t="shared" si="12"/>
        <v>1286022466.358032</v>
      </c>
      <c r="P42" s="14">
        <f t="shared" si="2"/>
        <v>308568892.53558934</v>
      </c>
      <c r="Q42" s="14">
        <f t="shared" si="3"/>
        <v>602240535.37372196</v>
      </c>
      <c r="R42" s="14">
        <f t="shared" si="4"/>
        <v>12640197409.909956</v>
      </c>
      <c r="S42" s="14">
        <f t="shared" si="5"/>
        <v>0</v>
      </c>
      <c r="T42" s="14">
        <f t="shared" si="6"/>
        <v>12789755548.150272</v>
      </c>
      <c r="U42" s="14">
        <f t="shared" si="7"/>
        <v>701451826.04929078</v>
      </c>
      <c r="V42" s="14">
        <f t="shared" si="8"/>
        <v>0</v>
      </c>
      <c r="W42" s="14">
        <f t="shared" si="9"/>
        <v>1605498927.4681718</v>
      </c>
      <c r="X42" s="14">
        <f t="shared" si="10"/>
        <v>991472361.62127769</v>
      </c>
      <c r="Y42" s="14">
        <f t="shared" si="11"/>
        <v>30925207967.466312</v>
      </c>
      <c r="Z42" s="14">
        <v>1000000</v>
      </c>
    </row>
    <row r="43" spans="1:26" ht="15" customHeight="1" x14ac:dyDescent="0.35">
      <c r="A43" s="10" t="s">
        <v>20</v>
      </c>
      <c r="B43" s="10">
        <v>2008</v>
      </c>
      <c r="C43" s="14">
        <v>2217800000</v>
      </c>
      <c r="D43" s="14">
        <v>4429500000</v>
      </c>
      <c r="E43" s="14">
        <v>6268300000</v>
      </c>
      <c r="F43" s="14">
        <v>162292500000.00003</v>
      </c>
      <c r="G43" s="14">
        <v>0</v>
      </c>
      <c r="H43" s="14">
        <v>124633500000</v>
      </c>
      <c r="I43" s="14">
        <v>8429100000</v>
      </c>
      <c r="J43" s="14">
        <v>0</v>
      </c>
      <c r="K43" s="14">
        <v>20237400000</v>
      </c>
      <c r="L43" s="14">
        <v>5013200000</v>
      </c>
      <c r="M43" s="14">
        <f t="shared" si="1"/>
        <v>333521300000</v>
      </c>
      <c r="N43" s="13">
        <v>11.129716666666701</v>
      </c>
      <c r="O43" s="14">
        <f t="shared" si="12"/>
        <v>199268325.18946964</v>
      </c>
      <c r="P43" s="14">
        <f t="shared" si="2"/>
        <v>397988568.14264393</v>
      </c>
      <c r="Q43" s="14">
        <f t="shared" si="3"/>
        <v>563203915.04425669</v>
      </c>
      <c r="R43" s="14">
        <f t="shared" si="4"/>
        <v>14581907595.730907</v>
      </c>
      <c r="S43" s="14">
        <f t="shared" si="5"/>
        <v>0</v>
      </c>
      <c r="T43" s="14">
        <f t="shared" si="6"/>
        <v>11198263507.756227</v>
      </c>
      <c r="U43" s="14">
        <f t="shared" si="7"/>
        <v>757350816.05850768</v>
      </c>
      <c r="V43" s="14">
        <f t="shared" si="8"/>
        <v>0</v>
      </c>
      <c r="W43" s="14">
        <f t="shared" si="9"/>
        <v>1818321221.115237</v>
      </c>
      <c r="X43" s="14">
        <f t="shared" si="10"/>
        <v>450433748.68782085</v>
      </c>
      <c r="Y43" s="14">
        <f t="shared" si="11"/>
        <v>29966737697.725067</v>
      </c>
      <c r="Z43" s="14">
        <v>1000000</v>
      </c>
    </row>
    <row r="44" spans="1:26" ht="15" customHeight="1" x14ac:dyDescent="0.35">
      <c r="A44" s="10" t="s">
        <v>20</v>
      </c>
      <c r="B44" s="10">
        <v>2009</v>
      </c>
      <c r="C44" s="14">
        <v>1892200000</v>
      </c>
      <c r="D44" s="14">
        <v>5280100000</v>
      </c>
      <c r="E44" s="14">
        <v>10416000000</v>
      </c>
      <c r="F44" s="14">
        <v>360124500000</v>
      </c>
      <c r="G44" s="14">
        <v>0</v>
      </c>
      <c r="H44" s="14">
        <v>130192000000</v>
      </c>
      <c r="I44" s="14">
        <v>19304000000</v>
      </c>
      <c r="J44" s="14">
        <v>0</v>
      </c>
      <c r="K44" s="14">
        <v>18965900000</v>
      </c>
      <c r="L44" s="14">
        <v>6220300000</v>
      </c>
      <c r="M44" s="14">
        <f t="shared" si="1"/>
        <v>552395000000</v>
      </c>
      <c r="N44" s="13">
        <v>13.513475</v>
      </c>
      <c r="O44" s="14">
        <f t="shared" si="12"/>
        <v>140023199.06611735</v>
      </c>
      <c r="P44" s="14">
        <f t="shared" si="2"/>
        <v>390728513.57626373</v>
      </c>
      <c r="Q44" s="14">
        <f t="shared" si="3"/>
        <v>770786196.74066079</v>
      </c>
      <c r="R44" s="14">
        <f t="shared" si="4"/>
        <v>26649288950.473511</v>
      </c>
      <c r="S44" s="14">
        <f t="shared" si="5"/>
        <v>0</v>
      </c>
      <c r="T44" s="14">
        <f t="shared" si="6"/>
        <v>9634235457.5710545</v>
      </c>
      <c r="U44" s="14">
        <f t="shared" si="7"/>
        <v>1428500071.225203</v>
      </c>
      <c r="V44" s="14">
        <f t="shared" si="8"/>
        <v>0</v>
      </c>
      <c r="W44" s="14">
        <f t="shared" si="9"/>
        <v>1403480599.9197099</v>
      </c>
      <c r="X44" s="14">
        <f t="shared" si="10"/>
        <v>460303511.86500883</v>
      </c>
      <c r="Y44" s="14">
        <f t="shared" si="11"/>
        <v>40877346500.437531</v>
      </c>
      <c r="Z44" s="14">
        <v>1000000</v>
      </c>
    </row>
    <row r="45" spans="1:26" ht="15" customHeight="1" x14ac:dyDescent="0.35">
      <c r="A45" s="10" t="s">
        <v>20</v>
      </c>
      <c r="B45" s="10">
        <v>2010</v>
      </c>
      <c r="C45" s="14">
        <v>989400000</v>
      </c>
      <c r="D45" s="14">
        <v>7869300000</v>
      </c>
      <c r="E45" s="14">
        <v>9232100000</v>
      </c>
      <c r="F45" s="14">
        <v>393370500000</v>
      </c>
      <c r="G45" s="14">
        <v>0</v>
      </c>
      <c r="H45" s="14">
        <v>165912900000</v>
      </c>
      <c r="I45" s="14">
        <v>31320300000</v>
      </c>
      <c r="J45" s="14">
        <v>0</v>
      </c>
      <c r="K45" s="14">
        <v>16935400000.000002</v>
      </c>
      <c r="L45" s="14">
        <v>1181100000</v>
      </c>
      <c r="M45" s="14">
        <f t="shared" si="1"/>
        <v>626811000000</v>
      </c>
      <c r="N45" s="13">
        <v>12.636008333333301</v>
      </c>
      <c r="O45" s="14">
        <f t="shared" si="12"/>
        <v>78300043.328556627</v>
      </c>
      <c r="P45" s="14">
        <f t="shared" si="2"/>
        <v>622767870.39156115</v>
      </c>
      <c r="Q45" s="14">
        <f t="shared" si="3"/>
        <v>730618384.89343798</v>
      </c>
      <c r="R45" s="14">
        <f t="shared" si="4"/>
        <v>31130914892.031517</v>
      </c>
      <c r="S45" s="14">
        <f t="shared" si="5"/>
        <v>0</v>
      </c>
      <c r="T45" s="14">
        <f t="shared" si="6"/>
        <v>13130167029.276815</v>
      </c>
      <c r="U45" s="14">
        <f t="shared" si="7"/>
        <v>2478654585.6715097</v>
      </c>
      <c r="V45" s="14">
        <f t="shared" si="8"/>
        <v>0</v>
      </c>
      <c r="W45" s="14">
        <f t="shared" si="9"/>
        <v>1340249195.2561531</v>
      </c>
      <c r="X45" s="14">
        <f t="shared" si="10"/>
        <v>93470973.494398847</v>
      </c>
      <c r="Y45" s="14">
        <f t="shared" si="11"/>
        <v>49605142974.343948</v>
      </c>
      <c r="Z45" s="14">
        <v>1000000</v>
      </c>
    </row>
    <row r="46" spans="1:26" ht="15" customHeight="1" x14ac:dyDescent="0.35">
      <c r="A46" s="10" t="s">
        <v>20</v>
      </c>
      <c r="B46" s="10">
        <v>2011</v>
      </c>
      <c r="C46" s="14">
        <v>2087730611</v>
      </c>
      <c r="D46" s="14">
        <v>12858643575</v>
      </c>
      <c r="E46" s="14">
        <v>15346317055</v>
      </c>
      <c r="F46" s="14">
        <v>395683138879</v>
      </c>
      <c r="G46" s="14">
        <v>18174039406</v>
      </c>
      <c r="H46" s="14">
        <v>166283374754</v>
      </c>
      <c r="I46" s="14">
        <v>18229393453</v>
      </c>
      <c r="J46" s="14">
        <v>1119249197</v>
      </c>
      <c r="K46" s="14">
        <v>17776779268</v>
      </c>
      <c r="L46" s="14">
        <v>2576276461</v>
      </c>
      <c r="M46" s="14">
        <f t="shared" si="1"/>
        <v>650134942659</v>
      </c>
      <c r="N46" s="13">
        <v>12.423325</v>
      </c>
      <c r="O46" s="14">
        <f t="shared" si="12"/>
        <v>168049263.05960763</v>
      </c>
      <c r="P46" s="14">
        <f t="shared" si="2"/>
        <v>1035040423.9605742</v>
      </c>
      <c r="Q46" s="14">
        <f t="shared" si="3"/>
        <v>1235282587.7935255</v>
      </c>
      <c r="R46" s="14">
        <f t="shared" si="4"/>
        <v>31850019127.648998</v>
      </c>
      <c r="S46" s="14">
        <f t="shared" si="5"/>
        <v>1462896559.9789107</v>
      </c>
      <c r="T46" s="14">
        <f t="shared" si="6"/>
        <v>13384772172.828127</v>
      </c>
      <c r="U46" s="14">
        <f t="shared" si="7"/>
        <v>1467352214.7251239</v>
      </c>
      <c r="V46" s="14">
        <f t="shared" si="8"/>
        <v>90092563.544783697</v>
      </c>
      <c r="W46" s="14">
        <f t="shared" si="9"/>
        <v>1430919602.2803879</v>
      </c>
      <c r="X46" s="14">
        <f t="shared" si="10"/>
        <v>207374149.91558218</v>
      </c>
      <c r="Y46" s="14">
        <f t="shared" si="11"/>
        <v>52331798665.735619</v>
      </c>
      <c r="Z46" s="14">
        <v>1000000</v>
      </c>
    </row>
    <row r="47" spans="1:26" ht="15" customHeight="1" x14ac:dyDescent="0.35">
      <c r="A47" s="10" t="s">
        <v>20</v>
      </c>
      <c r="B47" s="10">
        <v>2012</v>
      </c>
      <c r="C47" s="14">
        <v>6204053222</v>
      </c>
      <c r="D47" s="14">
        <v>7328383575</v>
      </c>
      <c r="E47" s="14">
        <v>17521705687</v>
      </c>
      <c r="F47" s="14">
        <v>439860799198.99994</v>
      </c>
      <c r="G47" s="14">
        <v>15504350368</v>
      </c>
      <c r="H47" s="14">
        <v>146251565219</v>
      </c>
      <c r="I47" s="14">
        <v>18844745254</v>
      </c>
      <c r="J47" s="14">
        <v>1951923538</v>
      </c>
      <c r="K47" s="14">
        <v>20045914594</v>
      </c>
      <c r="L47" s="14">
        <v>7462170606</v>
      </c>
      <c r="M47" s="14">
        <f t="shared" si="1"/>
        <v>680975611262</v>
      </c>
      <c r="N47" s="13">
        <v>13.169458333333299</v>
      </c>
      <c r="O47" s="14">
        <f t="shared" si="12"/>
        <v>471094031.73377919</v>
      </c>
      <c r="P47" s="14">
        <f t="shared" si="2"/>
        <v>556468108.97689557</v>
      </c>
      <c r="Q47" s="14">
        <f t="shared" si="3"/>
        <v>1330480361.7207778</v>
      </c>
      <c r="R47" s="14">
        <f t="shared" si="4"/>
        <v>33400067646.340889</v>
      </c>
      <c r="S47" s="14">
        <f t="shared" si="5"/>
        <v>1177295981.0166862</v>
      </c>
      <c r="T47" s="14">
        <f t="shared" si="6"/>
        <v>11105359196.803238</v>
      </c>
      <c r="U47" s="14">
        <f t="shared" si="7"/>
        <v>1430943078.8282268</v>
      </c>
      <c r="V47" s="14">
        <f t="shared" si="8"/>
        <v>148215931.78661525</v>
      </c>
      <c r="W47" s="14">
        <f t="shared" si="9"/>
        <v>1522151791.4113185</v>
      </c>
      <c r="X47" s="14">
        <f t="shared" si="10"/>
        <v>566626995.36490822</v>
      </c>
      <c r="Y47" s="14">
        <f t="shared" si="11"/>
        <v>51708703123.983337</v>
      </c>
      <c r="Z47" s="14">
        <v>1000000</v>
      </c>
    </row>
    <row r="48" spans="1:26" ht="15" customHeight="1" x14ac:dyDescent="0.35">
      <c r="A48" s="10" t="s">
        <v>20</v>
      </c>
      <c r="B48" s="10">
        <v>2013</v>
      </c>
      <c r="C48" s="14">
        <v>1495940838.0000002</v>
      </c>
      <c r="D48" s="14">
        <v>10873844762</v>
      </c>
      <c r="E48" s="14">
        <v>8882368483.9999981</v>
      </c>
      <c r="F48" s="14">
        <v>459914884875</v>
      </c>
      <c r="G48" s="14">
        <v>14078892155</v>
      </c>
      <c r="H48" s="14">
        <v>199979142260</v>
      </c>
      <c r="I48" s="14">
        <v>10915802523.799999</v>
      </c>
      <c r="J48" s="14">
        <v>841957656</v>
      </c>
      <c r="K48" s="14">
        <v>23421996765</v>
      </c>
      <c r="L48" s="14">
        <v>5095638231.999999</v>
      </c>
      <c r="M48" s="14">
        <f t="shared" si="1"/>
        <v>735500468550.80005</v>
      </c>
      <c r="N48" s="13">
        <v>12.7719916666667</v>
      </c>
      <c r="O48" s="14">
        <f t="shared" si="12"/>
        <v>117126668.8111157</v>
      </c>
      <c r="P48" s="14">
        <f t="shared" si="2"/>
        <v>851382074.60465026</v>
      </c>
      <c r="Q48" s="14">
        <f t="shared" si="3"/>
        <v>695456802.33897018</v>
      </c>
      <c r="R48" s="14">
        <f t="shared" si="4"/>
        <v>36009644922.907387</v>
      </c>
      <c r="S48" s="14">
        <f t="shared" si="5"/>
        <v>1102325504.3098836</v>
      </c>
      <c r="T48" s="14">
        <f t="shared" si="6"/>
        <v>15657631752.291267</v>
      </c>
      <c r="U48" s="14">
        <f t="shared" si="7"/>
        <v>854667213.12454951</v>
      </c>
      <c r="V48" s="14">
        <f t="shared" si="8"/>
        <v>65922189.582804389</v>
      </c>
      <c r="W48" s="14">
        <f t="shared" si="9"/>
        <v>1833856251.7331169</v>
      </c>
      <c r="X48" s="14">
        <f t="shared" si="10"/>
        <v>398969742.9335925</v>
      </c>
      <c r="Y48" s="14">
        <f t="shared" si="11"/>
        <v>57586983122.637344</v>
      </c>
      <c r="Z48" s="14">
        <v>1000000</v>
      </c>
    </row>
    <row r="49" spans="1:26" ht="15" customHeight="1" x14ac:dyDescent="0.35">
      <c r="A49" s="10" t="s">
        <v>20</v>
      </c>
      <c r="B49" s="10">
        <v>2014</v>
      </c>
      <c r="C49" s="14">
        <v>29065360921.480003</v>
      </c>
      <c r="D49" s="14">
        <v>16611764142</v>
      </c>
      <c r="E49" s="14">
        <v>10686809415</v>
      </c>
      <c r="F49" s="14">
        <v>514248039071</v>
      </c>
      <c r="G49" s="14">
        <v>17393101499</v>
      </c>
      <c r="H49" s="14">
        <v>193881762920</v>
      </c>
      <c r="I49" s="14">
        <v>10560374686.200001</v>
      </c>
      <c r="J49" s="14">
        <v>6222380747</v>
      </c>
      <c r="K49" s="14">
        <v>19065805526</v>
      </c>
      <c r="L49" s="14">
        <v>2329826004</v>
      </c>
      <c r="M49" s="14">
        <f t="shared" si="1"/>
        <v>820065224931.67993</v>
      </c>
      <c r="N49" s="13">
        <v>13.2581468646147</v>
      </c>
      <c r="O49" s="14">
        <f t="shared" si="12"/>
        <v>2192264214.4698162</v>
      </c>
      <c r="P49" s="14">
        <f t="shared" si="2"/>
        <v>1252947663.9254863</v>
      </c>
      <c r="Q49" s="14">
        <f t="shared" si="3"/>
        <v>806056044.1914047</v>
      </c>
      <c r="R49" s="14">
        <f t="shared" si="4"/>
        <v>38787324074.943016</v>
      </c>
      <c r="S49" s="14">
        <f t="shared" si="5"/>
        <v>1311880285.8807726</v>
      </c>
      <c r="T49" s="14">
        <f t="shared" si="6"/>
        <v>14623594451.00584</v>
      </c>
      <c r="U49" s="14">
        <f t="shared" si="7"/>
        <v>796519664.02522576</v>
      </c>
      <c r="V49" s="14">
        <f t="shared" si="8"/>
        <v>469325073.1448155</v>
      </c>
      <c r="W49" s="14">
        <f t="shared" si="9"/>
        <v>1438044526.183794</v>
      </c>
      <c r="X49" s="14">
        <f t="shared" si="10"/>
        <v>175727877.19060373</v>
      </c>
      <c r="Y49" s="14">
        <f t="shared" si="11"/>
        <v>61853683874.96077</v>
      </c>
      <c r="Z49" s="14">
        <v>1000000</v>
      </c>
    </row>
    <row r="50" spans="1:26" ht="15" customHeight="1" x14ac:dyDescent="0.35">
      <c r="A50" s="10" t="s">
        <v>21</v>
      </c>
      <c r="B50" s="10">
        <v>1999</v>
      </c>
      <c r="C50" s="14">
        <v>961273295</v>
      </c>
      <c r="D50" s="14">
        <v>0</v>
      </c>
      <c r="E50" s="14">
        <v>0</v>
      </c>
      <c r="F50" s="14">
        <v>2243397931</v>
      </c>
      <c r="G50" s="14">
        <v>173765576</v>
      </c>
      <c r="H50" s="14">
        <v>485740461</v>
      </c>
      <c r="I50" s="14">
        <v>324038840</v>
      </c>
      <c r="J50" s="14">
        <v>45562669</v>
      </c>
      <c r="K50" s="14">
        <v>616046904</v>
      </c>
      <c r="L50" s="14">
        <v>305480628</v>
      </c>
      <c r="M50" s="14">
        <f t="shared" si="1"/>
        <v>5155306304</v>
      </c>
      <c r="N50" s="13">
        <v>11.81</v>
      </c>
      <c r="O50" s="14">
        <f t="shared" si="12"/>
        <v>81394859.864521593</v>
      </c>
      <c r="P50" s="14">
        <f t="shared" si="2"/>
        <v>0</v>
      </c>
      <c r="Q50" s="14">
        <f t="shared" si="3"/>
        <v>0</v>
      </c>
      <c r="R50" s="14">
        <f t="shared" si="4"/>
        <v>189957487.80694327</v>
      </c>
      <c r="S50" s="14">
        <f t="shared" si="5"/>
        <v>14713427.265029635</v>
      </c>
      <c r="T50" s="14">
        <f t="shared" si="6"/>
        <v>41129590.262489416</v>
      </c>
      <c r="U50" s="14">
        <f t="shared" si="7"/>
        <v>27437666.384419981</v>
      </c>
      <c r="V50" s="14">
        <f t="shared" si="8"/>
        <v>3857973.6663844199</v>
      </c>
      <c r="W50" s="14">
        <f t="shared" si="9"/>
        <v>52163158.679085515</v>
      </c>
      <c r="X50" s="14">
        <f t="shared" si="10"/>
        <v>25866268.247248095</v>
      </c>
      <c r="Y50" s="14">
        <f t="shared" si="11"/>
        <v>436520432.17612189</v>
      </c>
      <c r="Z50" s="14">
        <v>1000000</v>
      </c>
    </row>
    <row r="51" spans="1:26" ht="15" customHeight="1" x14ac:dyDescent="0.35">
      <c r="A51" s="10" t="s">
        <v>21</v>
      </c>
      <c r="B51" s="10">
        <v>2000</v>
      </c>
      <c r="C51" s="14">
        <v>803659302.99999988</v>
      </c>
      <c r="D51" s="14">
        <v>0</v>
      </c>
      <c r="E51" s="14">
        <v>0</v>
      </c>
      <c r="F51" s="14">
        <v>2226145742</v>
      </c>
      <c r="G51" s="14">
        <v>217987347</v>
      </c>
      <c r="H51" s="14">
        <v>592551362</v>
      </c>
      <c r="I51" s="14">
        <v>509859122</v>
      </c>
      <c r="J51" s="14">
        <v>19873393</v>
      </c>
      <c r="K51" s="14">
        <v>773648714</v>
      </c>
      <c r="L51" s="14">
        <v>362204691</v>
      </c>
      <c r="M51" s="14">
        <f t="shared" si="1"/>
        <v>5505929674</v>
      </c>
      <c r="N51" s="13">
        <v>12.685</v>
      </c>
      <c r="O51" s="14">
        <f t="shared" si="12"/>
        <v>63355088.923925884</v>
      </c>
      <c r="P51" s="14">
        <f t="shared" si="2"/>
        <v>0</v>
      </c>
      <c r="Q51" s="14">
        <f t="shared" si="3"/>
        <v>0</v>
      </c>
      <c r="R51" s="14">
        <f t="shared" si="4"/>
        <v>175494343.08238077</v>
      </c>
      <c r="S51" s="14">
        <f t="shared" si="5"/>
        <v>17184654.867954277</v>
      </c>
      <c r="T51" s="14">
        <f t="shared" si="6"/>
        <v>46712760.110366575</v>
      </c>
      <c r="U51" s="14">
        <f t="shared" si="7"/>
        <v>40193860.622782812</v>
      </c>
      <c r="V51" s="14">
        <f t="shared" si="8"/>
        <v>1566684.5092629089</v>
      </c>
      <c r="W51" s="14">
        <f t="shared" si="9"/>
        <v>60989256.129286557</v>
      </c>
      <c r="X51" s="14">
        <f t="shared" si="10"/>
        <v>28553779.345683876</v>
      </c>
      <c r="Y51" s="14">
        <f t="shared" si="11"/>
        <v>434050427.59164363</v>
      </c>
      <c r="Z51" s="14">
        <v>1000000</v>
      </c>
    </row>
    <row r="52" spans="1:26" ht="15" customHeight="1" x14ac:dyDescent="0.35">
      <c r="A52" s="10" t="s">
        <v>21</v>
      </c>
      <c r="B52" s="10">
        <v>2001</v>
      </c>
      <c r="C52" s="14">
        <v>962811297</v>
      </c>
      <c r="D52" s="14">
        <v>0</v>
      </c>
      <c r="E52" s="14">
        <v>0</v>
      </c>
      <c r="F52" s="14">
        <v>2140609376.9999998</v>
      </c>
      <c r="G52" s="14">
        <v>208825461</v>
      </c>
      <c r="H52" s="14">
        <v>508250113.00000006</v>
      </c>
      <c r="I52" s="14">
        <v>437703971</v>
      </c>
      <c r="J52" s="14">
        <v>15902372</v>
      </c>
      <c r="K52" s="14">
        <v>690744265</v>
      </c>
      <c r="L52" s="14">
        <v>393095328</v>
      </c>
      <c r="M52" s="14">
        <f t="shared" si="1"/>
        <v>5357942184</v>
      </c>
      <c r="N52" s="13">
        <v>13.413558333333301</v>
      </c>
      <c r="O52" s="14">
        <f t="shared" si="12"/>
        <v>71778962.231622785</v>
      </c>
      <c r="P52" s="14">
        <f t="shared" si="2"/>
        <v>0</v>
      </c>
      <c r="Q52" s="14">
        <f t="shared" si="3"/>
        <v>0</v>
      </c>
      <c r="R52" s="14">
        <f t="shared" si="4"/>
        <v>159585497.28601757</v>
      </c>
      <c r="S52" s="14">
        <f t="shared" si="5"/>
        <v>15568237.43637505</v>
      </c>
      <c r="T52" s="14">
        <f t="shared" si="6"/>
        <v>37890774.421651818</v>
      </c>
      <c r="U52" s="14">
        <f t="shared" si="7"/>
        <v>32631458.418627501</v>
      </c>
      <c r="V52" s="14">
        <f t="shared" si="8"/>
        <v>1185544.6261773719</v>
      </c>
      <c r="W52" s="14">
        <f t="shared" si="9"/>
        <v>51495975.030240051</v>
      </c>
      <c r="X52" s="14">
        <f t="shared" si="10"/>
        <v>29305820.143424604</v>
      </c>
      <c r="Y52" s="14">
        <f t="shared" si="11"/>
        <v>399442269.59413677</v>
      </c>
      <c r="Z52" s="14">
        <v>1000000</v>
      </c>
    </row>
    <row r="53" spans="1:26" ht="15" customHeight="1" x14ac:dyDescent="0.35">
      <c r="A53" s="10" t="s">
        <v>21</v>
      </c>
      <c r="B53" s="10">
        <v>2002</v>
      </c>
      <c r="C53" s="14">
        <v>705583337.99999988</v>
      </c>
      <c r="D53" s="14">
        <v>0</v>
      </c>
      <c r="E53" s="14">
        <v>0</v>
      </c>
      <c r="F53" s="14">
        <v>1711100989</v>
      </c>
      <c r="G53" s="14">
        <v>202690107</v>
      </c>
      <c r="H53" s="14">
        <v>460707722</v>
      </c>
      <c r="I53" s="14">
        <v>424950567</v>
      </c>
      <c r="J53" s="14">
        <v>9654287</v>
      </c>
      <c r="K53" s="14">
        <v>653005294</v>
      </c>
      <c r="L53" s="14">
        <v>286171874</v>
      </c>
      <c r="M53" s="14">
        <f t="shared" si="1"/>
        <v>4453864178</v>
      </c>
      <c r="N53" s="13">
        <v>14.251325</v>
      </c>
      <c r="O53" s="14">
        <f t="shared" si="12"/>
        <v>49510016.647574864</v>
      </c>
      <c r="P53" s="14">
        <f t="shared" si="2"/>
        <v>0</v>
      </c>
      <c r="Q53" s="14">
        <f t="shared" si="3"/>
        <v>0</v>
      </c>
      <c r="R53" s="14">
        <f t="shared" si="4"/>
        <v>120066098.34524159</v>
      </c>
      <c r="S53" s="14">
        <f t="shared" si="5"/>
        <v>14222544.710754965</v>
      </c>
      <c r="T53" s="14">
        <f t="shared" si="6"/>
        <v>32327360.578753203</v>
      </c>
      <c r="U53" s="14">
        <f t="shared" si="7"/>
        <v>29818319.840435889</v>
      </c>
      <c r="V53" s="14">
        <f t="shared" si="8"/>
        <v>677430.83537846478</v>
      </c>
      <c r="W53" s="14">
        <f t="shared" si="9"/>
        <v>45820672.393619545</v>
      </c>
      <c r="X53" s="14">
        <f t="shared" si="10"/>
        <v>20080369.649839576</v>
      </c>
      <c r="Y53" s="14">
        <f t="shared" si="11"/>
        <v>312522813.00159812</v>
      </c>
      <c r="Z53" s="14">
        <v>1000000</v>
      </c>
    </row>
    <row r="54" spans="1:26" ht="15" customHeight="1" x14ac:dyDescent="0.35">
      <c r="A54" s="10" t="s">
        <v>21</v>
      </c>
      <c r="B54" s="10">
        <v>2003</v>
      </c>
      <c r="C54" s="14">
        <v>780482932</v>
      </c>
      <c r="D54" s="14">
        <v>0</v>
      </c>
      <c r="E54" s="14">
        <v>0</v>
      </c>
      <c r="F54" s="14">
        <v>1514852269.9999998</v>
      </c>
      <c r="G54" s="14">
        <v>239046616</v>
      </c>
      <c r="H54" s="14">
        <v>483398715</v>
      </c>
      <c r="I54" s="14">
        <v>565581491</v>
      </c>
      <c r="J54" s="14">
        <v>27560561</v>
      </c>
      <c r="K54" s="14">
        <v>863732266</v>
      </c>
      <c r="L54" s="14">
        <v>490412113.00000006</v>
      </c>
      <c r="M54" s="14">
        <f t="shared" si="1"/>
        <v>4965066964</v>
      </c>
      <c r="N54" s="13">
        <v>15.106408333333301</v>
      </c>
      <c r="O54" s="14">
        <f t="shared" si="12"/>
        <v>51665684.839050204</v>
      </c>
      <c r="P54" s="14">
        <f t="shared" si="2"/>
        <v>0</v>
      </c>
      <c r="Q54" s="14">
        <f t="shared" si="3"/>
        <v>0</v>
      </c>
      <c r="R54" s="14">
        <f t="shared" si="4"/>
        <v>100278784.77621824</v>
      </c>
      <c r="S54" s="14">
        <f t="shared" si="5"/>
        <v>15824186.04907744</v>
      </c>
      <c r="T54" s="14">
        <f t="shared" si="6"/>
        <v>31999579.538264461</v>
      </c>
      <c r="U54" s="14">
        <f t="shared" si="7"/>
        <v>37439838.677735634</v>
      </c>
      <c r="V54" s="14">
        <f t="shared" si="8"/>
        <v>1824428.4406893582</v>
      </c>
      <c r="W54" s="14">
        <f t="shared" si="9"/>
        <v>57176546.995232277</v>
      </c>
      <c r="X54" s="14">
        <f t="shared" si="10"/>
        <v>32463845.950587269</v>
      </c>
      <c r="Y54" s="14">
        <f t="shared" si="11"/>
        <v>328672895.26685488</v>
      </c>
      <c r="Z54" s="14">
        <v>1000000</v>
      </c>
    </row>
    <row r="55" spans="1:26" ht="15" customHeight="1" x14ac:dyDescent="0.35">
      <c r="A55" s="10" t="s">
        <v>21</v>
      </c>
      <c r="B55" s="10">
        <v>2004</v>
      </c>
      <c r="C55" s="14">
        <v>906223828</v>
      </c>
      <c r="D55" s="14">
        <v>0</v>
      </c>
      <c r="E55" s="14">
        <v>0</v>
      </c>
      <c r="F55" s="14">
        <v>2555743335</v>
      </c>
      <c r="G55" s="14">
        <v>341386050</v>
      </c>
      <c r="H55" s="14">
        <v>738010269</v>
      </c>
      <c r="I55" s="14">
        <v>693938247</v>
      </c>
      <c r="J55" s="14">
        <v>41705656</v>
      </c>
      <c r="K55" s="14">
        <v>859945424</v>
      </c>
      <c r="L55" s="14">
        <v>764927630</v>
      </c>
      <c r="M55" s="14">
        <f t="shared" si="1"/>
        <v>6901880439</v>
      </c>
      <c r="N55" s="13">
        <v>15.93735</v>
      </c>
      <c r="O55" s="14">
        <f t="shared" si="12"/>
        <v>56861638.101691939</v>
      </c>
      <c r="P55" s="14">
        <f t="shared" si="2"/>
        <v>0</v>
      </c>
      <c r="Q55" s="14">
        <f t="shared" si="3"/>
        <v>0</v>
      </c>
      <c r="R55" s="14">
        <f t="shared" si="4"/>
        <v>160361875.40588617</v>
      </c>
      <c r="S55" s="14">
        <f t="shared" si="5"/>
        <v>21420502.781202648</v>
      </c>
      <c r="T55" s="14">
        <f t="shared" si="6"/>
        <v>46306962.512588352</v>
      </c>
      <c r="U55" s="14">
        <f t="shared" si="7"/>
        <v>43541633.144782536</v>
      </c>
      <c r="V55" s="14">
        <f t="shared" si="8"/>
        <v>2616850.1036872505</v>
      </c>
      <c r="W55" s="14">
        <f t="shared" si="9"/>
        <v>53957867.776010439</v>
      </c>
      <c r="X55" s="14">
        <f t="shared" si="10"/>
        <v>47995910.863474794</v>
      </c>
      <c r="Y55" s="14">
        <f t="shared" si="11"/>
        <v>433063240.68932414</v>
      </c>
      <c r="Z55" s="14">
        <v>1000000</v>
      </c>
    </row>
    <row r="56" spans="1:26" ht="15" customHeight="1" x14ac:dyDescent="0.35">
      <c r="A56" s="10" t="s">
        <v>21</v>
      </c>
      <c r="B56" s="10">
        <v>2005</v>
      </c>
      <c r="C56" s="14">
        <v>1206505151</v>
      </c>
      <c r="D56" s="14">
        <v>0</v>
      </c>
      <c r="E56" s="14">
        <v>0</v>
      </c>
      <c r="F56" s="14">
        <v>2927302957</v>
      </c>
      <c r="G56" s="14">
        <v>288417877.00000006</v>
      </c>
      <c r="H56" s="14">
        <v>774573089.00000012</v>
      </c>
      <c r="I56" s="14">
        <v>612694066</v>
      </c>
      <c r="J56" s="14">
        <v>20520881.000000004</v>
      </c>
      <c r="K56" s="14">
        <v>1182378755</v>
      </c>
      <c r="L56" s="14">
        <v>1174990218</v>
      </c>
      <c r="M56" s="14">
        <f t="shared" si="1"/>
        <v>8187382994</v>
      </c>
      <c r="N56" s="13">
        <v>16.733333333333299</v>
      </c>
      <c r="O56" s="14">
        <f t="shared" si="12"/>
        <v>72101901.454183415</v>
      </c>
      <c r="P56" s="14">
        <f t="shared" si="2"/>
        <v>0</v>
      </c>
      <c r="Q56" s="14">
        <f t="shared" si="3"/>
        <v>0</v>
      </c>
      <c r="R56" s="14">
        <f t="shared" si="4"/>
        <v>174938423.72509995</v>
      </c>
      <c r="S56" s="14">
        <f t="shared" si="5"/>
        <v>17236128.107569762</v>
      </c>
      <c r="T56" s="14">
        <f t="shared" si="6"/>
        <v>46289228.426294923</v>
      </c>
      <c r="U56" s="14">
        <f t="shared" si="7"/>
        <v>36615183.227091707</v>
      </c>
      <c r="V56" s="14">
        <f t="shared" si="8"/>
        <v>1226347.4701195247</v>
      </c>
      <c r="W56" s="14">
        <f t="shared" si="9"/>
        <v>70660084.96015951</v>
      </c>
      <c r="X56" s="14">
        <f t="shared" si="10"/>
        <v>70218538.924302936</v>
      </c>
      <c r="Y56" s="14">
        <f t="shared" si="11"/>
        <v>489285836.29482174</v>
      </c>
      <c r="Z56" s="14">
        <v>1000000</v>
      </c>
    </row>
    <row r="57" spans="1:26" ht="15" customHeight="1" x14ac:dyDescent="0.35">
      <c r="A57" s="10" t="s">
        <v>21</v>
      </c>
      <c r="B57" s="10">
        <v>2006</v>
      </c>
      <c r="C57" s="14">
        <v>1060205862</v>
      </c>
      <c r="D57" s="14">
        <v>0</v>
      </c>
      <c r="E57" s="14">
        <v>0</v>
      </c>
      <c r="F57" s="14">
        <v>2297518232.0000005</v>
      </c>
      <c r="G57" s="14">
        <v>303172816</v>
      </c>
      <c r="H57" s="14">
        <v>926384934</v>
      </c>
      <c r="I57" s="14">
        <v>553453757</v>
      </c>
      <c r="J57" s="14">
        <v>37973829</v>
      </c>
      <c r="K57" s="14">
        <v>753924966</v>
      </c>
      <c r="L57" s="14">
        <v>1206228079</v>
      </c>
      <c r="M57" s="14">
        <f t="shared" si="1"/>
        <v>7138862475</v>
      </c>
      <c r="N57" s="13">
        <v>17.570008333333298</v>
      </c>
      <c r="O57" s="14">
        <f t="shared" si="12"/>
        <v>60341796.195315905</v>
      </c>
      <c r="P57" s="14">
        <f t="shared" si="2"/>
        <v>0</v>
      </c>
      <c r="Q57" s="14">
        <f t="shared" si="3"/>
        <v>0</v>
      </c>
      <c r="R57" s="14">
        <f t="shared" si="4"/>
        <v>130763639.28873141</v>
      </c>
      <c r="S57" s="14">
        <f t="shared" si="5"/>
        <v>17255132.168880623</v>
      </c>
      <c r="T57" s="14">
        <f t="shared" si="6"/>
        <v>52725355.413889587</v>
      </c>
      <c r="U57" s="14">
        <f t="shared" si="7"/>
        <v>31499914.314212587</v>
      </c>
      <c r="V57" s="14">
        <f t="shared" si="8"/>
        <v>2161286.90889447</v>
      </c>
      <c r="W57" s="14">
        <f t="shared" si="9"/>
        <v>42909767.126841709</v>
      </c>
      <c r="X57" s="14">
        <f t="shared" si="10"/>
        <v>68652675.406623453</v>
      </c>
      <c r="Y57" s="14">
        <f t="shared" si="11"/>
        <v>406309566.82338971</v>
      </c>
      <c r="Z57" s="14">
        <v>1000000</v>
      </c>
    </row>
    <row r="58" spans="1:26" ht="15" customHeight="1" x14ac:dyDescent="0.35">
      <c r="A58" s="10" t="s">
        <v>21</v>
      </c>
      <c r="B58" s="10">
        <v>2007</v>
      </c>
      <c r="C58" s="14">
        <v>1259684742</v>
      </c>
      <c r="D58" s="14">
        <v>0</v>
      </c>
      <c r="E58" s="14">
        <v>0</v>
      </c>
      <c r="F58" s="14">
        <v>2990671471.0000005</v>
      </c>
      <c r="G58" s="14">
        <v>165139451</v>
      </c>
      <c r="H58" s="14">
        <v>867508967</v>
      </c>
      <c r="I58" s="14">
        <v>750638555</v>
      </c>
      <c r="J58" s="14">
        <v>38719854</v>
      </c>
      <c r="K58" s="14">
        <v>581442394</v>
      </c>
      <c r="L58" s="14">
        <v>1239076039</v>
      </c>
      <c r="M58" s="14">
        <f t="shared" si="1"/>
        <v>7892881473</v>
      </c>
      <c r="N58" s="13">
        <v>18.448516666666698</v>
      </c>
      <c r="O58" s="14">
        <f t="shared" si="12"/>
        <v>68281085.398916334</v>
      </c>
      <c r="P58" s="14">
        <f t="shared" si="2"/>
        <v>0</v>
      </c>
      <c r="Q58" s="14">
        <f t="shared" si="3"/>
        <v>0</v>
      </c>
      <c r="R58" s="14">
        <f t="shared" si="4"/>
        <v>162109047.84576151</v>
      </c>
      <c r="S58" s="14">
        <f t="shared" si="5"/>
        <v>8951367.4179766774</v>
      </c>
      <c r="T58" s="14">
        <f t="shared" si="6"/>
        <v>47023236.755258471</v>
      </c>
      <c r="U58" s="14">
        <f t="shared" si="7"/>
        <v>40688287.766586401</v>
      </c>
      <c r="V58" s="14">
        <f t="shared" si="8"/>
        <v>2098805.8118493683</v>
      </c>
      <c r="W58" s="14">
        <f t="shared" si="9"/>
        <v>31517026.788964912</v>
      </c>
      <c r="X58" s="14">
        <f t="shared" si="10"/>
        <v>67163992.714861333</v>
      </c>
      <c r="Y58" s="14">
        <f t="shared" si="11"/>
        <v>427832850.500175</v>
      </c>
      <c r="Z58" s="14">
        <v>1000000</v>
      </c>
    </row>
    <row r="59" spans="1:26" ht="15" customHeight="1" x14ac:dyDescent="0.35">
      <c r="A59" s="10" t="s">
        <v>21</v>
      </c>
      <c r="B59" s="10">
        <v>2008</v>
      </c>
      <c r="C59" s="14">
        <v>656740687</v>
      </c>
      <c r="D59" s="14">
        <v>0</v>
      </c>
      <c r="E59" s="14">
        <v>0</v>
      </c>
      <c r="F59" s="14">
        <v>3216162665.0000005</v>
      </c>
      <c r="G59" s="14">
        <v>68003803</v>
      </c>
      <c r="H59" s="14">
        <v>862650007</v>
      </c>
      <c r="I59" s="14">
        <v>487052961</v>
      </c>
      <c r="J59" s="14">
        <v>49599346</v>
      </c>
      <c r="K59" s="14">
        <v>461211353</v>
      </c>
      <c r="L59" s="14">
        <v>1584041219</v>
      </c>
      <c r="M59" s="14">
        <f t="shared" si="1"/>
        <v>7385462041</v>
      </c>
      <c r="N59" s="13">
        <v>19.3719</v>
      </c>
      <c r="O59" s="14">
        <f t="shared" si="12"/>
        <v>33901717.797428235</v>
      </c>
      <c r="P59" s="14">
        <f t="shared" si="2"/>
        <v>0</v>
      </c>
      <c r="Q59" s="14">
        <f t="shared" si="3"/>
        <v>0</v>
      </c>
      <c r="R59" s="14">
        <f t="shared" si="4"/>
        <v>166022055.91604337</v>
      </c>
      <c r="S59" s="14">
        <f t="shared" si="5"/>
        <v>3510435.372885468</v>
      </c>
      <c r="T59" s="14">
        <f t="shared" si="6"/>
        <v>44530996.28843841</v>
      </c>
      <c r="U59" s="14">
        <f t="shared" si="7"/>
        <v>25142240.100351539</v>
      </c>
      <c r="V59" s="14">
        <f t="shared" si="8"/>
        <v>2560375.9053061395</v>
      </c>
      <c r="W59" s="14">
        <f t="shared" si="9"/>
        <v>23808266.251632519</v>
      </c>
      <c r="X59" s="14">
        <f t="shared" si="10"/>
        <v>81770049.349831462</v>
      </c>
      <c r="Y59" s="14">
        <f t="shared" si="11"/>
        <v>381246136.98191708</v>
      </c>
      <c r="Z59" s="14">
        <v>1000000</v>
      </c>
    </row>
    <row r="60" spans="1:26" ht="15" customHeight="1" x14ac:dyDescent="0.35">
      <c r="A60" s="10" t="s">
        <v>21</v>
      </c>
      <c r="B60" s="10">
        <v>2009</v>
      </c>
      <c r="C60" s="14">
        <v>205514735</v>
      </c>
      <c r="D60" s="14">
        <v>0</v>
      </c>
      <c r="E60" s="14">
        <v>0</v>
      </c>
      <c r="F60" s="14">
        <v>2959666967</v>
      </c>
      <c r="G60" s="14">
        <v>5598115</v>
      </c>
      <c r="H60" s="14">
        <v>1577602825</v>
      </c>
      <c r="I60" s="14">
        <v>450330157</v>
      </c>
      <c r="J60" s="14">
        <v>59715077</v>
      </c>
      <c r="K60" s="14">
        <v>671004423</v>
      </c>
      <c r="L60" s="14">
        <v>1579267662.9999998</v>
      </c>
      <c r="M60" s="14">
        <f t="shared" si="1"/>
        <v>7508699962</v>
      </c>
      <c r="N60" s="13">
        <v>20.342925000000001</v>
      </c>
      <c r="O60" s="14">
        <f t="shared" si="12"/>
        <v>10102516.476858662</v>
      </c>
      <c r="P60" s="14">
        <f t="shared" si="2"/>
        <v>0</v>
      </c>
      <c r="Q60" s="14">
        <f t="shared" si="3"/>
        <v>0</v>
      </c>
      <c r="R60" s="14">
        <f t="shared" si="4"/>
        <v>145488761.67021212</v>
      </c>
      <c r="S60" s="14">
        <f t="shared" si="5"/>
        <v>275187.31942432071</v>
      </c>
      <c r="T60" s="14">
        <f t="shared" si="6"/>
        <v>77550441.984129608</v>
      </c>
      <c r="U60" s="14">
        <f t="shared" si="7"/>
        <v>22136942.303036559</v>
      </c>
      <c r="V60" s="14">
        <f t="shared" si="8"/>
        <v>2935422.3642863547</v>
      </c>
      <c r="W60" s="14">
        <f t="shared" si="9"/>
        <v>32984657.958479419</v>
      </c>
      <c r="X60" s="14">
        <f t="shared" si="10"/>
        <v>77632280.657771662</v>
      </c>
      <c r="Y60" s="14">
        <f t="shared" si="11"/>
        <v>369106210.73419875</v>
      </c>
      <c r="Z60" s="14">
        <v>1000000</v>
      </c>
    </row>
    <row r="61" spans="1:26" ht="15" customHeight="1" x14ac:dyDescent="0.35">
      <c r="A61" s="10" t="s">
        <v>21</v>
      </c>
      <c r="B61" s="10">
        <v>2010</v>
      </c>
      <c r="C61" s="14">
        <v>205514735</v>
      </c>
      <c r="D61" s="14">
        <v>0</v>
      </c>
      <c r="E61" s="14">
        <v>0</v>
      </c>
      <c r="F61" s="14">
        <v>2959666967</v>
      </c>
      <c r="G61" s="14">
        <v>5598115</v>
      </c>
      <c r="H61" s="14">
        <v>1577602825</v>
      </c>
      <c r="I61" s="14">
        <v>450330157</v>
      </c>
      <c r="J61" s="14">
        <v>59715077</v>
      </c>
      <c r="K61" s="14">
        <v>671004423</v>
      </c>
      <c r="L61" s="14">
        <v>1579267662.9999998</v>
      </c>
      <c r="M61" s="14">
        <f t="shared" si="1"/>
        <v>7508699962</v>
      </c>
      <c r="N61" s="13">
        <v>21.356449999999999</v>
      </c>
      <c r="O61" s="14">
        <f t="shared" si="12"/>
        <v>9623075.6984423921</v>
      </c>
      <c r="P61" s="14">
        <f t="shared" si="2"/>
        <v>0</v>
      </c>
      <c r="Q61" s="14">
        <f t="shared" si="3"/>
        <v>0</v>
      </c>
      <c r="R61" s="14">
        <f t="shared" si="4"/>
        <v>138584220.08339402</v>
      </c>
      <c r="S61" s="14">
        <f t="shared" si="5"/>
        <v>262127.60079507597</v>
      </c>
      <c r="T61" s="14">
        <f t="shared" si="6"/>
        <v>73870087.257011354</v>
      </c>
      <c r="U61" s="14">
        <f t="shared" si="7"/>
        <v>21086377.043001063</v>
      </c>
      <c r="V61" s="14">
        <f t="shared" si="8"/>
        <v>2796114.3823060482</v>
      </c>
      <c r="W61" s="14">
        <f t="shared" si="9"/>
        <v>31419286.585551441</v>
      </c>
      <c r="X61" s="14">
        <f t="shared" si="10"/>
        <v>73948042.06691654</v>
      </c>
      <c r="Y61" s="14">
        <f t="shared" si="11"/>
        <v>351589330.71741796</v>
      </c>
      <c r="Z61" s="14">
        <v>1000000</v>
      </c>
    </row>
    <row r="62" spans="1:26" ht="15" customHeight="1" x14ac:dyDescent="0.35">
      <c r="A62" s="10" t="s">
        <v>21</v>
      </c>
      <c r="B62" s="10">
        <v>2011</v>
      </c>
      <c r="C62" s="14">
        <v>221294310</v>
      </c>
      <c r="D62" s="14">
        <v>0</v>
      </c>
      <c r="E62" s="14">
        <v>0</v>
      </c>
      <c r="F62" s="14">
        <v>5067860259</v>
      </c>
      <c r="G62" s="14">
        <v>0</v>
      </c>
      <c r="H62" s="14">
        <v>1053103832.9999999</v>
      </c>
      <c r="I62" s="14">
        <v>181695834</v>
      </c>
      <c r="J62" s="14">
        <v>69489877</v>
      </c>
      <c r="K62" s="14">
        <v>346868893</v>
      </c>
      <c r="L62" s="14">
        <v>2334413879</v>
      </c>
      <c r="M62" s="14">
        <f t="shared" si="1"/>
        <v>9274726885</v>
      </c>
      <c r="N62" s="13">
        <v>22.424341666666699</v>
      </c>
      <c r="O62" s="14">
        <f t="shared" si="12"/>
        <v>9868486.3658204619</v>
      </c>
      <c r="P62" s="14">
        <f t="shared" si="2"/>
        <v>0</v>
      </c>
      <c r="Q62" s="14">
        <f t="shared" si="3"/>
        <v>0</v>
      </c>
      <c r="R62" s="14">
        <f t="shared" si="4"/>
        <v>225998173.51754254</v>
      </c>
      <c r="S62" s="14">
        <f t="shared" si="5"/>
        <v>0</v>
      </c>
      <c r="T62" s="14">
        <f t="shared" si="6"/>
        <v>46962530.657718979</v>
      </c>
      <c r="U62" s="14">
        <f t="shared" si="7"/>
        <v>8102616.1972053321</v>
      </c>
      <c r="V62" s="14">
        <f t="shared" si="8"/>
        <v>3098859.1786975493</v>
      </c>
      <c r="W62" s="14">
        <f t="shared" si="9"/>
        <v>15468409.202648439</v>
      </c>
      <c r="X62" s="14">
        <f t="shared" si="10"/>
        <v>104101779.82928507</v>
      </c>
      <c r="Y62" s="14">
        <f t="shared" si="11"/>
        <v>413600854.9489184</v>
      </c>
      <c r="Z62" s="14">
        <v>1000000</v>
      </c>
    </row>
    <row r="63" spans="1:26" ht="15" customHeight="1" x14ac:dyDescent="0.35">
      <c r="A63" s="10" t="s">
        <v>21</v>
      </c>
      <c r="B63" s="10">
        <v>2012</v>
      </c>
      <c r="C63" s="14">
        <v>331621038</v>
      </c>
      <c r="D63" s="14">
        <v>0</v>
      </c>
      <c r="E63" s="14">
        <v>0</v>
      </c>
      <c r="F63" s="14">
        <v>4801487066.000001</v>
      </c>
      <c r="G63" s="14">
        <v>4170086.0000000005</v>
      </c>
      <c r="H63" s="14">
        <v>1055247304.9999999</v>
      </c>
      <c r="I63" s="14">
        <v>693737640</v>
      </c>
      <c r="J63" s="14">
        <v>86950445</v>
      </c>
      <c r="K63" s="14">
        <v>313416464</v>
      </c>
      <c r="L63" s="14">
        <v>3035438671</v>
      </c>
      <c r="M63" s="14">
        <f t="shared" si="1"/>
        <v>10322068715</v>
      </c>
      <c r="N63" s="13">
        <v>23.5511175</v>
      </c>
      <c r="O63" s="14">
        <f t="shared" si="12"/>
        <v>14080904.568541175</v>
      </c>
      <c r="P63" s="14">
        <f t="shared" si="2"/>
        <v>0</v>
      </c>
      <c r="Q63" s="14">
        <f t="shared" si="3"/>
        <v>0</v>
      </c>
      <c r="R63" s="14">
        <f t="shared" si="4"/>
        <v>203875126.77476984</v>
      </c>
      <c r="S63" s="14">
        <f t="shared" si="5"/>
        <v>177065.31335508815</v>
      </c>
      <c r="T63" s="14">
        <f t="shared" si="6"/>
        <v>44806676.583393544</v>
      </c>
      <c r="U63" s="14">
        <f t="shared" si="7"/>
        <v>29456676.100401606</v>
      </c>
      <c r="V63" s="14">
        <f t="shared" si="8"/>
        <v>3691988.0765742855</v>
      </c>
      <c r="W63" s="14">
        <f t="shared" si="9"/>
        <v>13307923.243981946</v>
      </c>
      <c r="X63" s="14">
        <f t="shared" si="10"/>
        <v>128887245.83875903</v>
      </c>
      <c r="Y63" s="14">
        <f t="shared" si="11"/>
        <v>438283606.49977648</v>
      </c>
      <c r="Z63" s="14">
        <v>1000000</v>
      </c>
    </row>
    <row r="64" spans="1:26" ht="15" customHeight="1" x14ac:dyDescent="0.35">
      <c r="A64" s="10" t="s">
        <v>21</v>
      </c>
      <c r="B64" s="10">
        <v>2013</v>
      </c>
      <c r="C64" s="14">
        <v>247510881</v>
      </c>
      <c r="D64" s="14">
        <v>0</v>
      </c>
      <c r="E64" s="14">
        <v>0</v>
      </c>
      <c r="F64" s="14">
        <v>5809136783.999999</v>
      </c>
      <c r="G64" s="14">
        <v>21112353</v>
      </c>
      <c r="H64" s="14">
        <v>1153662160</v>
      </c>
      <c r="I64" s="14">
        <v>881521298</v>
      </c>
      <c r="J64" s="14">
        <v>115451923</v>
      </c>
      <c r="K64" s="14">
        <v>470576040</v>
      </c>
      <c r="L64" s="14">
        <v>3477679151</v>
      </c>
      <c r="M64" s="14">
        <f t="shared" si="1"/>
        <v>12176650590</v>
      </c>
      <c r="N64" s="13">
        <v>24.728673375</v>
      </c>
      <c r="O64" s="14">
        <f t="shared" si="12"/>
        <v>10009064.265057851</v>
      </c>
      <c r="P64" s="14">
        <f t="shared" si="2"/>
        <v>0</v>
      </c>
      <c r="Q64" s="14">
        <f t="shared" si="3"/>
        <v>0</v>
      </c>
      <c r="R64" s="14">
        <f t="shared" si="4"/>
        <v>234915019.33431152</v>
      </c>
      <c r="S64" s="14">
        <f t="shared" si="5"/>
        <v>853760.0331340055</v>
      </c>
      <c r="T64" s="14">
        <f t="shared" si="6"/>
        <v>46652812.405469365</v>
      </c>
      <c r="U64" s="14">
        <f t="shared" si="7"/>
        <v>35647739.150099069</v>
      </c>
      <c r="V64" s="14">
        <f t="shared" si="8"/>
        <v>4668747.1361370599</v>
      </c>
      <c r="W64" s="14">
        <f t="shared" si="9"/>
        <v>19029570.768472329</v>
      </c>
      <c r="X64" s="14">
        <f t="shared" si="10"/>
        <v>140633470.23362106</v>
      </c>
      <c r="Y64" s="14">
        <f t="shared" si="11"/>
        <v>492410183.32630229</v>
      </c>
      <c r="Z64" s="14">
        <v>1000000</v>
      </c>
    </row>
    <row r="65" spans="1:26" ht="15" customHeight="1" x14ac:dyDescent="0.35">
      <c r="A65" s="10" t="s">
        <v>21</v>
      </c>
      <c r="B65" s="10">
        <v>2014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f t="shared" si="1"/>
        <v>0</v>
      </c>
      <c r="N65" s="13">
        <v>25.965107043749999</v>
      </c>
      <c r="O65" s="14">
        <f t="shared" si="12"/>
        <v>0</v>
      </c>
      <c r="P65" s="14">
        <f t="shared" si="2"/>
        <v>0</v>
      </c>
      <c r="Q65" s="14">
        <f t="shared" si="3"/>
        <v>0</v>
      </c>
      <c r="R65" s="14">
        <f t="shared" si="4"/>
        <v>0</v>
      </c>
      <c r="S65" s="14">
        <f t="shared" si="5"/>
        <v>0</v>
      </c>
      <c r="T65" s="14">
        <f t="shared" si="6"/>
        <v>0</v>
      </c>
      <c r="U65" s="14">
        <f t="shared" si="7"/>
        <v>0</v>
      </c>
      <c r="V65" s="14">
        <f t="shared" si="8"/>
        <v>0</v>
      </c>
      <c r="W65" s="14">
        <f t="shared" si="9"/>
        <v>0</v>
      </c>
      <c r="X65" s="14">
        <f t="shared" si="10"/>
        <v>0</v>
      </c>
      <c r="Y65" s="14">
        <f t="shared" si="11"/>
        <v>0</v>
      </c>
      <c r="Z65" s="14">
        <v>1000000</v>
      </c>
    </row>
    <row r="66" spans="1:26" ht="15" customHeight="1" x14ac:dyDescent="0.35">
      <c r="A66" s="10" t="s">
        <v>22</v>
      </c>
      <c r="B66" s="10">
        <v>1999</v>
      </c>
      <c r="C66" s="14">
        <v>345947963</v>
      </c>
      <c r="D66" s="14">
        <v>28790068</v>
      </c>
      <c r="E66" s="14">
        <v>98466148</v>
      </c>
      <c r="F66" s="14">
        <v>2918195290</v>
      </c>
      <c r="H66" s="14">
        <v>84724166</v>
      </c>
      <c r="I66" s="14">
        <v>406302351</v>
      </c>
      <c r="K66" s="14">
        <v>701642183</v>
      </c>
      <c r="L66" s="14">
        <v>1055888716</v>
      </c>
      <c r="M66" s="14">
        <f t="shared" si="1"/>
        <v>5639956885</v>
      </c>
      <c r="N66" s="13">
        <v>3.38138983311375</v>
      </c>
      <c r="O66" s="14">
        <f t="shared" si="12"/>
        <v>102309399.41090262</v>
      </c>
      <c r="P66" s="14">
        <f t="shared" si="2"/>
        <v>8514270.5872184783</v>
      </c>
      <c r="Q66" s="14">
        <f t="shared" si="3"/>
        <v>29120022.493628759</v>
      </c>
      <c r="R66" s="14">
        <f t="shared" si="4"/>
        <v>863016521.02407324</v>
      </c>
      <c r="S66" s="14">
        <f t="shared" si="5"/>
        <v>0</v>
      </c>
      <c r="T66" s="14">
        <f t="shared" si="6"/>
        <v>25056018.436650299</v>
      </c>
      <c r="U66" s="14">
        <f t="shared" si="7"/>
        <v>120158387.83836906</v>
      </c>
      <c r="V66" s="14">
        <f t="shared" si="8"/>
        <v>0</v>
      </c>
      <c r="W66" s="14">
        <f t="shared" si="9"/>
        <v>207501121.61835343</v>
      </c>
      <c r="X66" s="14">
        <f t="shared" si="10"/>
        <v>312264710.10817635</v>
      </c>
      <c r="Y66" s="14">
        <f t="shared" si="11"/>
        <v>1667940451.5173721</v>
      </c>
      <c r="Z66" s="14">
        <v>1</v>
      </c>
    </row>
    <row r="67" spans="1:26" ht="15" customHeight="1" x14ac:dyDescent="0.35">
      <c r="A67" s="10" t="s">
        <v>22</v>
      </c>
      <c r="B67" s="10">
        <v>2000</v>
      </c>
      <c r="C67" s="14">
        <v>552359965</v>
      </c>
      <c r="D67" s="14">
        <v>34146091</v>
      </c>
      <c r="E67" s="14">
        <v>79455475</v>
      </c>
      <c r="F67" s="14">
        <v>2316657861</v>
      </c>
      <c r="H67" s="14">
        <v>53870686</v>
      </c>
      <c r="I67" s="14">
        <v>537298001</v>
      </c>
      <c r="K67" s="14">
        <v>588710574</v>
      </c>
      <c r="L67" s="14">
        <v>836628475</v>
      </c>
      <c r="M67" s="14">
        <f t="shared" ref="M67:M130" si="13">SUM(C67:L67)</f>
        <v>4999127128</v>
      </c>
      <c r="N67" s="13">
        <v>3.4882250233552199</v>
      </c>
      <c r="O67" s="14">
        <f t="shared" ref="O67:O130" si="14">C67/$N67</f>
        <v>158349865.99250451</v>
      </c>
      <c r="P67" s="14">
        <f t="shared" ref="P67:P130" si="15">D67/$N67</f>
        <v>9788958.7888902556</v>
      </c>
      <c r="Q67" s="14">
        <f t="shared" ref="Q67:Q130" si="16">E67/$N67</f>
        <v>22778196.494781792</v>
      </c>
      <c r="R67" s="14">
        <f t="shared" ref="R67:R130" si="17">F67/$N67</f>
        <v>664136586.79957402</v>
      </c>
      <c r="S67" s="14">
        <f t="shared" ref="S67:S130" si="18">G67/$N67</f>
        <v>0</v>
      </c>
      <c r="T67" s="14">
        <f t="shared" ref="T67:T130" si="19">H67/$N67</f>
        <v>15443581.087605234</v>
      </c>
      <c r="U67" s="14">
        <f t="shared" ref="U67:U130" si="20">I67/$N67</f>
        <v>154031920.93473059</v>
      </c>
      <c r="V67" s="14">
        <f t="shared" ref="V67:V130" si="21">J67/$N67</f>
        <v>0</v>
      </c>
      <c r="W67" s="14">
        <f t="shared" ref="W67:W130" si="22">K67/$N67</f>
        <v>168770813.25267738</v>
      </c>
      <c r="X67" s="14">
        <f t="shared" ref="X67:X130" si="23">L67/$N67</f>
        <v>239843607.96634385</v>
      </c>
      <c r="Y67" s="14">
        <f t="shared" ref="Y67:Y130" si="24">M67/$N67</f>
        <v>1433143531.3171077</v>
      </c>
      <c r="Z67" s="14">
        <v>1</v>
      </c>
    </row>
    <row r="68" spans="1:26" ht="15" customHeight="1" x14ac:dyDescent="0.35">
      <c r="A68" s="10" t="s">
        <v>22</v>
      </c>
      <c r="B68" s="10">
        <v>2001</v>
      </c>
      <c r="C68" s="14">
        <v>231674430</v>
      </c>
      <c r="D68" s="14">
        <v>147606335</v>
      </c>
      <c r="E68" s="14">
        <v>69245918</v>
      </c>
      <c r="F68" s="14">
        <v>1952698970</v>
      </c>
      <c r="H68" s="14">
        <v>58938100</v>
      </c>
      <c r="I68" s="14">
        <v>529292643</v>
      </c>
      <c r="K68" s="14">
        <v>398471819</v>
      </c>
      <c r="L68" s="14">
        <v>875226771</v>
      </c>
      <c r="M68" s="14">
        <f t="shared" si="13"/>
        <v>4263154986</v>
      </c>
      <c r="N68" s="13">
        <v>3.5066977464019899</v>
      </c>
      <c r="O68" s="14">
        <f t="shared" si="14"/>
        <v>66066267.113470815</v>
      </c>
      <c r="P68" s="14">
        <f t="shared" si="15"/>
        <v>42092688.242506765</v>
      </c>
      <c r="Q68" s="14">
        <f t="shared" si="16"/>
        <v>19746759.774505526</v>
      </c>
      <c r="R68" s="14">
        <f t="shared" si="17"/>
        <v>556848383.07023931</v>
      </c>
      <c r="S68" s="14">
        <f t="shared" si="18"/>
        <v>0</v>
      </c>
      <c r="T68" s="14">
        <f t="shared" si="19"/>
        <v>16807294.002020225</v>
      </c>
      <c r="U68" s="14">
        <f t="shared" si="20"/>
        <v>150937628.86837769</v>
      </c>
      <c r="V68" s="14">
        <f t="shared" si="21"/>
        <v>0</v>
      </c>
      <c r="W68" s="14">
        <f t="shared" si="22"/>
        <v>113631640.88175201</v>
      </c>
      <c r="X68" s="14">
        <f t="shared" si="23"/>
        <v>249587171.26333946</v>
      </c>
      <c r="Y68" s="14">
        <f t="shared" si="24"/>
        <v>1215717833.2162118</v>
      </c>
      <c r="Z68" s="14">
        <v>1</v>
      </c>
    </row>
    <row r="69" spans="1:26" ht="15" customHeight="1" x14ac:dyDescent="0.35">
      <c r="A69" s="10" t="s">
        <v>22</v>
      </c>
      <c r="B69" s="10">
        <v>2002</v>
      </c>
      <c r="C69" s="14">
        <v>207271534</v>
      </c>
      <c r="D69" s="14">
        <v>57958428</v>
      </c>
      <c r="E69" s="14">
        <v>47994640</v>
      </c>
      <c r="F69" s="14">
        <v>1735917001</v>
      </c>
      <c r="H69" s="14">
        <v>68943035</v>
      </c>
      <c r="I69" s="14">
        <v>212612440</v>
      </c>
      <c r="K69" s="14">
        <v>392079811</v>
      </c>
      <c r="L69" s="14">
        <v>991334928</v>
      </c>
      <c r="M69" s="14">
        <f t="shared" si="13"/>
        <v>3714111817</v>
      </c>
      <c r="N69" s="13">
        <v>3.5165089404382202</v>
      </c>
      <c r="O69" s="14">
        <f t="shared" si="14"/>
        <v>58942416.331286289</v>
      </c>
      <c r="P69" s="14">
        <f t="shared" si="15"/>
        <v>16481808.800058771</v>
      </c>
      <c r="Q69" s="14">
        <f t="shared" si="16"/>
        <v>13648377.073091988</v>
      </c>
      <c r="R69" s="14">
        <f t="shared" si="17"/>
        <v>493647828.11661887</v>
      </c>
      <c r="S69" s="14">
        <f t="shared" si="18"/>
        <v>0</v>
      </c>
      <c r="T69" s="14">
        <f t="shared" si="19"/>
        <v>19605533.831348218</v>
      </c>
      <c r="U69" s="14">
        <f t="shared" si="20"/>
        <v>60461225.494141549</v>
      </c>
      <c r="V69" s="14">
        <f t="shared" si="21"/>
        <v>0</v>
      </c>
      <c r="W69" s="14">
        <f t="shared" si="22"/>
        <v>111496890.13762036</v>
      </c>
      <c r="X69" s="14">
        <f t="shared" si="23"/>
        <v>281908831.96687162</v>
      </c>
      <c r="Y69" s="14">
        <f t="shared" si="24"/>
        <v>1056192911.7510377</v>
      </c>
      <c r="Z69" s="14">
        <v>1</v>
      </c>
    </row>
    <row r="70" spans="1:26" ht="15" customHeight="1" x14ac:dyDescent="0.35">
      <c r="A70" s="10" t="s">
        <v>22</v>
      </c>
      <c r="B70" s="10">
        <v>2003</v>
      </c>
      <c r="C70" s="14">
        <v>210839127</v>
      </c>
      <c r="D70" s="14">
        <v>64914446</v>
      </c>
      <c r="E70" s="14">
        <v>66366679</v>
      </c>
      <c r="F70" s="14">
        <v>2036846393</v>
      </c>
      <c r="H70" s="14">
        <v>72699918</v>
      </c>
      <c r="I70" s="14">
        <v>207578047</v>
      </c>
      <c r="K70" s="14">
        <v>444724369</v>
      </c>
      <c r="L70" s="14">
        <v>2772261236</v>
      </c>
      <c r="M70" s="14">
        <f t="shared" si="13"/>
        <v>5876230215</v>
      </c>
      <c r="N70" s="13">
        <v>3.4784474296536798</v>
      </c>
      <c r="O70" s="14">
        <f t="shared" si="14"/>
        <v>60612997.972199194</v>
      </c>
      <c r="P70" s="14">
        <f t="shared" si="15"/>
        <v>18661902.274734966</v>
      </c>
      <c r="Q70" s="14">
        <f t="shared" si="16"/>
        <v>19079396.869484264</v>
      </c>
      <c r="R70" s="14">
        <f t="shared" si="17"/>
        <v>585561930.77288854</v>
      </c>
      <c r="S70" s="14">
        <f t="shared" si="18"/>
        <v>0</v>
      </c>
      <c r="T70" s="14">
        <f t="shared" si="19"/>
        <v>20900105.426413797</v>
      </c>
      <c r="U70" s="14">
        <f t="shared" si="20"/>
        <v>59675487.756520964</v>
      </c>
      <c r="V70" s="14">
        <f t="shared" si="21"/>
        <v>0</v>
      </c>
      <c r="W70" s="14">
        <f t="shared" si="22"/>
        <v>127851398.64663056</v>
      </c>
      <c r="X70" s="14">
        <f t="shared" si="23"/>
        <v>796982358.38395607</v>
      </c>
      <c r="Y70" s="14">
        <f t="shared" si="24"/>
        <v>1689325578.1028283</v>
      </c>
      <c r="Z70" s="14">
        <v>1</v>
      </c>
    </row>
    <row r="71" spans="1:26" ht="15" customHeight="1" x14ac:dyDescent="0.35">
      <c r="A71" s="10" t="s">
        <v>22</v>
      </c>
      <c r="B71" s="10">
        <v>2004</v>
      </c>
      <c r="C71" s="14">
        <v>399238122</v>
      </c>
      <c r="D71" s="14">
        <v>160823953</v>
      </c>
      <c r="E71" s="14">
        <v>90890725</v>
      </c>
      <c r="F71" s="14">
        <v>1992187759</v>
      </c>
      <c r="H71" s="14">
        <v>65712912</v>
      </c>
      <c r="I71" s="14">
        <v>303104890</v>
      </c>
      <c r="K71" s="14">
        <v>510968246</v>
      </c>
      <c r="L71" s="14">
        <v>641149096</v>
      </c>
      <c r="M71" s="14">
        <f t="shared" si="13"/>
        <v>4164075703</v>
      </c>
      <c r="N71" s="13">
        <v>3.4130341124756902</v>
      </c>
      <c r="O71" s="14">
        <f t="shared" si="14"/>
        <v>116974547.81968389</v>
      </c>
      <c r="P71" s="14">
        <f t="shared" si="15"/>
        <v>47120523.176764905</v>
      </c>
      <c r="Q71" s="14">
        <f t="shared" si="16"/>
        <v>26630476.580285683</v>
      </c>
      <c r="R71" s="14">
        <f t="shared" si="17"/>
        <v>583699926.03295135</v>
      </c>
      <c r="S71" s="14">
        <f t="shared" si="18"/>
        <v>0</v>
      </c>
      <c r="T71" s="14">
        <f t="shared" si="19"/>
        <v>19253517.496294305</v>
      </c>
      <c r="U71" s="14">
        <f t="shared" si="20"/>
        <v>88808045.865131646</v>
      </c>
      <c r="V71" s="14">
        <f t="shared" si="21"/>
        <v>0</v>
      </c>
      <c r="W71" s="14">
        <f t="shared" si="22"/>
        <v>149710852.32704055</v>
      </c>
      <c r="X71" s="14">
        <f t="shared" si="23"/>
        <v>187853116.86642766</v>
      </c>
      <c r="Y71" s="14">
        <f t="shared" si="24"/>
        <v>1220051006.1645799</v>
      </c>
      <c r="Z71" s="14">
        <v>1</v>
      </c>
    </row>
    <row r="72" spans="1:26" ht="15" customHeight="1" x14ac:dyDescent="0.35">
      <c r="A72" s="10" t="s">
        <v>22</v>
      </c>
      <c r="B72" s="10">
        <v>2005</v>
      </c>
      <c r="C72" s="14">
        <v>440947962</v>
      </c>
      <c r="D72" s="14">
        <v>238144324</v>
      </c>
      <c r="E72" s="14">
        <v>52237876</v>
      </c>
      <c r="F72" s="14">
        <v>2016701081</v>
      </c>
      <c r="H72" s="14">
        <v>85209780</v>
      </c>
      <c r="I72" s="14">
        <v>495451515</v>
      </c>
      <c r="K72" s="14">
        <v>807126218</v>
      </c>
      <c r="L72" s="14">
        <v>721742431</v>
      </c>
      <c r="M72" s="14">
        <f t="shared" si="13"/>
        <v>4857561187</v>
      </c>
      <c r="N72" s="13">
        <v>3.2958333993126798</v>
      </c>
      <c r="O72" s="14">
        <f t="shared" si="14"/>
        <v>133789518.02962984</v>
      </c>
      <c r="P72" s="14">
        <f t="shared" si="15"/>
        <v>72256177.76968433</v>
      </c>
      <c r="Q72" s="14">
        <f t="shared" si="16"/>
        <v>15849671.288267726</v>
      </c>
      <c r="R72" s="14">
        <f t="shared" si="17"/>
        <v>611894121.0501014</v>
      </c>
      <c r="S72" s="14">
        <f t="shared" si="18"/>
        <v>0</v>
      </c>
      <c r="T72" s="14">
        <f t="shared" si="19"/>
        <v>25853788.610119015</v>
      </c>
      <c r="U72" s="14">
        <f t="shared" si="20"/>
        <v>150326626.06772617</v>
      </c>
      <c r="V72" s="14">
        <f t="shared" si="21"/>
        <v>0</v>
      </c>
      <c r="W72" s="14">
        <f t="shared" si="22"/>
        <v>244892905.74223801</v>
      </c>
      <c r="X72" s="14">
        <f t="shared" si="23"/>
        <v>218986321.07755014</v>
      </c>
      <c r="Y72" s="14">
        <f t="shared" si="24"/>
        <v>1473849129.6353166</v>
      </c>
      <c r="Z72" s="14">
        <v>1</v>
      </c>
    </row>
    <row r="73" spans="1:26" ht="15" customHeight="1" x14ac:dyDescent="0.35">
      <c r="A73" s="10" t="s">
        <v>22</v>
      </c>
      <c r="B73" s="10">
        <v>2006</v>
      </c>
      <c r="C73" s="14">
        <v>1201750395</v>
      </c>
      <c r="D73" s="14">
        <v>205572789</v>
      </c>
      <c r="E73" s="14">
        <v>143092683</v>
      </c>
      <c r="F73" s="14">
        <v>2459928789</v>
      </c>
      <c r="H73" s="14">
        <v>97197485</v>
      </c>
      <c r="I73" s="14">
        <v>935518016</v>
      </c>
      <c r="K73" s="14">
        <v>811648908</v>
      </c>
      <c r="L73" s="14">
        <v>746945118</v>
      </c>
      <c r="M73" s="14">
        <f t="shared" si="13"/>
        <v>6601654183</v>
      </c>
      <c r="N73" s="13">
        <v>3.2738391288319102</v>
      </c>
      <c r="O73" s="14">
        <f t="shared" si="14"/>
        <v>367076801.18319643</v>
      </c>
      <c r="P73" s="14">
        <f t="shared" si="15"/>
        <v>62792574.989274859</v>
      </c>
      <c r="Q73" s="14">
        <f t="shared" si="16"/>
        <v>43707915.193455085</v>
      </c>
      <c r="R73" s="14">
        <f t="shared" si="17"/>
        <v>751389635.28659713</v>
      </c>
      <c r="S73" s="14">
        <f t="shared" si="18"/>
        <v>0</v>
      </c>
      <c r="T73" s="14">
        <f t="shared" si="19"/>
        <v>29689145.121397454</v>
      </c>
      <c r="U73" s="14">
        <f t="shared" si="20"/>
        <v>285755646.25675064</v>
      </c>
      <c r="V73" s="14">
        <f t="shared" si="21"/>
        <v>0</v>
      </c>
      <c r="W73" s="14">
        <f t="shared" si="22"/>
        <v>247919606.32763052</v>
      </c>
      <c r="X73" s="14">
        <f t="shared" si="23"/>
        <v>228155718.28860947</v>
      </c>
      <c r="Y73" s="14">
        <f t="shared" si="24"/>
        <v>2016487042.6469116</v>
      </c>
      <c r="Z73" s="14">
        <v>1</v>
      </c>
    </row>
    <row r="74" spans="1:26" ht="15" customHeight="1" x14ac:dyDescent="0.35">
      <c r="A74" s="10" t="s">
        <v>22</v>
      </c>
      <c r="B74" s="10">
        <v>2007</v>
      </c>
      <c r="C74" s="14">
        <v>852456249</v>
      </c>
      <c r="D74" s="14">
        <v>87060028</v>
      </c>
      <c r="E74" s="14">
        <v>222224012</v>
      </c>
      <c r="F74" s="14">
        <v>5004811880</v>
      </c>
      <c r="H74" s="14">
        <v>314524017</v>
      </c>
      <c r="I74" s="14">
        <v>1772923744</v>
      </c>
      <c r="K74" s="14">
        <v>1025949991</v>
      </c>
      <c r="L74" s="14">
        <v>993670428</v>
      </c>
      <c r="M74" s="14">
        <f t="shared" si="13"/>
        <v>10273620349</v>
      </c>
      <c r="N74" s="13">
        <v>3.12842753189793</v>
      </c>
      <c r="O74" s="14">
        <f t="shared" si="14"/>
        <v>272487133.01114523</v>
      </c>
      <c r="P74" s="14">
        <f t="shared" si="15"/>
        <v>27828686.172948714</v>
      </c>
      <c r="Q74" s="14">
        <f t="shared" si="16"/>
        <v>71033773.272409111</v>
      </c>
      <c r="R74" s="14">
        <f t="shared" si="17"/>
        <v>1599785140.9278834</v>
      </c>
      <c r="S74" s="14">
        <f t="shared" si="18"/>
        <v>0</v>
      </c>
      <c r="T74" s="14">
        <f t="shared" si="19"/>
        <v>100537414.97703385</v>
      </c>
      <c r="U74" s="14">
        <f t="shared" si="20"/>
        <v>566714020.35783017</v>
      </c>
      <c r="V74" s="14">
        <f t="shared" si="21"/>
        <v>0</v>
      </c>
      <c r="W74" s="14">
        <f t="shared" si="22"/>
        <v>327944304.45943069</v>
      </c>
      <c r="X74" s="14">
        <f t="shared" si="23"/>
        <v>317626161.34412032</v>
      </c>
      <c r="Y74" s="14">
        <f t="shared" si="24"/>
        <v>3283956634.5228014</v>
      </c>
      <c r="Z74" s="14">
        <v>1</v>
      </c>
    </row>
    <row r="75" spans="1:26" ht="15" customHeight="1" x14ac:dyDescent="0.35">
      <c r="A75" s="10" t="s">
        <v>22</v>
      </c>
      <c r="B75" s="10">
        <v>2008</v>
      </c>
      <c r="C75" s="14">
        <v>1548550880</v>
      </c>
      <c r="D75" s="14">
        <v>530936725</v>
      </c>
      <c r="E75" s="14">
        <v>216630093</v>
      </c>
      <c r="F75" s="14">
        <v>7237201717</v>
      </c>
      <c r="H75" s="14">
        <v>526582482</v>
      </c>
      <c r="I75" s="14">
        <v>2967803767</v>
      </c>
      <c r="K75" s="14">
        <v>2508572331</v>
      </c>
      <c r="L75" s="14">
        <v>753001995</v>
      </c>
      <c r="M75" s="14">
        <f t="shared" si="13"/>
        <v>16289279990</v>
      </c>
      <c r="N75" s="13">
        <v>2.92485023749399</v>
      </c>
      <c r="O75" s="14">
        <f t="shared" si="14"/>
        <v>529446212.37318379</v>
      </c>
      <c r="P75" s="14">
        <f t="shared" si="15"/>
        <v>181526123.35286823</v>
      </c>
      <c r="Q75" s="14">
        <f t="shared" si="16"/>
        <v>74065362.46642445</v>
      </c>
      <c r="R75" s="14">
        <f t="shared" si="17"/>
        <v>2474383687.8297162</v>
      </c>
      <c r="S75" s="14">
        <f t="shared" si="18"/>
        <v>0</v>
      </c>
      <c r="T75" s="14">
        <f t="shared" si="19"/>
        <v>180037417.04435971</v>
      </c>
      <c r="U75" s="14">
        <f t="shared" si="20"/>
        <v>1014685719.273891</v>
      </c>
      <c r="V75" s="14">
        <f t="shared" si="21"/>
        <v>0</v>
      </c>
      <c r="W75" s="14">
        <f t="shared" si="22"/>
        <v>857675479.87323391</v>
      </c>
      <c r="X75" s="14">
        <f t="shared" si="23"/>
        <v>257449761.13552114</v>
      </c>
      <c r="Y75" s="14">
        <f t="shared" si="24"/>
        <v>5569269763.3491983</v>
      </c>
      <c r="Z75" s="14">
        <v>1</v>
      </c>
    </row>
    <row r="76" spans="1:26" ht="15" customHeight="1" x14ac:dyDescent="0.35">
      <c r="A76" s="10" t="s">
        <v>22</v>
      </c>
      <c r="B76" s="10">
        <v>2009</v>
      </c>
      <c r="C76" s="14">
        <v>1327280547</v>
      </c>
      <c r="D76" s="14">
        <v>469559834</v>
      </c>
      <c r="E76" s="14">
        <v>653493478</v>
      </c>
      <c r="F76" s="14">
        <v>10238302202</v>
      </c>
      <c r="G76" s="14">
        <v>494405495</v>
      </c>
      <c r="H76" s="14">
        <v>2511824030</v>
      </c>
      <c r="I76" s="14">
        <v>1012785003</v>
      </c>
      <c r="J76" s="14">
        <v>660381853</v>
      </c>
      <c r="K76" s="14">
        <v>2131416594</v>
      </c>
      <c r="L76" s="14">
        <v>315082185</v>
      </c>
      <c r="M76" s="14">
        <f t="shared" si="13"/>
        <v>19814531221</v>
      </c>
      <c r="N76" s="13">
        <v>3.0115024426596801</v>
      </c>
      <c r="O76" s="14">
        <f t="shared" si="14"/>
        <v>440736998.31628913</v>
      </c>
      <c r="P76" s="14">
        <f t="shared" si="15"/>
        <v>155922116.26609111</v>
      </c>
      <c r="Q76" s="14">
        <f t="shared" si="16"/>
        <v>216999152.56347981</v>
      </c>
      <c r="R76" s="14">
        <f t="shared" si="17"/>
        <v>3399732325.29003</v>
      </c>
      <c r="S76" s="14">
        <f t="shared" si="18"/>
        <v>164172370.573724</v>
      </c>
      <c r="T76" s="14">
        <f t="shared" si="19"/>
        <v>834076703.51468241</v>
      </c>
      <c r="U76" s="14">
        <f t="shared" si="20"/>
        <v>336305555.87580222</v>
      </c>
      <c r="V76" s="14">
        <f t="shared" si="21"/>
        <v>219286507.50711927</v>
      </c>
      <c r="W76" s="14">
        <f t="shared" si="22"/>
        <v>707758547.29760361</v>
      </c>
      <c r="X76" s="14">
        <f t="shared" si="23"/>
        <v>104626242.54813078</v>
      </c>
      <c r="Y76" s="14">
        <f t="shared" si="24"/>
        <v>6579616519.7529526</v>
      </c>
      <c r="Z76" s="14">
        <v>1</v>
      </c>
    </row>
    <row r="77" spans="1:26" ht="15" customHeight="1" x14ac:dyDescent="0.35">
      <c r="A77" s="10" t="s">
        <v>22</v>
      </c>
      <c r="B77" s="10">
        <v>2010</v>
      </c>
      <c r="C77" s="14">
        <v>1454845379</v>
      </c>
      <c r="D77" s="14">
        <v>677490634</v>
      </c>
      <c r="E77" s="14">
        <v>729915178</v>
      </c>
      <c r="F77" s="14">
        <v>13291280063</v>
      </c>
      <c r="G77" s="14">
        <v>547358157</v>
      </c>
      <c r="H77" s="14">
        <v>2872845138</v>
      </c>
      <c r="I77" s="14">
        <v>1032952291</v>
      </c>
      <c r="J77" s="14">
        <v>1050632060</v>
      </c>
      <c r="K77" s="14">
        <v>2521934365</v>
      </c>
      <c r="L77" s="14">
        <v>358743366</v>
      </c>
      <c r="M77" s="14">
        <f t="shared" si="13"/>
        <v>24537996631</v>
      </c>
      <c r="N77" s="13">
        <v>2.8251107341187298</v>
      </c>
      <c r="O77" s="14">
        <f t="shared" si="14"/>
        <v>514969328.96466696</v>
      </c>
      <c r="P77" s="14">
        <f t="shared" si="15"/>
        <v>239810293.38707945</v>
      </c>
      <c r="Q77" s="14">
        <f t="shared" si="16"/>
        <v>258366926.71365008</v>
      </c>
      <c r="R77" s="14">
        <f t="shared" si="17"/>
        <v>4704693484.2170372</v>
      </c>
      <c r="S77" s="14">
        <f t="shared" si="18"/>
        <v>193747505.3241564</v>
      </c>
      <c r="T77" s="14">
        <f t="shared" si="19"/>
        <v>1016896471.810745</v>
      </c>
      <c r="U77" s="14">
        <f t="shared" si="20"/>
        <v>365632496.6398958</v>
      </c>
      <c r="V77" s="14">
        <f t="shared" si="21"/>
        <v>371890576.64592254</v>
      </c>
      <c r="W77" s="14">
        <f t="shared" si="22"/>
        <v>892685137.80458832</v>
      </c>
      <c r="X77" s="14">
        <f t="shared" si="23"/>
        <v>126983824.62233186</v>
      </c>
      <c r="Y77" s="14">
        <f t="shared" si="24"/>
        <v>8685676046.1300735</v>
      </c>
      <c r="Z77" s="14">
        <v>1</v>
      </c>
    </row>
    <row r="78" spans="1:26" ht="15" customHeight="1" x14ac:dyDescent="0.35">
      <c r="A78" s="10" t="s">
        <v>22</v>
      </c>
      <c r="B78" s="10">
        <v>2011</v>
      </c>
      <c r="C78" s="14">
        <v>1325673128</v>
      </c>
      <c r="D78" s="14">
        <v>376292755</v>
      </c>
      <c r="E78" s="14">
        <v>672984237</v>
      </c>
      <c r="F78" s="14">
        <v>12370468487</v>
      </c>
      <c r="G78" s="14">
        <v>451305805</v>
      </c>
      <c r="H78" s="14">
        <v>3279306514</v>
      </c>
      <c r="I78" s="14">
        <v>1183487207</v>
      </c>
      <c r="J78" s="14">
        <v>791687406</v>
      </c>
      <c r="K78" s="14">
        <v>2564058024</v>
      </c>
      <c r="L78" s="14">
        <v>202482421</v>
      </c>
      <c r="M78" s="14">
        <f t="shared" si="13"/>
        <v>23217745984</v>
      </c>
      <c r="N78" s="13">
        <v>2.7540997918049399</v>
      </c>
      <c r="O78" s="14">
        <f t="shared" si="14"/>
        <v>481345349.9196558</v>
      </c>
      <c r="P78" s="14">
        <f t="shared" si="15"/>
        <v>136630036.47133315</v>
      </c>
      <c r="Q78" s="14">
        <f t="shared" si="16"/>
        <v>244357244.78921291</v>
      </c>
      <c r="R78" s="14">
        <f t="shared" si="17"/>
        <v>4491655866.5773077</v>
      </c>
      <c r="S78" s="14">
        <f t="shared" si="18"/>
        <v>163866903.5678733</v>
      </c>
      <c r="T78" s="14">
        <f t="shared" si="19"/>
        <v>1190699960.7486475</v>
      </c>
      <c r="U78" s="14">
        <f t="shared" si="20"/>
        <v>429718345.90800512</v>
      </c>
      <c r="V78" s="14">
        <f t="shared" si="21"/>
        <v>287457777.80301708</v>
      </c>
      <c r="W78" s="14">
        <f t="shared" si="22"/>
        <v>930996774.92790008</v>
      </c>
      <c r="X78" s="14">
        <f t="shared" si="23"/>
        <v>73520364.658718541</v>
      </c>
      <c r="Y78" s="14">
        <f t="shared" si="24"/>
        <v>8430248625.3716707</v>
      </c>
      <c r="Z78" s="14">
        <v>1</v>
      </c>
    </row>
    <row r="79" spans="1:26" ht="15" customHeight="1" x14ac:dyDescent="0.35">
      <c r="A79" s="10" t="s">
        <v>22</v>
      </c>
      <c r="B79" s="10">
        <v>2012</v>
      </c>
      <c r="C79" s="14">
        <v>2049468185</v>
      </c>
      <c r="D79" s="14">
        <v>1020958624</v>
      </c>
      <c r="E79" s="14">
        <v>1011252205</v>
      </c>
      <c r="F79" s="14">
        <v>13838975212</v>
      </c>
      <c r="G79" s="14">
        <v>568357426</v>
      </c>
      <c r="H79" s="14">
        <v>3898920071</v>
      </c>
      <c r="I79" s="14">
        <v>1561248922</v>
      </c>
      <c r="J79" s="14">
        <v>820291003</v>
      </c>
      <c r="K79" s="14">
        <v>3431938080</v>
      </c>
      <c r="L79" s="14">
        <v>287683934</v>
      </c>
      <c r="M79" s="14">
        <f t="shared" si="13"/>
        <v>28489093662</v>
      </c>
      <c r="N79" s="13">
        <v>2.6375830086580101</v>
      </c>
      <c r="O79" s="14">
        <f t="shared" si="14"/>
        <v>777025093.91079211</v>
      </c>
      <c r="P79" s="14">
        <f t="shared" si="15"/>
        <v>387081134.75429875</v>
      </c>
      <c r="Q79" s="14">
        <f t="shared" si="16"/>
        <v>383401091.71180946</v>
      </c>
      <c r="R79" s="14">
        <f t="shared" si="17"/>
        <v>5246839688.6743689</v>
      </c>
      <c r="S79" s="14">
        <f t="shared" si="18"/>
        <v>215484185.38272947</v>
      </c>
      <c r="T79" s="14">
        <f t="shared" si="19"/>
        <v>1478217010.8776035</v>
      </c>
      <c r="U79" s="14">
        <f t="shared" si="20"/>
        <v>591924089.92441761</v>
      </c>
      <c r="V79" s="14">
        <f t="shared" si="21"/>
        <v>311001018.85224086</v>
      </c>
      <c r="W79" s="14">
        <f t="shared" si="22"/>
        <v>1301167799.7372882</v>
      </c>
      <c r="X79" s="14">
        <f t="shared" si="23"/>
        <v>109071044.6100319</v>
      </c>
      <c r="Y79" s="14">
        <f t="shared" si="24"/>
        <v>10801212158.435581</v>
      </c>
      <c r="Z79" s="14">
        <v>1</v>
      </c>
    </row>
    <row r="80" spans="1:26" ht="15" customHeight="1" x14ac:dyDescent="0.35">
      <c r="A80" s="10" t="s">
        <v>22</v>
      </c>
      <c r="B80" s="10">
        <v>2013</v>
      </c>
      <c r="C80" s="14">
        <v>2111026660</v>
      </c>
      <c r="D80" s="14">
        <v>1241205852</v>
      </c>
      <c r="E80" s="14">
        <v>1499346167</v>
      </c>
      <c r="F80" s="14">
        <v>14974480875</v>
      </c>
      <c r="G80" s="14">
        <v>659927832</v>
      </c>
      <c r="H80" s="14">
        <v>4226436409</v>
      </c>
      <c r="I80" s="14">
        <v>2052044761</v>
      </c>
      <c r="J80" s="14">
        <v>1183053290</v>
      </c>
      <c r="K80" s="14">
        <v>4067342735</v>
      </c>
      <c r="L80" s="14">
        <v>323839908</v>
      </c>
      <c r="M80" s="14">
        <f t="shared" si="13"/>
        <v>32338704489</v>
      </c>
      <c r="N80" s="13">
        <v>2.7019011093073599</v>
      </c>
      <c r="O80" s="14">
        <f t="shared" si="14"/>
        <v>781311593.05869925</v>
      </c>
      <c r="P80" s="14">
        <f t="shared" si="15"/>
        <v>459382413.26611197</v>
      </c>
      <c r="Q80" s="14">
        <f t="shared" si="16"/>
        <v>554922666.05729389</v>
      </c>
      <c r="R80" s="14">
        <f t="shared" si="17"/>
        <v>5542201682.8879242</v>
      </c>
      <c r="S80" s="14">
        <f t="shared" si="18"/>
        <v>244245738.57522655</v>
      </c>
      <c r="T80" s="14">
        <f t="shared" si="19"/>
        <v>1564245410.1821139</v>
      </c>
      <c r="U80" s="14">
        <f t="shared" si="20"/>
        <v>759481815.94479144</v>
      </c>
      <c r="V80" s="14">
        <f t="shared" si="21"/>
        <v>437859581.8791011</v>
      </c>
      <c r="W80" s="14">
        <f t="shared" si="22"/>
        <v>1505363286.9793205</v>
      </c>
      <c r="X80" s="14">
        <f t="shared" si="23"/>
        <v>119856314.09101322</v>
      </c>
      <c r="Y80" s="14">
        <f t="shared" si="24"/>
        <v>11968870502.921597</v>
      </c>
      <c r="Z80" s="14">
        <v>1</v>
      </c>
    </row>
    <row r="81" spans="1:26" ht="15" customHeight="1" x14ac:dyDescent="0.35">
      <c r="A81" s="10" t="s">
        <v>22</v>
      </c>
      <c r="B81" s="10">
        <v>2014</v>
      </c>
      <c r="M81" s="14">
        <f t="shared" si="13"/>
        <v>0</v>
      </c>
      <c r="N81" s="13">
        <v>2.7725</v>
      </c>
      <c r="O81" s="14">
        <f t="shared" si="14"/>
        <v>0</v>
      </c>
      <c r="P81" s="14">
        <f t="shared" si="15"/>
        <v>0</v>
      </c>
      <c r="Q81" s="14">
        <f t="shared" si="16"/>
        <v>0</v>
      </c>
      <c r="R81" s="14">
        <f t="shared" si="17"/>
        <v>0</v>
      </c>
      <c r="S81" s="14">
        <f t="shared" si="18"/>
        <v>0</v>
      </c>
      <c r="T81" s="14">
        <f t="shared" si="19"/>
        <v>0</v>
      </c>
      <c r="U81" s="14">
        <f t="shared" si="20"/>
        <v>0</v>
      </c>
      <c r="V81" s="14">
        <f t="shared" si="21"/>
        <v>0</v>
      </c>
      <c r="W81" s="14">
        <f t="shared" si="22"/>
        <v>0</v>
      </c>
      <c r="X81" s="14">
        <f t="shared" si="23"/>
        <v>0</v>
      </c>
      <c r="Y81" s="14">
        <f t="shared" si="24"/>
        <v>0</v>
      </c>
      <c r="Z81" s="14">
        <v>1</v>
      </c>
    </row>
    <row r="82" spans="1:26" ht="15" customHeight="1" x14ac:dyDescent="0.35">
      <c r="A82" s="10" t="s">
        <v>23</v>
      </c>
      <c r="B82" s="10">
        <v>1999</v>
      </c>
      <c r="C82" s="14">
        <v>888695982.00000012</v>
      </c>
      <c r="D82" s="14">
        <v>448775870.99999994</v>
      </c>
      <c r="E82" s="14">
        <v>34259464</v>
      </c>
      <c r="F82" s="14">
        <v>5717782700</v>
      </c>
      <c r="G82" s="14">
        <v>0</v>
      </c>
      <c r="H82" s="14">
        <v>2022530000.0000002</v>
      </c>
      <c r="I82" s="14">
        <v>176413451</v>
      </c>
      <c r="J82" s="14">
        <v>0</v>
      </c>
      <c r="K82" s="14">
        <v>1000221689</v>
      </c>
      <c r="L82" s="14">
        <v>21704716</v>
      </c>
      <c r="M82" s="14">
        <f t="shared" si="13"/>
        <v>10310383873</v>
      </c>
      <c r="N82" s="13">
        <v>11.334250000000001</v>
      </c>
      <c r="O82" s="14">
        <f t="shared" si="14"/>
        <v>78408009.528641075</v>
      </c>
      <c r="P82" s="14">
        <f t="shared" si="15"/>
        <v>39594668.460639209</v>
      </c>
      <c r="Q82" s="14">
        <f t="shared" si="16"/>
        <v>3022649.4033570811</v>
      </c>
      <c r="R82" s="14">
        <f t="shared" si="17"/>
        <v>504469435.56035906</v>
      </c>
      <c r="S82" s="14">
        <f t="shared" si="18"/>
        <v>0</v>
      </c>
      <c r="T82" s="14">
        <f t="shared" si="19"/>
        <v>178444096.43337673</v>
      </c>
      <c r="U82" s="14">
        <f t="shared" si="20"/>
        <v>15564633.831087191</v>
      </c>
      <c r="V82" s="14">
        <f t="shared" si="21"/>
        <v>0</v>
      </c>
      <c r="W82" s="14">
        <f t="shared" si="22"/>
        <v>88247717.228753552</v>
      </c>
      <c r="X82" s="14">
        <f t="shared" si="23"/>
        <v>1914967.1129540992</v>
      </c>
      <c r="Y82" s="14">
        <f t="shared" si="24"/>
        <v>909666177.55916798</v>
      </c>
      <c r="Z82" s="14">
        <v>1000000</v>
      </c>
    </row>
    <row r="83" spans="1:26" ht="15" customHeight="1" x14ac:dyDescent="0.35">
      <c r="A83" s="10" t="s">
        <v>23</v>
      </c>
      <c r="B83" s="10">
        <v>2000</v>
      </c>
      <c r="C83" s="14">
        <v>493452751</v>
      </c>
      <c r="D83" s="14">
        <v>234757296.00000003</v>
      </c>
      <c r="E83" s="14">
        <v>15811206.000000002</v>
      </c>
      <c r="F83" s="14">
        <v>4607441182.000001</v>
      </c>
      <c r="G83" s="14">
        <v>0</v>
      </c>
      <c r="H83" s="14">
        <v>1877017000</v>
      </c>
      <c r="I83" s="14">
        <v>84591000.000000015</v>
      </c>
      <c r="J83" s="14">
        <v>0</v>
      </c>
      <c r="K83" s="14">
        <v>618190968.99999988</v>
      </c>
      <c r="L83" s="14">
        <v>22546735</v>
      </c>
      <c r="M83" s="14">
        <f t="shared" si="13"/>
        <v>7953808139.000001</v>
      </c>
      <c r="N83" s="13">
        <v>12.094749999999999</v>
      </c>
      <c r="O83" s="14">
        <f t="shared" si="14"/>
        <v>40798921.102131091</v>
      </c>
      <c r="P83" s="14">
        <f t="shared" si="15"/>
        <v>19409851.051075883</v>
      </c>
      <c r="Q83" s="14">
        <f t="shared" si="16"/>
        <v>1307278.4472601751</v>
      </c>
      <c r="R83" s="14">
        <f t="shared" si="17"/>
        <v>380945549.26724416</v>
      </c>
      <c r="S83" s="14">
        <f t="shared" si="18"/>
        <v>0</v>
      </c>
      <c r="T83" s="14">
        <f t="shared" si="19"/>
        <v>155192707.57973501</v>
      </c>
      <c r="U83" s="14">
        <f t="shared" si="20"/>
        <v>6994026.3337398469</v>
      </c>
      <c r="V83" s="14">
        <f t="shared" si="21"/>
        <v>0</v>
      </c>
      <c r="W83" s="14">
        <f t="shared" si="22"/>
        <v>51112339.568821177</v>
      </c>
      <c r="X83" s="14">
        <f t="shared" si="23"/>
        <v>1864175.3653444678</v>
      </c>
      <c r="Y83" s="14">
        <f t="shared" si="24"/>
        <v>657624848.71535182</v>
      </c>
      <c r="Z83" s="14">
        <v>1000000</v>
      </c>
    </row>
    <row r="84" spans="1:26" ht="15" customHeight="1" x14ac:dyDescent="0.35">
      <c r="A84" s="10" t="s">
        <v>23</v>
      </c>
      <c r="B84" s="10">
        <v>2001</v>
      </c>
      <c r="C84" s="14">
        <v>417656000</v>
      </c>
      <c r="D84" s="14">
        <v>412853000</v>
      </c>
      <c r="E84" s="14">
        <v>13223999.999999998</v>
      </c>
      <c r="F84" s="14">
        <v>5863448600.000001</v>
      </c>
      <c r="G84" s="14">
        <v>0</v>
      </c>
      <c r="H84" s="14">
        <v>1663828000</v>
      </c>
      <c r="I84" s="14">
        <v>68568000.000000015</v>
      </c>
      <c r="J84" s="14">
        <v>0</v>
      </c>
      <c r="K84" s="14">
        <v>434483000.00000006</v>
      </c>
      <c r="L84" s="14">
        <v>16810000</v>
      </c>
      <c r="M84" s="14">
        <f t="shared" si="13"/>
        <v>8890870600.0000019</v>
      </c>
      <c r="N84" s="13">
        <v>13.3136666666667</v>
      </c>
      <c r="O84" s="14">
        <f t="shared" si="14"/>
        <v>31370471.445381861</v>
      </c>
      <c r="P84" s="14">
        <f t="shared" si="15"/>
        <v>31009714.328634657</v>
      </c>
      <c r="Q84" s="14">
        <f t="shared" si="16"/>
        <v>993265.06597230653</v>
      </c>
      <c r="R84" s="14">
        <f t="shared" si="17"/>
        <v>440408247.1645667</v>
      </c>
      <c r="S84" s="14">
        <f t="shared" si="18"/>
        <v>0</v>
      </c>
      <c r="T84" s="14">
        <f t="shared" si="19"/>
        <v>124971432.86347331</v>
      </c>
      <c r="U84" s="14">
        <f t="shared" si="20"/>
        <v>5150196.5398963355</v>
      </c>
      <c r="V84" s="14">
        <f t="shared" si="21"/>
        <v>0</v>
      </c>
      <c r="W84" s="14">
        <f t="shared" si="22"/>
        <v>32634360.682005882</v>
      </c>
      <c r="X84" s="14">
        <f t="shared" si="23"/>
        <v>1262612.3532209978</v>
      </c>
      <c r="Y84" s="14">
        <f t="shared" si="24"/>
        <v>667800300.44315207</v>
      </c>
      <c r="Z84" s="14">
        <v>1000000</v>
      </c>
    </row>
    <row r="85" spans="1:26" ht="15" customHeight="1" x14ac:dyDescent="0.35">
      <c r="A85" s="10" t="s">
        <v>23</v>
      </c>
      <c r="B85" s="10">
        <v>2002</v>
      </c>
      <c r="C85" s="14">
        <v>301189661.89499998</v>
      </c>
      <c r="D85" s="14">
        <v>364241999.99999994</v>
      </c>
      <c r="E85" s="14">
        <v>16660000</v>
      </c>
      <c r="F85" s="14">
        <v>3871521049.8197503</v>
      </c>
      <c r="G85" s="14">
        <v>0</v>
      </c>
      <c r="H85" s="14">
        <v>1400777573.3060002</v>
      </c>
      <c r="I85" s="14">
        <v>56356000</v>
      </c>
      <c r="J85" s="14">
        <v>0</v>
      </c>
      <c r="K85" s="14">
        <v>365922266.5</v>
      </c>
      <c r="L85" s="14">
        <v>21112000.000000004</v>
      </c>
      <c r="M85" s="14">
        <f t="shared" si="13"/>
        <v>6397780551.52075</v>
      </c>
      <c r="N85" s="13">
        <v>21.2165833333333</v>
      </c>
      <c r="O85" s="14">
        <f t="shared" si="14"/>
        <v>14195954.983091079</v>
      </c>
      <c r="P85" s="14">
        <f t="shared" si="15"/>
        <v>17167797.202659894</v>
      </c>
      <c r="Q85" s="14">
        <f t="shared" si="16"/>
        <v>785234.82024674222</v>
      </c>
      <c r="R85" s="14">
        <f t="shared" si="17"/>
        <v>182476178.60964528</v>
      </c>
      <c r="S85" s="14">
        <f t="shared" si="18"/>
        <v>0</v>
      </c>
      <c r="T85" s="14">
        <f t="shared" si="19"/>
        <v>66022768.666302808</v>
      </c>
      <c r="U85" s="14">
        <f t="shared" si="20"/>
        <v>2656224.1014300962</v>
      </c>
      <c r="V85" s="14">
        <f t="shared" si="21"/>
        <v>0</v>
      </c>
      <c r="W85" s="14">
        <f t="shared" si="22"/>
        <v>17246993.106807202</v>
      </c>
      <c r="X85" s="14">
        <f t="shared" si="23"/>
        <v>995070.67977486341</v>
      </c>
      <c r="Y85" s="14">
        <f t="shared" si="24"/>
        <v>301546222.16995794</v>
      </c>
      <c r="Z85" s="14">
        <v>1000000</v>
      </c>
    </row>
    <row r="86" spans="1:26" ht="15" customHeight="1" x14ac:dyDescent="0.35">
      <c r="A86" s="10" t="s">
        <v>23</v>
      </c>
      <c r="B86" s="10">
        <v>2003</v>
      </c>
      <c r="C86" s="14">
        <v>350074185.28429997</v>
      </c>
      <c r="D86" s="14">
        <v>301186000</v>
      </c>
      <c r="E86" s="14">
        <v>17628969.405000001</v>
      </c>
      <c r="F86" s="14">
        <v>5811724841.318553</v>
      </c>
      <c r="G86" s="14">
        <v>0</v>
      </c>
      <c r="H86" s="14">
        <v>1169888445.8180001</v>
      </c>
      <c r="I86" s="14">
        <v>52035000</v>
      </c>
      <c r="J86" s="14">
        <v>0</v>
      </c>
      <c r="K86" s="14">
        <v>654648893.26399994</v>
      </c>
      <c r="L86" s="14">
        <v>9299000</v>
      </c>
      <c r="M86" s="14">
        <f t="shared" si="13"/>
        <v>8366485335.0898523</v>
      </c>
      <c r="N86" s="13">
        <v>28.158583333333301</v>
      </c>
      <c r="O86" s="14">
        <f t="shared" si="14"/>
        <v>12432237.131400445</v>
      </c>
      <c r="P86" s="14">
        <f t="shared" si="15"/>
        <v>10696063.663240647</v>
      </c>
      <c r="Q86" s="14">
        <f t="shared" si="16"/>
        <v>626060.23876674741</v>
      </c>
      <c r="R86" s="14">
        <f t="shared" si="17"/>
        <v>206392657.34788597</v>
      </c>
      <c r="S86" s="14">
        <f t="shared" si="18"/>
        <v>0</v>
      </c>
      <c r="T86" s="14">
        <f t="shared" si="19"/>
        <v>41546424.121170923</v>
      </c>
      <c r="U86" s="14">
        <f t="shared" si="20"/>
        <v>1847926.7718842411</v>
      </c>
      <c r="V86" s="14">
        <f t="shared" si="21"/>
        <v>0</v>
      </c>
      <c r="W86" s="14">
        <f t="shared" si="22"/>
        <v>23248644.490188036</v>
      </c>
      <c r="X86" s="14">
        <f t="shared" si="23"/>
        <v>330236.78392911615</v>
      </c>
      <c r="Y86" s="14">
        <f t="shared" si="24"/>
        <v>297120250.54846609</v>
      </c>
      <c r="Z86" s="14">
        <v>1000000</v>
      </c>
    </row>
    <row r="87" spans="1:26" ht="15" customHeight="1" x14ac:dyDescent="0.35">
      <c r="A87" s="10" t="s">
        <v>23</v>
      </c>
      <c r="B87" s="10">
        <v>2004</v>
      </c>
      <c r="C87" s="14">
        <v>897311827.24799991</v>
      </c>
      <c r="D87" s="14">
        <v>268935000</v>
      </c>
      <c r="E87" s="14">
        <v>29628431.707000002</v>
      </c>
      <c r="F87" s="14">
        <v>6263522197.145134</v>
      </c>
      <c r="G87" s="14">
        <v>0</v>
      </c>
      <c r="H87" s="14">
        <v>1453938701.0999999</v>
      </c>
      <c r="I87" s="14">
        <v>67151000.000000015</v>
      </c>
      <c r="J87" s="14">
        <v>0</v>
      </c>
      <c r="K87" s="14">
        <v>830288336.58826995</v>
      </c>
      <c r="L87" s="14">
        <v>16378999.999999998</v>
      </c>
      <c r="M87" s="14">
        <f t="shared" si="13"/>
        <v>9827154493.7884045</v>
      </c>
      <c r="N87" s="13">
        <v>28.657499999999999</v>
      </c>
      <c r="O87" s="14">
        <f t="shared" si="14"/>
        <v>31311587.795446217</v>
      </c>
      <c r="P87" s="14">
        <f t="shared" si="15"/>
        <v>9384454.3313268777</v>
      </c>
      <c r="Q87" s="14">
        <f t="shared" si="16"/>
        <v>1033880.5446043795</v>
      </c>
      <c r="R87" s="14">
        <f t="shared" si="17"/>
        <v>218564850.28858534</v>
      </c>
      <c r="S87" s="14">
        <f t="shared" si="18"/>
        <v>0</v>
      </c>
      <c r="T87" s="14">
        <f t="shared" si="19"/>
        <v>50735015.304894008</v>
      </c>
      <c r="U87" s="14">
        <f t="shared" si="20"/>
        <v>2343226.0315798661</v>
      </c>
      <c r="V87" s="14">
        <f t="shared" si="21"/>
        <v>0</v>
      </c>
      <c r="W87" s="14">
        <f t="shared" si="22"/>
        <v>28972811.186888948</v>
      </c>
      <c r="X87" s="14">
        <f t="shared" si="23"/>
        <v>571543.22603157978</v>
      </c>
      <c r="Y87" s="14">
        <f t="shared" si="24"/>
        <v>342917368.7093572</v>
      </c>
      <c r="Z87" s="14">
        <v>1000000</v>
      </c>
    </row>
    <row r="88" spans="1:26" ht="15" customHeight="1" x14ac:dyDescent="0.35">
      <c r="A88" s="10" t="s">
        <v>23</v>
      </c>
      <c r="B88" s="10">
        <v>2005</v>
      </c>
      <c r="C88" s="14">
        <v>804524943.93681002</v>
      </c>
      <c r="D88" s="14">
        <v>274791000</v>
      </c>
      <c r="E88" s="14">
        <v>28036975.987960003</v>
      </c>
      <c r="F88" s="14">
        <v>6516350911.8366604</v>
      </c>
      <c r="G88" s="14">
        <v>0</v>
      </c>
      <c r="H88" s="14">
        <v>1452856000</v>
      </c>
      <c r="I88" s="14">
        <v>55919999.999999985</v>
      </c>
      <c r="J88" s="14">
        <v>0</v>
      </c>
      <c r="K88" s="14">
        <v>617845920.50963998</v>
      </c>
      <c r="L88" s="14">
        <v>29360000</v>
      </c>
      <c r="M88" s="14">
        <f t="shared" si="13"/>
        <v>9779685752.2710705</v>
      </c>
      <c r="N88" s="13">
        <v>24.4286666666667</v>
      </c>
      <c r="O88" s="14">
        <f t="shared" si="14"/>
        <v>32933641.238577992</v>
      </c>
      <c r="P88" s="14">
        <f t="shared" si="15"/>
        <v>11248710.531342942</v>
      </c>
      <c r="Q88" s="14">
        <f t="shared" si="16"/>
        <v>1147707.9928482915</v>
      </c>
      <c r="R88" s="14">
        <f t="shared" si="17"/>
        <v>266750166.95562527</v>
      </c>
      <c r="S88" s="14">
        <f t="shared" si="18"/>
        <v>0</v>
      </c>
      <c r="T88" s="14">
        <f t="shared" si="19"/>
        <v>59473405.561771609</v>
      </c>
      <c r="U88" s="14">
        <f t="shared" si="20"/>
        <v>2289113.8825969454</v>
      </c>
      <c r="V88" s="14">
        <f t="shared" si="21"/>
        <v>0</v>
      </c>
      <c r="W88" s="14">
        <f t="shared" si="22"/>
        <v>25291839.662813053</v>
      </c>
      <c r="X88" s="14">
        <f t="shared" si="23"/>
        <v>1201866.6593892404</v>
      </c>
      <c r="Y88" s="14">
        <f t="shared" si="24"/>
        <v>400336452.48496538</v>
      </c>
      <c r="Z88" s="14">
        <v>1000000</v>
      </c>
    </row>
    <row r="89" spans="1:26" ht="15" customHeight="1" x14ac:dyDescent="0.35">
      <c r="A89" s="10" t="s">
        <v>23</v>
      </c>
      <c r="B89" s="10">
        <v>2006</v>
      </c>
      <c r="C89" s="14">
        <v>553460051.26066005</v>
      </c>
      <c r="D89" s="14">
        <v>483386267</v>
      </c>
      <c r="E89" s="14">
        <v>70880927.058559984</v>
      </c>
      <c r="F89" s="14">
        <v>7811420082.3224859</v>
      </c>
      <c r="G89" s="14">
        <v>0</v>
      </c>
      <c r="H89" s="14">
        <v>2099688725.5439196</v>
      </c>
      <c r="I89" s="14">
        <v>141438300.43790999</v>
      </c>
      <c r="J89" s="14">
        <v>0</v>
      </c>
      <c r="K89" s="14">
        <v>801805604.50920999</v>
      </c>
      <c r="L89" s="14">
        <v>257791037.78478003</v>
      </c>
      <c r="M89" s="14">
        <f t="shared" si="13"/>
        <v>12219870995.917528</v>
      </c>
      <c r="N89" s="13">
        <v>24.023416666666702</v>
      </c>
      <c r="O89" s="14">
        <f t="shared" si="14"/>
        <v>23038357.072189674</v>
      </c>
      <c r="P89" s="14">
        <f t="shared" si="15"/>
        <v>20121462.059587665</v>
      </c>
      <c r="Q89" s="14">
        <f t="shared" si="16"/>
        <v>2950493.1809682865</v>
      </c>
      <c r="R89" s="14">
        <f t="shared" si="17"/>
        <v>325158581.34205759</v>
      </c>
      <c r="S89" s="14">
        <f t="shared" si="18"/>
        <v>0</v>
      </c>
      <c r="T89" s="14">
        <f t="shared" si="19"/>
        <v>87401752.826329172</v>
      </c>
      <c r="U89" s="14">
        <f t="shared" si="20"/>
        <v>5887518.0995449489</v>
      </c>
      <c r="V89" s="14">
        <f t="shared" si="21"/>
        <v>0</v>
      </c>
      <c r="W89" s="14">
        <f t="shared" si="22"/>
        <v>33376002.07474827</v>
      </c>
      <c r="X89" s="14">
        <f t="shared" si="23"/>
        <v>10730823.236416399</v>
      </c>
      <c r="Y89" s="14">
        <f t="shared" si="24"/>
        <v>508664989.89184207</v>
      </c>
      <c r="Z89" s="14">
        <v>1000000</v>
      </c>
    </row>
    <row r="90" spans="1:26" ht="15" customHeight="1" x14ac:dyDescent="0.35">
      <c r="A90" s="10" t="s">
        <v>23</v>
      </c>
      <c r="B90" s="10">
        <v>2007</v>
      </c>
      <c r="C90" s="14">
        <v>511383014.18720996</v>
      </c>
      <c r="D90" s="14">
        <v>506809471.22600001</v>
      </c>
      <c r="E90" s="14">
        <v>103246892.164</v>
      </c>
      <c r="F90" s="14">
        <v>9315875843.1300125</v>
      </c>
      <c r="G90" s="14">
        <v>0</v>
      </c>
      <c r="H90" s="14">
        <v>3577977062.1921701</v>
      </c>
      <c r="I90" s="14">
        <v>290253704.76882005</v>
      </c>
      <c r="J90" s="14">
        <v>0</v>
      </c>
      <c r="K90" s="14">
        <v>1545586336.2059798</v>
      </c>
      <c r="L90" s="14">
        <v>269308185.39922994</v>
      </c>
      <c r="M90" s="14">
        <f t="shared" si="13"/>
        <v>16120440509.27342</v>
      </c>
      <c r="N90" s="13">
        <v>23.420999999999999</v>
      </c>
      <c r="O90" s="14">
        <f t="shared" si="14"/>
        <v>21834380.008847188</v>
      </c>
      <c r="P90" s="14">
        <f t="shared" si="15"/>
        <v>21639104.702019557</v>
      </c>
      <c r="Q90" s="14">
        <f t="shared" si="16"/>
        <v>4408304.1784723112</v>
      </c>
      <c r="R90" s="14">
        <f t="shared" si="17"/>
        <v>397757390.50979942</v>
      </c>
      <c r="S90" s="14">
        <f t="shared" si="18"/>
        <v>0</v>
      </c>
      <c r="T90" s="14">
        <f t="shared" si="19"/>
        <v>152767903.25742581</v>
      </c>
      <c r="U90" s="14">
        <f t="shared" si="20"/>
        <v>12392882.65952863</v>
      </c>
      <c r="V90" s="14">
        <f t="shared" si="21"/>
        <v>0</v>
      </c>
      <c r="W90" s="14">
        <f t="shared" si="22"/>
        <v>65991475.00986208</v>
      </c>
      <c r="X90" s="14">
        <f t="shared" si="23"/>
        <v>11498577.575647067</v>
      </c>
      <c r="Y90" s="14">
        <f t="shared" si="24"/>
        <v>688290017.90160203</v>
      </c>
      <c r="Z90" s="14">
        <v>1000000</v>
      </c>
    </row>
    <row r="91" spans="1:26" ht="15" customHeight="1" x14ac:dyDescent="0.35">
      <c r="A91" s="10" t="s">
        <v>23</v>
      </c>
      <c r="B91" s="10">
        <v>2008</v>
      </c>
      <c r="C91" s="14">
        <v>1458494904.4743662</v>
      </c>
      <c r="D91" s="14">
        <v>693248666</v>
      </c>
      <c r="E91" s="14">
        <v>93072790</v>
      </c>
      <c r="F91" s="14">
        <v>12640260172.735233</v>
      </c>
      <c r="G91" s="14">
        <v>0</v>
      </c>
      <c r="H91" s="14">
        <v>3465105183.7490506</v>
      </c>
      <c r="I91" s="14">
        <v>584775996.00000012</v>
      </c>
      <c r="J91" s="14">
        <v>0</v>
      </c>
      <c r="K91" s="14">
        <v>2072056929.31374</v>
      </c>
      <c r="L91" s="14">
        <v>227542176.01580998</v>
      </c>
      <c r="M91" s="14">
        <f t="shared" si="13"/>
        <v>21234556818.288197</v>
      </c>
      <c r="N91" s="13">
        <v>20.9493333333333</v>
      </c>
      <c r="O91" s="14">
        <f t="shared" si="14"/>
        <v>69620110.638733223</v>
      </c>
      <c r="P91" s="14">
        <f t="shared" si="15"/>
        <v>33091681.485488851</v>
      </c>
      <c r="Q91" s="14">
        <f t="shared" si="16"/>
        <v>4442756.650967421</v>
      </c>
      <c r="R91" s="14">
        <f t="shared" si="17"/>
        <v>603372907.93988287</v>
      </c>
      <c r="S91" s="14">
        <f t="shared" si="18"/>
        <v>0</v>
      </c>
      <c r="T91" s="14">
        <f t="shared" si="19"/>
        <v>165404078.90859166</v>
      </c>
      <c r="U91" s="14">
        <f t="shared" si="20"/>
        <v>27913823.637983758</v>
      </c>
      <c r="V91" s="14">
        <f t="shared" si="21"/>
        <v>0</v>
      </c>
      <c r="W91" s="14">
        <f t="shared" si="22"/>
        <v>98908012.791834742</v>
      </c>
      <c r="X91" s="14">
        <f t="shared" si="23"/>
        <v>10861547.353096854</v>
      </c>
      <c r="Y91" s="14">
        <f t="shared" si="24"/>
        <v>1013614919.4065793</v>
      </c>
      <c r="Z91" s="14">
        <v>1000000</v>
      </c>
    </row>
    <row r="92" spans="1:26" ht="15" customHeight="1" x14ac:dyDescent="0.35">
      <c r="A92" s="10" t="s">
        <v>23</v>
      </c>
      <c r="B92" s="10">
        <v>2009</v>
      </c>
      <c r="C92" s="14">
        <v>1322270616.8976898</v>
      </c>
      <c r="D92" s="14">
        <v>823658347.99999988</v>
      </c>
      <c r="E92" s="14">
        <v>98978675.025359988</v>
      </c>
      <c r="F92" s="14">
        <v>15048332244.915676</v>
      </c>
      <c r="G92" s="14">
        <v>0</v>
      </c>
      <c r="H92" s="14">
        <v>4089577171.8273501</v>
      </c>
      <c r="I92" s="14">
        <v>442587605.53394002</v>
      </c>
      <c r="J92" s="14">
        <v>0</v>
      </c>
      <c r="K92" s="14">
        <v>2112578573.5558898</v>
      </c>
      <c r="L92" s="14">
        <v>269603074.14343995</v>
      </c>
      <c r="M92" s="14">
        <f t="shared" si="13"/>
        <v>24207586309.899345</v>
      </c>
      <c r="N92" s="13">
        <v>22.567916666666701</v>
      </c>
      <c r="O92" s="14">
        <f t="shared" si="14"/>
        <v>58590725.782442823</v>
      </c>
      <c r="P92" s="14">
        <f t="shared" si="15"/>
        <v>36496871.207281664</v>
      </c>
      <c r="Q92" s="14">
        <f t="shared" si="16"/>
        <v>4385813.5638879603</v>
      </c>
      <c r="R92" s="14">
        <f t="shared" si="17"/>
        <v>666802012.21862841</v>
      </c>
      <c r="S92" s="14">
        <f t="shared" si="18"/>
        <v>0</v>
      </c>
      <c r="T92" s="14">
        <f t="shared" si="19"/>
        <v>181211993.65592057</v>
      </c>
      <c r="U92" s="14">
        <f t="shared" si="20"/>
        <v>19611362.983613435</v>
      </c>
      <c r="V92" s="14">
        <f t="shared" si="21"/>
        <v>0</v>
      </c>
      <c r="W92" s="14">
        <f t="shared" si="22"/>
        <v>93609818.077546075</v>
      </c>
      <c r="X92" s="14">
        <f t="shared" si="23"/>
        <v>11946298.72688468</v>
      </c>
      <c r="Y92" s="14">
        <f t="shared" si="24"/>
        <v>1072654896.2162056</v>
      </c>
      <c r="Z92" s="14">
        <v>1000000</v>
      </c>
    </row>
    <row r="93" spans="1:26" ht="15" customHeight="1" x14ac:dyDescent="0.35">
      <c r="A93" s="10" t="s">
        <v>23</v>
      </c>
      <c r="B93" s="10">
        <v>2010</v>
      </c>
      <c r="C93" s="14">
        <v>1412081140.324136</v>
      </c>
      <c r="D93" s="14">
        <v>777345976.46556008</v>
      </c>
      <c r="E93" s="14">
        <v>98071737.999999985</v>
      </c>
      <c r="F93" s="14">
        <v>17806970825.697731</v>
      </c>
      <c r="G93" s="14">
        <v>0</v>
      </c>
      <c r="H93" s="14">
        <v>5739073655.5153112</v>
      </c>
      <c r="I93" s="14">
        <v>404115296.99128002</v>
      </c>
      <c r="J93" s="14">
        <v>0</v>
      </c>
      <c r="K93" s="14">
        <v>2182023968.6774697</v>
      </c>
      <c r="L93" s="14">
        <v>192747210.76533002</v>
      </c>
      <c r="M93" s="14">
        <f t="shared" si="13"/>
        <v>28612429812.436821</v>
      </c>
      <c r="N93" s="13">
        <v>20.059249999999999</v>
      </c>
      <c r="O93" s="14">
        <f t="shared" si="14"/>
        <v>70395510.316893011</v>
      </c>
      <c r="P93" s="14">
        <f t="shared" si="15"/>
        <v>38752494.558149487</v>
      </c>
      <c r="Q93" s="14">
        <f t="shared" si="16"/>
        <v>4889102.9325622842</v>
      </c>
      <c r="R93" s="14">
        <f t="shared" si="17"/>
        <v>887718674.71105516</v>
      </c>
      <c r="S93" s="14">
        <f t="shared" si="18"/>
        <v>0</v>
      </c>
      <c r="T93" s="14">
        <f t="shared" si="19"/>
        <v>286106093.4738493</v>
      </c>
      <c r="U93" s="14">
        <f t="shared" si="20"/>
        <v>20146082.081397861</v>
      </c>
      <c r="V93" s="14">
        <f t="shared" si="21"/>
        <v>0</v>
      </c>
      <c r="W93" s="14">
        <f t="shared" si="22"/>
        <v>108778940.82168923</v>
      </c>
      <c r="X93" s="14">
        <f t="shared" si="23"/>
        <v>9608894.189230904</v>
      </c>
      <c r="Y93" s="14">
        <f t="shared" si="24"/>
        <v>1426395793.0848274</v>
      </c>
      <c r="Z93" s="14">
        <v>1000000</v>
      </c>
    </row>
    <row r="94" spans="1:26" ht="15" customHeight="1" x14ac:dyDescent="0.35">
      <c r="A94" s="10" t="s">
        <v>23</v>
      </c>
      <c r="B94" s="10">
        <v>2011</v>
      </c>
      <c r="C94" s="14">
        <v>1669716302.4382143</v>
      </c>
      <c r="D94" s="14">
        <v>589272442.23399985</v>
      </c>
      <c r="E94" s="14">
        <v>170742640.7094</v>
      </c>
      <c r="F94" s="14">
        <v>12913232632.344341</v>
      </c>
      <c r="G94" s="14">
        <v>0</v>
      </c>
      <c r="H94" s="14">
        <v>5534491494.8310509</v>
      </c>
      <c r="I94" s="14">
        <v>760997189.59597993</v>
      </c>
      <c r="J94" s="14">
        <v>0</v>
      </c>
      <c r="K94" s="14">
        <v>2689610721.7509298</v>
      </c>
      <c r="L94" s="14">
        <v>303201293.44417</v>
      </c>
      <c r="M94" s="14">
        <f t="shared" si="13"/>
        <v>24631264717.348091</v>
      </c>
      <c r="N94" s="13">
        <v>19.314250000000001</v>
      </c>
      <c r="O94" s="14">
        <f t="shared" si="14"/>
        <v>86449968.413902387</v>
      </c>
      <c r="P94" s="14">
        <f t="shared" si="15"/>
        <v>30509724.283055246</v>
      </c>
      <c r="Q94" s="14">
        <f t="shared" si="16"/>
        <v>8840241.8271172829</v>
      </c>
      <c r="R94" s="14">
        <f t="shared" si="17"/>
        <v>668585766.07138979</v>
      </c>
      <c r="S94" s="14">
        <f t="shared" si="18"/>
        <v>0</v>
      </c>
      <c r="T94" s="14">
        <f t="shared" si="19"/>
        <v>286549645.7191478</v>
      </c>
      <c r="U94" s="14">
        <f t="shared" si="20"/>
        <v>39400814.92141708</v>
      </c>
      <c r="V94" s="14">
        <f t="shared" si="21"/>
        <v>0</v>
      </c>
      <c r="W94" s="14">
        <f t="shared" si="22"/>
        <v>139255250.488677</v>
      </c>
      <c r="X94" s="14">
        <f t="shared" si="23"/>
        <v>15698320.848294392</v>
      </c>
      <c r="Y94" s="14">
        <f t="shared" si="24"/>
        <v>1275289732.5730011</v>
      </c>
      <c r="Z94" s="14">
        <v>1000000</v>
      </c>
    </row>
    <row r="95" spans="1:26" ht="15" customHeight="1" x14ac:dyDescent="0.35">
      <c r="A95" s="10" t="s">
        <v>23</v>
      </c>
      <c r="B95" s="10">
        <v>2012</v>
      </c>
      <c r="C95" s="14">
        <v>1174399341.9288678</v>
      </c>
      <c r="D95" s="14">
        <v>622910173.99999988</v>
      </c>
      <c r="E95" s="14">
        <v>194630237</v>
      </c>
      <c r="F95" s="14">
        <v>16703899409.952551</v>
      </c>
      <c r="G95" s="14">
        <v>0</v>
      </c>
      <c r="H95" s="14">
        <v>5524015172.87257</v>
      </c>
      <c r="I95" s="14">
        <v>649718830.35834014</v>
      </c>
      <c r="J95" s="14">
        <v>0</v>
      </c>
      <c r="K95" s="14">
        <v>3827086736.8199997</v>
      </c>
      <c r="L95" s="14">
        <v>430488724.65419996</v>
      </c>
      <c r="M95" s="14">
        <f t="shared" si="13"/>
        <v>29127148627.586533</v>
      </c>
      <c r="N95" s="13">
        <v>20.310083333333299</v>
      </c>
      <c r="O95" s="14">
        <f t="shared" si="14"/>
        <v>57823462.496651649</v>
      </c>
      <c r="P95" s="14">
        <f t="shared" si="15"/>
        <v>30669995.970802724</v>
      </c>
      <c r="Q95" s="14">
        <f t="shared" si="16"/>
        <v>9582936.40679303</v>
      </c>
      <c r="R95" s="14">
        <f t="shared" si="17"/>
        <v>822443666.81340933</v>
      </c>
      <c r="S95" s="14">
        <f t="shared" si="18"/>
        <v>0</v>
      </c>
      <c r="T95" s="14">
        <f t="shared" si="19"/>
        <v>271983875.31017417</v>
      </c>
      <c r="U95" s="14">
        <f t="shared" si="20"/>
        <v>31989963.787692051</v>
      </c>
      <c r="V95" s="14">
        <f t="shared" si="21"/>
        <v>0</v>
      </c>
      <c r="W95" s="14">
        <f t="shared" si="22"/>
        <v>188432842.64318657</v>
      </c>
      <c r="X95" s="14">
        <f t="shared" si="23"/>
        <v>21195812.81814209</v>
      </c>
      <c r="Y95" s="14">
        <f t="shared" si="24"/>
        <v>1434122556.2468519</v>
      </c>
      <c r="Z95" s="14">
        <v>1000000</v>
      </c>
    </row>
    <row r="96" spans="1:26" ht="15" customHeight="1" x14ac:dyDescent="0.35">
      <c r="A96" s="10" t="s">
        <v>23</v>
      </c>
      <c r="B96" s="10">
        <v>2013</v>
      </c>
      <c r="C96" s="14">
        <v>1686727965.9999998</v>
      </c>
      <c r="D96" s="14">
        <v>659398758.99999988</v>
      </c>
      <c r="E96" s="14">
        <v>121672392</v>
      </c>
      <c r="F96" s="14">
        <v>26344938404</v>
      </c>
      <c r="G96" s="14">
        <v>0</v>
      </c>
      <c r="H96" s="14">
        <v>6870134060.0650005</v>
      </c>
      <c r="I96" s="14">
        <v>790894439</v>
      </c>
      <c r="J96" s="14">
        <v>0</v>
      </c>
      <c r="K96" s="14">
        <v>3649696968.0000005</v>
      </c>
      <c r="L96" s="14">
        <v>286196685</v>
      </c>
      <c r="M96" s="14">
        <f t="shared" si="13"/>
        <v>40409659673.065002</v>
      </c>
      <c r="N96" s="13">
        <v>20.481583333333301</v>
      </c>
      <c r="O96" s="14">
        <f t="shared" si="14"/>
        <v>82353397.12505962</v>
      </c>
      <c r="P96" s="14">
        <f t="shared" si="15"/>
        <v>32194716.017235041</v>
      </c>
      <c r="Q96" s="14">
        <f t="shared" si="16"/>
        <v>5940575.4926173603</v>
      </c>
      <c r="R96" s="14">
        <f t="shared" si="17"/>
        <v>1286274502.0852087</v>
      </c>
      <c r="S96" s="14">
        <f t="shared" si="18"/>
        <v>0</v>
      </c>
      <c r="T96" s="14">
        <f t="shared" si="19"/>
        <v>335429832.16946989</v>
      </c>
      <c r="U96" s="14">
        <f t="shared" si="20"/>
        <v>38614907.164566599</v>
      </c>
      <c r="V96" s="14">
        <f t="shared" si="21"/>
        <v>0</v>
      </c>
      <c r="W96" s="14">
        <f t="shared" si="22"/>
        <v>178194083.36757851</v>
      </c>
      <c r="X96" s="14">
        <f t="shared" si="23"/>
        <v>13973367.212007558</v>
      </c>
      <c r="Y96" s="14">
        <f t="shared" si="24"/>
        <v>1972975380.6337433</v>
      </c>
      <c r="Z96" s="14">
        <v>1000000</v>
      </c>
    </row>
    <row r="97" spans="1:26" ht="15" customHeight="1" x14ac:dyDescent="0.35">
      <c r="A97" s="10" t="s">
        <v>23</v>
      </c>
      <c r="B97" s="10">
        <v>2014</v>
      </c>
      <c r="C97" s="14">
        <v>1854643849.0000002</v>
      </c>
      <c r="D97" s="14">
        <v>717110987</v>
      </c>
      <c r="E97" s="14">
        <v>147557515</v>
      </c>
      <c r="F97" s="14">
        <v>27559745591.000004</v>
      </c>
      <c r="G97" s="14">
        <v>0</v>
      </c>
      <c r="H97" s="14">
        <v>7243831427.5810003</v>
      </c>
      <c r="I97" s="14">
        <v>1213674425</v>
      </c>
      <c r="J97" s="14">
        <v>0</v>
      </c>
      <c r="K97" s="14">
        <v>3811795086</v>
      </c>
      <c r="L97" s="14">
        <v>459098135</v>
      </c>
      <c r="M97" s="14">
        <f t="shared" si="13"/>
        <v>43007457015.581001</v>
      </c>
      <c r="N97" s="13">
        <v>21.877575617697801</v>
      </c>
      <c r="O97" s="14">
        <f t="shared" si="14"/>
        <v>84773737.3376825</v>
      </c>
      <c r="P97" s="14">
        <f t="shared" si="15"/>
        <v>32778357.142090973</v>
      </c>
      <c r="Q97" s="14">
        <f t="shared" si="16"/>
        <v>6744692.2629138939</v>
      </c>
      <c r="R97" s="14">
        <f t="shared" si="17"/>
        <v>1259725760.870214</v>
      </c>
      <c r="S97" s="14">
        <f t="shared" si="18"/>
        <v>0</v>
      </c>
      <c r="T97" s="14">
        <f t="shared" si="19"/>
        <v>331107594.10293728</v>
      </c>
      <c r="U97" s="14">
        <f t="shared" si="20"/>
        <v>55475727.576423123</v>
      </c>
      <c r="V97" s="14">
        <f t="shared" si="21"/>
        <v>0</v>
      </c>
      <c r="W97" s="14">
        <f t="shared" si="22"/>
        <v>174232975.015589</v>
      </c>
      <c r="X97" s="14">
        <f t="shared" si="23"/>
        <v>20984872.50244556</v>
      </c>
      <c r="Y97" s="14">
        <f t="shared" si="24"/>
        <v>1965823716.8102961</v>
      </c>
      <c r="Z97" s="14">
        <v>1000000</v>
      </c>
    </row>
    <row r="98" spans="1:26" ht="15" customHeight="1" x14ac:dyDescent="0.35">
      <c r="A98" s="10" t="s">
        <v>24</v>
      </c>
      <c r="B98" s="10">
        <v>1999</v>
      </c>
      <c r="M98" s="14">
        <f t="shared" si="13"/>
        <v>0</v>
      </c>
      <c r="N98" s="13">
        <v>3119.0733333333301</v>
      </c>
      <c r="O98" s="14">
        <f t="shared" si="14"/>
        <v>0</v>
      </c>
      <c r="P98" s="14">
        <f t="shared" si="15"/>
        <v>0</v>
      </c>
      <c r="Q98" s="14">
        <f t="shared" si="16"/>
        <v>0</v>
      </c>
      <c r="R98" s="14">
        <f t="shared" si="17"/>
        <v>0</v>
      </c>
      <c r="S98" s="14">
        <f t="shared" si="18"/>
        <v>0</v>
      </c>
      <c r="T98" s="14">
        <f t="shared" si="19"/>
        <v>0</v>
      </c>
      <c r="U98" s="14">
        <f t="shared" si="20"/>
        <v>0</v>
      </c>
      <c r="V98" s="14">
        <f t="shared" si="21"/>
        <v>0</v>
      </c>
      <c r="W98" s="14">
        <f t="shared" si="22"/>
        <v>0</v>
      </c>
      <c r="X98" s="14">
        <f t="shared" si="23"/>
        <v>0</v>
      </c>
      <c r="Y98" s="14">
        <f t="shared" si="24"/>
        <v>0</v>
      </c>
      <c r="Z98" s="14">
        <v>1</v>
      </c>
    </row>
    <row r="99" spans="1:26" ht="15" customHeight="1" x14ac:dyDescent="0.35">
      <c r="A99" s="10" t="s">
        <v>24</v>
      </c>
      <c r="B99" s="10">
        <v>2000</v>
      </c>
      <c r="M99" s="14">
        <f t="shared" si="13"/>
        <v>0</v>
      </c>
      <c r="N99" s="13">
        <v>3486.3533333333298</v>
      </c>
      <c r="O99" s="14">
        <f t="shared" si="14"/>
        <v>0</v>
      </c>
      <c r="P99" s="14">
        <f t="shared" si="15"/>
        <v>0</v>
      </c>
      <c r="Q99" s="14">
        <f t="shared" si="16"/>
        <v>0</v>
      </c>
      <c r="R99" s="14">
        <f t="shared" si="17"/>
        <v>0</v>
      </c>
      <c r="S99" s="14">
        <f t="shared" si="18"/>
        <v>0</v>
      </c>
      <c r="T99" s="14">
        <f t="shared" si="19"/>
        <v>0</v>
      </c>
      <c r="U99" s="14">
        <f t="shared" si="20"/>
        <v>0</v>
      </c>
      <c r="V99" s="14">
        <f t="shared" si="21"/>
        <v>0</v>
      </c>
      <c r="W99" s="14">
        <f t="shared" si="22"/>
        <v>0</v>
      </c>
      <c r="X99" s="14">
        <f t="shared" si="23"/>
        <v>0</v>
      </c>
      <c r="Y99" s="14">
        <f t="shared" si="24"/>
        <v>0</v>
      </c>
      <c r="Z99" s="14">
        <v>1</v>
      </c>
    </row>
    <row r="100" spans="1:26" ht="15" customHeight="1" x14ac:dyDescent="0.35">
      <c r="A100" s="10" t="s">
        <v>24</v>
      </c>
      <c r="B100" s="10">
        <v>2001</v>
      </c>
      <c r="M100" s="14">
        <f t="shared" si="13"/>
        <v>0</v>
      </c>
      <c r="N100" s="13">
        <v>4105.9250000000002</v>
      </c>
      <c r="O100" s="14">
        <f t="shared" si="14"/>
        <v>0</v>
      </c>
      <c r="P100" s="14">
        <f t="shared" si="15"/>
        <v>0</v>
      </c>
      <c r="Q100" s="14">
        <f t="shared" si="16"/>
        <v>0</v>
      </c>
      <c r="R100" s="14">
        <f t="shared" si="17"/>
        <v>0</v>
      </c>
      <c r="S100" s="14">
        <f t="shared" si="18"/>
        <v>0</v>
      </c>
      <c r="T100" s="14">
        <f t="shared" si="19"/>
        <v>0</v>
      </c>
      <c r="U100" s="14">
        <f t="shared" si="20"/>
        <v>0</v>
      </c>
      <c r="V100" s="14">
        <f t="shared" si="21"/>
        <v>0</v>
      </c>
      <c r="W100" s="14">
        <f t="shared" si="22"/>
        <v>0</v>
      </c>
      <c r="X100" s="14">
        <f t="shared" si="23"/>
        <v>0</v>
      </c>
      <c r="Y100" s="14">
        <f t="shared" si="24"/>
        <v>0</v>
      </c>
      <c r="Z100" s="14">
        <v>1</v>
      </c>
    </row>
    <row r="101" spans="1:26" ht="15" customHeight="1" x14ac:dyDescent="0.35">
      <c r="A101" s="10" t="s">
        <v>24</v>
      </c>
      <c r="B101" s="10">
        <v>2002</v>
      </c>
      <c r="M101" s="14">
        <f t="shared" si="13"/>
        <v>0</v>
      </c>
      <c r="N101" s="13">
        <v>5716.2583333333296</v>
      </c>
      <c r="O101" s="14">
        <f t="shared" si="14"/>
        <v>0</v>
      </c>
      <c r="P101" s="14">
        <f t="shared" si="15"/>
        <v>0</v>
      </c>
      <c r="Q101" s="14">
        <f t="shared" si="16"/>
        <v>0</v>
      </c>
      <c r="R101" s="14">
        <f t="shared" si="17"/>
        <v>0</v>
      </c>
      <c r="S101" s="14">
        <f t="shared" si="18"/>
        <v>0</v>
      </c>
      <c r="T101" s="14">
        <f t="shared" si="19"/>
        <v>0</v>
      </c>
      <c r="U101" s="14">
        <f t="shared" si="20"/>
        <v>0</v>
      </c>
      <c r="V101" s="14">
        <f t="shared" si="21"/>
        <v>0</v>
      </c>
      <c r="W101" s="14">
        <f t="shared" si="22"/>
        <v>0</v>
      </c>
      <c r="X101" s="14">
        <f t="shared" si="23"/>
        <v>0</v>
      </c>
      <c r="Y101" s="14">
        <f t="shared" si="24"/>
        <v>0</v>
      </c>
      <c r="Z101" s="14">
        <v>1</v>
      </c>
    </row>
    <row r="102" spans="1:26" ht="15" customHeight="1" x14ac:dyDescent="0.35">
      <c r="A102" s="10" t="s">
        <v>24</v>
      </c>
      <c r="B102" s="10">
        <v>2003</v>
      </c>
      <c r="C102" s="14">
        <v>541636732034</v>
      </c>
      <c r="D102" s="14">
        <v>89345586053</v>
      </c>
      <c r="E102" s="14">
        <v>48962723333</v>
      </c>
      <c r="F102" s="14">
        <v>4092948702903</v>
      </c>
      <c r="G102" s="14">
        <v>2610301732</v>
      </c>
      <c r="H102" s="14">
        <v>17029539780</v>
      </c>
      <c r="I102" s="14">
        <v>10155436045</v>
      </c>
      <c r="K102" s="14">
        <v>7946682839</v>
      </c>
      <c r="L102" s="14">
        <v>198077845121</v>
      </c>
      <c r="M102" s="14">
        <f t="shared" si="13"/>
        <v>5008713549840</v>
      </c>
      <c r="N102" s="13">
        <v>6424.3391666666703</v>
      </c>
      <c r="O102" s="14">
        <f t="shared" si="14"/>
        <v>84310108.476889983</v>
      </c>
      <c r="P102" s="14">
        <f t="shared" si="15"/>
        <v>13907358.209942987</v>
      </c>
      <c r="Q102" s="14">
        <f t="shared" si="16"/>
        <v>7621441.2195184231</v>
      </c>
      <c r="R102" s="14">
        <f t="shared" si="17"/>
        <v>637100345.53276324</v>
      </c>
      <c r="S102" s="14">
        <f t="shared" si="18"/>
        <v>406314.43394891307</v>
      </c>
      <c r="T102" s="14">
        <f t="shared" si="19"/>
        <v>2650784.6703299042</v>
      </c>
      <c r="U102" s="14">
        <f t="shared" si="20"/>
        <v>1580775.2021705986</v>
      </c>
      <c r="V102" s="14">
        <f t="shared" si="21"/>
        <v>0</v>
      </c>
      <c r="W102" s="14">
        <f t="shared" si="22"/>
        <v>1236965.0220573912</v>
      </c>
      <c r="X102" s="14">
        <f t="shared" si="23"/>
        <v>30832407.813825712</v>
      </c>
      <c r="Y102" s="14">
        <f t="shared" si="24"/>
        <v>779646500.58144712</v>
      </c>
      <c r="Z102" s="14">
        <v>1</v>
      </c>
    </row>
    <row r="103" spans="1:26" ht="15" customHeight="1" x14ac:dyDescent="0.35">
      <c r="A103" s="10" t="s">
        <v>24</v>
      </c>
      <c r="B103" s="10">
        <v>2004</v>
      </c>
      <c r="C103" s="14">
        <v>544696686537</v>
      </c>
      <c r="D103" s="14">
        <v>44963845514</v>
      </c>
      <c r="E103" s="14">
        <v>119727389764</v>
      </c>
      <c r="F103" s="14">
        <v>4891662461016</v>
      </c>
      <c r="H103" s="14">
        <v>22782721920</v>
      </c>
      <c r="I103" s="14">
        <v>32284245109</v>
      </c>
      <c r="J103" s="14">
        <v>40000000</v>
      </c>
      <c r="K103" s="14">
        <v>78571185276</v>
      </c>
      <c r="L103" s="14">
        <v>199057179140</v>
      </c>
      <c r="M103" s="14">
        <f t="shared" si="13"/>
        <v>5933785714276</v>
      </c>
      <c r="N103" s="13">
        <v>5997.3783333333304</v>
      </c>
      <c r="O103" s="14">
        <f t="shared" si="14"/>
        <v>90822465.461214066</v>
      </c>
      <c r="P103" s="14">
        <f t="shared" si="15"/>
        <v>7497250.1341280546</v>
      </c>
      <c r="Q103" s="14">
        <f t="shared" si="16"/>
        <v>19963287.808367386</v>
      </c>
      <c r="R103" s="14">
        <f t="shared" si="17"/>
        <v>815633463.34651268</v>
      </c>
      <c r="S103" s="14">
        <f t="shared" si="18"/>
        <v>0</v>
      </c>
      <c r="T103" s="14">
        <f t="shared" si="19"/>
        <v>3798780.1758935242</v>
      </c>
      <c r="U103" s="14">
        <f t="shared" si="20"/>
        <v>5383059.616160064</v>
      </c>
      <c r="V103" s="14">
        <f t="shared" si="21"/>
        <v>6669.5809029890033</v>
      </c>
      <c r="W103" s="14">
        <f t="shared" si="22"/>
        <v>13100921.921050509</v>
      </c>
      <c r="X103" s="14">
        <f t="shared" si="23"/>
        <v>33190699.014875129</v>
      </c>
      <c r="Y103" s="14">
        <f t="shared" si="24"/>
        <v>989396597.05910432</v>
      </c>
      <c r="Z103" s="14">
        <v>1</v>
      </c>
    </row>
    <row r="104" spans="1:26" ht="15" customHeight="1" x14ac:dyDescent="0.35">
      <c r="A104" s="10" t="s">
        <v>24</v>
      </c>
      <c r="B104" s="10">
        <v>2005</v>
      </c>
      <c r="C104" s="14">
        <v>551131372731</v>
      </c>
      <c r="D104" s="14">
        <v>7432814518</v>
      </c>
      <c r="E104" s="14">
        <v>95858452830</v>
      </c>
      <c r="F104" s="14">
        <v>5796474708190</v>
      </c>
      <c r="G104" s="14">
        <v>3689591565</v>
      </c>
      <c r="H104" s="14">
        <v>29920068592</v>
      </c>
      <c r="I104" s="14">
        <v>179553819699</v>
      </c>
      <c r="J104" s="14">
        <v>238444761</v>
      </c>
      <c r="K104" s="14">
        <v>166706193101</v>
      </c>
      <c r="L104" s="14">
        <v>306462934471</v>
      </c>
      <c r="M104" s="14">
        <f t="shared" si="13"/>
        <v>7137468400458</v>
      </c>
      <c r="N104" s="13">
        <v>6174.1666666666697</v>
      </c>
      <c r="O104" s="14">
        <f t="shared" si="14"/>
        <v>89264090.602942318</v>
      </c>
      <c r="P104" s="14">
        <f t="shared" si="15"/>
        <v>1203857.122634633</v>
      </c>
      <c r="Q104" s="14">
        <f t="shared" si="16"/>
        <v>15525731.326224854</v>
      </c>
      <c r="R104" s="14">
        <f t="shared" si="17"/>
        <v>938827054.90997386</v>
      </c>
      <c r="S104" s="14">
        <f t="shared" si="18"/>
        <v>597585.35267917369</v>
      </c>
      <c r="T104" s="14">
        <f t="shared" si="19"/>
        <v>4846009.2199217146</v>
      </c>
      <c r="U104" s="14">
        <f t="shared" si="20"/>
        <v>29081466.27598865</v>
      </c>
      <c r="V104" s="14">
        <f t="shared" si="21"/>
        <v>38619.748036172205</v>
      </c>
      <c r="W104" s="14">
        <f t="shared" si="22"/>
        <v>27000598.153758928</v>
      </c>
      <c r="X104" s="14">
        <f t="shared" si="23"/>
        <v>49636323.574733406</v>
      </c>
      <c r="Y104" s="14">
        <f t="shared" si="24"/>
        <v>1156021336.2868938</v>
      </c>
      <c r="Z104" s="14">
        <v>1</v>
      </c>
    </row>
    <row r="105" spans="1:26" ht="15" customHeight="1" x14ac:dyDescent="0.35">
      <c r="A105" s="10" t="s">
        <v>24</v>
      </c>
      <c r="B105" s="10">
        <v>2006</v>
      </c>
      <c r="C105" s="14">
        <v>479612257441</v>
      </c>
      <c r="D105" s="14">
        <v>4430456713</v>
      </c>
      <c r="E105" s="14">
        <v>111135331868</v>
      </c>
      <c r="F105" s="14">
        <v>5671236162767</v>
      </c>
      <c r="G105" s="14">
        <v>13164355326</v>
      </c>
      <c r="H105" s="14">
        <v>79389401533</v>
      </c>
      <c r="I105" s="14">
        <v>183445710764</v>
      </c>
      <c r="J105" s="14">
        <v>118845025</v>
      </c>
      <c r="K105" s="14">
        <v>220055555415</v>
      </c>
      <c r="L105" s="14">
        <v>803234831440</v>
      </c>
      <c r="M105" s="14">
        <f t="shared" si="13"/>
        <v>7565822908292</v>
      </c>
      <c r="N105" s="13">
        <v>5635.4624999999996</v>
      </c>
      <c r="O105" s="14">
        <f t="shared" si="14"/>
        <v>85106103.969461247</v>
      </c>
      <c r="P105" s="14">
        <f t="shared" si="15"/>
        <v>786174.4644738565</v>
      </c>
      <c r="Q105" s="14">
        <f t="shared" si="16"/>
        <v>19720711.808125775</v>
      </c>
      <c r="R105" s="14">
        <f t="shared" si="17"/>
        <v>1006347955.0732527</v>
      </c>
      <c r="S105" s="14">
        <f t="shared" si="18"/>
        <v>2335984.9038122427</v>
      </c>
      <c r="T105" s="14">
        <f t="shared" si="19"/>
        <v>14087468.691877553</v>
      </c>
      <c r="U105" s="14">
        <f t="shared" si="20"/>
        <v>32552024.037778623</v>
      </c>
      <c r="V105" s="14">
        <f t="shared" si="21"/>
        <v>21088.779314918698</v>
      </c>
      <c r="W105" s="14">
        <f t="shared" si="22"/>
        <v>39048357.684041023</v>
      </c>
      <c r="X105" s="14">
        <f t="shared" si="23"/>
        <v>142532193.48722488</v>
      </c>
      <c r="Y105" s="14">
        <f t="shared" si="24"/>
        <v>1342538062.8993628</v>
      </c>
      <c r="Z105" s="14">
        <v>1</v>
      </c>
    </row>
    <row r="106" spans="1:26" ht="15" customHeight="1" x14ac:dyDescent="0.35">
      <c r="A106" s="10" t="s">
        <v>24</v>
      </c>
      <c r="B106" s="10">
        <v>2007</v>
      </c>
      <c r="C106" s="14">
        <v>544019654429</v>
      </c>
      <c r="D106" s="14">
        <v>47383013871</v>
      </c>
      <c r="E106" s="14">
        <v>88219240108</v>
      </c>
      <c r="F106" s="14">
        <v>5853410962298</v>
      </c>
      <c r="G106" s="14">
        <v>7679903499</v>
      </c>
      <c r="H106" s="14">
        <v>112506078630</v>
      </c>
      <c r="I106" s="14">
        <v>197151509042</v>
      </c>
      <c r="J106" s="14">
        <v>1761970932</v>
      </c>
      <c r="K106" s="14">
        <v>269297855627</v>
      </c>
      <c r="L106" s="14">
        <v>1069448544745</v>
      </c>
      <c r="M106" s="14">
        <f t="shared" si="13"/>
        <v>8190878733181</v>
      </c>
      <c r="N106" s="13">
        <v>5032.7166666666699</v>
      </c>
      <c r="O106" s="14">
        <f t="shared" si="14"/>
        <v>108096618.67758626</v>
      </c>
      <c r="P106" s="14">
        <f t="shared" si="15"/>
        <v>9414997.3084781859</v>
      </c>
      <c r="Q106" s="14">
        <f t="shared" si="16"/>
        <v>17529148.956925176</v>
      </c>
      <c r="R106" s="14">
        <f t="shared" si="17"/>
        <v>1163071825.8126981</v>
      </c>
      <c r="S106" s="14">
        <f t="shared" si="18"/>
        <v>1525995.6019114915</v>
      </c>
      <c r="T106" s="14">
        <f t="shared" si="19"/>
        <v>22354939.902570829</v>
      </c>
      <c r="U106" s="14">
        <f t="shared" si="20"/>
        <v>39173973.442176662</v>
      </c>
      <c r="V106" s="14">
        <f t="shared" si="21"/>
        <v>350103.34352221939</v>
      </c>
      <c r="W106" s="14">
        <f t="shared" si="22"/>
        <v>53509441.016349651</v>
      </c>
      <c r="X106" s="14">
        <f t="shared" si="23"/>
        <v>212499255.48726156</v>
      </c>
      <c r="Y106" s="14">
        <f t="shared" si="24"/>
        <v>1627526299.5494802</v>
      </c>
      <c r="Z106" s="14">
        <v>1</v>
      </c>
    </row>
    <row r="107" spans="1:26" ht="15" customHeight="1" x14ac:dyDescent="0.35">
      <c r="A107" s="10" t="s">
        <v>24</v>
      </c>
      <c r="B107" s="10">
        <v>2008</v>
      </c>
      <c r="C107" s="14">
        <v>572883848766</v>
      </c>
      <c r="D107" s="14">
        <v>44423771570</v>
      </c>
      <c r="E107" s="14">
        <v>64443336740</v>
      </c>
      <c r="F107" s="14">
        <v>6929203832189</v>
      </c>
      <c r="G107" s="14">
        <v>1191842420</v>
      </c>
      <c r="H107" s="14">
        <v>199449428172</v>
      </c>
      <c r="I107" s="14">
        <v>180580361190</v>
      </c>
      <c r="J107" s="14">
        <v>1631528882</v>
      </c>
      <c r="K107" s="14">
        <v>240651442673</v>
      </c>
      <c r="L107" s="14">
        <v>1039091615080</v>
      </c>
      <c r="M107" s="14">
        <f t="shared" si="13"/>
        <v>9273551007682</v>
      </c>
      <c r="N107" s="13">
        <v>4363.2416666666704</v>
      </c>
      <c r="O107" s="14">
        <f t="shared" si="14"/>
        <v>131297758.07345062</v>
      </c>
      <c r="P107" s="14">
        <f t="shared" si="15"/>
        <v>10181368.570386305</v>
      </c>
      <c r="Q107" s="14">
        <f t="shared" si="16"/>
        <v>14769600.600470968</v>
      </c>
      <c r="R107" s="14">
        <f t="shared" si="17"/>
        <v>1588086189.478158</v>
      </c>
      <c r="S107" s="14">
        <f t="shared" si="18"/>
        <v>273155.26185615029</v>
      </c>
      <c r="T107" s="14">
        <f t="shared" si="19"/>
        <v>45711295.272895306</v>
      </c>
      <c r="U107" s="14">
        <f t="shared" si="20"/>
        <v>41386742.927754365</v>
      </c>
      <c r="V107" s="14">
        <f t="shared" si="21"/>
        <v>373925.8575714918</v>
      </c>
      <c r="W107" s="14">
        <f t="shared" si="22"/>
        <v>55154277.726919346</v>
      </c>
      <c r="X107" s="14">
        <f t="shared" si="23"/>
        <v>238146702.4891659</v>
      </c>
      <c r="Y107" s="14">
        <f t="shared" si="24"/>
        <v>2125381016.2586286</v>
      </c>
      <c r="Z107" s="14">
        <v>1</v>
      </c>
    </row>
    <row r="108" spans="1:26" ht="15" customHeight="1" x14ac:dyDescent="0.35">
      <c r="A108" s="10" t="s">
        <v>24</v>
      </c>
      <c r="B108" s="10">
        <v>2009</v>
      </c>
      <c r="C108" s="14">
        <v>571463624866</v>
      </c>
      <c r="D108" s="14">
        <v>63038745136</v>
      </c>
      <c r="E108" s="14">
        <v>190920016253</v>
      </c>
      <c r="F108" s="14">
        <v>8163380761761</v>
      </c>
      <c r="G108" s="14">
        <v>2770497759</v>
      </c>
      <c r="H108" s="14">
        <v>193407623545</v>
      </c>
      <c r="I108" s="14">
        <v>298131274312</v>
      </c>
      <c r="J108" s="14">
        <v>889330793</v>
      </c>
      <c r="K108" s="14">
        <v>372344870596</v>
      </c>
      <c r="L108" s="14">
        <v>1761415083612</v>
      </c>
      <c r="M108" s="14">
        <f t="shared" si="13"/>
        <v>11617761828633</v>
      </c>
      <c r="N108" s="13">
        <v>4965.3916666666701</v>
      </c>
      <c r="O108" s="14">
        <f t="shared" si="14"/>
        <v>115089334.98686735</v>
      </c>
      <c r="P108" s="14">
        <f t="shared" si="15"/>
        <v>12695623.903988767</v>
      </c>
      <c r="Q108" s="14">
        <f t="shared" si="16"/>
        <v>38450142.319018111</v>
      </c>
      <c r="R108" s="14">
        <f t="shared" si="17"/>
        <v>1644055758.2925136</v>
      </c>
      <c r="S108" s="14">
        <f t="shared" si="18"/>
        <v>557961.57584077748</v>
      </c>
      <c r="T108" s="14">
        <f t="shared" si="19"/>
        <v>38951131.457236476</v>
      </c>
      <c r="U108" s="14">
        <f t="shared" si="20"/>
        <v>60041844.49605348</v>
      </c>
      <c r="V108" s="14">
        <f t="shared" si="21"/>
        <v>179105.86972830261</v>
      </c>
      <c r="W108" s="14">
        <f t="shared" si="22"/>
        <v>74988016.171131134</v>
      </c>
      <c r="X108" s="14">
        <f t="shared" si="23"/>
        <v>354738397.66490364</v>
      </c>
      <c r="Y108" s="14">
        <f t="shared" si="24"/>
        <v>2339747316.7372818</v>
      </c>
      <c r="Z108" s="14">
        <v>1</v>
      </c>
    </row>
    <row r="109" spans="1:26" ht="15" customHeight="1" x14ac:dyDescent="0.35">
      <c r="A109" s="10" t="s">
        <v>24</v>
      </c>
      <c r="B109" s="10">
        <v>2010</v>
      </c>
      <c r="C109" s="14">
        <v>609811045679</v>
      </c>
      <c r="D109" s="14">
        <v>95864522958</v>
      </c>
      <c r="E109" s="14">
        <v>263613058991</v>
      </c>
      <c r="F109" s="14">
        <v>8282255635085</v>
      </c>
      <c r="G109" s="14">
        <v>1440459976</v>
      </c>
      <c r="H109" s="14">
        <v>231715883142</v>
      </c>
      <c r="I109" s="14">
        <v>260861774796</v>
      </c>
      <c r="J109" s="14">
        <v>15695775042</v>
      </c>
      <c r="K109" s="14">
        <v>317146510947</v>
      </c>
      <c r="L109" s="14">
        <v>1287017538537</v>
      </c>
      <c r="M109" s="14">
        <f t="shared" si="13"/>
        <v>11365422205153</v>
      </c>
      <c r="N109" s="13">
        <v>4591.875</v>
      </c>
      <c r="O109" s="14">
        <f t="shared" si="14"/>
        <v>132802187.70741799</v>
      </c>
      <c r="P109" s="14">
        <f t="shared" si="15"/>
        <v>20876988.802613311</v>
      </c>
      <c r="Q109" s="14">
        <f t="shared" si="16"/>
        <v>57408587.775364093</v>
      </c>
      <c r="R109" s="14">
        <f t="shared" si="17"/>
        <v>1803676196.5613174</v>
      </c>
      <c r="S109" s="14">
        <f t="shared" si="18"/>
        <v>313697.55840479105</v>
      </c>
      <c r="T109" s="14">
        <f t="shared" si="19"/>
        <v>50462149.588566765</v>
      </c>
      <c r="U109" s="14">
        <f t="shared" si="20"/>
        <v>56809424.210371584</v>
      </c>
      <c r="V109" s="14">
        <f t="shared" si="21"/>
        <v>3418162.524458963</v>
      </c>
      <c r="W109" s="14">
        <f t="shared" si="22"/>
        <v>69066886.826623112</v>
      </c>
      <c r="X109" s="14">
        <f t="shared" si="23"/>
        <v>280281483.82458144</v>
      </c>
      <c r="Y109" s="14">
        <f t="shared" si="24"/>
        <v>2475115765.3797197</v>
      </c>
      <c r="Z109" s="14">
        <v>1</v>
      </c>
    </row>
    <row r="110" spans="1:26" ht="15" customHeight="1" x14ac:dyDescent="0.35">
      <c r="A110" s="10" t="s">
        <v>24</v>
      </c>
      <c r="B110" s="10">
        <v>2011</v>
      </c>
      <c r="C110" s="14">
        <v>907129722223</v>
      </c>
      <c r="D110" s="14">
        <v>214036376728</v>
      </c>
      <c r="E110" s="14">
        <v>218440952819</v>
      </c>
      <c r="F110" s="14">
        <v>8999977305039</v>
      </c>
      <c r="G110" s="14">
        <v>3195250829</v>
      </c>
      <c r="H110" s="14">
        <v>384699495853</v>
      </c>
      <c r="I110" s="14">
        <v>302357208730</v>
      </c>
      <c r="J110" s="14">
        <v>66007053998</v>
      </c>
      <c r="K110" s="14">
        <v>432064596294</v>
      </c>
      <c r="L110" s="14">
        <v>2076742854983</v>
      </c>
      <c r="M110" s="14">
        <f t="shared" si="13"/>
        <v>13604650817496</v>
      </c>
      <c r="N110" s="13">
        <v>4506.8275000000003</v>
      </c>
      <c r="O110" s="14">
        <f t="shared" si="14"/>
        <v>201278997.74797237</v>
      </c>
      <c r="P110" s="14">
        <f t="shared" si="15"/>
        <v>47491583.986296341</v>
      </c>
      <c r="Q110" s="14">
        <f t="shared" si="16"/>
        <v>48468895.873871364</v>
      </c>
      <c r="R110" s="14">
        <f t="shared" si="17"/>
        <v>1996965116.8230865</v>
      </c>
      <c r="S110" s="14">
        <f t="shared" si="18"/>
        <v>708980.05947642762</v>
      </c>
      <c r="T110" s="14">
        <f t="shared" si="19"/>
        <v>85359267.878124908</v>
      </c>
      <c r="U110" s="14">
        <f t="shared" si="20"/>
        <v>67088702.358810045</v>
      </c>
      <c r="V110" s="14">
        <f t="shared" si="21"/>
        <v>14646012.965439657</v>
      </c>
      <c r="W110" s="14">
        <f t="shared" si="22"/>
        <v>95868900.306035668</v>
      </c>
      <c r="X110" s="14">
        <f t="shared" si="23"/>
        <v>460799277.31491828</v>
      </c>
      <c r="Y110" s="14">
        <f t="shared" si="24"/>
        <v>3018675735.3140316</v>
      </c>
      <c r="Z110" s="14">
        <v>1</v>
      </c>
    </row>
    <row r="111" spans="1:26" ht="15" customHeight="1" x14ac:dyDescent="0.35">
      <c r="A111" s="10" t="s">
        <v>24</v>
      </c>
      <c r="B111" s="10">
        <v>2012</v>
      </c>
      <c r="C111" s="14">
        <v>5165465665428</v>
      </c>
      <c r="D111" s="14">
        <v>162436894489</v>
      </c>
      <c r="E111" s="14">
        <v>254919968694</v>
      </c>
      <c r="F111" s="14">
        <v>14255102737922</v>
      </c>
      <c r="G111" s="14">
        <v>1102531767</v>
      </c>
      <c r="H111" s="14">
        <v>501427803859</v>
      </c>
      <c r="I111" s="14">
        <v>349464007759</v>
      </c>
      <c r="J111" s="14">
        <v>62655559383</v>
      </c>
      <c r="K111" s="14">
        <v>401857772083</v>
      </c>
      <c r="L111" s="14">
        <v>2533330175008</v>
      </c>
      <c r="M111" s="14">
        <f t="shared" si="13"/>
        <v>23687763116392</v>
      </c>
      <c r="N111" s="13">
        <v>4364.3525</v>
      </c>
      <c r="O111" s="14">
        <f t="shared" si="14"/>
        <v>1183558309.1484933</v>
      </c>
      <c r="P111" s="14">
        <f t="shared" si="15"/>
        <v>37219013.470841326</v>
      </c>
      <c r="Q111" s="14">
        <f t="shared" si="16"/>
        <v>58409573.629536115</v>
      </c>
      <c r="R111" s="14">
        <f t="shared" si="17"/>
        <v>3266258336.8144531</v>
      </c>
      <c r="S111" s="14">
        <f t="shared" si="18"/>
        <v>252622.07097158171</v>
      </c>
      <c r="T111" s="14">
        <f t="shared" si="19"/>
        <v>114891682.98367284</v>
      </c>
      <c r="U111" s="14">
        <f t="shared" si="20"/>
        <v>80072360.735985458</v>
      </c>
      <c r="V111" s="14">
        <f t="shared" si="21"/>
        <v>14356209.628576061</v>
      </c>
      <c r="W111" s="14">
        <f t="shared" si="22"/>
        <v>92077294.875471219</v>
      </c>
      <c r="X111" s="14">
        <f t="shared" si="23"/>
        <v>580459569.89221191</v>
      </c>
      <c r="Y111" s="14">
        <f t="shared" si="24"/>
        <v>5427554973.2502127</v>
      </c>
      <c r="Z111" s="14">
        <v>1</v>
      </c>
    </row>
    <row r="112" spans="1:26" ht="15" customHeight="1" x14ac:dyDescent="0.35">
      <c r="A112" s="10" t="s">
        <v>24</v>
      </c>
      <c r="B112" s="10">
        <v>2013</v>
      </c>
      <c r="C112" s="14">
        <v>129753594639</v>
      </c>
      <c r="D112" s="14">
        <v>13077345310</v>
      </c>
      <c r="E112" s="14">
        <v>244668437529</v>
      </c>
      <c r="F112" s="14">
        <v>10644528768340</v>
      </c>
      <c r="G112" s="14">
        <v>1842463940</v>
      </c>
      <c r="H112" s="14">
        <v>643081337353</v>
      </c>
      <c r="I112" s="14">
        <v>446823010462</v>
      </c>
      <c r="J112" s="14">
        <v>77115552002</v>
      </c>
      <c r="K112" s="14">
        <v>268545946905</v>
      </c>
      <c r="L112" s="14">
        <v>3359090820112</v>
      </c>
      <c r="M112" s="14">
        <f t="shared" si="13"/>
        <v>15828527276592</v>
      </c>
      <c r="N112" s="13">
        <v>4436.8999999999996</v>
      </c>
      <c r="O112" s="14">
        <f t="shared" si="14"/>
        <v>29244200.824674889</v>
      </c>
      <c r="P112" s="14">
        <f t="shared" si="15"/>
        <v>2947405.9162929077</v>
      </c>
      <c r="Q112" s="14">
        <f t="shared" si="16"/>
        <v>55144005.393179931</v>
      </c>
      <c r="R112" s="14">
        <f t="shared" si="17"/>
        <v>2399091430.5799098</v>
      </c>
      <c r="S112" s="14">
        <f t="shared" si="18"/>
        <v>415259.28914332081</v>
      </c>
      <c r="T112" s="14">
        <f t="shared" si="19"/>
        <v>144939335.42631117</v>
      </c>
      <c r="U112" s="14">
        <f t="shared" si="20"/>
        <v>100706126.00283983</v>
      </c>
      <c r="V112" s="14">
        <f t="shared" si="21"/>
        <v>17380502.603619646</v>
      </c>
      <c r="W112" s="14">
        <f t="shared" si="22"/>
        <v>60525580.226058736</v>
      </c>
      <c r="X112" s="14">
        <f t="shared" si="23"/>
        <v>757080578.80772614</v>
      </c>
      <c r="Y112" s="14">
        <f t="shared" si="24"/>
        <v>3567474425.069756</v>
      </c>
      <c r="Z112" s="14">
        <v>1</v>
      </c>
    </row>
    <row r="113" spans="1:26" ht="15" customHeight="1" x14ac:dyDescent="0.35">
      <c r="A113" s="10" t="s">
        <v>24</v>
      </c>
      <c r="B113" s="10">
        <v>2014</v>
      </c>
      <c r="M113" s="14">
        <f t="shared" si="13"/>
        <v>0</v>
      </c>
      <c r="N113" s="13">
        <v>4641.8100048728102</v>
      </c>
      <c r="O113" s="14">
        <f t="shared" si="14"/>
        <v>0</v>
      </c>
      <c r="P113" s="14">
        <f t="shared" si="15"/>
        <v>0</v>
      </c>
      <c r="Q113" s="14">
        <f t="shared" si="16"/>
        <v>0</v>
      </c>
      <c r="R113" s="14">
        <f t="shared" si="17"/>
        <v>0</v>
      </c>
      <c r="S113" s="14">
        <f t="shared" si="18"/>
        <v>0</v>
      </c>
      <c r="T113" s="14">
        <f t="shared" si="19"/>
        <v>0</v>
      </c>
      <c r="U113" s="14">
        <f t="shared" si="20"/>
        <v>0</v>
      </c>
      <c r="V113" s="14">
        <f t="shared" si="21"/>
        <v>0</v>
      </c>
      <c r="W113" s="14">
        <f t="shared" si="22"/>
        <v>0</v>
      </c>
      <c r="X113" s="14">
        <f t="shared" si="23"/>
        <v>0</v>
      </c>
      <c r="Y113" s="14">
        <f t="shared" si="24"/>
        <v>0</v>
      </c>
      <c r="Z113" s="14">
        <v>1</v>
      </c>
    </row>
    <row r="114" spans="1:26" ht="15" customHeight="1" x14ac:dyDescent="0.35">
      <c r="A114" s="10" t="s">
        <v>25</v>
      </c>
      <c r="B114" s="10">
        <v>1999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f t="shared" si="13"/>
        <v>0</v>
      </c>
      <c r="N114" s="13">
        <v>1</v>
      </c>
      <c r="O114" s="14">
        <f t="shared" si="14"/>
        <v>0</v>
      </c>
      <c r="P114" s="14">
        <f t="shared" si="15"/>
        <v>0</v>
      </c>
      <c r="Q114" s="14">
        <f t="shared" si="16"/>
        <v>0</v>
      </c>
      <c r="R114" s="14">
        <f t="shared" si="17"/>
        <v>0</v>
      </c>
      <c r="S114" s="14">
        <f t="shared" si="18"/>
        <v>0</v>
      </c>
      <c r="T114" s="14">
        <f t="shared" si="19"/>
        <v>0</v>
      </c>
      <c r="U114" s="14">
        <f t="shared" si="20"/>
        <v>0</v>
      </c>
      <c r="V114" s="14">
        <f t="shared" si="21"/>
        <v>0</v>
      </c>
      <c r="W114" s="14">
        <f t="shared" si="22"/>
        <v>0</v>
      </c>
      <c r="X114" s="14">
        <f t="shared" si="23"/>
        <v>0</v>
      </c>
      <c r="Y114" s="14">
        <f t="shared" si="24"/>
        <v>0</v>
      </c>
      <c r="Z114" s="14">
        <v>1000</v>
      </c>
    </row>
    <row r="115" spans="1:26" ht="15" customHeight="1" x14ac:dyDescent="0.35">
      <c r="A115" s="10" t="s">
        <v>25</v>
      </c>
      <c r="B115" s="10">
        <v>2000</v>
      </c>
      <c r="C115" s="14">
        <v>55403000</v>
      </c>
      <c r="D115" s="14">
        <v>0</v>
      </c>
      <c r="E115" s="14">
        <v>995000</v>
      </c>
      <c r="F115" s="14">
        <v>130212000</v>
      </c>
      <c r="G115" s="14">
        <v>0</v>
      </c>
      <c r="H115" s="14">
        <v>7657000</v>
      </c>
      <c r="I115" s="14">
        <v>51288000</v>
      </c>
      <c r="J115" s="14">
        <v>56733000</v>
      </c>
      <c r="K115" s="14">
        <v>31995000</v>
      </c>
      <c r="L115" s="14">
        <v>970000</v>
      </c>
      <c r="M115" s="14">
        <f t="shared" si="13"/>
        <v>335253000</v>
      </c>
      <c r="N115" s="13">
        <v>1</v>
      </c>
      <c r="O115" s="14">
        <f t="shared" si="14"/>
        <v>55403000</v>
      </c>
      <c r="P115" s="14">
        <f t="shared" si="15"/>
        <v>0</v>
      </c>
      <c r="Q115" s="14">
        <f t="shared" si="16"/>
        <v>995000</v>
      </c>
      <c r="R115" s="14">
        <f t="shared" si="17"/>
        <v>130212000</v>
      </c>
      <c r="S115" s="14">
        <f t="shared" si="18"/>
        <v>0</v>
      </c>
      <c r="T115" s="14">
        <f t="shared" si="19"/>
        <v>7657000</v>
      </c>
      <c r="U115" s="14">
        <f t="shared" si="20"/>
        <v>51288000</v>
      </c>
      <c r="V115" s="14">
        <f t="shared" si="21"/>
        <v>56733000</v>
      </c>
      <c r="W115" s="14">
        <f t="shared" si="22"/>
        <v>31995000</v>
      </c>
      <c r="X115" s="14">
        <f t="shared" si="23"/>
        <v>970000</v>
      </c>
      <c r="Y115" s="14">
        <f t="shared" si="24"/>
        <v>335253000</v>
      </c>
      <c r="Z115" s="14">
        <v>1000</v>
      </c>
    </row>
    <row r="116" spans="1:26" ht="15" customHeight="1" x14ac:dyDescent="0.35">
      <c r="A116" s="10" t="s">
        <v>25</v>
      </c>
      <c r="B116" s="10">
        <v>2001</v>
      </c>
      <c r="C116" s="14">
        <v>40704000</v>
      </c>
      <c r="D116" s="14">
        <v>0</v>
      </c>
      <c r="E116" s="14">
        <v>7932000</v>
      </c>
      <c r="F116" s="14">
        <v>65429000</v>
      </c>
      <c r="G116" s="14">
        <v>0</v>
      </c>
      <c r="H116" s="14">
        <v>13675000</v>
      </c>
      <c r="I116" s="14">
        <v>91294000</v>
      </c>
      <c r="J116" s="14">
        <v>53842000</v>
      </c>
      <c r="K116" s="14">
        <v>42487000</v>
      </c>
      <c r="L116" s="14">
        <v>17051000</v>
      </c>
      <c r="M116" s="14">
        <f t="shared" si="13"/>
        <v>332414000</v>
      </c>
      <c r="N116" s="13">
        <v>1</v>
      </c>
      <c r="O116" s="14">
        <f t="shared" si="14"/>
        <v>40704000</v>
      </c>
      <c r="P116" s="14">
        <f t="shared" si="15"/>
        <v>0</v>
      </c>
      <c r="Q116" s="14">
        <f t="shared" si="16"/>
        <v>7932000</v>
      </c>
      <c r="R116" s="14">
        <f t="shared" si="17"/>
        <v>65429000</v>
      </c>
      <c r="S116" s="14">
        <f t="shared" si="18"/>
        <v>0</v>
      </c>
      <c r="T116" s="14">
        <f t="shared" si="19"/>
        <v>13675000</v>
      </c>
      <c r="U116" s="14">
        <f t="shared" si="20"/>
        <v>91294000</v>
      </c>
      <c r="V116" s="14">
        <f t="shared" si="21"/>
        <v>53842000</v>
      </c>
      <c r="W116" s="14">
        <f t="shared" si="22"/>
        <v>42487000</v>
      </c>
      <c r="X116" s="14">
        <f t="shared" si="23"/>
        <v>17051000</v>
      </c>
      <c r="Y116" s="14">
        <f t="shared" si="24"/>
        <v>332414000</v>
      </c>
      <c r="Z116" s="14">
        <v>1000</v>
      </c>
    </row>
    <row r="117" spans="1:26" ht="15" customHeight="1" x14ac:dyDescent="0.35">
      <c r="A117" s="10" t="s">
        <v>25</v>
      </c>
      <c r="B117" s="10">
        <v>2002</v>
      </c>
      <c r="C117" s="14">
        <v>13872000</v>
      </c>
      <c r="D117" s="14">
        <v>0</v>
      </c>
      <c r="E117" s="14">
        <v>5323000</v>
      </c>
      <c r="F117" s="14">
        <v>74864000</v>
      </c>
      <c r="G117" s="14">
        <v>0</v>
      </c>
      <c r="H117" s="14">
        <v>17816000</v>
      </c>
      <c r="I117" s="14">
        <v>69499000</v>
      </c>
      <c r="J117" s="14">
        <v>24997000</v>
      </c>
      <c r="K117" s="14">
        <v>27163000</v>
      </c>
      <c r="L117" s="14">
        <v>1466000</v>
      </c>
      <c r="M117" s="14">
        <f t="shared" si="13"/>
        <v>235000000</v>
      </c>
      <c r="N117" s="13">
        <v>1</v>
      </c>
      <c r="O117" s="14">
        <f t="shared" si="14"/>
        <v>13872000</v>
      </c>
      <c r="P117" s="14">
        <f t="shared" si="15"/>
        <v>0</v>
      </c>
      <c r="Q117" s="14">
        <f t="shared" si="16"/>
        <v>5323000</v>
      </c>
      <c r="R117" s="14">
        <f t="shared" si="17"/>
        <v>74864000</v>
      </c>
      <c r="S117" s="14">
        <f t="shared" si="18"/>
        <v>0</v>
      </c>
      <c r="T117" s="14">
        <f t="shared" si="19"/>
        <v>17816000</v>
      </c>
      <c r="U117" s="14">
        <f t="shared" si="20"/>
        <v>69499000</v>
      </c>
      <c r="V117" s="14">
        <f t="shared" si="21"/>
        <v>24997000</v>
      </c>
      <c r="W117" s="14">
        <f t="shared" si="22"/>
        <v>27163000</v>
      </c>
      <c r="X117" s="14">
        <f t="shared" si="23"/>
        <v>1466000</v>
      </c>
      <c r="Y117" s="14">
        <f t="shared" si="24"/>
        <v>235000000</v>
      </c>
      <c r="Z117" s="14">
        <v>1000</v>
      </c>
    </row>
    <row r="118" spans="1:26" ht="15" customHeight="1" x14ac:dyDescent="0.35">
      <c r="A118" s="10" t="s">
        <v>25</v>
      </c>
      <c r="B118" s="10">
        <v>2003</v>
      </c>
      <c r="C118" s="14">
        <v>15578000</v>
      </c>
      <c r="D118" s="14">
        <v>0</v>
      </c>
      <c r="E118" s="14">
        <v>1991000</v>
      </c>
      <c r="F118" s="14">
        <v>99923000</v>
      </c>
      <c r="G118" s="14">
        <v>0</v>
      </c>
      <c r="H118" s="14">
        <v>6827000</v>
      </c>
      <c r="I118" s="14">
        <v>25735000</v>
      </c>
      <c r="J118" s="14">
        <v>35756000</v>
      </c>
      <c r="K118" s="14">
        <v>3737000</v>
      </c>
      <c r="L118" s="14">
        <v>183000</v>
      </c>
      <c r="M118" s="14">
        <f t="shared" si="13"/>
        <v>189730000</v>
      </c>
      <c r="N118" s="13">
        <v>1</v>
      </c>
      <c r="O118" s="14">
        <f t="shared" si="14"/>
        <v>15578000</v>
      </c>
      <c r="P118" s="14">
        <f t="shared" si="15"/>
        <v>0</v>
      </c>
      <c r="Q118" s="14">
        <f t="shared" si="16"/>
        <v>1991000</v>
      </c>
      <c r="R118" s="14">
        <f t="shared" si="17"/>
        <v>99923000</v>
      </c>
      <c r="S118" s="14">
        <f t="shared" si="18"/>
        <v>0</v>
      </c>
      <c r="T118" s="14">
        <f t="shared" si="19"/>
        <v>6827000</v>
      </c>
      <c r="U118" s="14">
        <f t="shared" si="20"/>
        <v>25735000</v>
      </c>
      <c r="V118" s="14">
        <f t="shared" si="21"/>
        <v>35756000</v>
      </c>
      <c r="W118" s="14">
        <f t="shared" si="22"/>
        <v>3737000</v>
      </c>
      <c r="X118" s="14">
        <f t="shared" si="23"/>
        <v>183000</v>
      </c>
      <c r="Y118" s="14">
        <f t="shared" si="24"/>
        <v>189730000</v>
      </c>
      <c r="Z118" s="14">
        <v>1000</v>
      </c>
    </row>
    <row r="119" spans="1:26" ht="15" customHeight="1" x14ac:dyDescent="0.35">
      <c r="A119" s="10" t="s">
        <v>25</v>
      </c>
      <c r="B119" s="10">
        <v>2004</v>
      </c>
      <c r="C119" s="14">
        <v>54161000</v>
      </c>
      <c r="D119" s="14">
        <v>1841000</v>
      </c>
      <c r="E119" s="14">
        <v>6610000</v>
      </c>
      <c r="F119" s="14">
        <v>208818000</v>
      </c>
      <c r="G119" s="14">
        <v>0</v>
      </c>
      <c r="H119" s="14">
        <v>19670000</v>
      </c>
      <c r="I119" s="14">
        <v>84829000</v>
      </c>
      <c r="J119" s="14">
        <v>32102000</v>
      </c>
      <c r="K119" s="14">
        <v>9925000</v>
      </c>
      <c r="L119" s="14">
        <v>1562000</v>
      </c>
      <c r="M119" s="14">
        <f t="shared" si="13"/>
        <v>419518000</v>
      </c>
      <c r="N119" s="13">
        <v>1</v>
      </c>
      <c r="O119" s="14">
        <f t="shared" si="14"/>
        <v>54161000</v>
      </c>
      <c r="P119" s="14">
        <f t="shared" si="15"/>
        <v>1841000</v>
      </c>
      <c r="Q119" s="14">
        <f t="shared" si="16"/>
        <v>6610000</v>
      </c>
      <c r="R119" s="14">
        <f t="shared" si="17"/>
        <v>208818000</v>
      </c>
      <c r="S119" s="14">
        <f t="shared" si="18"/>
        <v>0</v>
      </c>
      <c r="T119" s="14">
        <f t="shared" si="19"/>
        <v>19670000</v>
      </c>
      <c r="U119" s="14">
        <f t="shared" si="20"/>
        <v>84829000</v>
      </c>
      <c r="V119" s="14">
        <f t="shared" si="21"/>
        <v>32102000</v>
      </c>
      <c r="W119" s="14">
        <f t="shared" si="22"/>
        <v>9925000</v>
      </c>
      <c r="X119" s="14">
        <f t="shared" si="23"/>
        <v>1562000</v>
      </c>
      <c r="Y119" s="14">
        <f t="shared" si="24"/>
        <v>419518000</v>
      </c>
      <c r="Z119" s="14">
        <v>1000</v>
      </c>
    </row>
    <row r="120" spans="1:26" ht="15" customHeight="1" x14ac:dyDescent="0.35">
      <c r="A120" s="10" t="s">
        <v>25</v>
      </c>
      <c r="B120" s="10">
        <v>2005</v>
      </c>
      <c r="C120" s="14">
        <v>44997000</v>
      </c>
      <c r="D120" s="14">
        <v>3479000</v>
      </c>
      <c r="E120" s="14">
        <v>1954000</v>
      </c>
      <c r="F120" s="14">
        <v>140776000</v>
      </c>
      <c r="G120" s="14">
        <v>0</v>
      </c>
      <c r="H120" s="14">
        <v>11617000</v>
      </c>
      <c r="I120" s="14">
        <v>58984000</v>
      </c>
      <c r="J120" s="14">
        <v>12980000</v>
      </c>
      <c r="K120" s="14">
        <v>13395000</v>
      </c>
      <c r="L120" s="14">
        <v>700000</v>
      </c>
      <c r="M120" s="14">
        <f t="shared" si="13"/>
        <v>288882000</v>
      </c>
      <c r="N120" s="13">
        <v>1</v>
      </c>
      <c r="O120" s="14">
        <f t="shared" si="14"/>
        <v>44997000</v>
      </c>
      <c r="P120" s="14">
        <f t="shared" si="15"/>
        <v>3479000</v>
      </c>
      <c r="Q120" s="14">
        <f t="shared" si="16"/>
        <v>1954000</v>
      </c>
      <c r="R120" s="14">
        <f t="shared" si="17"/>
        <v>140776000</v>
      </c>
      <c r="S120" s="14">
        <f t="shared" si="18"/>
        <v>0</v>
      </c>
      <c r="T120" s="14">
        <f t="shared" si="19"/>
        <v>11617000</v>
      </c>
      <c r="U120" s="14">
        <f t="shared" si="20"/>
        <v>58984000</v>
      </c>
      <c r="V120" s="14">
        <f t="shared" si="21"/>
        <v>12980000</v>
      </c>
      <c r="W120" s="14">
        <f t="shared" si="22"/>
        <v>13395000</v>
      </c>
      <c r="X120" s="14">
        <f t="shared" si="23"/>
        <v>700000</v>
      </c>
      <c r="Y120" s="14">
        <f t="shared" si="24"/>
        <v>288882000</v>
      </c>
      <c r="Z120" s="14">
        <v>1000</v>
      </c>
    </row>
    <row r="121" spans="1:26" ht="15" customHeight="1" x14ac:dyDescent="0.35">
      <c r="A121" s="10" t="s">
        <v>25</v>
      </c>
      <c r="B121" s="10">
        <v>2006</v>
      </c>
      <c r="C121" s="14">
        <v>19394000</v>
      </c>
      <c r="D121" s="14">
        <v>3624000</v>
      </c>
      <c r="E121" s="14">
        <v>5838000</v>
      </c>
      <c r="F121" s="14">
        <v>261725000</v>
      </c>
      <c r="G121" s="14">
        <v>0</v>
      </c>
      <c r="H121" s="14">
        <v>67859000</v>
      </c>
      <c r="I121" s="14">
        <v>104939000</v>
      </c>
      <c r="J121" s="14">
        <v>73332000</v>
      </c>
      <c r="K121" s="14">
        <v>60297000</v>
      </c>
      <c r="L121" s="14">
        <v>31810000</v>
      </c>
      <c r="M121" s="14">
        <f t="shared" si="13"/>
        <v>628818000</v>
      </c>
      <c r="N121" s="13">
        <v>1</v>
      </c>
      <c r="O121" s="14">
        <f t="shared" si="14"/>
        <v>19394000</v>
      </c>
      <c r="P121" s="14">
        <f t="shared" si="15"/>
        <v>3624000</v>
      </c>
      <c r="Q121" s="14">
        <f t="shared" si="16"/>
        <v>5838000</v>
      </c>
      <c r="R121" s="14">
        <f t="shared" si="17"/>
        <v>261725000</v>
      </c>
      <c r="S121" s="14">
        <f t="shared" si="18"/>
        <v>0</v>
      </c>
      <c r="T121" s="14">
        <f t="shared" si="19"/>
        <v>67859000</v>
      </c>
      <c r="U121" s="14">
        <f t="shared" si="20"/>
        <v>104939000</v>
      </c>
      <c r="V121" s="14">
        <f t="shared" si="21"/>
        <v>73332000</v>
      </c>
      <c r="W121" s="14">
        <f t="shared" si="22"/>
        <v>60297000</v>
      </c>
      <c r="X121" s="14">
        <f t="shared" si="23"/>
        <v>31810000</v>
      </c>
      <c r="Y121" s="14">
        <f t="shared" si="24"/>
        <v>628818000</v>
      </c>
      <c r="Z121" s="14">
        <v>1000</v>
      </c>
    </row>
    <row r="122" spans="1:26" ht="15" customHeight="1" x14ac:dyDescent="0.35">
      <c r="A122" s="10" t="s">
        <v>25</v>
      </c>
      <c r="B122" s="10">
        <v>2007</v>
      </c>
      <c r="C122" s="14">
        <v>58103000</v>
      </c>
      <c r="D122" s="14">
        <v>6341000</v>
      </c>
      <c r="E122" s="14">
        <v>11631000</v>
      </c>
      <c r="F122" s="14">
        <v>314528000</v>
      </c>
      <c r="G122" s="14">
        <v>0</v>
      </c>
      <c r="H122" s="14">
        <v>104461000</v>
      </c>
      <c r="I122" s="14">
        <v>26596000</v>
      </c>
      <c r="J122" s="14">
        <v>86778000</v>
      </c>
      <c r="K122" s="14">
        <v>62290000</v>
      </c>
      <c r="L122" s="14">
        <v>87027000</v>
      </c>
      <c r="M122" s="14">
        <f t="shared" si="13"/>
        <v>757755000</v>
      </c>
      <c r="N122" s="13">
        <v>1</v>
      </c>
      <c r="O122" s="14">
        <f t="shared" si="14"/>
        <v>58103000</v>
      </c>
      <c r="P122" s="14">
        <f t="shared" si="15"/>
        <v>6341000</v>
      </c>
      <c r="Q122" s="14">
        <f t="shared" si="16"/>
        <v>11631000</v>
      </c>
      <c r="R122" s="14">
        <f t="shared" si="17"/>
        <v>314528000</v>
      </c>
      <c r="S122" s="14">
        <f t="shared" si="18"/>
        <v>0</v>
      </c>
      <c r="T122" s="14">
        <f t="shared" si="19"/>
        <v>104461000</v>
      </c>
      <c r="U122" s="14">
        <f t="shared" si="20"/>
        <v>26596000</v>
      </c>
      <c r="V122" s="14">
        <f t="shared" si="21"/>
        <v>86778000</v>
      </c>
      <c r="W122" s="14">
        <f t="shared" si="22"/>
        <v>62290000</v>
      </c>
      <c r="X122" s="14">
        <f t="shared" si="23"/>
        <v>87027000</v>
      </c>
      <c r="Y122" s="14">
        <f t="shared" si="24"/>
        <v>757755000</v>
      </c>
      <c r="Z122" s="14">
        <v>1000</v>
      </c>
    </row>
    <row r="123" spans="1:26" ht="15" customHeight="1" x14ac:dyDescent="0.35">
      <c r="A123" s="10" t="s">
        <v>25</v>
      </c>
      <c r="B123" s="10">
        <v>2008</v>
      </c>
      <c r="C123" s="14">
        <v>174362000</v>
      </c>
      <c r="D123" s="14">
        <v>39271000</v>
      </c>
      <c r="E123" s="14">
        <v>19860000</v>
      </c>
      <c r="F123" s="14">
        <v>394234000</v>
      </c>
      <c r="G123" s="14">
        <v>0</v>
      </c>
      <c r="H123" s="14">
        <v>98050000</v>
      </c>
      <c r="I123" s="14">
        <v>66392000</v>
      </c>
      <c r="J123" s="14">
        <v>122180000</v>
      </c>
      <c r="K123" s="14">
        <v>118109000</v>
      </c>
      <c r="L123" s="14">
        <v>63476000</v>
      </c>
      <c r="M123" s="14">
        <f t="shared" si="13"/>
        <v>1095934000</v>
      </c>
      <c r="N123" s="13">
        <v>1</v>
      </c>
      <c r="O123" s="14">
        <f t="shared" si="14"/>
        <v>174362000</v>
      </c>
      <c r="P123" s="14">
        <f t="shared" si="15"/>
        <v>39271000</v>
      </c>
      <c r="Q123" s="14">
        <f t="shared" si="16"/>
        <v>19860000</v>
      </c>
      <c r="R123" s="14">
        <f t="shared" si="17"/>
        <v>394234000</v>
      </c>
      <c r="S123" s="14">
        <f t="shared" si="18"/>
        <v>0</v>
      </c>
      <c r="T123" s="14">
        <f t="shared" si="19"/>
        <v>98050000</v>
      </c>
      <c r="U123" s="14">
        <f t="shared" si="20"/>
        <v>66392000</v>
      </c>
      <c r="V123" s="14">
        <f t="shared" si="21"/>
        <v>122180000</v>
      </c>
      <c r="W123" s="14">
        <f t="shared" si="22"/>
        <v>118109000</v>
      </c>
      <c r="X123" s="14">
        <f t="shared" si="23"/>
        <v>63476000</v>
      </c>
      <c r="Y123" s="14">
        <f t="shared" si="24"/>
        <v>1095934000</v>
      </c>
      <c r="Z123" s="14">
        <v>1000</v>
      </c>
    </row>
    <row r="124" spans="1:26" ht="15" customHeight="1" x14ac:dyDescent="0.35">
      <c r="A124" s="10" t="s">
        <v>25</v>
      </c>
      <c r="B124" s="10">
        <v>2009</v>
      </c>
      <c r="C124" s="14">
        <v>158219000</v>
      </c>
      <c r="D124" s="14">
        <v>17304000</v>
      </c>
      <c r="E124" s="14">
        <v>16754000</v>
      </c>
      <c r="F124" s="14">
        <v>456824000</v>
      </c>
      <c r="G124" s="14">
        <v>0</v>
      </c>
      <c r="H124" s="14">
        <v>298513000</v>
      </c>
      <c r="I124" s="14">
        <v>109586000</v>
      </c>
      <c r="J124" s="14">
        <v>140401000</v>
      </c>
      <c r="K124" s="14">
        <v>127280000</v>
      </c>
      <c r="L124" s="14">
        <v>33495000</v>
      </c>
      <c r="M124" s="14">
        <f t="shared" si="13"/>
        <v>1358376000</v>
      </c>
      <c r="N124" s="13">
        <v>1</v>
      </c>
      <c r="O124" s="14">
        <f t="shared" si="14"/>
        <v>158219000</v>
      </c>
      <c r="P124" s="14">
        <f t="shared" si="15"/>
        <v>17304000</v>
      </c>
      <c r="Q124" s="14">
        <f t="shared" si="16"/>
        <v>16754000</v>
      </c>
      <c r="R124" s="14">
        <f t="shared" si="17"/>
        <v>456824000</v>
      </c>
      <c r="S124" s="14">
        <f t="shared" si="18"/>
        <v>0</v>
      </c>
      <c r="T124" s="14">
        <f t="shared" si="19"/>
        <v>298513000</v>
      </c>
      <c r="U124" s="14">
        <f t="shared" si="20"/>
        <v>109586000</v>
      </c>
      <c r="V124" s="14">
        <f t="shared" si="21"/>
        <v>140401000</v>
      </c>
      <c r="W124" s="14">
        <f t="shared" si="22"/>
        <v>127280000</v>
      </c>
      <c r="X124" s="14">
        <f t="shared" si="23"/>
        <v>33495000</v>
      </c>
      <c r="Y124" s="14">
        <f t="shared" si="24"/>
        <v>1358376000</v>
      </c>
      <c r="Z124" s="14">
        <v>1000</v>
      </c>
    </row>
    <row r="125" spans="1:26" ht="15" customHeight="1" x14ac:dyDescent="0.35">
      <c r="A125" s="10" t="s">
        <v>25</v>
      </c>
      <c r="B125" s="10">
        <v>2010</v>
      </c>
      <c r="C125" s="14">
        <v>275594863.6400001</v>
      </c>
      <c r="D125" s="14">
        <v>62428599.799999982</v>
      </c>
      <c r="E125" s="14">
        <v>52621701.190000005</v>
      </c>
      <c r="F125" s="14">
        <v>667553263.02999997</v>
      </c>
      <c r="G125" s="14">
        <v>0</v>
      </c>
      <c r="H125" s="14">
        <v>303214504.95999998</v>
      </c>
      <c r="I125" s="14">
        <v>65121899.899999999</v>
      </c>
      <c r="J125" s="14">
        <v>217232646.79999992</v>
      </c>
      <c r="K125" s="14">
        <v>122347160.72</v>
      </c>
      <c r="L125" s="14">
        <v>37047173.479999997</v>
      </c>
      <c r="M125" s="14">
        <f t="shared" si="13"/>
        <v>1803161813.5200002</v>
      </c>
      <c r="N125" s="13">
        <v>1</v>
      </c>
      <c r="O125" s="14">
        <f t="shared" si="14"/>
        <v>275594863.6400001</v>
      </c>
      <c r="P125" s="14">
        <f t="shared" si="15"/>
        <v>62428599.799999982</v>
      </c>
      <c r="Q125" s="14">
        <f t="shared" si="16"/>
        <v>52621701.190000005</v>
      </c>
      <c r="R125" s="14">
        <f t="shared" si="17"/>
        <v>667553263.02999997</v>
      </c>
      <c r="S125" s="14">
        <f t="shared" si="18"/>
        <v>0</v>
      </c>
      <c r="T125" s="14">
        <f t="shared" si="19"/>
        <v>303214504.95999998</v>
      </c>
      <c r="U125" s="14">
        <f t="shared" si="20"/>
        <v>65121899.899999999</v>
      </c>
      <c r="V125" s="14">
        <f t="shared" si="21"/>
        <v>217232646.79999992</v>
      </c>
      <c r="W125" s="14">
        <f t="shared" si="22"/>
        <v>122347160.72</v>
      </c>
      <c r="X125" s="14">
        <f t="shared" si="23"/>
        <v>37047173.479999997</v>
      </c>
      <c r="Y125" s="14">
        <f t="shared" si="24"/>
        <v>1803161813.5200002</v>
      </c>
      <c r="Z125" s="14">
        <v>1000</v>
      </c>
    </row>
    <row r="126" spans="1:26" ht="15" customHeight="1" x14ac:dyDescent="0.35">
      <c r="A126" s="10" t="s">
        <v>25</v>
      </c>
      <c r="B126" s="10">
        <v>2011</v>
      </c>
      <c r="C126" s="14">
        <v>161054460</v>
      </c>
      <c r="D126" s="14">
        <v>80504177.729999959</v>
      </c>
      <c r="E126" s="14">
        <v>57008223.149999999</v>
      </c>
      <c r="F126" s="14">
        <v>1068885090.6700001</v>
      </c>
      <c r="G126" s="14">
        <v>0</v>
      </c>
      <c r="H126" s="14">
        <v>412439602.43000001</v>
      </c>
      <c r="I126" s="14">
        <v>77158716.049999997</v>
      </c>
      <c r="J126" s="14">
        <v>177822254.96000001</v>
      </c>
      <c r="K126" s="14">
        <v>161301993.73999998</v>
      </c>
      <c r="L126" s="14">
        <v>39686892.789999999</v>
      </c>
      <c r="M126" s="14">
        <f t="shared" si="13"/>
        <v>2235861411.52</v>
      </c>
      <c r="N126" s="13">
        <v>1</v>
      </c>
      <c r="O126" s="14">
        <f t="shared" si="14"/>
        <v>161054460</v>
      </c>
      <c r="P126" s="14">
        <f t="shared" si="15"/>
        <v>80504177.729999959</v>
      </c>
      <c r="Q126" s="14">
        <f t="shared" si="16"/>
        <v>57008223.149999999</v>
      </c>
      <c r="R126" s="14">
        <f t="shared" si="17"/>
        <v>1068885090.6700001</v>
      </c>
      <c r="S126" s="14">
        <f t="shared" si="18"/>
        <v>0</v>
      </c>
      <c r="T126" s="14">
        <f t="shared" si="19"/>
        <v>412439602.43000001</v>
      </c>
      <c r="U126" s="14">
        <f t="shared" si="20"/>
        <v>77158716.049999997</v>
      </c>
      <c r="V126" s="14">
        <f t="shared" si="21"/>
        <v>177822254.96000001</v>
      </c>
      <c r="W126" s="14">
        <f t="shared" si="22"/>
        <v>161301993.73999998</v>
      </c>
      <c r="X126" s="14">
        <f t="shared" si="23"/>
        <v>39686892.789999999</v>
      </c>
      <c r="Y126" s="14">
        <f t="shared" si="24"/>
        <v>2235861411.52</v>
      </c>
      <c r="Z126" s="14">
        <v>1000</v>
      </c>
    </row>
    <row r="127" spans="1:26" ht="15" customHeight="1" x14ac:dyDescent="0.35">
      <c r="A127" s="10" t="s">
        <v>25</v>
      </c>
      <c r="B127" s="10">
        <v>2012</v>
      </c>
      <c r="C127" s="14">
        <v>233844001.20999998</v>
      </c>
      <c r="D127" s="14">
        <v>83076189.939999998</v>
      </c>
      <c r="E127" s="14">
        <v>91345926.379999995</v>
      </c>
      <c r="F127" s="14">
        <v>1493461514.3300004</v>
      </c>
      <c r="G127" s="14">
        <v>203683405.86000001</v>
      </c>
      <c r="H127" s="14">
        <v>245726629.09</v>
      </c>
      <c r="I127" s="14">
        <v>78581807.609999985</v>
      </c>
      <c r="J127" s="14">
        <v>266312485.90000015</v>
      </c>
      <c r="K127" s="14">
        <v>287501028.87</v>
      </c>
      <c r="L127" s="14">
        <v>40877760.140000001</v>
      </c>
      <c r="M127" s="14">
        <f t="shared" si="13"/>
        <v>3024410749.3300004</v>
      </c>
      <c r="N127" s="13">
        <v>1</v>
      </c>
      <c r="O127" s="14">
        <f t="shared" si="14"/>
        <v>233844001.20999998</v>
      </c>
      <c r="P127" s="14">
        <f t="shared" si="15"/>
        <v>83076189.939999998</v>
      </c>
      <c r="Q127" s="14">
        <f t="shared" si="16"/>
        <v>91345926.379999995</v>
      </c>
      <c r="R127" s="14">
        <f t="shared" si="17"/>
        <v>1493461514.3300004</v>
      </c>
      <c r="S127" s="14">
        <f t="shared" si="18"/>
        <v>203683405.86000001</v>
      </c>
      <c r="T127" s="14">
        <f t="shared" si="19"/>
        <v>245726629.09</v>
      </c>
      <c r="U127" s="14">
        <f t="shared" si="20"/>
        <v>78581807.609999985</v>
      </c>
      <c r="V127" s="14">
        <f t="shared" si="21"/>
        <v>266312485.90000015</v>
      </c>
      <c r="W127" s="14">
        <f t="shared" si="22"/>
        <v>287501028.87</v>
      </c>
      <c r="X127" s="14">
        <f t="shared" si="23"/>
        <v>40877760.140000001</v>
      </c>
      <c r="Y127" s="14">
        <f t="shared" si="24"/>
        <v>3024410749.3300004</v>
      </c>
      <c r="Z127" s="14">
        <v>1000</v>
      </c>
    </row>
    <row r="128" spans="1:26" ht="15" customHeight="1" x14ac:dyDescent="0.35">
      <c r="A128" s="10" t="s">
        <v>25</v>
      </c>
      <c r="B128" s="10">
        <v>2013</v>
      </c>
      <c r="C128" s="14">
        <v>236676631.11000001</v>
      </c>
      <c r="D128" s="14">
        <v>72632305.709999979</v>
      </c>
      <c r="E128" s="14">
        <v>91345926.38000001</v>
      </c>
      <c r="F128" s="14">
        <v>1492996985.3600001</v>
      </c>
      <c r="G128" s="14">
        <v>198522650.14000002</v>
      </c>
      <c r="H128" s="14">
        <v>255473875.99999997</v>
      </c>
      <c r="I128" s="14">
        <v>78450192.61999999</v>
      </c>
      <c r="J128" s="14">
        <v>281459792.5800001</v>
      </c>
      <c r="K128" s="14">
        <v>287503182.75</v>
      </c>
      <c r="L128" s="14">
        <v>25997760.139999997</v>
      </c>
      <c r="M128" s="14">
        <f t="shared" si="13"/>
        <v>3021059302.79</v>
      </c>
      <c r="N128" s="13">
        <v>1</v>
      </c>
      <c r="O128" s="14">
        <f t="shared" si="14"/>
        <v>236676631.11000001</v>
      </c>
      <c r="P128" s="14">
        <f t="shared" si="15"/>
        <v>72632305.709999979</v>
      </c>
      <c r="Q128" s="14">
        <f t="shared" si="16"/>
        <v>91345926.38000001</v>
      </c>
      <c r="R128" s="14">
        <f t="shared" si="17"/>
        <v>1492996985.3600001</v>
      </c>
      <c r="S128" s="14">
        <f t="shared" si="18"/>
        <v>198522650.14000002</v>
      </c>
      <c r="T128" s="14">
        <f t="shared" si="19"/>
        <v>255473875.99999997</v>
      </c>
      <c r="U128" s="14">
        <f t="shared" si="20"/>
        <v>78450192.61999999</v>
      </c>
      <c r="V128" s="14">
        <f t="shared" si="21"/>
        <v>281459792.5800001</v>
      </c>
      <c r="W128" s="14">
        <f t="shared" si="22"/>
        <v>287503182.75</v>
      </c>
      <c r="X128" s="14">
        <f t="shared" si="23"/>
        <v>25997760.139999997</v>
      </c>
      <c r="Y128" s="14">
        <f t="shared" si="24"/>
        <v>3021059302.79</v>
      </c>
      <c r="Z128" s="14">
        <v>1000</v>
      </c>
    </row>
    <row r="129" spans="1:26" ht="15" customHeight="1" x14ac:dyDescent="0.35">
      <c r="A129" s="10" t="s">
        <v>25</v>
      </c>
      <c r="B129" s="10">
        <v>2014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f t="shared" si="13"/>
        <v>0</v>
      </c>
      <c r="N129" s="13">
        <v>1</v>
      </c>
      <c r="O129" s="14">
        <f t="shared" si="14"/>
        <v>0</v>
      </c>
      <c r="P129" s="14">
        <f t="shared" si="15"/>
        <v>0</v>
      </c>
      <c r="Q129" s="14">
        <f t="shared" si="16"/>
        <v>0</v>
      </c>
      <c r="R129" s="14">
        <f t="shared" si="17"/>
        <v>0</v>
      </c>
      <c r="S129" s="14">
        <f t="shared" si="18"/>
        <v>0</v>
      </c>
      <c r="T129" s="14">
        <f t="shared" si="19"/>
        <v>0</v>
      </c>
      <c r="U129" s="14">
        <f t="shared" si="20"/>
        <v>0</v>
      </c>
      <c r="V129" s="14">
        <f t="shared" si="21"/>
        <v>0</v>
      </c>
      <c r="W129" s="14">
        <f t="shared" si="22"/>
        <v>0</v>
      </c>
      <c r="X129" s="14">
        <f t="shared" si="23"/>
        <v>0</v>
      </c>
      <c r="Y129" s="14">
        <f t="shared" si="24"/>
        <v>0</v>
      </c>
      <c r="Z129" s="14">
        <v>1000</v>
      </c>
    </row>
    <row r="130" spans="1:26" x14ac:dyDescent="0.35">
      <c r="A130" s="10" t="s">
        <v>26</v>
      </c>
      <c r="B130" s="10">
        <v>1999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f t="shared" si="13"/>
        <v>0</v>
      </c>
      <c r="N130" s="13">
        <v>508.78083333333302</v>
      </c>
      <c r="O130" s="14">
        <f t="shared" si="14"/>
        <v>0</v>
      </c>
      <c r="P130" s="14">
        <f t="shared" si="15"/>
        <v>0</v>
      </c>
      <c r="Q130" s="14">
        <f t="shared" si="16"/>
        <v>0</v>
      </c>
      <c r="R130" s="14">
        <f t="shared" si="17"/>
        <v>0</v>
      </c>
      <c r="S130" s="14">
        <f t="shared" si="18"/>
        <v>0</v>
      </c>
      <c r="T130" s="14">
        <f t="shared" si="19"/>
        <v>0</v>
      </c>
      <c r="U130" s="14">
        <f t="shared" si="20"/>
        <v>0</v>
      </c>
      <c r="V130" s="14">
        <f t="shared" si="21"/>
        <v>0</v>
      </c>
      <c r="W130" s="14">
        <f t="shared" si="22"/>
        <v>0</v>
      </c>
      <c r="X130" s="14">
        <f t="shared" si="23"/>
        <v>0</v>
      </c>
      <c r="Y130" s="14">
        <f t="shared" si="24"/>
        <v>0</v>
      </c>
      <c r="Z130" s="14">
        <v>1000000</v>
      </c>
    </row>
    <row r="131" spans="1:26" x14ac:dyDescent="0.35">
      <c r="A131" s="10" t="s">
        <v>26</v>
      </c>
      <c r="B131" s="10">
        <v>2000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f t="shared" ref="M131:M194" si="25">SUM(C131:L131)</f>
        <v>0</v>
      </c>
      <c r="N131" s="13">
        <v>539.49083333333294</v>
      </c>
      <c r="O131" s="14">
        <f t="shared" ref="O131:O194" si="26">C131/$N131</f>
        <v>0</v>
      </c>
      <c r="P131" s="14">
        <f t="shared" ref="P131:P194" si="27">D131/$N131</f>
        <v>0</v>
      </c>
      <c r="Q131" s="14">
        <f t="shared" ref="Q131:Q194" si="28">E131/$N131</f>
        <v>0</v>
      </c>
      <c r="R131" s="14">
        <f t="shared" ref="R131:R194" si="29">F131/$N131</f>
        <v>0</v>
      </c>
      <c r="S131" s="14">
        <f t="shared" ref="S131:S194" si="30">G131/$N131</f>
        <v>0</v>
      </c>
      <c r="T131" s="14">
        <f t="shared" ref="T131:T194" si="31">H131/$N131</f>
        <v>0</v>
      </c>
      <c r="U131" s="14">
        <f t="shared" ref="U131:U194" si="32">I131/$N131</f>
        <v>0</v>
      </c>
      <c r="V131" s="14">
        <f t="shared" ref="V131:V194" si="33">J131/$N131</f>
        <v>0</v>
      </c>
      <c r="W131" s="14">
        <f t="shared" ref="W131:W194" si="34">K131/$N131</f>
        <v>0</v>
      </c>
      <c r="X131" s="14">
        <f t="shared" ref="X131:X194" si="35">L131/$N131</f>
        <v>0</v>
      </c>
      <c r="Y131" s="14">
        <f t="shared" ref="Y131:Y194" si="36">M131/$N131</f>
        <v>0</v>
      </c>
      <c r="Z131" s="14">
        <v>1000000</v>
      </c>
    </row>
    <row r="132" spans="1:26" x14ac:dyDescent="0.35">
      <c r="A132" s="10" t="s">
        <v>26</v>
      </c>
      <c r="B132" s="10">
        <v>2001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f t="shared" si="25"/>
        <v>0</v>
      </c>
      <c r="N132" s="13">
        <v>634.93833333333305</v>
      </c>
      <c r="O132" s="14">
        <f t="shared" si="26"/>
        <v>0</v>
      </c>
      <c r="P132" s="14">
        <f t="shared" si="27"/>
        <v>0</v>
      </c>
      <c r="Q132" s="14">
        <f t="shared" si="28"/>
        <v>0</v>
      </c>
      <c r="R132" s="14">
        <f t="shared" si="29"/>
        <v>0</v>
      </c>
      <c r="S132" s="14">
        <f t="shared" si="30"/>
        <v>0</v>
      </c>
      <c r="T132" s="14">
        <f t="shared" si="31"/>
        <v>0</v>
      </c>
      <c r="U132" s="14">
        <f t="shared" si="32"/>
        <v>0</v>
      </c>
      <c r="V132" s="14">
        <f t="shared" si="33"/>
        <v>0</v>
      </c>
      <c r="W132" s="14">
        <f t="shared" si="34"/>
        <v>0</v>
      </c>
      <c r="X132" s="14">
        <f t="shared" si="35"/>
        <v>0</v>
      </c>
      <c r="Y132" s="14">
        <f t="shared" si="36"/>
        <v>0</v>
      </c>
      <c r="Z132" s="14">
        <v>1000000</v>
      </c>
    </row>
    <row r="133" spans="1:26" x14ac:dyDescent="0.35">
      <c r="A133" s="10" t="s">
        <v>26</v>
      </c>
      <c r="B133" s="10">
        <v>2002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f t="shared" si="25"/>
        <v>0</v>
      </c>
      <c r="N133" s="13">
        <v>688.93666666666695</v>
      </c>
      <c r="O133" s="14">
        <f t="shared" si="26"/>
        <v>0</v>
      </c>
      <c r="P133" s="14">
        <f t="shared" si="27"/>
        <v>0</v>
      </c>
      <c r="Q133" s="14">
        <f t="shared" si="28"/>
        <v>0</v>
      </c>
      <c r="R133" s="14">
        <f t="shared" si="29"/>
        <v>0</v>
      </c>
      <c r="S133" s="14">
        <f t="shared" si="30"/>
        <v>0</v>
      </c>
      <c r="T133" s="14">
        <f t="shared" si="31"/>
        <v>0</v>
      </c>
      <c r="U133" s="14">
        <f t="shared" si="32"/>
        <v>0</v>
      </c>
      <c r="V133" s="14">
        <f t="shared" si="33"/>
        <v>0</v>
      </c>
      <c r="W133" s="14">
        <f t="shared" si="34"/>
        <v>0</v>
      </c>
      <c r="X133" s="14">
        <f t="shared" si="35"/>
        <v>0</v>
      </c>
      <c r="Y133" s="14">
        <f t="shared" si="36"/>
        <v>0</v>
      </c>
      <c r="Z133" s="14">
        <v>1000000</v>
      </c>
    </row>
    <row r="134" spans="1:26" x14ac:dyDescent="0.35">
      <c r="A134" s="10" t="s">
        <v>26</v>
      </c>
      <c r="B134" s="10">
        <v>2003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f t="shared" si="25"/>
        <v>0</v>
      </c>
      <c r="N134" s="13">
        <v>691.39750000000004</v>
      </c>
      <c r="O134" s="14">
        <f t="shared" si="26"/>
        <v>0</v>
      </c>
      <c r="P134" s="14">
        <f t="shared" si="27"/>
        <v>0</v>
      </c>
      <c r="Q134" s="14">
        <f t="shared" si="28"/>
        <v>0</v>
      </c>
      <c r="R134" s="14">
        <f t="shared" si="29"/>
        <v>0</v>
      </c>
      <c r="S134" s="14">
        <f t="shared" si="30"/>
        <v>0</v>
      </c>
      <c r="T134" s="14">
        <f t="shared" si="31"/>
        <v>0</v>
      </c>
      <c r="U134" s="14">
        <f t="shared" si="32"/>
        <v>0</v>
      </c>
      <c r="V134" s="14">
        <f t="shared" si="33"/>
        <v>0</v>
      </c>
      <c r="W134" s="14">
        <f t="shared" si="34"/>
        <v>0</v>
      </c>
      <c r="X134" s="14">
        <f t="shared" si="35"/>
        <v>0</v>
      </c>
      <c r="Y134" s="14">
        <f t="shared" si="36"/>
        <v>0</v>
      </c>
      <c r="Z134" s="14">
        <v>1000000</v>
      </c>
    </row>
    <row r="135" spans="1:26" x14ac:dyDescent="0.35">
      <c r="A135" s="10" t="s">
        <v>26</v>
      </c>
      <c r="B135" s="10">
        <v>2004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f t="shared" si="25"/>
        <v>0</v>
      </c>
      <c r="N135" s="13">
        <v>609.52916666666704</v>
      </c>
      <c r="O135" s="14">
        <f t="shared" si="26"/>
        <v>0</v>
      </c>
      <c r="P135" s="14">
        <f t="shared" si="27"/>
        <v>0</v>
      </c>
      <c r="Q135" s="14">
        <f t="shared" si="28"/>
        <v>0</v>
      </c>
      <c r="R135" s="14">
        <f t="shared" si="29"/>
        <v>0</v>
      </c>
      <c r="S135" s="14">
        <f t="shared" si="30"/>
        <v>0</v>
      </c>
      <c r="T135" s="14">
        <f t="shared" si="31"/>
        <v>0</v>
      </c>
      <c r="U135" s="14">
        <f t="shared" si="32"/>
        <v>0</v>
      </c>
      <c r="V135" s="14">
        <f t="shared" si="33"/>
        <v>0</v>
      </c>
      <c r="W135" s="14">
        <f t="shared" si="34"/>
        <v>0</v>
      </c>
      <c r="X135" s="14">
        <f t="shared" si="35"/>
        <v>0</v>
      </c>
      <c r="Y135" s="14">
        <f t="shared" si="36"/>
        <v>0</v>
      </c>
      <c r="Z135" s="14">
        <v>1000000</v>
      </c>
    </row>
    <row r="136" spans="1:26" x14ac:dyDescent="0.35">
      <c r="A136" s="10" t="s">
        <v>26</v>
      </c>
      <c r="B136" s="10">
        <v>2005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f t="shared" si="25"/>
        <v>0</v>
      </c>
      <c r="N136" s="13">
        <v>559.76750000000004</v>
      </c>
      <c r="O136" s="14">
        <f t="shared" si="26"/>
        <v>0</v>
      </c>
      <c r="P136" s="14">
        <f t="shared" si="27"/>
        <v>0</v>
      </c>
      <c r="Q136" s="14">
        <f t="shared" si="28"/>
        <v>0</v>
      </c>
      <c r="R136" s="14">
        <f t="shared" si="29"/>
        <v>0</v>
      </c>
      <c r="S136" s="14">
        <f t="shared" si="30"/>
        <v>0</v>
      </c>
      <c r="T136" s="14">
        <f t="shared" si="31"/>
        <v>0</v>
      </c>
      <c r="U136" s="14">
        <f t="shared" si="32"/>
        <v>0</v>
      </c>
      <c r="V136" s="14">
        <f t="shared" si="33"/>
        <v>0</v>
      </c>
      <c r="W136" s="14">
        <f t="shared" si="34"/>
        <v>0</v>
      </c>
      <c r="X136" s="14">
        <f t="shared" si="35"/>
        <v>0</v>
      </c>
      <c r="Y136" s="14">
        <f t="shared" si="36"/>
        <v>0</v>
      </c>
      <c r="Z136" s="14">
        <v>1000000</v>
      </c>
    </row>
    <row r="137" spans="1:26" x14ac:dyDescent="0.35">
      <c r="A137" s="10" t="s">
        <v>26</v>
      </c>
      <c r="B137" s="10">
        <v>2006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f t="shared" si="25"/>
        <v>0</v>
      </c>
      <c r="N137" s="13">
        <v>530.27499999999998</v>
      </c>
      <c r="O137" s="14">
        <f t="shared" si="26"/>
        <v>0</v>
      </c>
      <c r="P137" s="14">
        <f t="shared" si="27"/>
        <v>0</v>
      </c>
      <c r="Q137" s="14">
        <f t="shared" si="28"/>
        <v>0</v>
      </c>
      <c r="R137" s="14">
        <f t="shared" si="29"/>
        <v>0</v>
      </c>
      <c r="S137" s="14">
        <f t="shared" si="30"/>
        <v>0</v>
      </c>
      <c r="T137" s="14">
        <f t="shared" si="31"/>
        <v>0</v>
      </c>
      <c r="U137" s="14">
        <f t="shared" si="32"/>
        <v>0</v>
      </c>
      <c r="V137" s="14">
        <f t="shared" si="33"/>
        <v>0</v>
      </c>
      <c r="W137" s="14">
        <f t="shared" si="34"/>
        <v>0</v>
      </c>
      <c r="X137" s="14">
        <f t="shared" si="35"/>
        <v>0</v>
      </c>
      <c r="Y137" s="14">
        <f t="shared" si="36"/>
        <v>0</v>
      </c>
      <c r="Z137" s="14">
        <v>1000000</v>
      </c>
    </row>
    <row r="138" spans="1:26" x14ac:dyDescent="0.35">
      <c r="A138" s="10" t="s">
        <v>26</v>
      </c>
      <c r="B138" s="10">
        <v>2007</v>
      </c>
      <c r="C138" s="14">
        <v>41716000000</v>
      </c>
      <c r="D138" s="14">
        <v>10514000000</v>
      </c>
      <c r="E138" s="14">
        <v>93057000000</v>
      </c>
      <c r="F138" s="14">
        <v>1257404000000</v>
      </c>
      <c r="G138" s="14">
        <v>2255000000</v>
      </c>
      <c r="H138" s="14">
        <v>89092000000</v>
      </c>
      <c r="I138" s="14">
        <v>143891000000</v>
      </c>
      <c r="J138" s="14">
        <v>17070000000</v>
      </c>
      <c r="K138" s="14">
        <v>134534000000</v>
      </c>
      <c r="L138" s="14">
        <v>226389000000</v>
      </c>
      <c r="M138" s="14">
        <f t="shared" si="25"/>
        <v>2015922000000</v>
      </c>
      <c r="N138" s="13">
        <v>522.46749999999997</v>
      </c>
      <c r="O138" s="14">
        <f t="shared" si="26"/>
        <v>79844200.835458666</v>
      </c>
      <c r="P138" s="14">
        <f t="shared" si="27"/>
        <v>20123739.754147388</v>
      </c>
      <c r="Q138" s="14">
        <f t="shared" si="28"/>
        <v>178110600.1808725</v>
      </c>
      <c r="R138" s="14">
        <f t="shared" si="29"/>
        <v>2406664529.3726406</v>
      </c>
      <c r="S138" s="14">
        <f t="shared" si="30"/>
        <v>4316057.9366180673</v>
      </c>
      <c r="T138" s="14">
        <f t="shared" si="31"/>
        <v>170521611.39209616</v>
      </c>
      <c r="U138" s="14">
        <f t="shared" si="32"/>
        <v>275406604.23854119</v>
      </c>
      <c r="V138" s="14">
        <f t="shared" si="33"/>
        <v>32671888.682071134</v>
      </c>
      <c r="W138" s="14">
        <f t="shared" si="34"/>
        <v>257497356.29488918</v>
      </c>
      <c r="X138" s="14">
        <f t="shared" si="35"/>
        <v>433307334.90599895</v>
      </c>
      <c r="Y138" s="14">
        <f t="shared" si="36"/>
        <v>3858463923.5933337</v>
      </c>
      <c r="Z138" s="14">
        <v>1000000</v>
      </c>
    </row>
    <row r="139" spans="1:26" x14ac:dyDescent="0.35">
      <c r="A139" s="10" t="s">
        <v>26</v>
      </c>
      <c r="B139" s="10">
        <v>2008</v>
      </c>
      <c r="C139" s="14">
        <v>92360000000</v>
      </c>
      <c r="D139" s="14">
        <v>11079000000</v>
      </c>
      <c r="E139" s="14">
        <v>161667000000</v>
      </c>
      <c r="F139" s="14">
        <v>1444645000000</v>
      </c>
      <c r="G139" s="14">
        <v>4742000000</v>
      </c>
      <c r="H139" s="14">
        <v>99613000000</v>
      </c>
      <c r="I139" s="14">
        <v>246020000000</v>
      </c>
      <c r="J139" s="14">
        <v>21501000000</v>
      </c>
      <c r="K139" s="14">
        <v>147095000000</v>
      </c>
      <c r="L139" s="14">
        <v>248213000000</v>
      </c>
      <c r="M139" s="14">
        <f t="shared" si="25"/>
        <v>2476935000000</v>
      </c>
      <c r="N139" s="13">
        <v>522.46083333333399</v>
      </c>
      <c r="O139" s="14">
        <f t="shared" si="26"/>
        <v>176778801.60075772</v>
      </c>
      <c r="P139" s="14">
        <f t="shared" si="27"/>
        <v>21205417.311983489</v>
      </c>
      <c r="Q139" s="14">
        <f t="shared" si="28"/>
        <v>309433721.50703442</v>
      </c>
      <c r="R139" s="14">
        <f t="shared" si="29"/>
        <v>2765078084.0031037</v>
      </c>
      <c r="S139" s="14">
        <f t="shared" si="30"/>
        <v>9076278.4451146945</v>
      </c>
      <c r="T139" s="14">
        <f t="shared" si="31"/>
        <v>190661181.93867779</v>
      </c>
      <c r="U139" s="14">
        <f t="shared" si="32"/>
        <v>470886972.38867927</v>
      </c>
      <c r="V139" s="14">
        <f t="shared" si="33"/>
        <v>41153324.092874534</v>
      </c>
      <c r="W139" s="14">
        <f t="shared" si="34"/>
        <v>281542635.57236314</v>
      </c>
      <c r="X139" s="14">
        <f t="shared" si="35"/>
        <v>475084416.21620697</v>
      </c>
      <c r="Y139" s="14">
        <f t="shared" si="36"/>
        <v>4740900833.0767956</v>
      </c>
      <c r="Z139" s="14">
        <v>1000000</v>
      </c>
    </row>
    <row r="140" spans="1:26" x14ac:dyDescent="0.35">
      <c r="A140" s="10" t="s">
        <v>26</v>
      </c>
      <c r="B140" s="10">
        <v>2009</v>
      </c>
      <c r="C140" s="14">
        <v>74393000000</v>
      </c>
      <c r="D140" s="14">
        <v>18262000000</v>
      </c>
      <c r="E140" s="14">
        <v>122186000000</v>
      </c>
      <c r="F140" s="14">
        <v>1392329000000</v>
      </c>
      <c r="G140" s="14">
        <v>4115000000</v>
      </c>
      <c r="H140" s="14">
        <v>88674000000</v>
      </c>
      <c r="I140" s="14">
        <v>277192000000</v>
      </c>
      <c r="J140" s="14">
        <v>46053000000</v>
      </c>
      <c r="K140" s="14">
        <v>124227000000</v>
      </c>
      <c r="L140" s="14">
        <v>198052000000</v>
      </c>
      <c r="M140" s="14">
        <f t="shared" si="25"/>
        <v>2345483000000</v>
      </c>
      <c r="N140" s="13">
        <v>559.61416666666696</v>
      </c>
      <c r="O140" s="14">
        <f t="shared" si="26"/>
        <v>132936234.34002885</v>
      </c>
      <c r="P140" s="14">
        <f t="shared" si="27"/>
        <v>32633198.17076347</v>
      </c>
      <c r="Q140" s="14">
        <f t="shared" si="28"/>
        <v>218339719.1815193</v>
      </c>
      <c r="R140" s="14">
        <f t="shared" si="29"/>
        <v>2488015999.1184387</v>
      </c>
      <c r="S140" s="14">
        <f t="shared" si="30"/>
        <v>7353280.6085144933</v>
      </c>
      <c r="T140" s="14">
        <f t="shared" si="31"/>
        <v>158455602.59524038</v>
      </c>
      <c r="U140" s="14">
        <f t="shared" si="32"/>
        <v>495326988.68416756</v>
      </c>
      <c r="V140" s="14">
        <f t="shared" si="33"/>
        <v>82294199.723916888</v>
      </c>
      <c r="W140" s="14">
        <f t="shared" si="34"/>
        <v>221986874.88552368</v>
      </c>
      <c r="X140" s="14">
        <f t="shared" si="35"/>
        <v>353908124.19866645</v>
      </c>
      <c r="Y140" s="14">
        <f t="shared" si="36"/>
        <v>4191250221.5067801</v>
      </c>
      <c r="Z140" s="14">
        <v>1000000</v>
      </c>
    </row>
    <row r="141" spans="1:26" x14ac:dyDescent="0.35">
      <c r="A141" s="10" t="s">
        <v>26</v>
      </c>
      <c r="B141" s="10">
        <v>2010</v>
      </c>
      <c r="C141" s="14">
        <v>78850000000</v>
      </c>
      <c r="D141" s="14">
        <v>30844000000</v>
      </c>
      <c r="E141" s="14">
        <v>117759000000</v>
      </c>
      <c r="F141" s="14">
        <v>1528888000000</v>
      </c>
      <c r="G141" s="14">
        <v>5088000000</v>
      </c>
      <c r="H141" s="14">
        <v>95009000000</v>
      </c>
      <c r="I141" s="14">
        <v>335622000000</v>
      </c>
      <c r="J141" s="14">
        <v>28843000000</v>
      </c>
      <c r="K141" s="14">
        <v>143155000000</v>
      </c>
      <c r="L141" s="14">
        <v>240452000000</v>
      </c>
      <c r="M141" s="14">
        <f t="shared" si="25"/>
        <v>2604510000000</v>
      </c>
      <c r="N141" s="13">
        <v>510.24916666666701</v>
      </c>
      <c r="O141" s="14">
        <f t="shared" si="26"/>
        <v>154532344.49182495</v>
      </c>
      <c r="P141" s="14">
        <f t="shared" si="27"/>
        <v>60448898.332350656</v>
      </c>
      <c r="Q141" s="14">
        <f t="shared" si="28"/>
        <v>230787246.10035276</v>
      </c>
      <c r="R141" s="14">
        <f t="shared" si="29"/>
        <v>2996355702.0344615</v>
      </c>
      <c r="S141" s="14">
        <f t="shared" si="30"/>
        <v>9971598.8430488966</v>
      </c>
      <c r="T141" s="14">
        <f t="shared" si="31"/>
        <v>186201186.02186173</v>
      </c>
      <c r="U141" s="14">
        <f t="shared" si="32"/>
        <v>657760995.85333264</v>
      </c>
      <c r="V141" s="14">
        <f t="shared" si="33"/>
        <v>56527284.872260086</v>
      </c>
      <c r="W141" s="14">
        <f t="shared" si="34"/>
        <v>280559007.93566525</v>
      </c>
      <c r="X141" s="14">
        <f t="shared" si="35"/>
        <v>471244277.71399236</v>
      </c>
      <c r="Y141" s="14">
        <f t="shared" si="36"/>
        <v>5104388542.199151</v>
      </c>
      <c r="Z141" s="14">
        <v>1000000</v>
      </c>
    </row>
    <row r="142" spans="1:26" x14ac:dyDescent="0.35">
      <c r="A142" s="10" t="s">
        <v>26</v>
      </c>
      <c r="B142" s="10">
        <v>2011</v>
      </c>
      <c r="C142" s="14">
        <v>68277000000</v>
      </c>
      <c r="D142" s="14">
        <v>11259000000</v>
      </c>
      <c r="E142" s="14">
        <v>115099000000</v>
      </c>
      <c r="F142" s="14">
        <v>1568231000000</v>
      </c>
      <c r="G142" s="14">
        <v>3184000000</v>
      </c>
      <c r="H142" s="14">
        <v>110258000000</v>
      </c>
      <c r="I142" s="14">
        <v>342615000000</v>
      </c>
      <c r="J142" s="14">
        <v>31030000000</v>
      </c>
      <c r="K142" s="14">
        <v>168954000000</v>
      </c>
      <c r="L142" s="14">
        <v>256408000000</v>
      </c>
      <c r="M142" s="14">
        <f t="shared" si="25"/>
        <v>2675315000000</v>
      </c>
      <c r="N142" s="13">
        <v>483.66750000000002</v>
      </c>
      <c r="O142" s="14">
        <f t="shared" si="26"/>
        <v>141165159.94975886</v>
      </c>
      <c r="P142" s="14">
        <f t="shared" si="27"/>
        <v>23278388.562390484</v>
      </c>
      <c r="Q142" s="14">
        <f t="shared" si="28"/>
        <v>237971333.61245069</v>
      </c>
      <c r="R142" s="14">
        <f t="shared" si="29"/>
        <v>3242374151.6641078</v>
      </c>
      <c r="S142" s="14">
        <f t="shared" si="30"/>
        <v>6583034.8328138646</v>
      </c>
      <c r="T142" s="14">
        <f t="shared" si="31"/>
        <v>227962391.51896706</v>
      </c>
      <c r="U142" s="14">
        <f t="shared" si="32"/>
        <v>708368869.10946047</v>
      </c>
      <c r="V142" s="14">
        <f t="shared" si="33"/>
        <v>64155644.115017027</v>
      </c>
      <c r="W142" s="14">
        <f t="shared" si="34"/>
        <v>349318488.42438245</v>
      </c>
      <c r="X142" s="14">
        <f t="shared" si="35"/>
        <v>530132787.50381202</v>
      </c>
      <c r="Y142" s="14">
        <f t="shared" si="36"/>
        <v>5531310249.2931604</v>
      </c>
      <c r="Z142" s="14">
        <v>1000000</v>
      </c>
    </row>
    <row r="143" spans="1:26" x14ac:dyDescent="0.35">
      <c r="A143" s="10" t="s">
        <v>26</v>
      </c>
      <c r="B143" s="10">
        <v>2012</v>
      </c>
      <c r="C143" s="14">
        <v>91494000000</v>
      </c>
      <c r="D143" s="14">
        <v>10682000000</v>
      </c>
      <c r="E143" s="14">
        <v>74098000000</v>
      </c>
      <c r="F143" s="14">
        <v>1527864000000</v>
      </c>
      <c r="G143" s="14">
        <v>2487000000</v>
      </c>
      <c r="H143" s="14">
        <v>169471000000</v>
      </c>
      <c r="I143" s="14">
        <v>319526000000</v>
      </c>
      <c r="J143" s="14">
        <v>53720000000</v>
      </c>
      <c r="K143" s="14">
        <v>172426000000</v>
      </c>
      <c r="L143" s="14">
        <v>303123000000</v>
      </c>
      <c r="M143" s="14">
        <f t="shared" si="25"/>
        <v>2724891000000</v>
      </c>
      <c r="N143" s="13">
        <v>486.49166666666702</v>
      </c>
      <c r="O143" s="14">
        <f t="shared" si="26"/>
        <v>188068997.41345334</v>
      </c>
      <c r="P143" s="14">
        <f t="shared" si="27"/>
        <v>21957210.640812606</v>
      </c>
      <c r="Q143" s="14">
        <f t="shared" si="28"/>
        <v>152310933.72616854</v>
      </c>
      <c r="R143" s="14">
        <f t="shared" si="29"/>
        <v>3140575892.0159626</v>
      </c>
      <c r="S143" s="14">
        <f t="shared" si="30"/>
        <v>5112112.2321382649</v>
      </c>
      <c r="T143" s="14">
        <f t="shared" si="31"/>
        <v>348353346.23751664</v>
      </c>
      <c r="U143" s="14">
        <f t="shared" si="32"/>
        <v>656796450.77853286</v>
      </c>
      <c r="V143" s="14">
        <f t="shared" si="33"/>
        <v>110423268.64112087</v>
      </c>
      <c r="W143" s="14">
        <f t="shared" si="34"/>
        <v>354427448.22624546</v>
      </c>
      <c r="X143" s="14">
        <f t="shared" si="35"/>
        <v>623079532.02350116</v>
      </c>
      <c r="Y143" s="14">
        <f t="shared" si="36"/>
        <v>5601105191.9354525</v>
      </c>
      <c r="Z143" s="14">
        <v>1000000</v>
      </c>
    </row>
    <row r="144" spans="1:26" x14ac:dyDescent="0.35">
      <c r="A144" s="10" t="s">
        <v>26</v>
      </c>
      <c r="B144" s="10">
        <v>2013</v>
      </c>
      <c r="C144" s="14">
        <v>0</v>
      </c>
      <c r="D144" s="14">
        <v>0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f t="shared" si="25"/>
        <v>0</v>
      </c>
      <c r="N144" s="13">
        <v>495.31083333333299</v>
      </c>
      <c r="O144" s="14">
        <f t="shared" si="26"/>
        <v>0</v>
      </c>
      <c r="P144" s="14">
        <f t="shared" si="27"/>
        <v>0</v>
      </c>
      <c r="Q144" s="14">
        <f t="shared" si="28"/>
        <v>0</v>
      </c>
      <c r="R144" s="14">
        <f t="shared" si="29"/>
        <v>0</v>
      </c>
      <c r="S144" s="14">
        <f t="shared" si="30"/>
        <v>0</v>
      </c>
      <c r="T144" s="14">
        <f t="shared" si="31"/>
        <v>0</v>
      </c>
      <c r="U144" s="14">
        <f t="shared" si="32"/>
        <v>0</v>
      </c>
      <c r="V144" s="14">
        <f t="shared" si="33"/>
        <v>0</v>
      </c>
      <c r="W144" s="14">
        <f t="shared" si="34"/>
        <v>0</v>
      </c>
      <c r="X144" s="14">
        <f t="shared" si="35"/>
        <v>0</v>
      </c>
      <c r="Y144" s="14">
        <f t="shared" si="36"/>
        <v>0</v>
      </c>
      <c r="Z144" s="14">
        <v>1000000</v>
      </c>
    </row>
    <row r="145" spans="1:26" x14ac:dyDescent="0.35">
      <c r="A145" s="10" t="s">
        <v>26</v>
      </c>
      <c r="B145" s="10">
        <v>2014</v>
      </c>
      <c r="C145" s="14">
        <v>0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f t="shared" si="25"/>
        <v>0</v>
      </c>
      <c r="N145" s="13">
        <v>560</v>
      </c>
      <c r="O145" s="14">
        <f t="shared" si="26"/>
        <v>0</v>
      </c>
      <c r="P145" s="14">
        <f t="shared" si="27"/>
        <v>0</v>
      </c>
      <c r="Q145" s="14">
        <f t="shared" si="28"/>
        <v>0</v>
      </c>
      <c r="R145" s="14">
        <f t="shared" si="29"/>
        <v>0</v>
      </c>
      <c r="S145" s="14">
        <f t="shared" si="30"/>
        <v>0</v>
      </c>
      <c r="T145" s="14">
        <f t="shared" si="31"/>
        <v>0</v>
      </c>
      <c r="U145" s="14">
        <f t="shared" si="32"/>
        <v>0</v>
      </c>
      <c r="V145" s="14">
        <f t="shared" si="33"/>
        <v>0</v>
      </c>
      <c r="W145" s="14">
        <f t="shared" si="34"/>
        <v>0</v>
      </c>
      <c r="X145" s="14">
        <f t="shared" si="35"/>
        <v>0</v>
      </c>
      <c r="Y145" s="14">
        <f t="shared" si="36"/>
        <v>0</v>
      </c>
      <c r="Z145" s="14">
        <v>1000000</v>
      </c>
    </row>
    <row r="146" spans="1:26" ht="15" customHeight="1" x14ac:dyDescent="0.35">
      <c r="A146" s="10" t="s">
        <v>27</v>
      </c>
      <c r="B146" s="10">
        <v>1999</v>
      </c>
      <c r="M146" s="14">
        <f t="shared" si="25"/>
        <v>0</v>
      </c>
      <c r="N146" s="13">
        <v>15.834429906597</v>
      </c>
      <c r="O146" s="14">
        <f t="shared" si="26"/>
        <v>0</v>
      </c>
      <c r="P146" s="14">
        <f t="shared" si="27"/>
        <v>0</v>
      </c>
      <c r="Q146" s="14">
        <f t="shared" si="28"/>
        <v>0</v>
      </c>
      <c r="R146" s="14">
        <f t="shared" si="29"/>
        <v>0</v>
      </c>
      <c r="S146" s="14">
        <f t="shared" si="30"/>
        <v>0</v>
      </c>
      <c r="T146" s="14">
        <f t="shared" si="31"/>
        <v>0</v>
      </c>
      <c r="U146" s="14">
        <f t="shared" si="32"/>
        <v>0</v>
      </c>
      <c r="V146" s="14">
        <f t="shared" si="33"/>
        <v>0</v>
      </c>
      <c r="W146" s="14">
        <f t="shared" si="34"/>
        <v>0</v>
      </c>
      <c r="X146" s="14">
        <f t="shared" si="35"/>
        <v>0</v>
      </c>
      <c r="Y146" s="14">
        <f t="shared" si="36"/>
        <v>0</v>
      </c>
      <c r="Z146" s="14">
        <v>1</v>
      </c>
    </row>
    <row r="147" spans="1:26" ht="15" customHeight="1" x14ac:dyDescent="0.35">
      <c r="A147" s="10" t="s">
        <v>27</v>
      </c>
      <c r="B147" s="10">
        <v>2000</v>
      </c>
      <c r="M147" s="14">
        <f t="shared" si="25"/>
        <v>0</v>
      </c>
      <c r="N147" s="13">
        <v>16.181457678286598</v>
      </c>
      <c r="O147" s="14">
        <f t="shared" si="26"/>
        <v>0</v>
      </c>
      <c r="P147" s="14">
        <f t="shared" si="27"/>
        <v>0</v>
      </c>
      <c r="Q147" s="14">
        <f t="shared" si="28"/>
        <v>0</v>
      </c>
      <c r="R147" s="14">
        <f t="shared" si="29"/>
        <v>0</v>
      </c>
      <c r="S147" s="14">
        <f t="shared" si="30"/>
        <v>0</v>
      </c>
      <c r="T147" s="14">
        <f t="shared" si="31"/>
        <v>0</v>
      </c>
      <c r="U147" s="14">
        <f t="shared" si="32"/>
        <v>0</v>
      </c>
      <c r="V147" s="14">
        <f t="shared" si="33"/>
        <v>0</v>
      </c>
      <c r="W147" s="14">
        <f t="shared" si="34"/>
        <v>0</v>
      </c>
      <c r="X147" s="14">
        <f t="shared" si="35"/>
        <v>0</v>
      </c>
      <c r="Y147" s="14">
        <f t="shared" si="36"/>
        <v>0</v>
      </c>
      <c r="Z147" s="14">
        <v>1</v>
      </c>
    </row>
    <row r="148" spans="1:26" ht="15" customHeight="1" x14ac:dyDescent="0.35">
      <c r="A148" s="10" t="s">
        <v>27</v>
      </c>
      <c r="B148" s="10">
        <v>2001</v>
      </c>
      <c r="M148" s="14">
        <f t="shared" si="25"/>
        <v>0</v>
      </c>
      <c r="N148" s="13">
        <v>16.690961523125999</v>
      </c>
      <c r="O148" s="14">
        <f t="shared" si="26"/>
        <v>0</v>
      </c>
      <c r="P148" s="14">
        <f t="shared" si="27"/>
        <v>0</v>
      </c>
      <c r="Q148" s="14">
        <f t="shared" si="28"/>
        <v>0</v>
      </c>
      <c r="R148" s="14">
        <f t="shared" si="29"/>
        <v>0</v>
      </c>
      <c r="S148" s="14">
        <f t="shared" si="30"/>
        <v>0</v>
      </c>
      <c r="T148" s="14">
        <f t="shared" si="31"/>
        <v>0</v>
      </c>
      <c r="U148" s="14">
        <f t="shared" si="32"/>
        <v>0</v>
      </c>
      <c r="V148" s="14">
        <f t="shared" si="33"/>
        <v>0</v>
      </c>
      <c r="W148" s="14">
        <f t="shared" si="34"/>
        <v>0</v>
      </c>
      <c r="X148" s="14">
        <f t="shared" si="35"/>
        <v>0</v>
      </c>
      <c r="Y148" s="14">
        <f t="shared" si="36"/>
        <v>0</v>
      </c>
      <c r="Z148" s="14">
        <v>1</v>
      </c>
    </row>
    <row r="149" spans="1:26" ht="15" customHeight="1" x14ac:dyDescent="0.35">
      <c r="A149" s="10" t="s">
        <v>27</v>
      </c>
      <c r="B149" s="10">
        <v>2002</v>
      </c>
      <c r="M149" s="14">
        <f t="shared" si="25"/>
        <v>0</v>
      </c>
      <c r="N149" s="13">
        <v>17.520975687324398</v>
      </c>
      <c r="O149" s="14">
        <f t="shared" si="26"/>
        <v>0</v>
      </c>
      <c r="P149" s="14">
        <f t="shared" si="27"/>
        <v>0</v>
      </c>
      <c r="Q149" s="14">
        <f t="shared" si="28"/>
        <v>0</v>
      </c>
      <c r="R149" s="14">
        <f t="shared" si="29"/>
        <v>0</v>
      </c>
      <c r="S149" s="14">
        <f t="shared" si="30"/>
        <v>0</v>
      </c>
      <c r="T149" s="14">
        <f t="shared" si="31"/>
        <v>0</v>
      </c>
      <c r="U149" s="14">
        <f t="shared" si="32"/>
        <v>0</v>
      </c>
      <c r="V149" s="14">
        <f t="shared" si="33"/>
        <v>0</v>
      </c>
      <c r="W149" s="14">
        <f t="shared" si="34"/>
        <v>0</v>
      </c>
      <c r="X149" s="14">
        <f t="shared" si="35"/>
        <v>0</v>
      </c>
      <c r="Y149" s="14">
        <f t="shared" si="36"/>
        <v>0</v>
      </c>
      <c r="Z149" s="14">
        <v>1</v>
      </c>
    </row>
    <row r="150" spans="1:26" ht="15" customHeight="1" x14ac:dyDescent="0.35">
      <c r="A150" s="10" t="s">
        <v>27</v>
      </c>
      <c r="B150" s="10">
        <v>2003</v>
      </c>
      <c r="M150" s="14">
        <f t="shared" si="25"/>
        <v>0</v>
      </c>
      <c r="N150" s="13">
        <v>29.213599683910001</v>
      </c>
      <c r="O150" s="14">
        <f t="shared" si="26"/>
        <v>0</v>
      </c>
      <c r="P150" s="14">
        <f t="shared" si="27"/>
        <v>0</v>
      </c>
      <c r="Q150" s="14">
        <f t="shared" si="28"/>
        <v>0</v>
      </c>
      <c r="R150" s="14">
        <f t="shared" si="29"/>
        <v>0</v>
      </c>
      <c r="S150" s="14">
        <f t="shared" si="30"/>
        <v>0</v>
      </c>
      <c r="T150" s="14">
        <f t="shared" si="31"/>
        <v>0</v>
      </c>
      <c r="U150" s="14">
        <f t="shared" si="32"/>
        <v>0</v>
      </c>
      <c r="V150" s="14">
        <f t="shared" si="33"/>
        <v>0</v>
      </c>
      <c r="W150" s="14">
        <f t="shared" si="34"/>
        <v>0</v>
      </c>
      <c r="X150" s="14">
        <f t="shared" si="35"/>
        <v>0</v>
      </c>
      <c r="Y150" s="14">
        <f t="shared" si="36"/>
        <v>0</v>
      </c>
      <c r="Z150" s="14">
        <v>1</v>
      </c>
    </row>
    <row r="151" spans="1:26" ht="15" customHeight="1" x14ac:dyDescent="0.35">
      <c r="A151" s="10" t="s">
        <v>27</v>
      </c>
      <c r="B151" s="10">
        <v>2004</v>
      </c>
      <c r="M151" s="14">
        <f t="shared" si="25"/>
        <v>0</v>
      </c>
      <c r="N151" s="13">
        <v>41.588328447449904</v>
      </c>
      <c r="O151" s="14">
        <f t="shared" si="26"/>
        <v>0</v>
      </c>
      <c r="P151" s="14">
        <f t="shared" si="27"/>
        <v>0</v>
      </c>
      <c r="Q151" s="14">
        <f t="shared" si="28"/>
        <v>0</v>
      </c>
      <c r="R151" s="14">
        <f t="shared" si="29"/>
        <v>0</v>
      </c>
      <c r="S151" s="14">
        <f t="shared" si="30"/>
        <v>0</v>
      </c>
      <c r="T151" s="14">
        <f t="shared" si="31"/>
        <v>0</v>
      </c>
      <c r="U151" s="14">
        <f t="shared" si="32"/>
        <v>0</v>
      </c>
      <c r="V151" s="14">
        <f t="shared" si="33"/>
        <v>0</v>
      </c>
      <c r="W151" s="14">
        <f t="shared" si="34"/>
        <v>0</v>
      </c>
      <c r="X151" s="14">
        <f t="shared" si="35"/>
        <v>0</v>
      </c>
      <c r="Y151" s="14">
        <f t="shared" si="36"/>
        <v>0</v>
      </c>
      <c r="Z151" s="14">
        <v>1</v>
      </c>
    </row>
    <row r="152" spans="1:26" ht="15" customHeight="1" x14ac:dyDescent="0.35">
      <c r="A152" s="10" t="s">
        <v>27</v>
      </c>
      <c r="B152" s="10">
        <v>2005</v>
      </c>
      <c r="M152" s="14">
        <f t="shared" si="25"/>
        <v>0</v>
      </c>
      <c r="N152" s="13">
        <v>30.139636300505099</v>
      </c>
      <c r="O152" s="14">
        <f t="shared" si="26"/>
        <v>0</v>
      </c>
      <c r="P152" s="14">
        <f t="shared" si="27"/>
        <v>0</v>
      </c>
      <c r="Q152" s="14">
        <f t="shared" si="28"/>
        <v>0</v>
      </c>
      <c r="R152" s="14">
        <f t="shared" si="29"/>
        <v>0</v>
      </c>
      <c r="S152" s="14">
        <f t="shared" si="30"/>
        <v>0</v>
      </c>
      <c r="T152" s="14">
        <f t="shared" si="31"/>
        <v>0</v>
      </c>
      <c r="U152" s="14">
        <f t="shared" si="32"/>
        <v>0</v>
      </c>
      <c r="V152" s="14">
        <f t="shared" si="33"/>
        <v>0</v>
      </c>
      <c r="W152" s="14">
        <f t="shared" si="34"/>
        <v>0</v>
      </c>
      <c r="X152" s="14">
        <f t="shared" si="35"/>
        <v>0</v>
      </c>
      <c r="Y152" s="14">
        <f t="shared" si="36"/>
        <v>0</v>
      </c>
      <c r="Z152" s="14">
        <v>1</v>
      </c>
    </row>
    <row r="153" spans="1:26" ht="15" customHeight="1" x14ac:dyDescent="0.35">
      <c r="A153" s="10" t="s">
        <v>27</v>
      </c>
      <c r="B153" s="10">
        <v>2006</v>
      </c>
      <c r="C153" s="14">
        <v>2611063245.9900002</v>
      </c>
      <c r="D153" s="14">
        <v>108916447.29000001</v>
      </c>
      <c r="E153" s="14">
        <v>635234320.22000003</v>
      </c>
      <c r="F153" s="14">
        <v>13446756467.77</v>
      </c>
      <c r="G153" s="14">
        <v>215902408.97</v>
      </c>
      <c r="H153" s="14">
        <v>15587671057.290001</v>
      </c>
      <c r="I153" s="14">
        <v>1226060555.8099999</v>
      </c>
      <c r="J153" s="14">
        <v>841533246.31000006</v>
      </c>
      <c r="K153" s="14">
        <v>4716725172</v>
      </c>
      <c r="L153" s="14">
        <v>1165433225.6800001</v>
      </c>
      <c r="M153" s="14">
        <f t="shared" si="25"/>
        <v>40555296147.330002</v>
      </c>
      <c r="N153" s="13">
        <v>33.196693383667103</v>
      </c>
      <c r="O153" s="14">
        <f t="shared" si="26"/>
        <v>78654317.037330389</v>
      </c>
      <c r="P153" s="14">
        <f t="shared" si="27"/>
        <v>3280942.6538724881</v>
      </c>
      <c r="Q153" s="14">
        <f t="shared" si="28"/>
        <v>19135469.69507926</v>
      </c>
      <c r="R153" s="14">
        <f t="shared" si="29"/>
        <v>405063128.19655269</v>
      </c>
      <c r="S153" s="14">
        <f t="shared" si="30"/>
        <v>6503732.3589651491</v>
      </c>
      <c r="T153" s="14">
        <f t="shared" si="31"/>
        <v>469554930.58110398</v>
      </c>
      <c r="U153" s="14">
        <f t="shared" si="32"/>
        <v>36933213.246269472</v>
      </c>
      <c r="V153" s="14">
        <f t="shared" si="33"/>
        <v>25349911.709099244</v>
      </c>
      <c r="W153" s="14">
        <f t="shared" si="34"/>
        <v>142084186.44251618</v>
      </c>
      <c r="X153" s="14">
        <f t="shared" si="35"/>
        <v>35106906.950359024</v>
      </c>
      <c r="Y153" s="14">
        <f t="shared" si="36"/>
        <v>1221666738.8711479</v>
      </c>
      <c r="Z153" s="14">
        <v>1</v>
      </c>
    </row>
    <row r="154" spans="1:26" ht="15" customHeight="1" x14ac:dyDescent="0.35">
      <c r="A154" s="10" t="s">
        <v>27</v>
      </c>
      <c r="B154" s="10">
        <v>2007</v>
      </c>
      <c r="C154" s="14">
        <v>195631032</v>
      </c>
      <c r="D154" s="14">
        <v>135362500</v>
      </c>
      <c r="E154" s="14">
        <v>231695000</v>
      </c>
      <c r="F154" s="14">
        <v>7953735293.5300007</v>
      </c>
      <c r="G154" s="14">
        <v>29500000</v>
      </c>
      <c r="H154" s="14">
        <v>12722143174.23</v>
      </c>
      <c r="I154" s="14">
        <v>476720809.50999999</v>
      </c>
      <c r="J154" s="14">
        <v>78000000</v>
      </c>
      <c r="K154" s="14">
        <v>622174205.80999994</v>
      </c>
      <c r="L154" s="14">
        <v>52549449.170000002</v>
      </c>
      <c r="M154" s="14">
        <f t="shared" si="25"/>
        <v>22497511464.25</v>
      </c>
      <c r="N154" s="13">
        <v>33.095179423063598</v>
      </c>
      <c r="O154" s="14">
        <f t="shared" si="26"/>
        <v>5911163.9643708142</v>
      </c>
      <c r="P154" s="14">
        <f t="shared" si="27"/>
        <v>4090097.1790975588</v>
      </c>
      <c r="Q154" s="14">
        <f t="shared" si="28"/>
        <v>7000868.5264457213</v>
      </c>
      <c r="R154" s="14">
        <f t="shared" si="29"/>
        <v>240329118.38475022</v>
      </c>
      <c r="S154" s="14">
        <f t="shared" si="30"/>
        <v>891368.48671809386</v>
      </c>
      <c r="T154" s="14">
        <f t="shared" si="31"/>
        <v>384410763.01777363</v>
      </c>
      <c r="U154" s="14">
        <f t="shared" si="32"/>
        <v>14404539.20542215</v>
      </c>
      <c r="V154" s="14">
        <f t="shared" si="33"/>
        <v>2356838.7106444519</v>
      </c>
      <c r="W154" s="14">
        <f t="shared" si="34"/>
        <v>18799541.705352258</v>
      </c>
      <c r="X154" s="14">
        <f t="shared" si="35"/>
        <v>1587827.8977807558</v>
      </c>
      <c r="Y154" s="14">
        <f t="shared" si="36"/>
        <v>679782127.07835567</v>
      </c>
      <c r="Z154" s="14">
        <v>1</v>
      </c>
    </row>
    <row r="155" spans="1:26" ht="15" customHeight="1" x14ac:dyDescent="0.35">
      <c r="A155" s="10" t="s">
        <v>27</v>
      </c>
      <c r="B155" s="10">
        <v>2008</v>
      </c>
      <c r="C155" s="14">
        <v>3426470061.3800001</v>
      </c>
      <c r="D155" s="14">
        <v>1746666838.53</v>
      </c>
      <c r="E155" s="14">
        <v>970742627.50999999</v>
      </c>
      <c r="F155" s="14">
        <v>37977996589.899994</v>
      </c>
      <c r="G155" s="14">
        <v>783177377.85000002</v>
      </c>
      <c r="H155" s="14">
        <v>21035704510.560001</v>
      </c>
      <c r="I155" s="14">
        <v>4000146739.3499999</v>
      </c>
      <c r="J155" s="14">
        <v>2454897504.9499998</v>
      </c>
      <c r="K155" s="14">
        <v>7618120294.2799997</v>
      </c>
      <c r="L155" s="14">
        <v>835027406.42999995</v>
      </c>
      <c r="M155" s="14">
        <f t="shared" si="25"/>
        <v>80848949950.73999</v>
      </c>
      <c r="N155" s="13">
        <v>34.469860847676699</v>
      </c>
      <c r="O155" s="14">
        <f t="shared" si="26"/>
        <v>99404812.70062764</v>
      </c>
      <c r="P155" s="14">
        <f t="shared" si="27"/>
        <v>50672291.549088947</v>
      </c>
      <c r="Q155" s="14">
        <f t="shared" si="28"/>
        <v>28162069.809325296</v>
      </c>
      <c r="R155" s="14">
        <f t="shared" si="29"/>
        <v>1101774003.6063924</v>
      </c>
      <c r="S155" s="14">
        <f t="shared" si="30"/>
        <v>22720642.282569207</v>
      </c>
      <c r="T155" s="14">
        <f t="shared" si="31"/>
        <v>610263691.04062772</v>
      </c>
      <c r="U155" s="14">
        <f t="shared" si="32"/>
        <v>116047661.37660848</v>
      </c>
      <c r="V155" s="14">
        <f t="shared" si="33"/>
        <v>71218665.946992427</v>
      </c>
      <c r="W155" s="14">
        <f t="shared" si="34"/>
        <v>221008153.41102451</v>
      </c>
      <c r="X155" s="14">
        <f t="shared" si="35"/>
        <v>24224855.74049776</v>
      </c>
      <c r="Y155" s="14">
        <f t="shared" si="36"/>
        <v>2345496847.4637542</v>
      </c>
      <c r="Z155" s="14">
        <v>1</v>
      </c>
    </row>
    <row r="156" spans="1:26" ht="15" customHeight="1" x14ac:dyDescent="0.35">
      <c r="A156" s="10" t="s">
        <v>27</v>
      </c>
      <c r="B156" s="10">
        <v>2009</v>
      </c>
      <c r="C156" s="14">
        <v>3037715873.7500005</v>
      </c>
      <c r="D156" s="14">
        <v>637467761.85000002</v>
      </c>
      <c r="E156" s="14">
        <v>635564024.49000001</v>
      </c>
      <c r="F156" s="14">
        <v>29164362440.099998</v>
      </c>
      <c r="G156" s="14">
        <v>254974209.75</v>
      </c>
      <c r="H156" s="14">
        <v>16782839971.610001</v>
      </c>
      <c r="I156" s="14">
        <v>2531790307.7800002</v>
      </c>
      <c r="J156" s="14">
        <v>975809388.63999999</v>
      </c>
      <c r="K156" s="14">
        <v>5281713992.0900002</v>
      </c>
      <c r="L156" s="14">
        <v>730265749.31999993</v>
      </c>
      <c r="M156" s="14">
        <f t="shared" si="25"/>
        <v>60032503719.379997</v>
      </c>
      <c r="N156" s="13">
        <v>35.928912903356597</v>
      </c>
      <c r="O156" s="14">
        <f t="shared" si="26"/>
        <v>84547948.386888355</v>
      </c>
      <c r="P156" s="14">
        <f t="shared" si="27"/>
        <v>17742472.853678957</v>
      </c>
      <c r="Q156" s="14">
        <f t="shared" si="28"/>
        <v>17689486.631548587</v>
      </c>
      <c r="R156" s="14">
        <f t="shared" si="29"/>
        <v>811724042.93299305</v>
      </c>
      <c r="S156" s="14">
        <f t="shared" si="30"/>
        <v>7096630.2386003854</v>
      </c>
      <c r="T156" s="14">
        <f t="shared" si="31"/>
        <v>467112378.73389965</v>
      </c>
      <c r="U156" s="14">
        <f t="shared" si="32"/>
        <v>70466654.935821116</v>
      </c>
      <c r="V156" s="14">
        <f t="shared" si="33"/>
        <v>27159446.523327366</v>
      </c>
      <c r="W156" s="14">
        <f t="shared" si="34"/>
        <v>147004558.87148663</v>
      </c>
      <c r="X156" s="14">
        <f t="shared" si="35"/>
        <v>20325294.875586845</v>
      </c>
      <c r="Y156" s="14">
        <f t="shared" si="36"/>
        <v>1670868914.9838309</v>
      </c>
      <c r="Z156" s="14">
        <v>1</v>
      </c>
    </row>
    <row r="157" spans="1:26" ht="15" customHeight="1" x14ac:dyDescent="0.35">
      <c r="A157" s="10" t="s">
        <v>27</v>
      </c>
      <c r="B157" s="10">
        <v>2010</v>
      </c>
      <c r="C157" s="14">
        <v>3378955788.9599972</v>
      </c>
      <c r="D157" s="14">
        <v>1682632195.8999994</v>
      </c>
      <c r="E157" s="14">
        <v>958740154.22000134</v>
      </c>
      <c r="F157" s="14">
        <v>34650725072.030037</v>
      </c>
      <c r="G157" s="14">
        <v>1191529799.6600003</v>
      </c>
      <c r="H157" s="14">
        <v>12779136145.190001</v>
      </c>
      <c r="I157" s="14">
        <v>3576681006.4399986</v>
      </c>
      <c r="J157" s="14">
        <v>1322392395.5599992</v>
      </c>
      <c r="K157" s="14">
        <v>6050203799.239995</v>
      </c>
      <c r="L157" s="14">
        <v>557480479.23999989</v>
      </c>
      <c r="M157" s="14">
        <f t="shared" si="25"/>
        <v>66148476836.440033</v>
      </c>
      <c r="N157" s="13">
        <v>36.851295833333303</v>
      </c>
      <c r="O157" s="14">
        <f t="shared" si="26"/>
        <v>91691641.027820036</v>
      </c>
      <c r="P157" s="14">
        <f t="shared" si="27"/>
        <v>45660055.036056533</v>
      </c>
      <c r="Q157" s="14">
        <f t="shared" si="28"/>
        <v>26016457.021106619</v>
      </c>
      <c r="R157" s="14">
        <f t="shared" si="29"/>
        <v>940285118.56799424</v>
      </c>
      <c r="S157" s="14">
        <f t="shared" si="30"/>
        <v>32333457.283263817</v>
      </c>
      <c r="T157" s="14">
        <f t="shared" si="31"/>
        <v>346775760.69471127</v>
      </c>
      <c r="U157" s="14">
        <f t="shared" si="32"/>
        <v>97057129.893510118</v>
      </c>
      <c r="V157" s="14">
        <f t="shared" si="33"/>
        <v>35884556.177909173</v>
      </c>
      <c r="W157" s="14">
        <f t="shared" si="34"/>
        <v>164178861.62275389</v>
      </c>
      <c r="X157" s="14">
        <f t="shared" si="35"/>
        <v>15127839.242378527</v>
      </c>
      <c r="Y157" s="14">
        <f t="shared" si="36"/>
        <v>1795010876.5675044</v>
      </c>
      <c r="Z157" s="14">
        <v>1</v>
      </c>
    </row>
    <row r="158" spans="1:26" ht="15" customHeight="1" x14ac:dyDescent="0.35">
      <c r="A158" s="10" t="s">
        <v>27</v>
      </c>
      <c r="B158" s="10">
        <v>2011</v>
      </c>
      <c r="C158" s="14">
        <v>2534331041.8800001</v>
      </c>
      <c r="D158" s="14">
        <v>594739136.84999979</v>
      </c>
      <c r="E158" s="14">
        <v>598213532.1099999</v>
      </c>
      <c r="F158" s="14">
        <v>36092785000.42997</v>
      </c>
      <c r="G158" s="14">
        <v>1317303506.7800002</v>
      </c>
      <c r="H158" s="14">
        <v>11706427847.080002</v>
      </c>
      <c r="I158" s="14">
        <v>4061061774.9500022</v>
      </c>
      <c r="J158" s="14">
        <v>728145744.36000001</v>
      </c>
      <c r="K158" s="14">
        <v>6239239520.5300016</v>
      </c>
      <c r="L158" s="14">
        <v>787156876.82000029</v>
      </c>
      <c r="M158" s="14">
        <f t="shared" si="25"/>
        <v>64659403981.789978</v>
      </c>
      <c r="N158" s="13">
        <v>38.130302083333298</v>
      </c>
      <c r="O158" s="14">
        <f t="shared" si="26"/>
        <v>66465013.477765039</v>
      </c>
      <c r="P158" s="14">
        <f t="shared" si="27"/>
        <v>15597545.898015831</v>
      </c>
      <c r="Q158" s="14">
        <f t="shared" si="28"/>
        <v>15688664.904951755</v>
      </c>
      <c r="R158" s="14">
        <f t="shared" si="29"/>
        <v>946564360.32291698</v>
      </c>
      <c r="S158" s="14">
        <f t="shared" si="30"/>
        <v>34547418.58328449</v>
      </c>
      <c r="T158" s="14">
        <f t="shared" si="31"/>
        <v>307011148.81009203</v>
      </c>
      <c r="U158" s="14">
        <f t="shared" si="32"/>
        <v>106504841.37457402</v>
      </c>
      <c r="V158" s="14">
        <f t="shared" si="33"/>
        <v>19096249.034918386</v>
      </c>
      <c r="W158" s="14">
        <f t="shared" si="34"/>
        <v>163629428.03060469</v>
      </c>
      <c r="X158" s="14">
        <f t="shared" si="35"/>
        <v>20643866.788667943</v>
      </c>
      <c r="Y158" s="14">
        <f t="shared" si="36"/>
        <v>1695748537.2257912</v>
      </c>
      <c r="Z158" s="14">
        <v>1</v>
      </c>
    </row>
    <row r="159" spans="1:26" ht="15" customHeight="1" x14ac:dyDescent="0.35">
      <c r="A159" s="10" t="s">
        <v>27</v>
      </c>
      <c r="B159" s="10">
        <v>2012</v>
      </c>
      <c r="C159" s="14">
        <v>5141004960.6700153</v>
      </c>
      <c r="D159" s="14">
        <v>531021622.44999999</v>
      </c>
      <c r="E159" s="14">
        <v>634629009.92999971</v>
      </c>
      <c r="F159" s="14">
        <v>83870148802.999969</v>
      </c>
      <c r="G159" s="14">
        <v>335034586.86000001</v>
      </c>
      <c r="H159" s="14">
        <v>15654927717.630001</v>
      </c>
      <c r="I159" s="14">
        <v>6675008056.0600014</v>
      </c>
      <c r="J159" s="14">
        <v>878884694.65999985</v>
      </c>
      <c r="K159" s="14">
        <v>15242882311.030005</v>
      </c>
      <c r="L159" s="14">
        <v>875686595.15999997</v>
      </c>
      <c r="M159" s="14">
        <f t="shared" si="25"/>
        <v>129839228357.45</v>
      </c>
      <c r="N159" s="13">
        <v>39.278096118650097</v>
      </c>
      <c r="O159" s="14">
        <f t="shared" si="26"/>
        <v>130887325.72831996</v>
      </c>
      <c r="P159" s="14">
        <f t="shared" si="27"/>
        <v>13519535.6935302</v>
      </c>
      <c r="Q159" s="14">
        <f t="shared" si="28"/>
        <v>16157326.159927186</v>
      </c>
      <c r="R159" s="14">
        <f t="shared" si="29"/>
        <v>2135290584.0865488</v>
      </c>
      <c r="S159" s="14">
        <f t="shared" si="30"/>
        <v>8529807.1945222989</v>
      </c>
      <c r="T159" s="14">
        <f t="shared" si="31"/>
        <v>398566357.96042824</v>
      </c>
      <c r="U159" s="14">
        <f t="shared" si="32"/>
        <v>169942250.66042754</v>
      </c>
      <c r="V159" s="14">
        <f t="shared" si="33"/>
        <v>22375949.486072116</v>
      </c>
      <c r="W159" s="14">
        <f t="shared" si="34"/>
        <v>388075895.14992684</v>
      </c>
      <c r="X159" s="14">
        <f t="shared" si="35"/>
        <v>22294527.527880989</v>
      </c>
      <c r="Y159" s="14">
        <f t="shared" si="36"/>
        <v>3305639559.6475844</v>
      </c>
      <c r="Z159" s="14">
        <v>1</v>
      </c>
    </row>
    <row r="160" spans="1:26" ht="15" customHeight="1" x14ac:dyDescent="0.35">
      <c r="A160" s="10" t="s">
        <v>27</v>
      </c>
      <c r="B160" s="10">
        <v>2013</v>
      </c>
      <c r="C160" s="14">
        <v>2989558628.8400006</v>
      </c>
      <c r="D160" s="14">
        <v>497318730.31999999</v>
      </c>
      <c r="E160" s="14">
        <v>757441827.90999997</v>
      </c>
      <c r="F160" s="14">
        <v>31004395480.819996</v>
      </c>
      <c r="G160" s="14">
        <v>250542497.85000002</v>
      </c>
      <c r="H160" s="14">
        <v>13757296131.400002</v>
      </c>
      <c r="I160" s="14">
        <v>2187344234.0599999</v>
      </c>
      <c r="J160" s="14">
        <v>486425593.79000002</v>
      </c>
      <c r="K160" s="14">
        <v>33646661266.339973</v>
      </c>
      <c r="L160" s="14">
        <v>612852111.03999996</v>
      </c>
      <c r="M160" s="14">
        <f t="shared" si="25"/>
        <v>86189836502.369965</v>
      </c>
      <c r="N160" s="13">
        <v>41.743803717627401</v>
      </c>
      <c r="O160" s="14">
        <f t="shared" si="26"/>
        <v>71616823.638368681</v>
      </c>
      <c r="P160" s="14">
        <f t="shared" si="27"/>
        <v>11913594.019463882</v>
      </c>
      <c r="Q160" s="14">
        <f t="shared" si="28"/>
        <v>18145012.20429394</v>
      </c>
      <c r="R160" s="14">
        <f t="shared" si="29"/>
        <v>742730482.60160315</v>
      </c>
      <c r="S160" s="14">
        <f t="shared" si="30"/>
        <v>6001908.6795437848</v>
      </c>
      <c r="T160" s="14">
        <f t="shared" si="31"/>
        <v>329564987.04478687</v>
      </c>
      <c r="U160" s="14">
        <f t="shared" si="32"/>
        <v>52399255.440546669</v>
      </c>
      <c r="V160" s="14">
        <f t="shared" si="33"/>
        <v>11652641.840700163</v>
      </c>
      <c r="W160" s="14">
        <f t="shared" si="34"/>
        <v>806027680.03462517</v>
      </c>
      <c r="X160" s="14">
        <f t="shared" si="35"/>
        <v>14681271.385463307</v>
      </c>
      <c r="Y160" s="14">
        <f t="shared" si="36"/>
        <v>2064733656.8893955</v>
      </c>
      <c r="Z160" s="14">
        <v>1</v>
      </c>
    </row>
    <row r="161" spans="1:26" ht="15" customHeight="1" x14ac:dyDescent="0.35">
      <c r="A161" s="10" t="s">
        <v>27</v>
      </c>
      <c r="B161" s="10">
        <v>2014</v>
      </c>
      <c r="C161" s="14">
        <v>38472518149.860001</v>
      </c>
      <c r="D161" s="14">
        <v>1108582915.3600001</v>
      </c>
      <c r="E161" s="14">
        <v>3864977737.6399994</v>
      </c>
      <c r="F161" s="14">
        <v>37930827876.579994</v>
      </c>
      <c r="G161" s="14">
        <v>936678342.4400003</v>
      </c>
      <c r="H161" s="14">
        <v>9188957665.7599983</v>
      </c>
      <c r="I161" s="14">
        <v>5799717598.1800013</v>
      </c>
      <c r="J161" s="14">
        <v>965083015.12000012</v>
      </c>
      <c r="K161" s="14">
        <v>54836329697.699997</v>
      </c>
      <c r="L161" s="14">
        <v>5423653549.0200005</v>
      </c>
      <c r="M161" s="14">
        <f t="shared" si="25"/>
        <v>158527326547.66</v>
      </c>
      <c r="N161" s="13">
        <v>44.114936458333297</v>
      </c>
      <c r="O161" s="14">
        <f t="shared" si="26"/>
        <v>872097326.63215828</v>
      </c>
      <c r="P161" s="14">
        <f t="shared" si="27"/>
        <v>25129423.373579159</v>
      </c>
      <c r="Q161" s="14">
        <f t="shared" si="28"/>
        <v>87611544.930830479</v>
      </c>
      <c r="R161" s="14">
        <f t="shared" si="29"/>
        <v>859818259.34183967</v>
      </c>
      <c r="S161" s="14">
        <f t="shared" si="30"/>
        <v>21232680.303749185</v>
      </c>
      <c r="T161" s="14">
        <f t="shared" si="31"/>
        <v>208295838.17805108</v>
      </c>
      <c r="U161" s="14">
        <f t="shared" si="32"/>
        <v>131468343.01026034</v>
      </c>
      <c r="V161" s="14">
        <f t="shared" si="33"/>
        <v>21876559.111255307</v>
      </c>
      <c r="W161" s="14">
        <f t="shared" si="34"/>
        <v>1243033178.7849925</v>
      </c>
      <c r="X161" s="14">
        <f t="shared" si="35"/>
        <v>122943700.80624868</v>
      </c>
      <c r="Y161" s="14">
        <f t="shared" si="36"/>
        <v>3593506854.4729648</v>
      </c>
      <c r="Z161" s="14">
        <v>1</v>
      </c>
    </row>
    <row r="162" spans="1:26" ht="15" customHeight="1" x14ac:dyDescent="0.35">
      <c r="A162" s="10" t="s">
        <v>28</v>
      </c>
      <c r="B162" s="10">
        <v>1999</v>
      </c>
      <c r="M162" s="14">
        <f t="shared" si="25"/>
        <v>0</v>
      </c>
      <c r="N162" s="13">
        <v>1</v>
      </c>
      <c r="O162" s="14">
        <f t="shared" si="26"/>
        <v>0</v>
      </c>
      <c r="P162" s="14">
        <f t="shared" si="27"/>
        <v>0</v>
      </c>
      <c r="Q162" s="14">
        <f t="shared" si="28"/>
        <v>0</v>
      </c>
      <c r="R162" s="14">
        <f t="shared" si="29"/>
        <v>0</v>
      </c>
      <c r="S162" s="14">
        <f t="shared" si="30"/>
        <v>0</v>
      </c>
      <c r="T162" s="14">
        <f t="shared" si="31"/>
        <v>0</v>
      </c>
      <c r="U162" s="14">
        <f t="shared" si="32"/>
        <v>0</v>
      </c>
      <c r="V162" s="14">
        <f t="shared" si="33"/>
        <v>0</v>
      </c>
      <c r="W162" s="14">
        <f t="shared" si="34"/>
        <v>0</v>
      </c>
      <c r="X162" s="14">
        <f t="shared" si="35"/>
        <v>0</v>
      </c>
      <c r="Y162" s="14">
        <f t="shared" si="36"/>
        <v>0</v>
      </c>
      <c r="Z162" s="14">
        <v>1</v>
      </c>
    </row>
    <row r="163" spans="1:26" ht="15" customHeight="1" x14ac:dyDescent="0.35">
      <c r="A163" s="10" t="s">
        <v>28</v>
      </c>
      <c r="B163" s="10">
        <v>2000</v>
      </c>
      <c r="M163" s="14">
        <f t="shared" si="25"/>
        <v>0</v>
      </c>
      <c r="N163" s="13">
        <v>1</v>
      </c>
      <c r="O163" s="14">
        <f t="shared" si="26"/>
        <v>0</v>
      </c>
      <c r="P163" s="14">
        <f t="shared" si="27"/>
        <v>0</v>
      </c>
      <c r="Q163" s="14">
        <f t="shared" si="28"/>
        <v>0</v>
      </c>
      <c r="R163" s="14">
        <f t="shared" si="29"/>
        <v>0</v>
      </c>
      <c r="S163" s="14">
        <f t="shared" si="30"/>
        <v>0</v>
      </c>
      <c r="T163" s="14">
        <f t="shared" si="31"/>
        <v>0</v>
      </c>
      <c r="U163" s="14">
        <f t="shared" si="32"/>
        <v>0</v>
      </c>
      <c r="V163" s="14">
        <f t="shared" si="33"/>
        <v>0</v>
      </c>
      <c r="W163" s="14">
        <f t="shared" si="34"/>
        <v>0</v>
      </c>
      <c r="X163" s="14">
        <f t="shared" si="35"/>
        <v>0</v>
      </c>
      <c r="Y163" s="14">
        <f t="shared" si="36"/>
        <v>0</v>
      </c>
      <c r="Z163" s="14">
        <v>1</v>
      </c>
    </row>
    <row r="164" spans="1:26" ht="15" customHeight="1" x14ac:dyDescent="0.35">
      <c r="A164" s="10" t="s">
        <v>28</v>
      </c>
      <c r="B164" s="10">
        <v>2001</v>
      </c>
      <c r="M164" s="14">
        <f t="shared" si="25"/>
        <v>0</v>
      </c>
      <c r="N164" s="13">
        <v>1</v>
      </c>
      <c r="O164" s="14">
        <f t="shared" si="26"/>
        <v>0</v>
      </c>
      <c r="P164" s="14">
        <f t="shared" si="27"/>
        <v>0</v>
      </c>
      <c r="Q164" s="14">
        <f t="shared" si="28"/>
        <v>0</v>
      </c>
      <c r="R164" s="14">
        <f t="shared" si="29"/>
        <v>0</v>
      </c>
      <c r="S164" s="14">
        <f t="shared" si="30"/>
        <v>0</v>
      </c>
      <c r="T164" s="14">
        <f t="shared" si="31"/>
        <v>0</v>
      </c>
      <c r="U164" s="14">
        <f t="shared" si="32"/>
        <v>0</v>
      </c>
      <c r="V164" s="14">
        <f t="shared" si="33"/>
        <v>0</v>
      </c>
      <c r="W164" s="14">
        <f t="shared" si="34"/>
        <v>0</v>
      </c>
      <c r="X164" s="14">
        <f t="shared" si="35"/>
        <v>0</v>
      </c>
      <c r="Y164" s="14">
        <f t="shared" si="36"/>
        <v>0</v>
      </c>
      <c r="Z164" s="14">
        <v>1</v>
      </c>
    </row>
    <row r="165" spans="1:26" ht="15" customHeight="1" x14ac:dyDescent="0.35">
      <c r="A165" s="10" t="s">
        <v>28</v>
      </c>
      <c r="B165" s="10">
        <v>2002</v>
      </c>
      <c r="M165" s="14">
        <f t="shared" si="25"/>
        <v>0</v>
      </c>
      <c r="N165" s="13">
        <v>1</v>
      </c>
      <c r="O165" s="14">
        <f t="shared" si="26"/>
        <v>0</v>
      </c>
      <c r="P165" s="14">
        <f t="shared" si="27"/>
        <v>0</v>
      </c>
      <c r="Q165" s="14">
        <f t="shared" si="28"/>
        <v>0</v>
      </c>
      <c r="R165" s="14">
        <f t="shared" si="29"/>
        <v>0</v>
      </c>
      <c r="S165" s="14">
        <f t="shared" si="30"/>
        <v>0</v>
      </c>
      <c r="T165" s="14">
        <f t="shared" si="31"/>
        <v>0</v>
      </c>
      <c r="U165" s="14">
        <f t="shared" si="32"/>
        <v>0</v>
      </c>
      <c r="V165" s="14">
        <f t="shared" si="33"/>
        <v>0</v>
      </c>
      <c r="W165" s="14">
        <f t="shared" si="34"/>
        <v>0</v>
      </c>
      <c r="X165" s="14">
        <f t="shared" si="35"/>
        <v>0</v>
      </c>
      <c r="Y165" s="14">
        <f t="shared" si="36"/>
        <v>0</v>
      </c>
      <c r="Z165" s="14">
        <v>1</v>
      </c>
    </row>
    <row r="166" spans="1:26" ht="15" customHeight="1" x14ac:dyDescent="0.35">
      <c r="A166" s="10" t="s">
        <v>28</v>
      </c>
      <c r="B166" s="10">
        <v>2003</v>
      </c>
      <c r="M166" s="14">
        <f t="shared" si="25"/>
        <v>0</v>
      </c>
      <c r="N166" s="13">
        <v>1</v>
      </c>
      <c r="O166" s="14">
        <f t="shared" si="26"/>
        <v>0</v>
      </c>
      <c r="P166" s="14">
        <f t="shared" si="27"/>
        <v>0</v>
      </c>
      <c r="Q166" s="14">
        <f t="shared" si="28"/>
        <v>0</v>
      </c>
      <c r="R166" s="14">
        <f t="shared" si="29"/>
        <v>0</v>
      </c>
      <c r="S166" s="14">
        <f t="shared" si="30"/>
        <v>0</v>
      </c>
      <c r="T166" s="14">
        <f t="shared" si="31"/>
        <v>0</v>
      </c>
      <c r="U166" s="14">
        <f t="shared" si="32"/>
        <v>0</v>
      </c>
      <c r="V166" s="14">
        <f t="shared" si="33"/>
        <v>0</v>
      </c>
      <c r="W166" s="14">
        <f t="shared" si="34"/>
        <v>0</v>
      </c>
      <c r="X166" s="14">
        <f t="shared" si="35"/>
        <v>0</v>
      </c>
      <c r="Y166" s="14">
        <f t="shared" si="36"/>
        <v>0</v>
      </c>
      <c r="Z166" s="14">
        <v>1</v>
      </c>
    </row>
    <row r="167" spans="1:26" ht="15" customHeight="1" x14ac:dyDescent="0.35">
      <c r="A167" s="10" t="s">
        <v>28</v>
      </c>
      <c r="B167" s="10">
        <v>2004</v>
      </c>
      <c r="M167" s="14">
        <f t="shared" si="25"/>
        <v>0</v>
      </c>
      <c r="N167" s="13">
        <v>1</v>
      </c>
      <c r="O167" s="14">
        <f t="shared" si="26"/>
        <v>0</v>
      </c>
      <c r="P167" s="14">
        <f t="shared" si="27"/>
        <v>0</v>
      </c>
      <c r="Q167" s="14">
        <f t="shared" si="28"/>
        <v>0</v>
      </c>
      <c r="R167" s="14">
        <f t="shared" si="29"/>
        <v>0</v>
      </c>
      <c r="S167" s="14">
        <f t="shared" si="30"/>
        <v>0</v>
      </c>
      <c r="T167" s="14">
        <f t="shared" si="31"/>
        <v>0</v>
      </c>
      <c r="U167" s="14">
        <f t="shared" si="32"/>
        <v>0</v>
      </c>
      <c r="V167" s="14">
        <f t="shared" si="33"/>
        <v>0</v>
      </c>
      <c r="W167" s="14">
        <f t="shared" si="34"/>
        <v>0</v>
      </c>
      <c r="X167" s="14">
        <f t="shared" si="35"/>
        <v>0</v>
      </c>
      <c r="Y167" s="14">
        <f t="shared" si="36"/>
        <v>0</v>
      </c>
      <c r="Z167" s="14">
        <v>1</v>
      </c>
    </row>
    <row r="168" spans="1:26" ht="15" customHeight="1" x14ac:dyDescent="0.35">
      <c r="A168" s="10" t="s">
        <v>28</v>
      </c>
      <c r="B168" s="10">
        <v>2005</v>
      </c>
      <c r="M168" s="14">
        <f t="shared" si="25"/>
        <v>0</v>
      </c>
      <c r="N168" s="13">
        <v>1</v>
      </c>
      <c r="O168" s="14">
        <f t="shared" si="26"/>
        <v>0</v>
      </c>
      <c r="P168" s="14">
        <f t="shared" si="27"/>
        <v>0</v>
      </c>
      <c r="Q168" s="14">
        <f t="shared" si="28"/>
        <v>0</v>
      </c>
      <c r="R168" s="14">
        <f t="shared" si="29"/>
        <v>0</v>
      </c>
      <c r="S168" s="14">
        <f t="shared" si="30"/>
        <v>0</v>
      </c>
      <c r="T168" s="14">
        <f t="shared" si="31"/>
        <v>0</v>
      </c>
      <c r="U168" s="14">
        <f t="shared" si="32"/>
        <v>0</v>
      </c>
      <c r="V168" s="14">
        <f t="shared" si="33"/>
        <v>0</v>
      </c>
      <c r="W168" s="14">
        <f t="shared" si="34"/>
        <v>0</v>
      </c>
      <c r="X168" s="14">
        <f t="shared" si="35"/>
        <v>0</v>
      </c>
      <c r="Y168" s="14">
        <f t="shared" si="36"/>
        <v>0</v>
      </c>
      <c r="Z168" s="14">
        <v>1</v>
      </c>
    </row>
    <row r="169" spans="1:26" ht="15" customHeight="1" x14ac:dyDescent="0.35">
      <c r="A169" s="10" t="s">
        <v>28</v>
      </c>
      <c r="B169" s="10">
        <v>2006</v>
      </c>
      <c r="M169" s="14">
        <f t="shared" si="25"/>
        <v>0</v>
      </c>
      <c r="N169" s="13">
        <v>1</v>
      </c>
      <c r="O169" s="14">
        <f t="shared" si="26"/>
        <v>0</v>
      </c>
      <c r="P169" s="14">
        <f t="shared" si="27"/>
        <v>0</v>
      </c>
      <c r="Q169" s="14">
        <f t="shared" si="28"/>
        <v>0</v>
      </c>
      <c r="R169" s="14">
        <f t="shared" si="29"/>
        <v>0</v>
      </c>
      <c r="S169" s="14">
        <f t="shared" si="30"/>
        <v>0</v>
      </c>
      <c r="T169" s="14">
        <f t="shared" si="31"/>
        <v>0</v>
      </c>
      <c r="U169" s="14">
        <f t="shared" si="32"/>
        <v>0</v>
      </c>
      <c r="V169" s="14">
        <f t="shared" si="33"/>
        <v>0</v>
      </c>
      <c r="W169" s="14">
        <f t="shared" si="34"/>
        <v>0</v>
      </c>
      <c r="X169" s="14">
        <f t="shared" si="35"/>
        <v>0</v>
      </c>
      <c r="Y169" s="14">
        <f t="shared" si="36"/>
        <v>0</v>
      </c>
      <c r="Z169" s="14">
        <v>1</v>
      </c>
    </row>
    <row r="170" spans="1:26" ht="15" customHeight="1" x14ac:dyDescent="0.35">
      <c r="A170" s="10" t="s">
        <v>28</v>
      </c>
      <c r="B170" s="10">
        <v>2007</v>
      </c>
      <c r="M170" s="14">
        <f t="shared" si="25"/>
        <v>0</v>
      </c>
      <c r="N170" s="13">
        <v>1</v>
      </c>
      <c r="O170" s="14">
        <f t="shared" si="26"/>
        <v>0</v>
      </c>
      <c r="P170" s="14">
        <f t="shared" si="27"/>
        <v>0</v>
      </c>
      <c r="Q170" s="14">
        <f t="shared" si="28"/>
        <v>0</v>
      </c>
      <c r="R170" s="14">
        <f t="shared" si="29"/>
        <v>0</v>
      </c>
      <c r="S170" s="14">
        <f t="shared" si="30"/>
        <v>0</v>
      </c>
      <c r="T170" s="14">
        <f t="shared" si="31"/>
        <v>0</v>
      </c>
      <c r="U170" s="14">
        <f t="shared" si="32"/>
        <v>0</v>
      </c>
      <c r="V170" s="14">
        <f t="shared" si="33"/>
        <v>0</v>
      </c>
      <c r="W170" s="14">
        <f t="shared" si="34"/>
        <v>0</v>
      </c>
      <c r="X170" s="14">
        <f t="shared" si="35"/>
        <v>0</v>
      </c>
      <c r="Y170" s="14">
        <f t="shared" si="36"/>
        <v>0</v>
      </c>
      <c r="Z170" s="14">
        <v>1</v>
      </c>
    </row>
    <row r="171" spans="1:26" ht="15" customHeight="1" x14ac:dyDescent="0.35">
      <c r="A171" s="10" t="s">
        <v>28</v>
      </c>
      <c r="B171" s="10">
        <v>2008</v>
      </c>
      <c r="C171" s="14">
        <v>150243134.87</v>
      </c>
      <c r="D171" s="14">
        <v>62755322.029999994</v>
      </c>
      <c r="E171" s="14">
        <v>4964346.3800000008</v>
      </c>
      <c r="F171" s="14">
        <v>739303618.10000026</v>
      </c>
      <c r="G171" s="14">
        <v>65425792.180000007</v>
      </c>
      <c r="H171" s="14">
        <v>454114568.68999988</v>
      </c>
      <c r="I171" s="14">
        <v>201808809.74999958</v>
      </c>
      <c r="K171" s="14">
        <v>318391255.43000042</v>
      </c>
      <c r="L171" s="14">
        <v>142358333.08999997</v>
      </c>
      <c r="M171" s="14">
        <f t="shared" si="25"/>
        <v>2139365180.5199997</v>
      </c>
      <c r="N171" s="13">
        <v>1</v>
      </c>
      <c r="O171" s="14">
        <f t="shared" si="26"/>
        <v>150243134.87</v>
      </c>
      <c r="P171" s="14">
        <f t="shared" si="27"/>
        <v>62755322.029999994</v>
      </c>
      <c r="Q171" s="14">
        <f t="shared" si="28"/>
        <v>4964346.3800000008</v>
      </c>
      <c r="R171" s="14">
        <f t="shared" si="29"/>
        <v>739303618.10000026</v>
      </c>
      <c r="S171" s="14">
        <f t="shared" si="30"/>
        <v>65425792.180000007</v>
      </c>
      <c r="T171" s="14">
        <f t="shared" si="31"/>
        <v>454114568.68999988</v>
      </c>
      <c r="U171" s="14">
        <f t="shared" si="32"/>
        <v>201808809.74999958</v>
      </c>
      <c r="V171" s="14">
        <f t="shared" si="33"/>
        <v>0</v>
      </c>
      <c r="W171" s="14">
        <f t="shared" si="34"/>
        <v>318391255.43000042</v>
      </c>
      <c r="X171" s="14">
        <f t="shared" si="35"/>
        <v>142358333.08999997</v>
      </c>
      <c r="Y171" s="14">
        <f t="shared" si="36"/>
        <v>2139365180.5199997</v>
      </c>
      <c r="Z171" s="14">
        <v>1</v>
      </c>
    </row>
    <row r="172" spans="1:26" ht="15" customHeight="1" x14ac:dyDescent="0.35">
      <c r="A172" s="10" t="s">
        <v>28</v>
      </c>
      <c r="B172" s="10">
        <v>2009</v>
      </c>
      <c r="C172" s="14">
        <v>262097446.00999993</v>
      </c>
      <c r="D172" s="14">
        <v>174827119.82000002</v>
      </c>
      <c r="E172" s="14">
        <v>16549594.199999999</v>
      </c>
      <c r="F172" s="14">
        <v>1766545110.4400001</v>
      </c>
      <c r="G172" s="14">
        <v>34705380.299999997</v>
      </c>
      <c r="H172" s="14">
        <v>223705175.33000013</v>
      </c>
      <c r="I172" s="14">
        <v>145475601.24999985</v>
      </c>
      <c r="K172" s="14">
        <v>321725783.56000018</v>
      </c>
      <c r="L172" s="14">
        <v>259857000.86000004</v>
      </c>
      <c r="M172" s="14">
        <f t="shared" si="25"/>
        <v>3205488211.77</v>
      </c>
      <c r="N172" s="13">
        <v>1</v>
      </c>
      <c r="O172" s="14">
        <f t="shared" si="26"/>
        <v>262097446.00999993</v>
      </c>
      <c r="P172" s="14">
        <f t="shared" si="27"/>
        <v>174827119.82000002</v>
      </c>
      <c r="Q172" s="14">
        <f t="shared" si="28"/>
        <v>16549594.199999999</v>
      </c>
      <c r="R172" s="14">
        <f t="shared" si="29"/>
        <v>1766545110.4400001</v>
      </c>
      <c r="S172" s="14">
        <f t="shared" si="30"/>
        <v>34705380.299999997</v>
      </c>
      <c r="T172" s="14">
        <f t="shared" si="31"/>
        <v>223705175.33000013</v>
      </c>
      <c r="U172" s="14">
        <f t="shared" si="32"/>
        <v>145475601.24999985</v>
      </c>
      <c r="V172" s="14">
        <f t="shared" si="33"/>
        <v>0</v>
      </c>
      <c r="W172" s="14">
        <f t="shared" si="34"/>
        <v>321725783.56000018</v>
      </c>
      <c r="X172" s="14">
        <f t="shared" si="35"/>
        <v>259857000.86000004</v>
      </c>
      <c r="Y172" s="14">
        <f t="shared" si="36"/>
        <v>3205488211.77</v>
      </c>
      <c r="Z172" s="14">
        <v>1</v>
      </c>
    </row>
    <row r="173" spans="1:26" ht="15" customHeight="1" x14ac:dyDescent="0.35">
      <c r="A173" s="10" t="s">
        <v>28</v>
      </c>
      <c r="B173" s="10">
        <v>2010</v>
      </c>
      <c r="C173" s="14">
        <v>443662702.09000027</v>
      </c>
      <c r="D173" s="14">
        <v>333185479.13000035</v>
      </c>
      <c r="E173" s="14">
        <v>15514421.74</v>
      </c>
      <c r="F173" s="14">
        <v>1831346667.8299997</v>
      </c>
      <c r="G173" s="14">
        <v>81605212.37000002</v>
      </c>
      <c r="H173" s="14">
        <v>200802286.69000018</v>
      </c>
      <c r="I173" s="14">
        <v>227026700.50000042</v>
      </c>
      <c r="K173" s="14">
        <v>299936201.66000032</v>
      </c>
      <c r="L173" s="14">
        <v>317421375.53000009</v>
      </c>
      <c r="M173" s="14">
        <f t="shared" si="25"/>
        <v>3750501047.5400014</v>
      </c>
      <c r="N173" s="13">
        <v>1</v>
      </c>
      <c r="O173" s="14">
        <f t="shared" si="26"/>
        <v>443662702.09000027</v>
      </c>
      <c r="P173" s="14">
        <f t="shared" si="27"/>
        <v>333185479.13000035</v>
      </c>
      <c r="Q173" s="14">
        <f t="shared" si="28"/>
        <v>15514421.74</v>
      </c>
      <c r="R173" s="14">
        <f t="shared" si="29"/>
        <v>1831346667.8299997</v>
      </c>
      <c r="S173" s="14">
        <f t="shared" si="30"/>
        <v>81605212.37000002</v>
      </c>
      <c r="T173" s="14">
        <f t="shared" si="31"/>
        <v>200802286.69000018</v>
      </c>
      <c r="U173" s="14">
        <f t="shared" si="32"/>
        <v>227026700.50000042</v>
      </c>
      <c r="V173" s="14">
        <f t="shared" si="33"/>
        <v>0</v>
      </c>
      <c r="W173" s="14">
        <f t="shared" si="34"/>
        <v>299936201.66000032</v>
      </c>
      <c r="X173" s="14">
        <f t="shared" si="35"/>
        <v>317421375.53000009</v>
      </c>
      <c r="Y173" s="14">
        <f t="shared" si="36"/>
        <v>3750501047.5400014</v>
      </c>
      <c r="Z173" s="14">
        <v>1</v>
      </c>
    </row>
    <row r="174" spans="1:26" ht="15" customHeight="1" x14ac:dyDescent="0.35">
      <c r="A174" s="10" t="s">
        <v>28</v>
      </c>
      <c r="B174" s="10">
        <v>2011</v>
      </c>
      <c r="C174" s="14">
        <v>775486161.7299999</v>
      </c>
      <c r="D174" s="14">
        <v>305183581.33999997</v>
      </c>
      <c r="E174" s="14">
        <v>34032824.61999999</v>
      </c>
      <c r="F174" s="14">
        <v>2021912833.3599992</v>
      </c>
      <c r="G174" s="14">
        <v>94196219.970000029</v>
      </c>
      <c r="H174" s="14">
        <v>201938268.46000001</v>
      </c>
      <c r="I174" s="14">
        <v>301152361.20999968</v>
      </c>
      <c r="K174" s="14">
        <v>687868168.68000078</v>
      </c>
      <c r="L174" s="14">
        <v>349503400.85000002</v>
      </c>
      <c r="M174" s="14">
        <f t="shared" si="25"/>
        <v>4771273820.2200003</v>
      </c>
      <c r="N174" s="13">
        <v>1</v>
      </c>
      <c r="O174" s="14">
        <f t="shared" si="26"/>
        <v>775486161.7299999</v>
      </c>
      <c r="P174" s="14">
        <f t="shared" si="27"/>
        <v>305183581.33999997</v>
      </c>
      <c r="Q174" s="14">
        <f t="shared" si="28"/>
        <v>34032824.61999999</v>
      </c>
      <c r="R174" s="14">
        <f t="shared" si="29"/>
        <v>2021912833.3599992</v>
      </c>
      <c r="S174" s="14">
        <f t="shared" si="30"/>
        <v>94196219.970000029</v>
      </c>
      <c r="T174" s="14">
        <f t="shared" si="31"/>
        <v>201938268.46000001</v>
      </c>
      <c r="U174" s="14">
        <f t="shared" si="32"/>
        <v>301152361.20999968</v>
      </c>
      <c r="V174" s="14">
        <f t="shared" si="33"/>
        <v>0</v>
      </c>
      <c r="W174" s="14">
        <f t="shared" si="34"/>
        <v>687868168.68000078</v>
      </c>
      <c r="X174" s="14">
        <f t="shared" si="35"/>
        <v>349503400.85000002</v>
      </c>
      <c r="Y174" s="14">
        <f t="shared" si="36"/>
        <v>4771273820.2200003</v>
      </c>
      <c r="Z174" s="14">
        <v>1</v>
      </c>
    </row>
    <row r="175" spans="1:26" ht="15" customHeight="1" x14ac:dyDescent="0.35">
      <c r="A175" s="10" t="s">
        <v>28</v>
      </c>
      <c r="B175" s="10">
        <v>2012</v>
      </c>
      <c r="C175" s="14">
        <v>1093392729.9699998</v>
      </c>
      <c r="D175" s="14">
        <v>311609139.7099998</v>
      </c>
      <c r="E175" s="14">
        <v>242291969.28999996</v>
      </c>
      <c r="F175" s="14">
        <v>2524965750.4500012</v>
      </c>
      <c r="G175" s="14">
        <v>127453279.33999997</v>
      </c>
      <c r="H175" s="14">
        <v>432866962.67000002</v>
      </c>
      <c r="I175" s="14">
        <v>410762185.74999976</v>
      </c>
      <c r="K175" s="14">
        <v>577756952.50000024</v>
      </c>
      <c r="L175" s="14">
        <v>278867550.57000005</v>
      </c>
      <c r="M175" s="14">
        <f t="shared" si="25"/>
        <v>5999966520.250001</v>
      </c>
      <c r="N175" s="13">
        <v>1</v>
      </c>
      <c r="O175" s="14">
        <f t="shared" si="26"/>
        <v>1093392729.9699998</v>
      </c>
      <c r="P175" s="14">
        <f t="shared" si="27"/>
        <v>311609139.7099998</v>
      </c>
      <c r="Q175" s="14">
        <f t="shared" si="28"/>
        <v>242291969.28999996</v>
      </c>
      <c r="R175" s="14">
        <f t="shared" si="29"/>
        <v>2524965750.4500012</v>
      </c>
      <c r="S175" s="14">
        <f t="shared" si="30"/>
        <v>127453279.33999997</v>
      </c>
      <c r="T175" s="14">
        <f t="shared" si="31"/>
        <v>432866962.67000002</v>
      </c>
      <c r="U175" s="14">
        <f t="shared" si="32"/>
        <v>410762185.74999976</v>
      </c>
      <c r="V175" s="14">
        <f t="shared" si="33"/>
        <v>0</v>
      </c>
      <c r="W175" s="14">
        <f t="shared" si="34"/>
        <v>577756952.50000024</v>
      </c>
      <c r="X175" s="14">
        <f t="shared" si="35"/>
        <v>278867550.57000005</v>
      </c>
      <c r="Y175" s="14">
        <f t="shared" si="36"/>
        <v>5999966520.250001</v>
      </c>
      <c r="Z175" s="14">
        <v>1</v>
      </c>
    </row>
    <row r="176" spans="1:26" ht="15" customHeight="1" x14ac:dyDescent="0.35">
      <c r="A176" s="10" t="s">
        <v>28</v>
      </c>
      <c r="B176" s="10">
        <v>2013</v>
      </c>
      <c r="C176" s="14">
        <v>1295587738.9500003</v>
      </c>
      <c r="D176" s="14">
        <v>266811457.66000009</v>
      </c>
      <c r="E176" s="14">
        <v>235038757.81</v>
      </c>
      <c r="F176" s="14">
        <v>3513417494.9199996</v>
      </c>
      <c r="G176" s="14">
        <v>77990966.220000014</v>
      </c>
      <c r="H176" s="14">
        <v>785290311.42999995</v>
      </c>
      <c r="I176" s="14">
        <v>413380300.33999997</v>
      </c>
      <c r="K176" s="14">
        <v>1248116113.01</v>
      </c>
      <c r="L176" s="14">
        <v>253353883.53999996</v>
      </c>
      <c r="M176" s="14">
        <f t="shared" si="25"/>
        <v>8088987023.8800011</v>
      </c>
      <c r="N176" s="13">
        <v>1</v>
      </c>
      <c r="O176" s="14">
        <f t="shared" si="26"/>
        <v>1295587738.9500003</v>
      </c>
      <c r="P176" s="14">
        <f t="shared" si="27"/>
        <v>266811457.66000009</v>
      </c>
      <c r="Q176" s="14">
        <f t="shared" si="28"/>
        <v>235038757.81</v>
      </c>
      <c r="R176" s="14">
        <f t="shared" si="29"/>
        <v>3513417494.9199996</v>
      </c>
      <c r="S176" s="14">
        <f t="shared" si="30"/>
        <v>77990966.220000014</v>
      </c>
      <c r="T176" s="14">
        <f t="shared" si="31"/>
        <v>785290311.42999995</v>
      </c>
      <c r="U176" s="14">
        <f t="shared" si="32"/>
        <v>413380300.33999997</v>
      </c>
      <c r="V176" s="14">
        <f t="shared" si="33"/>
        <v>0</v>
      </c>
      <c r="W176" s="14">
        <f t="shared" si="34"/>
        <v>1248116113.01</v>
      </c>
      <c r="X176" s="14">
        <f t="shared" si="35"/>
        <v>253353883.53999996</v>
      </c>
      <c r="Y176" s="14">
        <f t="shared" si="36"/>
        <v>8088987023.8800011</v>
      </c>
      <c r="Z176" s="14">
        <v>1</v>
      </c>
    </row>
    <row r="177" spans="1:26" ht="15" customHeight="1" x14ac:dyDescent="0.35">
      <c r="A177" s="10" t="s">
        <v>28</v>
      </c>
      <c r="B177" s="10">
        <v>2014</v>
      </c>
      <c r="C177" s="14">
        <v>1504665023.4400001</v>
      </c>
      <c r="D177" s="14">
        <v>665396930.69999945</v>
      </c>
      <c r="E177" s="14">
        <v>158818480.06</v>
      </c>
      <c r="F177" s="14">
        <v>3396957845.3500004</v>
      </c>
      <c r="G177" s="14">
        <v>78010068.810000032</v>
      </c>
      <c r="H177" s="14">
        <v>708784924.26999998</v>
      </c>
      <c r="I177" s="14">
        <v>620891473.46000326</v>
      </c>
      <c r="K177" s="14">
        <v>1881787712.7100015</v>
      </c>
      <c r="L177" s="14">
        <v>181970615.8600001</v>
      </c>
      <c r="M177" s="14">
        <f t="shared" si="25"/>
        <v>9197283074.6600037</v>
      </c>
      <c r="N177" s="13">
        <v>1</v>
      </c>
      <c r="O177" s="14">
        <f t="shared" si="26"/>
        <v>1504665023.4400001</v>
      </c>
      <c r="P177" s="14">
        <f t="shared" si="27"/>
        <v>665396930.69999945</v>
      </c>
      <c r="Q177" s="14">
        <f t="shared" si="28"/>
        <v>158818480.06</v>
      </c>
      <c r="R177" s="14">
        <f t="shared" si="29"/>
        <v>3396957845.3500004</v>
      </c>
      <c r="S177" s="14">
        <f t="shared" si="30"/>
        <v>78010068.810000032</v>
      </c>
      <c r="T177" s="14">
        <f t="shared" si="31"/>
        <v>708784924.26999998</v>
      </c>
      <c r="U177" s="14">
        <f t="shared" si="32"/>
        <v>620891473.46000326</v>
      </c>
      <c r="V177" s="14">
        <f t="shared" si="33"/>
        <v>0</v>
      </c>
      <c r="W177" s="14">
        <f t="shared" si="34"/>
        <v>1881787712.7100015</v>
      </c>
      <c r="X177" s="14">
        <f t="shared" si="35"/>
        <v>181970615.8600001</v>
      </c>
      <c r="Y177" s="14">
        <f t="shared" si="36"/>
        <v>9197283074.6600037</v>
      </c>
      <c r="Z177" s="14">
        <v>1</v>
      </c>
    </row>
    <row r="178" spans="1:26" ht="15" customHeight="1" x14ac:dyDescent="0.35">
      <c r="A178" s="10" t="s">
        <v>29</v>
      </c>
      <c r="B178" s="10">
        <v>1999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f t="shared" si="25"/>
        <v>0</v>
      </c>
      <c r="N178" s="13">
        <v>1873.77</v>
      </c>
      <c r="O178" s="14">
        <f t="shared" si="26"/>
        <v>0</v>
      </c>
      <c r="P178" s="14">
        <f t="shared" si="27"/>
        <v>0</v>
      </c>
      <c r="Q178" s="14">
        <f t="shared" si="28"/>
        <v>0</v>
      </c>
      <c r="R178" s="14">
        <f t="shared" si="29"/>
        <v>0</v>
      </c>
      <c r="S178" s="14">
        <f t="shared" si="30"/>
        <v>0</v>
      </c>
      <c r="T178" s="14">
        <f t="shared" si="31"/>
        <v>0</v>
      </c>
      <c r="U178" s="14">
        <f t="shared" si="32"/>
        <v>0</v>
      </c>
      <c r="V178" s="14">
        <f t="shared" si="33"/>
        <v>0</v>
      </c>
      <c r="W178" s="14">
        <f t="shared" si="34"/>
        <v>0</v>
      </c>
      <c r="X178" s="14">
        <f t="shared" si="35"/>
        <v>0</v>
      </c>
      <c r="Y178" s="14">
        <f t="shared" si="36"/>
        <v>0</v>
      </c>
      <c r="Z178" s="14">
        <v>1000000000</v>
      </c>
    </row>
    <row r="179" spans="1:26" ht="15" customHeight="1" x14ac:dyDescent="0.35">
      <c r="A179" s="10" t="s">
        <v>29</v>
      </c>
      <c r="B179" s="10">
        <v>2000</v>
      </c>
      <c r="C179" s="14">
        <v>2201000000000</v>
      </c>
      <c r="D179" s="14">
        <v>477000000000</v>
      </c>
      <c r="E179" s="14">
        <v>212000000000</v>
      </c>
      <c r="F179" s="14">
        <v>1753000000000</v>
      </c>
      <c r="G179" s="14">
        <v>54000000000</v>
      </c>
      <c r="H179" s="14">
        <v>153000000000</v>
      </c>
      <c r="I179" s="14">
        <v>1448000000000</v>
      </c>
      <c r="J179" s="14">
        <v>58000000000</v>
      </c>
      <c r="K179" s="14">
        <v>208000000000</v>
      </c>
      <c r="L179" s="14">
        <v>1057000000000</v>
      </c>
      <c r="M179" s="14">
        <f t="shared" si="25"/>
        <v>7621000000000</v>
      </c>
      <c r="N179" s="13">
        <v>2087.9038416666699</v>
      </c>
      <c r="O179" s="14">
        <f t="shared" si="26"/>
        <v>1054167321.347065</v>
      </c>
      <c r="P179" s="14">
        <f t="shared" si="27"/>
        <v>228458797.0388687</v>
      </c>
      <c r="Q179" s="14">
        <f t="shared" si="28"/>
        <v>101537243.1283861</v>
      </c>
      <c r="R179" s="14">
        <f t="shared" si="29"/>
        <v>839598052.84934354</v>
      </c>
      <c r="S179" s="14">
        <f t="shared" si="30"/>
        <v>25863260.042136081</v>
      </c>
      <c r="T179" s="14">
        <f t="shared" si="31"/>
        <v>73279236.786052227</v>
      </c>
      <c r="U179" s="14">
        <f t="shared" si="32"/>
        <v>693518528.53727853</v>
      </c>
      <c r="V179" s="14">
        <f t="shared" si="33"/>
        <v>27779057.082294308</v>
      </c>
      <c r="W179" s="14">
        <f t="shared" si="34"/>
        <v>99621446.088227868</v>
      </c>
      <c r="X179" s="14">
        <f t="shared" si="35"/>
        <v>506249367.86181176</v>
      </c>
      <c r="Y179" s="14">
        <f t="shared" si="36"/>
        <v>3650072310.7614641</v>
      </c>
      <c r="Z179" s="14">
        <v>1000000000</v>
      </c>
    </row>
    <row r="180" spans="1:26" ht="15" customHeight="1" x14ac:dyDescent="0.35">
      <c r="A180" s="10" t="s">
        <v>29</v>
      </c>
      <c r="B180" s="10">
        <v>2001</v>
      </c>
      <c r="C180" s="14">
        <v>3746000000000</v>
      </c>
      <c r="D180" s="14">
        <v>874000000000</v>
      </c>
      <c r="E180" s="14">
        <v>276000000000</v>
      </c>
      <c r="F180" s="14">
        <v>2935000000000</v>
      </c>
      <c r="G180" s="14">
        <v>65000000000</v>
      </c>
      <c r="H180" s="14">
        <v>190000000000</v>
      </c>
      <c r="I180" s="14">
        <v>1878000000000</v>
      </c>
      <c r="J180" s="14">
        <v>97000000000</v>
      </c>
      <c r="K180" s="14">
        <v>237000000000</v>
      </c>
      <c r="L180" s="14">
        <v>1169000000000</v>
      </c>
      <c r="M180" s="14">
        <f t="shared" si="25"/>
        <v>11467000000000</v>
      </c>
      <c r="N180" s="13">
        <v>2299.63315583333</v>
      </c>
      <c r="O180" s="14">
        <f t="shared" si="26"/>
        <v>1628955466.4394038</v>
      </c>
      <c r="P180" s="14">
        <f t="shared" si="27"/>
        <v>380060618.7047621</v>
      </c>
      <c r="Q180" s="14">
        <f t="shared" si="28"/>
        <v>120019142.74887225</v>
      </c>
      <c r="R180" s="14">
        <f t="shared" si="29"/>
        <v>1276290521.6229711</v>
      </c>
      <c r="S180" s="14">
        <f t="shared" si="30"/>
        <v>28265377.821292378</v>
      </c>
      <c r="T180" s="14">
        <f t="shared" si="31"/>
        <v>82621873.631470025</v>
      </c>
      <c r="U180" s="14">
        <f t="shared" si="32"/>
        <v>816651993.052109</v>
      </c>
      <c r="V180" s="14">
        <f t="shared" si="33"/>
        <v>42180640.748697855</v>
      </c>
      <c r="W180" s="14">
        <f t="shared" si="34"/>
        <v>103059916.05609682</v>
      </c>
      <c r="X180" s="14">
        <f t="shared" si="35"/>
        <v>508341948.81678134</v>
      </c>
      <c r="Y180" s="14">
        <f t="shared" si="36"/>
        <v>4986447499.642457</v>
      </c>
      <c r="Z180" s="14">
        <v>1000000000</v>
      </c>
    </row>
    <row r="181" spans="1:26" ht="15" customHeight="1" x14ac:dyDescent="0.35">
      <c r="A181" s="10" t="s">
        <v>29</v>
      </c>
      <c r="B181" s="10">
        <v>2002</v>
      </c>
      <c r="C181" s="14">
        <v>3236000000000</v>
      </c>
      <c r="D181" s="14">
        <v>1007000000000</v>
      </c>
      <c r="E181" s="14">
        <v>262000000000</v>
      </c>
      <c r="F181" s="14">
        <v>2727000000000</v>
      </c>
      <c r="G181" s="14">
        <v>75000000000</v>
      </c>
      <c r="H181" s="14">
        <v>160000000000</v>
      </c>
      <c r="I181" s="14">
        <v>1736000000000</v>
      </c>
      <c r="J181" s="14">
        <v>48000000000</v>
      </c>
      <c r="K181" s="14">
        <v>281000000000</v>
      </c>
      <c r="L181" s="14">
        <v>1101000000000</v>
      </c>
      <c r="M181" s="14">
        <f t="shared" si="25"/>
        <v>10633000000000</v>
      </c>
      <c r="N181" s="13">
        <v>2504.2413308333298</v>
      </c>
      <c r="O181" s="14">
        <f t="shared" si="26"/>
        <v>1292207727.8083916</v>
      </c>
      <c r="P181" s="14">
        <f t="shared" si="27"/>
        <v>402117794.16039878</v>
      </c>
      <c r="Q181" s="14">
        <f t="shared" si="28"/>
        <v>104622504.53825668</v>
      </c>
      <c r="R181" s="14">
        <f t="shared" si="29"/>
        <v>1088952556.7779617</v>
      </c>
      <c r="S181" s="14">
        <f t="shared" si="30"/>
        <v>29949190.230416991</v>
      </c>
      <c r="T181" s="14">
        <f t="shared" si="31"/>
        <v>63891605.824889578</v>
      </c>
      <c r="U181" s="14">
        <f t="shared" si="32"/>
        <v>693223923.2000519</v>
      </c>
      <c r="V181" s="14">
        <f t="shared" si="33"/>
        <v>19167481.747466873</v>
      </c>
      <c r="W181" s="14">
        <f t="shared" si="34"/>
        <v>112209632.72996232</v>
      </c>
      <c r="X181" s="14">
        <f t="shared" si="35"/>
        <v>439654112.58252138</v>
      </c>
      <c r="Y181" s="14">
        <f t="shared" si="36"/>
        <v>4245996529.600318</v>
      </c>
      <c r="Z181" s="14">
        <v>1000000000</v>
      </c>
    </row>
    <row r="182" spans="1:26" ht="15" customHeight="1" x14ac:dyDescent="0.35">
      <c r="A182" s="10" t="s">
        <v>29</v>
      </c>
      <c r="B182" s="10">
        <v>2003</v>
      </c>
      <c r="C182" s="14">
        <v>2599000000000</v>
      </c>
      <c r="D182" s="14">
        <v>924000000000</v>
      </c>
      <c r="E182" s="14">
        <v>179000000000</v>
      </c>
      <c r="F182" s="14">
        <v>1715000000000</v>
      </c>
      <c r="G182" s="14">
        <v>63000000000</v>
      </c>
      <c r="H182" s="14">
        <v>235000000000</v>
      </c>
      <c r="I182" s="14">
        <v>1833000000000</v>
      </c>
      <c r="J182" s="14">
        <v>44000000000</v>
      </c>
      <c r="K182" s="14">
        <v>259000000000</v>
      </c>
      <c r="L182" s="14">
        <v>1111000000000</v>
      </c>
      <c r="M182" s="14">
        <f t="shared" si="25"/>
        <v>8962000000000</v>
      </c>
      <c r="N182" s="13">
        <v>2877.6524583333298</v>
      </c>
      <c r="O182" s="14">
        <f t="shared" si="26"/>
        <v>903166743.59810674</v>
      </c>
      <c r="P182" s="14">
        <f t="shared" si="27"/>
        <v>321095063.90328997</v>
      </c>
      <c r="Q182" s="14">
        <f t="shared" si="28"/>
        <v>62203480.994252063</v>
      </c>
      <c r="R182" s="14">
        <f t="shared" si="29"/>
        <v>595971898.91140938</v>
      </c>
      <c r="S182" s="14">
        <f t="shared" si="30"/>
        <v>21892845.266133405</v>
      </c>
      <c r="T182" s="14">
        <f t="shared" si="31"/>
        <v>81663787.897481754</v>
      </c>
      <c r="U182" s="14">
        <f t="shared" si="32"/>
        <v>636977545.60035765</v>
      </c>
      <c r="V182" s="14">
        <f t="shared" si="33"/>
        <v>15290241.138251903</v>
      </c>
      <c r="W182" s="14">
        <f t="shared" si="34"/>
        <v>90003919.427437335</v>
      </c>
      <c r="X182" s="14">
        <f t="shared" si="35"/>
        <v>386078588.74086052</v>
      </c>
      <c r="Y182" s="14">
        <f t="shared" si="36"/>
        <v>3114344115.477581</v>
      </c>
      <c r="Z182" s="14">
        <v>1000000000</v>
      </c>
    </row>
    <row r="183" spans="1:26" ht="15" customHeight="1" x14ac:dyDescent="0.35">
      <c r="A183" s="10" t="s">
        <v>29</v>
      </c>
      <c r="B183" s="10">
        <v>2004</v>
      </c>
      <c r="C183" s="14">
        <v>2725000000000</v>
      </c>
      <c r="D183" s="14">
        <v>883000000000</v>
      </c>
      <c r="E183" s="14">
        <v>376000000000</v>
      </c>
      <c r="F183" s="14">
        <v>2464000000000</v>
      </c>
      <c r="G183" s="14">
        <v>102000000000</v>
      </c>
      <c r="H183" s="14">
        <v>364000000000</v>
      </c>
      <c r="I183" s="14">
        <v>2452000000000</v>
      </c>
      <c r="J183" s="14">
        <v>118000000000</v>
      </c>
      <c r="K183" s="14">
        <v>414000000000</v>
      </c>
      <c r="L183" s="14">
        <v>1278000000000</v>
      </c>
      <c r="M183" s="14">
        <f t="shared" si="25"/>
        <v>11176000000000</v>
      </c>
      <c r="N183" s="13">
        <v>2628.6129025</v>
      </c>
      <c r="O183" s="14">
        <f t="shared" si="26"/>
        <v>1036668425.9246879</v>
      </c>
      <c r="P183" s="14">
        <f t="shared" si="27"/>
        <v>335918612.87761444</v>
      </c>
      <c r="Q183" s="14">
        <f t="shared" si="28"/>
        <v>143041221.33859915</v>
      </c>
      <c r="R183" s="14">
        <f t="shared" si="29"/>
        <v>937376514.30401134</v>
      </c>
      <c r="S183" s="14">
        <f t="shared" si="30"/>
        <v>38803735.575896576</v>
      </c>
      <c r="T183" s="14">
        <f t="shared" si="31"/>
        <v>138476075.97672895</v>
      </c>
      <c r="U183" s="14">
        <f t="shared" si="32"/>
        <v>932811368.94214118</v>
      </c>
      <c r="V183" s="14">
        <f t="shared" si="33"/>
        <v>44890596.058390155</v>
      </c>
      <c r="W183" s="14">
        <f t="shared" si="34"/>
        <v>157497514.98452139</v>
      </c>
      <c r="X183" s="14">
        <f t="shared" si="35"/>
        <v>486187981.03917474</v>
      </c>
      <c r="Y183" s="14">
        <f t="shared" si="36"/>
        <v>4251672047.0217657</v>
      </c>
      <c r="Z183" s="14">
        <v>1000000000</v>
      </c>
    </row>
    <row r="184" spans="1:26" ht="15" customHeight="1" x14ac:dyDescent="0.35">
      <c r="A184" s="10" t="s">
        <v>29</v>
      </c>
      <c r="B184" s="10">
        <v>2005</v>
      </c>
      <c r="C184" s="14">
        <v>3148000000000</v>
      </c>
      <c r="D184" s="14">
        <v>785000000000</v>
      </c>
      <c r="E184" s="14">
        <v>299000000000</v>
      </c>
      <c r="F184" s="14">
        <v>3035000000000</v>
      </c>
      <c r="G184" s="14">
        <v>83000000000</v>
      </c>
      <c r="H184" s="14">
        <v>371000000000</v>
      </c>
      <c r="I184" s="14">
        <v>2548000000000</v>
      </c>
      <c r="J184" s="14">
        <v>97000000000</v>
      </c>
      <c r="K184" s="14">
        <v>626000000000</v>
      </c>
      <c r="L184" s="14">
        <v>1603000000000</v>
      </c>
      <c r="M184" s="14">
        <f t="shared" si="25"/>
        <v>12595000000000</v>
      </c>
      <c r="N184" s="13">
        <v>2320.8341766666699</v>
      </c>
      <c r="O184" s="14">
        <f t="shared" si="26"/>
        <v>1356408842.8417399</v>
      </c>
      <c r="P184" s="14">
        <f t="shared" si="27"/>
        <v>338240451.5980832</v>
      </c>
      <c r="Q184" s="14">
        <f t="shared" si="28"/>
        <v>128832987.29659474</v>
      </c>
      <c r="R184" s="14">
        <f t="shared" si="29"/>
        <v>1307719452.9938631</v>
      </c>
      <c r="S184" s="14">
        <f t="shared" si="30"/>
        <v>35763003.162599877</v>
      </c>
      <c r="T184" s="14">
        <f t="shared" si="31"/>
        <v>159856315.34125969</v>
      </c>
      <c r="U184" s="14">
        <f t="shared" si="32"/>
        <v>1097881109.1361988</v>
      </c>
      <c r="V184" s="14">
        <f t="shared" si="33"/>
        <v>41795316.949062511</v>
      </c>
      <c r="W184" s="14">
        <f t="shared" si="34"/>
        <v>269730602.16611475</v>
      </c>
      <c r="X184" s="14">
        <f t="shared" si="35"/>
        <v>690699928.5499711</v>
      </c>
      <c r="Y184" s="14">
        <f t="shared" si="36"/>
        <v>5426928010.0354872</v>
      </c>
      <c r="Z184" s="14">
        <v>1000000000</v>
      </c>
    </row>
    <row r="185" spans="1:26" ht="15" customHeight="1" x14ac:dyDescent="0.35">
      <c r="A185" s="10" t="s">
        <v>29</v>
      </c>
      <c r="B185" s="10">
        <v>2006</v>
      </c>
      <c r="C185" s="14">
        <v>1570000000000</v>
      </c>
      <c r="D185" s="14">
        <v>1143000000000</v>
      </c>
      <c r="E185" s="14">
        <v>411000000000</v>
      </c>
      <c r="F185" s="14">
        <v>4527000000000</v>
      </c>
      <c r="G185" s="14">
        <v>125000000000</v>
      </c>
      <c r="H185" s="14">
        <v>411000000000</v>
      </c>
      <c r="I185" s="14">
        <v>3345000000000</v>
      </c>
      <c r="J185" s="14">
        <v>149000000000</v>
      </c>
      <c r="K185" s="14">
        <v>681000000000</v>
      </c>
      <c r="L185" s="14">
        <v>2617000000000</v>
      </c>
      <c r="M185" s="14">
        <f t="shared" si="25"/>
        <v>14979000000000</v>
      </c>
      <c r="N185" s="13">
        <v>2361.1394074999998</v>
      </c>
      <c r="O185" s="14">
        <f t="shared" si="26"/>
        <v>664933207.67634523</v>
      </c>
      <c r="P185" s="14">
        <f t="shared" si="27"/>
        <v>484088316.16182327</v>
      </c>
      <c r="Q185" s="14">
        <f t="shared" si="28"/>
        <v>174068502.13692859</v>
      </c>
      <c r="R185" s="14">
        <f t="shared" si="29"/>
        <v>1917294669.5228119</v>
      </c>
      <c r="S185" s="14">
        <f t="shared" si="30"/>
        <v>52940542.012447864</v>
      </c>
      <c r="T185" s="14">
        <f t="shared" si="31"/>
        <v>174068502.13692859</v>
      </c>
      <c r="U185" s="14">
        <f t="shared" si="32"/>
        <v>1416688904.2531049</v>
      </c>
      <c r="V185" s="14">
        <f t="shared" si="33"/>
        <v>63105126.078837857</v>
      </c>
      <c r="W185" s="14">
        <f t="shared" si="34"/>
        <v>288420072.88381594</v>
      </c>
      <c r="X185" s="14">
        <f t="shared" si="35"/>
        <v>1108363187.5726085</v>
      </c>
      <c r="Y185" s="14">
        <f t="shared" si="36"/>
        <v>6343971030.4356527</v>
      </c>
      <c r="Z185" s="14">
        <v>1000000000</v>
      </c>
    </row>
    <row r="186" spans="1:26" ht="15" customHeight="1" x14ac:dyDescent="0.35">
      <c r="A186" s="10" t="s">
        <v>29</v>
      </c>
      <c r="B186" s="10">
        <v>2007</v>
      </c>
      <c r="C186" s="14">
        <v>1789000000000</v>
      </c>
      <c r="D186" s="14">
        <v>1129000000000</v>
      </c>
      <c r="E186" s="14">
        <v>761000000000</v>
      </c>
      <c r="F186" s="14">
        <v>8363000000000</v>
      </c>
      <c r="G186" s="14">
        <v>123000000000</v>
      </c>
      <c r="H186" s="14">
        <v>644000000000</v>
      </c>
      <c r="I186" s="14">
        <v>3776000000000</v>
      </c>
      <c r="J186" s="14">
        <v>140000000000</v>
      </c>
      <c r="K186" s="14">
        <v>645000000000</v>
      </c>
      <c r="L186" s="14">
        <v>3622000000000</v>
      </c>
      <c r="M186" s="14">
        <f t="shared" si="25"/>
        <v>20992000000000</v>
      </c>
      <c r="N186" s="13">
        <v>2078.29183666667</v>
      </c>
      <c r="O186" s="14">
        <f t="shared" si="26"/>
        <v>860803073.19560122</v>
      </c>
      <c r="P186" s="14">
        <f t="shared" si="27"/>
        <v>543234583.36379755</v>
      </c>
      <c r="Q186" s="14">
        <f t="shared" si="28"/>
        <v>366166092.0636403</v>
      </c>
      <c r="R186" s="14">
        <f t="shared" si="29"/>
        <v>4023977697.6717792</v>
      </c>
      <c r="S186" s="14">
        <f t="shared" si="30"/>
        <v>59183218.559563413</v>
      </c>
      <c r="T186" s="14">
        <f t="shared" si="31"/>
        <v>309869859.77527511</v>
      </c>
      <c r="U186" s="14">
        <f t="shared" si="32"/>
        <v>1816876693.3407435</v>
      </c>
      <c r="V186" s="14">
        <f t="shared" si="33"/>
        <v>67363012.994625032</v>
      </c>
      <c r="W186" s="14">
        <f t="shared" si="34"/>
        <v>310351024.15380818</v>
      </c>
      <c r="X186" s="14">
        <f t="shared" si="35"/>
        <v>1742777379.0466561</v>
      </c>
      <c r="Y186" s="14">
        <f t="shared" si="36"/>
        <v>10100602634.165489</v>
      </c>
      <c r="Z186" s="14">
        <v>1000000000</v>
      </c>
    </row>
    <row r="187" spans="1:26" ht="15" customHeight="1" x14ac:dyDescent="0.35">
      <c r="A187" s="10" t="s">
        <v>29</v>
      </c>
      <c r="B187" s="10">
        <v>2008</v>
      </c>
      <c r="C187" s="14">
        <v>2128000000000</v>
      </c>
      <c r="D187" s="14">
        <v>3400000000000</v>
      </c>
      <c r="E187" s="14">
        <v>985000000000</v>
      </c>
      <c r="F187" s="14">
        <v>5901000000000</v>
      </c>
      <c r="G187" s="14">
        <v>151000000000</v>
      </c>
      <c r="H187" s="14">
        <v>704000000000</v>
      </c>
      <c r="I187" s="14">
        <v>3034000000000</v>
      </c>
      <c r="J187" s="14">
        <v>220000000000</v>
      </c>
      <c r="K187" s="14">
        <v>852000000000</v>
      </c>
      <c r="L187" s="14">
        <v>4713000000000</v>
      </c>
      <c r="M187" s="14">
        <f t="shared" si="25"/>
        <v>22088000000000</v>
      </c>
      <c r="N187" s="13">
        <v>1967.7113091666699</v>
      </c>
      <c r="O187" s="14">
        <f t="shared" si="26"/>
        <v>1081459454.9955668</v>
      </c>
      <c r="P187" s="14">
        <f t="shared" si="27"/>
        <v>1727895745.7635934</v>
      </c>
      <c r="Q187" s="14">
        <f t="shared" si="28"/>
        <v>500581561.64033514</v>
      </c>
      <c r="R187" s="14">
        <f t="shared" si="29"/>
        <v>2998915528.1620483</v>
      </c>
      <c r="S187" s="14">
        <f t="shared" si="30"/>
        <v>76738899.297147825</v>
      </c>
      <c r="T187" s="14">
        <f t="shared" si="31"/>
        <v>357776060.29928523</v>
      </c>
      <c r="U187" s="14">
        <f t="shared" si="32"/>
        <v>1541892850.7784538</v>
      </c>
      <c r="V187" s="14">
        <f t="shared" si="33"/>
        <v>111805018.84352663</v>
      </c>
      <c r="W187" s="14">
        <f t="shared" si="34"/>
        <v>432990345.70311224</v>
      </c>
      <c r="X187" s="14">
        <f t="shared" si="35"/>
        <v>2395168426.4070048</v>
      </c>
      <c r="Y187" s="14">
        <f t="shared" si="36"/>
        <v>11225223891.890074</v>
      </c>
      <c r="Z187" s="14">
        <v>1000000000</v>
      </c>
    </row>
    <row r="188" spans="1:26" ht="15" customHeight="1" x14ac:dyDescent="0.35">
      <c r="A188" s="10" t="s">
        <v>29</v>
      </c>
      <c r="B188" s="10">
        <v>2009</v>
      </c>
      <c r="C188" s="14">
        <v>2632000000000</v>
      </c>
      <c r="D188" s="14">
        <v>3133000000000</v>
      </c>
      <c r="E188" s="14">
        <v>967000000000</v>
      </c>
      <c r="F188" s="14">
        <v>13147000000000</v>
      </c>
      <c r="G188" s="14">
        <v>166000000000</v>
      </c>
      <c r="H188" s="14">
        <v>1006000000000</v>
      </c>
      <c r="I188" s="14">
        <v>3499000000000</v>
      </c>
      <c r="J188" s="14">
        <v>233000000000</v>
      </c>
      <c r="K188" s="14">
        <v>990000000000</v>
      </c>
      <c r="L188" s="14">
        <v>5416000000000</v>
      </c>
      <c r="M188" s="14">
        <f t="shared" si="25"/>
        <v>31189000000000</v>
      </c>
      <c r="N188" s="13">
        <v>2158.25590299025</v>
      </c>
      <c r="O188" s="14">
        <f t="shared" si="26"/>
        <v>1219503209.2132266</v>
      </c>
      <c r="P188" s="14">
        <f t="shared" si="27"/>
        <v>1451635089.0824616</v>
      </c>
      <c r="Q188" s="14">
        <f t="shared" si="28"/>
        <v>448046961.74361324</v>
      </c>
      <c r="R188" s="14">
        <f t="shared" si="29"/>
        <v>6091492663.9537573</v>
      </c>
      <c r="S188" s="14">
        <f t="shared" si="30"/>
        <v>76913956.204177663</v>
      </c>
      <c r="T188" s="14">
        <f t="shared" si="31"/>
        <v>466117108.08073932</v>
      </c>
      <c r="U188" s="14">
        <f t="shared" si="32"/>
        <v>1621216462.4001062</v>
      </c>
      <c r="V188" s="14">
        <f t="shared" si="33"/>
        <v>107957540.93718913</v>
      </c>
      <c r="W188" s="14">
        <f t="shared" si="34"/>
        <v>458703714.71166193</v>
      </c>
      <c r="X188" s="14">
        <f t="shared" si="35"/>
        <v>2509433655.4326882</v>
      </c>
      <c r="Y188" s="14">
        <f t="shared" si="36"/>
        <v>14451020361.759621</v>
      </c>
      <c r="Z188" s="14">
        <v>1000000000</v>
      </c>
    </row>
    <row r="189" spans="1:26" ht="15" customHeight="1" x14ac:dyDescent="0.35">
      <c r="A189" s="10" t="s">
        <v>29</v>
      </c>
      <c r="B189" s="10">
        <v>2010</v>
      </c>
      <c r="C189" s="14">
        <v>2304000000000</v>
      </c>
      <c r="D189" s="14">
        <v>2115000000000</v>
      </c>
      <c r="E189" s="14">
        <v>803000000000</v>
      </c>
      <c r="F189" s="14">
        <v>7816000000000</v>
      </c>
      <c r="G189" s="14">
        <v>241000000000</v>
      </c>
      <c r="H189" s="14">
        <v>903000000000</v>
      </c>
      <c r="I189" s="14">
        <v>4481000000000</v>
      </c>
      <c r="J189" s="14">
        <v>230000000000</v>
      </c>
      <c r="K189" s="14">
        <v>1036000000000</v>
      </c>
      <c r="L189" s="14">
        <v>5755000000000</v>
      </c>
      <c r="M189" s="14">
        <f t="shared" si="25"/>
        <v>25684000000000</v>
      </c>
      <c r="N189" s="13">
        <v>1898.56963600842</v>
      </c>
      <c r="O189" s="14">
        <f t="shared" si="26"/>
        <v>1213545163.8444839</v>
      </c>
      <c r="P189" s="14">
        <f t="shared" si="27"/>
        <v>1113996537.1228659</v>
      </c>
      <c r="Q189" s="14">
        <f t="shared" si="28"/>
        <v>422949985.48920161</v>
      </c>
      <c r="R189" s="14">
        <f t="shared" si="29"/>
        <v>4116783420.4029884</v>
      </c>
      <c r="S189" s="14">
        <f t="shared" si="30"/>
        <v>126937666.87783012</v>
      </c>
      <c r="T189" s="14">
        <f t="shared" si="31"/>
        <v>475621216.55884063</v>
      </c>
      <c r="U189" s="14">
        <f t="shared" si="32"/>
        <v>2360197864.230526</v>
      </c>
      <c r="V189" s="14">
        <f t="shared" si="33"/>
        <v>121143831.46016982</v>
      </c>
      <c r="W189" s="14">
        <f t="shared" si="34"/>
        <v>545673953.88146055</v>
      </c>
      <c r="X189" s="14">
        <f t="shared" si="35"/>
        <v>3031229348.0577273</v>
      </c>
      <c r="Y189" s="14">
        <f t="shared" si="36"/>
        <v>13528078987.926094</v>
      </c>
      <c r="Z189" s="14">
        <v>1000000000</v>
      </c>
    </row>
    <row r="190" spans="1:26" ht="15" customHeight="1" x14ac:dyDescent="0.35">
      <c r="A190" s="10" t="s">
        <v>29</v>
      </c>
      <c r="B190" s="10">
        <v>2011</v>
      </c>
      <c r="C190" s="14">
        <v>2853000000000</v>
      </c>
      <c r="D190" s="14">
        <v>1520000000000</v>
      </c>
      <c r="E190" s="14">
        <v>4394000000000</v>
      </c>
      <c r="F190" s="14">
        <v>10084000000000</v>
      </c>
      <c r="G190" s="14">
        <v>303000000000</v>
      </c>
      <c r="H190" s="14">
        <v>817000000000</v>
      </c>
      <c r="I190" s="14">
        <v>5644000000000</v>
      </c>
      <c r="J190" s="14">
        <v>282000000000</v>
      </c>
      <c r="K190" s="14">
        <v>947000000000</v>
      </c>
      <c r="L190" s="14">
        <v>6015000000000</v>
      </c>
      <c r="M190" s="14">
        <f t="shared" si="25"/>
        <v>32859000000000</v>
      </c>
      <c r="N190" s="13">
        <v>1848.1394699518301</v>
      </c>
      <c r="O190" s="14">
        <f t="shared" si="26"/>
        <v>1543714663.5228567</v>
      </c>
      <c r="P190" s="14">
        <f t="shared" si="27"/>
        <v>822448751.6841017</v>
      </c>
      <c r="Q190" s="14">
        <f t="shared" si="28"/>
        <v>2377526194.0131202</v>
      </c>
      <c r="R190" s="14">
        <f t="shared" si="29"/>
        <v>5456298165.7779484</v>
      </c>
      <c r="S190" s="14">
        <f t="shared" si="30"/>
        <v>163948665.63176501</v>
      </c>
      <c r="T190" s="14">
        <f t="shared" si="31"/>
        <v>442066204.03020465</v>
      </c>
      <c r="U190" s="14">
        <f t="shared" si="32"/>
        <v>3053882075.332283</v>
      </c>
      <c r="V190" s="14">
        <f t="shared" si="33"/>
        <v>152585886.82560307</v>
      </c>
      <c r="W190" s="14">
        <f t="shared" si="34"/>
        <v>512407215.68739754</v>
      </c>
      <c r="X190" s="14">
        <f t="shared" si="35"/>
        <v>3254624500.9078102</v>
      </c>
      <c r="Y190" s="14">
        <f t="shared" si="36"/>
        <v>17779502323.41309</v>
      </c>
      <c r="Z190" s="14">
        <v>1000000000</v>
      </c>
    </row>
    <row r="191" spans="1:26" ht="15" customHeight="1" x14ac:dyDescent="0.35">
      <c r="A191" s="10" t="s">
        <v>29</v>
      </c>
      <c r="B191" s="10">
        <v>2012</v>
      </c>
      <c r="C191" s="14">
        <v>4452000000000</v>
      </c>
      <c r="D191" s="14">
        <v>1916000000000</v>
      </c>
      <c r="E191" s="14">
        <v>831000000000</v>
      </c>
      <c r="F191" s="14">
        <v>13706000000000</v>
      </c>
      <c r="G191" s="14">
        <v>178000000000</v>
      </c>
      <c r="H191" s="14">
        <v>1716000000000</v>
      </c>
      <c r="I191" s="14">
        <v>6190000000000</v>
      </c>
      <c r="J191" s="14">
        <v>504000000000</v>
      </c>
      <c r="K191" s="14">
        <v>1214000000000</v>
      </c>
      <c r="L191" s="14">
        <v>7371000000000</v>
      </c>
      <c r="M191" s="14">
        <f t="shared" si="25"/>
        <v>38078000000000</v>
      </c>
      <c r="N191" s="13">
        <v>1796.8959123110001</v>
      </c>
      <c r="O191" s="14">
        <f t="shared" si="26"/>
        <v>2477605947.8449435</v>
      </c>
      <c r="P191" s="14">
        <f t="shared" si="27"/>
        <v>1066283242.6035292</v>
      </c>
      <c r="Q191" s="14">
        <f t="shared" si="28"/>
        <v>462464182.98723006</v>
      </c>
      <c r="R191" s="14">
        <f t="shared" si="29"/>
        <v>7627598185.3465405</v>
      </c>
      <c r="S191" s="14">
        <f t="shared" si="30"/>
        <v>99059716.692812204</v>
      </c>
      <c r="T191" s="14">
        <f t="shared" si="31"/>
        <v>954980190.13969529</v>
      </c>
      <c r="U191" s="14">
        <f t="shared" si="32"/>
        <v>3444829473.7556605</v>
      </c>
      <c r="V191" s="14">
        <f t="shared" si="33"/>
        <v>280483692.20886153</v>
      </c>
      <c r="W191" s="14">
        <f t="shared" si="34"/>
        <v>675609528.45547199</v>
      </c>
      <c r="X191" s="14">
        <f t="shared" si="35"/>
        <v>4102073998.5546002</v>
      </c>
      <c r="Y191" s="14">
        <f t="shared" si="36"/>
        <v>21190988158.589344</v>
      </c>
      <c r="Z191" s="14">
        <v>1000000000</v>
      </c>
    </row>
    <row r="192" spans="1:26" ht="15" customHeight="1" x14ac:dyDescent="0.35">
      <c r="A192" s="10" t="s">
        <v>29</v>
      </c>
      <c r="B192" s="10">
        <v>2013</v>
      </c>
      <c r="C192" s="14">
        <v>3909000000000</v>
      </c>
      <c r="D192" s="14">
        <v>2909000000000</v>
      </c>
      <c r="E192" s="14">
        <v>1267000000000</v>
      </c>
      <c r="F192" s="14">
        <v>15387000000000</v>
      </c>
      <c r="G192" s="14">
        <v>297000000000</v>
      </c>
      <c r="H192" s="14">
        <v>2130000000000</v>
      </c>
      <c r="I192" s="14">
        <v>7256000000000</v>
      </c>
      <c r="J192" s="14">
        <v>563000000000</v>
      </c>
      <c r="K192" s="14">
        <v>1572000000000</v>
      </c>
      <c r="L192" s="14">
        <v>8356000000000</v>
      </c>
      <c r="M192" s="14">
        <f t="shared" si="25"/>
        <v>43646000000000</v>
      </c>
      <c r="N192" s="13">
        <v>1868.7853270907999</v>
      </c>
      <c r="O192" s="14">
        <f t="shared" si="26"/>
        <v>2091733032.8600502</v>
      </c>
      <c r="P192" s="14">
        <f t="shared" si="27"/>
        <v>1556626091.7344298</v>
      </c>
      <c r="Q192" s="14">
        <f t="shared" si="28"/>
        <v>677980494.40616107</v>
      </c>
      <c r="R192" s="14">
        <f t="shared" si="29"/>
        <v>8233690503.0999212</v>
      </c>
      <c r="S192" s="14">
        <f t="shared" si="30"/>
        <v>158926761.51430926</v>
      </c>
      <c r="T192" s="14">
        <f t="shared" si="31"/>
        <v>1139777784.5975716</v>
      </c>
      <c r="U192" s="14">
        <f t="shared" si="32"/>
        <v>3882735964.8075018</v>
      </c>
      <c r="V192" s="14">
        <f t="shared" si="33"/>
        <v>301265207.8537243</v>
      </c>
      <c r="W192" s="14">
        <f t="shared" si="34"/>
        <v>841188111.44947529</v>
      </c>
      <c r="X192" s="14">
        <f t="shared" si="35"/>
        <v>4471353600.0456848</v>
      </c>
      <c r="Y192" s="14">
        <f t="shared" si="36"/>
        <v>23355277552.368828</v>
      </c>
      <c r="Z192" s="14">
        <v>1000000000</v>
      </c>
    </row>
    <row r="193" spans="1:26" ht="15" customHeight="1" x14ac:dyDescent="0.35">
      <c r="A193" s="10" t="s">
        <v>29</v>
      </c>
      <c r="B193" s="10">
        <v>2014</v>
      </c>
      <c r="C193" s="14">
        <v>6154000000000</v>
      </c>
      <c r="D193" s="14">
        <v>2412000000000</v>
      </c>
      <c r="E193" s="14">
        <v>1237000000000</v>
      </c>
      <c r="F193" s="14">
        <v>15862000000000</v>
      </c>
      <c r="G193" s="14">
        <v>319000000000</v>
      </c>
      <c r="H193" s="14">
        <v>2172000000000</v>
      </c>
      <c r="I193" s="14">
        <v>8016000000000</v>
      </c>
      <c r="J193" s="14">
        <v>523000000000</v>
      </c>
      <c r="K193" s="14">
        <v>1925000000000</v>
      </c>
      <c r="L193" s="14">
        <v>8192000000000</v>
      </c>
      <c r="M193" s="14">
        <f t="shared" si="25"/>
        <v>46812000000000</v>
      </c>
      <c r="N193" s="13">
        <v>1970.1805140756501</v>
      </c>
      <c r="O193" s="14">
        <f t="shared" si="26"/>
        <v>3123571650.4318757</v>
      </c>
      <c r="P193" s="14">
        <f t="shared" si="27"/>
        <v>1224253302.0542223</v>
      </c>
      <c r="Q193" s="14">
        <f t="shared" si="28"/>
        <v>627861249.85119116</v>
      </c>
      <c r="R193" s="14">
        <f t="shared" si="29"/>
        <v>8051038920.8889198</v>
      </c>
      <c r="S193" s="14">
        <f t="shared" si="30"/>
        <v>161914097.57682294</v>
      </c>
      <c r="T193" s="14">
        <f t="shared" si="31"/>
        <v>1102437053.0936034</v>
      </c>
      <c r="U193" s="14">
        <f t="shared" si="32"/>
        <v>4068662715.2846794</v>
      </c>
      <c r="V193" s="14">
        <f t="shared" si="33"/>
        <v>265457909.19334921</v>
      </c>
      <c r="W193" s="14">
        <f t="shared" si="34"/>
        <v>977067830.20496607</v>
      </c>
      <c r="X193" s="14">
        <f t="shared" si="35"/>
        <v>4157994631.1891336</v>
      </c>
      <c r="Y193" s="14">
        <f t="shared" si="36"/>
        <v>23760259359.768764</v>
      </c>
      <c r="Z193" s="14">
        <v>1000000000</v>
      </c>
    </row>
    <row r="194" spans="1:26" ht="15" customHeight="1" x14ac:dyDescent="0.35">
      <c r="A194" s="10" t="s">
        <v>30</v>
      </c>
      <c r="B194" s="10">
        <v>1999</v>
      </c>
      <c r="C194" s="14">
        <v>154798393221.66003</v>
      </c>
      <c r="D194" s="14">
        <v>10551393133.110001</v>
      </c>
      <c r="E194" s="14">
        <v>6463406882.7700005</v>
      </c>
      <c r="F194" s="14">
        <v>23103840075.530003</v>
      </c>
      <c r="H194" s="14">
        <v>320491794.79000002</v>
      </c>
      <c r="I194" s="14">
        <v>19149675413.639999</v>
      </c>
      <c r="K194" s="14">
        <v>16061640311.6</v>
      </c>
      <c r="L194" s="14">
        <v>88844404923.279999</v>
      </c>
      <c r="M194" s="14">
        <f t="shared" si="25"/>
        <v>319293245756.38</v>
      </c>
      <c r="N194" s="13">
        <v>1.81455030375263</v>
      </c>
      <c r="O194" s="14">
        <f t="shared" si="26"/>
        <v>85309507761.523621</v>
      </c>
      <c r="P194" s="14">
        <f t="shared" si="27"/>
        <v>5814880475.503438</v>
      </c>
      <c r="Q194" s="14">
        <f t="shared" si="28"/>
        <v>3561988261.9970226</v>
      </c>
      <c r="R194" s="14">
        <f t="shared" si="29"/>
        <v>12732543169.373413</v>
      </c>
      <c r="S194" s="14">
        <f t="shared" si="30"/>
        <v>0</v>
      </c>
      <c r="T194" s="14">
        <f t="shared" si="31"/>
        <v>176623262.59415254</v>
      </c>
      <c r="U194" s="14">
        <f t="shared" si="32"/>
        <v>10553400131.171339</v>
      </c>
      <c r="V194" s="14">
        <f t="shared" si="33"/>
        <v>0</v>
      </c>
      <c r="W194" s="14">
        <f t="shared" si="34"/>
        <v>8851581727.0997047</v>
      </c>
      <c r="X194" s="14">
        <f t="shared" si="35"/>
        <v>48962216555.552589</v>
      </c>
      <c r="Y194" s="14">
        <f t="shared" si="36"/>
        <v>175962741344.81525</v>
      </c>
      <c r="Z194" s="14">
        <v>1</v>
      </c>
    </row>
    <row r="195" spans="1:26" ht="15" customHeight="1" x14ac:dyDescent="0.35">
      <c r="A195" s="10" t="s">
        <v>30</v>
      </c>
      <c r="B195" s="10">
        <v>2000</v>
      </c>
      <c r="C195" s="14">
        <v>29025803204.799671</v>
      </c>
      <c r="D195" s="14">
        <v>32493401124.702465</v>
      </c>
      <c r="E195" s="14">
        <v>28558626868.512589</v>
      </c>
      <c r="F195" s="14">
        <v>61324737121.610237</v>
      </c>
      <c r="G195" s="14">
        <v>3480263099.9929476</v>
      </c>
      <c r="H195" s="14">
        <v>5984050195.2235317</v>
      </c>
      <c r="I195" s="14">
        <v>61936900004.230812</v>
      </c>
      <c r="J195" s="14">
        <v>1259008799.5701253</v>
      </c>
      <c r="K195" s="14">
        <v>32439109937.460594</v>
      </c>
      <c r="L195" s="14">
        <v>298985593558.73767</v>
      </c>
      <c r="M195" s="14">
        <f t="shared" ref="M195:M225" si="37">SUM(C195:L195)</f>
        <v>555487493914.8407</v>
      </c>
      <c r="N195" s="13">
        <v>1.82940833333333</v>
      </c>
      <c r="O195" s="14">
        <f t="shared" ref="O195:O225" si="38">C195/$N195</f>
        <v>15866224437.664122</v>
      </c>
      <c r="P195" s="14">
        <f t="shared" ref="P195:P225" si="39">D195/$N195</f>
        <v>17761699524.729321</v>
      </c>
      <c r="Q195" s="14">
        <f t="shared" ref="Q195:Q225" si="40">E195/$N195</f>
        <v>15610854257.166555</v>
      </c>
      <c r="R195" s="14">
        <f t="shared" ref="R195:R225" si="41">F195/$N195</f>
        <v>33521623359.980877</v>
      </c>
      <c r="S195" s="14">
        <f t="shared" ref="S195:S225" si="42">G195/$N195</f>
        <v>1902398188.8459132</v>
      </c>
      <c r="T195" s="14">
        <f t="shared" ref="T195:T225" si="43">H195/$N195</f>
        <v>3271030357.8425865</v>
      </c>
      <c r="U195" s="14">
        <f t="shared" ref="U195:U225" si="44">I195/$N195</f>
        <v>33856246785.197906</v>
      </c>
      <c r="V195" s="14">
        <f t="shared" ref="V195:V225" si="45">J195/$N195</f>
        <v>688205457.81384385</v>
      </c>
      <c r="W195" s="14">
        <f t="shared" ref="W195:W225" si="46">K195/$N195</f>
        <v>17732022614.302795</v>
      </c>
      <c r="X195" s="14">
        <f t="shared" ref="X195:X225" si="47">L195/$N195</f>
        <v>163432946112.12454</v>
      </c>
      <c r="Y195" s="14">
        <f t="shared" ref="Y195:Y225" si="48">M195/$N195</f>
        <v>303643251095.66846</v>
      </c>
      <c r="Z195" s="14">
        <v>1</v>
      </c>
    </row>
    <row r="196" spans="1:26" ht="15" customHeight="1" x14ac:dyDescent="0.35">
      <c r="A196" s="10" t="s">
        <v>30</v>
      </c>
      <c r="B196" s="10">
        <v>2001</v>
      </c>
      <c r="C196" s="14">
        <v>30137708761.236538</v>
      </c>
      <c r="D196" s="14">
        <v>32922620968.52</v>
      </c>
      <c r="E196" s="14">
        <v>28182372913.83754</v>
      </c>
      <c r="F196" s="14">
        <v>67131549123.567032</v>
      </c>
      <c r="G196" s="14">
        <v>5258368064.4696894</v>
      </c>
      <c r="H196" s="14">
        <v>2995411133.66045</v>
      </c>
      <c r="I196" s="14">
        <v>65432260019.202133</v>
      </c>
      <c r="J196" s="14">
        <v>1594502966.5807343</v>
      </c>
      <c r="K196" s="14">
        <v>32218925343.022747</v>
      </c>
      <c r="L196" s="14">
        <v>312413710039.49078</v>
      </c>
      <c r="M196" s="14">
        <f t="shared" si="37"/>
        <v>578287429333.58765</v>
      </c>
      <c r="N196" s="13">
        <v>2.34964166666667</v>
      </c>
      <c r="O196" s="14">
        <f t="shared" si="38"/>
        <v>12826512735.446821</v>
      </c>
      <c r="P196" s="14">
        <f t="shared" si="39"/>
        <v>14011762489.395172</v>
      </c>
      <c r="Q196" s="14">
        <f t="shared" si="40"/>
        <v>11994328034.631166</v>
      </c>
      <c r="R196" s="14">
        <f t="shared" si="41"/>
        <v>28570973215.164131</v>
      </c>
      <c r="S196" s="14">
        <f t="shared" si="42"/>
        <v>2237944678.5728388</v>
      </c>
      <c r="T196" s="14">
        <f t="shared" si="43"/>
        <v>1274837425.7041092</v>
      </c>
      <c r="U196" s="14">
        <f t="shared" si="44"/>
        <v>27847761191.615192</v>
      </c>
      <c r="V196" s="14">
        <f t="shared" si="45"/>
        <v>678615377.48553097</v>
      </c>
      <c r="W196" s="14">
        <f t="shared" si="46"/>
        <v>13712271875.366543</v>
      </c>
      <c r="X196" s="14">
        <f t="shared" si="47"/>
        <v>132962278662.13231</v>
      </c>
      <c r="Y196" s="14">
        <f t="shared" si="48"/>
        <v>246117285685.51382</v>
      </c>
      <c r="Z196" s="14">
        <v>1</v>
      </c>
    </row>
    <row r="197" spans="1:26" ht="15" customHeight="1" x14ac:dyDescent="0.35">
      <c r="A197" s="10" t="s">
        <v>30</v>
      </c>
      <c r="B197" s="10">
        <v>2002</v>
      </c>
      <c r="C197" s="14">
        <v>30348391141.816833</v>
      </c>
      <c r="D197" s="14">
        <v>30772968485.088806</v>
      </c>
      <c r="E197" s="14">
        <v>27886448305.510612</v>
      </c>
      <c r="F197" s="14">
        <v>79616172102.637314</v>
      </c>
      <c r="G197" s="14">
        <v>3085172500.9808507</v>
      </c>
      <c r="H197" s="14">
        <v>1733862135.3692591</v>
      </c>
      <c r="I197" s="14">
        <v>62037656912.624939</v>
      </c>
      <c r="J197" s="14">
        <v>1229804379.2991858</v>
      </c>
      <c r="K197" s="14">
        <v>32251619206.146721</v>
      </c>
      <c r="L197" s="14">
        <v>316427612430.24744</v>
      </c>
      <c r="M197" s="14">
        <f t="shared" si="37"/>
        <v>585389707599.72205</v>
      </c>
      <c r="N197" s="13">
        <v>2.92035</v>
      </c>
      <c r="O197" s="14">
        <f t="shared" si="38"/>
        <v>10392039016.493513</v>
      </c>
      <c r="P197" s="14">
        <f t="shared" si="39"/>
        <v>10537424789.867245</v>
      </c>
      <c r="Q197" s="14">
        <f t="shared" si="40"/>
        <v>9549008956.2931194</v>
      </c>
      <c r="R197" s="14">
        <f t="shared" si="41"/>
        <v>27262544593.160858</v>
      </c>
      <c r="S197" s="14">
        <f t="shared" si="42"/>
        <v>1056439296.9955145</v>
      </c>
      <c r="T197" s="14">
        <f t="shared" si="43"/>
        <v>593717237.78631294</v>
      </c>
      <c r="U197" s="14">
        <f t="shared" si="44"/>
        <v>21243226638.116985</v>
      </c>
      <c r="V197" s="14">
        <f t="shared" si="45"/>
        <v>421115407.15982187</v>
      </c>
      <c r="W197" s="14">
        <f t="shared" si="46"/>
        <v>11043751333.280848</v>
      </c>
      <c r="X197" s="14">
        <f t="shared" si="47"/>
        <v>108352633222.13004</v>
      </c>
      <c r="Y197" s="14">
        <f t="shared" si="48"/>
        <v>200451900491.28427</v>
      </c>
      <c r="Z197" s="14">
        <v>1</v>
      </c>
    </row>
    <row r="198" spans="1:26" ht="15" customHeight="1" x14ac:dyDescent="0.35">
      <c r="A198" s="10" t="s">
        <v>30</v>
      </c>
      <c r="B198" s="10">
        <v>2003</v>
      </c>
      <c r="C198" s="14">
        <v>23829741592.043495</v>
      </c>
      <c r="D198" s="14">
        <v>22983690830.778793</v>
      </c>
      <c r="E198" s="14">
        <v>24077952644.950085</v>
      </c>
      <c r="F198" s="14">
        <v>58648869303.624863</v>
      </c>
      <c r="G198" s="14">
        <v>1882672524.0558994</v>
      </c>
      <c r="H198" s="14">
        <v>1040493834.8793532</v>
      </c>
      <c r="I198" s="14">
        <v>53975967521.754631</v>
      </c>
      <c r="J198" s="14">
        <v>777094364.95062375</v>
      </c>
      <c r="K198" s="14">
        <v>28256035849.535198</v>
      </c>
      <c r="L198" s="14">
        <v>305705090085.23627</v>
      </c>
      <c r="M198" s="14">
        <f t="shared" si="37"/>
        <v>521177608551.8092</v>
      </c>
      <c r="N198" s="13">
        <v>3.0774833333333298</v>
      </c>
      <c r="O198" s="14">
        <f t="shared" si="38"/>
        <v>7743256099.5326881</v>
      </c>
      <c r="P198" s="14">
        <f t="shared" si="39"/>
        <v>7468339659.82339</v>
      </c>
      <c r="Q198" s="14">
        <f t="shared" si="40"/>
        <v>7823910005.9951944</v>
      </c>
      <c r="R198" s="14">
        <f t="shared" si="41"/>
        <v>19057412486.487854</v>
      </c>
      <c r="S198" s="14">
        <f t="shared" si="42"/>
        <v>611757179.53172827</v>
      </c>
      <c r="T198" s="14">
        <f t="shared" si="43"/>
        <v>338098934.15486282</v>
      </c>
      <c r="U198" s="14">
        <f t="shared" si="44"/>
        <v>17538995885.73608</v>
      </c>
      <c r="V198" s="14">
        <f t="shared" si="45"/>
        <v>252509690.80275267</v>
      </c>
      <c r="W198" s="14">
        <f t="shared" si="46"/>
        <v>9181539845.718708</v>
      </c>
      <c r="X198" s="14">
        <f t="shared" si="47"/>
        <v>99336066835.532257</v>
      </c>
      <c r="Y198" s="14">
        <f t="shared" si="48"/>
        <v>169351886623.31552</v>
      </c>
      <c r="Z198" s="14">
        <v>1</v>
      </c>
    </row>
    <row r="199" spans="1:26" ht="15" customHeight="1" x14ac:dyDescent="0.35">
      <c r="A199" s="10" t="s">
        <v>30</v>
      </c>
      <c r="B199" s="10">
        <v>2004</v>
      </c>
      <c r="C199" s="14">
        <v>26028137341.383133</v>
      </c>
      <c r="D199" s="14">
        <v>24646577035.265415</v>
      </c>
      <c r="E199" s="14">
        <v>28008659672.399796</v>
      </c>
      <c r="F199" s="14">
        <v>57641479783.5336</v>
      </c>
      <c r="G199" s="14">
        <v>2167068066.1692305</v>
      </c>
      <c r="H199" s="14">
        <v>3193390817.1421986</v>
      </c>
      <c r="I199" s="14">
        <v>59872556201.06176</v>
      </c>
      <c r="J199" s="14">
        <v>1081024851.6852927</v>
      </c>
      <c r="K199" s="14">
        <v>26389060855.346546</v>
      </c>
      <c r="L199" s="14">
        <v>325707132861.91406</v>
      </c>
      <c r="M199" s="14">
        <f t="shared" si="37"/>
        <v>554735087485.90112</v>
      </c>
      <c r="N199" s="13">
        <v>2.9251166666666699</v>
      </c>
      <c r="O199" s="14">
        <f t="shared" si="38"/>
        <v>8898153580.671917</v>
      </c>
      <c r="P199" s="14">
        <f t="shared" si="39"/>
        <v>8425844109.4424906</v>
      </c>
      <c r="Q199" s="14">
        <f t="shared" si="40"/>
        <v>9575228226.4752159</v>
      </c>
      <c r="R199" s="14">
        <f t="shared" si="41"/>
        <v>19705702832.434105</v>
      </c>
      <c r="S199" s="14">
        <f t="shared" si="42"/>
        <v>740848421.83020437</v>
      </c>
      <c r="T199" s="14">
        <f t="shared" si="43"/>
        <v>1091714000.1739628</v>
      </c>
      <c r="U199" s="14">
        <f t="shared" si="44"/>
        <v>20468433578.510838</v>
      </c>
      <c r="V199" s="14">
        <f t="shared" si="45"/>
        <v>369566405.33492959</v>
      </c>
      <c r="W199" s="14">
        <f t="shared" si="46"/>
        <v>9021541313.5703468</v>
      </c>
      <c r="X199" s="14">
        <f t="shared" si="47"/>
        <v>111348424687.98863</v>
      </c>
      <c r="Y199" s="14">
        <f t="shared" si="48"/>
        <v>189645457156.43268</v>
      </c>
      <c r="Z199" s="14">
        <v>1</v>
      </c>
    </row>
    <row r="200" spans="1:26" ht="15" customHeight="1" x14ac:dyDescent="0.35">
      <c r="A200" s="10" t="s">
        <v>30</v>
      </c>
      <c r="B200" s="10">
        <v>2005</v>
      </c>
      <c r="C200" s="14">
        <v>26130813343.142071</v>
      </c>
      <c r="D200" s="14">
        <v>26427311767.05505</v>
      </c>
      <c r="E200" s="14">
        <v>27457301864.202019</v>
      </c>
      <c r="F200" s="14">
        <v>68398167370.454254</v>
      </c>
      <c r="G200" s="14">
        <v>3413432883.7903824</v>
      </c>
      <c r="H200" s="14">
        <v>4745918030.9919138</v>
      </c>
      <c r="I200" s="14">
        <v>62516518795.001823</v>
      </c>
      <c r="J200" s="14">
        <v>1571628700.3782845</v>
      </c>
      <c r="K200" s="14">
        <v>27738698662.41642</v>
      </c>
      <c r="L200" s="14">
        <v>350101613309.41357</v>
      </c>
      <c r="M200" s="14">
        <f t="shared" si="37"/>
        <v>598501404726.84583</v>
      </c>
      <c r="N200" s="13">
        <v>2.4343916666666701</v>
      </c>
      <c r="O200" s="14">
        <f t="shared" si="38"/>
        <v>10734021850.691803</v>
      </c>
      <c r="P200" s="14">
        <f t="shared" si="39"/>
        <v>10855817545.26833</v>
      </c>
      <c r="Q200" s="14">
        <f t="shared" si="40"/>
        <v>11278917127.496731</v>
      </c>
      <c r="R200" s="14">
        <f t="shared" si="41"/>
        <v>28096615802.217869</v>
      </c>
      <c r="S200" s="14">
        <f t="shared" si="42"/>
        <v>1402170788.9200428</v>
      </c>
      <c r="T200" s="14">
        <f t="shared" si="43"/>
        <v>1949529361.2676296</v>
      </c>
      <c r="U200" s="14">
        <f t="shared" si="44"/>
        <v>25680550772.096413</v>
      </c>
      <c r="V200" s="14">
        <f t="shared" si="45"/>
        <v>645594019.19505513</v>
      </c>
      <c r="W200" s="14">
        <f t="shared" si="46"/>
        <v>11394509372.601524</v>
      </c>
      <c r="X200" s="14">
        <f t="shared" si="47"/>
        <v>143814825733.77185</v>
      </c>
      <c r="Y200" s="14">
        <f t="shared" si="48"/>
        <v>245852552373.52725</v>
      </c>
      <c r="Z200" s="14">
        <v>1</v>
      </c>
    </row>
    <row r="201" spans="1:26" ht="15" customHeight="1" x14ac:dyDescent="0.35">
      <c r="A201" s="10" t="s">
        <v>30</v>
      </c>
      <c r="B201" s="10">
        <v>2006</v>
      </c>
      <c r="C201" s="14">
        <v>27840098865.203751</v>
      </c>
      <c r="D201" s="14">
        <v>28022217330.285347</v>
      </c>
      <c r="E201" s="14">
        <v>31833819179.327377</v>
      </c>
      <c r="F201" s="14">
        <v>78903827355.375488</v>
      </c>
      <c r="G201" s="14">
        <v>2523135328.4205022</v>
      </c>
      <c r="H201" s="14">
        <v>5627461135.4814024</v>
      </c>
      <c r="I201" s="14">
        <v>66932588552.442162</v>
      </c>
      <c r="J201" s="14">
        <v>2169338333.4165049</v>
      </c>
      <c r="K201" s="14">
        <v>29201548315.219917</v>
      </c>
      <c r="L201" s="14">
        <v>394224764567.17834</v>
      </c>
      <c r="M201" s="14">
        <f t="shared" si="37"/>
        <v>667278798962.35083</v>
      </c>
      <c r="N201" s="13">
        <v>2.175325</v>
      </c>
      <c r="O201" s="14">
        <f t="shared" si="38"/>
        <v>12798133090.551413</v>
      </c>
      <c r="P201" s="14">
        <f t="shared" si="39"/>
        <v>12881853208.272488</v>
      </c>
      <c r="Q201" s="14">
        <f t="shared" si="40"/>
        <v>14634052005.712883</v>
      </c>
      <c r="R201" s="14">
        <f t="shared" si="41"/>
        <v>36272201788.411156</v>
      </c>
      <c r="S201" s="14">
        <f t="shared" si="42"/>
        <v>1159888903.2307827</v>
      </c>
      <c r="T201" s="14">
        <f t="shared" si="43"/>
        <v>2586951897.064302</v>
      </c>
      <c r="U201" s="14">
        <f t="shared" si="44"/>
        <v>30769006264.554565</v>
      </c>
      <c r="V201" s="14">
        <f t="shared" si="45"/>
        <v>997247920.84700215</v>
      </c>
      <c r="W201" s="14">
        <f t="shared" si="46"/>
        <v>13423993341.325972</v>
      </c>
      <c r="X201" s="14">
        <f t="shared" si="47"/>
        <v>181225685618.09308</v>
      </c>
      <c r="Y201" s="14">
        <f t="shared" si="48"/>
        <v>306749014038.06366</v>
      </c>
      <c r="Z201" s="14">
        <v>1</v>
      </c>
    </row>
    <row r="202" spans="1:26" ht="15" customHeight="1" x14ac:dyDescent="0.35">
      <c r="A202" s="10" t="s">
        <v>30</v>
      </c>
      <c r="B202" s="10">
        <v>2007</v>
      </c>
      <c r="C202" s="14">
        <v>27055554387.322361</v>
      </c>
      <c r="D202" s="14">
        <v>27671726630.221489</v>
      </c>
      <c r="E202" s="14">
        <v>32206755832.426853</v>
      </c>
      <c r="F202" s="14">
        <v>71590146009.421051</v>
      </c>
      <c r="G202" s="14">
        <v>2042730649.3815277</v>
      </c>
      <c r="H202" s="14">
        <v>1422594329.2121584</v>
      </c>
      <c r="I202" s="14">
        <v>63205438575.312767</v>
      </c>
      <c r="J202" s="14">
        <v>1872813975.7983153</v>
      </c>
      <c r="K202" s="14">
        <v>30276628273.229656</v>
      </c>
      <c r="L202" s="14">
        <v>413298579727.01514</v>
      </c>
      <c r="M202" s="14">
        <f t="shared" si="37"/>
        <v>670642968389.34131</v>
      </c>
      <c r="N202" s="13">
        <v>1.94705833333333</v>
      </c>
      <c r="O202" s="14">
        <f t="shared" si="38"/>
        <v>13895605449.58287</v>
      </c>
      <c r="P202" s="14">
        <f t="shared" si="39"/>
        <v>14212068614.733271</v>
      </c>
      <c r="Q202" s="14">
        <f t="shared" si="40"/>
        <v>16541238277.791836</v>
      </c>
      <c r="R202" s="14">
        <f t="shared" si="41"/>
        <v>36768362192.241035</v>
      </c>
      <c r="S202" s="14">
        <f t="shared" si="42"/>
        <v>1049136851.4287953</v>
      </c>
      <c r="T202" s="14">
        <f t="shared" si="43"/>
        <v>730637754.84153152</v>
      </c>
      <c r="U202" s="14">
        <f t="shared" si="44"/>
        <v>32462015900.215046</v>
      </c>
      <c r="V202" s="14">
        <f t="shared" si="45"/>
        <v>961868447.25503957</v>
      </c>
      <c r="W202" s="14">
        <f t="shared" si="46"/>
        <v>15549933843.736769</v>
      </c>
      <c r="X202" s="14">
        <f t="shared" si="47"/>
        <v>212268206171.02682</v>
      </c>
      <c r="Y202" s="14">
        <f t="shared" si="48"/>
        <v>344439073502.85303</v>
      </c>
      <c r="Z202" s="14">
        <v>1</v>
      </c>
    </row>
    <row r="203" spans="1:26" ht="15" customHeight="1" x14ac:dyDescent="0.35">
      <c r="A203" s="10" t="s">
        <v>30</v>
      </c>
      <c r="B203" s="10">
        <v>2008</v>
      </c>
      <c r="C203" s="14">
        <v>26779883577.518463</v>
      </c>
      <c r="D203" s="14">
        <v>28685482370.4216</v>
      </c>
      <c r="E203" s="14">
        <v>34787352323.404022</v>
      </c>
      <c r="F203" s="14">
        <v>64626824124.744942</v>
      </c>
      <c r="G203" s="14">
        <v>1978780827.3658357</v>
      </c>
      <c r="H203" s="14">
        <v>2466053886.5921049</v>
      </c>
      <c r="I203" s="14">
        <v>62870258952.134529</v>
      </c>
      <c r="J203" s="14">
        <v>1029862351.035338</v>
      </c>
      <c r="K203" s="14">
        <v>31590331109.878059</v>
      </c>
      <c r="L203" s="14">
        <v>411679022561.81848</v>
      </c>
      <c r="M203" s="14">
        <f t="shared" si="37"/>
        <v>666493852084.91333</v>
      </c>
      <c r="N203" s="13">
        <v>1.8337666666666701</v>
      </c>
      <c r="O203" s="14">
        <f t="shared" si="38"/>
        <v>14603757426.890961</v>
      </c>
      <c r="P203" s="14">
        <f t="shared" si="39"/>
        <v>15642929327.843353</v>
      </c>
      <c r="Q203" s="14">
        <f t="shared" si="40"/>
        <v>18970435528.004631</v>
      </c>
      <c r="R203" s="14">
        <f t="shared" si="41"/>
        <v>35242664892.704353</v>
      </c>
      <c r="S203" s="14">
        <f t="shared" si="42"/>
        <v>1079079941.4861026</v>
      </c>
      <c r="T203" s="14">
        <f t="shared" si="43"/>
        <v>1344802439.382746</v>
      </c>
      <c r="U203" s="14">
        <f t="shared" si="44"/>
        <v>34284764847.654778</v>
      </c>
      <c r="V203" s="14">
        <f t="shared" si="45"/>
        <v>561610356.29869461</v>
      </c>
      <c r="W203" s="14">
        <f t="shared" si="46"/>
        <v>17227017855.713013</v>
      </c>
      <c r="X203" s="14">
        <f t="shared" si="47"/>
        <v>224499130693.7366</v>
      </c>
      <c r="Y203" s="14">
        <f t="shared" si="48"/>
        <v>363456193309.71521</v>
      </c>
      <c r="Z203" s="14">
        <v>1</v>
      </c>
    </row>
    <row r="204" spans="1:26" ht="15" customHeight="1" x14ac:dyDescent="0.35">
      <c r="A204" s="10" t="s">
        <v>30</v>
      </c>
      <c r="B204" s="10">
        <v>2009</v>
      </c>
      <c r="C204" s="14">
        <v>28444054160.890293</v>
      </c>
      <c r="D204" s="14">
        <v>32457769060.270512</v>
      </c>
      <c r="E204" s="14">
        <v>37625819576.085274</v>
      </c>
      <c r="F204" s="14">
        <v>82803252781.825623</v>
      </c>
      <c r="G204" s="14">
        <v>2183481457.960741</v>
      </c>
      <c r="H204" s="14">
        <v>3667187399.344142</v>
      </c>
      <c r="I204" s="14">
        <v>68916376222.249924</v>
      </c>
      <c r="J204" s="14">
        <v>1143578836.223979</v>
      </c>
      <c r="K204" s="14">
        <v>40264884613.82711</v>
      </c>
      <c r="L204" s="14">
        <v>456831166647.06439</v>
      </c>
      <c r="M204" s="14">
        <f t="shared" si="37"/>
        <v>754337570755.74194</v>
      </c>
      <c r="N204" s="13">
        <v>1.99678333333333</v>
      </c>
      <c r="O204" s="14">
        <f t="shared" si="38"/>
        <v>14244937688.56094</v>
      </c>
      <c r="P204" s="14">
        <f t="shared" si="39"/>
        <v>16255028033.555918</v>
      </c>
      <c r="Q204" s="14">
        <f t="shared" si="40"/>
        <v>18843215960.378944</v>
      </c>
      <c r="R204" s="14">
        <f t="shared" si="41"/>
        <v>41468321274.295708</v>
      </c>
      <c r="S204" s="14">
        <f t="shared" si="42"/>
        <v>1093499440.5806396</v>
      </c>
      <c r="T204" s="14">
        <f t="shared" si="43"/>
        <v>1836547480.2027335</v>
      </c>
      <c r="U204" s="14">
        <f t="shared" si="44"/>
        <v>34513697641.498428</v>
      </c>
      <c r="V204" s="14">
        <f t="shared" si="45"/>
        <v>572710527.54378998</v>
      </c>
      <c r="W204" s="14">
        <f t="shared" si="46"/>
        <v>20164874146.165337</v>
      </c>
      <c r="X204" s="14">
        <f t="shared" si="47"/>
        <v>228783543522.69824</v>
      </c>
      <c r="Y204" s="14">
        <f t="shared" si="48"/>
        <v>377776375715.48065</v>
      </c>
      <c r="Z204" s="14">
        <v>1</v>
      </c>
    </row>
    <row r="205" spans="1:26" ht="15" customHeight="1" x14ac:dyDescent="0.35">
      <c r="A205" s="10" t="s">
        <v>30</v>
      </c>
      <c r="B205" s="10">
        <v>2010</v>
      </c>
      <c r="C205" s="14">
        <v>31812415344.729263</v>
      </c>
      <c r="D205" s="14">
        <v>37140535550.308212</v>
      </c>
      <c r="E205" s="14">
        <v>40375204596.687103</v>
      </c>
      <c r="F205" s="14">
        <v>84477914015.319656</v>
      </c>
      <c r="G205" s="14">
        <v>2602875850.4855561</v>
      </c>
      <c r="H205" s="14">
        <v>3201437965.6738796</v>
      </c>
      <c r="I205" s="14">
        <v>73145329368.714157</v>
      </c>
      <c r="J205" s="14">
        <v>1457723113.2932372</v>
      </c>
      <c r="K205" s="14">
        <v>51338394969.272018</v>
      </c>
      <c r="L205" s="14">
        <v>488059427404.06696</v>
      </c>
      <c r="M205" s="14">
        <f t="shared" si="37"/>
        <v>813611258178.55005</v>
      </c>
      <c r="N205" s="13">
        <v>1.7593333333333301</v>
      </c>
      <c r="O205" s="14">
        <f t="shared" si="38"/>
        <v>18082085266.045464</v>
      </c>
      <c r="P205" s="14">
        <f t="shared" si="39"/>
        <v>21110573446.556431</v>
      </c>
      <c r="Q205" s="14">
        <f t="shared" si="40"/>
        <v>22949150017.063572</v>
      </c>
      <c r="R205" s="14">
        <f t="shared" si="41"/>
        <v>48017003040.159042</v>
      </c>
      <c r="S205" s="14">
        <f t="shared" si="42"/>
        <v>1479467137.4491632</v>
      </c>
      <c r="T205" s="14">
        <f t="shared" si="43"/>
        <v>1819688119.9358954</v>
      </c>
      <c r="U205" s="14">
        <f t="shared" si="44"/>
        <v>41575594563.498085</v>
      </c>
      <c r="V205" s="14">
        <f t="shared" si="45"/>
        <v>828565619.53007197</v>
      </c>
      <c r="W205" s="14">
        <f t="shared" si="46"/>
        <v>29180595852.18195</v>
      </c>
      <c r="X205" s="14">
        <f t="shared" si="47"/>
        <v>277411572984.50238</v>
      </c>
      <c r="Y205" s="14">
        <f t="shared" si="48"/>
        <v>462454296046.92206</v>
      </c>
      <c r="Z205" s="14">
        <v>1</v>
      </c>
    </row>
    <row r="206" spans="1:26" ht="15" customHeight="1" x14ac:dyDescent="0.35">
      <c r="A206" s="10" t="s">
        <v>30</v>
      </c>
      <c r="B206" s="10">
        <v>2011</v>
      </c>
      <c r="C206" s="14">
        <v>28635933659.354507</v>
      </c>
      <c r="D206" s="14">
        <v>34068954876.143883</v>
      </c>
      <c r="E206" s="14">
        <v>35687414250.847687</v>
      </c>
      <c r="F206" s="14">
        <v>82483050503.82579</v>
      </c>
      <c r="G206" s="14">
        <v>2682875801.8717465</v>
      </c>
      <c r="H206" s="14">
        <v>1898643672.461163</v>
      </c>
      <c r="I206" s="14">
        <v>77456312215.284927</v>
      </c>
      <c r="J206" s="14">
        <v>1117900249.1740823</v>
      </c>
      <c r="K206" s="14">
        <v>53681271182.647118</v>
      </c>
      <c r="L206" s="14">
        <v>499249010897.34229</v>
      </c>
      <c r="M206" s="14">
        <f t="shared" si="37"/>
        <v>816961367308.95313</v>
      </c>
      <c r="N206" s="13">
        <v>1.6741916666666701</v>
      </c>
      <c r="O206" s="14">
        <f t="shared" si="38"/>
        <v>17104334127.029133</v>
      </c>
      <c r="P206" s="14">
        <f t="shared" si="39"/>
        <v>20349494955.960129</v>
      </c>
      <c r="Q206" s="14">
        <f t="shared" si="40"/>
        <v>21316205880.956051</v>
      </c>
      <c r="R206" s="14">
        <f t="shared" si="41"/>
        <v>49267388045.270973</v>
      </c>
      <c r="S206" s="14">
        <f t="shared" si="42"/>
        <v>1602490237.6998298</v>
      </c>
      <c r="T206" s="14">
        <f t="shared" si="43"/>
        <v>1134065895.9564521</v>
      </c>
      <c r="U206" s="14">
        <f t="shared" si="44"/>
        <v>46264901299.802254</v>
      </c>
      <c r="V206" s="14">
        <f t="shared" si="45"/>
        <v>667725369.46133006</v>
      </c>
      <c r="W206" s="14">
        <f t="shared" si="46"/>
        <v>32063993777.681973</v>
      </c>
      <c r="X206" s="14">
        <f t="shared" si="47"/>
        <v>298203019903.54028</v>
      </c>
      <c r="Y206" s="14">
        <f t="shared" si="48"/>
        <v>487973619493.35834</v>
      </c>
      <c r="Z206" s="14">
        <v>1</v>
      </c>
    </row>
    <row r="207" spans="1:26" ht="15" customHeight="1" x14ac:dyDescent="0.35">
      <c r="A207" s="10" t="s">
        <v>30</v>
      </c>
      <c r="B207" s="10">
        <v>2012</v>
      </c>
      <c r="C207" s="14">
        <v>27890480279.492886</v>
      </c>
      <c r="D207" s="14">
        <v>34030212627.185379</v>
      </c>
      <c r="E207" s="14">
        <v>33954850059.408943</v>
      </c>
      <c r="F207" s="14">
        <v>87433727399.208755</v>
      </c>
      <c r="G207" s="14">
        <v>3008854113.5004902</v>
      </c>
      <c r="H207" s="14">
        <v>2307536918.8208303</v>
      </c>
      <c r="I207" s="14">
        <v>81578516330.419891</v>
      </c>
      <c r="J207" s="14">
        <v>1386723493.3149805</v>
      </c>
      <c r="K207" s="14">
        <v>60735180630.535904</v>
      </c>
      <c r="L207" s="14">
        <v>526722335255.11139</v>
      </c>
      <c r="M207" s="14">
        <f t="shared" si="37"/>
        <v>859048417106.99951</v>
      </c>
      <c r="N207" s="13">
        <v>1.954</v>
      </c>
      <c r="O207" s="14">
        <f t="shared" si="38"/>
        <v>14273531361.050608</v>
      </c>
      <c r="P207" s="14">
        <f t="shared" si="39"/>
        <v>17415666646.4613</v>
      </c>
      <c r="Q207" s="14">
        <f t="shared" si="40"/>
        <v>17377098290.383289</v>
      </c>
      <c r="R207" s="14">
        <f t="shared" si="41"/>
        <v>44746022210.444603</v>
      </c>
      <c r="S207" s="14">
        <f t="shared" si="42"/>
        <v>1539843456.2438538</v>
      </c>
      <c r="T207" s="14">
        <f t="shared" si="43"/>
        <v>1180929845.8653176</v>
      </c>
      <c r="U207" s="14">
        <f t="shared" si="44"/>
        <v>41749496586.70414</v>
      </c>
      <c r="V207" s="14">
        <f t="shared" si="45"/>
        <v>709684489.92578328</v>
      </c>
      <c r="W207" s="14">
        <f t="shared" si="46"/>
        <v>31082487528.42165</v>
      </c>
      <c r="X207" s="14">
        <f t="shared" si="47"/>
        <v>269561072290.23102</v>
      </c>
      <c r="Y207" s="14">
        <f t="shared" si="48"/>
        <v>439635832705.73157</v>
      </c>
      <c r="Z207" s="14">
        <v>1</v>
      </c>
    </row>
    <row r="208" spans="1:26" ht="15" customHeight="1" x14ac:dyDescent="0.35">
      <c r="A208" s="10" t="s">
        <v>30</v>
      </c>
      <c r="B208" s="10">
        <v>2013</v>
      </c>
      <c r="C208" s="14">
        <v>27947173088.552261</v>
      </c>
      <c r="D208" s="14">
        <v>34060277396.794865</v>
      </c>
      <c r="E208" s="14">
        <v>34228446080.215008</v>
      </c>
      <c r="F208" s="14">
        <v>110012042060.43604</v>
      </c>
      <c r="G208" s="14">
        <v>3715120095.7975025</v>
      </c>
      <c r="H208" s="14">
        <v>1875887420.0651181</v>
      </c>
      <c r="I208" s="14">
        <v>82870870803.230698</v>
      </c>
      <c r="J208" s="14">
        <v>1349227860.9108253</v>
      </c>
      <c r="K208" s="14">
        <v>68625300721.106323</v>
      </c>
      <c r="L208" s="14">
        <v>552964587122.37708</v>
      </c>
      <c r="M208" s="14">
        <f t="shared" si="37"/>
        <v>917648932649.48572</v>
      </c>
      <c r="N208" s="13">
        <v>2.1570499999999999</v>
      </c>
      <c r="O208" s="14">
        <f t="shared" si="38"/>
        <v>12956200870.88953</v>
      </c>
      <c r="P208" s="14">
        <f t="shared" si="39"/>
        <v>15790212279.1752</v>
      </c>
      <c r="Q208" s="14">
        <f t="shared" si="40"/>
        <v>15868174627.484301</v>
      </c>
      <c r="R208" s="14">
        <f t="shared" si="41"/>
        <v>51001155309.536652</v>
      </c>
      <c r="S208" s="14">
        <f t="shared" si="42"/>
        <v>1722315243.4099824</v>
      </c>
      <c r="T208" s="14">
        <f t="shared" si="43"/>
        <v>869654120.24066114</v>
      </c>
      <c r="U208" s="14">
        <f t="shared" si="44"/>
        <v>38418613756.394478</v>
      </c>
      <c r="V208" s="14">
        <f t="shared" si="45"/>
        <v>625496794.65511942</v>
      </c>
      <c r="W208" s="14">
        <f t="shared" si="46"/>
        <v>31814422809.44175</v>
      </c>
      <c r="X208" s="14">
        <f t="shared" si="47"/>
        <v>256352234358.21011</v>
      </c>
      <c r="Y208" s="14">
        <f t="shared" si="48"/>
        <v>425418480169.43781</v>
      </c>
      <c r="Z208" s="14">
        <v>1</v>
      </c>
    </row>
    <row r="209" spans="1:26" ht="15" customHeight="1" x14ac:dyDescent="0.35">
      <c r="A209" s="10" t="s">
        <v>30</v>
      </c>
      <c r="B209" s="10">
        <v>2014</v>
      </c>
      <c r="C209" s="14">
        <v>27003413457.938633</v>
      </c>
      <c r="D209" s="14">
        <v>35723510013.608665</v>
      </c>
      <c r="E209" s="14">
        <v>35586336840.151215</v>
      </c>
      <c r="F209" s="14">
        <v>111136448200.536</v>
      </c>
      <c r="G209" s="14">
        <v>3753034319.7204213</v>
      </c>
      <c r="H209" s="14">
        <v>2050685028.1470308</v>
      </c>
      <c r="I209" s="14">
        <v>88314890548.716385</v>
      </c>
      <c r="J209" s="14">
        <v>1771163827.2604947</v>
      </c>
      <c r="K209" s="14">
        <v>75792321146.863831</v>
      </c>
      <c r="L209" s="14">
        <v>582449455535.81873</v>
      </c>
      <c r="M209" s="14">
        <f t="shared" si="37"/>
        <v>963581258918.76147</v>
      </c>
      <c r="N209" s="13">
        <v>2.3607209614358999</v>
      </c>
      <c r="O209" s="14">
        <f t="shared" si="38"/>
        <v>11438629935.116899</v>
      </c>
      <c r="P209" s="14">
        <f t="shared" si="39"/>
        <v>15132457667.457644</v>
      </c>
      <c r="Q209" s="14">
        <f t="shared" si="40"/>
        <v>15074351192.487381</v>
      </c>
      <c r="R209" s="14">
        <f t="shared" si="41"/>
        <v>47077333584.11731</v>
      </c>
      <c r="S209" s="14">
        <f t="shared" si="42"/>
        <v>1589783113.3068993</v>
      </c>
      <c r="T209" s="14">
        <f t="shared" si="43"/>
        <v>868668962.42566049</v>
      </c>
      <c r="U209" s="14">
        <f t="shared" si="44"/>
        <v>37410135289.771469</v>
      </c>
      <c r="V209" s="14">
        <f t="shared" si="45"/>
        <v>750263947.41002798</v>
      </c>
      <c r="W209" s="14">
        <f t="shared" si="46"/>
        <v>32105582313.61805</v>
      </c>
      <c r="X209" s="14">
        <f t="shared" si="47"/>
        <v>246725244131.15982</v>
      </c>
      <c r="Y209" s="14">
        <f t="shared" si="48"/>
        <v>408172450136.87122</v>
      </c>
      <c r="Z209" s="14">
        <v>1</v>
      </c>
    </row>
    <row r="210" spans="1:26" ht="15" customHeight="1" x14ac:dyDescent="0.35">
      <c r="A210" s="10" t="s">
        <v>31</v>
      </c>
      <c r="B210" s="10">
        <v>1999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f t="shared" si="37"/>
        <v>0</v>
      </c>
      <c r="N210" s="13">
        <v>285.70786301369901</v>
      </c>
      <c r="O210" s="14">
        <f t="shared" si="38"/>
        <v>0</v>
      </c>
      <c r="P210" s="14">
        <f t="shared" si="39"/>
        <v>0</v>
      </c>
      <c r="Q210" s="14">
        <f t="shared" si="40"/>
        <v>0</v>
      </c>
      <c r="R210" s="14">
        <f t="shared" si="41"/>
        <v>0</v>
      </c>
      <c r="S210" s="14">
        <f t="shared" si="42"/>
        <v>0</v>
      </c>
      <c r="T210" s="14">
        <f t="shared" si="43"/>
        <v>0</v>
      </c>
      <c r="U210" s="14">
        <f t="shared" si="44"/>
        <v>0</v>
      </c>
      <c r="V210" s="14">
        <f t="shared" si="45"/>
        <v>0</v>
      </c>
      <c r="W210" s="14">
        <f t="shared" si="46"/>
        <v>0</v>
      </c>
      <c r="X210" s="14">
        <f t="shared" si="47"/>
        <v>0</v>
      </c>
      <c r="Y210" s="14">
        <f t="shared" si="48"/>
        <v>0</v>
      </c>
      <c r="Z210" s="14">
        <v>1000000</v>
      </c>
    </row>
    <row r="211" spans="1:26" ht="15" customHeight="1" x14ac:dyDescent="0.35">
      <c r="A211" s="10" t="s">
        <v>31</v>
      </c>
      <c r="B211" s="10">
        <v>2000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f t="shared" si="37"/>
        <v>0</v>
      </c>
      <c r="N211" s="13">
        <v>308.18666666666701</v>
      </c>
      <c r="O211" s="14">
        <f t="shared" si="38"/>
        <v>0</v>
      </c>
      <c r="P211" s="14">
        <f t="shared" si="39"/>
        <v>0</v>
      </c>
      <c r="Q211" s="14">
        <f t="shared" si="40"/>
        <v>0</v>
      </c>
      <c r="R211" s="14">
        <f t="shared" si="41"/>
        <v>0</v>
      </c>
      <c r="S211" s="14">
        <f t="shared" si="42"/>
        <v>0</v>
      </c>
      <c r="T211" s="14">
        <f t="shared" si="43"/>
        <v>0</v>
      </c>
      <c r="U211" s="14">
        <f t="shared" si="44"/>
        <v>0</v>
      </c>
      <c r="V211" s="14">
        <f t="shared" si="45"/>
        <v>0</v>
      </c>
      <c r="W211" s="14">
        <f t="shared" si="46"/>
        <v>0</v>
      </c>
      <c r="X211" s="14">
        <f t="shared" si="47"/>
        <v>0</v>
      </c>
      <c r="Y211" s="14">
        <f t="shared" si="48"/>
        <v>0</v>
      </c>
      <c r="Z211" s="14">
        <v>1000000</v>
      </c>
    </row>
    <row r="212" spans="1:26" ht="15" customHeight="1" x14ac:dyDescent="0.35">
      <c r="A212" s="10" t="s">
        <v>31</v>
      </c>
      <c r="B212" s="10">
        <v>2001</v>
      </c>
      <c r="C212" s="14">
        <v>3392810000</v>
      </c>
      <c r="D212" s="14">
        <v>0</v>
      </c>
      <c r="E212" s="14">
        <v>5060400000</v>
      </c>
      <c r="F212" s="14">
        <v>180377440000</v>
      </c>
      <c r="G212" s="14">
        <v>1959250000</v>
      </c>
      <c r="H212" s="14">
        <v>12705449999.999998</v>
      </c>
      <c r="I212" s="14">
        <v>19525590000</v>
      </c>
      <c r="J212" s="14">
        <v>1183010000</v>
      </c>
      <c r="K212" s="14">
        <v>12154250000</v>
      </c>
      <c r="L212" s="14">
        <v>3901970000</v>
      </c>
      <c r="M212" s="14">
        <f t="shared" si="37"/>
        <v>240260170000</v>
      </c>
      <c r="N212" s="13">
        <v>328.870833333333</v>
      </c>
      <c r="O212" s="14">
        <f t="shared" si="38"/>
        <v>10316542.715605175</v>
      </c>
      <c r="P212" s="14">
        <f t="shared" si="39"/>
        <v>0</v>
      </c>
      <c r="Q212" s="14">
        <f t="shared" si="40"/>
        <v>15387196.087623069</v>
      </c>
      <c r="R212" s="14">
        <f t="shared" si="41"/>
        <v>548475029.45685422</v>
      </c>
      <c r="S212" s="14">
        <f t="shared" si="42"/>
        <v>5957506.113088985</v>
      </c>
      <c r="T212" s="14">
        <f t="shared" si="43"/>
        <v>38633556.740868412</v>
      </c>
      <c r="U212" s="14">
        <f t="shared" si="44"/>
        <v>59371607.39398706</v>
      </c>
      <c r="V212" s="14">
        <f t="shared" si="45"/>
        <v>3597187.3455890776</v>
      </c>
      <c r="W212" s="14">
        <f t="shared" si="46"/>
        <v>36957518.782703482</v>
      </c>
      <c r="X212" s="14">
        <f t="shared" si="47"/>
        <v>11864749.331677848</v>
      </c>
      <c r="Y212" s="14">
        <f t="shared" si="48"/>
        <v>730560893.96799731</v>
      </c>
      <c r="Z212" s="14">
        <v>1000000</v>
      </c>
    </row>
    <row r="213" spans="1:26" ht="15" customHeight="1" x14ac:dyDescent="0.35">
      <c r="A213" s="10" t="s">
        <v>31</v>
      </c>
      <c r="B213" s="10">
        <v>2002</v>
      </c>
      <c r="C213" s="14">
        <v>4704840000</v>
      </c>
      <c r="D213" s="14">
        <v>0</v>
      </c>
      <c r="E213" s="14">
        <v>6812799999.999999</v>
      </c>
      <c r="F213" s="14">
        <v>229233890000</v>
      </c>
      <c r="G213" s="14">
        <v>955030000</v>
      </c>
      <c r="H213" s="14">
        <v>15023900000</v>
      </c>
      <c r="I213" s="14">
        <v>30159230000</v>
      </c>
      <c r="J213" s="14">
        <v>1438362999.9999998</v>
      </c>
      <c r="K213" s="14">
        <v>16510439999.999998</v>
      </c>
      <c r="L213" s="14">
        <v>2734490000</v>
      </c>
      <c r="M213" s="14">
        <f t="shared" si="37"/>
        <v>307572983000</v>
      </c>
      <c r="N213" s="13">
        <v>359.81752688172003</v>
      </c>
      <c r="O213" s="14">
        <f t="shared" si="38"/>
        <v>13075627.640413929</v>
      </c>
      <c r="P213" s="14">
        <f t="shared" si="39"/>
        <v>0</v>
      </c>
      <c r="Q213" s="14">
        <f t="shared" si="40"/>
        <v>18934041.537780669</v>
      </c>
      <c r="R213" s="14">
        <f t="shared" si="41"/>
        <v>637083724.03814065</v>
      </c>
      <c r="S213" s="14">
        <f t="shared" si="42"/>
        <v>2654206.4481309704</v>
      </c>
      <c r="T213" s="14">
        <f t="shared" si="43"/>
        <v>41754219.507319018</v>
      </c>
      <c r="U213" s="14">
        <f t="shared" si="44"/>
        <v>83818123.762253538</v>
      </c>
      <c r="V213" s="14">
        <f t="shared" si="45"/>
        <v>3997478.9790404555</v>
      </c>
      <c r="W213" s="14">
        <f t="shared" si="46"/>
        <v>45885591.352606192</v>
      </c>
      <c r="X213" s="14">
        <f t="shared" si="47"/>
        <v>7599657.592274229</v>
      </c>
      <c r="Y213" s="14">
        <f t="shared" si="48"/>
        <v>854802670.85795975</v>
      </c>
      <c r="Z213" s="14">
        <v>1000000</v>
      </c>
    </row>
    <row r="214" spans="1:26" ht="15" customHeight="1" x14ac:dyDescent="0.35">
      <c r="A214" s="10" t="s">
        <v>31</v>
      </c>
      <c r="B214" s="10">
        <v>2003</v>
      </c>
      <c r="C214" s="14">
        <v>4018554027.9999995</v>
      </c>
      <c r="D214" s="14">
        <v>0</v>
      </c>
      <c r="E214" s="14">
        <v>3521677318.25</v>
      </c>
      <c r="F214" s="14">
        <v>244706481288.34998</v>
      </c>
      <c r="G214" s="14">
        <v>2358266409.8400002</v>
      </c>
      <c r="H214" s="14">
        <v>21166524163.130001</v>
      </c>
      <c r="I214" s="14">
        <v>42744648354.129997</v>
      </c>
      <c r="J214" s="14">
        <v>1214820662.8099999</v>
      </c>
      <c r="K214" s="14">
        <v>19252840202.23</v>
      </c>
      <c r="L214" s="14">
        <v>1732799799.9999998</v>
      </c>
      <c r="M214" s="14">
        <f t="shared" si="37"/>
        <v>340716612226.73993</v>
      </c>
      <c r="N214" s="13">
        <v>398.662222222222</v>
      </c>
      <c r="O214" s="14">
        <f t="shared" si="38"/>
        <v>10080097.395734629</v>
      </c>
      <c r="P214" s="14">
        <f t="shared" si="39"/>
        <v>0</v>
      </c>
      <c r="Q214" s="14">
        <f t="shared" si="40"/>
        <v>8833737.2390578538</v>
      </c>
      <c r="R214" s="14">
        <f t="shared" si="41"/>
        <v>613819087.05647528</v>
      </c>
      <c r="S214" s="14">
        <f t="shared" si="42"/>
        <v>5915449.9182153689</v>
      </c>
      <c r="T214" s="14">
        <f t="shared" si="43"/>
        <v>53093879.939623103</v>
      </c>
      <c r="U214" s="14">
        <f t="shared" si="44"/>
        <v>107220212.9307936</v>
      </c>
      <c r="V214" s="14">
        <f t="shared" si="45"/>
        <v>3047242.9919202016</v>
      </c>
      <c r="W214" s="14">
        <f t="shared" si="46"/>
        <v>48293615.820708729</v>
      </c>
      <c r="X214" s="14">
        <f t="shared" si="47"/>
        <v>4346536.2490105815</v>
      </c>
      <c r="Y214" s="14">
        <f t="shared" si="48"/>
        <v>854649859.54153919</v>
      </c>
      <c r="Z214" s="14">
        <v>1000000</v>
      </c>
    </row>
    <row r="215" spans="1:26" ht="15" customHeight="1" x14ac:dyDescent="0.35">
      <c r="A215" s="10" t="s">
        <v>31</v>
      </c>
      <c r="B215" s="10">
        <v>2004</v>
      </c>
      <c r="C215" s="14">
        <v>2928757482.79</v>
      </c>
      <c r="D215" s="14">
        <v>0</v>
      </c>
      <c r="E215" s="14">
        <v>5416365551.0100002</v>
      </c>
      <c r="F215" s="14">
        <v>274498347618.85007</v>
      </c>
      <c r="G215" s="14">
        <v>2343262571.5999999</v>
      </c>
      <c r="H215" s="14">
        <v>15942939189</v>
      </c>
      <c r="I215" s="14">
        <v>15672801785.620001</v>
      </c>
      <c r="J215" s="14">
        <v>731503060.60000002</v>
      </c>
      <c r="K215" s="14">
        <v>20941809131.18</v>
      </c>
      <c r="L215" s="14">
        <v>1787074757.9100001</v>
      </c>
      <c r="M215" s="14">
        <f t="shared" si="37"/>
        <v>340262861148.56</v>
      </c>
      <c r="N215" s="13">
        <v>437.935</v>
      </c>
      <c r="O215" s="14">
        <f t="shared" si="38"/>
        <v>6687653.3795882948</v>
      </c>
      <c r="P215" s="14">
        <f t="shared" si="39"/>
        <v>0</v>
      </c>
      <c r="Q215" s="14">
        <f t="shared" si="40"/>
        <v>12367966.823866555</v>
      </c>
      <c r="R215" s="14">
        <f t="shared" si="41"/>
        <v>626801574.70594966</v>
      </c>
      <c r="S215" s="14">
        <f t="shared" si="42"/>
        <v>5350708.6019614777</v>
      </c>
      <c r="T215" s="14">
        <f t="shared" si="43"/>
        <v>36404807.080959506</v>
      </c>
      <c r="U215" s="14">
        <f t="shared" si="44"/>
        <v>35787963.477730714</v>
      </c>
      <c r="V215" s="14">
        <f t="shared" si="45"/>
        <v>1670346.1942982406</v>
      </c>
      <c r="W215" s="14">
        <f t="shared" si="46"/>
        <v>47819446.107710049</v>
      </c>
      <c r="X215" s="14">
        <f t="shared" si="47"/>
        <v>4080684.9370568693</v>
      </c>
      <c r="Y215" s="14">
        <f t="shared" si="48"/>
        <v>776971151.30912125</v>
      </c>
      <c r="Z215" s="14">
        <v>1000000</v>
      </c>
    </row>
    <row r="216" spans="1:26" ht="15" customHeight="1" x14ac:dyDescent="0.35">
      <c r="A216" s="10" t="s">
        <v>31</v>
      </c>
      <c r="B216" s="10">
        <v>2005</v>
      </c>
      <c r="C216" s="14">
        <v>4968974101.1199999</v>
      </c>
      <c r="D216" s="14">
        <v>0</v>
      </c>
      <c r="E216" s="14">
        <v>8507945702.2399998</v>
      </c>
      <c r="F216" s="14">
        <v>279649076462</v>
      </c>
      <c r="G216" s="14">
        <v>1390140498.8300002</v>
      </c>
      <c r="H216" s="14">
        <v>41254368928.672997</v>
      </c>
      <c r="I216" s="14">
        <v>16268730856.439999</v>
      </c>
      <c r="J216" s="14">
        <v>1529276590.0099998</v>
      </c>
      <c r="K216" s="14">
        <v>20061017038.98</v>
      </c>
      <c r="L216" s="14">
        <v>4814797415.9300003</v>
      </c>
      <c r="M216" s="14">
        <f t="shared" si="37"/>
        <v>378444327594.22296</v>
      </c>
      <c r="N216" s="13">
        <v>477.786741487455</v>
      </c>
      <c r="O216" s="14">
        <f t="shared" si="38"/>
        <v>10399983.234466685</v>
      </c>
      <c r="P216" s="14">
        <f t="shared" si="39"/>
        <v>0</v>
      </c>
      <c r="Q216" s="14">
        <f t="shared" si="40"/>
        <v>17806994.132471941</v>
      </c>
      <c r="R216" s="14">
        <f t="shared" si="41"/>
        <v>585301039.52108645</v>
      </c>
      <c r="S216" s="14">
        <f t="shared" si="42"/>
        <v>2909541.8062506039</v>
      </c>
      <c r="T216" s="14">
        <f t="shared" si="43"/>
        <v>86344733.636264354</v>
      </c>
      <c r="U216" s="14">
        <f t="shared" si="44"/>
        <v>34050193.200824007</v>
      </c>
      <c r="V216" s="14">
        <f t="shared" si="45"/>
        <v>3200751.4173562583</v>
      </c>
      <c r="W216" s="14">
        <f t="shared" si="46"/>
        <v>41987387.461873993</v>
      </c>
      <c r="X216" s="14">
        <f t="shared" si="47"/>
        <v>10077293.900915876</v>
      </c>
      <c r="Y216" s="14">
        <f t="shared" si="48"/>
        <v>792077918.31151009</v>
      </c>
      <c r="Z216" s="14">
        <v>1000000</v>
      </c>
    </row>
    <row r="217" spans="1:26" ht="15" customHeight="1" x14ac:dyDescent="0.35">
      <c r="A217" s="10" t="s">
        <v>31</v>
      </c>
      <c r="B217" s="10">
        <v>2006</v>
      </c>
      <c r="C217" s="14">
        <v>5024751127.8500004</v>
      </c>
      <c r="D217" s="14">
        <v>0</v>
      </c>
      <c r="E217" s="14">
        <v>7657912294.1099997</v>
      </c>
      <c r="F217" s="14">
        <v>314528745969.92999</v>
      </c>
      <c r="G217" s="14">
        <v>1370825547.6099999</v>
      </c>
      <c r="H217" s="14">
        <v>61587000372.559998</v>
      </c>
      <c r="I217" s="14">
        <v>15262450650.92</v>
      </c>
      <c r="J217" s="14">
        <v>1594486419.6000001</v>
      </c>
      <c r="K217" s="14">
        <v>19653870028.27</v>
      </c>
      <c r="L217" s="14">
        <v>4212701096.6300006</v>
      </c>
      <c r="M217" s="14">
        <f t="shared" si="37"/>
        <v>430892743507.47998</v>
      </c>
      <c r="N217" s="13">
        <v>511.30181794034797</v>
      </c>
      <c r="O217" s="14">
        <f t="shared" si="38"/>
        <v>9827368.0075908173</v>
      </c>
      <c r="P217" s="14">
        <f t="shared" si="39"/>
        <v>0</v>
      </c>
      <c r="Q217" s="14">
        <f t="shared" si="40"/>
        <v>14977283.524940303</v>
      </c>
      <c r="R217" s="14">
        <f t="shared" si="41"/>
        <v>615152801.99262869</v>
      </c>
      <c r="S217" s="14">
        <f t="shared" si="42"/>
        <v>2681049.6257025432</v>
      </c>
      <c r="T217" s="14">
        <f t="shared" si="43"/>
        <v>120451362.01675928</v>
      </c>
      <c r="U217" s="14">
        <f t="shared" si="44"/>
        <v>29850178.730834521</v>
      </c>
      <c r="V217" s="14">
        <f t="shared" si="45"/>
        <v>3118483.7676169262</v>
      </c>
      <c r="W217" s="14">
        <f t="shared" si="46"/>
        <v>38438881.57378497</v>
      </c>
      <c r="X217" s="14">
        <f t="shared" si="47"/>
        <v>8239167.0610517636</v>
      </c>
      <c r="Y217" s="14">
        <f t="shared" si="48"/>
        <v>842736576.30090988</v>
      </c>
      <c r="Z217" s="14">
        <v>1000000</v>
      </c>
    </row>
    <row r="218" spans="1:26" ht="15" customHeight="1" x14ac:dyDescent="0.35">
      <c r="A218" s="10" t="s">
        <v>31</v>
      </c>
      <c r="B218" s="10">
        <v>2007</v>
      </c>
      <c r="C218" s="14">
        <v>7529484361.5600004</v>
      </c>
      <c r="D218" s="14">
        <v>0</v>
      </c>
      <c r="E218" s="14">
        <v>14753247416.909998</v>
      </c>
      <c r="F218" s="14">
        <v>418129638572.92004</v>
      </c>
      <c r="G218" s="14">
        <v>1780619388.75</v>
      </c>
      <c r="H218" s="14">
        <v>66891573309.540009</v>
      </c>
      <c r="I218" s="14">
        <v>25338557109.389999</v>
      </c>
      <c r="J218" s="14">
        <v>3185811730.3199997</v>
      </c>
      <c r="K218" s="14">
        <v>45081978635.562004</v>
      </c>
      <c r="L218" s="14">
        <v>9235793056.6100006</v>
      </c>
      <c r="M218" s="14">
        <f t="shared" si="37"/>
        <v>591926703581.56201</v>
      </c>
      <c r="N218" s="13">
        <v>516.61739023297503</v>
      </c>
      <c r="O218" s="14">
        <f t="shared" si="38"/>
        <v>14574585.571276426</v>
      </c>
      <c r="P218" s="14">
        <f t="shared" si="39"/>
        <v>0</v>
      </c>
      <c r="Q218" s="14">
        <f t="shared" si="40"/>
        <v>28557396.045566406</v>
      </c>
      <c r="R218" s="14">
        <f t="shared" si="41"/>
        <v>809360363.15842807</v>
      </c>
      <c r="S218" s="14">
        <f t="shared" si="42"/>
        <v>3446688.8308715425</v>
      </c>
      <c r="T218" s="14">
        <f t="shared" si="43"/>
        <v>129479910.22790468</v>
      </c>
      <c r="U218" s="14">
        <f t="shared" si="44"/>
        <v>49047046.399199344</v>
      </c>
      <c r="V218" s="14">
        <f t="shared" si="45"/>
        <v>6166675.3588827476</v>
      </c>
      <c r="W218" s="14">
        <f t="shared" si="46"/>
        <v>87263765.192324877</v>
      </c>
      <c r="X218" s="14">
        <f t="shared" si="47"/>
        <v>17877433.534409296</v>
      </c>
      <c r="Y218" s="14">
        <f t="shared" si="48"/>
        <v>1145773864.3188634</v>
      </c>
      <c r="Z218" s="14">
        <v>1000000</v>
      </c>
    </row>
    <row r="219" spans="1:26" ht="15" customHeight="1" x14ac:dyDescent="0.35">
      <c r="A219" s="10" t="s">
        <v>31</v>
      </c>
      <c r="B219" s="10">
        <v>2008</v>
      </c>
      <c r="C219" s="14">
        <v>11656837728.449999</v>
      </c>
      <c r="D219" s="14">
        <v>0</v>
      </c>
      <c r="E219" s="14">
        <v>15541195427.549999</v>
      </c>
      <c r="F219" s="14">
        <v>608639857210.47986</v>
      </c>
      <c r="G219" s="14">
        <v>1759728413.29</v>
      </c>
      <c r="H219" s="14">
        <v>111461709026.37</v>
      </c>
      <c r="I219" s="14">
        <v>59212861164.509995</v>
      </c>
      <c r="J219" s="14">
        <v>2914887926.1929998</v>
      </c>
      <c r="K219" s="14">
        <v>59418457857.300003</v>
      </c>
      <c r="L219" s="14">
        <v>8398538503.8599997</v>
      </c>
      <c r="M219" s="14">
        <f t="shared" si="37"/>
        <v>879004073258.00293</v>
      </c>
      <c r="N219" s="13">
        <v>526.23551344086002</v>
      </c>
      <c r="O219" s="14">
        <f t="shared" si="38"/>
        <v>22151370.309902184</v>
      </c>
      <c r="P219" s="14">
        <f t="shared" si="39"/>
        <v>0</v>
      </c>
      <c r="Q219" s="14">
        <f t="shared" si="40"/>
        <v>29532775.78309349</v>
      </c>
      <c r="R219" s="14">
        <f t="shared" si="41"/>
        <v>1156592137.2938292</v>
      </c>
      <c r="S219" s="14">
        <f t="shared" si="42"/>
        <v>3343994.0261419923</v>
      </c>
      <c r="T219" s="14">
        <f t="shared" si="43"/>
        <v>211809553.28834227</v>
      </c>
      <c r="U219" s="14">
        <f t="shared" si="44"/>
        <v>112521598.50888611</v>
      </c>
      <c r="V219" s="14">
        <f t="shared" si="45"/>
        <v>5539131.9128836868</v>
      </c>
      <c r="W219" s="14">
        <f t="shared" si="46"/>
        <v>112912291.81547368</v>
      </c>
      <c r="X219" s="14">
        <f t="shared" si="47"/>
        <v>15959657.395497793</v>
      </c>
      <c r="Y219" s="14">
        <f t="shared" si="48"/>
        <v>1670362510.3340504</v>
      </c>
      <c r="Z219" s="14">
        <v>1000000</v>
      </c>
    </row>
    <row r="220" spans="1:26" ht="15" customHeight="1" x14ac:dyDescent="0.35">
      <c r="A220" s="10" t="s">
        <v>31</v>
      </c>
      <c r="B220" s="10">
        <v>2009</v>
      </c>
      <c r="C220" s="14">
        <v>10501300777.890001</v>
      </c>
      <c r="D220" s="14">
        <v>0</v>
      </c>
      <c r="E220" s="14">
        <v>28320110093.210003</v>
      </c>
      <c r="F220" s="14">
        <v>825298357968.38</v>
      </c>
      <c r="G220" s="14">
        <v>2372398691.0300002</v>
      </c>
      <c r="H220" s="14">
        <v>126145412197.14001</v>
      </c>
      <c r="I220" s="14">
        <v>69097363163.050003</v>
      </c>
      <c r="J220" s="14">
        <v>10402045471.748001</v>
      </c>
      <c r="K220" s="14">
        <v>75734101685.030014</v>
      </c>
      <c r="L220" s="14">
        <v>4253504146.3300004</v>
      </c>
      <c r="M220" s="14">
        <f t="shared" si="37"/>
        <v>1152124594193.8081</v>
      </c>
      <c r="N220" s="13">
        <v>573.287956733231</v>
      </c>
      <c r="O220" s="14">
        <f t="shared" si="38"/>
        <v>18317672.043434516</v>
      </c>
      <c r="P220" s="14">
        <f t="shared" si="39"/>
        <v>0</v>
      </c>
      <c r="Q220" s="14">
        <f t="shared" si="40"/>
        <v>49399450.591264114</v>
      </c>
      <c r="R220" s="14">
        <f t="shared" si="41"/>
        <v>1439587816.6902037</v>
      </c>
      <c r="S220" s="14">
        <f t="shared" si="42"/>
        <v>4138232.2150087524</v>
      </c>
      <c r="T220" s="14">
        <f t="shared" si="43"/>
        <v>220038482.78264019</v>
      </c>
      <c r="U220" s="14">
        <f t="shared" si="44"/>
        <v>120528195.91185515</v>
      </c>
      <c r="V220" s="14">
        <f t="shared" si="45"/>
        <v>18144538.620734364</v>
      </c>
      <c r="W220" s="14">
        <f t="shared" si="46"/>
        <v>132104818.87075727</v>
      </c>
      <c r="X220" s="14">
        <f t="shared" si="47"/>
        <v>7419489.7980549941</v>
      </c>
      <c r="Y220" s="14">
        <f t="shared" si="48"/>
        <v>2009678697.5239532</v>
      </c>
      <c r="Z220" s="14">
        <v>1000000</v>
      </c>
    </row>
    <row r="221" spans="1:26" ht="15" customHeight="1" x14ac:dyDescent="0.35">
      <c r="A221" s="10" t="s">
        <v>31</v>
      </c>
      <c r="B221" s="10">
        <v>2010</v>
      </c>
      <c r="C221" s="14">
        <v>16297696492.75</v>
      </c>
      <c r="D221" s="14">
        <v>0</v>
      </c>
      <c r="E221" s="14">
        <v>27695058675.099998</v>
      </c>
      <c r="F221" s="14">
        <v>797392023812.82996</v>
      </c>
      <c r="G221" s="14">
        <v>2695987735.0900002</v>
      </c>
      <c r="H221" s="14">
        <v>140090456550.16998</v>
      </c>
      <c r="I221" s="14">
        <v>36873472377.700005</v>
      </c>
      <c r="J221" s="14">
        <v>5917653901.8899994</v>
      </c>
      <c r="K221" s="14">
        <v>100623380531.35202</v>
      </c>
      <c r="L221" s="14">
        <v>9280239149.3699989</v>
      </c>
      <c r="M221" s="14">
        <f t="shared" si="37"/>
        <v>1136865969226.252</v>
      </c>
      <c r="N221" s="13">
        <v>525.829200716846</v>
      </c>
      <c r="O221" s="14">
        <f t="shared" si="38"/>
        <v>30994278.124021783</v>
      </c>
      <c r="P221" s="14">
        <f t="shared" si="39"/>
        <v>0</v>
      </c>
      <c r="Q221" s="14">
        <f t="shared" si="40"/>
        <v>52669305.23703175</v>
      </c>
      <c r="R221" s="14">
        <f t="shared" si="41"/>
        <v>1516446828.6009433</v>
      </c>
      <c r="S221" s="14">
        <f t="shared" si="42"/>
        <v>5127116.8117226027</v>
      </c>
      <c r="T221" s="14">
        <f t="shared" si="43"/>
        <v>266418176.01454842</v>
      </c>
      <c r="U221" s="14">
        <f t="shared" si="44"/>
        <v>70124428.859088823</v>
      </c>
      <c r="V221" s="14">
        <f t="shared" si="45"/>
        <v>11253946.897248484</v>
      </c>
      <c r="W221" s="14">
        <f t="shared" si="46"/>
        <v>191361340.135115</v>
      </c>
      <c r="X221" s="14">
        <f t="shared" si="47"/>
        <v>17648771.001531579</v>
      </c>
      <c r="Y221" s="14">
        <f t="shared" si="48"/>
        <v>2162044191.6812515</v>
      </c>
      <c r="Z221" s="14">
        <v>1000000</v>
      </c>
    </row>
    <row r="222" spans="1:26" ht="15" customHeight="1" x14ac:dyDescent="0.35">
      <c r="A222" s="10" t="s">
        <v>31</v>
      </c>
      <c r="B222" s="10">
        <v>2011</v>
      </c>
      <c r="C222" s="14">
        <v>13932260854.809999</v>
      </c>
      <c r="D222" s="14">
        <v>0</v>
      </c>
      <c r="E222" s="14">
        <v>31203462440.860001</v>
      </c>
      <c r="F222" s="14">
        <v>822185035842.88513</v>
      </c>
      <c r="G222" s="14">
        <v>3873902080.1999998</v>
      </c>
      <c r="H222" s="14">
        <v>141087684305.95502</v>
      </c>
      <c r="I222" s="14">
        <v>30618003548.259998</v>
      </c>
      <c r="J222" s="14">
        <v>6499288673.5700006</v>
      </c>
      <c r="K222" s="14">
        <v>54851702562.279999</v>
      </c>
      <c r="L222" s="14">
        <v>7670739031.4300003</v>
      </c>
      <c r="M222" s="14">
        <f t="shared" si="37"/>
        <v>1111922079340.25</v>
      </c>
      <c r="N222" s="13">
        <v>505.664239919355</v>
      </c>
      <c r="O222" s="14">
        <f t="shared" si="38"/>
        <v>27552394.958820824</v>
      </c>
      <c r="P222" s="14">
        <f t="shared" si="39"/>
        <v>0</v>
      </c>
      <c r="Q222" s="14">
        <f t="shared" si="40"/>
        <v>61707868.537107609</v>
      </c>
      <c r="R222" s="14">
        <f t="shared" si="41"/>
        <v>1625950523.9563904</v>
      </c>
      <c r="S222" s="14">
        <f t="shared" si="42"/>
        <v>7661016.4895540616</v>
      </c>
      <c r="T222" s="14">
        <f t="shared" si="43"/>
        <v>279014557.81895149</v>
      </c>
      <c r="U222" s="14">
        <f t="shared" si="44"/>
        <v>60550066.884585425</v>
      </c>
      <c r="V222" s="14">
        <f t="shared" si="45"/>
        <v>12852972.704984099</v>
      </c>
      <c r="W222" s="14">
        <f t="shared" si="46"/>
        <v>108474553.33410156</v>
      </c>
      <c r="X222" s="14">
        <f t="shared" si="47"/>
        <v>15169629.224034816</v>
      </c>
      <c r="Y222" s="14">
        <f t="shared" si="48"/>
        <v>2198933583.9085298</v>
      </c>
      <c r="Z222" s="14">
        <v>1000000</v>
      </c>
    </row>
    <row r="223" spans="1:26" ht="15" customHeight="1" x14ac:dyDescent="0.35">
      <c r="A223" s="10" t="s">
        <v>31</v>
      </c>
      <c r="B223" s="10">
        <v>2012</v>
      </c>
      <c r="C223" s="14">
        <v>8301100000</v>
      </c>
      <c r="D223" s="14">
        <v>0</v>
      </c>
      <c r="E223" s="14">
        <v>71902200000</v>
      </c>
      <c r="F223" s="14">
        <v>887162300000</v>
      </c>
      <c r="G223" s="14">
        <v>73336800000</v>
      </c>
      <c r="H223" s="14">
        <v>70278099999.999985</v>
      </c>
      <c r="I223" s="14">
        <v>31047000000</v>
      </c>
      <c r="J223" s="14">
        <v>6624700000.000001</v>
      </c>
      <c r="K223" s="14">
        <v>106394600000</v>
      </c>
      <c r="L223" s="14">
        <v>15309599999.999998</v>
      </c>
      <c r="M223" s="14">
        <f t="shared" si="37"/>
        <v>1270356400000</v>
      </c>
      <c r="N223" s="13">
        <v>502.90146198156702</v>
      </c>
      <c r="O223" s="14">
        <f t="shared" si="38"/>
        <v>16506414.531569332</v>
      </c>
      <c r="P223" s="14">
        <f t="shared" si="39"/>
        <v>0</v>
      </c>
      <c r="Q223" s="14">
        <f t="shared" si="40"/>
        <v>142974728.52173862</v>
      </c>
      <c r="R223" s="14">
        <f t="shared" si="41"/>
        <v>1764087733.0209818</v>
      </c>
      <c r="S223" s="14">
        <f t="shared" si="42"/>
        <v>145827374.83210585</v>
      </c>
      <c r="T223" s="14">
        <f t="shared" si="43"/>
        <v>139745268.8307673</v>
      </c>
      <c r="U223" s="14">
        <f t="shared" si="44"/>
        <v>61735752.124613971</v>
      </c>
      <c r="V223" s="14">
        <f t="shared" si="45"/>
        <v>13172958.324473549</v>
      </c>
      <c r="W223" s="14">
        <f t="shared" si="46"/>
        <v>211561524.55945677</v>
      </c>
      <c r="X223" s="14">
        <f t="shared" si="47"/>
        <v>30442544.230585564</v>
      </c>
      <c r="Y223" s="14">
        <f t="shared" si="48"/>
        <v>2526054298.9762926</v>
      </c>
      <c r="Z223" s="14">
        <v>1000000</v>
      </c>
    </row>
    <row r="224" spans="1:26" ht="15" customHeight="1" x14ac:dyDescent="0.35">
      <c r="A224" s="10" t="s">
        <v>31</v>
      </c>
      <c r="B224" s="14">
        <v>2013</v>
      </c>
      <c r="C224" s="14">
        <v>9233600000</v>
      </c>
      <c r="D224" s="14">
        <v>0</v>
      </c>
      <c r="E224" s="14">
        <v>43770500000</v>
      </c>
      <c r="F224" s="14">
        <v>827653700000</v>
      </c>
      <c r="G224" s="14">
        <v>2714600000.0000005</v>
      </c>
      <c r="H224" s="14">
        <v>170593000000</v>
      </c>
      <c r="I224" s="14">
        <v>50454400000</v>
      </c>
      <c r="J224" s="14">
        <v>7329700000</v>
      </c>
      <c r="K224" s="14">
        <v>102090600000</v>
      </c>
      <c r="L224" s="14">
        <v>10807900000.000002</v>
      </c>
      <c r="M224" s="14">
        <f t="shared" si="37"/>
        <v>1224648000000</v>
      </c>
      <c r="N224" s="13">
        <v>499.76683256528401</v>
      </c>
      <c r="O224" s="14">
        <f t="shared" si="38"/>
        <v>18475815.9172034</v>
      </c>
      <c r="P224" s="14">
        <f t="shared" si="39"/>
        <v>0</v>
      </c>
      <c r="Q224" s="14">
        <f t="shared" si="40"/>
        <v>87581842.467071488</v>
      </c>
      <c r="R224" s="14">
        <f t="shared" si="41"/>
        <v>1656079687.7049348</v>
      </c>
      <c r="S224" s="14">
        <f t="shared" si="42"/>
        <v>5431733.0065023778</v>
      </c>
      <c r="T224" s="14">
        <f t="shared" si="43"/>
        <v>341345181.16048771</v>
      </c>
      <c r="U224" s="14">
        <f t="shared" si="44"/>
        <v>100955879.24676694</v>
      </c>
      <c r="V224" s="14">
        <f t="shared" si="45"/>
        <v>14666239.378825784</v>
      </c>
      <c r="W224" s="14">
        <f t="shared" si="46"/>
        <v>204276461.23687893</v>
      </c>
      <c r="X224" s="14">
        <f t="shared" si="47"/>
        <v>21625884.90421316</v>
      </c>
      <c r="Y224" s="14">
        <f t="shared" si="48"/>
        <v>2450438725.0228848</v>
      </c>
      <c r="Z224" s="14">
        <v>1000000</v>
      </c>
    </row>
    <row r="225" spans="1:26" ht="15" customHeight="1" x14ac:dyDescent="0.35">
      <c r="A225" s="10" t="s">
        <v>31</v>
      </c>
      <c r="B225" s="14">
        <v>2014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f t="shared" si="37"/>
        <v>0</v>
      </c>
      <c r="N225" s="13">
        <v>508.762061639038</v>
      </c>
      <c r="O225" s="14">
        <f t="shared" si="38"/>
        <v>0</v>
      </c>
      <c r="P225" s="14">
        <f t="shared" si="39"/>
        <v>0</v>
      </c>
      <c r="Q225" s="14">
        <f t="shared" si="40"/>
        <v>0</v>
      </c>
      <c r="R225" s="14">
        <f t="shared" si="41"/>
        <v>0</v>
      </c>
      <c r="S225" s="14">
        <f t="shared" si="42"/>
        <v>0</v>
      </c>
      <c r="T225" s="14">
        <f t="shared" si="43"/>
        <v>0</v>
      </c>
      <c r="U225" s="14">
        <f t="shared" si="44"/>
        <v>0</v>
      </c>
      <c r="V225" s="14">
        <f t="shared" si="45"/>
        <v>0</v>
      </c>
      <c r="W225" s="14">
        <f t="shared" si="46"/>
        <v>0</v>
      </c>
      <c r="X225" s="14">
        <f t="shared" si="47"/>
        <v>0</v>
      </c>
      <c r="Y225" s="14">
        <f t="shared" si="48"/>
        <v>0</v>
      </c>
      <c r="Z225" s="14">
        <v>1000000</v>
      </c>
    </row>
  </sheetData>
  <autoFilter ref="A1:Y225" xr:uid="{00000000-0009-0000-0000-000015000000}"/>
  <pageMargins left="0.7" right="0.7" top="0.75" bottom="0.75" header="0.3" footer="0.3"/>
  <pageSetup orientation="portrait" verticalDpi="0"/>
  <ignoredErrors>
    <ignoredError sqref="M2:M225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rgb="FFFF0000"/>
  </sheetPr>
  <dimension ref="A2:Z284"/>
  <sheetViews>
    <sheetView zoomScale="70" zoomScaleNormal="70" zoomScalePageLayoutView="70" workbookViewId="0">
      <pane xSplit="2" ySplit="4" topLeftCell="C7" activePane="bottomRight" state="frozen"/>
      <selection pane="topRight" activeCell="C1" sqref="C1"/>
      <selection pane="bottomLeft" activeCell="A5" sqref="A5"/>
      <selection pane="bottomRight" activeCell="A4" sqref="A4"/>
    </sheetView>
  </sheetViews>
  <sheetFormatPr defaultColWidth="8.81640625" defaultRowHeight="14.5" x14ac:dyDescent="0.35"/>
  <cols>
    <col min="1" max="1" width="3.1796875" style="19" bestFit="1" customWidth="1"/>
    <col min="2" max="2" width="42.81640625" style="19" customWidth="1"/>
    <col min="3" max="3" width="28.81640625" style="19" bestFit="1" customWidth="1"/>
    <col min="4" max="4" width="17.1796875" style="19" bestFit="1" customWidth="1"/>
    <col min="5" max="6" width="18.1796875" style="19" bestFit="1" customWidth="1"/>
    <col min="7" max="8" width="17.1796875" style="19" bestFit="1" customWidth="1"/>
    <col min="9" max="9" width="18.1796875" style="19" bestFit="1" customWidth="1"/>
    <col min="10" max="11" width="17.81640625" style="19" bestFit="1" customWidth="1"/>
    <col min="12" max="12" width="18.1796875" style="19" bestFit="1" customWidth="1"/>
    <col min="13" max="13" width="26.81640625" style="19" bestFit="1" customWidth="1"/>
    <col min="14" max="14" width="17.81640625" style="19" bestFit="1" customWidth="1"/>
    <col min="15" max="17" width="18.1796875" style="19" bestFit="1" customWidth="1"/>
    <col min="18" max="18" width="17.81640625" style="19" bestFit="1" customWidth="1"/>
    <col min="19" max="19" width="20.81640625" style="19" bestFit="1" customWidth="1"/>
    <col min="20" max="21" width="8.81640625" style="19"/>
    <col min="22" max="24" width="18.1796875" style="19" bestFit="1" customWidth="1"/>
    <col min="25" max="16384" width="8.81640625" style="19"/>
  </cols>
  <sheetData>
    <row r="2" spans="1:26" x14ac:dyDescent="0.35">
      <c r="A2" s="19" t="s">
        <v>2</v>
      </c>
      <c r="B2" s="15" t="s">
        <v>16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43"/>
      <c r="N2" s="20"/>
      <c r="O2" s="20"/>
      <c r="P2" s="20"/>
      <c r="Q2" s="20"/>
      <c r="R2" s="20"/>
      <c r="S2" s="20"/>
      <c r="V2" s="20"/>
      <c r="W2" s="20"/>
      <c r="X2" s="20"/>
      <c r="Z2" s="19" t="s">
        <v>2</v>
      </c>
    </row>
    <row r="3" spans="1:26" x14ac:dyDescent="0.35">
      <c r="B3" s="20" t="s">
        <v>78</v>
      </c>
      <c r="C3" s="20"/>
      <c r="D3" s="21"/>
      <c r="V3" s="21"/>
      <c r="W3" s="21"/>
      <c r="X3" s="21"/>
    </row>
    <row r="4" spans="1:26" x14ac:dyDescent="0.35">
      <c r="B4" s="20" t="s">
        <v>80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43"/>
      <c r="N4" s="21"/>
      <c r="O4" s="21"/>
      <c r="P4" s="21"/>
      <c r="Q4" s="21"/>
      <c r="R4" s="21"/>
      <c r="S4" s="21"/>
      <c r="V4" s="21"/>
      <c r="W4" s="21"/>
      <c r="X4" s="21"/>
    </row>
    <row r="5" spans="1:26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V5" s="21"/>
      <c r="W5" s="21"/>
      <c r="X5" s="21"/>
    </row>
    <row r="6" spans="1:26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V6" s="21"/>
      <c r="W6" s="21"/>
      <c r="X6" s="21"/>
    </row>
    <row r="7" spans="1:26" ht="15" customHeight="1" x14ac:dyDescent="0.35">
      <c r="A7" s="19" t="s">
        <v>2</v>
      </c>
      <c r="B7" s="22" t="s">
        <v>57</v>
      </c>
      <c r="C7" s="22" t="s">
        <v>58</v>
      </c>
      <c r="D7" s="18">
        <v>1999</v>
      </c>
      <c r="E7" s="18">
        <v>2000</v>
      </c>
      <c r="F7" s="18">
        <v>2001</v>
      </c>
      <c r="G7" s="18">
        <v>2002</v>
      </c>
      <c r="H7" s="18">
        <v>2003</v>
      </c>
      <c r="I7" s="18">
        <v>2004</v>
      </c>
      <c r="J7" s="18">
        <v>2005</v>
      </c>
      <c r="K7" s="18">
        <v>2006</v>
      </c>
      <c r="L7" s="18">
        <v>2007</v>
      </c>
      <c r="M7" s="18">
        <v>2008</v>
      </c>
      <c r="N7" s="18">
        <v>2009</v>
      </c>
      <c r="O7" s="18">
        <v>2010</v>
      </c>
      <c r="P7" s="18">
        <v>2011</v>
      </c>
      <c r="Q7" s="18">
        <v>2012</v>
      </c>
      <c r="R7" s="18">
        <v>2013</v>
      </c>
      <c r="S7" s="18">
        <v>2014</v>
      </c>
      <c r="V7" s="18" t="s">
        <v>72</v>
      </c>
      <c r="W7" s="18" t="s">
        <v>73</v>
      </c>
      <c r="X7" s="18" t="s">
        <v>74</v>
      </c>
    </row>
    <row r="8" spans="1:26" ht="15" customHeight="1" x14ac:dyDescent="0.35">
      <c r="B8" s="433" t="s">
        <v>0</v>
      </c>
      <c r="C8" s="68" t="s">
        <v>59</v>
      </c>
      <c r="D8" s="32"/>
      <c r="E8" s="32">
        <f t="shared" ref="E8:S12" si="0">E13+E18+E23+E28+E33+E38+E43+E48+E53+E58</f>
        <v>0</v>
      </c>
      <c r="F8" s="32">
        <f t="shared" si="0"/>
        <v>0</v>
      </c>
      <c r="G8" s="32">
        <f t="shared" si="0"/>
        <v>0</v>
      </c>
      <c r="H8" s="32">
        <f t="shared" si="0"/>
        <v>0</v>
      </c>
      <c r="I8" s="32">
        <f t="shared" si="0"/>
        <v>0</v>
      </c>
      <c r="J8" s="32">
        <f t="shared" ref="J8:S8" si="1">SUM(J9:J12)</f>
        <v>0</v>
      </c>
      <c r="K8" s="32">
        <f t="shared" si="1"/>
        <v>0</v>
      </c>
      <c r="L8" s="32">
        <f t="shared" si="1"/>
        <v>251369021</v>
      </c>
      <c r="M8" s="32">
        <f t="shared" si="1"/>
        <v>810803601</v>
      </c>
      <c r="N8" s="32">
        <f t="shared" si="1"/>
        <v>0</v>
      </c>
      <c r="O8" s="32">
        <f t="shared" si="1"/>
        <v>0</v>
      </c>
      <c r="P8" s="32">
        <f t="shared" si="1"/>
        <v>0</v>
      </c>
      <c r="Q8" s="32">
        <f t="shared" si="1"/>
        <v>0</v>
      </c>
      <c r="R8" s="32">
        <f t="shared" si="1"/>
        <v>0</v>
      </c>
      <c r="S8" s="32">
        <f t="shared" si="1"/>
        <v>0</v>
      </c>
      <c r="V8" s="35">
        <f>AVERAGE(D8:H8)</f>
        <v>0</v>
      </c>
      <c r="W8" s="35">
        <f t="shared" ref="W8:W71" si="2">AVERAGE(I8:M8)</f>
        <v>212434524.40000001</v>
      </c>
      <c r="X8" s="35">
        <f>AVERAGE(N8:S8)</f>
        <v>0</v>
      </c>
    </row>
    <row r="9" spans="1:26" ht="15" customHeight="1" x14ac:dyDescent="0.35">
      <c r="B9" s="433"/>
      <c r="C9" s="20" t="s">
        <v>60</v>
      </c>
      <c r="D9" s="32"/>
      <c r="E9" s="32">
        <f t="shared" si="0"/>
        <v>0</v>
      </c>
      <c r="F9" s="32">
        <f t="shared" si="0"/>
        <v>0</v>
      </c>
      <c r="G9" s="32">
        <f t="shared" si="0"/>
        <v>0</v>
      </c>
      <c r="H9" s="32">
        <f t="shared" si="0"/>
        <v>0</v>
      </c>
      <c r="I9" s="32">
        <f t="shared" si="0"/>
        <v>0</v>
      </c>
      <c r="J9" s="32">
        <f t="shared" si="0"/>
        <v>0</v>
      </c>
      <c r="K9" s="32">
        <f t="shared" si="0"/>
        <v>0</v>
      </c>
      <c r="L9" s="32">
        <f t="shared" si="0"/>
        <v>0</v>
      </c>
      <c r="M9" s="32">
        <f t="shared" si="0"/>
        <v>0</v>
      </c>
      <c r="N9" s="32">
        <f t="shared" si="0"/>
        <v>0</v>
      </c>
      <c r="O9" s="32">
        <f t="shared" si="0"/>
        <v>0</v>
      </c>
      <c r="P9" s="32">
        <f t="shared" si="0"/>
        <v>0</v>
      </c>
      <c r="Q9" s="32">
        <f t="shared" si="0"/>
        <v>0</v>
      </c>
      <c r="R9" s="32">
        <f t="shared" si="0"/>
        <v>0</v>
      </c>
      <c r="S9" s="32">
        <f t="shared" si="0"/>
        <v>0</v>
      </c>
      <c r="V9" s="35">
        <f>AVERAGE(D9:H9)</f>
        <v>0</v>
      </c>
      <c r="W9" s="35">
        <f t="shared" si="2"/>
        <v>0</v>
      </c>
      <c r="X9" s="35">
        <f t="shared" ref="X9:X71" si="3">AVERAGE(N9:S9)</f>
        <v>0</v>
      </c>
    </row>
    <row r="10" spans="1:26" ht="15" customHeight="1" x14ac:dyDescent="0.35">
      <c r="B10" s="433"/>
      <c r="C10" s="66" t="s">
        <v>61</v>
      </c>
      <c r="D10" s="32"/>
      <c r="E10" s="32">
        <f t="shared" si="0"/>
        <v>0</v>
      </c>
      <c r="F10" s="32">
        <f t="shared" si="0"/>
        <v>0</v>
      </c>
      <c r="G10" s="32">
        <f t="shared" si="0"/>
        <v>0</v>
      </c>
      <c r="H10" s="32">
        <f t="shared" si="0"/>
        <v>0</v>
      </c>
      <c r="I10" s="32">
        <f t="shared" si="0"/>
        <v>0</v>
      </c>
      <c r="J10" s="32">
        <f t="shared" si="0"/>
        <v>0</v>
      </c>
      <c r="K10" s="32">
        <f t="shared" si="0"/>
        <v>0</v>
      </c>
      <c r="L10" s="32">
        <f t="shared" si="0"/>
        <v>0</v>
      </c>
      <c r="M10" s="32">
        <f t="shared" si="0"/>
        <v>0</v>
      </c>
      <c r="N10" s="32">
        <f t="shared" si="0"/>
        <v>0</v>
      </c>
      <c r="O10" s="32">
        <f t="shared" si="0"/>
        <v>0</v>
      </c>
      <c r="P10" s="32">
        <f t="shared" si="0"/>
        <v>0</v>
      </c>
      <c r="Q10" s="32">
        <f t="shared" si="0"/>
        <v>0</v>
      </c>
      <c r="R10" s="32">
        <f t="shared" si="0"/>
        <v>0</v>
      </c>
      <c r="S10" s="32">
        <f t="shared" si="0"/>
        <v>0</v>
      </c>
      <c r="V10" s="35">
        <f>AVERAGE(D10:S10)</f>
        <v>0</v>
      </c>
      <c r="W10" s="35">
        <f t="shared" si="2"/>
        <v>0</v>
      </c>
      <c r="X10" s="35">
        <f t="shared" si="3"/>
        <v>0</v>
      </c>
    </row>
    <row r="11" spans="1:26" ht="15" customHeight="1" x14ac:dyDescent="0.35">
      <c r="B11" s="433"/>
      <c r="C11" s="66" t="s">
        <v>62</v>
      </c>
      <c r="D11" s="32"/>
      <c r="E11" s="32">
        <f t="shared" si="0"/>
        <v>0</v>
      </c>
      <c r="F11" s="32">
        <f t="shared" si="0"/>
        <v>0</v>
      </c>
      <c r="G11" s="32">
        <f t="shared" si="0"/>
        <v>0</v>
      </c>
      <c r="H11" s="32">
        <f t="shared" si="0"/>
        <v>0</v>
      </c>
      <c r="I11" s="32">
        <f t="shared" si="0"/>
        <v>0</v>
      </c>
      <c r="J11" s="32">
        <v>0</v>
      </c>
      <c r="K11" s="32">
        <v>0</v>
      </c>
      <c r="L11" s="32">
        <v>251369021</v>
      </c>
      <c r="M11" s="32">
        <v>810803601</v>
      </c>
      <c r="N11" s="32">
        <f t="shared" si="0"/>
        <v>0</v>
      </c>
      <c r="O11" s="32">
        <f t="shared" si="0"/>
        <v>0</v>
      </c>
      <c r="P11" s="32">
        <f t="shared" si="0"/>
        <v>0</v>
      </c>
      <c r="Q11" s="32">
        <f t="shared" si="0"/>
        <v>0</v>
      </c>
      <c r="R11" s="32">
        <f t="shared" si="0"/>
        <v>0</v>
      </c>
      <c r="S11" s="32">
        <f t="shared" si="0"/>
        <v>0</v>
      </c>
      <c r="V11" s="35">
        <f>AVERAGE(D11:S11)</f>
        <v>70811508.13333334</v>
      </c>
      <c r="W11" s="35">
        <f t="shared" si="2"/>
        <v>212434524.40000001</v>
      </c>
      <c r="X11" s="35">
        <f t="shared" si="3"/>
        <v>0</v>
      </c>
    </row>
    <row r="12" spans="1:26" ht="15" customHeight="1" x14ac:dyDescent="0.35">
      <c r="B12" s="434"/>
      <c r="C12" s="67" t="s">
        <v>63</v>
      </c>
      <c r="D12" s="39"/>
      <c r="E12" s="39">
        <f t="shared" si="0"/>
        <v>0</v>
      </c>
      <c r="F12" s="39">
        <f t="shared" si="0"/>
        <v>0</v>
      </c>
      <c r="G12" s="39">
        <f t="shared" si="0"/>
        <v>0</v>
      </c>
      <c r="H12" s="39">
        <f t="shared" si="0"/>
        <v>0</v>
      </c>
      <c r="I12" s="39">
        <f t="shared" si="0"/>
        <v>0</v>
      </c>
      <c r="J12" s="39">
        <f t="shared" si="0"/>
        <v>0</v>
      </c>
      <c r="K12" s="39">
        <f t="shared" si="0"/>
        <v>0</v>
      </c>
      <c r="L12" s="39">
        <f t="shared" si="0"/>
        <v>0</v>
      </c>
      <c r="M12" s="39">
        <f t="shared" si="0"/>
        <v>0</v>
      </c>
      <c r="N12" s="39">
        <f t="shared" si="0"/>
        <v>0</v>
      </c>
      <c r="O12" s="39">
        <f t="shared" si="0"/>
        <v>0</v>
      </c>
      <c r="P12" s="39">
        <f t="shared" si="0"/>
        <v>0</v>
      </c>
      <c r="Q12" s="39">
        <f t="shared" si="0"/>
        <v>0</v>
      </c>
      <c r="R12" s="39">
        <f t="shared" si="0"/>
        <v>0</v>
      </c>
      <c r="S12" s="39">
        <f t="shared" si="0"/>
        <v>0</v>
      </c>
      <c r="V12" s="38">
        <f>AVERAGE(D12:S12)</f>
        <v>0</v>
      </c>
      <c r="W12" s="38">
        <f t="shared" si="2"/>
        <v>0</v>
      </c>
      <c r="X12" s="38">
        <f t="shared" si="3"/>
        <v>0</v>
      </c>
    </row>
    <row r="13" spans="1:26" ht="15" customHeight="1" x14ac:dyDescent="0.35">
      <c r="B13" s="390" t="s">
        <v>4</v>
      </c>
      <c r="C13" s="68" t="s">
        <v>59</v>
      </c>
      <c r="D13" s="34"/>
      <c r="E13" s="32">
        <f>SUM(E14:E17)</f>
        <v>0</v>
      </c>
      <c r="F13" s="32">
        <f t="shared" ref="F13:S13" si="4">SUM(F14:F17)</f>
        <v>0</v>
      </c>
      <c r="G13" s="32">
        <f t="shared" si="4"/>
        <v>0</v>
      </c>
      <c r="H13" s="32">
        <f t="shared" si="4"/>
        <v>0</v>
      </c>
      <c r="I13" s="32">
        <f t="shared" si="4"/>
        <v>0</v>
      </c>
      <c r="J13" s="32">
        <f t="shared" si="4"/>
        <v>0</v>
      </c>
      <c r="K13" s="32">
        <f t="shared" si="4"/>
        <v>0</v>
      </c>
      <c r="L13" s="32">
        <f t="shared" si="4"/>
        <v>0</v>
      </c>
      <c r="M13" s="32">
        <f t="shared" si="4"/>
        <v>0</v>
      </c>
      <c r="N13" s="32">
        <f t="shared" si="4"/>
        <v>0</v>
      </c>
      <c r="O13" s="32">
        <f t="shared" si="4"/>
        <v>0</v>
      </c>
      <c r="P13" s="32">
        <f t="shared" si="4"/>
        <v>0</v>
      </c>
      <c r="Q13" s="32">
        <f t="shared" si="4"/>
        <v>0</v>
      </c>
      <c r="R13" s="32">
        <f t="shared" si="4"/>
        <v>0</v>
      </c>
      <c r="S13" s="32">
        <f t="shared" si="4"/>
        <v>0</v>
      </c>
      <c r="V13" s="35">
        <f>AVERAGE(D13:H13)</f>
        <v>0</v>
      </c>
      <c r="W13" s="35">
        <f t="shared" si="2"/>
        <v>0</v>
      </c>
      <c r="X13" s="35">
        <f t="shared" si="3"/>
        <v>0</v>
      </c>
    </row>
    <row r="14" spans="1:26" x14ac:dyDescent="0.35">
      <c r="B14" s="390"/>
      <c r="C14" s="20" t="s">
        <v>60</v>
      </c>
      <c r="D14" s="35"/>
      <c r="E14" s="35"/>
      <c r="F14" s="35"/>
      <c r="G14" s="35"/>
      <c r="H14" s="35"/>
      <c r="I14" s="35"/>
      <c r="J14" s="35"/>
      <c r="K14" s="35"/>
      <c r="L14" s="34"/>
      <c r="M14" s="34"/>
      <c r="N14" s="34"/>
      <c r="O14" s="34"/>
      <c r="P14" s="34"/>
      <c r="Q14" s="34"/>
      <c r="R14" s="34"/>
      <c r="S14" s="34"/>
      <c r="V14" s="35" t="e">
        <f>AVERAGE(D14:H14)</f>
        <v>#DIV/0!</v>
      </c>
      <c r="W14" s="35" t="e">
        <f t="shared" si="2"/>
        <v>#DIV/0!</v>
      </c>
      <c r="X14" s="35" t="e">
        <f t="shared" si="3"/>
        <v>#DIV/0!</v>
      </c>
    </row>
    <row r="15" spans="1:26" x14ac:dyDescent="0.35">
      <c r="B15" s="390"/>
      <c r="C15" s="66" t="s">
        <v>61</v>
      </c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V15" s="35" t="e">
        <f>AVERAGE(D15:S15)</f>
        <v>#DIV/0!</v>
      </c>
      <c r="W15" s="35" t="e">
        <f t="shared" si="2"/>
        <v>#DIV/0!</v>
      </c>
      <c r="X15" s="35" t="e">
        <f t="shared" si="3"/>
        <v>#DIV/0!</v>
      </c>
    </row>
    <row r="16" spans="1:26" x14ac:dyDescent="0.35">
      <c r="B16" s="390"/>
      <c r="C16" s="66" t="s">
        <v>62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V16" s="35" t="e">
        <f>AVERAGE(D16:S16)</f>
        <v>#DIV/0!</v>
      </c>
      <c r="W16" s="35" t="e">
        <f t="shared" si="2"/>
        <v>#DIV/0!</v>
      </c>
      <c r="X16" s="35" t="e">
        <f t="shared" si="3"/>
        <v>#DIV/0!</v>
      </c>
    </row>
    <row r="17" spans="2:24" x14ac:dyDescent="0.35">
      <c r="B17" s="391"/>
      <c r="C17" s="67" t="s">
        <v>63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V17" s="38" t="e">
        <f>AVERAGE(D17:S17)</f>
        <v>#DIV/0!</v>
      </c>
      <c r="W17" s="38" t="e">
        <f t="shared" si="2"/>
        <v>#DIV/0!</v>
      </c>
      <c r="X17" s="38" t="e">
        <f t="shared" si="3"/>
        <v>#DIV/0!</v>
      </c>
    </row>
    <row r="18" spans="2:24" ht="15" customHeight="1" x14ac:dyDescent="0.35">
      <c r="B18" s="390" t="s">
        <v>5</v>
      </c>
      <c r="C18" s="17" t="s">
        <v>59</v>
      </c>
      <c r="D18" s="35"/>
      <c r="E18" s="32">
        <f>SUM(E19:E22)</f>
        <v>0</v>
      </c>
      <c r="F18" s="32">
        <f>SUM(F19:F22)</f>
        <v>0</v>
      </c>
      <c r="G18" s="32">
        <f t="shared" ref="G18:S18" si="5">SUM(G19:G22)</f>
        <v>0</v>
      </c>
      <c r="H18" s="32">
        <f t="shared" si="5"/>
        <v>0</v>
      </c>
      <c r="I18" s="32">
        <f t="shared" si="5"/>
        <v>0</v>
      </c>
      <c r="J18" s="32">
        <f t="shared" si="5"/>
        <v>0</v>
      </c>
      <c r="K18" s="32">
        <f t="shared" si="5"/>
        <v>0</v>
      </c>
      <c r="L18" s="32">
        <f t="shared" si="5"/>
        <v>0</v>
      </c>
      <c r="M18" s="32">
        <f t="shared" si="5"/>
        <v>0</v>
      </c>
      <c r="N18" s="32">
        <f t="shared" si="5"/>
        <v>0</v>
      </c>
      <c r="O18" s="32">
        <f t="shared" si="5"/>
        <v>0</v>
      </c>
      <c r="P18" s="32">
        <f t="shared" si="5"/>
        <v>0</v>
      </c>
      <c r="Q18" s="32">
        <f t="shared" si="5"/>
        <v>0</v>
      </c>
      <c r="R18" s="32">
        <f t="shared" si="5"/>
        <v>0</v>
      </c>
      <c r="S18" s="32">
        <f t="shared" si="5"/>
        <v>0</v>
      </c>
      <c r="V18" s="35">
        <f>AVERAGE(D18:H18)</f>
        <v>0</v>
      </c>
      <c r="W18" s="35">
        <f t="shared" si="2"/>
        <v>0</v>
      </c>
      <c r="X18" s="35">
        <f t="shared" si="3"/>
        <v>0</v>
      </c>
    </row>
    <row r="19" spans="2:24" x14ac:dyDescent="0.35">
      <c r="B19" s="390"/>
      <c r="C19" s="20" t="s">
        <v>60</v>
      </c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V19" s="35" t="e">
        <f>AVERAGE(D19:S19)</f>
        <v>#DIV/0!</v>
      </c>
      <c r="W19" s="35" t="e">
        <f t="shared" si="2"/>
        <v>#DIV/0!</v>
      </c>
      <c r="X19" s="35" t="e">
        <f t="shared" si="3"/>
        <v>#DIV/0!</v>
      </c>
    </row>
    <row r="20" spans="2:24" x14ac:dyDescent="0.35">
      <c r="B20" s="390"/>
      <c r="C20" s="20" t="s">
        <v>61</v>
      </c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24"/>
      <c r="U20" s="24"/>
      <c r="V20" s="35" t="e">
        <f>AVERAGE(D20:S20)</f>
        <v>#DIV/0!</v>
      </c>
      <c r="W20" s="35" t="e">
        <f t="shared" si="2"/>
        <v>#DIV/0!</v>
      </c>
      <c r="X20" s="35" t="e">
        <f t="shared" si="3"/>
        <v>#DIV/0!</v>
      </c>
    </row>
    <row r="21" spans="2:24" x14ac:dyDescent="0.35">
      <c r="B21" s="390"/>
      <c r="C21" s="20" t="s">
        <v>62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24"/>
      <c r="U21" s="24"/>
      <c r="V21" s="35" t="e">
        <f>AVERAGE(D21:S21)</f>
        <v>#DIV/0!</v>
      </c>
      <c r="W21" s="35" t="e">
        <f t="shared" si="2"/>
        <v>#DIV/0!</v>
      </c>
      <c r="X21" s="35" t="e">
        <f t="shared" si="3"/>
        <v>#DIV/0!</v>
      </c>
    </row>
    <row r="22" spans="2:24" x14ac:dyDescent="0.35">
      <c r="B22" s="391"/>
      <c r="C22" s="27" t="s">
        <v>63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24"/>
      <c r="U22" s="24"/>
      <c r="V22" s="38" t="e">
        <f>AVERAGE(D22:S22)</f>
        <v>#DIV/0!</v>
      </c>
      <c r="W22" s="38" t="e">
        <f t="shared" si="2"/>
        <v>#DIV/0!</v>
      </c>
      <c r="X22" s="38" t="e">
        <f t="shared" si="3"/>
        <v>#DIV/0!</v>
      </c>
    </row>
    <row r="23" spans="2:24" ht="15" customHeight="1" x14ac:dyDescent="0.35">
      <c r="B23" s="390" t="s">
        <v>6</v>
      </c>
      <c r="C23" s="17" t="s">
        <v>59</v>
      </c>
      <c r="D23" s="35"/>
      <c r="E23" s="32">
        <f>SUM(E24:E27)</f>
        <v>0</v>
      </c>
      <c r="F23" s="32">
        <f>SUM(F24:F27)</f>
        <v>0</v>
      </c>
      <c r="G23" s="32">
        <f t="shared" ref="G23:S23" si="6">SUM(G24:G27)</f>
        <v>0</v>
      </c>
      <c r="H23" s="32">
        <f t="shared" si="6"/>
        <v>0</v>
      </c>
      <c r="I23" s="32">
        <f t="shared" si="6"/>
        <v>0</v>
      </c>
      <c r="J23" s="32">
        <f t="shared" si="6"/>
        <v>0</v>
      </c>
      <c r="K23" s="32">
        <f t="shared" si="6"/>
        <v>0</v>
      </c>
      <c r="L23" s="32">
        <f t="shared" si="6"/>
        <v>0</v>
      </c>
      <c r="M23" s="32">
        <f t="shared" si="6"/>
        <v>0</v>
      </c>
      <c r="N23" s="32">
        <f t="shared" si="6"/>
        <v>0</v>
      </c>
      <c r="O23" s="32">
        <f t="shared" si="6"/>
        <v>0</v>
      </c>
      <c r="P23" s="32">
        <f t="shared" si="6"/>
        <v>0</v>
      </c>
      <c r="Q23" s="32">
        <f t="shared" si="6"/>
        <v>0</v>
      </c>
      <c r="R23" s="32">
        <f t="shared" si="6"/>
        <v>0</v>
      </c>
      <c r="S23" s="32">
        <f t="shared" si="6"/>
        <v>0</v>
      </c>
      <c r="V23" s="35">
        <f>AVERAGE(D23:H23)</f>
        <v>0</v>
      </c>
      <c r="W23" s="35">
        <f t="shared" si="2"/>
        <v>0</v>
      </c>
      <c r="X23" s="35">
        <f t="shared" si="3"/>
        <v>0</v>
      </c>
    </row>
    <row r="24" spans="2:24" x14ac:dyDescent="0.35">
      <c r="B24" s="390"/>
      <c r="C24" s="20" t="s">
        <v>60</v>
      </c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V24" s="35" t="e">
        <f>AVERAGE(D24:S24)</f>
        <v>#DIV/0!</v>
      </c>
      <c r="W24" s="35" t="e">
        <f t="shared" si="2"/>
        <v>#DIV/0!</v>
      </c>
      <c r="X24" s="35" t="e">
        <f t="shared" si="3"/>
        <v>#DIV/0!</v>
      </c>
    </row>
    <row r="25" spans="2:24" x14ac:dyDescent="0.35">
      <c r="B25" s="390"/>
      <c r="C25" s="20" t="s">
        <v>61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V25" s="35" t="e">
        <f>AVERAGE(D25:S25)</f>
        <v>#DIV/0!</v>
      </c>
      <c r="W25" s="35" t="e">
        <f t="shared" si="2"/>
        <v>#DIV/0!</v>
      </c>
      <c r="X25" s="35" t="e">
        <f t="shared" si="3"/>
        <v>#DIV/0!</v>
      </c>
    </row>
    <row r="26" spans="2:24" x14ac:dyDescent="0.35">
      <c r="B26" s="390"/>
      <c r="C26" s="20" t="s">
        <v>62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V26" s="35" t="e">
        <f>AVERAGE(D26:S26)</f>
        <v>#DIV/0!</v>
      </c>
      <c r="W26" s="35" t="e">
        <f t="shared" si="2"/>
        <v>#DIV/0!</v>
      </c>
      <c r="X26" s="35" t="e">
        <f t="shared" si="3"/>
        <v>#DIV/0!</v>
      </c>
    </row>
    <row r="27" spans="2:24" x14ac:dyDescent="0.35">
      <c r="B27" s="391"/>
      <c r="C27" s="27" t="s">
        <v>63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V27" s="38" t="e">
        <f>AVERAGE(D27:S27)</f>
        <v>#DIV/0!</v>
      </c>
      <c r="W27" s="38" t="e">
        <f t="shared" si="2"/>
        <v>#DIV/0!</v>
      </c>
      <c r="X27" s="38" t="e">
        <f t="shared" si="3"/>
        <v>#DIV/0!</v>
      </c>
    </row>
    <row r="28" spans="2:24" ht="15" customHeight="1" x14ac:dyDescent="0.35">
      <c r="B28" s="393" t="s">
        <v>7</v>
      </c>
      <c r="C28" s="28" t="s">
        <v>59</v>
      </c>
      <c r="D28" s="36"/>
      <c r="E28" s="32">
        <f>SUM(E29:E32)</f>
        <v>0</v>
      </c>
      <c r="F28" s="32">
        <f>SUM(F29:F32)</f>
        <v>0</v>
      </c>
      <c r="G28" s="32">
        <f t="shared" ref="G28:S28" si="7">SUM(G29:G32)</f>
        <v>0</v>
      </c>
      <c r="H28" s="32">
        <f t="shared" si="7"/>
        <v>0</v>
      </c>
      <c r="I28" s="32">
        <f t="shared" si="7"/>
        <v>0</v>
      </c>
      <c r="J28" s="32">
        <f t="shared" si="7"/>
        <v>0</v>
      </c>
      <c r="K28" s="32">
        <f t="shared" si="7"/>
        <v>0</v>
      </c>
      <c r="L28" s="32">
        <f t="shared" si="7"/>
        <v>0</v>
      </c>
      <c r="M28" s="32">
        <f t="shared" si="7"/>
        <v>0</v>
      </c>
      <c r="N28" s="32">
        <f t="shared" si="7"/>
        <v>0</v>
      </c>
      <c r="O28" s="32">
        <f t="shared" si="7"/>
        <v>0</v>
      </c>
      <c r="P28" s="32">
        <f t="shared" si="7"/>
        <v>0</v>
      </c>
      <c r="Q28" s="32">
        <f t="shared" si="7"/>
        <v>0</v>
      </c>
      <c r="R28" s="32">
        <f t="shared" si="7"/>
        <v>0</v>
      </c>
      <c r="S28" s="32">
        <f t="shared" si="7"/>
        <v>0</v>
      </c>
      <c r="V28" s="36">
        <f>AVERAGE(D28:H28)</f>
        <v>0</v>
      </c>
      <c r="W28" s="36">
        <f t="shared" si="2"/>
        <v>0</v>
      </c>
      <c r="X28" s="36">
        <f t="shared" si="3"/>
        <v>0</v>
      </c>
    </row>
    <row r="29" spans="2:24" x14ac:dyDescent="0.35">
      <c r="B29" s="390"/>
      <c r="C29" s="20" t="s">
        <v>60</v>
      </c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V29" s="35" t="e">
        <f>AVERAGE(D29:H29)</f>
        <v>#DIV/0!</v>
      </c>
      <c r="W29" s="35" t="e">
        <f t="shared" si="2"/>
        <v>#DIV/0!</v>
      </c>
      <c r="X29" s="35" t="e">
        <f t="shared" si="3"/>
        <v>#DIV/0!</v>
      </c>
    </row>
    <row r="30" spans="2:24" x14ac:dyDescent="0.35">
      <c r="B30" s="390"/>
      <c r="C30" s="20" t="s">
        <v>61</v>
      </c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V30" s="35" t="e">
        <f>AVERAGE(D30:S30)</f>
        <v>#DIV/0!</v>
      </c>
      <c r="W30" s="35" t="e">
        <f t="shared" si="2"/>
        <v>#DIV/0!</v>
      </c>
      <c r="X30" s="35" t="e">
        <f t="shared" si="3"/>
        <v>#DIV/0!</v>
      </c>
    </row>
    <row r="31" spans="2:24" x14ac:dyDescent="0.35">
      <c r="B31" s="390"/>
      <c r="C31" s="20" t="s">
        <v>62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V31" s="35" t="e">
        <f>AVERAGE(D31:S31)</f>
        <v>#DIV/0!</v>
      </c>
      <c r="W31" s="35" t="e">
        <f t="shared" si="2"/>
        <v>#DIV/0!</v>
      </c>
      <c r="X31" s="35" t="e">
        <f t="shared" si="3"/>
        <v>#DIV/0!</v>
      </c>
    </row>
    <row r="32" spans="2:24" x14ac:dyDescent="0.35">
      <c r="B32" s="391"/>
      <c r="C32" s="27" t="s">
        <v>63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V32" s="38" t="e">
        <f>AVERAGE(D32:S32)</f>
        <v>#DIV/0!</v>
      </c>
      <c r="W32" s="38" t="e">
        <f t="shared" si="2"/>
        <v>#DIV/0!</v>
      </c>
      <c r="X32" s="38" t="e">
        <f t="shared" si="3"/>
        <v>#DIV/0!</v>
      </c>
    </row>
    <row r="33" spans="2:24" ht="15" customHeight="1" x14ac:dyDescent="0.35">
      <c r="B33" s="393" t="s">
        <v>8</v>
      </c>
      <c r="C33" s="28" t="s">
        <v>59</v>
      </c>
      <c r="D33" s="36"/>
      <c r="E33" s="32">
        <f>SUM(E34:E37)</f>
        <v>0</v>
      </c>
      <c r="F33" s="32">
        <f>SUM(F34:F37)</f>
        <v>0</v>
      </c>
      <c r="G33" s="32">
        <f t="shared" ref="G33:S33" si="8">SUM(G34:G37)</f>
        <v>0</v>
      </c>
      <c r="H33" s="32">
        <f t="shared" si="8"/>
        <v>0</v>
      </c>
      <c r="I33" s="32">
        <f t="shared" si="8"/>
        <v>0</v>
      </c>
      <c r="J33" s="32">
        <f t="shared" si="8"/>
        <v>0</v>
      </c>
      <c r="K33" s="32">
        <f t="shared" si="8"/>
        <v>0</v>
      </c>
      <c r="L33" s="32">
        <f t="shared" si="8"/>
        <v>0</v>
      </c>
      <c r="M33" s="32">
        <f t="shared" si="8"/>
        <v>0</v>
      </c>
      <c r="N33" s="32">
        <f t="shared" si="8"/>
        <v>0</v>
      </c>
      <c r="O33" s="32">
        <f t="shared" si="8"/>
        <v>0</v>
      </c>
      <c r="P33" s="32">
        <f t="shared" si="8"/>
        <v>0</v>
      </c>
      <c r="Q33" s="32">
        <f t="shared" si="8"/>
        <v>0</v>
      </c>
      <c r="R33" s="32">
        <f t="shared" si="8"/>
        <v>0</v>
      </c>
      <c r="S33" s="32">
        <f t="shared" si="8"/>
        <v>0</v>
      </c>
      <c r="V33" s="36">
        <f>AVERAGE(D33:H33)</f>
        <v>0</v>
      </c>
      <c r="W33" s="36">
        <f t="shared" si="2"/>
        <v>0</v>
      </c>
      <c r="X33" s="36">
        <f t="shared" si="3"/>
        <v>0</v>
      </c>
    </row>
    <row r="34" spans="2:24" x14ac:dyDescent="0.35">
      <c r="B34" s="390"/>
      <c r="C34" s="20" t="s">
        <v>60</v>
      </c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V34" s="35" t="e">
        <f>AVERAGE(D34:H34)</f>
        <v>#DIV/0!</v>
      </c>
      <c r="W34" s="35" t="e">
        <f t="shared" si="2"/>
        <v>#DIV/0!</v>
      </c>
      <c r="X34" s="35" t="e">
        <f t="shared" si="3"/>
        <v>#DIV/0!</v>
      </c>
    </row>
    <row r="35" spans="2:24" x14ac:dyDescent="0.35">
      <c r="B35" s="390"/>
      <c r="C35" s="20" t="s">
        <v>61</v>
      </c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V35" s="35" t="e">
        <f>AVERAGE(D35:S35)</f>
        <v>#DIV/0!</v>
      </c>
      <c r="W35" s="35" t="e">
        <f t="shared" si="2"/>
        <v>#DIV/0!</v>
      </c>
      <c r="X35" s="35" t="e">
        <f t="shared" si="3"/>
        <v>#DIV/0!</v>
      </c>
    </row>
    <row r="36" spans="2:24" x14ac:dyDescent="0.35">
      <c r="B36" s="390"/>
      <c r="C36" s="20" t="s">
        <v>62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V36" s="35" t="e">
        <f>AVERAGE(D36:S36)</f>
        <v>#DIV/0!</v>
      </c>
      <c r="W36" s="35" t="e">
        <f t="shared" si="2"/>
        <v>#DIV/0!</v>
      </c>
      <c r="X36" s="35" t="e">
        <f t="shared" si="3"/>
        <v>#DIV/0!</v>
      </c>
    </row>
    <row r="37" spans="2:24" x14ac:dyDescent="0.35">
      <c r="B37" s="391"/>
      <c r="C37" s="27" t="s">
        <v>63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V37" s="38" t="e">
        <f>AVERAGE(D37:S37)</f>
        <v>#DIV/0!</v>
      </c>
      <c r="W37" s="38" t="e">
        <f t="shared" si="2"/>
        <v>#DIV/0!</v>
      </c>
      <c r="X37" s="38" t="e">
        <f t="shared" si="3"/>
        <v>#DIV/0!</v>
      </c>
    </row>
    <row r="38" spans="2:24" ht="15" customHeight="1" x14ac:dyDescent="0.35">
      <c r="B38" s="393" t="s">
        <v>9</v>
      </c>
      <c r="C38" s="28" t="s">
        <v>59</v>
      </c>
      <c r="D38" s="36"/>
      <c r="E38" s="32">
        <f>SUM(E39:E42)</f>
        <v>0</v>
      </c>
      <c r="F38" s="32">
        <f>SUM(F39:F42)</f>
        <v>0</v>
      </c>
      <c r="G38" s="32">
        <f t="shared" ref="G38:S38" si="9">SUM(G39:G42)</f>
        <v>0</v>
      </c>
      <c r="H38" s="32">
        <f t="shared" si="9"/>
        <v>0</v>
      </c>
      <c r="I38" s="32">
        <f t="shared" si="9"/>
        <v>0</v>
      </c>
      <c r="J38" s="32">
        <f t="shared" si="9"/>
        <v>0</v>
      </c>
      <c r="K38" s="32">
        <f t="shared" si="9"/>
        <v>0</v>
      </c>
      <c r="L38" s="32">
        <f t="shared" si="9"/>
        <v>0</v>
      </c>
      <c r="M38" s="32">
        <f t="shared" si="9"/>
        <v>0</v>
      </c>
      <c r="N38" s="32">
        <f t="shared" si="9"/>
        <v>0</v>
      </c>
      <c r="O38" s="32">
        <f t="shared" si="9"/>
        <v>0</v>
      </c>
      <c r="P38" s="32">
        <f t="shared" si="9"/>
        <v>0</v>
      </c>
      <c r="Q38" s="32">
        <f t="shared" si="9"/>
        <v>0</v>
      </c>
      <c r="R38" s="32">
        <f t="shared" si="9"/>
        <v>0</v>
      </c>
      <c r="S38" s="32">
        <f t="shared" si="9"/>
        <v>0</v>
      </c>
      <c r="V38" s="36">
        <f>AVERAGE(D38:H38)</f>
        <v>0</v>
      </c>
      <c r="W38" s="36">
        <f t="shared" si="2"/>
        <v>0</v>
      </c>
      <c r="X38" s="36">
        <f t="shared" si="3"/>
        <v>0</v>
      </c>
    </row>
    <row r="39" spans="2:24" x14ac:dyDescent="0.35">
      <c r="B39" s="390"/>
      <c r="C39" s="20" t="s">
        <v>60</v>
      </c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V39" s="35" t="e">
        <f>AVERAGE(D39:H39)</f>
        <v>#DIV/0!</v>
      </c>
      <c r="W39" s="35" t="e">
        <f t="shared" si="2"/>
        <v>#DIV/0!</v>
      </c>
      <c r="X39" s="35" t="e">
        <f t="shared" si="3"/>
        <v>#DIV/0!</v>
      </c>
    </row>
    <row r="40" spans="2:24" x14ac:dyDescent="0.35">
      <c r="B40" s="390"/>
      <c r="C40" s="20" t="s">
        <v>61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V40" s="35" t="e">
        <f>AVERAGE(D40:S40)</f>
        <v>#DIV/0!</v>
      </c>
      <c r="W40" s="35" t="e">
        <f t="shared" si="2"/>
        <v>#DIV/0!</v>
      </c>
      <c r="X40" s="35" t="e">
        <f t="shared" si="3"/>
        <v>#DIV/0!</v>
      </c>
    </row>
    <row r="41" spans="2:24" x14ac:dyDescent="0.35">
      <c r="B41" s="390"/>
      <c r="C41" s="20" t="s">
        <v>62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V41" s="35" t="e">
        <f>AVERAGE(D41:S41)</f>
        <v>#DIV/0!</v>
      </c>
      <c r="W41" s="35" t="e">
        <f t="shared" si="2"/>
        <v>#DIV/0!</v>
      </c>
      <c r="X41" s="35" t="e">
        <f t="shared" si="3"/>
        <v>#DIV/0!</v>
      </c>
    </row>
    <row r="42" spans="2:24" x14ac:dyDescent="0.35">
      <c r="B42" s="391"/>
      <c r="C42" s="27" t="s">
        <v>63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V42" s="38" t="e">
        <f>AVERAGE(D42:S42)</f>
        <v>#DIV/0!</v>
      </c>
      <c r="W42" s="38" t="e">
        <f t="shared" si="2"/>
        <v>#DIV/0!</v>
      </c>
      <c r="X42" s="38" t="e">
        <f t="shared" si="3"/>
        <v>#DIV/0!</v>
      </c>
    </row>
    <row r="43" spans="2:24" x14ac:dyDescent="0.35">
      <c r="B43" s="393" t="s">
        <v>1</v>
      </c>
      <c r="C43" s="28" t="s">
        <v>59</v>
      </c>
      <c r="D43" s="36"/>
      <c r="E43" s="32">
        <f>SUM(E44:E47)</f>
        <v>0</v>
      </c>
      <c r="F43" s="32">
        <f>SUM(F44:F47)</f>
        <v>0</v>
      </c>
      <c r="G43" s="32">
        <f t="shared" ref="G43:S43" si="10">SUM(G44:G47)</f>
        <v>0</v>
      </c>
      <c r="H43" s="32">
        <f t="shared" si="10"/>
        <v>0</v>
      </c>
      <c r="I43" s="32">
        <f t="shared" si="10"/>
        <v>0</v>
      </c>
      <c r="J43" s="32">
        <f t="shared" si="10"/>
        <v>0</v>
      </c>
      <c r="K43" s="32">
        <f t="shared" si="10"/>
        <v>0</v>
      </c>
      <c r="L43" s="32">
        <f t="shared" si="10"/>
        <v>0</v>
      </c>
      <c r="M43" s="32">
        <f t="shared" si="10"/>
        <v>0</v>
      </c>
      <c r="N43" s="32">
        <f t="shared" si="10"/>
        <v>0</v>
      </c>
      <c r="O43" s="32">
        <f t="shared" si="10"/>
        <v>0</v>
      </c>
      <c r="P43" s="32">
        <f t="shared" si="10"/>
        <v>0</v>
      </c>
      <c r="Q43" s="32">
        <f t="shared" si="10"/>
        <v>0</v>
      </c>
      <c r="R43" s="32">
        <f t="shared" si="10"/>
        <v>0</v>
      </c>
      <c r="S43" s="32">
        <f t="shared" si="10"/>
        <v>0</v>
      </c>
      <c r="V43" s="36">
        <f>AVERAGE(D43:H43)</f>
        <v>0</v>
      </c>
      <c r="W43" s="36">
        <f t="shared" si="2"/>
        <v>0</v>
      </c>
      <c r="X43" s="36">
        <f t="shared" si="3"/>
        <v>0</v>
      </c>
    </row>
    <row r="44" spans="2:24" x14ac:dyDescent="0.35">
      <c r="B44" s="390"/>
      <c r="C44" s="20" t="s">
        <v>60</v>
      </c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V44" s="35" t="e">
        <f>AVERAGE(D44:H44)</f>
        <v>#DIV/0!</v>
      </c>
      <c r="W44" s="35" t="e">
        <f t="shared" si="2"/>
        <v>#DIV/0!</v>
      </c>
      <c r="X44" s="35" t="e">
        <f t="shared" si="3"/>
        <v>#DIV/0!</v>
      </c>
    </row>
    <row r="45" spans="2:24" x14ac:dyDescent="0.35">
      <c r="B45" s="390"/>
      <c r="C45" s="20" t="s">
        <v>61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V45" s="35" t="e">
        <f>AVERAGE(D45:S45)</f>
        <v>#DIV/0!</v>
      </c>
      <c r="W45" s="35" t="e">
        <f t="shared" si="2"/>
        <v>#DIV/0!</v>
      </c>
      <c r="X45" s="35" t="e">
        <f t="shared" si="3"/>
        <v>#DIV/0!</v>
      </c>
    </row>
    <row r="46" spans="2:24" x14ac:dyDescent="0.35">
      <c r="B46" s="390"/>
      <c r="C46" s="20" t="s">
        <v>62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V46" s="35" t="e">
        <f>AVERAGE(D46:S46)</f>
        <v>#DIV/0!</v>
      </c>
      <c r="W46" s="35" t="e">
        <f t="shared" si="2"/>
        <v>#DIV/0!</v>
      </c>
      <c r="X46" s="35" t="e">
        <f t="shared" si="3"/>
        <v>#DIV/0!</v>
      </c>
    </row>
    <row r="47" spans="2:24" x14ac:dyDescent="0.35">
      <c r="B47" s="391"/>
      <c r="C47" s="27" t="s">
        <v>63</v>
      </c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V47" s="38" t="e">
        <f>AVERAGE(D47:S47)</f>
        <v>#DIV/0!</v>
      </c>
      <c r="W47" s="38" t="e">
        <f t="shared" si="2"/>
        <v>#DIV/0!</v>
      </c>
      <c r="X47" s="38" t="e">
        <f t="shared" si="3"/>
        <v>#DIV/0!</v>
      </c>
    </row>
    <row r="48" spans="2:24" x14ac:dyDescent="0.35">
      <c r="B48" s="393" t="s">
        <v>10</v>
      </c>
      <c r="C48" s="28" t="s">
        <v>59</v>
      </c>
      <c r="D48" s="36"/>
      <c r="E48" s="32">
        <f>SUM(E49:E52)</f>
        <v>0</v>
      </c>
      <c r="F48" s="32">
        <f>SUM(F49:F52)</f>
        <v>0</v>
      </c>
      <c r="G48" s="32">
        <f t="shared" ref="G48:S48" si="11">SUM(G49:G52)</f>
        <v>0</v>
      </c>
      <c r="H48" s="32">
        <f t="shared" si="11"/>
        <v>0</v>
      </c>
      <c r="I48" s="32">
        <f t="shared" si="11"/>
        <v>0</v>
      </c>
      <c r="J48" s="32">
        <f t="shared" si="11"/>
        <v>0</v>
      </c>
      <c r="K48" s="32">
        <f t="shared" si="11"/>
        <v>0</v>
      </c>
      <c r="L48" s="32">
        <f t="shared" si="11"/>
        <v>0</v>
      </c>
      <c r="M48" s="32">
        <f t="shared" si="11"/>
        <v>0</v>
      </c>
      <c r="N48" s="32">
        <f t="shared" si="11"/>
        <v>0</v>
      </c>
      <c r="O48" s="32">
        <f t="shared" si="11"/>
        <v>0</v>
      </c>
      <c r="P48" s="32">
        <f t="shared" si="11"/>
        <v>0</v>
      </c>
      <c r="Q48" s="32">
        <f t="shared" si="11"/>
        <v>0</v>
      </c>
      <c r="R48" s="32">
        <f t="shared" si="11"/>
        <v>0</v>
      </c>
      <c r="S48" s="32">
        <f t="shared" si="11"/>
        <v>0</v>
      </c>
      <c r="V48" s="36">
        <f>AVERAGE(D48:H48)</f>
        <v>0</v>
      </c>
      <c r="W48" s="36">
        <f t="shared" si="2"/>
        <v>0</v>
      </c>
      <c r="X48" s="36">
        <f t="shared" si="3"/>
        <v>0</v>
      </c>
    </row>
    <row r="49" spans="2:24" x14ac:dyDescent="0.35">
      <c r="B49" s="390"/>
      <c r="C49" s="20" t="s">
        <v>60</v>
      </c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V49" s="35" t="e">
        <f>AVERAGE(D49:H49)</f>
        <v>#DIV/0!</v>
      </c>
      <c r="W49" s="35" t="e">
        <f t="shared" si="2"/>
        <v>#DIV/0!</v>
      </c>
      <c r="X49" s="35" t="e">
        <f t="shared" si="3"/>
        <v>#DIV/0!</v>
      </c>
    </row>
    <row r="50" spans="2:24" x14ac:dyDescent="0.35">
      <c r="B50" s="390"/>
      <c r="C50" s="20" t="s">
        <v>61</v>
      </c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V50" s="35" t="e">
        <f>AVERAGE(D50:S50)</f>
        <v>#DIV/0!</v>
      </c>
      <c r="W50" s="35" t="e">
        <f t="shared" si="2"/>
        <v>#DIV/0!</v>
      </c>
      <c r="X50" s="35" t="e">
        <f t="shared" si="3"/>
        <v>#DIV/0!</v>
      </c>
    </row>
    <row r="51" spans="2:24" x14ac:dyDescent="0.35">
      <c r="B51" s="390"/>
      <c r="C51" s="20" t="s">
        <v>62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V51" s="35" t="e">
        <f>AVERAGE(D51:S51)</f>
        <v>#DIV/0!</v>
      </c>
      <c r="W51" s="35" t="e">
        <f t="shared" si="2"/>
        <v>#DIV/0!</v>
      </c>
      <c r="X51" s="35" t="e">
        <f t="shared" si="3"/>
        <v>#DIV/0!</v>
      </c>
    </row>
    <row r="52" spans="2:24" x14ac:dyDescent="0.35">
      <c r="B52" s="391"/>
      <c r="C52" s="27" t="s">
        <v>63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V52" s="38" t="e">
        <f>AVERAGE(D52:S52)</f>
        <v>#DIV/0!</v>
      </c>
      <c r="W52" s="38" t="e">
        <f t="shared" si="2"/>
        <v>#DIV/0!</v>
      </c>
      <c r="X52" s="38" t="e">
        <f t="shared" si="3"/>
        <v>#DIV/0!</v>
      </c>
    </row>
    <row r="53" spans="2:24" x14ac:dyDescent="0.35">
      <c r="B53" s="393" t="s">
        <v>11</v>
      </c>
      <c r="C53" s="28" t="s">
        <v>59</v>
      </c>
      <c r="D53" s="36"/>
      <c r="E53" s="32">
        <f>SUM(E54:E57)</f>
        <v>0</v>
      </c>
      <c r="F53" s="32">
        <f>SUM(F54:F57)</f>
        <v>0</v>
      </c>
      <c r="G53" s="32">
        <f t="shared" ref="G53:S53" si="12">SUM(G54:G57)</f>
        <v>0</v>
      </c>
      <c r="H53" s="32">
        <f t="shared" si="12"/>
        <v>0</v>
      </c>
      <c r="I53" s="32">
        <f t="shared" si="12"/>
        <v>0</v>
      </c>
      <c r="J53" s="32">
        <f t="shared" si="12"/>
        <v>0</v>
      </c>
      <c r="K53" s="32">
        <f t="shared" si="12"/>
        <v>0</v>
      </c>
      <c r="L53" s="32">
        <f t="shared" si="12"/>
        <v>0</v>
      </c>
      <c r="M53" s="32">
        <f t="shared" si="12"/>
        <v>0</v>
      </c>
      <c r="N53" s="32">
        <f t="shared" si="12"/>
        <v>0</v>
      </c>
      <c r="O53" s="32">
        <f t="shared" si="12"/>
        <v>0</v>
      </c>
      <c r="P53" s="32">
        <f t="shared" si="12"/>
        <v>0</v>
      </c>
      <c r="Q53" s="32">
        <f t="shared" si="12"/>
        <v>0</v>
      </c>
      <c r="R53" s="32">
        <f t="shared" si="12"/>
        <v>0</v>
      </c>
      <c r="S53" s="32">
        <f t="shared" si="12"/>
        <v>0</v>
      </c>
      <c r="V53" s="36">
        <f>AVERAGE(D53:H53)</f>
        <v>0</v>
      </c>
      <c r="W53" s="36">
        <f t="shared" si="2"/>
        <v>0</v>
      </c>
      <c r="X53" s="36">
        <f t="shared" si="3"/>
        <v>0</v>
      </c>
    </row>
    <row r="54" spans="2:24" x14ac:dyDescent="0.35">
      <c r="B54" s="390"/>
      <c r="C54" s="20" t="s">
        <v>60</v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V54" s="35" t="e">
        <f>AVERAGE(D54:H54)</f>
        <v>#DIV/0!</v>
      </c>
      <c r="W54" s="35" t="e">
        <f t="shared" si="2"/>
        <v>#DIV/0!</v>
      </c>
      <c r="X54" s="35" t="e">
        <f t="shared" si="3"/>
        <v>#DIV/0!</v>
      </c>
    </row>
    <row r="55" spans="2:24" x14ac:dyDescent="0.35">
      <c r="B55" s="390"/>
      <c r="C55" s="20" t="s">
        <v>61</v>
      </c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V55" s="35" t="e">
        <f>AVERAGE(D55:S55)</f>
        <v>#DIV/0!</v>
      </c>
      <c r="W55" s="35" t="e">
        <f t="shared" si="2"/>
        <v>#DIV/0!</v>
      </c>
      <c r="X55" s="35" t="e">
        <f t="shared" si="3"/>
        <v>#DIV/0!</v>
      </c>
    </row>
    <row r="56" spans="2:24" x14ac:dyDescent="0.35">
      <c r="B56" s="390"/>
      <c r="C56" s="20" t="s">
        <v>62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V56" s="35" t="e">
        <f>AVERAGE(D56:S56)</f>
        <v>#DIV/0!</v>
      </c>
      <c r="W56" s="35" t="e">
        <f t="shared" si="2"/>
        <v>#DIV/0!</v>
      </c>
      <c r="X56" s="35" t="e">
        <f t="shared" si="3"/>
        <v>#DIV/0!</v>
      </c>
    </row>
    <row r="57" spans="2:24" x14ac:dyDescent="0.35">
      <c r="B57" s="391"/>
      <c r="C57" s="27" t="s">
        <v>63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V57" s="38" t="e">
        <f>AVERAGE(D57:S57)</f>
        <v>#DIV/0!</v>
      </c>
      <c r="W57" s="38" t="e">
        <f t="shared" si="2"/>
        <v>#DIV/0!</v>
      </c>
      <c r="X57" s="38" t="e">
        <f t="shared" si="3"/>
        <v>#DIV/0!</v>
      </c>
    </row>
    <row r="58" spans="2:24" x14ac:dyDescent="0.35">
      <c r="B58" s="393" t="s">
        <v>12</v>
      </c>
      <c r="C58" s="28" t="s">
        <v>59</v>
      </c>
      <c r="D58" s="36"/>
      <c r="E58" s="32">
        <f>SUM(E59:E62)</f>
        <v>0</v>
      </c>
      <c r="F58" s="32">
        <f>SUM(F59:F62)</f>
        <v>0</v>
      </c>
      <c r="G58" s="32">
        <f t="shared" ref="G58:S58" si="13">SUM(G59:G62)</f>
        <v>0</v>
      </c>
      <c r="H58" s="32">
        <f t="shared" si="13"/>
        <v>0</v>
      </c>
      <c r="I58" s="32">
        <f t="shared" si="13"/>
        <v>0</v>
      </c>
      <c r="J58" s="32">
        <f t="shared" si="13"/>
        <v>0</v>
      </c>
      <c r="K58" s="32">
        <f t="shared" si="13"/>
        <v>0</v>
      </c>
      <c r="L58" s="32">
        <f t="shared" si="13"/>
        <v>0</v>
      </c>
      <c r="M58" s="32">
        <f t="shared" si="13"/>
        <v>0</v>
      </c>
      <c r="N58" s="32">
        <f t="shared" si="13"/>
        <v>0</v>
      </c>
      <c r="O58" s="32">
        <f t="shared" si="13"/>
        <v>0</v>
      </c>
      <c r="P58" s="32">
        <f t="shared" si="13"/>
        <v>0</v>
      </c>
      <c r="Q58" s="32">
        <f t="shared" si="13"/>
        <v>0</v>
      </c>
      <c r="R58" s="32">
        <f t="shared" si="13"/>
        <v>0</v>
      </c>
      <c r="S58" s="32">
        <f t="shared" si="13"/>
        <v>0</v>
      </c>
      <c r="V58" s="36">
        <f>AVERAGE(D58:H58)</f>
        <v>0</v>
      </c>
      <c r="W58" s="36">
        <f t="shared" si="2"/>
        <v>0</v>
      </c>
      <c r="X58" s="36">
        <f t="shared" si="3"/>
        <v>0</v>
      </c>
    </row>
    <row r="59" spans="2:24" x14ac:dyDescent="0.35">
      <c r="B59" s="390"/>
      <c r="C59" s="20" t="s">
        <v>60</v>
      </c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V59" s="35" t="e">
        <f>AVERAGE(D59:H59)</f>
        <v>#DIV/0!</v>
      </c>
      <c r="W59" s="35" t="e">
        <f t="shared" si="2"/>
        <v>#DIV/0!</v>
      </c>
      <c r="X59" s="35" t="e">
        <f t="shared" si="3"/>
        <v>#DIV/0!</v>
      </c>
    </row>
    <row r="60" spans="2:24" x14ac:dyDescent="0.35">
      <c r="B60" s="390"/>
      <c r="C60" s="20" t="s">
        <v>61</v>
      </c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V60" s="35" t="e">
        <f>AVERAGE(D60:S60)</f>
        <v>#DIV/0!</v>
      </c>
      <c r="W60" s="35" t="e">
        <f t="shared" si="2"/>
        <v>#DIV/0!</v>
      </c>
      <c r="X60" s="35" t="e">
        <f t="shared" si="3"/>
        <v>#DIV/0!</v>
      </c>
    </row>
    <row r="61" spans="2:24" x14ac:dyDescent="0.35">
      <c r="B61" s="390"/>
      <c r="C61" s="20" t="s">
        <v>62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V61" s="35" t="e">
        <f>AVERAGE(D61:S61)</f>
        <v>#DIV/0!</v>
      </c>
      <c r="W61" s="35" t="e">
        <f t="shared" si="2"/>
        <v>#DIV/0!</v>
      </c>
      <c r="X61" s="35" t="e">
        <f t="shared" si="3"/>
        <v>#DIV/0!</v>
      </c>
    </row>
    <row r="62" spans="2:24" x14ac:dyDescent="0.35">
      <c r="B62" s="391"/>
      <c r="C62" s="27" t="s">
        <v>63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V62" s="38" t="e">
        <f>AVERAGE(D62:S62)</f>
        <v>#DIV/0!</v>
      </c>
      <c r="W62" s="38" t="e">
        <f t="shared" si="2"/>
        <v>#DIV/0!</v>
      </c>
      <c r="X62" s="38" t="e">
        <f t="shared" si="3"/>
        <v>#DIV/0!</v>
      </c>
    </row>
    <row r="63" spans="2:24" x14ac:dyDescent="0.35">
      <c r="B63" s="388" t="s">
        <v>64</v>
      </c>
      <c r="C63" s="17" t="s">
        <v>59</v>
      </c>
      <c r="D63" s="35"/>
      <c r="E63" s="32">
        <f>SUM(E64:E67)</f>
        <v>0</v>
      </c>
      <c r="F63" s="32">
        <f>SUM(F64:F67)</f>
        <v>0</v>
      </c>
      <c r="G63" s="32">
        <f t="shared" ref="G63:S63" si="14">SUM(G64:G67)</f>
        <v>0</v>
      </c>
      <c r="H63" s="32">
        <f t="shared" si="14"/>
        <v>0</v>
      </c>
      <c r="I63" s="32">
        <f t="shared" si="14"/>
        <v>0</v>
      </c>
      <c r="J63" s="32">
        <f t="shared" si="14"/>
        <v>0</v>
      </c>
      <c r="K63" s="32">
        <f t="shared" si="14"/>
        <v>0</v>
      </c>
      <c r="L63" s="32">
        <f t="shared" si="14"/>
        <v>0</v>
      </c>
      <c r="M63" s="32">
        <f t="shared" si="14"/>
        <v>0</v>
      </c>
      <c r="N63" s="32">
        <f t="shared" si="14"/>
        <v>0</v>
      </c>
      <c r="O63" s="32">
        <f t="shared" si="14"/>
        <v>0</v>
      </c>
      <c r="P63" s="32">
        <f t="shared" si="14"/>
        <v>0</v>
      </c>
      <c r="Q63" s="32">
        <f t="shared" si="14"/>
        <v>0</v>
      </c>
      <c r="R63" s="32">
        <f t="shared" si="14"/>
        <v>0</v>
      </c>
      <c r="S63" s="32">
        <f t="shared" si="14"/>
        <v>0</v>
      </c>
      <c r="V63" s="35">
        <f>AVERAGE(D63:H63)</f>
        <v>0</v>
      </c>
      <c r="W63" s="35">
        <f t="shared" si="2"/>
        <v>0</v>
      </c>
      <c r="X63" s="35">
        <f t="shared" si="3"/>
        <v>0</v>
      </c>
    </row>
    <row r="64" spans="2:24" x14ac:dyDescent="0.35">
      <c r="B64" s="388"/>
      <c r="C64" s="20" t="s">
        <v>60</v>
      </c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V64" s="35" t="e">
        <f>AVERAGE(D64:S64)</f>
        <v>#DIV/0!</v>
      </c>
      <c r="W64" s="35" t="e">
        <f t="shared" si="2"/>
        <v>#DIV/0!</v>
      </c>
      <c r="X64" s="35" t="e">
        <f t="shared" si="3"/>
        <v>#DIV/0!</v>
      </c>
    </row>
    <row r="65" spans="1:24" x14ac:dyDescent="0.35">
      <c r="B65" s="388"/>
      <c r="C65" s="20" t="s">
        <v>61</v>
      </c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V65" s="35" t="e">
        <f>AVERAGE(D65:S65)</f>
        <v>#DIV/0!</v>
      </c>
      <c r="W65" s="35" t="e">
        <f t="shared" si="2"/>
        <v>#DIV/0!</v>
      </c>
      <c r="X65" s="35" t="e">
        <f t="shared" si="3"/>
        <v>#DIV/0!</v>
      </c>
    </row>
    <row r="66" spans="1:24" x14ac:dyDescent="0.35">
      <c r="B66" s="388"/>
      <c r="C66" s="20" t="s">
        <v>62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V66" s="35" t="e">
        <f>AVERAGE(D66:S66)</f>
        <v>#DIV/0!</v>
      </c>
      <c r="W66" s="35" t="e">
        <f t="shared" si="2"/>
        <v>#DIV/0!</v>
      </c>
      <c r="X66" s="35" t="e">
        <f t="shared" si="3"/>
        <v>#DIV/0!</v>
      </c>
    </row>
    <row r="67" spans="1:24" x14ac:dyDescent="0.35">
      <c r="B67" s="392"/>
      <c r="C67" s="26" t="s">
        <v>63</v>
      </c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V67" s="37" t="e">
        <f>AVERAGE(D67:S67)</f>
        <v>#DIV/0!</v>
      </c>
      <c r="W67" s="37" t="e">
        <f t="shared" si="2"/>
        <v>#DIV/0!</v>
      </c>
      <c r="X67" s="37" t="e">
        <f t="shared" si="3"/>
        <v>#DIV/0!</v>
      </c>
    </row>
    <row r="68" spans="1:24" x14ac:dyDescent="0.35">
      <c r="B68" s="388" t="s">
        <v>65</v>
      </c>
      <c r="C68" s="17" t="s">
        <v>59</v>
      </c>
      <c r="D68" s="35"/>
      <c r="E68" s="32">
        <f>SUM(E69:E72)</f>
        <v>0</v>
      </c>
      <c r="F68" s="32">
        <f>SUM(F69:F72)</f>
        <v>0</v>
      </c>
      <c r="G68" s="32">
        <f t="shared" ref="G68:S68" si="15">SUM(G69:G72)</f>
        <v>0</v>
      </c>
      <c r="H68" s="32">
        <f t="shared" si="15"/>
        <v>0</v>
      </c>
      <c r="I68" s="32">
        <f t="shared" si="15"/>
        <v>0</v>
      </c>
      <c r="J68" s="32">
        <f t="shared" si="15"/>
        <v>0</v>
      </c>
      <c r="K68" s="32">
        <f t="shared" si="15"/>
        <v>0</v>
      </c>
      <c r="L68" s="32">
        <f t="shared" si="15"/>
        <v>0</v>
      </c>
      <c r="M68" s="32">
        <f t="shared" si="15"/>
        <v>0</v>
      </c>
      <c r="N68" s="32">
        <f t="shared" si="15"/>
        <v>0</v>
      </c>
      <c r="O68" s="32">
        <f t="shared" si="15"/>
        <v>0</v>
      </c>
      <c r="P68" s="32">
        <f t="shared" si="15"/>
        <v>0</v>
      </c>
      <c r="Q68" s="32">
        <f t="shared" si="15"/>
        <v>0</v>
      </c>
      <c r="R68" s="32">
        <f t="shared" si="15"/>
        <v>0</v>
      </c>
      <c r="S68" s="32">
        <f t="shared" si="15"/>
        <v>0</v>
      </c>
      <c r="V68" s="35">
        <f>AVERAGE(D68:H68)</f>
        <v>0</v>
      </c>
      <c r="W68" s="35">
        <f t="shared" si="2"/>
        <v>0</v>
      </c>
      <c r="X68" s="35">
        <f t="shared" si="3"/>
        <v>0</v>
      </c>
    </row>
    <row r="69" spans="1:24" x14ac:dyDescent="0.35">
      <c r="B69" s="388"/>
      <c r="C69" s="20" t="s">
        <v>60</v>
      </c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V69" s="35" t="e">
        <f>AVERAGE(D69:S69)</f>
        <v>#DIV/0!</v>
      </c>
      <c r="W69" s="35" t="e">
        <f t="shared" si="2"/>
        <v>#DIV/0!</v>
      </c>
      <c r="X69" s="35" t="e">
        <f t="shared" si="3"/>
        <v>#DIV/0!</v>
      </c>
    </row>
    <row r="70" spans="1:24" x14ac:dyDescent="0.35">
      <c r="B70" s="388"/>
      <c r="C70" s="20" t="s">
        <v>61</v>
      </c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V70" s="35" t="e">
        <f>AVERAGE(D70:S70)</f>
        <v>#DIV/0!</v>
      </c>
      <c r="W70" s="35" t="e">
        <f t="shared" si="2"/>
        <v>#DIV/0!</v>
      </c>
      <c r="X70" s="35" t="e">
        <f t="shared" si="3"/>
        <v>#DIV/0!</v>
      </c>
    </row>
    <row r="71" spans="1:24" x14ac:dyDescent="0.35">
      <c r="B71" s="388"/>
      <c r="C71" s="20" t="s">
        <v>62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V71" s="35" t="e">
        <f>AVERAGE(D71:S71)</f>
        <v>#DIV/0!</v>
      </c>
      <c r="W71" s="35" t="e">
        <f t="shared" si="2"/>
        <v>#DIV/0!</v>
      </c>
      <c r="X71" s="35" t="e">
        <f t="shared" si="3"/>
        <v>#DIV/0!</v>
      </c>
    </row>
    <row r="72" spans="1:24" x14ac:dyDescent="0.35">
      <c r="B72" s="389"/>
      <c r="C72" s="25" t="s">
        <v>63</v>
      </c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V72" s="40" t="e">
        <f>AVERAGE(D72:S72)</f>
        <v>#DIV/0!</v>
      </c>
      <c r="W72" s="40" t="e">
        <f>AVERAGE(I72:M72)</f>
        <v>#DIV/0!</v>
      </c>
      <c r="X72" s="40" t="e">
        <f>AVERAGE(N72:S72)</f>
        <v>#DIV/0!</v>
      </c>
    </row>
    <row r="74" spans="1:24" x14ac:dyDescent="0.35">
      <c r="B74" s="64"/>
      <c r="E74" s="21"/>
      <c r="F74" s="21"/>
      <c r="G74" s="21"/>
      <c r="H74" s="21"/>
      <c r="I74" s="21"/>
      <c r="J74" s="21"/>
      <c r="K74" s="21"/>
      <c r="L74" s="21"/>
      <c r="M74" s="43"/>
      <c r="N74" s="21"/>
      <c r="O74" s="21"/>
      <c r="P74" s="21"/>
      <c r="Q74" s="21"/>
      <c r="R74" s="21"/>
      <c r="S74" s="21"/>
    </row>
    <row r="75" spans="1:24" x14ac:dyDescent="0.35">
      <c r="A75" s="19" t="s">
        <v>2</v>
      </c>
      <c r="B75" s="22" t="s">
        <v>66</v>
      </c>
      <c r="C75" s="22" t="s">
        <v>68</v>
      </c>
      <c r="D75" s="18">
        <v>1999</v>
      </c>
      <c r="E75" s="18">
        <v>2000</v>
      </c>
      <c r="F75" s="18">
        <v>2001</v>
      </c>
      <c r="G75" s="18">
        <v>2002</v>
      </c>
      <c r="H75" s="18">
        <v>2003</v>
      </c>
      <c r="I75" s="18">
        <v>2004</v>
      </c>
      <c r="J75" s="18">
        <v>2005</v>
      </c>
      <c r="K75" s="18">
        <v>2006</v>
      </c>
      <c r="L75" s="18">
        <v>2007</v>
      </c>
      <c r="M75" s="18">
        <v>2008</v>
      </c>
      <c r="N75" s="18">
        <v>2009</v>
      </c>
      <c r="O75" s="18">
        <v>2010</v>
      </c>
      <c r="P75" s="18">
        <v>2011</v>
      </c>
      <c r="Q75" s="18">
        <v>2012</v>
      </c>
      <c r="R75" s="18">
        <v>2013</v>
      </c>
      <c r="S75" s="18">
        <v>2014</v>
      </c>
      <c r="V75" s="18" t="s">
        <v>72</v>
      </c>
      <c r="W75" s="18" t="s">
        <v>73</v>
      </c>
      <c r="X75" s="18" t="s">
        <v>74</v>
      </c>
    </row>
    <row r="76" spans="1:24" s="42" customFormat="1" x14ac:dyDescent="0.35">
      <c r="B76" s="41" t="s">
        <v>67</v>
      </c>
      <c r="C76" s="41" t="s">
        <v>70</v>
      </c>
      <c r="D76" s="4">
        <v>1092.277</v>
      </c>
      <c r="E76" s="4">
        <v>1202.377</v>
      </c>
      <c r="F76" s="4">
        <v>1316.319</v>
      </c>
      <c r="G76" s="4">
        <v>1491.183</v>
      </c>
      <c r="H76" s="4">
        <v>1720.069</v>
      </c>
      <c r="I76" s="4">
        <v>1958.7049999999999</v>
      </c>
      <c r="J76" s="4">
        <v>2171.7359999999999</v>
      </c>
      <c r="K76" s="4">
        <v>2409.8020000000001</v>
      </c>
      <c r="L76" s="4">
        <v>2718.0309999999999</v>
      </c>
      <c r="M76" s="4">
        <v>3107.53</v>
      </c>
      <c r="N76" s="4">
        <v>3328.174</v>
      </c>
      <c r="O76" s="4">
        <v>3886.835</v>
      </c>
      <c r="P76" s="4">
        <v>4374.7650000000003</v>
      </c>
      <c r="Q76" s="4">
        <v>4713.0950000000003</v>
      </c>
      <c r="R76" s="4">
        <v>5157.5690000000004</v>
      </c>
      <c r="S76" s="4">
        <v>5521.2560000000003</v>
      </c>
      <c r="V76" s="6">
        <f>AVERAGE(D76:H76)</f>
        <v>1364.4450000000002</v>
      </c>
      <c r="W76" s="6">
        <f>AVERAGE(I76:M76)</f>
        <v>2473.1608000000006</v>
      </c>
      <c r="X76" s="6">
        <f>AVERAGE(N76:S76)</f>
        <v>4496.9490000000005</v>
      </c>
    </row>
    <row r="77" spans="1:24" x14ac:dyDescent="0.35">
      <c r="B77" s="29" t="s">
        <v>69</v>
      </c>
      <c r="C77" s="30" t="s">
        <v>71</v>
      </c>
      <c r="D77" s="45">
        <v>172006362</v>
      </c>
      <c r="E77" s="45">
        <v>174504898</v>
      </c>
      <c r="F77" s="45">
        <v>176968205</v>
      </c>
      <c r="G77" s="45">
        <v>179393768</v>
      </c>
      <c r="H77" s="45">
        <v>181752951</v>
      </c>
      <c r="I77" s="45">
        <v>184010283</v>
      </c>
      <c r="J77" s="45">
        <v>186142403</v>
      </c>
      <c r="K77" s="45">
        <v>188134315</v>
      </c>
      <c r="L77" s="45">
        <v>189996976</v>
      </c>
      <c r="M77" s="45">
        <v>191765567</v>
      </c>
      <c r="N77" s="45">
        <v>193490922</v>
      </c>
      <c r="O77" s="45">
        <v>195210154</v>
      </c>
      <c r="P77" s="45">
        <v>196935134</v>
      </c>
      <c r="Q77" s="45">
        <v>198656019</v>
      </c>
      <c r="R77" s="45">
        <v>200361925</v>
      </c>
      <c r="S77" s="31"/>
      <c r="V77" s="45">
        <f>AVERAGE(D77:H77)</f>
        <v>176925236.80000001</v>
      </c>
      <c r="W77" s="45">
        <f>AVERAGE(I77:M77)</f>
        <v>188009908.80000001</v>
      </c>
      <c r="X77" s="45">
        <f>AVERAGE(N77:S77)</f>
        <v>196930830.80000001</v>
      </c>
    </row>
    <row r="78" spans="1:24" x14ac:dyDescent="0.35">
      <c r="B78" s="16"/>
      <c r="C78" s="20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V78" s="23"/>
      <c r="W78" s="23"/>
      <c r="X78" s="23"/>
    </row>
    <row r="79" spans="1:24" x14ac:dyDescent="0.35">
      <c r="B79" s="16"/>
      <c r="C79" s="20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V79" s="23"/>
      <c r="W79" s="23"/>
      <c r="X79" s="23"/>
    </row>
    <row r="80" spans="1:24" ht="15" customHeight="1" x14ac:dyDescent="0.35">
      <c r="A80" s="19" t="s">
        <v>2</v>
      </c>
      <c r="B80" s="22" t="s">
        <v>76</v>
      </c>
      <c r="C80" s="22" t="s">
        <v>58</v>
      </c>
      <c r="D80" s="18">
        <v>1999</v>
      </c>
      <c r="E80" s="18">
        <v>2000</v>
      </c>
      <c r="F80" s="18">
        <v>2001</v>
      </c>
      <c r="G80" s="18">
        <v>2002</v>
      </c>
      <c r="H80" s="18">
        <v>2003</v>
      </c>
      <c r="I80" s="18">
        <v>2004</v>
      </c>
      <c r="J80" s="18">
        <v>2005</v>
      </c>
      <c r="K80" s="18">
        <v>2006</v>
      </c>
      <c r="L80" s="18">
        <v>2007</v>
      </c>
      <c r="M80" s="18">
        <v>2008</v>
      </c>
      <c r="N80" s="18">
        <v>2009</v>
      </c>
      <c r="O80" s="18">
        <v>2010</v>
      </c>
      <c r="P80" s="18">
        <v>2011</v>
      </c>
      <c r="Q80" s="18">
        <v>2012</v>
      </c>
      <c r="R80" s="18">
        <v>2013</v>
      </c>
      <c r="S80" s="18">
        <v>2014</v>
      </c>
      <c r="V80" s="18" t="s">
        <v>72</v>
      </c>
      <c r="W80" s="18" t="s">
        <v>73</v>
      </c>
      <c r="X80" s="18" t="s">
        <v>74</v>
      </c>
    </row>
    <row r="81" spans="2:24" ht="15" customHeight="1" x14ac:dyDescent="0.35">
      <c r="B81" s="433" t="s">
        <v>0</v>
      </c>
      <c r="C81" s="68" t="s">
        <v>59</v>
      </c>
      <c r="D81" s="32">
        <v>0</v>
      </c>
      <c r="E81" s="32" t="e">
        <f t="shared" ref="E81:S86" si="16">(E8/E$8)*100</f>
        <v>#DIV/0!</v>
      </c>
      <c r="F81" s="32" t="e">
        <f t="shared" si="16"/>
        <v>#DIV/0!</v>
      </c>
      <c r="G81" s="32" t="e">
        <f t="shared" si="16"/>
        <v>#DIV/0!</v>
      </c>
      <c r="H81" s="32" t="e">
        <f t="shared" si="16"/>
        <v>#DIV/0!</v>
      </c>
      <c r="I81" s="32" t="e">
        <f t="shared" si="16"/>
        <v>#DIV/0!</v>
      </c>
      <c r="J81" s="32" t="e">
        <f t="shared" si="16"/>
        <v>#DIV/0!</v>
      </c>
      <c r="K81" s="32" t="e">
        <f t="shared" si="16"/>
        <v>#DIV/0!</v>
      </c>
      <c r="L81" s="32">
        <f t="shared" si="16"/>
        <v>100</v>
      </c>
      <c r="M81" s="32">
        <f t="shared" si="16"/>
        <v>100</v>
      </c>
      <c r="N81" s="32" t="e">
        <f t="shared" si="16"/>
        <v>#DIV/0!</v>
      </c>
      <c r="O81" s="32" t="e">
        <f t="shared" si="16"/>
        <v>#DIV/0!</v>
      </c>
      <c r="P81" s="32" t="e">
        <f t="shared" si="16"/>
        <v>#DIV/0!</v>
      </c>
      <c r="Q81" s="32" t="e">
        <f t="shared" si="16"/>
        <v>#DIV/0!</v>
      </c>
      <c r="R81" s="32" t="e">
        <f t="shared" si="16"/>
        <v>#DIV/0!</v>
      </c>
      <c r="S81" s="32" t="e">
        <f t="shared" si="16"/>
        <v>#DIV/0!</v>
      </c>
      <c r="V81" s="32" t="e">
        <f t="shared" ref="V81:V144" si="17">AVERAGE(D81:H81)</f>
        <v>#DIV/0!</v>
      </c>
      <c r="W81" s="32" t="e">
        <f t="shared" ref="W81:W144" si="18">AVERAGE(I81:M81)</f>
        <v>#DIV/0!</v>
      </c>
      <c r="X81" s="32" t="e">
        <f t="shared" ref="X81:X144" si="19">AVERAGE(N81:S81)</f>
        <v>#DIV/0!</v>
      </c>
    </row>
    <row r="82" spans="2:24" ht="15" customHeight="1" x14ac:dyDescent="0.35">
      <c r="B82" s="433"/>
      <c r="C82" s="20" t="s">
        <v>60</v>
      </c>
      <c r="D82" s="32">
        <v>0</v>
      </c>
      <c r="E82" s="32" t="e">
        <f t="shared" si="16"/>
        <v>#DIV/0!</v>
      </c>
      <c r="F82" s="32" t="e">
        <f t="shared" si="16"/>
        <v>#DIV/0!</v>
      </c>
      <c r="G82" s="32" t="e">
        <f t="shared" si="16"/>
        <v>#DIV/0!</v>
      </c>
      <c r="H82" s="32" t="e">
        <f t="shared" si="16"/>
        <v>#DIV/0!</v>
      </c>
      <c r="I82" s="32" t="e">
        <f t="shared" si="16"/>
        <v>#DIV/0!</v>
      </c>
      <c r="J82" s="32" t="e">
        <f t="shared" si="16"/>
        <v>#DIV/0!</v>
      </c>
      <c r="K82" s="32" t="e">
        <f t="shared" si="16"/>
        <v>#DIV/0!</v>
      </c>
      <c r="L82" s="32">
        <f t="shared" si="16"/>
        <v>0</v>
      </c>
      <c r="M82" s="32">
        <f t="shared" si="16"/>
        <v>0</v>
      </c>
      <c r="N82" s="32" t="e">
        <f t="shared" si="16"/>
        <v>#DIV/0!</v>
      </c>
      <c r="O82" s="32" t="e">
        <f t="shared" si="16"/>
        <v>#DIV/0!</v>
      </c>
      <c r="P82" s="32" t="e">
        <f t="shared" si="16"/>
        <v>#DIV/0!</v>
      </c>
      <c r="Q82" s="32" t="e">
        <f t="shared" si="16"/>
        <v>#DIV/0!</v>
      </c>
      <c r="R82" s="32" t="e">
        <f t="shared" si="16"/>
        <v>#DIV/0!</v>
      </c>
      <c r="S82" s="32" t="e">
        <f t="shared" si="16"/>
        <v>#DIV/0!</v>
      </c>
      <c r="V82" s="32" t="e">
        <f t="shared" si="17"/>
        <v>#DIV/0!</v>
      </c>
      <c r="W82" s="32" t="e">
        <f t="shared" si="18"/>
        <v>#DIV/0!</v>
      </c>
      <c r="X82" s="32" t="e">
        <f t="shared" si="19"/>
        <v>#DIV/0!</v>
      </c>
    </row>
    <row r="83" spans="2:24" ht="15" customHeight="1" x14ac:dyDescent="0.35">
      <c r="B83" s="433"/>
      <c r="C83" s="66" t="s">
        <v>61</v>
      </c>
      <c r="D83" s="32">
        <v>0</v>
      </c>
      <c r="E83" s="32" t="e">
        <f t="shared" si="16"/>
        <v>#DIV/0!</v>
      </c>
      <c r="F83" s="32" t="e">
        <f t="shared" si="16"/>
        <v>#DIV/0!</v>
      </c>
      <c r="G83" s="32" t="e">
        <f t="shared" si="16"/>
        <v>#DIV/0!</v>
      </c>
      <c r="H83" s="32" t="e">
        <f t="shared" si="16"/>
        <v>#DIV/0!</v>
      </c>
      <c r="I83" s="32" t="e">
        <f t="shared" si="16"/>
        <v>#DIV/0!</v>
      </c>
      <c r="J83" s="32" t="e">
        <f t="shared" si="16"/>
        <v>#DIV/0!</v>
      </c>
      <c r="K83" s="32" t="e">
        <f t="shared" si="16"/>
        <v>#DIV/0!</v>
      </c>
      <c r="L83" s="32">
        <f t="shared" si="16"/>
        <v>0</v>
      </c>
      <c r="M83" s="32">
        <f t="shared" si="16"/>
        <v>0</v>
      </c>
      <c r="N83" s="32" t="e">
        <f t="shared" si="16"/>
        <v>#DIV/0!</v>
      </c>
      <c r="O83" s="32" t="e">
        <f t="shared" si="16"/>
        <v>#DIV/0!</v>
      </c>
      <c r="P83" s="32" t="e">
        <f t="shared" si="16"/>
        <v>#DIV/0!</v>
      </c>
      <c r="Q83" s="32" t="e">
        <f t="shared" si="16"/>
        <v>#DIV/0!</v>
      </c>
      <c r="R83" s="32" t="e">
        <f t="shared" si="16"/>
        <v>#DIV/0!</v>
      </c>
      <c r="S83" s="32" t="e">
        <f t="shared" si="16"/>
        <v>#DIV/0!</v>
      </c>
      <c r="V83" s="32" t="e">
        <f t="shared" si="17"/>
        <v>#DIV/0!</v>
      </c>
      <c r="W83" s="32" t="e">
        <f t="shared" si="18"/>
        <v>#DIV/0!</v>
      </c>
      <c r="X83" s="32" t="e">
        <f t="shared" si="19"/>
        <v>#DIV/0!</v>
      </c>
    </row>
    <row r="84" spans="2:24" ht="15" customHeight="1" x14ac:dyDescent="0.35">
      <c r="B84" s="433"/>
      <c r="C84" s="66" t="s">
        <v>62</v>
      </c>
      <c r="D84" s="32">
        <v>0</v>
      </c>
      <c r="E84" s="32" t="e">
        <f t="shared" si="16"/>
        <v>#DIV/0!</v>
      </c>
      <c r="F84" s="32" t="e">
        <f t="shared" si="16"/>
        <v>#DIV/0!</v>
      </c>
      <c r="G84" s="32" t="e">
        <f t="shared" si="16"/>
        <v>#DIV/0!</v>
      </c>
      <c r="H84" s="32" t="e">
        <f t="shared" si="16"/>
        <v>#DIV/0!</v>
      </c>
      <c r="I84" s="32" t="e">
        <f t="shared" si="16"/>
        <v>#DIV/0!</v>
      </c>
      <c r="J84" s="32" t="e">
        <f t="shared" si="16"/>
        <v>#DIV/0!</v>
      </c>
      <c r="K84" s="32" t="e">
        <f t="shared" si="16"/>
        <v>#DIV/0!</v>
      </c>
      <c r="L84" s="32">
        <f t="shared" si="16"/>
        <v>100</v>
      </c>
      <c r="M84" s="32">
        <f t="shared" si="16"/>
        <v>100</v>
      </c>
      <c r="N84" s="32" t="e">
        <f t="shared" si="16"/>
        <v>#DIV/0!</v>
      </c>
      <c r="O84" s="32" t="e">
        <f t="shared" si="16"/>
        <v>#DIV/0!</v>
      </c>
      <c r="P84" s="32" t="e">
        <f t="shared" si="16"/>
        <v>#DIV/0!</v>
      </c>
      <c r="Q84" s="32" t="e">
        <f t="shared" si="16"/>
        <v>#DIV/0!</v>
      </c>
      <c r="R84" s="32" t="e">
        <f t="shared" si="16"/>
        <v>#DIV/0!</v>
      </c>
      <c r="S84" s="32" t="e">
        <f t="shared" si="16"/>
        <v>#DIV/0!</v>
      </c>
      <c r="V84" s="32" t="e">
        <f t="shared" si="17"/>
        <v>#DIV/0!</v>
      </c>
      <c r="W84" s="32" t="e">
        <f t="shared" si="18"/>
        <v>#DIV/0!</v>
      </c>
      <c r="X84" s="32" t="e">
        <f t="shared" si="19"/>
        <v>#DIV/0!</v>
      </c>
    </row>
    <row r="85" spans="2:24" ht="15" customHeight="1" x14ac:dyDescent="0.35">
      <c r="B85" s="434"/>
      <c r="C85" s="67" t="s">
        <v>63</v>
      </c>
      <c r="D85" s="33">
        <v>0</v>
      </c>
      <c r="E85" s="33" t="e">
        <f t="shared" si="16"/>
        <v>#DIV/0!</v>
      </c>
      <c r="F85" s="33" t="e">
        <f t="shared" si="16"/>
        <v>#DIV/0!</v>
      </c>
      <c r="G85" s="33" t="e">
        <f t="shared" si="16"/>
        <v>#DIV/0!</v>
      </c>
      <c r="H85" s="33" t="e">
        <f t="shared" si="16"/>
        <v>#DIV/0!</v>
      </c>
      <c r="I85" s="33" t="e">
        <f t="shared" si="16"/>
        <v>#DIV/0!</v>
      </c>
      <c r="J85" s="33" t="e">
        <f t="shared" si="16"/>
        <v>#DIV/0!</v>
      </c>
      <c r="K85" s="33" t="e">
        <f t="shared" si="16"/>
        <v>#DIV/0!</v>
      </c>
      <c r="L85" s="33">
        <f t="shared" si="16"/>
        <v>0</v>
      </c>
      <c r="M85" s="33">
        <f t="shared" si="16"/>
        <v>0</v>
      </c>
      <c r="N85" s="33" t="e">
        <f t="shared" si="16"/>
        <v>#DIV/0!</v>
      </c>
      <c r="O85" s="33" t="e">
        <f t="shared" si="16"/>
        <v>#DIV/0!</v>
      </c>
      <c r="P85" s="33" t="e">
        <f t="shared" si="16"/>
        <v>#DIV/0!</v>
      </c>
      <c r="Q85" s="33" t="e">
        <f t="shared" si="16"/>
        <v>#DIV/0!</v>
      </c>
      <c r="R85" s="33" t="e">
        <f t="shared" si="16"/>
        <v>#DIV/0!</v>
      </c>
      <c r="S85" s="33" t="e">
        <f t="shared" si="16"/>
        <v>#DIV/0!</v>
      </c>
      <c r="V85" s="33" t="e">
        <f t="shared" si="17"/>
        <v>#DIV/0!</v>
      </c>
      <c r="W85" s="33" t="e">
        <f t="shared" si="18"/>
        <v>#DIV/0!</v>
      </c>
      <c r="X85" s="33" t="e">
        <f t="shared" si="19"/>
        <v>#DIV/0!</v>
      </c>
    </row>
    <row r="86" spans="2:24" x14ac:dyDescent="0.35">
      <c r="B86" s="66" t="s">
        <v>4</v>
      </c>
      <c r="C86" s="68" t="s">
        <v>59</v>
      </c>
      <c r="D86" s="32">
        <v>0</v>
      </c>
      <c r="E86" s="32" t="e">
        <f>(E13/E$8)*100</f>
        <v>#DIV/0!</v>
      </c>
      <c r="F86" s="32" t="e">
        <f t="shared" si="16"/>
        <v>#DIV/0!</v>
      </c>
      <c r="G86" s="32" t="e">
        <f t="shared" si="16"/>
        <v>#DIV/0!</v>
      </c>
      <c r="H86" s="32" t="e">
        <f t="shared" si="16"/>
        <v>#DIV/0!</v>
      </c>
      <c r="I86" s="32" t="e">
        <f t="shared" si="16"/>
        <v>#DIV/0!</v>
      </c>
      <c r="J86" s="32" t="e">
        <f t="shared" si="16"/>
        <v>#DIV/0!</v>
      </c>
      <c r="K86" s="32" t="e">
        <f t="shared" si="16"/>
        <v>#DIV/0!</v>
      </c>
      <c r="L86" s="32">
        <f t="shared" si="16"/>
        <v>0</v>
      </c>
      <c r="M86" s="32">
        <f t="shared" si="16"/>
        <v>0</v>
      </c>
      <c r="N86" s="32" t="e">
        <f t="shared" si="16"/>
        <v>#DIV/0!</v>
      </c>
      <c r="O86" s="32" t="e">
        <f t="shared" si="16"/>
        <v>#DIV/0!</v>
      </c>
      <c r="P86" s="32" t="e">
        <f t="shared" si="16"/>
        <v>#DIV/0!</v>
      </c>
      <c r="Q86" s="32" t="e">
        <f t="shared" si="16"/>
        <v>#DIV/0!</v>
      </c>
      <c r="R86" s="32" t="e">
        <f t="shared" si="16"/>
        <v>#DIV/0!</v>
      </c>
      <c r="S86" s="32" t="e">
        <f t="shared" si="16"/>
        <v>#DIV/0!</v>
      </c>
      <c r="V86" s="32" t="e">
        <f t="shared" si="17"/>
        <v>#DIV/0!</v>
      </c>
      <c r="W86" s="32" t="e">
        <f t="shared" si="18"/>
        <v>#DIV/0!</v>
      </c>
      <c r="X86" s="32" t="e">
        <f t="shared" si="19"/>
        <v>#DIV/0!</v>
      </c>
    </row>
    <row r="87" spans="2:24" x14ac:dyDescent="0.35">
      <c r="B87" s="66"/>
      <c r="C87" s="66" t="s">
        <v>60</v>
      </c>
      <c r="D87" s="32">
        <v>0</v>
      </c>
      <c r="E87" s="32" t="e">
        <f t="shared" ref="E87:S102" si="20">(E14/E$8)*100</f>
        <v>#DIV/0!</v>
      </c>
      <c r="F87" s="32" t="e">
        <f t="shared" si="20"/>
        <v>#DIV/0!</v>
      </c>
      <c r="G87" s="32" t="e">
        <f t="shared" si="20"/>
        <v>#DIV/0!</v>
      </c>
      <c r="H87" s="32" t="e">
        <f t="shared" si="20"/>
        <v>#DIV/0!</v>
      </c>
      <c r="I87" s="32" t="e">
        <f t="shared" si="20"/>
        <v>#DIV/0!</v>
      </c>
      <c r="J87" s="32" t="e">
        <f t="shared" si="20"/>
        <v>#DIV/0!</v>
      </c>
      <c r="K87" s="32" t="e">
        <f t="shared" si="20"/>
        <v>#DIV/0!</v>
      </c>
      <c r="L87" s="32">
        <f t="shared" si="20"/>
        <v>0</v>
      </c>
      <c r="M87" s="32">
        <f t="shared" si="20"/>
        <v>0</v>
      </c>
      <c r="N87" s="32" t="e">
        <f t="shared" si="20"/>
        <v>#DIV/0!</v>
      </c>
      <c r="O87" s="32" t="e">
        <f t="shared" si="20"/>
        <v>#DIV/0!</v>
      </c>
      <c r="P87" s="32" t="e">
        <f t="shared" si="20"/>
        <v>#DIV/0!</v>
      </c>
      <c r="Q87" s="32" t="e">
        <f t="shared" si="20"/>
        <v>#DIV/0!</v>
      </c>
      <c r="R87" s="32" t="e">
        <f t="shared" si="20"/>
        <v>#DIV/0!</v>
      </c>
      <c r="S87" s="32" t="e">
        <f t="shared" si="20"/>
        <v>#DIV/0!</v>
      </c>
      <c r="V87" s="32" t="e">
        <f t="shared" si="17"/>
        <v>#DIV/0!</v>
      </c>
      <c r="W87" s="32" t="e">
        <f t="shared" si="18"/>
        <v>#DIV/0!</v>
      </c>
      <c r="X87" s="32" t="e">
        <f t="shared" si="19"/>
        <v>#DIV/0!</v>
      </c>
    </row>
    <row r="88" spans="2:24" x14ac:dyDescent="0.35">
      <c r="B88" s="66"/>
      <c r="C88" s="66" t="s">
        <v>61</v>
      </c>
      <c r="D88" s="32">
        <v>0</v>
      </c>
      <c r="E88" s="32" t="e">
        <f t="shared" si="20"/>
        <v>#DIV/0!</v>
      </c>
      <c r="F88" s="32" t="e">
        <f t="shared" si="20"/>
        <v>#DIV/0!</v>
      </c>
      <c r="G88" s="32" t="e">
        <f t="shared" si="20"/>
        <v>#DIV/0!</v>
      </c>
      <c r="H88" s="32" t="e">
        <f t="shared" si="20"/>
        <v>#DIV/0!</v>
      </c>
      <c r="I88" s="32" t="e">
        <f t="shared" si="20"/>
        <v>#DIV/0!</v>
      </c>
      <c r="J88" s="32" t="e">
        <f t="shared" si="20"/>
        <v>#DIV/0!</v>
      </c>
      <c r="K88" s="32" t="e">
        <f t="shared" si="20"/>
        <v>#DIV/0!</v>
      </c>
      <c r="L88" s="32">
        <f t="shared" si="20"/>
        <v>0</v>
      </c>
      <c r="M88" s="32">
        <f t="shared" si="20"/>
        <v>0</v>
      </c>
      <c r="N88" s="32" t="e">
        <f t="shared" si="20"/>
        <v>#DIV/0!</v>
      </c>
      <c r="O88" s="32" t="e">
        <f t="shared" si="20"/>
        <v>#DIV/0!</v>
      </c>
      <c r="P88" s="32" t="e">
        <f t="shared" si="20"/>
        <v>#DIV/0!</v>
      </c>
      <c r="Q88" s="32" t="e">
        <f t="shared" si="20"/>
        <v>#DIV/0!</v>
      </c>
      <c r="R88" s="32" t="e">
        <f t="shared" si="20"/>
        <v>#DIV/0!</v>
      </c>
      <c r="S88" s="32" t="e">
        <f t="shared" si="20"/>
        <v>#DIV/0!</v>
      </c>
      <c r="V88" s="32" t="e">
        <f t="shared" si="17"/>
        <v>#DIV/0!</v>
      </c>
      <c r="W88" s="32" t="e">
        <f t="shared" si="18"/>
        <v>#DIV/0!</v>
      </c>
      <c r="X88" s="32" t="e">
        <f t="shared" si="19"/>
        <v>#DIV/0!</v>
      </c>
    </row>
    <row r="89" spans="2:24" x14ac:dyDescent="0.35">
      <c r="B89" s="66"/>
      <c r="C89" s="66" t="s">
        <v>62</v>
      </c>
      <c r="D89" s="32">
        <v>0</v>
      </c>
      <c r="E89" s="32" t="e">
        <f t="shared" si="20"/>
        <v>#DIV/0!</v>
      </c>
      <c r="F89" s="32" t="e">
        <f t="shared" si="20"/>
        <v>#DIV/0!</v>
      </c>
      <c r="G89" s="32" t="e">
        <f t="shared" si="20"/>
        <v>#DIV/0!</v>
      </c>
      <c r="H89" s="32" t="e">
        <f t="shared" si="20"/>
        <v>#DIV/0!</v>
      </c>
      <c r="I89" s="32" t="e">
        <f t="shared" si="20"/>
        <v>#DIV/0!</v>
      </c>
      <c r="J89" s="32" t="e">
        <f t="shared" si="20"/>
        <v>#DIV/0!</v>
      </c>
      <c r="K89" s="32" t="e">
        <f t="shared" si="20"/>
        <v>#DIV/0!</v>
      </c>
      <c r="L89" s="32">
        <f t="shared" si="20"/>
        <v>0</v>
      </c>
      <c r="M89" s="32">
        <f t="shared" si="20"/>
        <v>0</v>
      </c>
      <c r="N89" s="32" t="e">
        <f t="shared" si="20"/>
        <v>#DIV/0!</v>
      </c>
      <c r="O89" s="32" t="e">
        <f t="shared" si="20"/>
        <v>#DIV/0!</v>
      </c>
      <c r="P89" s="32" t="e">
        <f t="shared" si="20"/>
        <v>#DIV/0!</v>
      </c>
      <c r="Q89" s="32" t="e">
        <f t="shared" si="20"/>
        <v>#DIV/0!</v>
      </c>
      <c r="R89" s="32" t="e">
        <f t="shared" si="20"/>
        <v>#DIV/0!</v>
      </c>
      <c r="S89" s="32" t="e">
        <f t="shared" si="20"/>
        <v>#DIV/0!</v>
      </c>
      <c r="V89" s="32" t="e">
        <f t="shared" si="17"/>
        <v>#DIV/0!</v>
      </c>
      <c r="W89" s="32" t="e">
        <f t="shared" si="18"/>
        <v>#DIV/0!</v>
      </c>
      <c r="X89" s="32" t="e">
        <f t="shared" si="19"/>
        <v>#DIV/0!</v>
      </c>
    </row>
    <row r="90" spans="2:24" x14ac:dyDescent="0.35">
      <c r="B90" s="67"/>
      <c r="C90" s="67" t="s">
        <v>63</v>
      </c>
      <c r="D90" s="33">
        <v>0</v>
      </c>
      <c r="E90" s="33" t="e">
        <f t="shared" si="20"/>
        <v>#DIV/0!</v>
      </c>
      <c r="F90" s="33" t="e">
        <f t="shared" si="20"/>
        <v>#DIV/0!</v>
      </c>
      <c r="G90" s="33" t="e">
        <f t="shared" si="20"/>
        <v>#DIV/0!</v>
      </c>
      <c r="H90" s="33" t="e">
        <f t="shared" si="20"/>
        <v>#DIV/0!</v>
      </c>
      <c r="I90" s="33" t="e">
        <f t="shared" si="20"/>
        <v>#DIV/0!</v>
      </c>
      <c r="J90" s="33" t="e">
        <f t="shared" si="20"/>
        <v>#DIV/0!</v>
      </c>
      <c r="K90" s="33" t="e">
        <f t="shared" si="20"/>
        <v>#DIV/0!</v>
      </c>
      <c r="L90" s="33">
        <f t="shared" si="20"/>
        <v>0</v>
      </c>
      <c r="M90" s="33">
        <f t="shared" si="20"/>
        <v>0</v>
      </c>
      <c r="N90" s="33" t="e">
        <f t="shared" si="20"/>
        <v>#DIV/0!</v>
      </c>
      <c r="O90" s="33" t="e">
        <f t="shared" si="20"/>
        <v>#DIV/0!</v>
      </c>
      <c r="P90" s="33" t="e">
        <f t="shared" si="20"/>
        <v>#DIV/0!</v>
      </c>
      <c r="Q90" s="33" t="e">
        <f t="shared" si="20"/>
        <v>#DIV/0!</v>
      </c>
      <c r="R90" s="33" t="e">
        <f t="shared" si="20"/>
        <v>#DIV/0!</v>
      </c>
      <c r="S90" s="33" t="e">
        <f t="shared" si="20"/>
        <v>#DIV/0!</v>
      </c>
      <c r="V90" s="33" t="e">
        <f t="shared" si="17"/>
        <v>#DIV/0!</v>
      </c>
      <c r="W90" s="33" t="e">
        <f t="shared" si="18"/>
        <v>#DIV/0!</v>
      </c>
      <c r="X90" s="33" t="e">
        <f t="shared" si="19"/>
        <v>#DIV/0!</v>
      </c>
    </row>
    <row r="91" spans="2:24" x14ac:dyDescent="0.35">
      <c r="B91" s="390" t="s">
        <v>5</v>
      </c>
      <c r="C91" s="17" t="s">
        <v>59</v>
      </c>
      <c r="D91" s="32">
        <v>0</v>
      </c>
      <c r="E91" s="32" t="e">
        <f t="shared" si="20"/>
        <v>#DIV/0!</v>
      </c>
      <c r="F91" s="32" t="e">
        <f t="shared" si="20"/>
        <v>#DIV/0!</v>
      </c>
      <c r="G91" s="32" t="e">
        <f t="shared" si="20"/>
        <v>#DIV/0!</v>
      </c>
      <c r="H91" s="32" t="e">
        <f t="shared" si="20"/>
        <v>#DIV/0!</v>
      </c>
      <c r="I91" s="32" t="e">
        <f t="shared" si="20"/>
        <v>#DIV/0!</v>
      </c>
      <c r="J91" s="32" t="e">
        <f t="shared" si="20"/>
        <v>#DIV/0!</v>
      </c>
      <c r="K91" s="32" t="e">
        <f t="shared" si="20"/>
        <v>#DIV/0!</v>
      </c>
      <c r="L91" s="32">
        <f t="shared" si="20"/>
        <v>0</v>
      </c>
      <c r="M91" s="32">
        <f t="shared" si="20"/>
        <v>0</v>
      </c>
      <c r="N91" s="32" t="e">
        <f t="shared" si="20"/>
        <v>#DIV/0!</v>
      </c>
      <c r="O91" s="32" t="e">
        <f t="shared" si="20"/>
        <v>#DIV/0!</v>
      </c>
      <c r="P91" s="32" t="e">
        <f t="shared" si="20"/>
        <v>#DIV/0!</v>
      </c>
      <c r="Q91" s="32" t="e">
        <f t="shared" si="20"/>
        <v>#DIV/0!</v>
      </c>
      <c r="R91" s="32" t="e">
        <f t="shared" si="20"/>
        <v>#DIV/0!</v>
      </c>
      <c r="S91" s="32" t="e">
        <f t="shared" si="20"/>
        <v>#DIV/0!</v>
      </c>
      <c r="V91" s="32" t="e">
        <f t="shared" si="17"/>
        <v>#DIV/0!</v>
      </c>
      <c r="W91" s="32" t="e">
        <f t="shared" si="18"/>
        <v>#DIV/0!</v>
      </c>
      <c r="X91" s="32" t="e">
        <f t="shared" si="19"/>
        <v>#DIV/0!</v>
      </c>
    </row>
    <row r="92" spans="2:24" x14ac:dyDescent="0.35">
      <c r="B92" s="390"/>
      <c r="C92" s="20" t="s">
        <v>60</v>
      </c>
      <c r="D92" s="32">
        <v>0</v>
      </c>
      <c r="E92" s="32" t="e">
        <f t="shared" si="20"/>
        <v>#DIV/0!</v>
      </c>
      <c r="F92" s="32" t="e">
        <f t="shared" si="20"/>
        <v>#DIV/0!</v>
      </c>
      <c r="G92" s="32" t="e">
        <f t="shared" si="20"/>
        <v>#DIV/0!</v>
      </c>
      <c r="H92" s="32" t="e">
        <f t="shared" si="20"/>
        <v>#DIV/0!</v>
      </c>
      <c r="I92" s="32" t="e">
        <f t="shared" si="20"/>
        <v>#DIV/0!</v>
      </c>
      <c r="J92" s="32" t="e">
        <f t="shared" si="20"/>
        <v>#DIV/0!</v>
      </c>
      <c r="K92" s="32" t="e">
        <f t="shared" si="20"/>
        <v>#DIV/0!</v>
      </c>
      <c r="L92" s="32">
        <f t="shared" si="20"/>
        <v>0</v>
      </c>
      <c r="M92" s="32">
        <f t="shared" si="20"/>
        <v>0</v>
      </c>
      <c r="N92" s="32" t="e">
        <f t="shared" si="20"/>
        <v>#DIV/0!</v>
      </c>
      <c r="O92" s="32" t="e">
        <f t="shared" si="20"/>
        <v>#DIV/0!</v>
      </c>
      <c r="P92" s="32" t="e">
        <f t="shared" si="20"/>
        <v>#DIV/0!</v>
      </c>
      <c r="Q92" s="32" t="e">
        <f t="shared" si="20"/>
        <v>#DIV/0!</v>
      </c>
      <c r="R92" s="32" t="e">
        <f t="shared" si="20"/>
        <v>#DIV/0!</v>
      </c>
      <c r="S92" s="32" t="e">
        <f t="shared" si="20"/>
        <v>#DIV/0!</v>
      </c>
      <c r="V92" s="32" t="e">
        <f t="shared" si="17"/>
        <v>#DIV/0!</v>
      </c>
      <c r="W92" s="32" t="e">
        <f t="shared" si="18"/>
        <v>#DIV/0!</v>
      </c>
      <c r="X92" s="32" t="e">
        <f t="shared" si="19"/>
        <v>#DIV/0!</v>
      </c>
    </row>
    <row r="93" spans="2:24" x14ac:dyDescent="0.35">
      <c r="B93" s="390"/>
      <c r="C93" s="20" t="s">
        <v>61</v>
      </c>
      <c r="D93" s="32">
        <v>0</v>
      </c>
      <c r="E93" s="32" t="e">
        <f t="shared" si="20"/>
        <v>#DIV/0!</v>
      </c>
      <c r="F93" s="32" t="e">
        <f t="shared" si="20"/>
        <v>#DIV/0!</v>
      </c>
      <c r="G93" s="32" t="e">
        <f t="shared" si="20"/>
        <v>#DIV/0!</v>
      </c>
      <c r="H93" s="32" t="e">
        <f t="shared" si="20"/>
        <v>#DIV/0!</v>
      </c>
      <c r="I93" s="32" t="e">
        <f t="shared" si="20"/>
        <v>#DIV/0!</v>
      </c>
      <c r="J93" s="32" t="e">
        <f t="shared" si="20"/>
        <v>#DIV/0!</v>
      </c>
      <c r="K93" s="32" t="e">
        <f t="shared" si="20"/>
        <v>#DIV/0!</v>
      </c>
      <c r="L93" s="32">
        <f t="shared" si="20"/>
        <v>0</v>
      </c>
      <c r="M93" s="32">
        <f t="shared" si="20"/>
        <v>0</v>
      </c>
      <c r="N93" s="32" t="e">
        <f t="shared" si="20"/>
        <v>#DIV/0!</v>
      </c>
      <c r="O93" s="32" t="e">
        <f t="shared" si="20"/>
        <v>#DIV/0!</v>
      </c>
      <c r="P93" s="32" t="e">
        <f t="shared" si="20"/>
        <v>#DIV/0!</v>
      </c>
      <c r="Q93" s="32" t="e">
        <f t="shared" si="20"/>
        <v>#DIV/0!</v>
      </c>
      <c r="R93" s="32" t="e">
        <f t="shared" si="20"/>
        <v>#DIV/0!</v>
      </c>
      <c r="S93" s="32" t="e">
        <f t="shared" si="20"/>
        <v>#DIV/0!</v>
      </c>
      <c r="V93" s="32" t="e">
        <f t="shared" si="17"/>
        <v>#DIV/0!</v>
      </c>
      <c r="W93" s="32" t="e">
        <f t="shared" si="18"/>
        <v>#DIV/0!</v>
      </c>
      <c r="X93" s="32" t="e">
        <f t="shared" si="19"/>
        <v>#DIV/0!</v>
      </c>
    </row>
    <row r="94" spans="2:24" x14ac:dyDescent="0.35">
      <c r="B94" s="390"/>
      <c r="C94" s="20" t="s">
        <v>62</v>
      </c>
      <c r="D94" s="32">
        <v>0</v>
      </c>
      <c r="E94" s="32" t="e">
        <f t="shared" si="20"/>
        <v>#DIV/0!</v>
      </c>
      <c r="F94" s="32" t="e">
        <f t="shared" si="20"/>
        <v>#DIV/0!</v>
      </c>
      <c r="G94" s="32" t="e">
        <f t="shared" si="20"/>
        <v>#DIV/0!</v>
      </c>
      <c r="H94" s="32" t="e">
        <f t="shared" si="20"/>
        <v>#DIV/0!</v>
      </c>
      <c r="I94" s="32" t="e">
        <f t="shared" si="20"/>
        <v>#DIV/0!</v>
      </c>
      <c r="J94" s="32" t="e">
        <f t="shared" si="20"/>
        <v>#DIV/0!</v>
      </c>
      <c r="K94" s="32" t="e">
        <f t="shared" si="20"/>
        <v>#DIV/0!</v>
      </c>
      <c r="L94" s="32">
        <f t="shared" si="20"/>
        <v>0</v>
      </c>
      <c r="M94" s="32">
        <f t="shared" si="20"/>
        <v>0</v>
      </c>
      <c r="N94" s="32" t="e">
        <f t="shared" si="20"/>
        <v>#DIV/0!</v>
      </c>
      <c r="O94" s="32" t="e">
        <f t="shared" si="20"/>
        <v>#DIV/0!</v>
      </c>
      <c r="P94" s="32" t="e">
        <f t="shared" si="20"/>
        <v>#DIV/0!</v>
      </c>
      <c r="Q94" s="32" t="e">
        <f t="shared" si="20"/>
        <v>#DIV/0!</v>
      </c>
      <c r="R94" s="32" t="e">
        <f t="shared" si="20"/>
        <v>#DIV/0!</v>
      </c>
      <c r="S94" s="32" t="e">
        <f t="shared" si="20"/>
        <v>#DIV/0!</v>
      </c>
      <c r="V94" s="32" t="e">
        <f t="shared" si="17"/>
        <v>#DIV/0!</v>
      </c>
      <c r="W94" s="32" t="e">
        <f t="shared" si="18"/>
        <v>#DIV/0!</v>
      </c>
      <c r="X94" s="32" t="e">
        <f t="shared" si="19"/>
        <v>#DIV/0!</v>
      </c>
    </row>
    <row r="95" spans="2:24" x14ac:dyDescent="0.35">
      <c r="B95" s="391"/>
      <c r="C95" s="27" t="s">
        <v>63</v>
      </c>
      <c r="D95" s="33">
        <v>0</v>
      </c>
      <c r="E95" s="33" t="e">
        <f t="shared" si="20"/>
        <v>#DIV/0!</v>
      </c>
      <c r="F95" s="33" t="e">
        <f t="shared" si="20"/>
        <v>#DIV/0!</v>
      </c>
      <c r="G95" s="33" t="e">
        <f t="shared" si="20"/>
        <v>#DIV/0!</v>
      </c>
      <c r="H95" s="33" t="e">
        <f t="shared" si="20"/>
        <v>#DIV/0!</v>
      </c>
      <c r="I95" s="33" t="e">
        <f t="shared" si="20"/>
        <v>#DIV/0!</v>
      </c>
      <c r="J95" s="33" t="e">
        <f t="shared" si="20"/>
        <v>#DIV/0!</v>
      </c>
      <c r="K95" s="33" t="e">
        <f t="shared" si="20"/>
        <v>#DIV/0!</v>
      </c>
      <c r="L95" s="33">
        <f t="shared" si="20"/>
        <v>0</v>
      </c>
      <c r="M95" s="33">
        <f t="shared" si="20"/>
        <v>0</v>
      </c>
      <c r="N95" s="33" t="e">
        <f t="shared" si="20"/>
        <v>#DIV/0!</v>
      </c>
      <c r="O95" s="33" t="e">
        <f t="shared" si="20"/>
        <v>#DIV/0!</v>
      </c>
      <c r="P95" s="33" t="e">
        <f t="shared" si="20"/>
        <v>#DIV/0!</v>
      </c>
      <c r="Q95" s="33" t="e">
        <f t="shared" si="20"/>
        <v>#DIV/0!</v>
      </c>
      <c r="R95" s="33" t="e">
        <f t="shared" si="20"/>
        <v>#DIV/0!</v>
      </c>
      <c r="S95" s="33" t="e">
        <f t="shared" si="20"/>
        <v>#DIV/0!</v>
      </c>
      <c r="V95" s="33" t="e">
        <f t="shared" si="17"/>
        <v>#DIV/0!</v>
      </c>
      <c r="W95" s="33" t="e">
        <f t="shared" si="18"/>
        <v>#DIV/0!</v>
      </c>
      <c r="X95" s="33" t="e">
        <f t="shared" si="19"/>
        <v>#DIV/0!</v>
      </c>
    </row>
    <row r="96" spans="2:24" x14ac:dyDescent="0.35">
      <c r="B96" s="390" t="s">
        <v>6</v>
      </c>
      <c r="C96" s="17" t="s">
        <v>59</v>
      </c>
      <c r="D96" s="32">
        <v>0</v>
      </c>
      <c r="E96" s="32" t="e">
        <f t="shared" si="20"/>
        <v>#DIV/0!</v>
      </c>
      <c r="F96" s="32" t="e">
        <f t="shared" si="20"/>
        <v>#DIV/0!</v>
      </c>
      <c r="G96" s="32" t="e">
        <f t="shared" si="20"/>
        <v>#DIV/0!</v>
      </c>
      <c r="H96" s="32" t="e">
        <f t="shared" si="20"/>
        <v>#DIV/0!</v>
      </c>
      <c r="I96" s="32" t="e">
        <f t="shared" si="20"/>
        <v>#DIV/0!</v>
      </c>
      <c r="J96" s="32" t="e">
        <f t="shared" si="20"/>
        <v>#DIV/0!</v>
      </c>
      <c r="K96" s="32" t="e">
        <f t="shared" si="20"/>
        <v>#DIV/0!</v>
      </c>
      <c r="L96" s="32">
        <f t="shared" si="20"/>
        <v>0</v>
      </c>
      <c r="M96" s="32">
        <f t="shared" si="20"/>
        <v>0</v>
      </c>
      <c r="N96" s="32" t="e">
        <f t="shared" si="20"/>
        <v>#DIV/0!</v>
      </c>
      <c r="O96" s="32" t="e">
        <f t="shared" si="20"/>
        <v>#DIV/0!</v>
      </c>
      <c r="P96" s="32" t="e">
        <f t="shared" si="20"/>
        <v>#DIV/0!</v>
      </c>
      <c r="Q96" s="32" t="e">
        <f t="shared" si="20"/>
        <v>#DIV/0!</v>
      </c>
      <c r="R96" s="32" t="e">
        <f t="shared" si="20"/>
        <v>#DIV/0!</v>
      </c>
      <c r="S96" s="32" t="e">
        <f t="shared" si="20"/>
        <v>#DIV/0!</v>
      </c>
      <c r="V96" s="32" t="e">
        <f t="shared" si="17"/>
        <v>#DIV/0!</v>
      </c>
      <c r="W96" s="32" t="e">
        <f t="shared" si="18"/>
        <v>#DIV/0!</v>
      </c>
      <c r="X96" s="32" t="e">
        <f t="shared" si="19"/>
        <v>#DIV/0!</v>
      </c>
    </row>
    <row r="97" spans="2:24" x14ac:dyDescent="0.35">
      <c r="B97" s="390"/>
      <c r="C97" s="20" t="s">
        <v>60</v>
      </c>
      <c r="D97" s="32">
        <v>0</v>
      </c>
      <c r="E97" s="32" t="e">
        <f t="shared" si="20"/>
        <v>#DIV/0!</v>
      </c>
      <c r="F97" s="32" t="e">
        <f t="shared" si="20"/>
        <v>#DIV/0!</v>
      </c>
      <c r="G97" s="32" t="e">
        <f t="shared" si="20"/>
        <v>#DIV/0!</v>
      </c>
      <c r="H97" s="32" t="e">
        <f t="shared" si="20"/>
        <v>#DIV/0!</v>
      </c>
      <c r="I97" s="32" t="e">
        <f t="shared" si="20"/>
        <v>#DIV/0!</v>
      </c>
      <c r="J97" s="32" t="e">
        <f t="shared" si="20"/>
        <v>#DIV/0!</v>
      </c>
      <c r="K97" s="32" t="e">
        <f t="shared" si="20"/>
        <v>#DIV/0!</v>
      </c>
      <c r="L97" s="32">
        <f t="shared" si="20"/>
        <v>0</v>
      </c>
      <c r="M97" s="32">
        <f t="shared" si="20"/>
        <v>0</v>
      </c>
      <c r="N97" s="32" t="e">
        <f t="shared" si="20"/>
        <v>#DIV/0!</v>
      </c>
      <c r="O97" s="32" t="e">
        <f t="shared" si="20"/>
        <v>#DIV/0!</v>
      </c>
      <c r="P97" s="32" t="e">
        <f t="shared" si="20"/>
        <v>#DIV/0!</v>
      </c>
      <c r="Q97" s="32" t="e">
        <f t="shared" si="20"/>
        <v>#DIV/0!</v>
      </c>
      <c r="R97" s="32" t="e">
        <f t="shared" si="20"/>
        <v>#DIV/0!</v>
      </c>
      <c r="S97" s="32" t="e">
        <f t="shared" si="20"/>
        <v>#DIV/0!</v>
      </c>
      <c r="V97" s="32" t="e">
        <f t="shared" si="17"/>
        <v>#DIV/0!</v>
      </c>
      <c r="W97" s="32" t="e">
        <f t="shared" si="18"/>
        <v>#DIV/0!</v>
      </c>
      <c r="X97" s="32" t="e">
        <f t="shared" si="19"/>
        <v>#DIV/0!</v>
      </c>
    </row>
    <row r="98" spans="2:24" x14ac:dyDescent="0.35">
      <c r="B98" s="390"/>
      <c r="C98" s="20" t="s">
        <v>61</v>
      </c>
      <c r="D98" s="32">
        <v>0</v>
      </c>
      <c r="E98" s="32" t="e">
        <f t="shared" si="20"/>
        <v>#DIV/0!</v>
      </c>
      <c r="F98" s="32" t="e">
        <f t="shared" si="20"/>
        <v>#DIV/0!</v>
      </c>
      <c r="G98" s="32" t="e">
        <f t="shared" si="20"/>
        <v>#DIV/0!</v>
      </c>
      <c r="H98" s="32" t="e">
        <f t="shared" si="20"/>
        <v>#DIV/0!</v>
      </c>
      <c r="I98" s="32" t="e">
        <f t="shared" si="20"/>
        <v>#DIV/0!</v>
      </c>
      <c r="J98" s="32" t="e">
        <f t="shared" si="20"/>
        <v>#DIV/0!</v>
      </c>
      <c r="K98" s="32" t="e">
        <f t="shared" si="20"/>
        <v>#DIV/0!</v>
      </c>
      <c r="L98" s="32">
        <f t="shared" si="20"/>
        <v>0</v>
      </c>
      <c r="M98" s="32">
        <f t="shared" si="20"/>
        <v>0</v>
      </c>
      <c r="N98" s="32" t="e">
        <f t="shared" si="20"/>
        <v>#DIV/0!</v>
      </c>
      <c r="O98" s="32" t="e">
        <f t="shared" si="20"/>
        <v>#DIV/0!</v>
      </c>
      <c r="P98" s="32" t="e">
        <f t="shared" si="20"/>
        <v>#DIV/0!</v>
      </c>
      <c r="Q98" s="32" t="e">
        <f t="shared" si="20"/>
        <v>#DIV/0!</v>
      </c>
      <c r="R98" s="32" t="e">
        <f t="shared" si="20"/>
        <v>#DIV/0!</v>
      </c>
      <c r="S98" s="32" t="e">
        <f t="shared" si="20"/>
        <v>#DIV/0!</v>
      </c>
      <c r="V98" s="32" t="e">
        <f t="shared" si="17"/>
        <v>#DIV/0!</v>
      </c>
      <c r="W98" s="32" t="e">
        <f t="shared" si="18"/>
        <v>#DIV/0!</v>
      </c>
      <c r="X98" s="32" t="e">
        <f t="shared" si="19"/>
        <v>#DIV/0!</v>
      </c>
    </row>
    <row r="99" spans="2:24" x14ac:dyDescent="0.35">
      <c r="B99" s="390"/>
      <c r="C99" s="20" t="s">
        <v>62</v>
      </c>
      <c r="D99" s="32">
        <v>0</v>
      </c>
      <c r="E99" s="32" t="e">
        <f t="shared" si="20"/>
        <v>#DIV/0!</v>
      </c>
      <c r="F99" s="32" t="e">
        <f t="shared" si="20"/>
        <v>#DIV/0!</v>
      </c>
      <c r="G99" s="32" t="e">
        <f t="shared" si="20"/>
        <v>#DIV/0!</v>
      </c>
      <c r="H99" s="32" t="e">
        <f t="shared" si="20"/>
        <v>#DIV/0!</v>
      </c>
      <c r="I99" s="32" t="e">
        <f t="shared" si="20"/>
        <v>#DIV/0!</v>
      </c>
      <c r="J99" s="32" t="e">
        <f t="shared" si="20"/>
        <v>#DIV/0!</v>
      </c>
      <c r="K99" s="32" t="e">
        <f t="shared" si="20"/>
        <v>#DIV/0!</v>
      </c>
      <c r="L99" s="32">
        <f t="shared" si="20"/>
        <v>0</v>
      </c>
      <c r="M99" s="32">
        <f t="shared" si="20"/>
        <v>0</v>
      </c>
      <c r="N99" s="32" t="e">
        <f t="shared" si="20"/>
        <v>#DIV/0!</v>
      </c>
      <c r="O99" s="32" t="e">
        <f t="shared" si="20"/>
        <v>#DIV/0!</v>
      </c>
      <c r="P99" s="32" t="e">
        <f t="shared" si="20"/>
        <v>#DIV/0!</v>
      </c>
      <c r="Q99" s="32" t="e">
        <f t="shared" si="20"/>
        <v>#DIV/0!</v>
      </c>
      <c r="R99" s="32" t="e">
        <f t="shared" si="20"/>
        <v>#DIV/0!</v>
      </c>
      <c r="S99" s="32" t="e">
        <f t="shared" si="20"/>
        <v>#DIV/0!</v>
      </c>
      <c r="V99" s="32" t="e">
        <f t="shared" si="17"/>
        <v>#DIV/0!</v>
      </c>
      <c r="W99" s="32" t="e">
        <f t="shared" si="18"/>
        <v>#DIV/0!</v>
      </c>
      <c r="X99" s="32" t="e">
        <f t="shared" si="19"/>
        <v>#DIV/0!</v>
      </c>
    </row>
    <row r="100" spans="2:24" x14ac:dyDescent="0.35">
      <c r="B100" s="391"/>
      <c r="C100" s="27" t="s">
        <v>63</v>
      </c>
      <c r="D100" s="33">
        <v>0</v>
      </c>
      <c r="E100" s="33" t="e">
        <f t="shared" si="20"/>
        <v>#DIV/0!</v>
      </c>
      <c r="F100" s="33" t="e">
        <f t="shared" si="20"/>
        <v>#DIV/0!</v>
      </c>
      <c r="G100" s="33" t="e">
        <f t="shared" si="20"/>
        <v>#DIV/0!</v>
      </c>
      <c r="H100" s="33" t="e">
        <f t="shared" si="20"/>
        <v>#DIV/0!</v>
      </c>
      <c r="I100" s="33" t="e">
        <f t="shared" si="20"/>
        <v>#DIV/0!</v>
      </c>
      <c r="J100" s="33" t="e">
        <f t="shared" si="20"/>
        <v>#DIV/0!</v>
      </c>
      <c r="K100" s="33" t="e">
        <f t="shared" si="20"/>
        <v>#DIV/0!</v>
      </c>
      <c r="L100" s="33">
        <f t="shared" si="20"/>
        <v>0</v>
      </c>
      <c r="M100" s="33">
        <f t="shared" si="20"/>
        <v>0</v>
      </c>
      <c r="N100" s="33" t="e">
        <f t="shared" si="20"/>
        <v>#DIV/0!</v>
      </c>
      <c r="O100" s="33" t="e">
        <f t="shared" si="20"/>
        <v>#DIV/0!</v>
      </c>
      <c r="P100" s="33" t="e">
        <f t="shared" si="20"/>
        <v>#DIV/0!</v>
      </c>
      <c r="Q100" s="33" t="e">
        <f t="shared" si="20"/>
        <v>#DIV/0!</v>
      </c>
      <c r="R100" s="33" t="e">
        <f t="shared" si="20"/>
        <v>#DIV/0!</v>
      </c>
      <c r="S100" s="33" t="e">
        <f t="shared" si="20"/>
        <v>#DIV/0!</v>
      </c>
      <c r="V100" s="33" t="e">
        <f t="shared" si="17"/>
        <v>#DIV/0!</v>
      </c>
      <c r="W100" s="33" t="e">
        <f t="shared" si="18"/>
        <v>#DIV/0!</v>
      </c>
      <c r="X100" s="33" t="e">
        <f t="shared" si="19"/>
        <v>#DIV/0!</v>
      </c>
    </row>
    <row r="101" spans="2:24" x14ac:dyDescent="0.35">
      <c r="B101" s="393" t="s">
        <v>7</v>
      </c>
      <c r="C101" s="28" t="s">
        <v>59</v>
      </c>
      <c r="D101" s="56">
        <v>0</v>
      </c>
      <c r="E101" s="56" t="e">
        <f t="shared" si="20"/>
        <v>#DIV/0!</v>
      </c>
      <c r="F101" s="56" t="e">
        <f t="shared" si="20"/>
        <v>#DIV/0!</v>
      </c>
      <c r="G101" s="56" t="e">
        <f t="shared" si="20"/>
        <v>#DIV/0!</v>
      </c>
      <c r="H101" s="56" t="e">
        <f t="shared" si="20"/>
        <v>#DIV/0!</v>
      </c>
      <c r="I101" s="56" t="e">
        <f t="shared" si="20"/>
        <v>#DIV/0!</v>
      </c>
      <c r="J101" s="56" t="e">
        <f t="shared" si="20"/>
        <v>#DIV/0!</v>
      </c>
      <c r="K101" s="56" t="e">
        <f t="shared" si="20"/>
        <v>#DIV/0!</v>
      </c>
      <c r="L101" s="56">
        <f t="shared" si="20"/>
        <v>0</v>
      </c>
      <c r="M101" s="56">
        <f t="shared" si="20"/>
        <v>0</v>
      </c>
      <c r="N101" s="56" t="e">
        <f t="shared" si="20"/>
        <v>#DIV/0!</v>
      </c>
      <c r="O101" s="56" t="e">
        <f t="shared" si="20"/>
        <v>#DIV/0!</v>
      </c>
      <c r="P101" s="56" t="e">
        <f t="shared" si="20"/>
        <v>#DIV/0!</v>
      </c>
      <c r="Q101" s="56" t="e">
        <f t="shared" si="20"/>
        <v>#DIV/0!</v>
      </c>
      <c r="R101" s="56" t="e">
        <f t="shared" si="20"/>
        <v>#DIV/0!</v>
      </c>
      <c r="S101" s="56" t="e">
        <f t="shared" si="20"/>
        <v>#DIV/0!</v>
      </c>
      <c r="V101" s="56" t="e">
        <f t="shared" si="17"/>
        <v>#DIV/0!</v>
      </c>
      <c r="W101" s="56" t="e">
        <f t="shared" si="18"/>
        <v>#DIV/0!</v>
      </c>
      <c r="X101" s="56" t="e">
        <f t="shared" si="19"/>
        <v>#DIV/0!</v>
      </c>
    </row>
    <row r="102" spans="2:24" x14ac:dyDescent="0.35">
      <c r="B102" s="390"/>
      <c r="C102" s="20" t="s">
        <v>60</v>
      </c>
      <c r="D102" s="32">
        <v>0</v>
      </c>
      <c r="E102" s="32" t="e">
        <f t="shared" si="20"/>
        <v>#DIV/0!</v>
      </c>
      <c r="F102" s="32" t="e">
        <f t="shared" si="20"/>
        <v>#DIV/0!</v>
      </c>
      <c r="G102" s="32" t="e">
        <f t="shared" si="20"/>
        <v>#DIV/0!</v>
      </c>
      <c r="H102" s="32" t="e">
        <f t="shared" si="20"/>
        <v>#DIV/0!</v>
      </c>
      <c r="I102" s="32" t="e">
        <f t="shared" si="20"/>
        <v>#DIV/0!</v>
      </c>
      <c r="J102" s="32" t="e">
        <f t="shared" si="20"/>
        <v>#DIV/0!</v>
      </c>
      <c r="K102" s="32" t="e">
        <f t="shared" si="20"/>
        <v>#DIV/0!</v>
      </c>
      <c r="L102" s="32">
        <f t="shared" si="20"/>
        <v>0</v>
      </c>
      <c r="M102" s="32">
        <f t="shared" si="20"/>
        <v>0</v>
      </c>
      <c r="N102" s="32" t="e">
        <f t="shared" si="20"/>
        <v>#DIV/0!</v>
      </c>
      <c r="O102" s="32" t="e">
        <f t="shared" si="20"/>
        <v>#DIV/0!</v>
      </c>
      <c r="P102" s="32" t="e">
        <f t="shared" si="20"/>
        <v>#DIV/0!</v>
      </c>
      <c r="Q102" s="32" t="e">
        <f t="shared" si="20"/>
        <v>#DIV/0!</v>
      </c>
      <c r="R102" s="32" t="e">
        <f t="shared" si="20"/>
        <v>#DIV/0!</v>
      </c>
      <c r="S102" s="32" t="e">
        <f t="shared" si="20"/>
        <v>#DIV/0!</v>
      </c>
      <c r="V102" s="32" t="e">
        <f t="shared" si="17"/>
        <v>#DIV/0!</v>
      </c>
      <c r="W102" s="32" t="e">
        <f t="shared" si="18"/>
        <v>#DIV/0!</v>
      </c>
      <c r="X102" s="32" t="e">
        <f t="shared" si="19"/>
        <v>#DIV/0!</v>
      </c>
    </row>
    <row r="103" spans="2:24" x14ac:dyDescent="0.35">
      <c r="B103" s="390"/>
      <c r="C103" s="20" t="s">
        <v>61</v>
      </c>
      <c r="D103" s="32">
        <v>0</v>
      </c>
      <c r="E103" s="32" t="e">
        <f t="shared" ref="E103:S118" si="21">(E30/E$8)*100</f>
        <v>#DIV/0!</v>
      </c>
      <c r="F103" s="32" t="e">
        <f t="shared" si="21"/>
        <v>#DIV/0!</v>
      </c>
      <c r="G103" s="32" t="e">
        <f t="shared" si="21"/>
        <v>#DIV/0!</v>
      </c>
      <c r="H103" s="32" t="e">
        <f t="shared" si="21"/>
        <v>#DIV/0!</v>
      </c>
      <c r="I103" s="32" t="e">
        <f t="shared" si="21"/>
        <v>#DIV/0!</v>
      </c>
      <c r="J103" s="32" t="e">
        <f t="shared" si="21"/>
        <v>#DIV/0!</v>
      </c>
      <c r="K103" s="32" t="e">
        <f t="shared" si="21"/>
        <v>#DIV/0!</v>
      </c>
      <c r="L103" s="32">
        <f t="shared" si="21"/>
        <v>0</v>
      </c>
      <c r="M103" s="32">
        <f t="shared" si="21"/>
        <v>0</v>
      </c>
      <c r="N103" s="32" t="e">
        <f t="shared" si="21"/>
        <v>#DIV/0!</v>
      </c>
      <c r="O103" s="32" t="e">
        <f t="shared" si="21"/>
        <v>#DIV/0!</v>
      </c>
      <c r="P103" s="32" t="e">
        <f t="shared" si="21"/>
        <v>#DIV/0!</v>
      </c>
      <c r="Q103" s="32" t="e">
        <f t="shared" si="21"/>
        <v>#DIV/0!</v>
      </c>
      <c r="R103" s="32" t="e">
        <f t="shared" si="21"/>
        <v>#DIV/0!</v>
      </c>
      <c r="S103" s="32" t="e">
        <f t="shared" si="21"/>
        <v>#DIV/0!</v>
      </c>
      <c r="V103" s="32" t="e">
        <f t="shared" si="17"/>
        <v>#DIV/0!</v>
      </c>
      <c r="W103" s="32" t="e">
        <f t="shared" si="18"/>
        <v>#DIV/0!</v>
      </c>
      <c r="X103" s="32" t="e">
        <f t="shared" si="19"/>
        <v>#DIV/0!</v>
      </c>
    </row>
    <row r="104" spans="2:24" x14ac:dyDescent="0.35">
      <c r="B104" s="390"/>
      <c r="C104" s="20" t="s">
        <v>62</v>
      </c>
      <c r="D104" s="32">
        <v>0</v>
      </c>
      <c r="E104" s="32" t="e">
        <f t="shared" si="21"/>
        <v>#DIV/0!</v>
      </c>
      <c r="F104" s="32" t="e">
        <f t="shared" si="21"/>
        <v>#DIV/0!</v>
      </c>
      <c r="G104" s="32" t="e">
        <f t="shared" si="21"/>
        <v>#DIV/0!</v>
      </c>
      <c r="H104" s="32" t="e">
        <f t="shared" si="21"/>
        <v>#DIV/0!</v>
      </c>
      <c r="I104" s="32" t="e">
        <f t="shared" si="21"/>
        <v>#DIV/0!</v>
      </c>
      <c r="J104" s="32" t="e">
        <f t="shared" si="21"/>
        <v>#DIV/0!</v>
      </c>
      <c r="K104" s="32" t="e">
        <f t="shared" si="21"/>
        <v>#DIV/0!</v>
      </c>
      <c r="L104" s="32">
        <f t="shared" si="21"/>
        <v>0</v>
      </c>
      <c r="M104" s="32">
        <f t="shared" si="21"/>
        <v>0</v>
      </c>
      <c r="N104" s="32" t="e">
        <f t="shared" si="21"/>
        <v>#DIV/0!</v>
      </c>
      <c r="O104" s="32" t="e">
        <f t="shared" si="21"/>
        <v>#DIV/0!</v>
      </c>
      <c r="P104" s="32" t="e">
        <f t="shared" si="21"/>
        <v>#DIV/0!</v>
      </c>
      <c r="Q104" s="32" t="e">
        <f t="shared" si="21"/>
        <v>#DIV/0!</v>
      </c>
      <c r="R104" s="32" t="e">
        <f t="shared" si="21"/>
        <v>#DIV/0!</v>
      </c>
      <c r="S104" s="32" t="e">
        <f t="shared" si="21"/>
        <v>#DIV/0!</v>
      </c>
      <c r="V104" s="32" t="e">
        <f t="shared" si="17"/>
        <v>#DIV/0!</v>
      </c>
      <c r="W104" s="32" t="e">
        <f t="shared" si="18"/>
        <v>#DIV/0!</v>
      </c>
      <c r="X104" s="32" t="e">
        <f t="shared" si="19"/>
        <v>#DIV/0!</v>
      </c>
    </row>
    <row r="105" spans="2:24" x14ac:dyDescent="0.35">
      <c r="B105" s="391"/>
      <c r="C105" s="27" t="s">
        <v>63</v>
      </c>
      <c r="D105" s="33">
        <v>0</v>
      </c>
      <c r="E105" s="33" t="e">
        <f t="shared" si="21"/>
        <v>#DIV/0!</v>
      </c>
      <c r="F105" s="33" t="e">
        <f t="shared" si="21"/>
        <v>#DIV/0!</v>
      </c>
      <c r="G105" s="33" t="e">
        <f t="shared" si="21"/>
        <v>#DIV/0!</v>
      </c>
      <c r="H105" s="33" t="e">
        <f t="shared" si="21"/>
        <v>#DIV/0!</v>
      </c>
      <c r="I105" s="33" t="e">
        <f t="shared" si="21"/>
        <v>#DIV/0!</v>
      </c>
      <c r="J105" s="33" t="e">
        <f t="shared" si="21"/>
        <v>#DIV/0!</v>
      </c>
      <c r="K105" s="33" t="e">
        <f t="shared" si="21"/>
        <v>#DIV/0!</v>
      </c>
      <c r="L105" s="33">
        <f t="shared" si="21"/>
        <v>0</v>
      </c>
      <c r="M105" s="33">
        <f t="shared" si="21"/>
        <v>0</v>
      </c>
      <c r="N105" s="33" t="e">
        <f t="shared" si="21"/>
        <v>#DIV/0!</v>
      </c>
      <c r="O105" s="33" t="e">
        <f t="shared" si="21"/>
        <v>#DIV/0!</v>
      </c>
      <c r="P105" s="33" t="e">
        <f t="shared" si="21"/>
        <v>#DIV/0!</v>
      </c>
      <c r="Q105" s="33" t="e">
        <f t="shared" si="21"/>
        <v>#DIV/0!</v>
      </c>
      <c r="R105" s="33" t="e">
        <f t="shared" si="21"/>
        <v>#DIV/0!</v>
      </c>
      <c r="S105" s="33" t="e">
        <f t="shared" si="21"/>
        <v>#DIV/0!</v>
      </c>
      <c r="V105" s="33" t="e">
        <f t="shared" si="17"/>
        <v>#DIV/0!</v>
      </c>
      <c r="W105" s="33" t="e">
        <f t="shared" si="18"/>
        <v>#DIV/0!</v>
      </c>
      <c r="X105" s="33" t="e">
        <f t="shared" si="19"/>
        <v>#DIV/0!</v>
      </c>
    </row>
    <row r="106" spans="2:24" x14ac:dyDescent="0.35">
      <c r="B106" s="393" t="s">
        <v>8</v>
      </c>
      <c r="C106" s="28" t="s">
        <v>59</v>
      </c>
      <c r="D106" s="56">
        <v>0</v>
      </c>
      <c r="E106" s="56" t="e">
        <f t="shared" si="21"/>
        <v>#DIV/0!</v>
      </c>
      <c r="F106" s="56" t="e">
        <f t="shared" si="21"/>
        <v>#DIV/0!</v>
      </c>
      <c r="G106" s="56" t="e">
        <f t="shared" si="21"/>
        <v>#DIV/0!</v>
      </c>
      <c r="H106" s="56" t="e">
        <f t="shared" si="21"/>
        <v>#DIV/0!</v>
      </c>
      <c r="I106" s="56" t="e">
        <f t="shared" si="21"/>
        <v>#DIV/0!</v>
      </c>
      <c r="J106" s="56" t="e">
        <f t="shared" si="21"/>
        <v>#DIV/0!</v>
      </c>
      <c r="K106" s="56" t="e">
        <f t="shared" si="21"/>
        <v>#DIV/0!</v>
      </c>
      <c r="L106" s="56">
        <f t="shared" si="21"/>
        <v>0</v>
      </c>
      <c r="M106" s="56">
        <f t="shared" si="21"/>
        <v>0</v>
      </c>
      <c r="N106" s="56" t="e">
        <f t="shared" si="21"/>
        <v>#DIV/0!</v>
      </c>
      <c r="O106" s="56" t="e">
        <f t="shared" si="21"/>
        <v>#DIV/0!</v>
      </c>
      <c r="P106" s="56" t="e">
        <f t="shared" si="21"/>
        <v>#DIV/0!</v>
      </c>
      <c r="Q106" s="56" t="e">
        <f t="shared" si="21"/>
        <v>#DIV/0!</v>
      </c>
      <c r="R106" s="56" t="e">
        <f t="shared" si="21"/>
        <v>#DIV/0!</v>
      </c>
      <c r="S106" s="56" t="e">
        <f t="shared" si="21"/>
        <v>#DIV/0!</v>
      </c>
      <c r="V106" s="56" t="e">
        <f t="shared" si="17"/>
        <v>#DIV/0!</v>
      </c>
      <c r="W106" s="56" t="e">
        <f t="shared" si="18"/>
        <v>#DIV/0!</v>
      </c>
      <c r="X106" s="56" t="e">
        <f t="shared" si="19"/>
        <v>#DIV/0!</v>
      </c>
    </row>
    <row r="107" spans="2:24" x14ac:dyDescent="0.35">
      <c r="B107" s="390"/>
      <c r="C107" s="20" t="s">
        <v>60</v>
      </c>
      <c r="D107" s="32">
        <v>0</v>
      </c>
      <c r="E107" s="32" t="e">
        <f t="shared" si="21"/>
        <v>#DIV/0!</v>
      </c>
      <c r="F107" s="32" t="e">
        <f t="shared" si="21"/>
        <v>#DIV/0!</v>
      </c>
      <c r="G107" s="32" t="e">
        <f t="shared" si="21"/>
        <v>#DIV/0!</v>
      </c>
      <c r="H107" s="32" t="e">
        <f t="shared" si="21"/>
        <v>#DIV/0!</v>
      </c>
      <c r="I107" s="32" t="e">
        <f t="shared" si="21"/>
        <v>#DIV/0!</v>
      </c>
      <c r="J107" s="32" t="e">
        <f t="shared" si="21"/>
        <v>#DIV/0!</v>
      </c>
      <c r="K107" s="32" t="e">
        <f t="shared" si="21"/>
        <v>#DIV/0!</v>
      </c>
      <c r="L107" s="32">
        <f t="shared" si="21"/>
        <v>0</v>
      </c>
      <c r="M107" s="32">
        <f t="shared" si="21"/>
        <v>0</v>
      </c>
      <c r="N107" s="32" t="e">
        <f t="shared" si="21"/>
        <v>#DIV/0!</v>
      </c>
      <c r="O107" s="32" t="e">
        <f t="shared" si="21"/>
        <v>#DIV/0!</v>
      </c>
      <c r="P107" s="32" t="e">
        <f t="shared" si="21"/>
        <v>#DIV/0!</v>
      </c>
      <c r="Q107" s="32" t="e">
        <f t="shared" si="21"/>
        <v>#DIV/0!</v>
      </c>
      <c r="R107" s="32" t="e">
        <f t="shared" si="21"/>
        <v>#DIV/0!</v>
      </c>
      <c r="S107" s="32" t="e">
        <f t="shared" si="21"/>
        <v>#DIV/0!</v>
      </c>
      <c r="V107" s="32" t="e">
        <f t="shared" si="17"/>
        <v>#DIV/0!</v>
      </c>
      <c r="W107" s="32" t="e">
        <f t="shared" si="18"/>
        <v>#DIV/0!</v>
      </c>
      <c r="X107" s="32" t="e">
        <f t="shared" si="19"/>
        <v>#DIV/0!</v>
      </c>
    </row>
    <row r="108" spans="2:24" x14ac:dyDescent="0.35">
      <c r="B108" s="390"/>
      <c r="C108" s="20" t="s">
        <v>61</v>
      </c>
      <c r="D108" s="32">
        <v>0</v>
      </c>
      <c r="E108" s="32" t="e">
        <f t="shared" si="21"/>
        <v>#DIV/0!</v>
      </c>
      <c r="F108" s="32" t="e">
        <f t="shared" si="21"/>
        <v>#DIV/0!</v>
      </c>
      <c r="G108" s="32" t="e">
        <f t="shared" si="21"/>
        <v>#DIV/0!</v>
      </c>
      <c r="H108" s="32" t="e">
        <f t="shared" si="21"/>
        <v>#DIV/0!</v>
      </c>
      <c r="I108" s="32" t="e">
        <f t="shared" si="21"/>
        <v>#DIV/0!</v>
      </c>
      <c r="J108" s="32" t="e">
        <f t="shared" si="21"/>
        <v>#DIV/0!</v>
      </c>
      <c r="K108" s="32" t="e">
        <f t="shared" si="21"/>
        <v>#DIV/0!</v>
      </c>
      <c r="L108" s="32">
        <f t="shared" si="21"/>
        <v>0</v>
      </c>
      <c r="M108" s="32">
        <f t="shared" si="21"/>
        <v>0</v>
      </c>
      <c r="N108" s="32" t="e">
        <f t="shared" si="21"/>
        <v>#DIV/0!</v>
      </c>
      <c r="O108" s="32" t="e">
        <f t="shared" si="21"/>
        <v>#DIV/0!</v>
      </c>
      <c r="P108" s="32" t="e">
        <f t="shared" si="21"/>
        <v>#DIV/0!</v>
      </c>
      <c r="Q108" s="32" t="e">
        <f t="shared" si="21"/>
        <v>#DIV/0!</v>
      </c>
      <c r="R108" s="32" t="e">
        <f t="shared" si="21"/>
        <v>#DIV/0!</v>
      </c>
      <c r="S108" s="32" t="e">
        <f t="shared" si="21"/>
        <v>#DIV/0!</v>
      </c>
      <c r="V108" s="32" t="e">
        <f t="shared" si="17"/>
        <v>#DIV/0!</v>
      </c>
      <c r="W108" s="32" t="e">
        <f t="shared" si="18"/>
        <v>#DIV/0!</v>
      </c>
      <c r="X108" s="32" t="e">
        <f t="shared" si="19"/>
        <v>#DIV/0!</v>
      </c>
    </row>
    <row r="109" spans="2:24" x14ac:dyDescent="0.35">
      <c r="B109" s="390"/>
      <c r="C109" s="20" t="s">
        <v>62</v>
      </c>
      <c r="D109" s="32">
        <v>0</v>
      </c>
      <c r="E109" s="32" t="e">
        <f t="shared" si="21"/>
        <v>#DIV/0!</v>
      </c>
      <c r="F109" s="32" t="e">
        <f t="shared" si="21"/>
        <v>#DIV/0!</v>
      </c>
      <c r="G109" s="32" t="e">
        <f t="shared" si="21"/>
        <v>#DIV/0!</v>
      </c>
      <c r="H109" s="32" t="e">
        <f t="shared" si="21"/>
        <v>#DIV/0!</v>
      </c>
      <c r="I109" s="32" t="e">
        <f t="shared" si="21"/>
        <v>#DIV/0!</v>
      </c>
      <c r="J109" s="32" t="e">
        <f t="shared" si="21"/>
        <v>#DIV/0!</v>
      </c>
      <c r="K109" s="32" t="e">
        <f t="shared" si="21"/>
        <v>#DIV/0!</v>
      </c>
      <c r="L109" s="32">
        <f t="shared" si="21"/>
        <v>0</v>
      </c>
      <c r="M109" s="32">
        <f t="shared" si="21"/>
        <v>0</v>
      </c>
      <c r="N109" s="32" t="e">
        <f t="shared" si="21"/>
        <v>#DIV/0!</v>
      </c>
      <c r="O109" s="32" t="e">
        <f t="shared" si="21"/>
        <v>#DIV/0!</v>
      </c>
      <c r="P109" s="32" t="e">
        <f t="shared" si="21"/>
        <v>#DIV/0!</v>
      </c>
      <c r="Q109" s="32" t="e">
        <f t="shared" si="21"/>
        <v>#DIV/0!</v>
      </c>
      <c r="R109" s="32" t="e">
        <f t="shared" si="21"/>
        <v>#DIV/0!</v>
      </c>
      <c r="S109" s="32" t="e">
        <f t="shared" si="21"/>
        <v>#DIV/0!</v>
      </c>
      <c r="V109" s="32" t="e">
        <f t="shared" si="17"/>
        <v>#DIV/0!</v>
      </c>
      <c r="W109" s="32" t="e">
        <f t="shared" si="18"/>
        <v>#DIV/0!</v>
      </c>
      <c r="X109" s="32" t="e">
        <f t="shared" si="19"/>
        <v>#DIV/0!</v>
      </c>
    </row>
    <row r="110" spans="2:24" x14ac:dyDescent="0.35">
      <c r="B110" s="391"/>
      <c r="C110" s="27" t="s">
        <v>63</v>
      </c>
      <c r="D110" s="33">
        <v>0</v>
      </c>
      <c r="E110" s="33" t="e">
        <f t="shared" si="21"/>
        <v>#DIV/0!</v>
      </c>
      <c r="F110" s="33" t="e">
        <f t="shared" si="21"/>
        <v>#DIV/0!</v>
      </c>
      <c r="G110" s="33" t="e">
        <f t="shared" si="21"/>
        <v>#DIV/0!</v>
      </c>
      <c r="H110" s="33" t="e">
        <f t="shared" si="21"/>
        <v>#DIV/0!</v>
      </c>
      <c r="I110" s="33" t="e">
        <f t="shared" si="21"/>
        <v>#DIV/0!</v>
      </c>
      <c r="J110" s="33" t="e">
        <f t="shared" si="21"/>
        <v>#DIV/0!</v>
      </c>
      <c r="K110" s="33" t="e">
        <f t="shared" si="21"/>
        <v>#DIV/0!</v>
      </c>
      <c r="L110" s="33">
        <f t="shared" si="21"/>
        <v>0</v>
      </c>
      <c r="M110" s="33">
        <f t="shared" si="21"/>
        <v>0</v>
      </c>
      <c r="N110" s="33" t="e">
        <f t="shared" si="21"/>
        <v>#DIV/0!</v>
      </c>
      <c r="O110" s="33" t="e">
        <f t="shared" si="21"/>
        <v>#DIV/0!</v>
      </c>
      <c r="P110" s="33" t="e">
        <f t="shared" si="21"/>
        <v>#DIV/0!</v>
      </c>
      <c r="Q110" s="33" t="e">
        <f t="shared" si="21"/>
        <v>#DIV/0!</v>
      </c>
      <c r="R110" s="33" t="e">
        <f t="shared" si="21"/>
        <v>#DIV/0!</v>
      </c>
      <c r="S110" s="33" t="e">
        <f t="shared" si="21"/>
        <v>#DIV/0!</v>
      </c>
      <c r="V110" s="33" t="e">
        <f t="shared" si="17"/>
        <v>#DIV/0!</v>
      </c>
      <c r="W110" s="33" t="e">
        <f t="shared" si="18"/>
        <v>#DIV/0!</v>
      </c>
      <c r="X110" s="33" t="e">
        <f t="shared" si="19"/>
        <v>#DIV/0!</v>
      </c>
    </row>
    <row r="111" spans="2:24" x14ac:dyDescent="0.35">
      <c r="B111" s="393" t="s">
        <v>9</v>
      </c>
      <c r="C111" s="28" t="s">
        <v>59</v>
      </c>
      <c r="D111" s="56">
        <v>0</v>
      </c>
      <c r="E111" s="56" t="e">
        <f t="shared" si="21"/>
        <v>#DIV/0!</v>
      </c>
      <c r="F111" s="56" t="e">
        <f t="shared" si="21"/>
        <v>#DIV/0!</v>
      </c>
      <c r="G111" s="56" t="e">
        <f t="shared" si="21"/>
        <v>#DIV/0!</v>
      </c>
      <c r="H111" s="56" t="e">
        <f t="shared" si="21"/>
        <v>#DIV/0!</v>
      </c>
      <c r="I111" s="56" t="e">
        <f t="shared" si="21"/>
        <v>#DIV/0!</v>
      </c>
      <c r="J111" s="56" t="e">
        <f t="shared" si="21"/>
        <v>#DIV/0!</v>
      </c>
      <c r="K111" s="56" t="e">
        <f t="shared" si="21"/>
        <v>#DIV/0!</v>
      </c>
      <c r="L111" s="56">
        <f t="shared" si="21"/>
        <v>0</v>
      </c>
      <c r="M111" s="56">
        <f t="shared" si="21"/>
        <v>0</v>
      </c>
      <c r="N111" s="56" t="e">
        <f t="shared" si="21"/>
        <v>#DIV/0!</v>
      </c>
      <c r="O111" s="56" t="e">
        <f t="shared" si="21"/>
        <v>#DIV/0!</v>
      </c>
      <c r="P111" s="56" t="e">
        <f t="shared" si="21"/>
        <v>#DIV/0!</v>
      </c>
      <c r="Q111" s="56" t="e">
        <f t="shared" si="21"/>
        <v>#DIV/0!</v>
      </c>
      <c r="R111" s="56" t="e">
        <f t="shared" si="21"/>
        <v>#DIV/0!</v>
      </c>
      <c r="S111" s="56" t="e">
        <f t="shared" si="21"/>
        <v>#DIV/0!</v>
      </c>
      <c r="V111" s="56" t="e">
        <f t="shared" si="17"/>
        <v>#DIV/0!</v>
      </c>
      <c r="W111" s="56" t="e">
        <f t="shared" si="18"/>
        <v>#DIV/0!</v>
      </c>
      <c r="X111" s="56" t="e">
        <f t="shared" si="19"/>
        <v>#DIV/0!</v>
      </c>
    </row>
    <row r="112" spans="2:24" x14ac:dyDescent="0.35">
      <c r="B112" s="390"/>
      <c r="C112" s="20" t="s">
        <v>60</v>
      </c>
      <c r="D112" s="32">
        <v>0</v>
      </c>
      <c r="E112" s="32" t="e">
        <f t="shared" si="21"/>
        <v>#DIV/0!</v>
      </c>
      <c r="F112" s="32" t="e">
        <f t="shared" si="21"/>
        <v>#DIV/0!</v>
      </c>
      <c r="G112" s="32" t="e">
        <f t="shared" si="21"/>
        <v>#DIV/0!</v>
      </c>
      <c r="H112" s="32" t="e">
        <f t="shared" si="21"/>
        <v>#DIV/0!</v>
      </c>
      <c r="I112" s="32" t="e">
        <f t="shared" si="21"/>
        <v>#DIV/0!</v>
      </c>
      <c r="J112" s="32" t="e">
        <f t="shared" si="21"/>
        <v>#DIV/0!</v>
      </c>
      <c r="K112" s="32" t="e">
        <f t="shared" si="21"/>
        <v>#DIV/0!</v>
      </c>
      <c r="L112" s="32">
        <f t="shared" si="21"/>
        <v>0</v>
      </c>
      <c r="M112" s="32">
        <f t="shared" si="21"/>
        <v>0</v>
      </c>
      <c r="N112" s="32" t="e">
        <f t="shared" si="21"/>
        <v>#DIV/0!</v>
      </c>
      <c r="O112" s="32" t="e">
        <f t="shared" si="21"/>
        <v>#DIV/0!</v>
      </c>
      <c r="P112" s="32" t="e">
        <f t="shared" si="21"/>
        <v>#DIV/0!</v>
      </c>
      <c r="Q112" s="32" t="e">
        <f t="shared" si="21"/>
        <v>#DIV/0!</v>
      </c>
      <c r="R112" s="32" t="e">
        <f t="shared" si="21"/>
        <v>#DIV/0!</v>
      </c>
      <c r="S112" s="32" t="e">
        <f t="shared" si="21"/>
        <v>#DIV/0!</v>
      </c>
      <c r="V112" s="32" t="e">
        <f t="shared" si="17"/>
        <v>#DIV/0!</v>
      </c>
      <c r="W112" s="32" t="e">
        <f t="shared" si="18"/>
        <v>#DIV/0!</v>
      </c>
      <c r="X112" s="32" t="e">
        <f t="shared" si="19"/>
        <v>#DIV/0!</v>
      </c>
    </row>
    <row r="113" spans="2:24" x14ac:dyDescent="0.35">
      <c r="B113" s="390"/>
      <c r="C113" s="20" t="s">
        <v>61</v>
      </c>
      <c r="D113" s="32">
        <v>0</v>
      </c>
      <c r="E113" s="32" t="e">
        <f t="shared" si="21"/>
        <v>#DIV/0!</v>
      </c>
      <c r="F113" s="32" t="e">
        <f t="shared" si="21"/>
        <v>#DIV/0!</v>
      </c>
      <c r="G113" s="32" t="e">
        <f t="shared" si="21"/>
        <v>#DIV/0!</v>
      </c>
      <c r="H113" s="32" t="e">
        <f t="shared" si="21"/>
        <v>#DIV/0!</v>
      </c>
      <c r="I113" s="32" t="e">
        <f t="shared" si="21"/>
        <v>#DIV/0!</v>
      </c>
      <c r="J113" s="32" t="e">
        <f t="shared" si="21"/>
        <v>#DIV/0!</v>
      </c>
      <c r="K113" s="32" t="e">
        <f t="shared" si="21"/>
        <v>#DIV/0!</v>
      </c>
      <c r="L113" s="32">
        <f t="shared" si="21"/>
        <v>0</v>
      </c>
      <c r="M113" s="32">
        <f t="shared" si="21"/>
        <v>0</v>
      </c>
      <c r="N113" s="32" t="e">
        <f t="shared" si="21"/>
        <v>#DIV/0!</v>
      </c>
      <c r="O113" s="32" t="e">
        <f t="shared" si="21"/>
        <v>#DIV/0!</v>
      </c>
      <c r="P113" s="32" t="e">
        <f t="shared" si="21"/>
        <v>#DIV/0!</v>
      </c>
      <c r="Q113" s="32" t="e">
        <f t="shared" si="21"/>
        <v>#DIV/0!</v>
      </c>
      <c r="R113" s="32" t="e">
        <f t="shared" si="21"/>
        <v>#DIV/0!</v>
      </c>
      <c r="S113" s="32" t="e">
        <f t="shared" si="21"/>
        <v>#DIV/0!</v>
      </c>
      <c r="V113" s="32" t="e">
        <f t="shared" si="17"/>
        <v>#DIV/0!</v>
      </c>
      <c r="W113" s="32" t="e">
        <f t="shared" si="18"/>
        <v>#DIV/0!</v>
      </c>
      <c r="X113" s="32" t="e">
        <f t="shared" si="19"/>
        <v>#DIV/0!</v>
      </c>
    </row>
    <row r="114" spans="2:24" x14ac:dyDescent="0.35">
      <c r="B114" s="390"/>
      <c r="C114" s="20" t="s">
        <v>62</v>
      </c>
      <c r="D114" s="32">
        <v>0</v>
      </c>
      <c r="E114" s="32" t="e">
        <f t="shared" si="21"/>
        <v>#DIV/0!</v>
      </c>
      <c r="F114" s="32" t="e">
        <f t="shared" si="21"/>
        <v>#DIV/0!</v>
      </c>
      <c r="G114" s="32" t="e">
        <f t="shared" si="21"/>
        <v>#DIV/0!</v>
      </c>
      <c r="H114" s="32" t="e">
        <f t="shared" si="21"/>
        <v>#DIV/0!</v>
      </c>
      <c r="I114" s="32" t="e">
        <f t="shared" si="21"/>
        <v>#DIV/0!</v>
      </c>
      <c r="J114" s="32" t="e">
        <f t="shared" si="21"/>
        <v>#DIV/0!</v>
      </c>
      <c r="K114" s="32" t="e">
        <f t="shared" si="21"/>
        <v>#DIV/0!</v>
      </c>
      <c r="L114" s="32">
        <f t="shared" si="21"/>
        <v>0</v>
      </c>
      <c r="M114" s="32">
        <f t="shared" si="21"/>
        <v>0</v>
      </c>
      <c r="N114" s="32" t="e">
        <f t="shared" si="21"/>
        <v>#DIV/0!</v>
      </c>
      <c r="O114" s="32" t="e">
        <f t="shared" si="21"/>
        <v>#DIV/0!</v>
      </c>
      <c r="P114" s="32" t="e">
        <f t="shared" si="21"/>
        <v>#DIV/0!</v>
      </c>
      <c r="Q114" s="32" t="e">
        <f t="shared" si="21"/>
        <v>#DIV/0!</v>
      </c>
      <c r="R114" s="32" t="e">
        <f t="shared" si="21"/>
        <v>#DIV/0!</v>
      </c>
      <c r="S114" s="32" t="e">
        <f t="shared" si="21"/>
        <v>#DIV/0!</v>
      </c>
      <c r="V114" s="32" t="e">
        <f t="shared" si="17"/>
        <v>#DIV/0!</v>
      </c>
      <c r="W114" s="32" t="e">
        <f t="shared" si="18"/>
        <v>#DIV/0!</v>
      </c>
      <c r="X114" s="32" t="e">
        <f t="shared" si="19"/>
        <v>#DIV/0!</v>
      </c>
    </row>
    <row r="115" spans="2:24" x14ac:dyDescent="0.35">
      <c r="B115" s="391"/>
      <c r="C115" s="27" t="s">
        <v>63</v>
      </c>
      <c r="D115" s="33">
        <v>0</v>
      </c>
      <c r="E115" s="33" t="e">
        <f t="shared" si="21"/>
        <v>#DIV/0!</v>
      </c>
      <c r="F115" s="33" t="e">
        <f t="shared" si="21"/>
        <v>#DIV/0!</v>
      </c>
      <c r="G115" s="33" t="e">
        <f t="shared" si="21"/>
        <v>#DIV/0!</v>
      </c>
      <c r="H115" s="33" t="e">
        <f t="shared" si="21"/>
        <v>#DIV/0!</v>
      </c>
      <c r="I115" s="33" t="e">
        <f t="shared" si="21"/>
        <v>#DIV/0!</v>
      </c>
      <c r="J115" s="33" t="e">
        <f t="shared" si="21"/>
        <v>#DIV/0!</v>
      </c>
      <c r="K115" s="33" t="e">
        <f t="shared" si="21"/>
        <v>#DIV/0!</v>
      </c>
      <c r="L115" s="33">
        <f t="shared" si="21"/>
        <v>0</v>
      </c>
      <c r="M115" s="33">
        <f t="shared" si="21"/>
        <v>0</v>
      </c>
      <c r="N115" s="33" t="e">
        <f t="shared" si="21"/>
        <v>#DIV/0!</v>
      </c>
      <c r="O115" s="33" t="e">
        <f t="shared" si="21"/>
        <v>#DIV/0!</v>
      </c>
      <c r="P115" s="33" t="e">
        <f t="shared" si="21"/>
        <v>#DIV/0!</v>
      </c>
      <c r="Q115" s="33" t="e">
        <f t="shared" si="21"/>
        <v>#DIV/0!</v>
      </c>
      <c r="R115" s="33" t="e">
        <f t="shared" si="21"/>
        <v>#DIV/0!</v>
      </c>
      <c r="S115" s="33" t="e">
        <f t="shared" si="21"/>
        <v>#DIV/0!</v>
      </c>
      <c r="V115" s="33" t="e">
        <f t="shared" si="17"/>
        <v>#DIV/0!</v>
      </c>
      <c r="W115" s="33" t="e">
        <f t="shared" si="18"/>
        <v>#DIV/0!</v>
      </c>
      <c r="X115" s="33" t="e">
        <f t="shared" si="19"/>
        <v>#DIV/0!</v>
      </c>
    </row>
    <row r="116" spans="2:24" x14ac:dyDescent="0.35">
      <c r="B116" s="393" t="s">
        <v>1</v>
      </c>
      <c r="C116" s="28" t="s">
        <v>59</v>
      </c>
      <c r="D116" s="56">
        <v>0</v>
      </c>
      <c r="E116" s="56" t="e">
        <f t="shared" si="21"/>
        <v>#DIV/0!</v>
      </c>
      <c r="F116" s="56" t="e">
        <f t="shared" si="21"/>
        <v>#DIV/0!</v>
      </c>
      <c r="G116" s="56" t="e">
        <f t="shared" si="21"/>
        <v>#DIV/0!</v>
      </c>
      <c r="H116" s="56" t="e">
        <f t="shared" si="21"/>
        <v>#DIV/0!</v>
      </c>
      <c r="I116" s="56" t="e">
        <f t="shared" si="21"/>
        <v>#DIV/0!</v>
      </c>
      <c r="J116" s="56" t="e">
        <f t="shared" si="21"/>
        <v>#DIV/0!</v>
      </c>
      <c r="K116" s="56" t="e">
        <f t="shared" si="21"/>
        <v>#DIV/0!</v>
      </c>
      <c r="L116" s="56">
        <f t="shared" si="21"/>
        <v>0</v>
      </c>
      <c r="M116" s="56">
        <f t="shared" si="21"/>
        <v>0</v>
      </c>
      <c r="N116" s="56" t="e">
        <f t="shared" si="21"/>
        <v>#DIV/0!</v>
      </c>
      <c r="O116" s="56" t="e">
        <f t="shared" si="21"/>
        <v>#DIV/0!</v>
      </c>
      <c r="P116" s="56" t="e">
        <f t="shared" si="21"/>
        <v>#DIV/0!</v>
      </c>
      <c r="Q116" s="56" t="e">
        <f t="shared" si="21"/>
        <v>#DIV/0!</v>
      </c>
      <c r="R116" s="56" t="e">
        <f t="shared" si="21"/>
        <v>#DIV/0!</v>
      </c>
      <c r="S116" s="56" t="e">
        <f t="shared" si="21"/>
        <v>#DIV/0!</v>
      </c>
      <c r="V116" s="56" t="e">
        <f t="shared" si="17"/>
        <v>#DIV/0!</v>
      </c>
      <c r="W116" s="56" t="e">
        <f t="shared" si="18"/>
        <v>#DIV/0!</v>
      </c>
      <c r="X116" s="56" t="e">
        <f t="shared" si="19"/>
        <v>#DIV/0!</v>
      </c>
    </row>
    <row r="117" spans="2:24" x14ac:dyDescent="0.35">
      <c r="B117" s="390"/>
      <c r="C117" s="20" t="s">
        <v>60</v>
      </c>
      <c r="D117" s="32">
        <v>0</v>
      </c>
      <c r="E117" s="32" t="e">
        <f t="shared" si="21"/>
        <v>#DIV/0!</v>
      </c>
      <c r="F117" s="32" t="e">
        <f t="shared" si="21"/>
        <v>#DIV/0!</v>
      </c>
      <c r="G117" s="32" t="e">
        <f t="shared" si="21"/>
        <v>#DIV/0!</v>
      </c>
      <c r="H117" s="32" t="e">
        <f t="shared" si="21"/>
        <v>#DIV/0!</v>
      </c>
      <c r="I117" s="32" t="e">
        <f t="shared" si="21"/>
        <v>#DIV/0!</v>
      </c>
      <c r="J117" s="32" t="e">
        <f t="shared" si="21"/>
        <v>#DIV/0!</v>
      </c>
      <c r="K117" s="32" t="e">
        <f t="shared" si="21"/>
        <v>#DIV/0!</v>
      </c>
      <c r="L117" s="32">
        <f t="shared" si="21"/>
        <v>0</v>
      </c>
      <c r="M117" s="32">
        <f t="shared" si="21"/>
        <v>0</v>
      </c>
      <c r="N117" s="32" t="e">
        <f t="shared" si="21"/>
        <v>#DIV/0!</v>
      </c>
      <c r="O117" s="32" t="e">
        <f t="shared" si="21"/>
        <v>#DIV/0!</v>
      </c>
      <c r="P117" s="32" t="e">
        <f t="shared" si="21"/>
        <v>#DIV/0!</v>
      </c>
      <c r="Q117" s="32" t="e">
        <f t="shared" si="21"/>
        <v>#DIV/0!</v>
      </c>
      <c r="R117" s="32" t="e">
        <f t="shared" si="21"/>
        <v>#DIV/0!</v>
      </c>
      <c r="S117" s="32" t="e">
        <f t="shared" si="21"/>
        <v>#DIV/0!</v>
      </c>
      <c r="V117" s="32" t="e">
        <f t="shared" si="17"/>
        <v>#DIV/0!</v>
      </c>
      <c r="W117" s="32" t="e">
        <f t="shared" si="18"/>
        <v>#DIV/0!</v>
      </c>
      <c r="X117" s="32" t="e">
        <f t="shared" si="19"/>
        <v>#DIV/0!</v>
      </c>
    </row>
    <row r="118" spans="2:24" x14ac:dyDescent="0.35">
      <c r="B118" s="390"/>
      <c r="C118" s="20" t="s">
        <v>61</v>
      </c>
      <c r="D118" s="32">
        <v>0</v>
      </c>
      <c r="E118" s="32" t="e">
        <f t="shared" si="21"/>
        <v>#DIV/0!</v>
      </c>
      <c r="F118" s="32" t="e">
        <f t="shared" si="21"/>
        <v>#DIV/0!</v>
      </c>
      <c r="G118" s="32" t="e">
        <f t="shared" si="21"/>
        <v>#DIV/0!</v>
      </c>
      <c r="H118" s="32" t="e">
        <f t="shared" si="21"/>
        <v>#DIV/0!</v>
      </c>
      <c r="I118" s="32" t="e">
        <f t="shared" si="21"/>
        <v>#DIV/0!</v>
      </c>
      <c r="J118" s="32" t="e">
        <f t="shared" si="21"/>
        <v>#DIV/0!</v>
      </c>
      <c r="K118" s="32" t="e">
        <f t="shared" si="21"/>
        <v>#DIV/0!</v>
      </c>
      <c r="L118" s="32">
        <f t="shared" si="21"/>
        <v>0</v>
      </c>
      <c r="M118" s="32">
        <f t="shared" si="21"/>
        <v>0</v>
      </c>
      <c r="N118" s="32" t="e">
        <f t="shared" si="21"/>
        <v>#DIV/0!</v>
      </c>
      <c r="O118" s="32" t="e">
        <f t="shared" si="21"/>
        <v>#DIV/0!</v>
      </c>
      <c r="P118" s="32" t="e">
        <f t="shared" si="21"/>
        <v>#DIV/0!</v>
      </c>
      <c r="Q118" s="32" t="e">
        <f t="shared" si="21"/>
        <v>#DIV/0!</v>
      </c>
      <c r="R118" s="32" t="e">
        <f t="shared" si="21"/>
        <v>#DIV/0!</v>
      </c>
      <c r="S118" s="32" t="e">
        <f t="shared" si="21"/>
        <v>#DIV/0!</v>
      </c>
      <c r="V118" s="32" t="e">
        <f t="shared" si="17"/>
        <v>#DIV/0!</v>
      </c>
      <c r="W118" s="32" t="e">
        <f t="shared" si="18"/>
        <v>#DIV/0!</v>
      </c>
      <c r="X118" s="32" t="e">
        <f t="shared" si="19"/>
        <v>#DIV/0!</v>
      </c>
    </row>
    <row r="119" spans="2:24" x14ac:dyDescent="0.35">
      <c r="B119" s="390"/>
      <c r="C119" s="20" t="s">
        <v>62</v>
      </c>
      <c r="D119" s="32">
        <v>0</v>
      </c>
      <c r="E119" s="32" t="e">
        <f t="shared" ref="E119:S134" si="22">(E46/E$8)*100</f>
        <v>#DIV/0!</v>
      </c>
      <c r="F119" s="32" t="e">
        <f t="shared" si="22"/>
        <v>#DIV/0!</v>
      </c>
      <c r="G119" s="32" t="e">
        <f t="shared" si="22"/>
        <v>#DIV/0!</v>
      </c>
      <c r="H119" s="32" t="e">
        <f t="shared" si="22"/>
        <v>#DIV/0!</v>
      </c>
      <c r="I119" s="32" t="e">
        <f t="shared" si="22"/>
        <v>#DIV/0!</v>
      </c>
      <c r="J119" s="32" t="e">
        <f t="shared" si="22"/>
        <v>#DIV/0!</v>
      </c>
      <c r="K119" s="32" t="e">
        <f t="shared" si="22"/>
        <v>#DIV/0!</v>
      </c>
      <c r="L119" s="32">
        <f t="shared" si="22"/>
        <v>0</v>
      </c>
      <c r="M119" s="32">
        <f t="shared" si="22"/>
        <v>0</v>
      </c>
      <c r="N119" s="32" t="e">
        <f t="shared" si="22"/>
        <v>#DIV/0!</v>
      </c>
      <c r="O119" s="32" t="e">
        <f t="shared" si="22"/>
        <v>#DIV/0!</v>
      </c>
      <c r="P119" s="32" t="e">
        <f t="shared" si="22"/>
        <v>#DIV/0!</v>
      </c>
      <c r="Q119" s="32" t="e">
        <f t="shared" si="22"/>
        <v>#DIV/0!</v>
      </c>
      <c r="R119" s="32" t="e">
        <f t="shared" si="22"/>
        <v>#DIV/0!</v>
      </c>
      <c r="S119" s="32" t="e">
        <f t="shared" si="22"/>
        <v>#DIV/0!</v>
      </c>
      <c r="V119" s="32" t="e">
        <f t="shared" si="17"/>
        <v>#DIV/0!</v>
      </c>
      <c r="W119" s="32" t="e">
        <f t="shared" si="18"/>
        <v>#DIV/0!</v>
      </c>
      <c r="X119" s="32" t="e">
        <f t="shared" si="19"/>
        <v>#DIV/0!</v>
      </c>
    </row>
    <row r="120" spans="2:24" x14ac:dyDescent="0.35">
      <c r="B120" s="391"/>
      <c r="C120" s="27" t="s">
        <v>63</v>
      </c>
      <c r="D120" s="33">
        <v>0</v>
      </c>
      <c r="E120" s="33" t="e">
        <f t="shared" si="22"/>
        <v>#DIV/0!</v>
      </c>
      <c r="F120" s="33" t="e">
        <f t="shared" si="22"/>
        <v>#DIV/0!</v>
      </c>
      <c r="G120" s="33" t="e">
        <f t="shared" si="22"/>
        <v>#DIV/0!</v>
      </c>
      <c r="H120" s="33" t="e">
        <f t="shared" si="22"/>
        <v>#DIV/0!</v>
      </c>
      <c r="I120" s="33" t="e">
        <f t="shared" si="22"/>
        <v>#DIV/0!</v>
      </c>
      <c r="J120" s="33" t="e">
        <f t="shared" si="22"/>
        <v>#DIV/0!</v>
      </c>
      <c r="K120" s="33" t="e">
        <f t="shared" si="22"/>
        <v>#DIV/0!</v>
      </c>
      <c r="L120" s="33">
        <f t="shared" si="22"/>
        <v>0</v>
      </c>
      <c r="M120" s="33">
        <f t="shared" si="22"/>
        <v>0</v>
      </c>
      <c r="N120" s="33" t="e">
        <f t="shared" si="22"/>
        <v>#DIV/0!</v>
      </c>
      <c r="O120" s="33" t="e">
        <f t="shared" si="22"/>
        <v>#DIV/0!</v>
      </c>
      <c r="P120" s="33" t="e">
        <f t="shared" si="22"/>
        <v>#DIV/0!</v>
      </c>
      <c r="Q120" s="33" t="e">
        <f t="shared" si="22"/>
        <v>#DIV/0!</v>
      </c>
      <c r="R120" s="33" t="e">
        <f t="shared" si="22"/>
        <v>#DIV/0!</v>
      </c>
      <c r="S120" s="33" t="e">
        <f t="shared" si="22"/>
        <v>#DIV/0!</v>
      </c>
      <c r="V120" s="33" t="e">
        <f t="shared" si="17"/>
        <v>#DIV/0!</v>
      </c>
      <c r="W120" s="33" t="e">
        <f t="shared" si="18"/>
        <v>#DIV/0!</v>
      </c>
      <c r="X120" s="33" t="e">
        <f t="shared" si="19"/>
        <v>#DIV/0!</v>
      </c>
    </row>
    <row r="121" spans="2:24" x14ac:dyDescent="0.35">
      <c r="B121" s="393" t="s">
        <v>10</v>
      </c>
      <c r="C121" s="28" t="s">
        <v>59</v>
      </c>
      <c r="D121" s="56">
        <v>0</v>
      </c>
      <c r="E121" s="56" t="e">
        <f t="shared" si="22"/>
        <v>#DIV/0!</v>
      </c>
      <c r="F121" s="56" t="e">
        <f t="shared" si="22"/>
        <v>#DIV/0!</v>
      </c>
      <c r="G121" s="56" t="e">
        <f t="shared" si="22"/>
        <v>#DIV/0!</v>
      </c>
      <c r="H121" s="56" t="e">
        <f t="shared" si="22"/>
        <v>#DIV/0!</v>
      </c>
      <c r="I121" s="56" t="e">
        <f t="shared" si="22"/>
        <v>#DIV/0!</v>
      </c>
      <c r="J121" s="56" t="e">
        <f t="shared" si="22"/>
        <v>#DIV/0!</v>
      </c>
      <c r="K121" s="56" t="e">
        <f t="shared" si="22"/>
        <v>#DIV/0!</v>
      </c>
      <c r="L121" s="56">
        <f t="shared" si="22"/>
        <v>0</v>
      </c>
      <c r="M121" s="56">
        <f t="shared" si="22"/>
        <v>0</v>
      </c>
      <c r="N121" s="56" t="e">
        <f t="shared" si="22"/>
        <v>#DIV/0!</v>
      </c>
      <c r="O121" s="56" t="e">
        <f t="shared" si="22"/>
        <v>#DIV/0!</v>
      </c>
      <c r="P121" s="56" t="e">
        <f t="shared" si="22"/>
        <v>#DIV/0!</v>
      </c>
      <c r="Q121" s="56" t="e">
        <f t="shared" si="22"/>
        <v>#DIV/0!</v>
      </c>
      <c r="R121" s="56" t="e">
        <f t="shared" si="22"/>
        <v>#DIV/0!</v>
      </c>
      <c r="S121" s="56" t="e">
        <f t="shared" si="22"/>
        <v>#DIV/0!</v>
      </c>
      <c r="V121" s="56" t="e">
        <f t="shared" si="17"/>
        <v>#DIV/0!</v>
      </c>
      <c r="W121" s="56" t="e">
        <f t="shared" si="18"/>
        <v>#DIV/0!</v>
      </c>
      <c r="X121" s="56" t="e">
        <f t="shared" si="19"/>
        <v>#DIV/0!</v>
      </c>
    </row>
    <row r="122" spans="2:24" x14ac:dyDescent="0.35">
      <c r="B122" s="390"/>
      <c r="C122" s="20" t="s">
        <v>60</v>
      </c>
      <c r="D122" s="32">
        <v>0</v>
      </c>
      <c r="E122" s="32" t="e">
        <f t="shared" si="22"/>
        <v>#DIV/0!</v>
      </c>
      <c r="F122" s="32" t="e">
        <f t="shared" si="22"/>
        <v>#DIV/0!</v>
      </c>
      <c r="G122" s="32" t="e">
        <f t="shared" si="22"/>
        <v>#DIV/0!</v>
      </c>
      <c r="H122" s="32" t="e">
        <f t="shared" si="22"/>
        <v>#DIV/0!</v>
      </c>
      <c r="I122" s="32" t="e">
        <f t="shared" si="22"/>
        <v>#DIV/0!</v>
      </c>
      <c r="J122" s="32" t="e">
        <f t="shared" si="22"/>
        <v>#DIV/0!</v>
      </c>
      <c r="K122" s="32" t="e">
        <f t="shared" si="22"/>
        <v>#DIV/0!</v>
      </c>
      <c r="L122" s="32">
        <f t="shared" si="22"/>
        <v>0</v>
      </c>
      <c r="M122" s="32">
        <f t="shared" si="22"/>
        <v>0</v>
      </c>
      <c r="N122" s="32" t="e">
        <f t="shared" si="22"/>
        <v>#DIV/0!</v>
      </c>
      <c r="O122" s="32" t="e">
        <f t="shared" si="22"/>
        <v>#DIV/0!</v>
      </c>
      <c r="P122" s="32" t="e">
        <f t="shared" si="22"/>
        <v>#DIV/0!</v>
      </c>
      <c r="Q122" s="32" t="e">
        <f t="shared" si="22"/>
        <v>#DIV/0!</v>
      </c>
      <c r="R122" s="32" t="e">
        <f t="shared" si="22"/>
        <v>#DIV/0!</v>
      </c>
      <c r="S122" s="32" t="e">
        <f t="shared" si="22"/>
        <v>#DIV/0!</v>
      </c>
      <c r="V122" s="32" t="e">
        <f t="shared" si="17"/>
        <v>#DIV/0!</v>
      </c>
      <c r="W122" s="32" t="e">
        <f t="shared" si="18"/>
        <v>#DIV/0!</v>
      </c>
      <c r="X122" s="32" t="e">
        <f t="shared" si="19"/>
        <v>#DIV/0!</v>
      </c>
    </row>
    <row r="123" spans="2:24" x14ac:dyDescent="0.35">
      <c r="B123" s="390"/>
      <c r="C123" s="20" t="s">
        <v>61</v>
      </c>
      <c r="D123" s="32">
        <v>0</v>
      </c>
      <c r="E123" s="32" t="e">
        <f t="shared" si="22"/>
        <v>#DIV/0!</v>
      </c>
      <c r="F123" s="32" t="e">
        <f t="shared" si="22"/>
        <v>#DIV/0!</v>
      </c>
      <c r="G123" s="32" t="e">
        <f t="shared" si="22"/>
        <v>#DIV/0!</v>
      </c>
      <c r="H123" s="32" t="e">
        <f t="shared" si="22"/>
        <v>#DIV/0!</v>
      </c>
      <c r="I123" s="32" t="e">
        <f t="shared" si="22"/>
        <v>#DIV/0!</v>
      </c>
      <c r="J123" s="32" t="e">
        <f t="shared" si="22"/>
        <v>#DIV/0!</v>
      </c>
      <c r="K123" s="32" t="e">
        <f t="shared" si="22"/>
        <v>#DIV/0!</v>
      </c>
      <c r="L123" s="32">
        <f t="shared" si="22"/>
        <v>0</v>
      </c>
      <c r="M123" s="32">
        <f t="shared" si="22"/>
        <v>0</v>
      </c>
      <c r="N123" s="32" t="e">
        <f t="shared" si="22"/>
        <v>#DIV/0!</v>
      </c>
      <c r="O123" s="32" t="e">
        <f t="shared" si="22"/>
        <v>#DIV/0!</v>
      </c>
      <c r="P123" s="32" t="e">
        <f t="shared" si="22"/>
        <v>#DIV/0!</v>
      </c>
      <c r="Q123" s="32" t="e">
        <f t="shared" si="22"/>
        <v>#DIV/0!</v>
      </c>
      <c r="R123" s="32" t="e">
        <f t="shared" si="22"/>
        <v>#DIV/0!</v>
      </c>
      <c r="S123" s="32" t="e">
        <f t="shared" si="22"/>
        <v>#DIV/0!</v>
      </c>
      <c r="V123" s="32" t="e">
        <f t="shared" si="17"/>
        <v>#DIV/0!</v>
      </c>
      <c r="W123" s="32" t="e">
        <f t="shared" si="18"/>
        <v>#DIV/0!</v>
      </c>
      <c r="X123" s="32" t="e">
        <f t="shared" si="19"/>
        <v>#DIV/0!</v>
      </c>
    </row>
    <row r="124" spans="2:24" x14ac:dyDescent="0.35">
      <c r="B124" s="390"/>
      <c r="C124" s="20" t="s">
        <v>62</v>
      </c>
      <c r="D124" s="32">
        <v>0</v>
      </c>
      <c r="E124" s="32" t="e">
        <f t="shared" si="22"/>
        <v>#DIV/0!</v>
      </c>
      <c r="F124" s="32" t="e">
        <f t="shared" si="22"/>
        <v>#DIV/0!</v>
      </c>
      <c r="G124" s="32" t="e">
        <f t="shared" si="22"/>
        <v>#DIV/0!</v>
      </c>
      <c r="H124" s="32" t="e">
        <f t="shared" si="22"/>
        <v>#DIV/0!</v>
      </c>
      <c r="I124" s="32" t="e">
        <f t="shared" si="22"/>
        <v>#DIV/0!</v>
      </c>
      <c r="J124" s="32" t="e">
        <f t="shared" si="22"/>
        <v>#DIV/0!</v>
      </c>
      <c r="K124" s="32" t="e">
        <f t="shared" si="22"/>
        <v>#DIV/0!</v>
      </c>
      <c r="L124" s="32">
        <f t="shared" si="22"/>
        <v>0</v>
      </c>
      <c r="M124" s="32">
        <f t="shared" si="22"/>
        <v>0</v>
      </c>
      <c r="N124" s="32" t="e">
        <f t="shared" si="22"/>
        <v>#DIV/0!</v>
      </c>
      <c r="O124" s="32" t="e">
        <f t="shared" si="22"/>
        <v>#DIV/0!</v>
      </c>
      <c r="P124" s="32" t="e">
        <f t="shared" si="22"/>
        <v>#DIV/0!</v>
      </c>
      <c r="Q124" s="32" t="e">
        <f t="shared" si="22"/>
        <v>#DIV/0!</v>
      </c>
      <c r="R124" s="32" t="e">
        <f t="shared" si="22"/>
        <v>#DIV/0!</v>
      </c>
      <c r="S124" s="32" t="e">
        <f t="shared" si="22"/>
        <v>#DIV/0!</v>
      </c>
      <c r="V124" s="32" t="e">
        <f t="shared" si="17"/>
        <v>#DIV/0!</v>
      </c>
      <c r="W124" s="32" t="e">
        <f t="shared" si="18"/>
        <v>#DIV/0!</v>
      </c>
      <c r="X124" s="32" t="e">
        <f t="shared" si="19"/>
        <v>#DIV/0!</v>
      </c>
    </row>
    <row r="125" spans="2:24" x14ac:dyDescent="0.35">
      <c r="B125" s="391"/>
      <c r="C125" s="27" t="s">
        <v>63</v>
      </c>
      <c r="D125" s="33">
        <v>0</v>
      </c>
      <c r="E125" s="33" t="e">
        <f t="shared" si="22"/>
        <v>#DIV/0!</v>
      </c>
      <c r="F125" s="33" t="e">
        <f t="shared" si="22"/>
        <v>#DIV/0!</v>
      </c>
      <c r="G125" s="33" t="e">
        <f t="shared" si="22"/>
        <v>#DIV/0!</v>
      </c>
      <c r="H125" s="33" t="e">
        <f t="shared" si="22"/>
        <v>#DIV/0!</v>
      </c>
      <c r="I125" s="33" t="e">
        <f t="shared" si="22"/>
        <v>#DIV/0!</v>
      </c>
      <c r="J125" s="33" t="e">
        <f t="shared" si="22"/>
        <v>#DIV/0!</v>
      </c>
      <c r="K125" s="33" t="e">
        <f t="shared" si="22"/>
        <v>#DIV/0!</v>
      </c>
      <c r="L125" s="33">
        <f t="shared" si="22"/>
        <v>0</v>
      </c>
      <c r="M125" s="33">
        <f t="shared" si="22"/>
        <v>0</v>
      </c>
      <c r="N125" s="33" t="e">
        <f t="shared" si="22"/>
        <v>#DIV/0!</v>
      </c>
      <c r="O125" s="33" t="e">
        <f t="shared" si="22"/>
        <v>#DIV/0!</v>
      </c>
      <c r="P125" s="33" t="e">
        <f t="shared" si="22"/>
        <v>#DIV/0!</v>
      </c>
      <c r="Q125" s="33" t="e">
        <f t="shared" si="22"/>
        <v>#DIV/0!</v>
      </c>
      <c r="R125" s="33" t="e">
        <f t="shared" si="22"/>
        <v>#DIV/0!</v>
      </c>
      <c r="S125" s="33" t="e">
        <f t="shared" si="22"/>
        <v>#DIV/0!</v>
      </c>
      <c r="V125" s="33" t="e">
        <f t="shared" si="17"/>
        <v>#DIV/0!</v>
      </c>
      <c r="W125" s="33" t="e">
        <f t="shared" si="18"/>
        <v>#DIV/0!</v>
      </c>
      <c r="X125" s="33" t="e">
        <f t="shared" si="19"/>
        <v>#DIV/0!</v>
      </c>
    </row>
    <row r="126" spans="2:24" x14ac:dyDescent="0.35">
      <c r="B126" s="393" t="s">
        <v>11</v>
      </c>
      <c r="C126" s="28" t="s">
        <v>59</v>
      </c>
      <c r="D126" s="56">
        <v>0</v>
      </c>
      <c r="E126" s="56" t="e">
        <f t="shared" si="22"/>
        <v>#DIV/0!</v>
      </c>
      <c r="F126" s="56" t="e">
        <f t="shared" si="22"/>
        <v>#DIV/0!</v>
      </c>
      <c r="G126" s="56" t="e">
        <f t="shared" si="22"/>
        <v>#DIV/0!</v>
      </c>
      <c r="H126" s="56" t="e">
        <f t="shared" si="22"/>
        <v>#DIV/0!</v>
      </c>
      <c r="I126" s="56" t="e">
        <f t="shared" si="22"/>
        <v>#DIV/0!</v>
      </c>
      <c r="J126" s="56" t="e">
        <f t="shared" si="22"/>
        <v>#DIV/0!</v>
      </c>
      <c r="K126" s="56" t="e">
        <f t="shared" si="22"/>
        <v>#DIV/0!</v>
      </c>
      <c r="L126" s="56">
        <f t="shared" si="22"/>
        <v>0</v>
      </c>
      <c r="M126" s="56">
        <f t="shared" si="22"/>
        <v>0</v>
      </c>
      <c r="N126" s="56" t="e">
        <f t="shared" si="22"/>
        <v>#DIV/0!</v>
      </c>
      <c r="O126" s="56" t="e">
        <f t="shared" si="22"/>
        <v>#DIV/0!</v>
      </c>
      <c r="P126" s="56" t="e">
        <f t="shared" si="22"/>
        <v>#DIV/0!</v>
      </c>
      <c r="Q126" s="56" t="e">
        <f t="shared" si="22"/>
        <v>#DIV/0!</v>
      </c>
      <c r="R126" s="56" t="e">
        <f t="shared" si="22"/>
        <v>#DIV/0!</v>
      </c>
      <c r="S126" s="56" t="e">
        <f t="shared" si="22"/>
        <v>#DIV/0!</v>
      </c>
      <c r="V126" s="56" t="e">
        <f t="shared" si="17"/>
        <v>#DIV/0!</v>
      </c>
      <c r="W126" s="56" t="e">
        <f t="shared" si="18"/>
        <v>#DIV/0!</v>
      </c>
      <c r="X126" s="56" t="e">
        <f t="shared" si="19"/>
        <v>#DIV/0!</v>
      </c>
    </row>
    <row r="127" spans="2:24" x14ac:dyDescent="0.35">
      <c r="B127" s="390"/>
      <c r="C127" s="20" t="s">
        <v>60</v>
      </c>
      <c r="D127" s="32">
        <v>0</v>
      </c>
      <c r="E127" s="32" t="e">
        <f t="shared" si="22"/>
        <v>#DIV/0!</v>
      </c>
      <c r="F127" s="32" t="e">
        <f t="shared" si="22"/>
        <v>#DIV/0!</v>
      </c>
      <c r="G127" s="32" t="e">
        <f t="shared" si="22"/>
        <v>#DIV/0!</v>
      </c>
      <c r="H127" s="32" t="e">
        <f t="shared" si="22"/>
        <v>#DIV/0!</v>
      </c>
      <c r="I127" s="32" t="e">
        <f t="shared" si="22"/>
        <v>#DIV/0!</v>
      </c>
      <c r="J127" s="32" t="e">
        <f t="shared" si="22"/>
        <v>#DIV/0!</v>
      </c>
      <c r="K127" s="32" t="e">
        <f t="shared" si="22"/>
        <v>#DIV/0!</v>
      </c>
      <c r="L127" s="32">
        <f t="shared" si="22"/>
        <v>0</v>
      </c>
      <c r="M127" s="32">
        <f t="shared" si="22"/>
        <v>0</v>
      </c>
      <c r="N127" s="32" t="e">
        <f t="shared" si="22"/>
        <v>#DIV/0!</v>
      </c>
      <c r="O127" s="32" t="e">
        <f t="shared" si="22"/>
        <v>#DIV/0!</v>
      </c>
      <c r="P127" s="32" t="e">
        <f t="shared" si="22"/>
        <v>#DIV/0!</v>
      </c>
      <c r="Q127" s="32" t="e">
        <f t="shared" si="22"/>
        <v>#DIV/0!</v>
      </c>
      <c r="R127" s="32" t="e">
        <f t="shared" si="22"/>
        <v>#DIV/0!</v>
      </c>
      <c r="S127" s="32" t="e">
        <f t="shared" si="22"/>
        <v>#DIV/0!</v>
      </c>
      <c r="V127" s="32" t="e">
        <f t="shared" si="17"/>
        <v>#DIV/0!</v>
      </c>
      <c r="W127" s="32" t="e">
        <f t="shared" si="18"/>
        <v>#DIV/0!</v>
      </c>
      <c r="X127" s="32" t="e">
        <f t="shared" si="19"/>
        <v>#DIV/0!</v>
      </c>
    </row>
    <row r="128" spans="2:24" x14ac:dyDescent="0.35">
      <c r="B128" s="390"/>
      <c r="C128" s="20" t="s">
        <v>61</v>
      </c>
      <c r="D128" s="32">
        <v>0</v>
      </c>
      <c r="E128" s="32" t="e">
        <f t="shared" si="22"/>
        <v>#DIV/0!</v>
      </c>
      <c r="F128" s="32" t="e">
        <f t="shared" si="22"/>
        <v>#DIV/0!</v>
      </c>
      <c r="G128" s="32" t="e">
        <f t="shared" si="22"/>
        <v>#DIV/0!</v>
      </c>
      <c r="H128" s="32" t="e">
        <f t="shared" si="22"/>
        <v>#DIV/0!</v>
      </c>
      <c r="I128" s="32" t="e">
        <f t="shared" si="22"/>
        <v>#DIV/0!</v>
      </c>
      <c r="J128" s="32" t="e">
        <f t="shared" si="22"/>
        <v>#DIV/0!</v>
      </c>
      <c r="K128" s="32" t="e">
        <f t="shared" si="22"/>
        <v>#DIV/0!</v>
      </c>
      <c r="L128" s="32">
        <f t="shared" si="22"/>
        <v>0</v>
      </c>
      <c r="M128" s="32">
        <f t="shared" si="22"/>
        <v>0</v>
      </c>
      <c r="N128" s="32" t="e">
        <f t="shared" si="22"/>
        <v>#DIV/0!</v>
      </c>
      <c r="O128" s="32" t="e">
        <f t="shared" si="22"/>
        <v>#DIV/0!</v>
      </c>
      <c r="P128" s="32" t="e">
        <f t="shared" si="22"/>
        <v>#DIV/0!</v>
      </c>
      <c r="Q128" s="32" t="e">
        <f t="shared" si="22"/>
        <v>#DIV/0!</v>
      </c>
      <c r="R128" s="32" t="e">
        <f t="shared" si="22"/>
        <v>#DIV/0!</v>
      </c>
      <c r="S128" s="32" t="e">
        <f t="shared" si="22"/>
        <v>#DIV/0!</v>
      </c>
      <c r="V128" s="32" t="e">
        <f t="shared" si="17"/>
        <v>#DIV/0!</v>
      </c>
      <c r="W128" s="32" t="e">
        <f t="shared" si="18"/>
        <v>#DIV/0!</v>
      </c>
      <c r="X128" s="32" t="e">
        <f t="shared" si="19"/>
        <v>#DIV/0!</v>
      </c>
    </row>
    <row r="129" spans="2:24" x14ac:dyDescent="0.35">
      <c r="B129" s="390"/>
      <c r="C129" s="20" t="s">
        <v>62</v>
      </c>
      <c r="D129" s="32">
        <v>0</v>
      </c>
      <c r="E129" s="32" t="e">
        <f t="shared" si="22"/>
        <v>#DIV/0!</v>
      </c>
      <c r="F129" s="32" t="e">
        <f t="shared" si="22"/>
        <v>#DIV/0!</v>
      </c>
      <c r="G129" s="32" t="e">
        <f t="shared" si="22"/>
        <v>#DIV/0!</v>
      </c>
      <c r="H129" s="32" t="e">
        <f t="shared" si="22"/>
        <v>#DIV/0!</v>
      </c>
      <c r="I129" s="32" t="e">
        <f t="shared" si="22"/>
        <v>#DIV/0!</v>
      </c>
      <c r="J129" s="32" t="e">
        <f t="shared" si="22"/>
        <v>#DIV/0!</v>
      </c>
      <c r="K129" s="32" t="e">
        <f t="shared" si="22"/>
        <v>#DIV/0!</v>
      </c>
      <c r="L129" s="32">
        <f t="shared" si="22"/>
        <v>0</v>
      </c>
      <c r="M129" s="32">
        <f t="shared" si="22"/>
        <v>0</v>
      </c>
      <c r="N129" s="32" t="e">
        <f t="shared" si="22"/>
        <v>#DIV/0!</v>
      </c>
      <c r="O129" s="32" t="e">
        <f t="shared" si="22"/>
        <v>#DIV/0!</v>
      </c>
      <c r="P129" s="32" t="e">
        <f t="shared" si="22"/>
        <v>#DIV/0!</v>
      </c>
      <c r="Q129" s="32" t="e">
        <f t="shared" si="22"/>
        <v>#DIV/0!</v>
      </c>
      <c r="R129" s="32" t="e">
        <f t="shared" si="22"/>
        <v>#DIV/0!</v>
      </c>
      <c r="S129" s="32" t="e">
        <f t="shared" si="22"/>
        <v>#DIV/0!</v>
      </c>
      <c r="V129" s="32" t="e">
        <f t="shared" si="17"/>
        <v>#DIV/0!</v>
      </c>
      <c r="W129" s="32" t="e">
        <f t="shared" si="18"/>
        <v>#DIV/0!</v>
      </c>
      <c r="X129" s="32" t="e">
        <f t="shared" si="19"/>
        <v>#DIV/0!</v>
      </c>
    </row>
    <row r="130" spans="2:24" x14ac:dyDescent="0.35">
      <c r="B130" s="391"/>
      <c r="C130" s="27" t="s">
        <v>63</v>
      </c>
      <c r="D130" s="33">
        <v>0</v>
      </c>
      <c r="E130" s="33" t="e">
        <f t="shared" si="22"/>
        <v>#DIV/0!</v>
      </c>
      <c r="F130" s="33" t="e">
        <f t="shared" si="22"/>
        <v>#DIV/0!</v>
      </c>
      <c r="G130" s="33" t="e">
        <f t="shared" si="22"/>
        <v>#DIV/0!</v>
      </c>
      <c r="H130" s="33" t="e">
        <f t="shared" si="22"/>
        <v>#DIV/0!</v>
      </c>
      <c r="I130" s="33" t="e">
        <f t="shared" si="22"/>
        <v>#DIV/0!</v>
      </c>
      <c r="J130" s="33" t="e">
        <f t="shared" si="22"/>
        <v>#DIV/0!</v>
      </c>
      <c r="K130" s="33" t="e">
        <f t="shared" si="22"/>
        <v>#DIV/0!</v>
      </c>
      <c r="L130" s="33">
        <f t="shared" si="22"/>
        <v>0</v>
      </c>
      <c r="M130" s="33">
        <f t="shared" si="22"/>
        <v>0</v>
      </c>
      <c r="N130" s="33" t="e">
        <f t="shared" si="22"/>
        <v>#DIV/0!</v>
      </c>
      <c r="O130" s="33" t="e">
        <f t="shared" si="22"/>
        <v>#DIV/0!</v>
      </c>
      <c r="P130" s="33" t="e">
        <f t="shared" si="22"/>
        <v>#DIV/0!</v>
      </c>
      <c r="Q130" s="33" t="e">
        <f t="shared" si="22"/>
        <v>#DIV/0!</v>
      </c>
      <c r="R130" s="33" t="e">
        <f t="shared" si="22"/>
        <v>#DIV/0!</v>
      </c>
      <c r="S130" s="33" t="e">
        <f t="shared" si="22"/>
        <v>#DIV/0!</v>
      </c>
      <c r="V130" s="33" t="e">
        <f t="shared" si="17"/>
        <v>#DIV/0!</v>
      </c>
      <c r="W130" s="33" t="e">
        <f t="shared" si="18"/>
        <v>#DIV/0!</v>
      </c>
      <c r="X130" s="33" t="e">
        <f t="shared" si="19"/>
        <v>#DIV/0!</v>
      </c>
    </row>
    <row r="131" spans="2:24" x14ac:dyDescent="0.35">
      <c r="B131" s="393" t="s">
        <v>12</v>
      </c>
      <c r="C131" s="28" t="s">
        <v>59</v>
      </c>
      <c r="D131" s="56">
        <v>0</v>
      </c>
      <c r="E131" s="56" t="e">
        <f t="shared" si="22"/>
        <v>#DIV/0!</v>
      </c>
      <c r="F131" s="56" t="e">
        <f t="shared" si="22"/>
        <v>#DIV/0!</v>
      </c>
      <c r="G131" s="56" t="e">
        <f t="shared" si="22"/>
        <v>#DIV/0!</v>
      </c>
      <c r="H131" s="56" t="e">
        <f t="shared" si="22"/>
        <v>#DIV/0!</v>
      </c>
      <c r="I131" s="56" t="e">
        <f t="shared" si="22"/>
        <v>#DIV/0!</v>
      </c>
      <c r="J131" s="56" t="e">
        <f t="shared" si="22"/>
        <v>#DIV/0!</v>
      </c>
      <c r="K131" s="56" t="e">
        <f t="shared" si="22"/>
        <v>#DIV/0!</v>
      </c>
      <c r="L131" s="56">
        <f t="shared" si="22"/>
        <v>0</v>
      </c>
      <c r="M131" s="56">
        <f t="shared" si="22"/>
        <v>0</v>
      </c>
      <c r="N131" s="56" t="e">
        <f t="shared" si="22"/>
        <v>#DIV/0!</v>
      </c>
      <c r="O131" s="56" t="e">
        <f t="shared" si="22"/>
        <v>#DIV/0!</v>
      </c>
      <c r="P131" s="56" t="e">
        <f t="shared" si="22"/>
        <v>#DIV/0!</v>
      </c>
      <c r="Q131" s="56" t="e">
        <f t="shared" si="22"/>
        <v>#DIV/0!</v>
      </c>
      <c r="R131" s="56" t="e">
        <f t="shared" si="22"/>
        <v>#DIV/0!</v>
      </c>
      <c r="S131" s="56" t="e">
        <f t="shared" si="22"/>
        <v>#DIV/0!</v>
      </c>
      <c r="V131" s="56" t="e">
        <f t="shared" si="17"/>
        <v>#DIV/0!</v>
      </c>
      <c r="W131" s="56" t="e">
        <f t="shared" si="18"/>
        <v>#DIV/0!</v>
      </c>
      <c r="X131" s="56" t="e">
        <f t="shared" si="19"/>
        <v>#DIV/0!</v>
      </c>
    </row>
    <row r="132" spans="2:24" x14ac:dyDescent="0.35">
      <c r="B132" s="390"/>
      <c r="C132" s="20" t="s">
        <v>60</v>
      </c>
      <c r="D132" s="32">
        <v>0</v>
      </c>
      <c r="E132" s="32" t="e">
        <f t="shared" si="22"/>
        <v>#DIV/0!</v>
      </c>
      <c r="F132" s="32" t="e">
        <f t="shared" si="22"/>
        <v>#DIV/0!</v>
      </c>
      <c r="G132" s="32" t="e">
        <f t="shared" si="22"/>
        <v>#DIV/0!</v>
      </c>
      <c r="H132" s="32" t="e">
        <f t="shared" si="22"/>
        <v>#DIV/0!</v>
      </c>
      <c r="I132" s="32" t="e">
        <f t="shared" si="22"/>
        <v>#DIV/0!</v>
      </c>
      <c r="J132" s="32" t="e">
        <f t="shared" si="22"/>
        <v>#DIV/0!</v>
      </c>
      <c r="K132" s="32" t="e">
        <f t="shared" si="22"/>
        <v>#DIV/0!</v>
      </c>
      <c r="L132" s="32">
        <f t="shared" si="22"/>
        <v>0</v>
      </c>
      <c r="M132" s="32">
        <f t="shared" si="22"/>
        <v>0</v>
      </c>
      <c r="N132" s="32" t="e">
        <f t="shared" si="22"/>
        <v>#DIV/0!</v>
      </c>
      <c r="O132" s="32" t="e">
        <f t="shared" si="22"/>
        <v>#DIV/0!</v>
      </c>
      <c r="P132" s="32" t="e">
        <f t="shared" si="22"/>
        <v>#DIV/0!</v>
      </c>
      <c r="Q132" s="32" t="e">
        <f t="shared" si="22"/>
        <v>#DIV/0!</v>
      </c>
      <c r="R132" s="32" t="e">
        <f t="shared" si="22"/>
        <v>#DIV/0!</v>
      </c>
      <c r="S132" s="32" t="e">
        <f t="shared" si="22"/>
        <v>#DIV/0!</v>
      </c>
      <c r="V132" s="32" t="e">
        <f t="shared" si="17"/>
        <v>#DIV/0!</v>
      </c>
      <c r="W132" s="32" t="e">
        <f t="shared" si="18"/>
        <v>#DIV/0!</v>
      </c>
      <c r="X132" s="32" t="e">
        <f t="shared" si="19"/>
        <v>#DIV/0!</v>
      </c>
    </row>
    <row r="133" spans="2:24" x14ac:dyDescent="0.35">
      <c r="B133" s="390"/>
      <c r="C133" s="20" t="s">
        <v>61</v>
      </c>
      <c r="D133" s="32">
        <v>0</v>
      </c>
      <c r="E133" s="32" t="e">
        <f t="shared" si="22"/>
        <v>#DIV/0!</v>
      </c>
      <c r="F133" s="32" t="e">
        <f t="shared" si="22"/>
        <v>#DIV/0!</v>
      </c>
      <c r="G133" s="32" t="e">
        <f t="shared" si="22"/>
        <v>#DIV/0!</v>
      </c>
      <c r="H133" s="32" t="e">
        <f t="shared" si="22"/>
        <v>#DIV/0!</v>
      </c>
      <c r="I133" s="32" t="e">
        <f t="shared" si="22"/>
        <v>#DIV/0!</v>
      </c>
      <c r="J133" s="32" t="e">
        <f t="shared" si="22"/>
        <v>#DIV/0!</v>
      </c>
      <c r="K133" s="32" t="e">
        <f t="shared" si="22"/>
        <v>#DIV/0!</v>
      </c>
      <c r="L133" s="32">
        <f t="shared" si="22"/>
        <v>0</v>
      </c>
      <c r="M133" s="32">
        <f t="shared" si="22"/>
        <v>0</v>
      </c>
      <c r="N133" s="32" t="e">
        <f t="shared" si="22"/>
        <v>#DIV/0!</v>
      </c>
      <c r="O133" s="32" t="e">
        <f t="shared" si="22"/>
        <v>#DIV/0!</v>
      </c>
      <c r="P133" s="32" t="e">
        <f t="shared" si="22"/>
        <v>#DIV/0!</v>
      </c>
      <c r="Q133" s="32" t="e">
        <f t="shared" si="22"/>
        <v>#DIV/0!</v>
      </c>
      <c r="R133" s="32" t="e">
        <f t="shared" si="22"/>
        <v>#DIV/0!</v>
      </c>
      <c r="S133" s="32" t="e">
        <f t="shared" si="22"/>
        <v>#DIV/0!</v>
      </c>
      <c r="V133" s="32" t="e">
        <f t="shared" si="17"/>
        <v>#DIV/0!</v>
      </c>
      <c r="W133" s="32" t="e">
        <f t="shared" si="18"/>
        <v>#DIV/0!</v>
      </c>
      <c r="X133" s="32" t="e">
        <f t="shared" si="19"/>
        <v>#DIV/0!</v>
      </c>
    </row>
    <row r="134" spans="2:24" x14ac:dyDescent="0.35">
      <c r="B134" s="390"/>
      <c r="C134" s="20" t="s">
        <v>62</v>
      </c>
      <c r="D134" s="32">
        <v>0</v>
      </c>
      <c r="E134" s="32" t="e">
        <f t="shared" si="22"/>
        <v>#DIV/0!</v>
      </c>
      <c r="F134" s="32" t="e">
        <f t="shared" si="22"/>
        <v>#DIV/0!</v>
      </c>
      <c r="G134" s="32" t="e">
        <f t="shared" si="22"/>
        <v>#DIV/0!</v>
      </c>
      <c r="H134" s="32" t="e">
        <f t="shared" si="22"/>
        <v>#DIV/0!</v>
      </c>
      <c r="I134" s="32" t="e">
        <f t="shared" si="22"/>
        <v>#DIV/0!</v>
      </c>
      <c r="J134" s="32" t="e">
        <f t="shared" si="22"/>
        <v>#DIV/0!</v>
      </c>
      <c r="K134" s="32" t="e">
        <f t="shared" si="22"/>
        <v>#DIV/0!</v>
      </c>
      <c r="L134" s="32">
        <f t="shared" si="22"/>
        <v>0</v>
      </c>
      <c r="M134" s="32">
        <f t="shared" si="22"/>
        <v>0</v>
      </c>
      <c r="N134" s="32" t="e">
        <f t="shared" si="22"/>
        <v>#DIV/0!</v>
      </c>
      <c r="O134" s="32" t="e">
        <f t="shared" si="22"/>
        <v>#DIV/0!</v>
      </c>
      <c r="P134" s="32" t="e">
        <f t="shared" si="22"/>
        <v>#DIV/0!</v>
      </c>
      <c r="Q134" s="32" t="e">
        <f t="shared" si="22"/>
        <v>#DIV/0!</v>
      </c>
      <c r="R134" s="32" t="e">
        <f t="shared" si="22"/>
        <v>#DIV/0!</v>
      </c>
      <c r="S134" s="32" t="e">
        <f t="shared" si="22"/>
        <v>#DIV/0!</v>
      </c>
      <c r="V134" s="32" t="e">
        <f t="shared" si="17"/>
        <v>#DIV/0!</v>
      </c>
      <c r="W134" s="32" t="e">
        <f t="shared" si="18"/>
        <v>#DIV/0!</v>
      </c>
      <c r="X134" s="32" t="e">
        <f t="shared" si="19"/>
        <v>#DIV/0!</v>
      </c>
    </row>
    <row r="135" spans="2:24" x14ac:dyDescent="0.35">
      <c r="B135" s="391"/>
      <c r="C135" s="27" t="s">
        <v>63</v>
      </c>
      <c r="D135" s="33">
        <v>0</v>
      </c>
      <c r="E135" s="33" t="e">
        <f t="shared" ref="E135:S145" si="23">(E62/E$8)*100</f>
        <v>#DIV/0!</v>
      </c>
      <c r="F135" s="33" t="e">
        <f t="shared" si="23"/>
        <v>#DIV/0!</v>
      </c>
      <c r="G135" s="33" t="e">
        <f t="shared" si="23"/>
        <v>#DIV/0!</v>
      </c>
      <c r="H135" s="33" t="e">
        <f t="shared" si="23"/>
        <v>#DIV/0!</v>
      </c>
      <c r="I135" s="33" t="e">
        <f t="shared" si="23"/>
        <v>#DIV/0!</v>
      </c>
      <c r="J135" s="33" t="e">
        <f t="shared" si="23"/>
        <v>#DIV/0!</v>
      </c>
      <c r="K135" s="33" t="e">
        <f t="shared" si="23"/>
        <v>#DIV/0!</v>
      </c>
      <c r="L135" s="33">
        <f t="shared" si="23"/>
        <v>0</v>
      </c>
      <c r="M135" s="33">
        <f t="shared" si="23"/>
        <v>0</v>
      </c>
      <c r="N135" s="33" t="e">
        <f t="shared" si="23"/>
        <v>#DIV/0!</v>
      </c>
      <c r="O135" s="33" t="e">
        <f t="shared" si="23"/>
        <v>#DIV/0!</v>
      </c>
      <c r="P135" s="33" t="e">
        <f t="shared" si="23"/>
        <v>#DIV/0!</v>
      </c>
      <c r="Q135" s="33" t="e">
        <f t="shared" si="23"/>
        <v>#DIV/0!</v>
      </c>
      <c r="R135" s="33" t="e">
        <f t="shared" si="23"/>
        <v>#DIV/0!</v>
      </c>
      <c r="S135" s="33" t="e">
        <f t="shared" si="23"/>
        <v>#DIV/0!</v>
      </c>
      <c r="V135" s="33" t="e">
        <f t="shared" si="17"/>
        <v>#DIV/0!</v>
      </c>
      <c r="W135" s="33" t="e">
        <f t="shared" si="18"/>
        <v>#DIV/0!</v>
      </c>
      <c r="X135" s="33" t="e">
        <f t="shared" si="19"/>
        <v>#DIV/0!</v>
      </c>
    </row>
    <row r="136" spans="2:24" x14ac:dyDescent="0.35">
      <c r="B136" s="388" t="s">
        <v>64</v>
      </c>
      <c r="C136" s="17" t="s">
        <v>59</v>
      </c>
      <c r="D136" s="32">
        <v>0</v>
      </c>
      <c r="E136" s="32" t="e">
        <f t="shared" si="23"/>
        <v>#DIV/0!</v>
      </c>
      <c r="F136" s="32" t="e">
        <f t="shared" si="23"/>
        <v>#DIV/0!</v>
      </c>
      <c r="G136" s="32" t="e">
        <f t="shared" si="23"/>
        <v>#DIV/0!</v>
      </c>
      <c r="H136" s="32" t="e">
        <f t="shared" si="23"/>
        <v>#DIV/0!</v>
      </c>
      <c r="I136" s="32" t="e">
        <f t="shared" si="23"/>
        <v>#DIV/0!</v>
      </c>
      <c r="J136" s="32" t="e">
        <f t="shared" si="23"/>
        <v>#DIV/0!</v>
      </c>
      <c r="K136" s="32" t="e">
        <f t="shared" si="23"/>
        <v>#DIV/0!</v>
      </c>
      <c r="L136" s="32">
        <f t="shared" si="23"/>
        <v>0</v>
      </c>
      <c r="M136" s="32">
        <f t="shared" si="23"/>
        <v>0</v>
      </c>
      <c r="N136" s="32" t="e">
        <f t="shared" si="23"/>
        <v>#DIV/0!</v>
      </c>
      <c r="O136" s="32" t="e">
        <f t="shared" si="23"/>
        <v>#DIV/0!</v>
      </c>
      <c r="P136" s="32" t="e">
        <f t="shared" si="23"/>
        <v>#DIV/0!</v>
      </c>
      <c r="Q136" s="32" t="e">
        <f t="shared" si="23"/>
        <v>#DIV/0!</v>
      </c>
      <c r="R136" s="32" t="e">
        <f t="shared" si="23"/>
        <v>#DIV/0!</v>
      </c>
      <c r="S136" s="32" t="e">
        <f t="shared" si="23"/>
        <v>#DIV/0!</v>
      </c>
      <c r="V136" s="32" t="e">
        <f t="shared" si="17"/>
        <v>#DIV/0!</v>
      </c>
      <c r="W136" s="32" t="e">
        <f t="shared" si="18"/>
        <v>#DIV/0!</v>
      </c>
      <c r="X136" s="32" t="e">
        <f t="shared" si="19"/>
        <v>#DIV/0!</v>
      </c>
    </row>
    <row r="137" spans="2:24" x14ac:dyDescent="0.35">
      <c r="B137" s="388"/>
      <c r="C137" s="20" t="s">
        <v>60</v>
      </c>
      <c r="D137" s="32">
        <v>0</v>
      </c>
      <c r="E137" s="32" t="e">
        <f t="shared" si="23"/>
        <v>#DIV/0!</v>
      </c>
      <c r="F137" s="32" t="e">
        <f t="shared" si="23"/>
        <v>#DIV/0!</v>
      </c>
      <c r="G137" s="32" t="e">
        <f t="shared" si="23"/>
        <v>#DIV/0!</v>
      </c>
      <c r="H137" s="32" t="e">
        <f t="shared" si="23"/>
        <v>#DIV/0!</v>
      </c>
      <c r="I137" s="32" t="e">
        <f t="shared" si="23"/>
        <v>#DIV/0!</v>
      </c>
      <c r="J137" s="32" t="e">
        <f t="shared" si="23"/>
        <v>#DIV/0!</v>
      </c>
      <c r="K137" s="32" t="e">
        <f t="shared" si="23"/>
        <v>#DIV/0!</v>
      </c>
      <c r="L137" s="32">
        <f t="shared" si="23"/>
        <v>0</v>
      </c>
      <c r="M137" s="32">
        <f t="shared" si="23"/>
        <v>0</v>
      </c>
      <c r="N137" s="32" t="e">
        <f t="shared" si="23"/>
        <v>#DIV/0!</v>
      </c>
      <c r="O137" s="32" t="e">
        <f t="shared" si="23"/>
        <v>#DIV/0!</v>
      </c>
      <c r="P137" s="32" t="e">
        <f t="shared" si="23"/>
        <v>#DIV/0!</v>
      </c>
      <c r="Q137" s="32" t="e">
        <f t="shared" si="23"/>
        <v>#DIV/0!</v>
      </c>
      <c r="R137" s="32" t="e">
        <f t="shared" si="23"/>
        <v>#DIV/0!</v>
      </c>
      <c r="S137" s="32" t="e">
        <f t="shared" si="23"/>
        <v>#DIV/0!</v>
      </c>
      <c r="V137" s="32" t="e">
        <f t="shared" si="17"/>
        <v>#DIV/0!</v>
      </c>
      <c r="W137" s="32" t="e">
        <f t="shared" si="18"/>
        <v>#DIV/0!</v>
      </c>
      <c r="X137" s="32" t="e">
        <f t="shared" si="19"/>
        <v>#DIV/0!</v>
      </c>
    </row>
    <row r="138" spans="2:24" x14ac:dyDescent="0.35">
      <c r="B138" s="388"/>
      <c r="C138" s="20" t="s">
        <v>61</v>
      </c>
      <c r="D138" s="32">
        <v>0</v>
      </c>
      <c r="E138" s="32" t="e">
        <f t="shared" si="23"/>
        <v>#DIV/0!</v>
      </c>
      <c r="F138" s="32" t="e">
        <f t="shared" si="23"/>
        <v>#DIV/0!</v>
      </c>
      <c r="G138" s="32" t="e">
        <f t="shared" si="23"/>
        <v>#DIV/0!</v>
      </c>
      <c r="H138" s="32" t="e">
        <f t="shared" si="23"/>
        <v>#DIV/0!</v>
      </c>
      <c r="I138" s="32" t="e">
        <f t="shared" si="23"/>
        <v>#DIV/0!</v>
      </c>
      <c r="J138" s="32" t="e">
        <f t="shared" si="23"/>
        <v>#DIV/0!</v>
      </c>
      <c r="K138" s="32" t="e">
        <f t="shared" si="23"/>
        <v>#DIV/0!</v>
      </c>
      <c r="L138" s="32">
        <f t="shared" si="23"/>
        <v>0</v>
      </c>
      <c r="M138" s="32">
        <f t="shared" si="23"/>
        <v>0</v>
      </c>
      <c r="N138" s="32" t="e">
        <f t="shared" si="23"/>
        <v>#DIV/0!</v>
      </c>
      <c r="O138" s="32" t="e">
        <f t="shared" si="23"/>
        <v>#DIV/0!</v>
      </c>
      <c r="P138" s="32" t="e">
        <f t="shared" si="23"/>
        <v>#DIV/0!</v>
      </c>
      <c r="Q138" s="32" t="e">
        <f t="shared" si="23"/>
        <v>#DIV/0!</v>
      </c>
      <c r="R138" s="32" t="e">
        <f t="shared" si="23"/>
        <v>#DIV/0!</v>
      </c>
      <c r="S138" s="32" t="e">
        <f t="shared" si="23"/>
        <v>#DIV/0!</v>
      </c>
      <c r="V138" s="32" t="e">
        <f t="shared" si="17"/>
        <v>#DIV/0!</v>
      </c>
      <c r="W138" s="32" t="e">
        <f t="shared" si="18"/>
        <v>#DIV/0!</v>
      </c>
      <c r="X138" s="32" t="e">
        <f t="shared" si="19"/>
        <v>#DIV/0!</v>
      </c>
    </row>
    <row r="139" spans="2:24" x14ac:dyDescent="0.35">
      <c r="B139" s="388"/>
      <c r="C139" s="20" t="s">
        <v>62</v>
      </c>
      <c r="D139" s="32">
        <v>0</v>
      </c>
      <c r="E139" s="32" t="e">
        <f t="shared" si="23"/>
        <v>#DIV/0!</v>
      </c>
      <c r="F139" s="32" t="e">
        <f t="shared" si="23"/>
        <v>#DIV/0!</v>
      </c>
      <c r="G139" s="32" t="e">
        <f t="shared" si="23"/>
        <v>#DIV/0!</v>
      </c>
      <c r="H139" s="32" t="e">
        <f t="shared" si="23"/>
        <v>#DIV/0!</v>
      </c>
      <c r="I139" s="32" t="e">
        <f t="shared" si="23"/>
        <v>#DIV/0!</v>
      </c>
      <c r="J139" s="32" t="e">
        <f t="shared" si="23"/>
        <v>#DIV/0!</v>
      </c>
      <c r="K139" s="32" t="e">
        <f t="shared" si="23"/>
        <v>#DIV/0!</v>
      </c>
      <c r="L139" s="32">
        <f t="shared" si="23"/>
        <v>0</v>
      </c>
      <c r="M139" s="32">
        <f t="shared" si="23"/>
        <v>0</v>
      </c>
      <c r="N139" s="32" t="e">
        <f t="shared" si="23"/>
        <v>#DIV/0!</v>
      </c>
      <c r="O139" s="32" t="e">
        <f t="shared" si="23"/>
        <v>#DIV/0!</v>
      </c>
      <c r="P139" s="32" t="e">
        <f t="shared" si="23"/>
        <v>#DIV/0!</v>
      </c>
      <c r="Q139" s="32" t="e">
        <f t="shared" si="23"/>
        <v>#DIV/0!</v>
      </c>
      <c r="R139" s="32" t="e">
        <f t="shared" si="23"/>
        <v>#DIV/0!</v>
      </c>
      <c r="S139" s="32" t="e">
        <f t="shared" si="23"/>
        <v>#DIV/0!</v>
      </c>
      <c r="V139" s="32" t="e">
        <f t="shared" si="17"/>
        <v>#DIV/0!</v>
      </c>
      <c r="W139" s="32" t="e">
        <f t="shared" si="18"/>
        <v>#DIV/0!</v>
      </c>
      <c r="X139" s="32" t="e">
        <f t="shared" si="19"/>
        <v>#DIV/0!</v>
      </c>
    </row>
    <row r="140" spans="2:24" x14ac:dyDescent="0.35">
      <c r="B140" s="392"/>
      <c r="C140" s="26" t="s">
        <v>63</v>
      </c>
      <c r="D140" s="57">
        <v>0</v>
      </c>
      <c r="E140" s="57" t="e">
        <f t="shared" si="23"/>
        <v>#DIV/0!</v>
      </c>
      <c r="F140" s="57" t="e">
        <f t="shared" si="23"/>
        <v>#DIV/0!</v>
      </c>
      <c r="G140" s="57" t="e">
        <f t="shared" si="23"/>
        <v>#DIV/0!</v>
      </c>
      <c r="H140" s="57" t="e">
        <f t="shared" si="23"/>
        <v>#DIV/0!</v>
      </c>
      <c r="I140" s="57" t="e">
        <f t="shared" si="23"/>
        <v>#DIV/0!</v>
      </c>
      <c r="J140" s="57" t="e">
        <f t="shared" si="23"/>
        <v>#DIV/0!</v>
      </c>
      <c r="K140" s="57" t="e">
        <f t="shared" si="23"/>
        <v>#DIV/0!</v>
      </c>
      <c r="L140" s="57">
        <f t="shared" si="23"/>
        <v>0</v>
      </c>
      <c r="M140" s="57">
        <f t="shared" si="23"/>
        <v>0</v>
      </c>
      <c r="N140" s="57" t="e">
        <f t="shared" si="23"/>
        <v>#DIV/0!</v>
      </c>
      <c r="O140" s="57" t="e">
        <f t="shared" si="23"/>
        <v>#DIV/0!</v>
      </c>
      <c r="P140" s="57" t="e">
        <f t="shared" si="23"/>
        <v>#DIV/0!</v>
      </c>
      <c r="Q140" s="57" t="e">
        <f t="shared" si="23"/>
        <v>#DIV/0!</v>
      </c>
      <c r="R140" s="57" t="e">
        <f t="shared" si="23"/>
        <v>#DIV/0!</v>
      </c>
      <c r="S140" s="57" t="e">
        <f t="shared" si="23"/>
        <v>#DIV/0!</v>
      </c>
      <c r="V140" s="57" t="e">
        <f t="shared" si="17"/>
        <v>#DIV/0!</v>
      </c>
      <c r="W140" s="57" t="e">
        <f t="shared" si="18"/>
        <v>#DIV/0!</v>
      </c>
      <c r="X140" s="57" t="e">
        <f t="shared" si="19"/>
        <v>#DIV/0!</v>
      </c>
    </row>
    <row r="141" spans="2:24" x14ac:dyDescent="0.35">
      <c r="B141" s="388" t="s">
        <v>65</v>
      </c>
      <c r="C141" s="17" t="s">
        <v>59</v>
      </c>
      <c r="D141" s="32">
        <v>0</v>
      </c>
      <c r="E141" s="32" t="e">
        <f t="shared" si="23"/>
        <v>#DIV/0!</v>
      </c>
      <c r="F141" s="32" t="e">
        <f t="shared" si="23"/>
        <v>#DIV/0!</v>
      </c>
      <c r="G141" s="32" t="e">
        <f t="shared" si="23"/>
        <v>#DIV/0!</v>
      </c>
      <c r="H141" s="32" t="e">
        <f t="shared" si="23"/>
        <v>#DIV/0!</v>
      </c>
      <c r="I141" s="32" t="e">
        <f t="shared" si="23"/>
        <v>#DIV/0!</v>
      </c>
      <c r="J141" s="32" t="e">
        <f t="shared" si="23"/>
        <v>#DIV/0!</v>
      </c>
      <c r="K141" s="32" t="e">
        <f t="shared" si="23"/>
        <v>#DIV/0!</v>
      </c>
      <c r="L141" s="32">
        <f t="shared" si="23"/>
        <v>0</v>
      </c>
      <c r="M141" s="32">
        <f t="shared" si="23"/>
        <v>0</v>
      </c>
      <c r="N141" s="32" t="e">
        <f t="shared" si="23"/>
        <v>#DIV/0!</v>
      </c>
      <c r="O141" s="32" t="e">
        <f t="shared" si="23"/>
        <v>#DIV/0!</v>
      </c>
      <c r="P141" s="32" t="e">
        <f t="shared" si="23"/>
        <v>#DIV/0!</v>
      </c>
      <c r="Q141" s="32" t="e">
        <f t="shared" si="23"/>
        <v>#DIV/0!</v>
      </c>
      <c r="R141" s="32" t="e">
        <f t="shared" si="23"/>
        <v>#DIV/0!</v>
      </c>
      <c r="S141" s="32" t="e">
        <f t="shared" si="23"/>
        <v>#DIV/0!</v>
      </c>
      <c r="V141" s="32" t="e">
        <f t="shared" si="17"/>
        <v>#DIV/0!</v>
      </c>
      <c r="W141" s="32" t="e">
        <f t="shared" si="18"/>
        <v>#DIV/0!</v>
      </c>
      <c r="X141" s="32" t="e">
        <f t="shared" si="19"/>
        <v>#DIV/0!</v>
      </c>
    </row>
    <row r="142" spans="2:24" x14ac:dyDescent="0.35">
      <c r="B142" s="388"/>
      <c r="C142" s="20" t="s">
        <v>60</v>
      </c>
      <c r="D142" s="32">
        <v>0</v>
      </c>
      <c r="E142" s="32" t="e">
        <f t="shared" si="23"/>
        <v>#DIV/0!</v>
      </c>
      <c r="F142" s="32" t="e">
        <f t="shared" si="23"/>
        <v>#DIV/0!</v>
      </c>
      <c r="G142" s="32" t="e">
        <f t="shared" si="23"/>
        <v>#DIV/0!</v>
      </c>
      <c r="H142" s="32" t="e">
        <f t="shared" si="23"/>
        <v>#DIV/0!</v>
      </c>
      <c r="I142" s="32" t="e">
        <f t="shared" si="23"/>
        <v>#DIV/0!</v>
      </c>
      <c r="J142" s="32" t="e">
        <f t="shared" si="23"/>
        <v>#DIV/0!</v>
      </c>
      <c r="K142" s="32" t="e">
        <f t="shared" si="23"/>
        <v>#DIV/0!</v>
      </c>
      <c r="L142" s="32">
        <f t="shared" si="23"/>
        <v>0</v>
      </c>
      <c r="M142" s="32">
        <f t="shared" si="23"/>
        <v>0</v>
      </c>
      <c r="N142" s="32" t="e">
        <f t="shared" si="23"/>
        <v>#DIV/0!</v>
      </c>
      <c r="O142" s="32" t="e">
        <f t="shared" si="23"/>
        <v>#DIV/0!</v>
      </c>
      <c r="P142" s="32" t="e">
        <f t="shared" si="23"/>
        <v>#DIV/0!</v>
      </c>
      <c r="Q142" s="32" t="e">
        <f t="shared" si="23"/>
        <v>#DIV/0!</v>
      </c>
      <c r="R142" s="32" t="e">
        <f t="shared" si="23"/>
        <v>#DIV/0!</v>
      </c>
      <c r="S142" s="32" t="e">
        <f t="shared" si="23"/>
        <v>#DIV/0!</v>
      </c>
      <c r="V142" s="32" t="e">
        <f t="shared" si="17"/>
        <v>#DIV/0!</v>
      </c>
      <c r="W142" s="32" t="e">
        <f t="shared" si="18"/>
        <v>#DIV/0!</v>
      </c>
      <c r="X142" s="32" t="e">
        <f t="shared" si="19"/>
        <v>#DIV/0!</v>
      </c>
    </row>
    <row r="143" spans="2:24" x14ac:dyDescent="0.35">
      <c r="B143" s="388"/>
      <c r="C143" s="20" t="s">
        <v>61</v>
      </c>
      <c r="D143" s="32">
        <v>0</v>
      </c>
      <c r="E143" s="32" t="e">
        <f t="shared" si="23"/>
        <v>#DIV/0!</v>
      </c>
      <c r="F143" s="32" t="e">
        <f t="shared" si="23"/>
        <v>#DIV/0!</v>
      </c>
      <c r="G143" s="32" t="e">
        <f t="shared" si="23"/>
        <v>#DIV/0!</v>
      </c>
      <c r="H143" s="32" t="e">
        <f t="shared" si="23"/>
        <v>#DIV/0!</v>
      </c>
      <c r="I143" s="32" t="e">
        <f t="shared" si="23"/>
        <v>#DIV/0!</v>
      </c>
      <c r="J143" s="32" t="e">
        <f t="shared" si="23"/>
        <v>#DIV/0!</v>
      </c>
      <c r="K143" s="32" t="e">
        <f t="shared" si="23"/>
        <v>#DIV/0!</v>
      </c>
      <c r="L143" s="32">
        <f t="shared" si="23"/>
        <v>0</v>
      </c>
      <c r="M143" s="32">
        <f t="shared" si="23"/>
        <v>0</v>
      </c>
      <c r="N143" s="32" t="e">
        <f t="shared" si="23"/>
        <v>#DIV/0!</v>
      </c>
      <c r="O143" s="32" t="e">
        <f t="shared" si="23"/>
        <v>#DIV/0!</v>
      </c>
      <c r="P143" s="32" t="e">
        <f t="shared" si="23"/>
        <v>#DIV/0!</v>
      </c>
      <c r="Q143" s="32" t="e">
        <f t="shared" si="23"/>
        <v>#DIV/0!</v>
      </c>
      <c r="R143" s="32" t="e">
        <f t="shared" si="23"/>
        <v>#DIV/0!</v>
      </c>
      <c r="S143" s="32" t="e">
        <f t="shared" si="23"/>
        <v>#DIV/0!</v>
      </c>
      <c r="V143" s="32" t="e">
        <f t="shared" si="17"/>
        <v>#DIV/0!</v>
      </c>
      <c r="W143" s="32" t="e">
        <f t="shared" si="18"/>
        <v>#DIV/0!</v>
      </c>
      <c r="X143" s="32" t="e">
        <f t="shared" si="19"/>
        <v>#DIV/0!</v>
      </c>
    </row>
    <row r="144" spans="2:24" x14ac:dyDescent="0.35">
      <c r="B144" s="388"/>
      <c r="C144" s="20" t="s">
        <v>62</v>
      </c>
      <c r="D144" s="32">
        <v>0</v>
      </c>
      <c r="E144" s="32" t="e">
        <f t="shared" si="23"/>
        <v>#DIV/0!</v>
      </c>
      <c r="F144" s="32" t="e">
        <f t="shared" si="23"/>
        <v>#DIV/0!</v>
      </c>
      <c r="G144" s="32" t="e">
        <f t="shared" si="23"/>
        <v>#DIV/0!</v>
      </c>
      <c r="H144" s="32" t="e">
        <f t="shared" si="23"/>
        <v>#DIV/0!</v>
      </c>
      <c r="I144" s="32" t="e">
        <f t="shared" si="23"/>
        <v>#DIV/0!</v>
      </c>
      <c r="J144" s="32" t="e">
        <f t="shared" si="23"/>
        <v>#DIV/0!</v>
      </c>
      <c r="K144" s="32" t="e">
        <f t="shared" si="23"/>
        <v>#DIV/0!</v>
      </c>
      <c r="L144" s="32">
        <f t="shared" si="23"/>
        <v>0</v>
      </c>
      <c r="M144" s="32">
        <f t="shared" si="23"/>
        <v>0</v>
      </c>
      <c r="N144" s="32" t="e">
        <f t="shared" si="23"/>
        <v>#DIV/0!</v>
      </c>
      <c r="O144" s="32" t="e">
        <f t="shared" si="23"/>
        <v>#DIV/0!</v>
      </c>
      <c r="P144" s="32" t="e">
        <f t="shared" si="23"/>
        <v>#DIV/0!</v>
      </c>
      <c r="Q144" s="32" t="e">
        <f t="shared" si="23"/>
        <v>#DIV/0!</v>
      </c>
      <c r="R144" s="32" t="e">
        <f t="shared" si="23"/>
        <v>#DIV/0!</v>
      </c>
      <c r="S144" s="32" t="e">
        <f t="shared" si="23"/>
        <v>#DIV/0!</v>
      </c>
      <c r="V144" s="32" t="e">
        <f t="shared" si="17"/>
        <v>#DIV/0!</v>
      </c>
      <c r="W144" s="32" t="e">
        <f t="shared" si="18"/>
        <v>#DIV/0!</v>
      </c>
      <c r="X144" s="32" t="e">
        <f t="shared" si="19"/>
        <v>#DIV/0!</v>
      </c>
    </row>
    <row r="145" spans="1:24" x14ac:dyDescent="0.35">
      <c r="B145" s="389"/>
      <c r="C145" s="25" t="s">
        <v>63</v>
      </c>
      <c r="D145" s="58">
        <v>0</v>
      </c>
      <c r="E145" s="58" t="e">
        <f t="shared" si="23"/>
        <v>#DIV/0!</v>
      </c>
      <c r="F145" s="58" t="e">
        <f t="shared" si="23"/>
        <v>#DIV/0!</v>
      </c>
      <c r="G145" s="58" t="e">
        <f t="shared" si="23"/>
        <v>#DIV/0!</v>
      </c>
      <c r="H145" s="58" t="e">
        <f t="shared" si="23"/>
        <v>#DIV/0!</v>
      </c>
      <c r="I145" s="58" t="e">
        <f t="shared" si="23"/>
        <v>#DIV/0!</v>
      </c>
      <c r="J145" s="58" t="e">
        <f t="shared" si="23"/>
        <v>#DIV/0!</v>
      </c>
      <c r="K145" s="58" t="e">
        <f t="shared" si="23"/>
        <v>#DIV/0!</v>
      </c>
      <c r="L145" s="58">
        <f t="shared" si="23"/>
        <v>0</v>
      </c>
      <c r="M145" s="58">
        <f t="shared" si="23"/>
        <v>0</v>
      </c>
      <c r="N145" s="58" t="e">
        <f t="shared" si="23"/>
        <v>#DIV/0!</v>
      </c>
      <c r="O145" s="58" t="e">
        <f t="shared" si="23"/>
        <v>#DIV/0!</v>
      </c>
      <c r="P145" s="58" t="e">
        <f t="shared" si="23"/>
        <v>#DIV/0!</v>
      </c>
      <c r="Q145" s="58" t="e">
        <f t="shared" si="23"/>
        <v>#DIV/0!</v>
      </c>
      <c r="R145" s="58" t="e">
        <f t="shared" si="23"/>
        <v>#DIV/0!</v>
      </c>
      <c r="S145" s="58" t="e">
        <f t="shared" si="23"/>
        <v>#DIV/0!</v>
      </c>
      <c r="V145" s="58" t="e">
        <f>AVERAGE(D145:H145)</f>
        <v>#DIV/0!</v>
      </c>
      <c r="W145" s="58" t="e">
        <f>AVERAGE(I145:M145)</f>
        <v>#DIV/0!</v>
      </c>
      <c r="X145" s="58" t="e">
        <f>AVERAGE(N145:S145)</f>
        <v>#DIV/0!</v>
      </c>
    </row>
    <row r="148" spans="1:24" ht="15" customHeight="1" x14ac:dyDescent="0.35">
      <c r="A148" s="19" t="s">
        <v>2</v>
      </c>
      <c r="B148" s="22" t="s">
        <v>75</v>
      </c>
      <c r="C148" s="22" t="s">
        <v>58</v>
      </c>
      <c r="D148" s="18">
        <v>1999</v>
      </c>
      <c r="E148" s="18">
        <v>2000</v>
      </c>
      <c r="F148" s="18">
        <v>2001</v>
      </c>
      <c r="G148" s="18">
        <v>2002</v>
      </c>
      <c r="H148" s="18">
        <v>2003</v>
      </c>
      <c r="I148" s="18">
        <v>2004</v>
      </c>
      <c r="J148" s="18">
        <v>2005</v>
      </c>
      <c r="K148" s="18">
        <v>2006</v>
      </c>
      <c r="L148" s="18">
        <v>2007</v>
      </c>
      <c r="M148" s="18">
        <v>2008</v>
      </c>
      <c r="N148" s="18">
        <v>2009</v>
      </c>
      <c r="O148" s="18">
        <v>2010</v>
      </c>
      <c r="P148" s="18">
        <v>2011</v>
      </c>
      <c r="Q148" s="18">
        <v>2012</v>
      </c>
      <c r="R148" s="18">
        <v>2013</v>
      </c>
      <c r="S148" s="18">
        <v>2014</v>
      </c>
      <c r="V148" s="18" t="s">
        <v>72</v>
      </c>
      <c r="W148" s="18" t="s">
        <v>73</v>
      </c>
      <c r="X148" s="18" t="s">
        <v>74</v>
      </c>
    </row>
    <row r="149" spans="1:24" ht="15" customHeight="1" x14ac:dyDescent="0.35">
      <c r="B149" s="433" t="s">
        <v>0</v>
      </c>
      <c r="C149" s="68" t="s">
        <v>59</v>
      </c>
      <c r="D149" s="46">
        <f>(D8/$D$76)*100</f>
        <v>0</v>
      </c>
      <c r="E149" s="51">
        <f>(E8/$E$76)*100</f>
        <v>0</v>
      </c>
      <c r="F149" s="51">
        <f>(F8/$F$76)*100</f>
        <v>0</v>
      </c>
      <c r="G149" s="51">
        <f>(G8/$G$76)*100</f>
        <v>0</v>
      </c>
      <c r="H149" s="51">
        <f>(H8/$H$76)*100</f>
        <v>0</v>
      </c>
      <c r="I149" s="51">
        <f>(I8/$I$76)*100</f>
        <v>0</v>
      </c>
      <c r="J149" s="51">
        <f>(J8/$J$76)*100</f>
        <v>0</v>
      </c>
      <c r="K149" s="51">
        <f>(K8/$K$76)*100</f>
        <v>0</v>
      </c>
      <c r="L149" s="51">
        <f>(L8/$L$76)*100</f>
        <v>9248202.8718583416</v>
      </c>
      <c r="M149" s="51">
        <f>(M8/$M$76)*100</f>
        <v>26091577.587344289</v>
      </c>
      <c r="N149" s="51">
        <f>(N8/$N$76)*100</f>
        <v>0</v>
      </c>
      <c r="O149" s="51">
        <f>(O8/$O$76)*100</f>
        <v>0</v>
      </c>
      <c r="P149" s="51">
        <f>(P8/$P$76)*100</f>
        <v>0</v>
      </c>
      <c r="Q149" s="51">
        <f>(Q8/$Q$76)*100</f>
        <v>0</v>
      </c>
      <c r="R149" s="51">
        <f>(R8/$R$76)*100</f>
        <v>0</v>
      </c>
      <c r="S149" s="51">
        <f>(S8/$R$76)*100</f>
        <v>0</v>
      </c>
      <c r="V149" s="59">
        <f t="shared" ref="V149:V212" si="24">AVERAGE(D149:H149)</f>
        <v>0</v>
      </c>
      <c r="W149" s="59">
        <f t="shared" ref="W149:W212" si="25">AVERAGE(I149:M149)</f>
        <v>7067956.0918405261</v>
      </c>
      <c r="X149" s="59">
        <f t="shared" ref="X149:X212" si="26">AVERAGE(N149:S149)</f>
        <v>0</v>
      </c>
    </row>
    <row r="150" spans="1:24" ht="15" customHeight="1" x14ac:dyDescent="0.35">
      <c r="B150" s="433"/>
      <c r="C150" s="20" t="s">
        <v>60</v>
      </c>
      <c r="D150" s="46">
        <f t="shared" ref="D150:D213" si="27">(D9/$D$76)*100</f>
        <v>0</v>
      </c>
      <c r="E150" s="51">
        <f t="shared" ref="E150:E213" si="28">(E9/$E$76)*100</f>
        <v>0</v>
      </c>
      <c r="F150" s="51">
        <f t="shared" ref="F150:F213" si="29">(F9/$F$76)*100</f>
        <v>0</v>
      </c>
      <c r="G150" s="51">
        <f t="shared" ref="G150:G213" si="30">(G9/$G$76)*100</f>
        <v>0</v>
      </c>
      <c r="H150" s="51">
        <f t="shared" ref="H150:H213" si="31">(H9/$H$76)*100</f>
        <v>0</v>
      </c>
      <c r="I150" s="51">
        <f t="shared" ref="I150:I213" si="32">(I9/$I$76)*100</f>
        <v>0</v>
      </c>
      <c r="J150" s="51">
        <f t="shared" ref="J150:J213" si="33">(J9/$J$76)*100</f>
        <v>0</v>
      </c>
      <c r="K150" s="51">
        <f t="shared" ref="K150:K213" si="34">(K9/$K$76)*100</f>
        <v>0</v>
      </c>
      <c r="L150" s="51">
        <f t="shared" ref="L150:L213" si="35">(L9/$L$76)*100</f>
        <v>0</v>
      </c>
      <c r="M150" s="51">
        <f t="shared" ref="M150:M213" si="36">(M9/$M$76)*100</f>
        <v>0</v>
      </c>
      <c r="N150" s="51">
        <f t="shared" ref="N150:N213" si="37">(N9/$N$76)*100</f>
        <v>0</v>
      </c>
      <c r="O150" s="51">
        <f t="shared" ref="O150:O213" si="38">(O9/$O$76)*100</f>
        <v>0</v>
      </c>
      <c r="P150" s="51">
        <f t="shared" ref="P150:P213" si="39">(P9/$P$76)*100</f>
        <v>0</v>
      </c>
      <c r="Q150" s="51">
        <f t="shared" ref="Q150:Q213" si="40">(Q9/$Q$76)*100</f>
        <v>0</v>
      </c>
      <c r="R150" s="51">
        <f t="shared" ref="R150:S165" si="41">(R9/$R$76)*100</f>
        <v>0</v>
      </c>
      <c r="S150" s="51">
        <f t="shared" si="41"/>
        <v>0</v>
      </c>
      <c r="V150" s="59">
        <f t="shared" si="24"/>
        <v>0</v>
      </c>
      <c r="W150" s="59">
        <f t="shared" si="25"/>
        <v>0</v>
      </c>
      <c r="X150" s="59">
        <f t="shared" si="26"/>
        <v>0</v>
      </c>
    </row>
    <row r="151" spans="1:24" ht="15" customHeight="1" x14ac:dyDescent="0.35">
      <c r="B151" s="433"/>
      <c r="C151" s="66" t="s">
        <v>61</v>
      </c>
      <c r="D151" s="46">
        <f t="shared" si="27"/>
        <v>0</v>
      </c>
      <c r="E151" s="51">
        <f t="shared" si="28"/>
        <v>0</v>
      </c>
      <c r="F151" s="51">
        <f t="shared" si="29"/>
        <v>0</v>
      </c>
      <c r="G151" s="51">
        <f t="shared" si="30"/>
        <v>0</v>
      </c>
      <c r="H151" s="51">
        <f t="shared" si="31"/>
        <v>0</v>
      </c>
      <c r="I151" s="51">
        <f t="shared" si="32"/>
        <v>0</v>
      </c>
      <c r="J151" s="51">
        <f t="shared" si="33"/>
        <v>0</v>
      </c>
      <c r="K151" s="51">
        <f t="shared" si="34"/>
        <v>0</v>
      </c>
      <c r="L151" s="51">
        <f t="shared" si="35"/>
        <v>0</v>
      </c>
      <c r="M151" s="51">
        <f t="shared" si="36"/>
        <v>0</v>
      </c>
      <c r="N151" s="51">
        <f t="shared" si="37"/>
        <v>0</v>
      </c>
      <c r="O151" s="51">
        <f t="shared" si="38"/>
        <v>0</v>
      </c>
      <c r="P151" s="51">
        <f t="shared" si="39"/>
        <v>0</v>
      </c>
      <c r="Q151" s="51">
        <f t="shared" si="40"/>
        <v>0</v>
      </c>
      <c r="R151" s="51">
        <f t="shared" si="41"/>
        <v>0</v>
      </c>
      <c r="S151" s="51">
        <f t="shared" si="41"/>
        <v>0</v>
      </c>
      <c r="V151" s="59">
        <f t="shared" si="24"/>
        <v>0</v>
      </c>
      <c r="W151" s="59">
        <f t="shared" si="25"/>
        <v>0</v>
      </c>
      <c r="X151" s="59">
        <f t="shared" si="26"/>
        <v>0</v>
      </c>
    </row>
    <row r="152" spans="1:24" ht="15" customHeight="1" x14ac:dyDescent="0.35">
      <c r="B152" s="433"/>
      <c r="C152" s="66" t="s">
        <v>62</v>
      </c>
      <c r="D152" s="46">
        <f t="shared" si="27"/>
        <v>0</v>
      </c>
      <c r="E152" s="51">
        <f t="shared" si="28"/>
        <v>0</v>
      </c>
      <c r="F152" s="51">
        <f t="shared" si="29"/>
        <v>0</v>
      </c>
      <c r="G152" s="51">
        <f t="shared" si="30"/>
        <v>0</v>
      </c>
      <c r="H152" s="51">
        <f t="shared" si="31"/>
        <v>0</v>
      </c>
      <c r="I152" s="51">
        <f t="shared" si="32"/>
        <v>0</v>
      </c>
      <c r="J152" s="51">
        <f t="shared" si="33"/>
        <v>0</v>
      </c>
      <c r="K152" s="51">
        <f t="shared" si="34"/>
        <v>0</v>
      </c>
      <c r="L152" s="51">
        <f t="shared" si="35"/>
        <v>9248202.8718583416</v>
      </c>
      <c r="M152" s="51">
        <f t="shared" si="36"/>
        <v>26091577.587344289</v>
      </c>
      <c r="N152" s="51">
        <f t="shared" si="37"/>
        <v>0</v>
      </c>
      <c r="O152" s="51">
        <f t="shared" si="38"/>
        <v>0</v>
      </c>
      <c r="P152" s="51">
        <f t="shared" si="39"/>
        <v>0</v>
      </c>
      <c r="Q152" s="51">
        <f t="shared" si="40"/>
        <v>0</v>
      </c>
      <c r="R152" s="51">
        <f t="shared" si="41"/>
        <v>0</v>
      </c>
      <c r="S152" s="51">
        <f t="shared" si="41"/>
        <v>0</v>
      </c>
      <c r="V152" s="59">
        <f t="shared" si="24"/>
        <v>0</v>
      </c>
      <c r="W152" s="59">
        <f t="shared" si="25"/>
        <v>7067956.0918405261</v>
      </c>
      <c r="X152" s="59">
        <f t="shared" si="26"/>
        <v>0</v>
      </c>
    </row>
    <row r="153" spans="1:24" ht="15" customHeight="1" x14ac:dyDescent="0.35">
      <c r="B153" s="434"/>
      <c r="C153" s="67" t="s">
        <v>63</v>
      </c>
      <c r="D153" s="47">
        <f t="shared" si="27"/>
        <v>0</v>
      </c>
      <c r="E153" s="52">
        <f t="shared" si="28"/>
        <v>0</v>
      </c>
      <c r="F153" s="52">
        <f t="shared" si="29"/>
        <v>0</v>
      </c>
      <c r="G153" s="52">
        <f t="shared" si="30"/>
        <v>0</v>
      </c>
      <c r="H153" s="52">
        <f t="shared" si="31"/>
        <v>0</v>
      </c>
      <c r="I153" s="52">
        <f t="shared" si="32"/>
        <v>0</v>
      </c>
      <c r="J153" s="52">
        <f t="shared" si="33"/>
        <v>0</v>
      </c>
      <c r="K153" s="52">
        <f t="shared" si="34"/>
        <v>0</v>
      </c>
      <c r="L153" s="52">
        <f t="shared" si="35"/>
        <v>0</v>
      </c>
      <c r="M153" s="52">
        <f t="shared" si="36"/>
        <v>0</v>
      </c>
      <c r="N153" s="52">
        <f t="shared" si="37"/>
        <v>0</v>
      </c>
      <c r="O153" s="52">
        <f t="shared" si="38"/>
        <v>0</v>
      </c>
      <c r="P153" s="52">
        <f t="shared" si="39"/>
        <v>0</v>
      </c>
      <c r="Q153" s="52">
        <f t="shared" si="40"/>
        <v>0</v>
      </c>
      <c r="R153" s="52">
        <f t="shared" si="41"/>
        <v>0</v>
      </c>
      <c r="S153" s="52">
        <f t="shared" si="41"/>
        <v>0</v>
      </c>
      <c r="V153" s="60">
        <f t="shared" si="24"/>
        <v>0</v>
      </c>
      <c r="W153" s="60">
        <f t="shared" si="25"/>
        <v>0</v>
      </c>
      <c r="X153" s="60">
        <f t="shared" si="26"/>
        <v>0</v>
      </c>
    </row>
    <row r="154" spans="1:24" x14ac:dyDescent="0.35">
      <c r="B154" s="390" t="s">
        <v>4</v>
      </c>
      <c r="C154" s="66" t="s">
        <v>59</v>
      </c>
      <c r="D154" s="46">
        <f t="shared" si="27"/>
        <v>0</v>
      </c>
      <c r="E154" s="51">
        <f t="shared" si="28"/>
        <v>0</v>
      </c>
      <c r="F154" s="51">
        <f t="shared" si="29"/>
        <v>0</v>
      </c>
      <c r="G154" s="51">
        <f t="shared" si="30"/>
        <v>0</v>
      </c>
      <c r="H154" s="51">
        <f t="shared" si="31"/>
        <v>0</v>
      </c>
      <c r="I154" s="51">
        <f t="shared" si="32"/>
        <v>0</v>
      </c>
      <c r="J154" s="51">
        <f t="shared" si="33"/>
        <v>0</v>
      </c>
      <c r="K154" s="51">
        <f t="shared" si="34"/>
        <v>0</v>
      </c>
      <c r="L154" s="51">
        <f t="shared" si="35"/>
        <v>0</v>
      </c>
      <c r="M154" s="51">
        <f t="shared" si="36"/>
        <v>0</v>
      </c>
      <c r="N154" s="51">
        <f t="shared" si="37"/>
        <v>0</v>
      </c>
      <c r="O154" s="51">
        <f t="shared" si="38"/>
        <v>0</v>
      </c>
      <c r="P154" s="51">
        <f t="shared" si="39"/>
        <v>0</v>
      </c>
      <c r="Q154" s="51">
        <f t="shared" si="40"/>
        <v>0</v>
      </c>
      <c r="R154" s="51">
        <f t="shared" si="41"/>
        <v>0</v>
      </c>
      <c r="S154" s="51">
        <f t="shared" si="41"/>
        <v>0</v>
      </c>
      <c r="V154" s="59">
        <f t="shared" si="24"/>
        <v>0</v>
      </c>
      <c r="W154" s="59">
        <f t="shared" si="25"/>
        <v>0</v>
      </c>
      <c r="X154" s="59">
        <f t="shared" si="26"/>
        <v>0</v>
      </c>
    </row>
    <row r="155" spans="1:24" x14ac:dyDescent="0.35">
      <c r="B155" s="390"/>
      <c r="C155" s="66" t="s">
        <v>60</v>
      </c>
      <c r="D155" s="46">
        <f t="shared" si="27"/>
        <v>0</v>
      </c>
      <c r="E155" s="51">
        <f t="shared" si="28"/>
        <v>0</v>
      </c>
      <c r="F155" s="51">
        <f t="shared" si="29"/>
        <v>0</v>
      </c>
      <c r="G155" s="51">
        <f t="shared" si="30"/>
        <v>0</v>
      </c>
      <c r="H155" s="51">
        <f t="shared" si="31"/>
        <v>0</v>
      </c>
      <c r="I155" s="51">
        <f t="shared" si="32"/>
        <v>0</v>
      </c>
      <c r="J155" s="51">
        <f t="shared" si="33"/>
        <v>0</v>
      </c>
      <c r="K155" s="51">
        <f t="shared" si="34"/>
        <v>0</v>
      </c>
      <c r="L155" s="51">
        <f t="shared" si="35"/>
        <v>0</v>
      </c>
      <c r="M155" s="51">
        <f t="shared" si="36"/>
        <v>0</v>
      </c>
      <c r="N155" s="51">
        <f t="shared" si="37"/>
        <v>0</v>
      </c>
      <c r="O155" s="51">
        <f t="shared" si="38"/>
        <v>0</v>
      </c>
      <c r="P155" s="51">
        <f t="shared" si="39"/>
        <v>0</v>
      </c>
      <c r="Q155" s="51">
        <f t="shared" si="40"/>
        <v>0</v>
      </c>
      <c r="R155" s="51">
        <f t="shared" si="41"/>
        <v>0</v>
      </c>
      <c r="S155" s="51">
        <f t="shared" si="41"/>
        <v>0</v>
      </c>
      <c r="V155" s="59">
        <f t="shared" si="24"/>
        <v>0</v>
      </c>
      <c r="W155" s="59">
        <f t="shared" si="25"/>
        <v>0</v>
      </c>
      <c r="X155" s="59">
        <f t="shared" si="26"/>
        <v>0</v>
      </c>
    </row>
    <row r="156" spans="1:24" x14ac:dyDescent="0.35">
      <c r="B156" s="390"/>
      <c r="C156" s="66" t="s">
        <v>61</v>
      </c>
      <c r="D156" s="46">
        <f t="shared" si="27"/>
        <v>0</v>
      </c>
      <c r="E156" s="51">
        <f t="shared" si="28"/>
        <v>0</v>
      </c>
      <c r="F156" s="51">
        <f t="shared" si="29"/>
        <v>0</v>
      </c>
      <c r="G156" s="51">
        <f t="shared" si="30"/>
        <v>0</v>
      </c>
      <c r="H156" s="51">
        <f t="shared" si="31"/>
        <v>0</v>
      </c>
      <c r="I156" s="51">
        <f t="shared" si="32"/>
        <v>0</v>
      </c>
      <c r="J156" s="51">
        <f t="shared" si="33"/>
        <v>0</v>
      </c>
      <c r="K156" s="51">
        <f t="shared" si="34"/>
        <v>0</v>
      </c>
      <c r="L156" s="51">
        <f t="shared" si="35"/>
        <v>0</v>
      </c>
      <c r="M156" s="51">
        <f t="shared" si="36"/>
        <v>0</v>
      </c>
      <c r="N156" s="51">
        <f t="shared" si="37"/>
        <v>0</v>
      </c>
      <c r="O156" s="51">
        <f t="shared" si="38"/>
        <v>0</v>
      </c>
      <c r="P156" s="51">
        <f t="shared" si="39"/>
        <v>0</v>
      </c>
      <c r="Q156" s="51">
        <f t="shared" si="40"/>
        <v>0</v>
      </c>
      <c r="R156" s="51">
        <f t="shared" si="41"/>
        <v>0</v>
      </c>
      <c r="S156" s="51">
        <f t="shared" si="41"/>
        <v>0</v>
      </c>
      <c r="V156" s="59">
        <f t="shared" si="24"/>
        <v>0</v>
      </c>
      <c r="W156" s="59">
        <f t="shared" si="25"/>
        <v>0</v>
      </c>
      <c r="X156" s="59">
        <f t="shared" si="26"/>
        <v>0</v>
      </c>
    </row>
    <row r="157" spans="1:24" x14ac:dyDescent="0.35">
      <c r="B157" s="390"/>
      <c r="C157" s="66" t="s">
        <v>62</v>
      </c>
      <c r="D157" s="46">
        <f t="shared" si="27"/>
        <v>0</v>
      </c>
      <c r="E157" s="51">
        <f t="shared" si="28"/>
        <v>0</v>
      </c>
      <c r="F157" s="51">
        <f t="shared" si="29"/>
        <v>0</v>
      </c>
      <c r="G157" s="51">
        <f t="shared" si="30"/>
        <v>0</v>
      </c>
      <c r="H157" s="51">
        <f t="shared" si="31"/>
        <v>0</v>
      </c>
      <c r="I157" s="51">
        <f t="shared" si="32"/>
        <v>0</v>
      </c>
      <c r="J157" s="51">
        <f t="shared" si="33"/>
        <v>0</v>
      </c>
      <c r="K157" s="51">
        <f t="shared" si="34"/>
        <v>0</v>
      </c>
      <c r="L157" s="51">
        <f t="shared" si="35"/>
        <v>0</v>
      </c>
      <c r="M157" s="51">
        <f t="shared" si="36"/>
        <v>0</v>
      </c>
      <c r="N157" s="51">
        <f t="shared" si="37"/>
        <v>0</v>
      </c>
      <c r="O157" s="51">
        <f t="shared" si="38"/>
        <v>0</v>
      </c>
      <c r="P157" s="51">
        <f t="shared" si="39"/>
        <v>0</v>
      </c>
      <c r="Q157" s="51">
        <f t="shared" si="40"/>
        <v>0</v>
      </c>
      <c r="R157" s="51">
        <f t="shared" si="41"/>
        <v>0</v>
      </c>
      <c r="S157" s="51">
        <f t="shared" si="41"/>
        <v>0</v>
      </c>
      <c r="V157" s="59">
        <f t="shared" si="24"/>
        <v>0</v>
      </c>
      <c r="W157" s="59">
        <f t="shared" si="25"/>
        <v>0</v>
      </c>
      <c r="X157" s="59">
        <f t="shared" si="26"/>
        <v>0</v>
      </c>
    </row>
    <row r="158" spans="1:24" x14ac:dyDescent="0.35">
      <c r="B158" s="391"/>
      <c r="C158" s="67" t="s">
        <v>63</v>
      </c>
      <c r="D158" s="47">
        <f t="shared" si="27"/>
        <v>0</v>
      </c>
      <c r="E158" s="52">
        <f t="shared" si="28"/>
        <v>0</v>
      </c>
      <c r="F158" s="52">
        <f t="shared" si="29"/>
        <v>0</v>
      </c>
      <c r="G158" s="52">
        <f t="shared" si="30"/>
        <v>0</v>
      </c>
      <c r="H158" s="52">
        <f t="shared" si="31"/>
        <v>0</v>
      </c>
      <c r="I158" s="52">
        <f t="shared" si="32"/>
        <v>0</v>
      </c>
      <c r="J158" s="52">
        <f t="shared" si="33"/>
        <v>0</v>
      </c>
      <c r="K158" s="52">
        <f t="shared" si="34"/>
        <v>0</v>
      </c>
      <c r="L158" s="52">
        <f t="shared" si="35"/>
        <v>0</v>
      </c>
      <c r="M158" s="52">
        <f t="shared" si="36"/>
        <v>0</v>
      </c>
      <c r="N158" s="52">
        <f t="shared" si="37"/>
        <v>0</v>
      </c>
      <c r="O158" s="52">
        <f t="shared" si="38"/>
        <v>0</v>
      </c>
      <c r="P158" s="52">
        <f t="shared" si="39"/>
        <v>0</v>
      </c>
      <c r="Q158" s="52">
        <f t="shared" si="40"/>
        <v>0</v>
      </c>
      <c r="R158" s="52">
        <f t="shared" si="41"/>
        <v>0</v>
      </c>
      <c r="S158" s="52">
        <f t="shared" si="41"/>
        <v>0</v>
      </c>
      <c r="V158" s="60">
        <f t="shared" si="24"/>
        <v>0</v>
      </c>
      <c r="W158" s="60">
        <f t="shared" si="25"/>
        <v>0</v>
      </c>
      <c r="X158" s="60">
        <f t="shared" si="26"/>
        <v>0</v>
      </c>
    </row>
    <row r="159" spans="1:24" x14ac:dyDescent="0.35">
      <c r="B159" s="390" t="s">
        <v>5</v>
      </c>
      <c r="C159" s="17" t="s">
        <v>59</v>
      </c>
      <c r="D159" s="46">
        <f t="shared" si="27"/>
        <v>0</v>
      </c>
      <c r="E159" s="51">
        <f t="shared" si="28"/>
        <v>0</v>
      </c>
      <c r="F159" s="51">
        <f t="shared" si="29"/>
        <v>0</v>
      </c>
      <c r="G159" s="51">
        <f t="shared" si="30"/>
        <v>0</v>
      </c>
      <c r="H159" s="51">
        <f t="shared" si="31"/>
        <v>0</v>
      </c>
      <c r="I159" s="51">
        <f t="shared" si="32"/>
        <v>0</v>
      </c>
      <c r="J159" s="51">
        <f t="shared" si="33"/>
        <v>0</v>
      </c>
      <c r="K159" s="51">
        <f t="shared" si="34"/>
        <v>0</v>
      </c>
      <c r="L159" s="51">
        <f t="shared" si="35"/>
        <v>0</v>
      </c>
      <c r="M159" s="51">
        <f t="shared" si="36"/>
        <v>0</v>
      </c>
      <c r="N159" s="51">
        <f t="shared" si="37"/>
        <v>0</v>
      </c>
      <c r="O159" s="51">
        <f t="shared" si="38"/>
        <v>0</v>
      </c>
      <c r="P159" s="51">
        <f t="shared" si="39"/>
        <v>0</v>
      </c>
      <c r="Q159" s="51">
        <f t="shared" si="40"/>
        <v>0</v>
      </c>
      <c r="R159" s="51">
        <f t="shared" si="41"/>
        <v>0</v>
      </c>
      <c r="S159" s="51">
        <f t="shared" si="41"/>
        <v>0</v>
      </c>
      <c r="V159" s="59">
        <f t="shared" si="24"/>
        <v>0</v>
      </c>
      <c r="W159" s="59">
        <f t="shared" si="25"/>
        <v>0</v>
      </c>
      <c r="X159" s="59">
        <f t="shared" si="26"/>
        <v>0</v>
      </c>
    </row>
    <row r="160" spans="1:24" x14ac:dyDescent="0.35">
      <c r="B160" s="390"/>
      <c r="C160" s="20" t="s">
        <v>60</v>
      </c>
      <c r="D160" s="46">
        <f t="shared" si="27"/>
        <v>0</v>
      </c>
      <c r="E160" s="51">
        <f t="shared" si="28"/>
        <v>0</v>
      </c>
      <c r="F160" s="51">
        <f t="shared" si="29"/>
        <v>0</v>
      </c>
      <c r="G160" s="51">
        <f t="shared" si="30"/>
        <v>0</v>
      </c>
      <c r="H160" s="51">
        <f t="shared" si="31"/>
        <v>0</v>
      </c>
      <c r="I160" s="51">
        <f t="shared" si="32"/>
        <v>0</v>
      </c>
      <c r="J160" s="51">
        <f t="shared" si="33"/>
        <v>0</v>
      </c>
      <c r="K160" s="51">
        <f t="shared" si="34"/>
        <v>0</v>
      </c>
      <c r="L160" s="51">
        <f t="shared" si="35"/>
        <v>0</v>
      </c>
      <c r="M160" s="51">
        <f t="shared" si="36"/>
        <v>0</v>
      </c>
      <c r="N160" s="51">
        <f t="shared" si="37"/>
        <v>0</v>
      </c>
      <c r="O160" s="51">
        <f t="shared" si="38"/>
        <v>0</v>
      </c>
      <c r="P160" s="51">
        <f t="shared" si="39"/>
        <v>0</v>
      </c>
      <c r="Q160" s="51">
        <f t="shared" si="40"/>
        <v>0</v>
      </c>
      <c r="R160" s="51">
        <f t="shared" si="41"/>
        <v>0</v>
      </c>
      <c r="S160" s="51">
        <f t="shared" si="41"/>
        <v>0</v>
      </c>
      <c r="V160" s="59">
        <f t="shared" si="24"/>
        <v>0</v>
      </c>
      <c r="W160" s="59">
        <f t="shared" si="25"/>
        <v>0</v>
      </c>
      <c r="X160" s="59">
        <f t="shared" si="26"/>
        <v>0</v>
      </c>
    </row>
    <row r="161" spans="2:24" x14ac:dyDescent="0.35">
      <c r="B161" s="390"/>
      <c r="C161" s="20" t="s">
        <v>61</v>
      </c>
      <c r="D161" s="46">
        <f t="shared" si="27"/>
        <v>0</v>
      </c>
      <c r="E161" s="51">
        <f t="shared" si="28"/>
        <v>0</v>
      </c>
      <c r="F161" s="51">
        <f t="shared" si="29"/>
        <v>0</v>
      </c>
      <c r="G161" s="51">
        <f t="shared" si="30"/>
        <v>0</v>
      </c>
      <c r="H161" s="51">
        <f t="shared" si="31"/>
        <v>0</v>
      </c>
      <c r="I161" s="51">
        <f t="shared" si="32"/>
        <v>0</v>
      </c>
      <c r="J161" s="51">
        <f t="shared" si="33"/>
        <v>0</v>
      </c>
      <c r="K161" s="51">
        <f t="shared" si="34"/>
        <v>0</v>
      </c>
      <c r="L161" s="51">
        <f t="shared" si="35"/>
        <v>0</v>
      </c>
      <c r="M161" s="51">
        <f t="shared" si="36"/>
        <v>0</v>
      </c>
      <c r="N161" s="51">
        <f t="shared" si="37"/>
        <v>0</v>
      </c>
      <c r="O161" s="51">
        <f t="shared" si="38"/>
        <v>0</v>
      </c>
      <c r="P161" s="51">
        <f t="shared" si="39"/>
        <v>0</v>
      </c>
      <c r="Q161" s="51">
        <f t="shared" si="40"/>
        <v>0</v>
      </c>
      <c r="R161" s="51">
        <f t="shared" si="41"/>
        <v>0</v>
      </c>
      <c r="S161" s="51">
        <f t="shared" si="41"/>
        <v>0</v>
      </c>
      <c r="V161" s="59">
        <f t="shared" si="24"/>
        <v>0</v>
      </c>
      <c r="W161" s="59">
        <f t="shared" si="25"/>
        <v>0</v>
      </c>
      <c r="X161" s="59">
        <f t="shared" si="26"/>
        <v>0</v>
      </c>
    </row>
    <row r="162" spans="2:24" x14ac:dyDescent="0.35">
      <c r="B162" s="390"/>
      <c r="C162" s="20" t="s">
        <v>62</v>
      </c>
      <c r="D162" s="46">
        <f t="shared" si="27"/>
        <v>0</v>
      </c>
      <c r="E162" s="51">
        <f t="shared" si="28"/>
        <v>0</v>
      </c>
      <c r="F162" s="51">
        <f t="shared" si="29"/>
        <v>0</v>
      </c>
      <c r="G162" s="51">
        <f t="shared" si="30"/>
        <v>0</v>
      </c>
      <c r="H162" s="51">
        <f t="shared" si="31"/>
        <v>0</v>
      </c>
      <c r="I162" s="51">
        <f t="shared" si="32"/>
        <v>0</v>
      </c>
      <c r="J162" s="51">
        <f t="shared" si="33"/>
        <v>0</v>
      </c>
      <c r="K162" s="51">
        <f t="shared" si="34"/>
        <v>0</v>
      </c>
      <c r="L162" s="51">
        <f t="shared" si="35"/>
        <v>0</v>
      </c>
      <c r="M162" s="51">
        <f t="shared" si="36"/>
        <v>0</v>
      </c>
      <c r="N162" s="51">
        <f t="shared" si="37"/>
        <v>0</v>
      </c>
      <c r="O162" s="51">
        <f t="shared" si="38"/>
        <v>0</v>
      </c>
      <c r="P162" s="51">
        <f t="shared" si="39"/>
        <v>0</v>
      </c>
      <c r="Q162" s="51">
        <f t="shared" si="40"/>
        <v>0</v>
      </c>
      <c r="R162" s="51">
        <f t="shared" si="41"/>
        <v>0</v>
      </c>
      <c r="S162" s="51">
        <f t="shared" si="41"/>
        <v>0</v>
      </c>
      <c r="V162" s="59">
        <f t="shared" si="24"/>
        <v>0</v>
      </c>
      <c r="W162" s="59">
        <f t="shared" si="25"/>
        <v>0</v>
      </c>
      <c r="X162" s="59">
        <f t="shared" si="26"/>
        <v>0</v>
      </c>
    </row>
    <row r="163" spans="2:24" x14ac:dyDescent="0.35">
      <c r="B163" s="391"/>
      <c r="C163" s="27" t="s">
        <v>63</v>
      </c>
      <c r="D163" s="47">
        <f t="shared" si="27"/>
        <v>0</v>
      </c>
      <c r="E163" s="52">
        <f t="shared" si="28"/>
        <v>0</v>
      </c>
      <c r="F163" s="52">
        <f t="shared" si="29"/>
        <v>0</v>
      </c>
      <c r="G163" s="52">
        <f t="shared" si="30"/>
        <v>0</v>
      </c>
      <c r="H163" s="52">
        <f t="shared" si="31"/>
        <v>0</v>
      </c>
      <c r="I163" s="52">
        <f t="shared" si="32"/>
        <v>0</v>
      </c>
      <c r="J163" s="52">
        <f t="shared" si="33"/>
        <v>0</v>
      </c>
      <c r="K163" s="52">
        <f t="shared" si="34"/>
        <v>0</v>
      </c>
      <c r="L163" s="52">
        <f t="shared" si="35"/>
        <v>0</v>
      </c>
      <c r="M163" s="52">
        <f t="shared" si="36"/>
        <v>0</v>
      </c>
      <c r="N163" s="52">
        <f t="shared" si="37"/>
        <v>0</v>
      </c>
      <c r="O163" s="52">
        <f t="shared" si="38"/>
        <v>0</v>
      </c>
      <c r="P163" s="52">
        <f t="shared" si="39"/>
        <v>0</v>
      </c>
      <c r="Q163" s="52">
        <f t="shared" si="40"/>
        <v>0</v>
      </c>
      <c r="R163" s="52">
        <f t="shared" si="41"/>
        <v>0</v>
      </c>
      <c r="S163" s="52">
        <f t="shared" si="41"/>
        <v>0</v>
      </c>
      <c r="V163" s="60">
        <f t="shared" si="24"/>
        <v>0</v>
      </c>
      <c r="W163" s="60">
        <f t="shared" si="25"/>
        <v>0</v>
      </c>
      <c r="X163" s="60">
        <f t="shared" si="26"/>
        <v>0</v>
      </c>
    </row>
    <row r="164" spans="2:24" x14ac:dyDescent="0.35">
      <c r="B164" s="390" t="s">
        <v>6</v>
      </c>
      <c r="C164" s="17" t="s">
        <v>59</v>
      </c>
      <c r="D164" s="46">
        <f t="shared" si="27"/>
        <v>0</v>
      </c>
      <c r="E164" s="51">
        <f t="shared" si="28"/>
        <v>0</v>
      </c>
      <c r="F164" s="51">
        <f t="shared" si="29"/>
        <v>0</v>
      </c>
      <c r="G164" s="51">
        <f t="shared" si="30"/>
        <v>0</v>
      </c>
      <c r="H164" s="51">
        <f t="shared" si="31"/>
        <v>0</v>
      </c>
      <c r="I164" s="51">
        <f t="shared" si="32"/>
        <v>0</v>
      </c>
      <c r="J164" s="51">
        <f t="shared" si="33"/>
        <v>0</v>
      </c>
      <c r="K164" s="51">
        <f t="shared" si="34"/>
        <v>0</v>
      </c>
      <c r="L164" s="51">
        <f t="shared" si="35"/>
        <v>0</v>
      </c>
      <c r="M164" s="51">
        <f t="shared" si="36"/>
        <v>0</v>
      </c>
      <c r="N164" s="51">
        <f t="shared" si="37"/>
        <v>0</v>
      </c>
      <c r="O164" s="51">
        <f t="shared" si="38"/>
        <v>0</v>
      </c>
      <c r="P164" s="51">
        <f t="shared" si="39"/>
        <v>0</v>
      </c>
      <c r="Q164" s="51">
        <f t="shared" si="40"/>
        <v>0</v>
      </c>
      <c r="R164" s="51">
        <f t="shared" si="41"/>
        <v>0</v>
      </c>
      <c r="S164" s="51">
        <f t="shared" si="41"/>
        <v>0</v>
      </c>
      <c r="V164" s="59">
        <f t="shared" si="24"/>
        <v>0</v>
      </c>
      <c r="W164" s="59">
        <f t="shared" si="25"/>
        <v>0</v>
      </c>
      <c r="X164" s="59">
        <f t="shared" si="26"/>
        <v>0</v>
      </c>
    </row>
    <row r="165" spans="2:24" x14ac:dyDescent="0.35">
      <c r="B165" s="390"/>
      <c r="C165" s="20" t="s">
        <v>60</v>
      </c>
      <c r="D165" s="46">
        <f t="shared" si="27"/>
        <v>0</v>
      </c>
      <c r="E165" s="51">
        <f t="shared" si="28"/>
        <v>0</v>
      </c>
      <c r="F165" s="51">
        <f t="shared" si="29"/>
        <v>0</v>
      </c>
      <c r="G165" s="51">
        <f t="shared" si="30"/>
        <v>0</v>
      </c>
      <c r="H165" s="51">
        <f t="shared" si="31"/>
        <v>0</v>
      </c>
      <c r="I165" s="51">
        <f t="shared" si="32"/>
        <v>0</v>
      </c>
      <c r="J165" s="51">
        <f t="shared" si="33"/>
        <v>0</v>
      </c>
      <c r="K165" s="51">
        <f t="shared" si="34"/>
        <v>0</v>
      </c>
      <c r="L165" s="51">
        <f t="shared" si="35"/>
        <v>0</v>
      </c>
      <c r="M165" s="51">
        <f t="shared" si="36"/>
        <v>0</v>
      </c>
      <c r="N165" s="51">
        <f t="shared" si="37"/>
        <v>0</v>
      </c>
      <c r="O165" s="51">
        <f t="shared" si="38"/>
        <v>0</v>
      </c>
      <c r="P165" s="51">
        <f t="shared" si="39"/>
        <v>0</v>
      </c>
      <c r="Q165" s="51">
        <f t="shared" si="40"/>
        <v>0</v>
      </c>
      <c r="R165" s="51">
        <f t="shared" si="41"/>
        <v>0</v>
      </c>
      <c r="S165" s="51">
        <f t="shared" si="41"/>
        <v>0</v>
      </c>
      <c r="V165" s="59">
        <f t="shared" si="24"/>
        <v>0</v>
      </c>
      <c r="W165" s="59">
        <f t="shared" si="25"/>
        <v>0</v>
      </c>
      <c r="X165" s="59">
        <f t="shared" si="26"/>
        <v>0</v>
      </c>
    </row>
    <row r="166" spans="2:24" x14ac:dyDescent="0.35">
      <c r="B166" s="390"/>
      <c r="C166" s="20" t="s">
        <v>61</v>
      </c>
      <c r="D166" s="46">
        <f t="shared" si="27"/>
        <v>0</v>
      </c>
      <c r="E166" s="51">
        <f t="shared" si="28"/>
        <v>0</v>
      </c>
      <c r="F166" s="51">
        <f t="shared" si="29"/>
        <v>0</v>
      </c>
      <c r="G166" s="51">
        <f t="shared" si="30"/>
        <v>0</v>
      </c>
      <c r="H166" s="51">
        <f t="shared" si="31"/>
        <v>0</v>
      </c>
      <c r="I166" s="51">
        <f t="shared" si="32"/>
        <v>0</v>
      </c>
      <c r="J166" s="51">
        <f t="shared" si="33"/>
        <v>0</v>
      </c>
      <c r="K166" s="51">
        <f t="shared" si="34"/>
        <v>0</v>
      </c>
      <c r="L166" s="51">
        <f t="shared" si="35"/>
        <v>0</v>
      </c>
      <c r="M166" s="51">
        <f t="shared" si="36"/>
        <v>0</v>
      </c>
      <c r="N166" s="51">
        <f t="shared" si="37"/>
        <v>0</v>
      </c>
      <c r="O166" s="51">
        <f t="shared" si="38"/>
        <v>0</v>
      </c>
      <c r="P166" s="51">
        <f t="shared" si="39"/>
        <v>0</v>
      </c>
      <c r="Q166" s="51">
        <f t="shared" si="40"/>
        <v>0</v>
      </c>
      <c r="R166" s="51">
        <f t="shared" ref="R166:S181" si="42">(R25/$R$76)*100</f>
        <v>0</v>
      </c>
      <c r="S166" s="51">
        <f t="shared" si="42"/>
        <v>0</v>
      </c>
      <c r="V166" s="59">
        <f t="shared" si="24"/>
        <v>0</v>
      </c>
      <c r="W166" s="59">
        <f t="shared" si="25"/>
        <v>0</v>
      </c>
      <c r="X166" s="59">
        <f t="shared" si="26"/>
        <v>0</v>
      </c>
    </row>
    <row r="167" spans="2:24" x14ac:dyDescent="0.35">
      <c r="B167" s="390"/>
      <c r="C167" s="20" t="s">
        <v>62</v>
      </c>
      <c r="D167" s="46">
        <f t="shared" si="27"/>
        <v>0</v>
      </c>
      <c r="E167" s="51">
        <f t="shared" si="28"/>
        <v>0</v>
      </c>
      <c r="F167" s="51">
        <f t="shared" si="29"/>
        <v>0</v>
      </c>
      <c r="G167" s="51">
        <f t="shared" si="30"/>
        <v>0</v>
      </c>
      <c r="H167" s="51">
        <f t="shared" si="31"/>
        <v>0</v>
      </c>
      <c r="I167" s="51">
        <f t="shared" si="32"/>
        <v>0</v>
      </c>
      <c r="J167" s="51">
        <f t="shared" si="33"/>
        <v>0</v>
      </c>
      <c r="K167" s="51">
        <f t="shared" si="34"/>
        <v>0</v>
      </c>
      <c r="L167" s="51">
        <f t="shared" si="35"/>
        <v>0</v>
      </c>
      <c r="M167" s="51">
        <f t="shared" si="36"/>
        <v>0</v>
      </c>
      <c r="N167" s="51">
        <f t="shared" si="37"/>
        <v>0</v>
      </c>
      <c r="O167" s="51">
        <f t="shared" si="38"/>
        <v>0</v>
      </c>
      <c r="P167" s="51">
        <f t="shared" si="39"/>
        <v>0</v>
      </c>
      <c r="Q167" s="51">
        <f t="shared" si="40"/>
        <v>0</v>
      </c>
      <c r="R167" s="51">
        <f t="shared" si="42"/>
        <v>0</v>
      </c>
      <c r="S167" s="51">
        <f t="shared" si="42"/>
        <v>0</v>
      </c>
      <c r="V167" s="59">
        <f t="shared" si="24"/>
        <v>0</v>
      </c>
      <c r="W167" s="59">
        <f t="shared" si="25"/>
        <v>0</v>
      </c>
      <c r="X167" s="59">
        <f t="shared" si="26"/>
        <v>0</v>
      </c>
    </row>
    <row r="168" spans="2:24" x14ac:dyDescent="0.35">
      <c r="B168" s="391"/>
      <c r="C168" s="27" t="s">
        <v>63</v>
      </c>
      <c r="D168" s="47">
        <f t="shared" si="27"/>
        <v>0</v>
      </c>
      <c r="E168" s="52">
        <f t="shared" si="28"/>
        <v>0</v>
      </c>
      <c r="F168" s="52">
        <f t="shared" si="29"/>
        <v>0</v>
      </c>
      <c r="G168" s="52">
        <f t="shared" si="30"/>
        <v>0</v>
      </c>
      <c r="H168" s="52">
        <f t="shared" si="31"/>
        <v>0</v>
      </c>
      <c r="I168" s="52">
        <f t="shared" si="32"/>
        <v>0</v>
      </c>
      <c r="J168" s="52">
        <f t="shared" si="33"/>
        <v>0</v>
      </c>
      <c r="K168" s="52">
        <f t="shared" si="34"/>
        <v>0</v>
      </c>
      <c r="L168" s="52">
        <f t="shared" si="35"/>
        <v>0</v>
      </c>
      <c r="M168" s="52">
        <f t="shared" si="36"/>
        <v>0</v>
      </c>
      <c r="N168" s="52">
        <f t="shared" si="37"/>
        <v>0</v>
      </c>
      <c r="O168" s="52">
        <f t="shared" si="38"/>
        <v>0</v>
      </c>
      <c r="P168" s="52">
        <f t="shared" si="39"/>
        <v>0</v>
      </c>
      <c r="Q168" s="52">
        <f t="shared" si="40"/>
        <v>0</v>
      </c>
      <c r="R168" s="52">
        <f t="shared" si="42"/>
        <v>0</v>
      </c>
      <c r="S168" s="52">
        <f t="shared" si="42"/>
        <v>0</v>
      </c>
      <c r="V168" s="60">
        <f t="shared" si="24"/>
        <v>0</v>
      </c>
      <c r="W168" s="60">
        <f t="shared" si="25"/>
        <v>0</v>
      </c>
      <c r="X168" s="60">
        <f t="shared" si="26"/>
        <v>0</v>
      </c>
    </row>
    <row r="169" spans="2:24" x14ac:dyDescent="0.35">
      <c r="B169" s="393" t="s">
        <v>7</v>
      </c>
      <c r="C169" s="28" t="s">
        <v>59</v>
      </c>
      <c r="D169" s="48">
        <f t="shared" si="27"/>
        <v>0</v>
      </c>
      <c r="E169" s="53">
        <f t="shared" si="28"/>
        <v>0</v>
      </c>
      <c r="F169" s="53">
        <f t="shared" si="29"/>
        <v>0</v>
      </c>
      <c r="G169" s="53">
        <f t="shared" si="30"/>
        <v>0</v>
      </c>
      <c r="H169" s="51">
        <f t="shared" si="31"/>
        <v>0</v>
      </c>
      <c r="I169" s="51">
        <f t="shared" si="32"/>
        <v>0</v>
      </c>
      <c r="J169" s="51">
        <f t="shared" si="33"/>
        <v>0</v>
      </c>
      <c r="K169" s="51">
        <f t="shared" si="34"/>
        <v>0</v>
      </c>
      <c r="L169" s="51">
        <f t="shared" si="35"/>
        <v>0</v>
      </c>
      <c r="M169" s="51">
        <f t="shared" si="36"/>
        <v>0</v>
      </c>
      <c r="N169" s="51">
        <f t="shared" si="37"/>
        <v>0</v>
      </c>
      <c r="O169" s="51">
        <f t="shared" si="38"/>
        <v>0</v>
      </c>
      <c r="P169" s="51">
        <f t="shared" si="39"/>
        <v>0</v>
      </c>
      <c r="Q169" s="51">
        <f t="shared" si="40"/>
        <v>0</v>
      </c>
      <c r="R169" s="51">
        <f t="shared" si="42"/>
        <v>0</v>
      </c>
      <c r="S169" s="51">
        <f t="shared" si="42"/>
        <v>0</v>
      </c>
      <c r="V169" s="61">
        <f t="shared" si="24"/>
        <v>0</v>
      </c>
      <c r="W169" s="61">
        <f t="shared" si="25"/>
        <v>0</v>
      </c>
      <c r="X169" s="61">
        <f t="shared" si="26"/>
        <v>0</v>
      </c>
    </row>
    <row r="170" spans="2:24" x14ac:dyDescent="0.35">
      <c r="B170" s="390"/>
      <c r="C170" s="20" t="s">
        <v>60</v>
      </c>
      <c r="D170" s="46">
        <f t="shared" si="27"/>
        <v>0</v>
      </c>
      <c r="E170" s="51">
        <f t="shared" si="28"/>
        <v>0</v>
      </c>
      <c r="F170" s="51">
        <f t="shared" si="29"/>
        <v>0</v>
      </c>
      <c r="G170" s="51">
        <f t="shared" si="30"/>
        <v>0</v>
      </c>
      <c r="H170" s="51">
        <f t="shared" si="31"/>
        <v>0</v>
      </c>
      <c r="I170" s="51">
        <f t="shared" si="32"/>
        <v>0</v>
      </c>
      <c r="J170" s="51">
        <f t="shared" si="33"/>
        <v>0</v>
      </c>
      <c r="K170" s="51">
        <f t="shared" si="34"/>
        <v>0</v>
      </c>
      <c r="L170" s="51">
        <f t="shared" si="35"/>
        <v>0</v>
      </c>
      <c r="M170" s="51">
        <f t="shared" si="36"/>
        <v>0</v>
      </c>
      <c r="N170" s="51">
        <f t="shared" si="37"/>
        <v>0</v>
      </c>
      <c r="O170" s="51">
        <f t="shared" si="38"/>
        <v>0</v>
      </c>
      <c r="P170" s="51">
        <f t="shared" si="39"/>
        <v>0</v>
      </c>
      <c r="Q170" s="51">
        <f t="shared" si="40"/>
        <v>0</v>
      </c>
      <c r="R170" s="51">
        <f t="shared" si="42"/>
        <v>0</v>
      </c>
      <c r="S170" s="51">
        <f t="shared" si="42"/>
        <v>0</v>
      </c>
      <c r="V170" s="59">
        <f t="shared" si="24"/>
        <v>0</v>
      </c>
      <c r="W170" s="59">
        <f t="shared" si="25"/>
        <v>0</v>
      </c>
      <c r="X170" s="59">
        <f t="shared" si="26"/>
        <v>0</v>
      </c>
    </row>
    <row r="171" spans="2:24" x14ac:dyDescent="0.35">
      <c r="B171" s="390"/>
      <c r="C171" s="20" t="s">
        <v>61</v>
      </c>
      <c r="D171" s="46">
        <f t="shared" si="27"/>
        <v>0</v>
      </c>
      <c r="E171" s="51">
        <f t="shared" si="28"/>
        <v>0</v>
      </c>
      <c r="F171" s="51">
        <f t="shared" si="29"/>
        <v>0</v>
      </c>
      <c r="G171" s="51">
        <f t="shared" si="30"/>
        <v>0</v>
      </c>
      <c r="H171" s="51">
        <f t="shared" si="31"/>
        <v>0</v>
      </c>
      <c r="I171" s="51">
        <f t="shared" si="32"/>
        <v>0</v>
      </c>
      <c r="J171" s="51">
        <f t="shared" si="33"/>
        <v>0</v>
      </c>
      <c r="K171" s="51">
        <f t="shared" si="34"/>
        <v>0</v>
      </c>
      <c r="L171" s="51">
        <f t="shared" si="35"/>
        <v>0</v>
      </c>
      <c r="M171" s="51">
        <f t="shared" si="36"/>
        <v>0</v>
      </c>
      <c r="N171" s="51">
        <f t="shared" si="37"/>
        <v>0</v>
      </c>
      <c r="O171" s="51">
        <f t="shared" si="38"/>
        <v>0</v>
      </c>
      <c r="P171" s="51">
        <f t="shared" si="39"/>
        <v>0</v>
      </c>
      <c r="Q171" s="51">
        <f t="shared" si="40"/>
        <v>0</v>
      </c>
      <c r="R171" s="51">
        <f t="shared" si="42"/>
        <v>0</v>
      </c>
      <c r="S171" s="51">
        <f t="shared" si="42"/>
        <v>0</v>
      </c>
      <c r="V171" s="59">
        <f t="shared" si="24"/>
        <v>0</v>
      </c>
      <c r="W171" s="59">
        <f t="shared" si="25"/>
        <v>0</v>
      </c>
      <c r="X171" s="59">
        <f t="shared" si="26"/>
        <v>0</v>
      </c>
    </row>
    <row r="172" spans="2:24" x14ac:dyDescent="0.35">
      <c r="B172" s="390"/>
      <c r="C172" s="20" t="s">
        <v>62</v>
      </c>
      <c r="D172" s="46">
        <f t="shared" si="27"/>
        <v>0</v>
      </c>
      <c r="E172" s="51">
        <f t="shared" si="28"/>
        <v>0</v>
      </c>
      <c r="F172" s="51">
        <f t="shared" si="29"/>
        <v>0</v>
      </c>
      <c r="G172" s="51">
        <f t="shared" si="30"/>
        <v>0</v>
      </c>
      <c r="H172" s="51">
        <f t="shared" si="31"/>
        <v>0</v>
      </c>
      <c r="I172" s="51">
        <f t="shared" si="32"/>
        <v>0</v>
      </c>
      <c r="J172" s="51">
        <f t="shared" si="33"/>
        <v>0</v>
      </c>
      <c r="K172" s="51">
        <f t="shared" si="34"/>
        <v>0</v>
      </c>
      <c r="L172" s="51">
        <f t="shared" si="35"/>
        <v>0</v>
      </c>
      <c r="M172" s="51">
        <f t="shared" si="36"/>
        <v>0</v>
      </c>
      <c r="N172" s="51">
        <f t="shared" si="37"/>
        <v>0</v>
      </c>
      <c r="O172" s="51">
        <f t="shared" si="38"/>
        <v>0</v>
      </c>
      <c r="P172" s="51">
        <f t="shared" si="39"/>
        <v>0</v>
      </c>
      <c r="Q172" s="51">
        <f t="shared" si="40"/>
        <v>0</v>
      </c>
      <c r="R172" s="51">
        <f t="shared" si="42"/>
        <v>0</v>
      </c>
      <c r="S172" s="51">
        <f t="shared" si="42"/>
        <v>0</v>
      </c>
      <c r="V172" s="59">
        <f t="shared" si="24"/>
        <v>0</v>
      </c>
      <c r="W172" s="59">
        <f t="shared" si="25"/>
        <v>0</v>
      </c>
      <c r="X172" s="59">
        <f t="shared" si="26"/>
        <v>0</v>
      </c>
    </row>
    <row r="173" spans="2:24" x14ac:dyDescent="0.35">
      <c r="B173" s="391"/>
      <c r="C173" s="27" t="s">
        <v>63</v>
      </c>
      <c r="D173" s="47">
        <f t="shared" si="27"/>
        <v>0</v>
      </c>
      <c r="E173" s="52">
        <f t="shared" si="28"/>
        <v>0</v>
      </c>
      <c r="F173" s="52">
        <f t="shared" si="29"/>
        <v>0</v>
      </c>
      <c r="G173" s="52">
        <f t="shared" si="30"/>
        <v>0</v>
      </c>
      <c r="H173" s="52">
        <f t="shared" si="31"/>
        <v>0</v>
      </c>
      <c r="I173" s="52">
        <f t="shared" si="32"/>
        <v>0</v>
      </c>
      <c r="J173" s="52">
        <f t="shared" si="33"/>
        <v>0</v>
      </c>
      <c r="K173" s="52">
        <f t="shared" si="34"/>
        <v>0</v>
      </c>
      <c r="L173" s="52">
        <f t="shared" si="35"/>
        <v>0</v>
      </c>
      <c r="M173" s="52">
        <f t="shared" si="36"/>
        <v>0</v>
      </c>
      <c r="N173" s="52">
        <f t="shared" si="37"/>
        <v>0</v>
      </c>
      <c r="O173" s="52">
        <f t="shared" si="38"/>
        <v>0</v>
      </c>
      <c r="P173" s="52">
        <f t="shared" si="39"/>
        <v>0</v>
      </c>
      <c r="Q173" s="52">
        <f t="shared" si="40"/>
        <v>0</v>
      </c>
      <c r="R173" s="52">
        <f t="shared" si="42"/>
        <v>0</v>
      </c>
      <c r="S173" s="52">
        <f t="shared" si="42"/>
        <v>0</v>
      </c>
      <c r="V173" s="60">
        <f t="shared" si="24"/>
        <v>0</v>
      </c>
      <c r="W173" s="60">
        <f t="shared" si="25"/>
        <v>0</v>
      </c>
      <c r="X173" s="60">
        <f t="shared" si="26"/>
        <v>0</v>
      </c>
    </row>
    <row r="174" spans="2:24" x14ac:dyDescent="0.35">
      <c r="B174" s="393" t="s">
        <v>8</v>
      </c>
      <c r="C174" s="28" t="s">
        <v>59</v>
      </c>
      <c r="D174" s="48">
        <f t="shared" si="27"/>
        <v>0</v>
      </c>
      <c r="E174" s="53">
        <f t="shared" si="28"/>
        <v>0</v>
      </c>
      <c r="F174" s="53">
        <f t="shared" si="29"/>
        <v>0</v>
      </c>
      <c r="G174" s="53">
        <f t="shared" si="30"/>
        <v>0</v>
      </c>
      <c r="H174" s="51">
        <f t="shared" si="31"/>
        <v>0</v>
      </c>
      <c r="I174" s="51">
        <f t="shared" si="32"/>
        <v>0</v>
      </c>
      <c r="J174" s="51">
        <f t="shared" si="33"/>
        <v>0</v>
      </c>
      <c r="K174" s="51">
        <f t="shared" si="34"/>
        <v>0</v>
      </c>
      <c r="L174" s="51">
        <f t="shared" si="35"/>
        <v>0</v>
      </c>
      <c r="M174" s="51">
        <f t="shared" si="36"/>
        <v>0</v>
      </c>
      <c r="N174" s="51">
        <f t="shared" si="37"/>
        <v>0</v>
      </c>
      <c r="O174" s="51">
        <f t="shared" si="38"/>
        <v>0</v>
      </c>
      <c r="P174" s="51">
        <f t="shared" si="39"/>
        <v>0</v>
      </c>
      <c r="Q174" s="51">
        <f t="shared" si="40"/>
        <v>0</v>
      </c>
      <c r="R174" s="51">
        <f t="shared" si="42"/>
        <v>0</v>
      </c>
      <c r="S174" s="51">
        <f t="shared" si="42"/>
        <v>0</v>
      </c>
      <c r="V174" s="61">
        <f t="shared" si="24"/>
        <v>0</v>
      </c>
      <c r="W174" s="61">
        <f t="shared" si="25"/>
        <v>0</v>
      </c>
      <c r="X174" s="61">
        <f t="shared" si="26"/>
        <v>0</v>
      </c>
    </row>
    <row r="175" spans="2:24" x14ac:dyDescent="0.35">
      <c r="B175" s="390"/>
      <c r="C175" s="20" t="s">
        <v>60</v>
      </c>
      <c r="D175" s="46">
        <f t="shared" si="27"/>
        <v>0</v>
      </c>
      <c r="E175" s="51">
        <f t="shared" si="28"/>
        <v>0</v>
      </c>
      <c r="F175" s="51">
        <f t="shared" si="29"/>
        <v>0</v>
      </c>
      <c r="G175" s="51">
        <f t="shared" si="30"/>
        <v>0</v>
      </c>
      <c r="H175" s="51">
        <f t="shared" si="31"/>
        <v>0</v>
      </c>
      <c r="I175" s="51">
        <f t="shared" si="32"/>
        <v>0</v>
      </c>
      <c r="J175" s="51">
        <f t="shared" si="33"/>
        <v>0</v>
      </c>
      <c r="K175" s="51">
        <f t="shared" si="34"/>
        <v>0</v>
      </c>
      <c r="L175" s="51">
        <f t="shared" si="35"/>
        <v>0</v>
      </c>
      <c r="M175" s="51">
        <f t="shared" si="36"/>
        <v>0</v>
      </c>
      <c r="N175" s="51">
        <f t="shared" si="37"/>
        <v>0</v>
      </c>
      <c r="O175" s="51">
        <f t="shared" si="38"/>
        <v>0</v>
      </c>
      <c r="P175" s="51">
        <f t="shared" si="39"/>
        <v>0</v>
      </c>
      <c r="Q175" s="51">
        <f t="shared" si="40"/>
        <v>0</v>
      </c>
      <c r="R175" s="51">
        <f t="shared" si="42"/>
        <v>0</v>
      </c>
      <c r="S175" s="51">
        <f t="shared" si="42"/>
        <v>0</v>
      </c>
      <c r="V175" s="59">
        <f t="shared" si="24"/>
        <v>0</v>
      </c>
      <c r="W175" s="59">
        <f t="shared" si="25"/>
        <v>0</v>
      </c>
      <c r="X175" s="59">
        <f t="shared" si="26"/>
        <v>0</v>
      </c>
    </row>
    <row r="176" spans="2:24" x14ac:dyDescent="0.35">
      <c r="B176" s="390"/>
      <c r="C176" s="20" t="s">
        <v>61</v>
      </c>
      <c r="D176" s="46">
        <f t="shared" si="27"/>
        <v>0</v>
      </c>
      <c r="E176" s="51">
        <f t="shared" si="28"/>
        <v>0</v>
      </c>
      <c r="F176" s="51">
        <f t="shared" si="29"/>
        <v>0</v>
      </c>
      <c r="G176" s="51">
        <f t="shared" si="30"/>
        <v>0</v>
      </c>
      <c r="H176" s="51">
        <f t="shared" si="31"/>
        <v>0</v>
      </c>
      <c r="I176" s="51">
        <f t="shared" si="32"/>
        <v>0</v>
      </c>
      <c r="J176" s="51">
        <f t="shared" si="33"/>
        <v>0</v>
      </c>
      <c r="K176" s="51">
        <f t="shared" si="34"/>
        <v>0</v>
      </c>
      <c r="L176" s="51">
        <f t="shared" si="35"/>
        <v>0</v>
      </c>
      <c r="M176" s="51">
        <f t="shared" si="36"/>
        <v>0</v>
      </c>
      <c r="N176" s="51">
        <f t="shared" si="37"/>
        <v>0</v>
      </c>
      <c r="O176" s="51">
        <f t="shared" si="38"/>
        <v>0</v>
      </c>
      <c r="P176" s="51">
        <f t="shared" si="39"/>
        <v>0</v>
      </c>
      <c r="Q176" s="51">
        <f t="shared" si="40"/>
        <v>0</v>
      </c>
      <c r="R176" s="51">
        <f t="shared" si="42"/>
        <v>0</v>
      </c>
      <c r="S176" s="51">
        <f t="shared" si="42"/>
        <v>0</v>
      </c>
      <c r="V176" s="59">
        <f t="shared" si="24"/>
        <v>0</v>
      </c>
      <c r="W176" s="59">
        <f t="shared" si="25"/>
        <v>0</v>
      </c>
      <c r="X176" s="59">
        <f t="shared" si="26"/>
        <v>0</v>
      </c>
    </row>
    <row r="177" spans="2:24" x14ac:dyDescent="0.35">
      <c r="B177" s="390"/>
      <c r="C177" s="20" t="s">
        <v>62</v>
      </c>
      <c r="D177" s="46">
        <f t="shared" si="27"/>
        <v>0</v>
      </c>
      <c r="E177" s="51">
        <f t="shared" si="28"/>
        <v>0</v>
      </c>
      <c r="F177" s="51">
        <f t="shared" si="29"/>
        <v>0</v>
      </c>
      <c r="G177" s="51">
        <f t="shared" si="30"/>
        <v>0</v>
      </c>
      <c r="H177" s="51">
        <f t="shared" si="31"/>
        <v>0</v>
      </c>
      <c r="I177" s="51">
        <f t="shared" si="32"/>
        <v>0</v>
      </c>
      <c r="J177" s="51">
        <f t="shared" si="33"/>
        <v>0</v>
      </c>
      <c r="K177" s="51">
        <f t="shared" si="34"/>
        <v>0</v>
      </c>
      <c r="L177" s="51">
        <f t="shared" si="35"/>
        <v>0</v>
      </c>
      <c r="M177" s="51">
        <f t="shared" si="36"/>
        <v>0</v>
      </c>
      <c r="N177" s="51">
        <f t="shared" si="37"/>
        <v>0</v>
      </c>
      <c r="O177" s="51">
        <f t="shared" si="38"/>
        <v>0</v>
      </c>
      <c r="P177" s="51">
        <f t="shared" si="39"/>
        <v>0</v>
      </c>
      <c r="Q177" s="51">
        <f t="shared" si="40"/>
        <v>0</v>
      </c>
      <c r="R177" s="51">
        <f t="shared" si="42"/>
        <v>0</v>
      </c>
      <c r="S177" s="51">
        <f t="shared" si="42"/>
        <v>0</v>
      </c>
      <c r="V177" s="59">
        <f t="shared" si="24"/>
        <v>0</v>
      </c>
      <c r="W177" s="59">
        <f t="shared" si="25"/>
        <v>0</v>
      </c>
      <c r="X177" s="59">
        <f t="shared" si="26"/>
        <v>0</v>
      </c>
    </row>
    <row r="178" spans="2:24" x14ac:dyDescent="0.35">
      <c r="B178" s="391"/>
      <c r="C178" s="27" t="s">
        <v>63</v>
      </c>
      <c r="D178" s="47">
        <f t="shared" si="27"/>
        <v>0</v>
      </c>
      <c r="E178" s="52">
        <f t="shared" si="28"/>
        <v>0</v>
      </c>
      <c r="F178" s="52">
        <f t="shared" si="29"/>
        <v>0</v>
      </c>
      <c r="G178" s="52">
        <f t="shared" si="30"/>
        <v>0</v>
      </c>
      <c r="H178" s="52">
        <f t="shared" si="31"/>
        <v>0</v>
      </c>
      <c r="I178" s="52">
        <f t="shared" si="32"/>
        <v>0</v>
      </c>
      <c r="J178" s="52">
        <f t="shared" si="33"/>
        <v>0</v>
      </c>
      <c r="K178" s="52">
        <f t="shared" si="34"/>
        <v>0</v>
      </c>
      <c r="L178" s="52">
        <f t="shared" si="35"/>
        <v>0</v>
      </c>
      <c r="M178" s="52">
        <f t="shared" si="36"/>
        <v>0</v>
      </c>
      <c r="N178" s="52">
        <f t="shared" si="37"/>
        <v>0</v>
      </c>
      <c r="O178" s="52">
        <f t="shared" si="38"/>
        <v>0</v>
      </c>
      <c r="P178" s="52">
        <f t="shared" si="39"/>
        <v>0</v>
      </c>
      <c r="Q178" s="52">
        <f t="shared" si="40"/>
        <v>0</v>
      </c>
      <c r="R178" s="52">
        <f t="shared" si="42"/>
        <v>0</v>
      </c>
      <c r="S178" s="52">
        <f t="shared" si="42"/>
        <v>0</v>
      </c>
      <c r="V178" s="60">
        <f t="shared" si="24"/>
        <v>0</v>
      </c>
      <c r="W178" s="60">
        <f t="shared" si="25"/>
        <v>0</v>
      </c>
      <c r="X178" s="60">
        <f t="shared" si="26"/>
        <v>0</v>
      </c>
    </row>
    <row r="179" spans="2:24" x14ac:dyDescent="0.35">
      <c r="B179" s="393" t="s">
        <v>9</v>
      </c>
      <c r="C179" s="28" t="s">
        <v>59</v>
      </c>
      <c r="D179" s="48">
        <f t="shared" si="27"/>
        <v>0</v>
      </c>
      <c r="E179" s="53">
        <f t="shared" si="28"/>
        <v>0</v>
      </c>
      <c r="F179" s="53">
        <f t="shared" si="29"/>
        <v>0</v>
      </c>
      <c r="G179" s="53">
        <f t="shared" si="30"/>
        <v>0</v>
      </c>
      <c r="H179" s="51">
        <f t="shared" si="31"/>
        <v>0</v>
      </c>
      <c r="I179" s="51">
        <f t="shared" si="32"/>
        <v>0</v>
      </c>
      <c r="J179" s="51">
        <f t="shared" si="33"/>
        <v>0</v>
      </c>
      <c r="K179" s="51">
        <f t="shared" si="34"/>
        <v>0</v>
      </c>
      <c r="L179" s="51">
        <f t="shared" si="35"/>
        <v>0</v>
      </c>
      <c r="M179" s="51">
        <f t="shared" si="36"/>
        <v>0</v>
      </c>
      <c r="N179" s="51">
        <f t="shared" si="37"/>
        <v>0</v>
      </c>
      <c r="O179" s="51">
        <f t="shared" si="38"/>
        <v>0</v>
      </c>
      <c r="P179" s="51">
        <f t="shared" si="39"/>
        <v>0</v>
      </c>
      <c r="Q179" s="51">
        <f t="shared" si="40"/>
        <v>0</v>
      </c>
      <c r="R179" s="51">
        <f t="shared" si="42"/>
        <v>0</v>
      </c>
      <c r="S179" s="51">
        <f t="shared" si="42"/>
        <v>0</v>
      </c>
      <c r="V179" s="61">
        <f t="shared" si="24"/>
        <v>0</v>
      </c>
      <c r="W179" s="61">
        <f t="shared" si="25"/>
        <v>0</v>
      </c>
      <c r="X179" s="61">
        <f t="shared" si="26"/>
        <v>0</v>
      </c>
    </row>
    <row r="180" spans="2:24" x14ac:dyDescent="0.35">
      <c r="B180" s="390"/>
      <c r="C180" s="20" t="s">
        <v>60</v>
      </c>
      <c r="D180" s="46">
        <f t="shared" si="27"/>
        <v>0</v>
      </c>
      <c r="E180" s="51">
        <f t="shared" si="28"/>
        <v>0</v>
      </c>
      <c r="F180" s="51">
        <f t="shared" si="29"/>
        <v>0</v>
      </c>
      <c r="G180" s="51">
        <f t="shared" si="30"/>
        <v>0</v>
      </c>
      <c r="H180" s="51">
        <f t="shared" si="31"/>
        <v>0</v>
      </c>
      <c r="I180" s="51">
        <f t="shared" si="32"/>
        <v>0</v>
      </c>
      <c r="J180" s="51">
        <f t="shared" si="33"/>
        <v>0</v>
      </c>
      <c r="K180" s="51">
        <f t="shared" si="34"/>
        <v>0</v>
      </c>
      <c r="L180" s="51">
        <f t="shared" si="35"/>
        <v>0</v>
      </c>
      <c r="M180" s="51">
        <f t="shared" si="36"/>
        <v>0</v>
      </c>
      <c r="N180" s="51">
        <f t="shared" si="37"/>
        <v>0</v>
      </c>
      <c r="O180" s="51">
        <f t="shared" si="38"/>
        <v>0</v>
      </c>
      <c r="P180" s="51">
        <f t="shared" si="39"/>
        <v>0</v>
      </c>
      <c r="Q180" s="51">
        <f t="shared" si="40"/>
        <v>0</v>
      </c>
      <c r="R180" s="51">
        <f t="shared" si="42"/>
        <v>0</v>
      </c>
      <c r="S180" s="51">
        <f t="shared" si="42"/>
        <v>0</v>
      </c>
      <c r="V180" s="59">
        <f t="shared" si="24"/>
        <v>0</v>
      </c>
      <c r="W180" s="59">
        <f t="shared" si="25"/>
        <v>0</v>
      </c>
      <c r="X180" s="59">
        <f t="shared" si="26"/>
        <v>0</v>
      </c>
    </row>
    <row r="181" spans="2:24" x14ac:dyDescent="0.35">
      <c r="B181" s="390"/>
      <c r="C181" s="20" t="s">
        <v>61</v>
      </c>
      <c r="D181" s="46">
        <f t="shared" si="27"/>
        <v>0</v>
      </c>
      <c r="E181" s="51">
        <f t="shared" si="28"/>
        <v>0</v>
      </c>
      <c r="F181" s="51">
        <f t="shared" si="29"/>
        <v>0</v>
      </c>
      <c r="G181" s="51">
        <f t="shared" si="30"/>
        <v>0</v>
      </c>
      <c r="H181" s="51">
        <f t="shared" si="31"/>
        <v>0</v>
      </c>
      <c r="I181" s="51">
        <f t="shared" si="32"/>
        <v>0</v>
      </c>
      <c r="J181" s="51">
        <f t="shared" si="33"/>
        <v>0</v>
      </c>
      <c r="K181" s="51">
        <f t="shared" si="34"/>
        <v>0</v>
      </c>
      <c r="L181" s="51">
        <f t="shared" si="35"/>
        <v>0</v>
      </c>
      <c r="M181" s="51">
        <f t="shared" si="36"/>
        <v>0</v>
      </c>
      <c r="N181" s="51">
        <f t="shared" si="37"/>
        <v>0</v>
      </c>
      <c r="O181" s="51">
        <f t="shared" si="38"/>
        <v>0</v>
      </c>
      <c r="P181" s="51">
        <f t="shared" si="39"/>
        <v>0</v>
      </c>
      <c r="Q181" s="51">
        <f t="shared" si="40"/>
        <v>0</v>
      </c>
      <c r="R181" s="51">
        <f t="shared" si="42"/>
        <v>0</v>
      </c>
      <c r="S181" s="51">
        <f t="shared" si="42"/>
        <v>0</v>
      </c>
      <c r="V181" s="59">
        <f t="shared" si="24"/>
        <v>0</v>
      </c>
      <c r="W181" s="59">
        <f t="shared" si="25"/>
        <v>0</v>
      </c>
      <c r="X181" s="59">
        <f t="shared" si="26"/>
        <v>0</v>
      </c>
    </row>
    <row r="182" spans="2:24" x14ac:dyDescent="0.35">
      <c r="B182" s="390"/>
      <c r="C182" s="20" t="s">
        <v>62</v>
      </c>
      <c r="D182" s="46">
        <f t="shared" si="27"/>
        <v>0</v>
      </c>
      <c r="E182" s="51">
        <f t="shared" si="28"/>
        <v>0</v>
      </c>
      <c r="F182" s="51">
        <f t="shared" si="29"/>
        <v>0</v>
      </c>
      <c r="G182" s="51">
        <f t="shared" si="30"/>
        <v>0</v>
      </c>
      <c r="H182" s="51">
        <f t="shared" si="31"/>
        <v>0</v>
      </c>
      <c r="I182" s="51">
        <f t="shared" si="32"/>
        <v>0</v>
      </c>
      <c r="J182" s="51">
        <f t="shared" si="33"/>
        <v>0</v>
      </c>
      <c r="K182" s="51">
        <f t="shared" si="34"/>
        <v>0</v>
      </c>
      <c r="L182" s="51">
        <f t="shared" si="35"/>
        <v>0</v>
      </c>
      <c r="M182" s="51">
        <f t="shared" si="36"/>
        <v>0</v>
      </c>
      <c r="N182" s="51">
        <f t="shared" si="37"/>
        <v>0</v>
      </c>
      <c r="O182" s="51">
        <f t="shared" si="38"/>
        <v>0</v>
      </c>
      <c r="P182" s="51">
        <f t="shared" si="39"/>
        <v>0</v>
      </c>
      <c r="Q182" s="51">
        <f t="shared" si="40"/>
        <v>0</v>
      </c>
      <c r="R182" s="51">
        <f t="shared" ref="R182:S197" si="43">(R41/$R$76)*100</f>
        <v>0</v>
      </c>
      <c r="S182" s="51">
        <f t="shared" si="43"/>
        <v>0</v>
      </c>
      <c r="V182" s="59">
        <f t="shared" si="24"/>
        <v>0</v>
      </c>
      <c r="W182" s="59">
        <f t="shared" si="25"/>
        <v>0</v>
      </c>
      <c r="X182" s="59">
        <f t="shared" si="26"/>
        <v>0</v>
      </c>
    </row>
    <row r="183" spans="2:24" x14ac:dyDescent="0.35">
      <c r="B183" s="391"/>
      <c r="C183" s="27" t="s">
        <v>63</v>
      </c>
      <c r="D183" s="47">
        <f t="shared" si="27"/>
        <v>0</v>
      </c>
      <c r="E183" s="52">
        <f t="shared" si="28"/>
        <v>0</v>
      </c>
      <c r="F183" s="52">
        <f t="shared" si="29"/>
        <v>0</v>
      </c>
      <c r="G183" s="52">
        <f t="shared" si="30"/>
        <v>0</v>
      </c>
      <c r="H183" s="52">
        <f t="shared" si="31"/>
        <v>0</v>
      </c>
      <c r="I183" s="52">
        <f t="shared" si="32"/>
        <v>0</v>
      </c>
      <c r="J183" s="52">
        <f t="shared" si="33"/>
        <v>0</v>
      </c>
      <c r="K183" s="52">
        <f t="shared" si="34"/>
        <v>0</v>
      </c>
      <c r="L183" s="52">
        <f t="shared" si="35"/>
        <v>0</v>
      </c>
      <c r="M183" s="52">
        <f t="shared" si="36"/>
        <v>0</v>
      </c>
      <c r="N183" s="52">
        <f t="shared" si="37"/>
        <v>0</v>
      </c>
      <c r="O183" s="52">
        <f t="shared" si="38"/>
        <v>0</v>
      </c>
      <c r="P183" s="52">
        <f t="shared" si="39"/>
        <v>0</v>
      </c>
      <c r="Q183" s="52">
        <f t="shared" si="40"/>
        <v>0</v>
      </c>
      <c r="R183" s="52">
        <f t="shared" si="43"/>
        <v>0</v>
      </c>
      <c r="S183" s="52">
        <f t="shared" si="43"/>
        <v>0</v>
      </c>
      <c r="V183" s="60">
        <f t="shared" si="24"/>
        <v>0</v>
      </c>
      <c r="W183" s="60">
        <f t="shared" si="25"/>
        <v>0</v>
      </c>
      <c r="X183" s="60">
        <f t="shared" si="26"/>
        <v>0</v>
      </c>
    </row>
    <row r="184" spans="2:24" x14ac:dyDescent="0.35">
      <c r="B184" s="393" t="s">
        <v>1</v>
      </c>
      <c r="C184" s="28" t="s">
        <v>59</v>
      </c>
      <c r="D184" s="48">
        <f t="shared" si="27"/>
        <v>0</v>
      </c>
      <c r="E184" s="53">
        <f t="shared" si="28"/>
        <v>0</v>
      </c>
      <c r="F184" s="53">
        <f t="shared" si="29"/>
        <v>0</v>
      </c>
      <c r="G184" s="53">
        <f t="shared" si="30"/>
        <v>0</v>
      </c>
      <c r="H184" s="51">
        <f t="shared" si="31"/>
        <v>0</v>
      </c>
      <c r="I184" s="51">
        <f t="shared" si="32"/>
        <v>0</v>
      </c>
      <c r="J184" s="51">
        <f t="shared" si="33"/>
        <v>0</v>
      </c>
      <c r="K184" s="51">
        <f t="shared" si="34"/>
        <v>0</v>
      </c>
      <c r="L184" s="51">
        <f t="shared" si="35"/>
        <v>0</v>
      </c>
      <c r="M184" s="51">
        <f t="shared" si="36"/>
        <v>0</v>
      </c>
      <c r="N184" s="51">
        <f t="shared" si="37"/>
        <v>0</v>
      </c>
      <c r="O184" s="51">
        <f t="shared" si="38"/>
        <v>0</v>
      </c>
      <c r="P184" s="51">
        <f t="shared" si="39"/>
        <v>0</v>
      </c>
      <c r="Q184" s="51">
        <f t="shared" si="40"/>
        <v>0</v>
      </c>
      <c r="R184" s="51">
        <f t="shared" si="43"/>
        <v>0</v>
      </c>
      <c r="S184" s="51">
        <f t="shared" si="43"/>
        <v>0</v>
      </c>
      <c r="V184" s="61">
        <f t="shared" si="24"/>
        <v>0</v>
      </c>
      <c r="W184" s="61">
        <f t="shared" si="25"/>
        <v>0</v>
      </c>
      <c r="X184" s="61">
        <f t="shared" si="26"/>
        <v>0</v>
      </c>
    </row>
    <row r="185" spans="2:24" x14ac:dyDescent="0.35">
      <c r="B185" s="390"/>
      <c r="C185" s="20" t="s">
        <v>60</v>
      </c>
      <c r="D185" s="46">
        <f t="shared" si="27"/>
        <v>0</v>
      </c>
      <c r="E185" s="51">
        <f t="shared" si="28"/>
        <v>0</v>
      </c>
      <c r="F185" s="51">
        <f t="shared" si="29"/>
        <v>0</v>
      </c>
      <c r="G185" s="51">
        <f t="shared" si="30"/>
        <v>0</v>
      </c>
      <c r="H185" s="51">
        <f t="shared" si="31"/>
        <v>0</v>
      </c>
      <c r="I185" s="51">
        <f t="shared" si="32"/>
        <v>0</v>
      </c>
      <c r="J185" s="51">
        <f t="shared" si="33"/>
        <v>0</v>
      </c>
      <c r="K185" s="51">
        <f t="shared" si="34"/>
        <v>0</v>
      </c>
      <c r="L185" s="51">
        <f t="shared" si="35"/>
        <v>0</v>
      </c>
      <c r="M185" s="51">
        <f t="shared" si="36"/>
        <v>0</v>
      </c>
      <c r="N185" s="51">
        <f t="shared" si="37"/>
        <v>0</v>
      </c>
      <c r="O185" s="51">
        <f t="shared" si="38"/>
        <v>0</v>
      </c>
      <c r="P185" s="51">
        <f t="shared" si="39"/>
        <v>0</v>
      </c>
      <c r="Q185" s="51">
        <f t="shared" si="40"/>
        <v>0</v>
      </c>
      <c r="R185" s="51">
        <f t="shared" si="43"/>
        <v>0</v>
      </c>
      <c r="S185" s="51">
        <f t="shared" si="43"/>
        <v>0</v>
      </c>
      <c r="V185" s="59">
        <f t="shared" si="24"/>
        <v>0</v>
      </c>
      <c r="W185" s="59">
        <f t="shared" si="25"/>
        <v>0</v>
      </c>
      <c r="X185" s="59">
        <f t="shared" si="26"/>
        <v>0</v>
      </c>
    </row>
    <row r="186" spans="2:24" x14ac:dyDescent="0.35">
      <c r="B186" s="390"/>
      <c r="C186" s="20" t="s">
        <v>61</v>
      </c>
      <c r="D186" s="46">
        <f t="shared" si="27"/>
        <v>0</v>
      </c>
      <c r="E186" s="51">
        <f t="shared" si="28"/>
        <v>0</v>
      </c>
      <c r="F186" s="51">
        <f t="shared" si="29"/>
        <v>0</v>
      </c>
      <c r="G186" s="51">
        <f t="shared" si="30"/>
        <v>0</v>
      </c>
      <c r="H186" s="51">
        <f t="shared" si="31"/>
        <v>0</v>
      </c>
      <c r="I186" s="51">
        <f t="shared" si="32"/>
        <v>0</v>
      </c>
      <c r="J186" s="51">
        <f t="shared" si="33"/>
        <v>0</v>
      </c>
      <c r="K186" s="51">
        <f t="shared" si="34"/>
        <v>0</v>
      </c>
      <c r="L186" s="51">
        <f t="shared" si="35"/>
        <v>0</v>
      </c>
      <c r="M186" s="51">
        <f t="shared" si="36"/>
        <v>0</v>
      </c>
      <c r="N186" s="51">
        <f t="shared" si="37"/>
        <v>0</v>
      </c>
      <c r="O186" s="51">
        <f t="shared" si="38"/>
        <v>0</v>
      </c>
      <c r="P186" s="51">
        <f t="shared" si="39"/>
        <v>0</v>
      </c>
      <c r="Q186" s="51">
        <f t="shared" si="40"/>
        <v>0</v>
      </c>
      <c r="R186" s="51">
        <f t="shared" si="43"/>
        <v>0</v>
      </c>
      <c r="S186" s="51">
        <f t="shared" si="43"/>
        <v>0</v>
      </c>
      <c r="V186" s="59">
        <f t="shared" si="24"/>
        <v>0</v>
      </c>
      <c r="W186" s="59">
        <f t="shared" si="25"/>
        <v>0</v>
      </c>
      <c r="X186" s="59">
        <f t="shared" si="26"/>
        <v>0</v>
      </c>
    </row>
    <row r="187" spans="2:24" x14ac:dyDescent="0.35">
      <c r="B187" s="390"/>
      <c r="C187" s="20" t="s">
        <v>62</v>
      </c>
      <c r="D187" s="46">
        <f t="shared" si="27"/>
        <v>0</v>
      </c>
      <c r="E187" s="51">
        <f t="shared" si="28"/>
        <v>0</v>
      </c>
      <c r="F187" s="51">
        <f t="shared" si="29"/>
        <v>0</v>
      </c>
      <c r="G187" s="51">
        <f t="shared" si="30"/>
        <v>0</v>
      </c>
      <c r="H187" s="51">
        <f t="shared" si="31"/>
        <v>0</v>
      </c>
      <c r="I187" s="51">
        <f t="shared" si="32"/>
        <v>0</v>
      </c>
      <c r="J187" s="51">
        <f t="shared" si="33"/>
        <v>0</v>
      </c>
      <c r="K187" s="51">
        <f t="shared" si="34"/>
        <v>0</v>
      </c>
      <c r="L187" s="51">
        <f t="shared" si="35"/>
        <v>0</v>
      </c>
      <c r="M187" s="51">
        <f t="shared" si="36"/>
        <v>0</v>
      </c>
      <c r="N187" s="51">
        <f t="shared" si="37"/>
        <v>0</v>
      </c>
      <c r="O187" s="51">
        <f t="shared" si="38"/>
        <v>0</v>
      </c>
      <c r="P187" s="51">
        <f t="shared" si="39"/>
        <v>0</v>
      </c>
      <c r="Q187" s="51">
        <f t="shared" si="40"/>
        <v>0</v>
      </c>
      <c r="R187" s="51">
        <f t="shared" si="43"/>
        <v>0</v>
      </c>
      <c r="S187" s="51">
        <f t="shared" si="43"/>
        <v>0</v>
      </c>
      <c r="V187" s="59">
        <f t="shared" si="24"/>
        <v>0</v>
      </c>
      <c r="W187" s="59">
        <f t="shared" si="25"/>
        <v>0</v>
      </c>
      <c r="X187" s="59">
        <f t="shared" si="26"/>
        <v>0</v>
      </c>
    </row>
    <row r="188" spans="2:24" x14ac:dyDescent="0.35">
      <c r="B188" s="391"/>
      <c r="C188" s="27" t="s">
        <v>63</v>
      </c>
      <c r="D188" s="47">
        <f t="shared" si="27"/>
        <v>0</v>
      </c>
      <c r="E188" s="52">
        <f t="shared" si="28"/>
        <v>0</v>
      </c>
      <c r="F188" s="52">
        <f t="shared" si="29"/>
        <v>0</v>
      </c>
      <c r="G188" s="52">
        <f t="shared" si="30"/>
        <v>0</v>
      </c>
      <c r="H188" s="52">
        <f t="shared" si="31"/>
        <v>0</v>
      </c>
      <c r="I188" s="52">
        <f t="shared" si="32"/>
        <v>0</v>
      </c>
      <c r="J188" s="52">
        <f t="shared" si="33"/>
        <v>0</v>
      </c>
      <c r="K188" s="52">
        <f t="shared" si="34"/>
        <v>0</v>
      </c>
      <c r="L188" s="52">
        <f t="shared" si="35"/>
        <v>0</v>
      </c>
      <c r="M188" s="52">
        <f t="shared" si="36"/>
        <v>0</v>
      </c>
      <c r="N188" s="52">
        <f t="shared" si="37"/>
        <v>0</v>
      </c>
      <c r="O188" s="52">
        <f t="shared" si="38"/>
        <v>0</v>
      </c>
      <c r="P188" s="52">
        <f t="shared" si="39"/>
        <v>0</v>
      </c>
      <c r="Q188" s="52">
        <f t="shared" si="40"/>
        <v>0</v>
      </c>
      <c r="R188" s="52">
        <f t="shared" si="43"/>
        <v>0</v>
      </c>
      <c r="S188" s="52">
        <f t="shared" si="43"/>
        <v>0</v>
      </c>
      <c r="V188" s="60">
        <f t="shared" si="24"/>
        <v>0</v>
      </c>
      <c r="W188" s="60">
        <f t="shared" si="25"/>
        <v>0</v>
      </c>
      <c r="X188" s="60">
        <f t="shared" si="26"/>
        <v>0</v>
      </c>
    </row>
    <row r="189" spans="2:24" x14ac:dyDescent="0.35">
      <c r="B189" s="393" t="s">
        <v>10</v>
      </c>
      <c r="C189" s="28" t="s">
        <v>59</v>
      </c>
      <c r="D189" s="48">
        <f t="shared" si="27"/>
        <v>0</v>
      </c>
      <c r="E189" s="53">
        <f t="shared" si="28"/>
        <v>0</v>
      </c>
      <c r="F189" s="53">
        <f t="shared" si="29"/>
        <v>0</v>
      </c>
      <c r="G189" s="53">
        <f t="shared" si="30"/>
        <v>0</v>
      </c>
      <c r="H189" s="51">
        <f t="shared" si="31"/>
        <v>0</v>
      </c>
      <c r="I189" s="51">
        <f t="shared" si="32"/>
        <v>0</v>
      </c>
      <c r="J189" s="51">
        <f t="shared" si="33"/>
        <v>0</v>
      </c>
      <c r="K189" s="51">
        <f t="shared" si="34"/>
        <v>0</v>
      </c>
      <c r="L189" s="51">
        <f t="shared" si="35"/>
        <v>0</v>
      </c>
      <c r="M189" s="51">
        <f t="shared" si="36"/>
        <v>0</v>
      </c>
      <c r="N189" s="51">
        <f t="shared" si="37"/>
        <v>0</v>
      </c>
      <c r="O189" s="51">
        <f t="shared" si="38"/>
        <v>0</v>
      </c>
      <c r="P189" s="51">
        <f t="shared" si="39"/>
        <v>0</v>
      </c>
      <c r="Q189" s="51">
        <f t="shared" si="40"/>
        <v>0</v>
      </c>
      <c r="R189" s="51">
        <f t="shared" si="43"/>
        <v>0</v>
      </c>
      <c r="S189" s="51">
        <f t="shared" si="43"/>
        <v>0</v>
      </c>
      <c r="V189" s="61">
        <f t="shared" si="24"/>
        <v>0</v>
      </c>
      <c r="W189" s="61">
        <f t="shared" si="25"/>
        <v>0</v>
      </c>
      <c r="X189" s="61">
        <f t="shared" si="26"/>
        <v>0</v>
      </c>
    </row>
    <row r="190" spans="2:24" x14ac:dyDescent="0.35">
      <c r="B190" s="390"/>
      <c r="C190" s="20" t="s">
        <v>60</v>
      </c>
      <c r="D190" s="46">
        <f t="shared" si="27"/>
        <v>0</v>
      </c>
      <c r="E190" s="51">
        <f t="shared" si="28"/>
        <v>0</v>
      </c>
      <c r="F190" s="51">
        <f t="shared" si="29"/>
        <v>0</v>
      </c>
      <c r="G190" s="51">
        <f t="shared" si="30"/>
        <v>0</v>
      </c>
      <c r="H190" s="51">
        <f t="shared" si="31"/>
        <v>0</v>
      </c>
      <c r="I190" s="51">
        <f t="shared" si="32"/>
        <v>0</v>
      </c>
      <c r="J190" s="51">
        <f t="shared" si="33"/>
        <v>0</v>
      </c>
      <c r="K190" s="51">
        <f t="shared" si="34"/>
        <v>0</v>
      </c>
      <c r="L190" s="51">
        <f t="shared" si="35"/>
        <v>0</v>
      </c>
      <c r="M190" s="51">
        <f t="shared" si="36"/>
        <v>0</v>
      </c>
      <c r="N190" s="51">
        <f t="shared" si="37"/>
        <v>0</v>
      </c>
      <c r="O190" s="51">
        <f t="shared" si="38"/>
        <v>0</v>
      </c>
      <c r="P190" s="51">
        <f t="shared" si="39"/>
        <v>0</v>
      </c>
      <c r="Q190" s="51">
        <f t="shared" si="40"/>
        <v>0</v>
      </c>
      <c r="R190" s="51">
        <f t="shared" si="43"/>
        <v>0</v>
      </c>
      <c r="S190" s="51">
        <f t="shared" si="43"/>
        <v>0</v>
      </c>
      <c r="V190" s="59">
        <f t="shared" si="24"/>
        <v>0</v>
      </c>
      <c r="W190" s="59">
        <f t="shared" si="25"/>
        <v>0</v>
      </c>
      <c r="X190" s="59">
        <f t="shared" si="26"/>
        <v>0</v>
      </c>
    </row>
    <row r="191" spans="2:24" x14ac:dyDescent="0.35">
      <c r="B191" s="390"/>
      <c r="C191" s="20" t="s">
        <v>61</v>
      </c>
      <c r="D191" s="46">
        <f t="shared" si="27"/>
        <v>0</v>
      </c>
      <c r="E191" s="51">
        <f t="shared" si="28"/>
        <v>0</v>
      </c>
      <c r="F191" s="51">
        <f t="shared" si="29"/>
        <v>0</v>
      </c>
      <c r="G191" s="51">
        <f t="shared" si="30"/>
        <v>0</v>
      </c>
      <c r="H191" s="51">
        <f t="shared" si="31"/>
        <v>0</v>
      </c>
      <c r="I191" s="51">
        <f t="shared" si="32"/>
        <v>0</v>
      </c>
      <c r="J191" s="51">
        <f t="shared" si="33"/>
        <v>0</v>
      </c>
      <c r="K191" s="51">
        <f t="shared" si="34"/>
        <v>0</v>
      </c>
      <c r="L191" s="51">
        <f t="shared" si="35"/>
        <v>0</v>
      </c>
      <c r="M191" s="51">
        <f t="shared" si="36"/>
        <v>0</v>
      </c>
      <c r="N191" s="51">
        <f t="shared" si="37"/>
        <v>0</v>
      </c>
      <c r="O191" s="51">
        <f t="shared" si="38"/>
        <v>0</v>
      </c>
      <c r="P191" s="51">
        <f t="shared" si="39"/>
        <v>0</v>
      </c>
      <c r="Q191" s="51">
        <f t="shared" si="40"/>
        <v>0</v>
      </c>
      <c r="R191" s="51">
        <f t="shared" si="43"/>
        <v>0</v>
      </c>
      <c r="S191" s="51">
        <f t="shared" si="43"/>
        <v>0</v>
      </c>
      <c r="V191" s="59">
        <f t="shared" si="24"/>
        <v>0</v>
      </c>
      <c r="W191" s="59">
        <f t="shared" si="25"/>
        <v>0</v>
      </c>
      <c r="X191" s="59">
        <f t="shared" si="26"/>
        <v>0</v>
      </c>
    </row>
    <row r="192" spans="2:24" x14ac:dyDescent="0.35">
      <c r="B192" s="390"/>
      <c r="C192" s="20" t="s">
        <v>62</v>
      </c>
      <c r="D192" s="46">
        <f t="shared" si="27"/>
        <v>0</v>
      </c>
      <c r="E192" s="51">
        <f t="shared" si="28"/>
        <v>0</v>
      </c>
      <c r="F192" s="51">
        <f t="shared" si="29"/>
        <v>0</v>
      </c>
      <c r="G192" s="51">
        <f t="shared" si="30"/>
        <v>0</v>
      </c>
      <c r="H192" s="51">
        <f t="shared" si="31"/>
        <v>0</v>
      </c>
      <c r="I192" s="51">
        <f t="shared" si="32"/>
        <v>0</v>
      </c>
      <c r="J192" s="51">
        <f t="shared" si="33"/>
        <v>0</v>
      </c>
      <c r="K192" s="51">
        <f t="shared" si="34"/>
        <v>0</v>
      </c>
      <c r="L192" s="51">
        <f t="shared" si="35"/>
        <v>0</v>
      </c>
      <c r="M192" s="51">
        <f t="shared" si="36"/>
        <v>0</v>
      </c>
      <c r="N192" s="51">
        <f t="shared" si="37"/>
        <v>0</v>
      </c>
      <c r="O192" s="51">
        <f t="shared" si="38"/>
        <v>0</v>
      </c>
      <c r="P192" s="51">
        <f t="shared" si="39"/>
        <v>0</v>
      </c>
      <c r="Q192" s="51">
        <f t="shared" si="40"/>
        <v>0</v>
      </c>
      <c r="R192" s="51">
        <f t="shared" si="43"/>
        <v>0</v>
      </c>
      <c r="S192" s="51">
        <f t="shared" si="43"/>
        <v>0</v>
      </c>
      <c r="V192" s="59">
        <f t="shared" si="24"/>
        <v>0</v>
      </c>
      <c r="W192" s="59">
        <f t="shared" si="25"/>
        <v>0</v>
      </c>
      <c r="X192" s="59">
        <f t="shared" si="26"/>
        <v>0</v>
      </c>
    </row>
    <row r="193" spans="2:24" x14ac:dyDescent="0.35">
      <c r="B193" s="391"/>
      <c r="C193" s="27" t="s">
        <v>63</v>
      </c>
      <c r="D193" s="47">
        <f t="shared" si="27"/>
        <v>0</v>
      </c>
      <c r="E193" s="52">
        <f t="shared" si="28"/>
        <v>0</v>
      </c>
      <c r="F193" s="52">
        <f t="shared" si="29"/>
        <v>0</v>
      </c>
      <c r="G193" s="52">
        <f t="shared" si="30"/>
        <v>0</v>
      </c>
      <c r="H193" s="52">
        <f t="shared" si="31"/>
        <v>0</v>
      </c>
      <c r="I193" s="52">
        <f t="shared" si="32"/>
        <v>0</v>
      </c>
      <c r="J193" s="52">
        <f t="shared" si="33"/>
        <v>0</v>
      </c>
      <c r="K193" s="52">
        <f t="shared" si="34"/>
        <v>0</v>
      </c>
      <c r="L193" s="52">
        <f t="shared" si="35"/>
        <v>0</v>
      </c>
      <c r="M193" s="52">
        <f t="shared" si="36"/>
        <v>0</v>
      </c>
      <c r="N193" s="52">
        <f t="shared" si="37"/>
        <v>0</v>
      </c>
      <c r="O193" s="52">
        <f t="shared" si="38"/>
        <v>0</v>
      </c>
      <c r="P193" s="52">
        <f t="shared" si="39"/>
        <v>0</v>
      </c>
      <c r="Q193" s="52">
        <f t="shared" si="40"/>
        <v>0</v>
      </c>
      <c r="R193" s="52">
        <f t="shared" si="43"/>
        <v>0</v>
      </c>
      <c r="S193" s="52">
        <f t="shared" si="43"/>
        <v>0</v>
      </c>
      <c r="V193" s="60">
        <f t="shared" si="24"/>
        <v>0</v>
      </c>
      <c r="W193" s="60">
        <f t="shared" si="25"/>
        <v>0</v>
      </c>
      <c r="X193" s="60">
        <f t="shared" si="26"/>
        <v>0</v>
      </c>
    </row>
    <row r="194" spans="2:24" x14ac:dyDescent="0.35">
      <c r="B194" s="393" t="s">
        <v>11</v>
      </c>
      <c r="C194" s="28" t="s">
        <v>59</v>
      </c>
      <c r="D194" s="48">
        <f t="shared" si="27"/>
        <v>0</v>
      </c>
      <c r="E194" s="53">
        <f t="shared" si="28"/>
        <v>0</v>
      </c>
      <c r="F194" s="53">
        <f t="shared" si="29"/>
        <v>0</v>
      </c>
      <c r="G194" s="53">
        <f t="shared" si="30"/>
        <v>0</v>
      </c>
      <c r="H194" s="51">
        <f t="shared" si="31"/>
        <v>0</v>
      </c>
      <c r="I194" s="51">
        <f t="shared" si="32"/>
        <v>0</v>
      </c>
      <c r="J194" s="51">
        <f t="shared" si="33"/>
        <v>0</v>
      </c>
      <c r="K194" s="51">
        <f t="shared" si="34"/>
        <v>0</v>
      </c>
      <c r="L194" s="51">
        <f t="shared" si="35"/>
        <v>0</v>
      </c>
      <c r="M194" s="51">
        <f t="shared" si="36"/>
        <v>0</v>
      </c>
      <c r="N194" s="51">
        <f t="shared" si="37"/>
        <v>0</v>
      </c>
      <c r="O194" s="51">
        <f t="shared" si="38"/>
        <v>0</v>
      </c>
      <c r="P194" s="51">
        <f t="shared" si="39"/>
        <v>0</v>
      </c>
      <c r="Q194" s="51">
        <f t="shared" si="40"/>
        <v>0</v>
      </c>
      <c r="R194" s="51">
        <f t="shared" si="43"/>
        <v>0</v>
      </c>
      <c r="S194" s="51">
        <f t="shared" si="43"/>
        <v>0</v>
      </c>
      <c r="V194" s="61">
        <f t="shared" si="24"/>
        <v>0</v>
      </c>
      <c r="W194" s="61">
        <f t="shared" si="25"/>
        <v>0</v>
      </c>
      <c r="X194" s="61">
        <f t="shared" si="26"/>
        <v>0</v>
      </c>
    </row>
    <row r="195" spans="2:24" x14ac:dyDescent="0.35">
      <c r="B195" s="390"/>
      <c r="C195" s="20" t="s">
        <v>60</v>
      </c>
      <c r="D195" s="46">
        <f t="shared" si="27"/>
        <v>0</v>
      </c>
      <c r="E195" s="51">
        <f t="shared" si="28"/>
        <v>0</v>
      </c>
      <c r="F195" s="51">
        <f t="shared" si="29"/>
        <v>0</v>
      </c>
      <c r="G195" s="51">
        <f t="shared" si="30"/>
        <v>0</v>
      </c>
      <c r="H195" s="51">
        <f t="shared" si="31"/>
        <v>0</v>
      </c>
      <c r="I195" s="51">
        <f t="shared" si="32"/>
        <v>0</v>
      </c>
      <c r="J195" s="51">
        <f t="shared" si="33"/>
        <v>0</v>
      </c>
      <c r="K195" s="51">
        <f t="shared" si="34"/>
        <v>0</v>
      </c>
      <c r="L195" s="51">
        <f t="shared" si="35"/>
        <v>0</v>
      </c>
      <c r="M195" s="51">
        <f t="shared" si="36"/>
        <v>0</v>
      </c>
      <c r="N195" s="51">
        <f t="shared" si="37"/>
        <v>0</v>
      </c>
      <c r="O195" s="51">
        <f t="shared" si="38"/>
        <v>0</v>
      </c>
      <c r="P195" s="51">
        <f t="shared" si="39"/>
        <v>0</v>
      </c>
      <c r="Q195" s="51">
        <f t="shared" si="40"/>
        <v>0</v>
      </c>
      <c r="R195" s="51">
        <f t="shared" si="43"/>
        <v>0</v>
      </c>
      <c r="S195" s="51">
        <f t="shared" si="43"/>
        <v>0</v>
      </c>
      <c r="V195" s="59">
        <f t="shared" si="24"/>
        <v>0</v>
      </c>
      <c r="W195" s="59">
        <f t="shared" si="25"/>
        <v>0</v>
      </c>
      <c r="X195" s="59">
        <f t="shared" si="26"/>
        <v>0</v>
      </c>
    </row>
    <row r="196" spans="2:24" x14ac:dyDescent="0.35">
      <c r="B196" s="390"/>
      <c r="C196" s="20" t="s">
        <v>61</v>
      </c>
      <c r="D196" s="46">
        <f t="shared" si="27"/>
        <v>0</v>
      </c>
      <c r="E196" s="51">
        <f t="shared" si="28"/>
        <v>0</v>
      </c>
      <c r="F196" s="51">
        <f t="shared" si="29"/>
        <v>0</v>
      </c>
      <c r="G196" s="51">
        <f t="shared" si="30"/>
        <v>0</v>
      </c>
      <c r="H196" s="51">
        <f t="shared" si="31"/>
        <v>0</v>
      </c>
      <c r="I196" s="51">
        <f t="shared" si="32"/>
        <v>0</v>
      </c>
      <c r="J196" s="51">
        <f t="shared" si="33"/>
        <v>0</v>
      </c>
      <c r="K196" s="51">
        <f t="shared" si="34"/>
        <v>0</v>
      </c>
      <c r="L196" s="51">
        <f t="shared" si="35"/>
        <v>0</v>
      </c>
      <c r="M196" s="51">
        <f t="shared" si="36"/>
        <v>0</v>
      </c>
      <c r="N196" s="51">
        <f t="shared" si="37"/>
        <v>0</v>
      </c>
      <c r="O196" s="51">
        <f t="shared" si="38"/>
        <v>0</v>
      </c>
      <c r="P196" s="51">
        <f t="shared" si="39"/>
        <v>0</v>
      </c>
      <c r="Q196" s="51">
        <f t="shared" si="40"/>
        <v>0</v>
      </c>
      <c r="R196" s="51">
        <f t="shared" si="43"/>
        <v>0</v>
      </c>
      <c r="S196" s="51">
        <f t="shared" si="43"/>
        <v>0</v>
      </c>
      <c r="V196" s="59">
        <f t="shared" si="24"/>
        <v>0</v>
      </c>
      <c r="W196" s="59">
        <f t="shared" si="25"/>
        <v>0</v>
      </c>
      <c r="X196" s="59">
        <f t="shared" si="26"/>
        <v>0</v>
      </c>
    </row>
    <row r="197" spans="2:24" x14ac:dyDescent="0.35">
      <c r="B197" s="390"/>
      <c r="C197" s="20" t="s">
        <v>62</v>
      </c>
      <c r="D197" s="46">
        <f t="shared" si="27"/>
        <v>0</v>
      </c>
      <c r="E197" s="51">
        <f t="shared" si="28"/>
        <v>0</v>
      </c>
      <c r="F197" s="51">
        <f t="shared" si="29"/>
        <v>0</v>
      </c>
      <c r="G197" s="51">
        <f t="shared" si="30"/>
        <v>0</v>
      </c>
      <c r="H197" s="51">
        <f t="shared" si="31"/>
        <v>0</v>
      </c>
      <c r="I197" s="51">
        <f t="shared" si="32"/>
        <v>0</v>
      </c>
      <c r="J197" s="51">
        <f t="shared" si="33"/>
        <v>0</v>
      </c>
      <c r="K197" s="51">
        <f t="shared" si="34"/>
        <v>0</v>
      </c>
      <c r="L197" s="51">
        <f t="shared" si="35"/>
        <v>0</v>
      </c>
      <c r="M197" s="51">
        <f t="shared" si="36"/>
        <v>0</v>
      </c>
      <c r="N197" s="51">
        <f t="shared" si="37"/>
        <v>0</v>
      </c>
      <c r="O197" s="51">
        <f t="shared" si="38"/>
        <v>0</v>
      </c>
      <c r="P197" s="51">
        <f t="shared" si="39"/>
        <v>0</v>
      </c>
      <c r="Q197" s="51">
        <f t="shared" si="40"/>
        <v>0</v>
      </c>
      <c r="R197" s="51">
        <f t="shared" si="43"/>
        <v>0</v>
      </c>
      <c r="S197" s="51">
        <f t="shared" si="43"/>
        <v>0</v>
      </c>
      <c r="V197" s="59">
        <f t="shared" si="24"/>
        <v>0</v>
      </c>
      <c r="W197" s="59">
        <f t="shared" si="25"/>
        <v>0</v>
      </c>
      <c r="X197" s="59">
        <f t="shared" si="26"/>
        <v>0</v>
      </c>
    </row>
    <row r="198" spans="2:24" x14ac:dyDescent="0.35">
      <c r="B198" s="391"/>
      <c r="C198" s="27" t="s">
        <v>63</v>
      </c>
      <c r="D198" s="47">
        <f t="shared" si="27"/>
        <v>0</v>
      </c>
      <c r="E198" s="52">
        <f t="shared" si="28"/>
        <v>0</v>
      </c>
      <c r="F198" s="52">
        <f t="shared" si="29"/>
        <v>0</v>
      </c>
      <c r="G198" s="52">
        <f t="shared" si="30"/>
        <v>0</v>
      </c>
      <c r="H198" s="52">
        <f t="shared" si="31"/>
        <v>0</v>
      </c>
      <c r="I198" s="52">
        <f t="shared" si="32"/>
        <v>0</v>
      </c>
      <c r="J198" s="52">
        <f t="shared" si="33"/>
        <v>0</v>
      </c>
      <c r="K198" s="52">
        <f t="shared" si="34"/>
        <v>0</v>
      </c>
      <c r="L198" s="52">
        <f t="shared" si="35"/>
        <v>0</v>
      </c>
      <c r="M198" s="52">
        <f t="shared" si="36"/>
        <v>0</v>
      </c>
      <c r="N198" s="52">
        <f t="shared" si="37"/>
        <v>0</v>
      </c>
      <c r="O198" s="52">
        <f t="shared" si="38"/>
        <v>0</v>
      </c>
      <c r="P198" s="52">
        <f t="shared" si="39"/>
        <v>0</v>
      </c>
      <c r="Q198" s="52">
        <f t="shared" si="40"/>
        <v>0</v>
      </c>
      <c r="R198" s="52">
        <f t="shared" ref="R198:S213" si="44">(R57/$R$76)*100</f>
        <v>0</v>
      </c>
      <c r="S198" s="52">
        <f t="shared" si="44"/>
        <v>0</v>
      </c>
      <c r="V198" s="60">
        <f t="shared" si="24"/>
        <v>0</v>
      </c>
      <c r="W198" s="60">
        <f t="shared" si="25"/>
        <v>0</v>
      </c>
      <c r="X198" s="60">
        <f t="shared" si="26"/>
        <v>0</v>
      </c>
    </row>
    <row r="199" spans="2:24" x14ac:dyDescent="0.35">
      <c r="B199" s="393" t="s">
        <v>12</v>
      </c>
      <c r="C199" s="28" t="s">
        <v>59</v>
      </c>
      <c r="D199" s="48">
        <f t="shared" si="27"/>
        <v>0</v>
      </c>
      <c r="E199" s="53">
        <f t="shared" si="28"/>
        <v>0</v>
      </c>
      <c r="F199" s="53">
        <f t="shared" si="29"/>
        <v>0</v>
      </c>
      <c r="G199" s="53">
        <f t="shared" si="30"/>
        <v>0</v>
      </c>
      <c r="H199" s="51">
        <f t="shared" si="31"/>
        <v>0</v>
      </c>
      <c r="I199" s="51">
        <f t="shared" si="32"/>
        <v>0</v>
      </c>
      <c r="J199" s="51">
        <f t="shared" si="33"/>
        <v>0</v>
      </c>
      <c r="K199" s="51">
        <f t="shared" si="34"/>
        <v>0</v>
      </c>
      <c r="L199" s="51">
        <f t="shared" si="35"/>
        <v>0</v>
      </c>
      <c r="M199" s="51">
        <f t="shared" si="36"/>
        <v>0</v>
      </c>
      <c r="N199" s="51">
        <f t="shared" si="37"/>
        <v>0</v>
      </c>
      <c r="O199" s="51">
        <f t="shared" si="38"/>
        <v>0</v>
      </c>
      <c r="P199" s="51">
        <f t="shared" si="39"/>
        <v>0</v>
      </c>
      <c r="Q199" s="51">
        <f t="shared" si="40"/>
        <v>0</v>
      </c>
      <c r="R199" s="51">
        <f t="shared" si="44"/>
        <v>0</v>
      </c>
      <c r="S199" s="51">
        <f t="shared" si="44"/>
        <v>0</v>
      </c>
      <c r="V199" s="61">
        <f t="shared" si="24"/>
        <v>0</v>
      </c>
      <c r="W199" s="61">
        <f t="shared" si="25"/>
        <v>0</v>
      </c>
      <c r="X199" s="61">
        <f t="shared" si="26"/>
        <v>0</v>
      </c>
    </row>
    <row r="200" spans="2:24" x14ac:dyDescent="0.35">
      <c r="B200" s="390"/>
      <c r="C200" s="20" t="s">
        <v>60</v>
      </c>
      <c r="D200" s="46">
        <f t="shared" si="27"/>
        <v>0</v>
      </c>
      <c r="E200" s="51">
        <f t="shared" si="28"/>
        <v>0</v>
      </c>
      <c r="F200" s="51">
        <f t="shared" si="29"/>
        <v>0</v>
      </c>
      <c r="G200" s="51">
        <f t="shared" si="30"/>
        <v>0</v>
      </c>
      <c r="H200" s="51">
        <f t="shared" si="31"/>
        <v>0</v>
      </c>
      <c r="I200" s="51">
        <f t="shared" si="32"/>
        <v>0</v>
      </c>
      <c r="J200" s="51">
        <f t="shared" si="33"/>
        <v>0</v>
      </c>
      <c r="K200" s="51">
        <f t="shared" si="34"/>
        <v>0</v>
      </c>
      <c r="L200" s="51">
        <f t="shared" si="35"/>
        <v>0</v>
      </c>
      <c r="M200" s="51">
        <f t="shared" si="36"/>
        <v>0</v>
      </c>
      <c r="N200" s="51">
        <f t="shared" si="37"/>
        <v>0</v>
      </c>
      <c r="O200" s="51">
        <f t="shared" si="38"/>
        <v>0</v>
      </c>
      <c r="P200" s="51">
        <f t="shared" si="39"/>
        <v>0</v>
      </c>
      <c r="Q200" s="51">
        <f t="shared" si="40"/>
        <v>0</v>
      </c>
      <c r="R200" s="51">
        <f t="shared" si="44"/>
        <v>0</v>
      </c>
      <c r="S200" s="51">
        <f t="shared" si="44"/>
        <v>0</v>
      </c>
      <c r="V200" s="59">
        <f t="shared" si="24"/>
        <v>0</v>
      </c>
      <c r="W200" s="59">
        <f t="shared" si="25"/>
        <v>0</v>
      </c>
      <c r="X200" s="59">
        <f t="shared" si="26"/>
        <v>0</v>
      </c>
    </row>
    <row r="201" spans="2:24" x14ac:dyDescent="0.35">
      <c r="B201" s="390"/>
      <c r="C201" s="20" t="s">
        <v>61</v>
      </c>
      <c r="D201" s="46">
        <f t="shared" si="27"/>
        <v>0</v>
      </c>
      <c r="E201" s="51">
        <f t="shared" si="28"/>
        <v>0</v>
      </c>
      <c r="F201" s="51">
        <f t="shared" si="29"/>
        <v>0</v>
      </c>
      <c r="G201" s="51">
        <f t="shared" si="30"/>
        <v>0</v>
      </c>
      <c r="H201" s="51">
        <f t="shared" si="31"/>
        <v>0</v>
      </c>
      <c r="I201" s="51">
        <f t="shared" si="32"/>
        <v>0</v>
      </c>
      <c r="J201" s="51">
        <f t="shared" si="33"/>
        <v>0</v>
      </c>
      <c r="K201" s="51">
        <f t="shared" si="34"/>
        <v>0</v>
      </c>
      <c r="L201" s="51">
        <f t="shared" si="35"/>
        <v>0</v>
      </c>
      <c r="M201" s="51">
        <f t="shared" si="36"/>
        <v>0</v>
      </c>
      <c r="N201" s="51">
        <f t="shared" si="37"/>
        <v>0</v>
      </c>
      <c r="O201" s="51">
        <f t="shared" si="38"/>
        <v>0</v>
      </c>
      <c r="P201" s="51">
        <f t="shared" si="39"/>
        <v>0</v>
      </c>
      <c r="Q201" s="51">
        <f t="shared" si="40"/>
        <v>0</v>
      </c>
      <c r="R201" s="51">
        <f t="shared" si="44"/>
        <v>0</v>
      </c>
      <c r="S201" s="51">
        <f t="shared" si="44"/>
        <v>0</v>
      </c>
      <c r="V201" s="59">
        <f t="shared" si="24"/>
        <v>0</v>
      </c>
      <c r="W201" s="59">
        <f t="shared" si="25"/>
        <v>0</v>
      </c>
      <c r="X201" s="59">
        <f t="shared" si="26"/>
        <v>0</v>
      </c>
    </row>
    <row r="202" spans="2:24" x14ac:dyDescent="0.35">
      <c r="B202" s="390"/>
      <c r="C202" s="20" t="s">
        <v>62</v>
      </c>
      <c r="D202" s="46">
        <f t="shared" si="27"/>
        <v>0</v>
      </c>
      <c r="E202" s="51">
        <f t="shared" si="28"/>
        <v>0</v>
      </c>
      <c r="F202" s="51">
        <f t="shared" si="29"/>
        <v>0</v>
      </c>
      <c r="G202" s="51">
        <f t="shared" si="30"/>
        <v>0</v>
      </c>
      <c r="H202" s="51">
        <f t="shared" si="31"/>
        <v>0</v>
      </c>
      <c r="I202" s="51">
        <f t="shared" si="32"/>
        <v>0</v>
      </c>
      <c r="J202" s="51">
        <f t="shared" si="33"/>
        <v>0</v>
      </c>
      <c r="K202" s="51">
        <f t="shared" si="34"/>
        <v>0</v>
      </c>
      <c r="L202" s="51">
        <f t="shared" si="35"/>
        <v>0</v>
      </c>
      <c r="M202" s="51">
        <f t="shared" si="36"/>
        <v>0</v>
      </c>
      <c r="N202" s="51">
        <f t="shared" si="37"/>
        <v>0</v>
      </c>
      <c r="O202" s="51">
        <f t="shared" si="38"/>
        <v>0</v>
      </c>
      <c r="P202" s="51">
        <f t="shared" si="39"/>
        <v>0</v>
      </c>
      <c r="Q202" s="51">
        <f t="shared" si="40"/>
        <v>0</v>
      </c>
      <c r="R202" s="51">
        <f t="shared" si="44"/>
        <v>0</v>
      </c>
      <c r="S202" s="51">
        <f t="shared" si="44"/>
        <v>0</v>
      </c>
      <c r="V202" s="59">
        <f t="shared" si="24"/>
        <v>0</v>
      </c>
      <c r="W202" s="59">
        <f t="shared" si="25"/>
        <v>0</v>
      </c>
      <c r="X202" s="59">
        <f t="shared" si="26"/>
        <v>0</v>
      </c>
    </row>
    <row r="203" spans="2:24" x14ac:dyDescent="0.35">
      <c r="B203" s="391"/>
      <c r="C203" s="27" t="s">
        <v>63</v>
      </c>
      <c r="D203" s="47">
        <f t="shared" si="27"/>
        <v>0</v>
      </c>
      <c r="E203" s="52">
        <f t="shared" si="28"/>
        <v>0</v>
      </c>
      <c r="F203" s="52">
        <f t="shared" si="29"/>
        <v>0</v>
      </c>
      <c r="G203" s="52">
        <f t="shared" si="30"/>
        <v>0</v>
      </c>
      <c r="H203" s="52">
        <f t="shared" si="31"/>
        <v>0</v>
      </c>
      <c r="I203" s="52">
        <f t="shared" si="32"/>
        <v>0</v>
      </c>
      <c r="J203" s="52">
        <f t="shared" si="33"/>
        <v>0</v>
      </c>
      <c r="K203" s="52">
        <f t="shared" si="34"/>
        <v>0</v>
      </c>
      <c r="L203" s="52">
        <f t="shared" si="35"/>
        <v>0</v>
      </c>
      <c r="M203" s="52">
        <f t="shared" si="36"/>
        <v>0</v>
      </c>
      <c r="N203" s="52">
        <f t="shared" si="37"/>
        <v>0</v>
      </c>
      <c r="O203" s="52">
        <f t="shared" si="38"/>
        <v>0</v>
      </c>
      <c r="P203" s="52">
        <f t="shared" si="39"/>
        <v>0</v>
      </c>
      <c r="Q203" s="52">
        <f t="shared" si="40"/>
        <v>0</v>
      </c>
      <c r="R203" s="52">
        <f t="shared" si="44"/>
        <v>0</v>
      </c>
      <c r="S203" s="52">
        <f t="shared" si="44"/>
        <v>0</v>
      </c>
      <c r="V203" s="60">
        <f t="shared" si="24"/>
        <v>0</v>
      </c>
      <c r="W203" s="60">
        <f t="shared" si="25"/>
        <v>0</v>
      </c>
      <c r="X203" s="60">
        <f t="shared" si="26"/>
        <v>0</v>
      </c>
    </row>
    <row r="204" spans="2:24" x14ac:dyDescent="0.35">
      <c r="B204" s="388" t="s">
        <v>64</v>
      </c>
      <c r="C204" s="17" t="s">
        <v>59</v>
      </c>
      <c r="D204" s="46">
        <f t="shared" si="27"/>
        <v>0</v>
      </c>
      <c r="E204" s="51">
        <f t="shared" si="28"/>
        <v>0</v>
      </c>
      <c r="F204" s="51">
        <f t="shared" si="29"/>
        <v>0</v>
      </c>
      <c r="G204" s="51">
        <f t="shared" si="30"/>
        <v>0</v>
      </c>
      <c r="H204" s="51">
        <f t="shared" si="31"/>
        <v>0</v>
      </c>
      <c r="I204" s="51">
        <f t="shared" si="32"/>
        <v>0</v>
      </c>
      <c r="J204" s="51">
        <f t="shared" si="33"/>
        <v>0</v>
      </c>
      <c r="K204" s="51">
        <f t="shared" si="34"/>
        <v>0</v>
      </c>
      <c r="L204" s="51">
        <f t="shared" si="35"/>
        <v>0</v>
      </c>
      <c r="M204" s="51">
        <f t="shared" si="36"/>
        <v>0</v>
      </c>
      <c r="N204" s="51">
        <f t="shared" si="37"/>
        <v>0</v>
      </c>
      <c r="O204" s="51">
        <f t="shared" si="38"/>
        <v>0</v>
      </c>
      <c r="P204" s="51">
        <f t="shared" si="39"/>
        <v>0</v>
      </c>
      <c r="Q204" s="51">
        <f t="shared" si="40"/>
        <v>0</v>
      </c>
      <c r="R204" s="51">
        <f t="shared" si="44"/>
        <v>0</v>
      </c>
      <c r="S204" s="51">
        <f t="shared" si="44"/>
        <v>0</v>
      </c>
      <c r="V204" s="59">
        <f t="shared" si="24"/>
        <v>0</v>
      </c>
      <c r="W204" s="59">
        <f t="shared" si="25"/>
        <v>0</v>
      </c>
      <c r="X204" s="59">
        <f t="shared" si="26"/>
        <v>0</v>
      </c>
    </row>
    <row r="205" spans="2:24" x14ac:dyDescent="0.35">
      <c r="B205" s="388"/>
      <c r="C205" s="20" t="s">
        <v>60</v>
      </c>
      <c r="D205" s="46">
        <f t="shared" si="27"/>
        <v>0</v>
      </c>
      <c r="E205" s="51">
        <f t="shared" si="28"/>
        <v>0</v>
      </c>
      <c r="F205" s="51">
        <f t="shared" si="29"/>
        <v>0</v>
      </c>
      <c r="G205" s="51">
        <f t="shared" si="30"/>
        <v>0</v>
      </c>
      <c r="H205" s="51">
        <f t="shared" si="31"/>
        <v>0</v>
      </c>
      <c r="I205" s="51">
        <f t="shared" si="32"/>
        <v>0</v>
      </c>
      <c r="J205" s="51">
        <f t="shared" si="33"/>
        <v>0</v>
      </c>
      <c r="K205" s="51">
        <f t="shared" si="34"/>
        <v>0</v>
      </c>
      <c r="L205" s="51">
        <f t="shared" si="35"/>
        <v>0</v>
      </c>
      <c r="M205" s="51">
        <f t="shared" si="36"/>
        <v>0</v>
      </c>
      <c r="N205" s="51">
        <f t="shared" si="37"/>
        <v>0</v>
      </c>
      <c r="O205" s="51">
        <f t="shared" si="38"/>
        <v>0</v>
      </c>
      <c r="P205" s="51">
        <f t="shared" si="39"/>
        <v>0</v>
      </c>
      <c r="Q205" s="51">
        <f t="shared" si="40"/>
        <v>0</v>
      </c>
      <c r="R205" s="51">
        <f t="shared" si="44"/>
        <v>0</v>
      </c>
      <c r="S205" s="51">
        <f t="shared" si="44"/>
        <v>0</v>
      </c>
      <c r="V205" s="59">
        <f t="shared" si="24"/>
        <v>0</v>
      </c>
      <c r="W205" s="59">
        <f t="shared" si="25"/>
        <v>0</v>
      </c>
      <c r="X205" s="59">
        <f t="shared" si="26"/>
        <v>0</v>
      </c>
    </row>
    <row r="206" spans="2:24" x14ac:dyDescent="0.35">
      <c r="B206" s="388"/>
      <c r="C206" s="20" t="s">
        <v>61</v>
      </c>
      <c r="D206" s="46">
        <f t="shared" si="27"/>
        <v>0</v>
      </c>
      <c r="E206" s="51">
        <f t="shared" si="28"/>
        <v>0</v>
      </c>
      <c r="F206" s="51">
        <f t="shared" si="29"/>
        <v>0</v>
      </c>
      <c r="G206" s="51">
        <f t="shared" si="30"/>
        <v>0</v>
      </c>
      <c r="H206" s="51">
        <f t="shared" si="31"/>
        <v>0</v>
      </c>
      <c r="I206" s="51">
        <f t="shared" si="32"/>
        <v>0</v>
      </c>
      <c r="J206" s="51">
        <f t="shared" si="33"/>
        <v>0</v>
      </c>
      <c r="K206" s="51">
        <f t="shared" si="34"/>
        <v>0</v>
      </c>
      <c r="L206" s="51">
        <f t="shared" si="35"/>
        <v>0</v>
      </c>
      <c r="M206" s="51">
        <f t="shared" si="36"/>
        <v>0</v>
      </c>
      <c r="N206" s="51">
        <f t="shared" si="37"/>
        <v>0</v>
      </c>
      <c r="O206" s="51">
        <f t="shared" si="38"/>
        <v>0</v>
      </c>
      <c r="P206" s="51">
        <f t="shared" si="39"/>
        <v>0</v>
      </c>
      <c r="Q206" s="51">
        <f t="shared" si="40"/>
        <v>0</v>
      </c>
      <c r="R206" s="51">
        <f t="shared" si="44"/>
        <v>0</v>
      </c>
      <c r="S206" s="51">
        <f t="shared" si="44"/>
        <v>0</v>
      </c>
      <c r="V206" s="59">
        <f t="shared" si="24"/>
        <v>0</v>
      </c>
      <c r="W206" s="59">
        <f t="shared" si="25"/>
        <v>0</v>
      </c>
      <c r="X206" s="59">
        <f t="shared" si="26"/>
        <v>0</v>
      </c>
    </row>
    <row r="207" spans="2:24" x14ac:dyDescent="0.35">
      <c r="B207" s="388"/>
      <c r="C207" s="20" t="s">
        <v>62</v>
      </c>
      <c r="D207" s="46">
        <f t="shared" si="27"/>
        <v>0</v>
      </c>
      <c r="E207" s="51">
        <f t="shared" si="28"/>
        <v>0</v>
      </c>
      <c r="F207" s="51">
        <f t="shared" si="29"/>
        <v>0</v>
      </c>
      <c r="G207" s="51">
        <f t="shared" si="30"/>
        <v>0</v>
      </c>
      <c r="H207" s="51">
        <f t="shared" si="31"/>
        <v>0</v>
      </c>
      <c r="I207" s="51">
        <f t="shared" si="32"/>
        <v>0</v>
      </c>
      <c r="J207" s="51">
        <f t="shared" si="33"/>
        <v>0</v>
      </c>
      <c r="K207" s="51">
        <f t="shared" si="34"/>
        <v>0</v>
      </c>
      <c r="L207" s="51">
        <f t="shared" si="35"/>
        <v>0</v>
      </c>
      <c r="M207" s="51">
        <f t="shared" si="36"/>
        <v>0</v>
      </c>
      <c r="N207" s="51">
        <f t="shared" si="37"/>
        <v>0</v>
      </c>
      <c r="O207" s="51">
        <f t="shared" si="38"/>
        <v>0</v>
      </c>
      <c r="P207" s="51">
        <f t="shared" si="39"/>
        <v>0</v>
      </c>
      <c r="Q207" s="51">
        <f t="shared" si="40"/>
        <v>0</v>
      </c>
      <c r="R207" s="51">
        <f t="shared" si="44"/>
        <v>0</v>
      </c>
      <c r="S207" s="51">
        <f t="shared" si="44"/>
        <v>0</v>
      </c>
      <c r="V207" s="59">
        <f t="shared" si="24"/>
        <v>0</v>
      </c>
      <c r="W207" s="59">
        <f t="shared" si="25"/>
        <v>0</v>
      </c>
      <c r="X207" s="59">
        <f t="shared" si="26"/>
        <v>0</v>
      </c>
    </row>
    <row r="208" spans="2:24" x14ac:dyDescent="0.35">
      <c r="B208" s="392"/>
      <c r="C208" s="26" t="s">
        <v>63</v>
      </c>
      <c r="D208" s="49">
        <f t="shared" si="27"/>
        <v>0</v>
      </c>
      <c r="E208" s="54">
        <f t="shared" si="28"/>
        <v>0</v>
      </c>
      <c r="F208" s="54">
        <f t="shared" si="29"/>
        <v>0</v>
      </c>
      <c r="G208" s="54">
        <f t="shared" si="30"/>
        <v>0</v>
      </c>
      <c r="H208" s="52">
        <f t="shared" si="31"/>
        <v>0</v>
      </c>
      <c r="I208" s="52">
        <f t="shared" si="32"/>
        <v>0</v>
      </c>
      <c r="J208" s="52">
        <f t="shared" si="33"/>
        <v>0</v>
      </c>
      <c r="K208" s="52">
        <f t="shared" si="34"/>
        <v>0</v>
      </c>
      <c r="L208" s="52">
        <f t="shared" si="35"/>
        <v>0</v>
      </c>
      <c r="M208" s="52">
        <f t="shared" si="36"/>
        <v>0</v>
      </c>
      <c r="N208" s="52">
        <f t="shared" si="37"/>
        <v>0</v>
      </c>
      <c r="O208" s="52">
        <f t="shared" si="38"/>
        <v>0</v>
      </c>
      <c r="P208" s="52">
        <f t="shared" si="39"/>
        <v>0</v>
      </c>
      <c r="Q208" s="52">
        <f t="shared" si="40"/>
        <v>0</v>
      </c>
      <c r="R208" s="52">
        <f t="shared" si="44"/>
        <v>0</v>
      </c>
      <c r="S208" s="52">
        <f t="shared" si="44"/>
        <v>0</v>
      </c>
      <c r="V208" s="62">
        <f t="shared" si="24"/>
        <v>0</v>
      </c>
      <c r="W208" s="62">
        <f t="shared" si="25"/>
        <v>0</v>
      </c>
      <c r="X208" s="62">
        <f t="shared" si="26"/>
        <v>0</v>
      </c>
    </row>
    <row r="209" spans="1:24" x14ac:dyDescent="0.35">
      <c r="B209" s="388" t="s">
        <v>65</v>
      </c>
      <c r="C209" s="17" t="s">
        <v>59</v>
      </c>
      <c r="D209" s="46">
        <f t="shared" si="27"/>
        <v>0</v>
      </c>
      <c r="E209" s="51">
        <f t="shared" si="28"/>
        <v>0</v>
      </c>
      <c r="F209" s="51">
        <f t="shared" si="29"/>
        <v>0</v>
      </c>
      <c r="G209" s="51">
        <f t="shared" si="30"/>
        <v>0</v>
      </c>
      <c r="H209" s="51">
        <f t="shared" si="31"/>
        <v>0</v>
      </c>
      <c r="I209" s="51">
        <f t="shared" si="32"/>
        <v>0</v>
      </c>
      <c r="J209" s="51">
        <f t="shared" si="33"/>
        <v>0</v>
      </c>
      <c r="K209" s="51">
        <f t="shared" si="34"/>
        <v>0</v>
      </c>
      <c r="L209" s="51">
        <f t="shared" si="35"/>
        <v>0</v>
      </c>
      <c r="M209" s="51">
        <f t="shared" si="36"/>
        <v>0</v>
      </c>
      <c r="N209" s="51">
        <f t="shared" si="37"/>
        <v>0</v>
      </c>
      <c r="O209" s="51">
        <f t="shared" si="38"/>
        <v>0</v>
      </c>
      <c r="P209" s="51">
        <f t="shared" si="39"/>
        <v>0</v>
      </c>
      <c r="Q209" s="51">
        <f t="shared" si="40"/>
        <v>0</v>
      </c>
      <c r="R209" s="51">
        <f t="shared" si="44"/>
        <v>0</v>
      </c>
      <c r="S209" s="51">
        <f t="shared" si="44"/>
        <v>0</v>
      </c>
      <c r="V209" s="59">
        <f t="shared" si="24"/>
        <v>0</v>
      </c>
      <c r="W209" s="59">
        <f t="shared" si="25"/>
        <v>0</v>
      </c>
      <c r="X209" s="59">
        <f t="shared" si="26"/>
        <v>0</v>
      </c>
    </row>
    <row r="210" spans="1:24" x14ac:dyDescent="0.35">
      <c r="B210" s="388"/>
      <c r="C210" s="20" t="s">
        <v>60</v>
      </c>
      <c r="D210" s="46">
        <f t="shared" si="27"/>
        <v>0</v>
      </c>
      <c r="E210" s="51">
        <f t="shared" si="28"/>
        <v>0</v>
      </c>
      <c r="F210" s="51">
        <f t="shared" si="29"/>
        <v>0</v>
      </c>
      <c r="G210" s="51">
        <f t="shared" si="30"/>
        <v>0</v>
      </c>
      <c r="H210" s="51">
        <f t="shared" si="31"/>
        <v>0</v>
      </c>
      <c r="I210" s="51">
        <f t="shared" si="32"/>
        <v>0</v>
      </c>
      <c r="J210" s="51">
        <f t="shared" si="33"/>
        <v>0</v>
      </c>
      <c r="K210" s="51">
        <f t="shared" si="34"/>
        <v>0</v>
      </c>
      <c r="L210" s="51">
        <f t="shared" si="35"/>
        <v>0</v>
      </c>
      <c r="M210" s="51">
        <f t="shared" si="36"/>
        <v>0</v>
      </c>
      <c r="N210" s="51">
        <f t="shared" si="37"/>
        <v>0</v>
      </c>
      <c r="O210" s="51">
        <f t="shared" si="38"/>
        <v>0</v>
      </c>
      <c r="P210" s="51">
        <f t="shared" si="39"/>
        <v>0</v>
      </c>
      <c r="Q210" s="51">
        <f t="shared" si="40"/>
        <v>0</v>
      </c>
      <c r="R210" s="51">
        <f t="shared" si="44"/>
        <v>0</v>
      </c>
      <c r="S210" s="51">
        <f t="shared" si="44"/>
        <v>0</v>
      </c>
      <c r="V210" s="59">
        <f t="shared" si="24"/>
        <v>0</v>
      </c>
      <c r="W210" s="59">
        <f t="shared" si="25"/>
        <v>0</v>
      </c>
      <c r="X210" s="59">
        <f t="shared" si="26"/>
        <v>0</v>
      </c>
    </row>
    <row r="211" spans="1:24" x14ac:dyDescent="0.35">
      <c r="B211" s="388"/>
      <c r="C211" s="20" t="s">
        <v>61</v>
      </c>
      <c r="D211" s="46">
        <f t="shared" si="27"/>
        <v>0</v>
      </c>
      <c r="E211" s="51">
        <f t="shared" si="28"/>
        <v>0</v>
      </c>
      <c r="F211" s="51">
        <f t="shared" si="29"/>
        <v>0</v>
      </c>
      <c r="G211" s="51">
        <f t="shared" si="30"/>
        <v>0</v>
      </c>
      <c r="H211" s="51">
        <f t="shared" si="31"/>
        <v>0</v>
      </c>
      <c r="I211" s="51">
        <f t="shared" si="32"/>
        <v>0</v>
      </c>
      <c r="J211" s="51">
        <f t="shared" si="33"/>
        <v>0</v>
      </c>
      <c r="K211" s="51">
        <f t="shared" si="34"/>
        <v>0</v>
      </c>
      <c r="L211" s="51">
        <f t="shared" si="35"/>
        <v>0</v>
      </c>
      <c r="M211" s="51">
        <f t="shared" si="36"/>
        <v>0</v>
      </c>
      <c r="N211" s="51">
        <f t="shared" si="37"/>
        <v>0</v>
      </c>
      <c r="O211" s="51">
        <f t="shared" si="38"/>
        <v>0</v>
      </c>
      <c r="P211" s="51">
        <f t="shared" si="39"/>
        <v>0</v>
      </c>
      <c r="Q211" s="51">
        <f t="shared" si="40"/>
        <v>0</v>
      </c>
      <c r="R211" s="51">
        <f t="shared" si="44"/>
        <v>0</v>
      </c>
      <c r="S211" s="51">
        <f t="shared" si="44"/>
        <v>0</v>
      </c>
      <c r="V211" s="59">
        <f t="shared" si="24"/>
        <v>0</v>
      </c>
      <c r="W211" s="59">
        <f t="shared" si="25"/>
        <v>0</v>
      </c>
      <c r="X211" s="59">
        <f t="shared" si="26"/>
        <v>0</v>
      </c>
    </row>
    <row r="212" spans="1:24" x14ac:dyDescent="0.35">
      <c r="B212" s="388"/>
      <c r="C212" s="20" t="s">
        <v>62</v>
      </c>
      <c r="D212" s="46">
        <f t="shared" si="27"/>
        <v>0</v>
      </c>
      <c r="E212" s="51">
        <f t="shared" si="28"/>
        <v>0</v>
      </c>
      <c r="F212" s="51">
        <f t="shared" si="29"/>
        <v>0</v>
      </c>
      <c r="G212" s="51">
        <f t="shared" si="30"/>
        <v>0</v>
      </c>
      <c r="H212" s="51">
        <f t="shared" si="31"/>
        <v>0</v>
      </c>
      <c r="I212" s="51">
        <f t="shared" si="32"/>
        <v>0</v>
      </c>
      <c r="J212" s="51">
        <f t="shared" si="33"/>
        <v>0</v>
      </c>
      <c r="K212" s="51">
        <f t="shared" si="34"/>
        <v>0</v>
      </c>
      <c r="L212" s="51">
        <f t="shared" si="35"/>
        <v>0</v>
      </c>
      <c r="M212" s="51">
        <f t="shared" si="36"/>
        <v>0</v>
      </c>
      <c r="N212" s="51">
        <f t="shared" si="37"/>
        <v>0</v>
      </c>
      <c r="O212" s="51">
        <f t="shared" si="38"/>
        <v>0</v>
      </c>
      <c r="P212" s="51">
        <f t="shared" si="39"/>
        <v>0</v>
      </c>
      <c r="Q212" s="51">
        <f t="shared" si="40"/>
        <v>0</v>
      </c>
      <c r="R212" s="51">
        <f t="shared" si="44"/>
        <v>0</v>
      </c>
      <c r="S212" s="51">
        <f t="shared" si="44"/>
        <v>0</v>
      </c>
      <c r="V212" s="59">
        <f t="shared" si="24"/>
        <v>0</v>
      </c>
      <c r="W212" s="59">
        <f t="shared" si="25"/>
        <v>0</v>
      </c>
      <c r="X212" s="59">
        <f t="shared" si="26"/>
        <v>0</v>
      </c>
    </row>
    <row r="213" spans="1:24" x14ac:dyDescent="0.35">
      <c r="B213" s="389"/>
      <c r="C213" s="25" t="s">
        <v>63</v>
      </c>
      <c r="D213" s="50">
        <f t="shared" si="27"/>
        <v>0</v>
      </c>
      <c r="E213" s="55">
        <f t="shared" si="28"/>
        <v>0</v>
      </c>
      <c r="F213" s="55">
        <f t="shared" si="29"/>
        <v>0</v>
      </c>
      <c r="G213" s="55">
        <f t="shared" si="30"/>
        <v>0</v>
      </c>
      <c r="H213" s="55">
        <f t="shared" si="31"/>
        <v>0</v>
      </c>
      <c r="I213" s="55">
        <f t="shared" si="32"/>
        <v>0</v>
      </c>
      <c r="J213" s="55">
        <f t="shared" si="33"/>
        <v>0</v>
      </c>
      <c r="K213" s="55">
        <f t="shared" si="34"/>
        <v>0</v>
      </c>
      <c r="L213" s="55">
        <f t="shared" si="35"/>
        <v>0</v>
      </c>
      <c r="M213" s="55">
        <f t="shared" si="36"/>
        <v>0</v>
      </c>
      <c r="N213" s="55">
        <f t="shared" si="37"/>
        <v>0</v>
      </c>
      <c r="O213" s="55">
        <f t="shared" si="38"/>
        <v>0</v>
      </c>
      <c r="P213" s="55">
        <f t="shared" si="39"/>
        <v>0</v>
      </c>
      <c r="Q213" s="55">
        <f t="shared" si="40"/>
        <v>0</v>
      </c>
      <c r="R213" s="55">
        <f t="shared" si="44"/>
        <v>0</v>
      </c>
      <c r="S213" s="55">
        <f t="shared" si="44"/>
        <v>0</v>
      </c>
      <c r="V213" s="63">
        <f>AVERAGE(D213:H213)</f>
        <v>0</v>
      </c>
      <c r="W213" s="63">
        <f>AVERAGE(I213:M213)</f>
        <v>0</v>
      </c>
      <c r="X213" s="63">
        <f>AVERAGE(N213:S213)</f>
        <v>0</v>
      </c>
    </row>
    <row r="216" spans="1:24" ht="15" customHeight="1" x14ac:dyDescent="0.35">
      <c r="A216" s="19" t="s">
        <v>2</v>
      </c>
      <c r="B216" s="22" t="s">
        <v>77</v>
      </c>
      <c r="C216" s="22" t="s">
        <v>58</v>
      </c>
      <c r="D216" s="18">
        <v>1999</v>
      </c>
      <c r="E216" s="18">
        <v>2000</v>
      </c>
      <c r="F216" s="18">
        <v>2001</v>
      </c>
      <c r="G216" s="18">
        <v>2002</v>
      </c>
      <c r="H216" s="18">
        <v>2003</v>
      </c>
      <c r="I216" s="18">
        <v>2004</v>
      </c>
      <c r="J216" s="18">
        <v>2005</v>
      </c>
      <c r="K216" s="18">
        <v>2006</v>
      </c>
      <c r="L216" s="18">
        <v>2007</v>
      </c>
      <c r="M216" s="18">
        <v>2008</v>
      </c>
      <c r="N216" s="18">
        <v>2009</v>
      </c>
      <c r="O216" s="18">
        <v>2010</v>
      </c>
      <c r="P216" s="18">
        <v>2011</v>
      </c>
      <c r="Q216" s="18">
        <v>2012</v>
      </c>
      <c r="R216" s="18">
        <v>2013</v>
      </c>
      <c r="S216" s="18">
        <v>2014</v>
      </c>
      <c r="V216" s="18" t="s">
        <v>72</v>
      </c>
      <c r="W216" s="18" t="s">
        <v>73</v>
      </c>
      <c r="X216" s="18" t="s">
        <v>74</v>
      </c>
    </row>
    <row r="217" spans="1:24" ht="15" customHeight="1" x14ac:dyDescent="0.35">
      <c r="B217" s="433" t="s">
        <v>0</v>
      </c>
      <c r="C217" s="68" t="s">
        <v>59</v>
      </c>
      <c r="D217" s="32">
        <f>(D8/$D$77)*100</f>
        <v>0</v>
      </c>
      <c r="E217" s="32">
        <f>(E8/$E$77)*100</f>
        <v>0</v>
      </c>
      <c r="F217" s="32">
        <f>(F8/$F$77)*100</f>
        <v>0</v>
      </c>
      <c r="G217" s="32">
        <f>(G8/$G$77)*100</f>
        <v>0</v>
      </c>
      <c r="H217" s="32">
        <f>(H8/$H$77)*100</f>
        <v>0</v>
      </c>
      <c r="I217" s="32">
        <f>(I8/$I$77)*100</f>
        <v>0</v>
      </c>
      <c r="J217" s="32">
        <f>(J8/$J$77)*100</f>
        <v>0</v>
      </c>
      <c r="K217" s="32">
        <f>(K8/$K$77)*100</f>
        <v>0</v>
      </c>
      <c r="L217" s="32">
        <f>(L8/$L$77)*100</f>
        <v>132.30159042110228</v>
      </c>
      <c r="M217" s="32">
        <f>(M8/$M$77)*100</f>
        <v>422.8097951495119</v>
      </c>
      <c r="N217" s="32">
        <f>(N8/$N$77)*100</f>
        <v>0</v>
      </c>
      <c r="O217" s="32">
        <f>(O8/$O$77)*100</f>
        <v>0</v>
      </c>
      <c r="P217" s="32">
        <f>(P8/$P$77)*100</f>
        <v>0</v>
      </c>
      <c r="Q217" s="32">
        <f>(Q8/$Q$77)*100</f>
        <v>0</v>
      </c>
      <c r="R217" s="32">
        <f>(R8/$R$77)*100</f>
        <v>0</v>
      </c>
      <c r="S217" s="32">
        <f>(S8/$R$77)*100</f>
        <v>0</v>
      </c>
      <c r="V217" s="35">
        <f t="shared" ref="V217:V280" si="45">AVERAGE(D217:H217)</f>
        <v>0</v>
      </c>
      <c r="W217" s="35">
        <f t="shared" ref="W217:W280" si="46">AVERAGE(I217:M217)</f>
        <v>111.02227711412283</v>
      </c>
      <c r="X217" s="35">
        <f t="shared" ref="X217:X280" si="47">AVERAGE(N217:S217)</f>
        <v>0</v>
      </c>
    </row>
    <row r="218" spans="1:24" ht="15" customHeight="1" x14ac:dyDescent="0.35">
      <c r="B218" s="433"/>
      <c r="C218" s="20" t="s">
        <v>60</v>
      </c>
      <c r="D218" s="32">
        <f t="shared" ref="D218:D281" si="48">(D9/$D$77)*100</f>
        <v>0</v>
      </c>
      <c r="E218" s="32">
        <f t="shared" ref="E218:E281" si="49">(E9/$E$77)*100</f>
        <v>0</v>
      </c>
      <c r="F218" s="32">
        <f t="shared" ref="F218:F281" si="50">(F9/$F$77)*100</f>
        <v>0</v>
      </c>
      <c r="G218" s="32">
        <f t="shared" ref="G218:G281" si="51">(G9/$G$77)*100</f>
        <v>0</v>
      </c>
      <c r="H218" s="32">
        <f t="shared" ref="H218:H281" si="52">(H9/$H$77)*100</f>
        <v>0</v>
      </c>
      <c r="I218" s="32">
        <f t="shared" ref="I218:I281" si="53">(I9/$I$77)*100</f>
        <v>0</v>
      </c>
      <c r="J218" s="32">
        <f t="shared" ref="J218:J281" si="54">(J9/$J$77)*100</f>
        <v>0</v>
      </c>
      <c r="K218" s="32">
        <f t="shared" ref="K218:K281" si="55">(K9/$K$77)*100</f>
        <v>0</v>
      </c>
      <c r="L218" s="32">
        <f t="shared" ref="L218:L281" si="56">(L9/$L$77)*100</f>
        <v>0</v>
      </c>
      <c r="M218" s="32">
        <f t="shared" ref="M218:M281" si="57">(M9/$M$77)*100</f>
        <v>0</v>
      </c>
      <c r="N218" s="32">
        <f t="shared" ref="N218:N281" si="58">(N9/$N$77)*100</f>
        <v>0</v>
      </c>
      <c r="O218" s="32">
        <f t="shared" ref="O218:O281" si="59">(O9/$O$77)*100</f>
        <v>0</v>
      </c>
      <c r="P218" s="32">
        <f t="shared" ref="P218:P281" si="60">(P9/$P$77)*100</f>
        <v>0</v>
      </c>
      <c r="Q218" s="32">
        <f t="shared" ref="Q218:Q281" si="61">(Q9/$Q$77)*100</f>
        <v>0</v>
      </c>
      <c r="R218" s="32">
        <f t="shared" ref="R218:S233" si="62">(R9/$R$77)*100</f>
        <v>0</v>
      </c>
      <c r="S218" s="32">
        <f t="shared" si="62"/>
        <v>0</v>
      </c>
      <c r="V218" s="35">
        <f t="shared" si="45"/>
        <v>0</v>
      </c>
      <c r="W218" s="35">
        <f t="shared" si="46"/>
        <v>0</v>
      </c>
      <c r="X218" s="35">
        <f t="shared" si="47"/>
        <v>0</v>
      </c>
    </row>
    <row r="219" spans="1:24" ht="15" customHeight="1" x14ac:dyDescent="0.35">
      <c r="B219" s="433"/>
      <c r="C219" s="66" t="s">
        <v>61</v>
      </c>
      <c r="D219" s="32">
        <f t="shared" si="48"/>
        <v>0</v>
      </c>
      <c r="E219" s="32">
        <f t="shared" si="49"/>
        <v>0</v>
      </c>
      <c r="F219" s="32">
        <f t="shared" si="50"/>
        <v>0</v>
      </c>
      <c r="G219" s="32">
        <f t="shared" si="51"/>
        <v>0</v>
      </c>
      <c r="H219" s="32">
        <f t="shared" si="52"/>
        <v>0</v>
      </c>
      <c r="I219" s="32">
        <f t="shared" si="53"/>
        <v>0</v>
      </c>
      <c r="J219" s="32">
        <f t="shared" si="54"/>
        <v>0</v>
      </c>
      <c r="K219" s="32">
        <f t="shared" si="55"/>
        <v>0</v>
      </c>
      <c r="L219" s="32">
        <f t="shared" si="56"/>
        <v>0</v>
      </c>
      <c r="M219" s="32">
        <f t="shared" si="57"/>
        <v>0</v>
      </c>
      <c r="N219" s="32">
        <f t="shared" si="58"/>
        <v>0</v>
      </c>
      <c r="O219" s="32">
        <f t="shared" si="59"/>
        <v>0</v>
      </c>
      <c r="P219" s="32">
        <f t="shared" si="60"/>
        <v>0</v>
      </c>
      <c r="Q219" s="32">
        <f t="shared" si="61"/>
        <v>0</v>
      </c>
      <c r="R219" s="32">
        <f t="shared" si="62"/>
        <v>0</v>
      </c>
      <c r="S219" s="32">
        <f t="shared" si="62"/>
        <v>0</v>
      </c>
      <c r="V219" s="35">
        <f t="shared" si="45"/>
        <v>0</v>
      </c>
      <c r="W219" s="35">
        <f t="shared" si="46"/>
        <v>0</v>
      </c>
      <c r="X219" s="35">
        <f t="shared" si="47"/>
        <v>0</v>
      </c>
    </row>
    <row r="220" spans="1:24" ht="15" customHeight="1" x14ac:dyDescent="0.35">
      <c r="B220" s="433"/>
      <c r="C220" s="66" t="s">
        <v>62</v>
      </c>
      <c r="D220" s="32">
        <f t="shared" si="48"/>
        <v>0</v>
      </c>
      <c r="E220" s="32">
        <f t="shared" si="49"/>
        <v>0</v>
      </c>
      <c r="F220" s="32">
        <f t="shared" si="50"/>
        <v>0</v>
      </c>
      <c r="G220" s="32">
        <f t="shared" si="51"/>
        <v>0</v>
      </c>
      <c r="H220" s="32">
        <f t="shared" si="52"/>
        <v>0</v>
      </c>
      <c r="I220" s="32">
        <f t="shared" si="53"/>
        <v>0</v>
      </c>
      <c r="J220" s="32">
        <f t="shared" si="54"/>
        <v>0</v>
      </c>
      <c r="K220" s="32">
        <f t="shared" si="55"/>
        <v>0</v>
      </c>
      <c r="L220" s="32">
        <f t="shared" si="56"/>
        <v>132.30159042110228</v>
      </c>
      <c r="M220" s="32">
        <f t="shared" si="57"/>
        <v>422.8097951495119</v>
      </c>
      <c r="N220" s="32">
        <f t="shared" si="58"/>
        <v>0</v>
      </c>
      <c r="O220" s="32">
        <f t="shared" si="59"/>
        <v>0</v>
      </c>
      <c r="P220" s="32">
        <f t="shared" si="60"/>
        <v>0</v>
      </c>
      <c r="Q220" s="32">
        <f t="shared" si="61"/>
        <v>0</v>
      </c>
      <c r="R220" s="32">
        <f t="shared" si="62"/>
        <v>0</v>
      </c>
      <c r="S220" s="32">
        <f t="shared" si="62"/>
        <v>0</v>
      </c>
      <c r="V220" s="35">
        <f t="shared" si="45"/>
        <v>0</v>
      </c>
      <c r="W220" s="35">
        <f t="shared" si="46"/>
        <v>111.02227711412283</v>
      </c>
      <c r="X220" s="35">
        <f t="shared" si="47"/>
        <v>0</v>
      </c>
    </row>
    <row r="221" spans="1:24" ht="15" customHeight="1" x14ac:dyDescent="0.35">
      <c r="B221" s="434"/>
      <c r="C221" s="67" t="s">
        <v>63</v>
      </c>
      <c r="D221" s="33">
        <f t="shared" si="48"/>
        <v>0</v>
      </c>
      <c r="E221" s="33">
        <f t="shared" si="49"/>
        <v>0</v>
      </c>
      <c r="F221" s="33">
        <f t="shared" si="50"/>
        <v>0</v>
      </c>
      <c r="G221" s="33">
        <f t="shared" si="51"/>
        <v>0</v>
      </c>
      <c r="H221" s="33">
        <f t="shared" si="52"/>
        <v>0</v>
      </c>
      <c r="I221" s="33">
        <f t="shared" si="53"/>
        <v>0</v>
      </c>
      <c r="J221" s="33">
        <f t="shared" si="54"/>
        <v>0</v>
      </c>
      <c r="K221" s="33">
        <f t="shared" si="55"/>
        <v>0</v>
      </c>
      <c r="L221" s="33">
        <f t="shared" si="56"/>
        <v>0</v>
      </c>
      <c r="M221" s="33">
        <f t="shared" si="57"/>
        <v>0</v>
      </c>
      <c r="N221" s="33">
        <f t="shared" si="58"/>
        <v>0</v>
      </c>
      <c r="O221" s="33">
        <f t="shared" si="59"/>
        <v>0</v>
      </c>
      <c r="P221" s="33">
        <f t="shared" si="60"/>
        <v>0</v>
      </c>
      <c r="Q221" s="33">
        <f t="shared" si="61"/>
        <v>0</v>
      </c>
      <c r="R221" s="33">
        <f t="shared" si="62"/>
        <v>0</v>
      </c>
      <c r="S221" s="33">
        <f t="shared" si="62"/>
        <v>0</v>
      </c>
      <c r="V221" s="38">
        <f t="shared" si="45"/>
        <v>0</v>
      </c>
      <c r="W221" s="38">
        <f t="shared" si="46"/>
        <v>0</v>
      </c>
      <c r="X221" s="38">
        <f t="shared" si="47"/>
        <v>0</v>
      </c>
    </row>
    <row r="222" spans="1:24" x14ac:dyDescent="0.35">
      <c r="B222" s="390" t="s">
        <v>4</v>
      </c>
      <c r="C222" s="68" t="s">
        <v>59</v>
      </c>
      <c r="D222" s="32">
        <f t="shared" si="48"/>
        <v>0</v>
      </c>
      <c r="E222" s="32">
        <f t="shared" si="49"/>
        <v>0</v>
      </c>
      <c r="F222" s="32">
        <f t="shared" si="50"/>
        <v>0</v>
      </c>
      <c r="G222" s="32">
        <f t="shared" si="51"/>
        <v>0</v>
      </c>
      <c r="H222" s="32">
        <f t="shared" si="52"/>
        <v>0</v>
      </c>
      <c r="I222" s="32">
        <f t="shared" si="53"/>
        <v>0</v>
      </c>
      <c r="J222" s="32">
        <f t="shared" si="54"/>
        <v>0</v>
      </c>
      <c r="K222" s="32">
        <f t="shared" si="55"/>
        <v>0</v>
      </c>
      <c r="L222" s="32">
        <f t="shared" si="56"/>
        <v>0</v>
      </c>
      <c r="M222" s="32">
        <f t="shared" si="57"/>
        <v>0</v>
      </c>
      <c r="N222" s="32">
        <f t="shared" si="58"/>
        <v>0</v>
      </c>
      <c r="O222" s="32">
        <f t="shared" si="59"/>
        <v>0</v>
      </c>
      <c r="P222" s="32">
        <f t="shared" si="60"/>
        <v>0</v>
      </c>
      <c r="Q222" s="32">
        <f t="shared" si="61"/>
        <v>0</v>
      </c>
      <c r="R222" s="32">
        <f t="shared" si="62"/>
        <v>0</v>
      </c>
      <c r="S222" s="32">
        <f t="shared" si="62"/>
        <v>0</v>
      </c>
      <c r="V222" s="35">
        <f t="shared" si="45"/>
        <v>0</v>
      </c>
      <c r="W222" s="35">
        <f t="shared" si="46"/>
        <v>0</v>
      </c>
      <c r="X222" s="35">
        <f t="shared" si="47"/>
        <v>0</v>
      </c>
    </row>
    <row r="223" spans="1:24" x14ac:dyDescent="0.35">
      <c r="B223" s="390"/>
      <c r="C223" s="66" t="s">
        <v>60</v>
      </c>
      <c r="D223" s="32">
        <f t="shared" si="48"/>
        <v>0</v>
      </c>
      <c r="E223" s="32">
        <f t="shared" si="49"/>
        <v>0</v>
      </c>
      <c r="F223" s="32">
        <f t="shared" si="50"/>
        <v>0</v>
      </c>
      <c r="G223" s="32">
        <f t="shared" si="51"/>
        <v>0</v>
      </c>
      <c r="H223" s="32">
        <f t="shared" si="52"/>
        <v>0</v>
      </c>
      <c r="I223" s="32">
        <f t="shared" si="53"/>
        <v>0</v>
      </c>
      <c r="J223" s="32">
        <f t="shared" si="54"/>
        <v>0</v>
      </c>
      <c r="K223" s="32">
        <f t="shared" si="55"/>
        <v>0</v>
      </c>
      <c r="L223" s="32">
        <f t="shared" si="56"/>
        <v>0</v>
      </c>
      <c r="M223" s="32">
        <f t="shared" si="57"/>
        <v>0</v>
      </c>
      <c r="N223" s="32">
        <f t="shared" si="58"/>
        <v>0</v>
      </c>
      <c r="O223" s="32">
        <f t="shared" si="59"/>
        <v>0</v>
      </c>
      <c r="P223" s="32">
        <f t="shared" si="60"/>
        <v>0</v>
      </c>
      <c r="Q223" s="32">
        <f t="shared" si="61"/>
        <v>0</v>
      </c>
      <c r="R223" s="32">
        <f t="shared" si="62"/>
        <v>0</v>
      </c>
      <c r="S223" s="32">
        <f t="shared" si="62"/>
        <v>0</v>
      </c>
      <c r="V223" s="35">
        <f t="shared" si="45"/>
        <v>0</v>
      </c>
      <c r="W223" s="35">
        <f t="shared" si="46"/>
        <v>0</v>
      </c>
      <c r="X223" s="35">
        <f t="shared" si="47"/>
        <v>0</v>
      </c>
    </row>
    <row r="224" spans="1:24" x14ac:dyDescent="0.35">
      <c r="B224" s="390"/>
      <c r="C224" s="66" t="s">
        <v>61</v>
      </c>
      <c r="D224" s="32">
        <f t="shared" si="48"/>
        <v>0</v>
      </c>
      <c r="E224" s="32">
        <f t="shared" si="49"/>
        <v>0</v>
      </c>
      <c r="F224" s="32">
        <f t="shared" si="50"/>
        <v>0</v>
      </c>
      <c r="G224" s="32">
        <f t="shared" si="51"/>
        <v>0</v>
      </c>
      <c r="H224" s="32">
        <f t="shared" si="52"/>
        <v>0</v>
      </c>
      <c r="I224" s="32">
        <f t="shared" si="53"/>
        <v>0</v>
      </c>
      <c r="J224" s="32">
        <f t="shared" si="54"/>
        <v>0</v>
      </c>
      <c r="K224" s="32">
        <f t="shared" si="55"/>
        <v>0</v>
      </c>
      <c r="L224" s="32">
        <f t="shared" si="56"/>
        <v>0</v>
      </c>
      <c r="M224" s="32">
        <f t="shared" si="57"/>
        <v>0</v>
      </c>
      <c r="N224" s="32">
        <f t="shared" si="58"/>
        <v>0</v>
      </c>
      <c r="O224" s="32">
        <f t="shared" si="59"/>
        <v>0</v>
      </c>
      <c r="P224" s="32">
        <f t="shared" si="60"/>
        <v>0</v>
      </c>
      <c r="Q224" s="32">
        <f t="shared" si="61"/>
        <v>0</v>
      </c>
      <c r="R224" s="32">
        <f t="shared" si="62"/>
        <v>0</v>
      </c>
      <c r="S224" s="32">
        <f t="shared" si="62"/>
        <v>0</v>
      </c>
      <c r="V224" s="35">
        <f t="shared" si="45"/>
        <v>0</v>
      </c>
      <c r="W224" s="35">
        <f t="shared" si="46"/>
        <v>0</v>
      </c>
      <c r="X224" s="35">
        <f t="shared" si="47"/>
        <v>0</v>
      </c>
    </row>
    <row r="225" spans="2:24" x14ac:dyDescent="0.35">
      <c r="B225" s="390"/>
      <c r="C225" s="66" t="s">
        <v>62</v>
      </c>
      <c r="D225" s="32">
        <f t="shared" si="48"/>
        <v>0</v>
      </c>
      <c r="E225" s="32">
        <f t="shared" si="49"/>
        <v>0</v>
      </c>
      <c r="F225" s="32">
        <f t="shared" si="50"/>
        <v>0</v>
      </c>
      <c r="G225" s="32">
        <f t="shared" si="51"/>
        <v>0</v>
      </c>
      <c r="H225" s="32">
        <f t="shared" si="52"/>
        <v>0</v>
      </c>
      <c r="I225" s="32">
        <f t="shared" si="53"/>
        <v>0</v>
      </c>
      <c r="J225" s="32">
        <f t="shared" si="54"/>
        <v>0</v>
      </c>
      <c r="K225" s="32">
        <f t="shared" si="55"/>
        <v>0</v>
      </c>
      <c r="L225" s="32">
        <f t="shared" si="56"/>
        <v>0</v>
      </c>
      <c r="M225" s="32">
        <f t="shared" si="57"/>
        <v>0</v>
      </c>
      <c r="N225" s="32">
        <f t="shared" si="58"/>
        <v>0</v>
      </c>
      <c r="O225" s="32">
        <f t="shared" si="59"/>
        <v>0</v>
      </c>
      <c r="P225" s="32">
        <f t="shared" si="60"/>
        <v>0</v>
      </c>
      <c r="Q225" s="32">
        <f t="shared" si="61"/>
        <v>0</v>
      </c>
      <c r="R225" s="32">
        <f t="shared" si="62"/>
        <v>0</v>
      </c>
      <c r="S225" s="32">
        <f t="shared" si="62"/>
        <v>0</v>
      </c>
      <c r="V225" s="35">
        <f t="shared" si="45"/>
        <v>0</v>
      </c>
      <c r="W225" s="35">
        <f t="shared" si="46"/>
        <v>0</v>
      </c>
      <c r="X225" s="35">
        <f t="shared" si="47"/>
        <v>0</v>
      </c>
    </row>
    <row r="226" spans="2:24" x14ac:dyDescent="0.35">
      <c r="B226" s="391"/>
      <c r="C226" s="67" t="s">
        <v>63</v>
      </c>
      <c r="D226" s="33">
        <f t="shared" si="48"/>
        <v>0</v>
      </c>
      <c r="E226" s="33">
        <f t="shared" si="49"/>
        <v>0</v>
      </c>
      <c r="F226" s="33">
        <f t="shared" si="50"/>
        <v>0</v>
      </c>
      <c r="G226" s="33">
        <f t="shared" si="51"/>
        <v>0</v>
      </c>
      <c r="H226" s="33">
        <f t="shared" si="52"/>
        <v>0</v>
      </c>
      <c r="I226" s="33">
        <f t="shared" si="53"/>
        <v>0</v>
      </c>
      <c r="J226" s="33">
        <f t="shared" si="54"/>
        <v>0</v>
      </c>
      <c r="K226" s="33">
        <f t="shared" si="55"/>
        <v>0</v>
      </c>
      <c r="L226" s="33">
        <f t="shared" si="56"/>
        <v>0</v>
      </c>
      <c r="M226" s="33">
        <f t="shared" si="57"/>
        <v>0</v>
      </c>
      <c r="N226" s="33">
        <f t="shared" si="58"/>
        <v>0</v>
      </c>
      <c r="O226" s="33">
        <f t="shared" si="59"/>
        <v>0</v>
      </c>
      <c r="P226" s="33">
        <f t="shared" si="60"/>
        <v>0</v>
      </c>
      <c r="Q226" s="33">
        <f t="shared" si="61"/>
        <v>0</v>
      </c>
      <c r="R226" s="33">
        <f t="shared" si="62"/>
        <v>0</v>
      </c>
      <c r="S226" s="33">
        <f t="shared" si="62"/>
        <v>0</v>
      </c>
      <c r="V226" s="38">
        <f t="shared" si="45"/>
        <v>0</v>
      </c>
      <c r="W226" s="38">
        <f t="shared" si="46"/>
        <v>0</v>
      </c>
      <c r="X226" s="38">
        <f t="shared" si="47"/>
        <v>0</v>
      </c>
    </row>
    <row r="227" spans="2:24" x14ac:dyDescent="0.35">
      <c r="B227" s="390" t="s">
        <v>5</v>
      </c>
      <c r="C227" s="17" t="s">
        <v>59</v>
      </c>
      <c r="D227" s="32">
        <f t="shared" si="48"/>
        <v>0</v>
      </c>
      <c r="E227" s="32">
        <f t="shared" si="49"/>
        <v>0</v>
      </c>
      <c r="F227" s="32">
        <f t="shared" si="50"/>
        <v>0</v>
      </c>
      <c r="G227" s="32">
        <f t="shared" si="51"/>
        <v>0</v>
      </c>
      <c r="H227" s="32">
        <f t="shared" si="52"/>
        <v>0</v>
      </c>
      <c r="I227" s="32">
        <f t="shared" si="53"/>
        <v>0</v>
      </c>
      <c r="J227" s="32">
        <f t="shared" si="54"/>
        <v>0</v>
      </c>
      <c r="K227" s="32">
        <f t="shared" si="55"/>
        <v>0</v>
      </c>
      <c r="L227" s="32">
        <f t="shared" si="56"/>
        <v>0</v>
      </c>
      <c r="M227" s="32">
        <f t="shared" si="57"/>
        <v>0</v>
      </c>
      <c r="N227" s="32">
        <f t="shared" si="58"/>
        <v>0</v>
      </c>
      <c r="O227" s="32">
        <f t="shared" si="59"/>
        <v>0</v>
      </c>
      <c r="P227" s="32">
        <f t="shared" si="60"/>
        <v>0</v>
      </c>
      <c r="Q227" s="32">
        <f t="shared" si="61"/>
        <v>0</v>
      </c>
      <c r="R227" s="32">
        <f t="shared" si="62"/>
        <v>0</v>
      </c>
      <c r="S227" s="32">
        <f t="shared" si="62"/>
        <v>0</v>
      </c>
      <c r="V227" s="35">
        <f t="shared" si="45"/>
        <v>0</v>
      </c>
      <c r="W227" s="35">
        <f t="shared" si="46"/>
        <v>0</v>
      </c>
      <c r="X227" s="35">
        <f t="shared" si="47"/>
        <v>0</v>
      </c>
    </row>
    <row r="228" spans="2:24" x14ac:dyDescent="0.35">
      <c r="B228" s="390"/>
      <c r="C228" s="20" t="s">
        <v>60</v>
      </c>
      <c r="D228" s="32">
        <f t="shared" si="48"/>
        <v>0</v>
      </c>
      <c r="E228" s="32">
        <f t="shared" si="49"/>
        <v>0</v>
      </c>
      <c r="F228" s="32">
        <f t="shared" si="50"/>
        <v>0</v>
      </c>
      <c r="G228" s="32">
        <f t="shared" si="51"/>
        <v>0</v>
      </c>
      <c r="H228" s="32">
        <f t="shared" si="52"/>
        <v>0</v>
      </c>
      <c r="I228" s="32">
        <f t="shared" si="53"/>
        <v>0</v>
      </c>
      <c r="J228" s="32">
        <f t="shared" si="54"/>
        <v>0</v>
      </c>
      <c r="K228" s="32">
        <f t="shared" si="55"/>
        <v>0</v>
      </c>
      <c r="L228" s="32">
        <f t="shared" si="56"/>
        <v>0</v>
      </c>
      <c r="M228" s="32">
        <f t="shared" si="57"/>
        <v>0</v>
      </c>
      <c r="N228" s="32">
        <f t="shared" si="58"/>
        <v>0</v>
      </c>
      <c r="O228" s="32">
        <f t="shared" si="59"/>
        <v>0</v>
      </c>
      <c r="P228" s="32">
        <f t="shared" si="60"/>
        <v>0</v>
      </c>
      <c r="Q228" s="32">
        <f t="shared" si="61"/>
        <v>0</v>
      </c>
      <c r="R228" s="32">
        <f t="shared" si="62"/>
        <v>0</v>
      </c>
      <c r="S228" s="32">
        <f t="shared" si="62"/>
        <v>0</v>
      </c>
      <c r="V228" s="35">
        <f t="shared" si="45"/>
        <v>0</v>
      </c>
      <c r="W228" s="35">
        <f t="shared" si="46"/>
        <v>0</v>
      </c>
      <c r="X228" s="35">
        <f t="shared" si="47"/>
        <v>0</v>
      </c>
    </row>
    <row r="229" spans="2:24" x14ac:dyDescent="0.35">
      <c r="B229" s="390"/>
      <c r="C229" s="20" t="s">
        <v>61</v>
      </c>
      <c r="D229" s="32">
        <f t="shared" si="48"/>
        <v>0</v>
      </c>
      <c r="E229" s="32">
        <f t="shared" si="49"/>
        <v>0</v>
      </c>
      <c r="F229" s="32">
        <f t="shared" si="50"/>
        <v>0</v>
      </c>
      <c r="G229" s="32">
        <f t="shared" si="51"/>
        <v>0</v>
      </c>
      <c r="H229" s="32">
        <f t="shared" si="52"/>
        <v>0</v>
      </c>
      <c r="I229" s="32">
        <f t="shared" si="53"/>
        <v>0</v>
      </c>
      <c r="J229" s="32">
        <f t="shared" si="54"/>
        <v>0</v>
      </c>
      <c r="K229" s="32">
        <f t="shared" si="55"/>
        <v>0</v>
      </c>
      <c r="L229" s="32">
        <f t="shared" si="56"/>
        <v>0</v>
      </c>
      <c r="M229" s="32">
        <f t="shared" si="57"/>
        <v>0</v>
      </c>
      <c r="N229" s="32">
        <f t="shared" si="58"/>
        <v>0</v>
      </c>
      <c r="O229" s="32">
        <f t="shared" si="59"/>
        <v>0</v>
      </c>
      <c r="P229" s="32">
        <f t="shared" si="60"/>
        <v>0</v>
      </c>
      <c r="Q229" s="32">
        <f t="shared" si="61"/>
        <v>0</v>
      </c>
      <c r="R229" s="32">
        <f t="shared" si="62"/>
        <v>0</v>
      </c>
      <c r="S229" s="32">
        <f t="shared" si="62"/>
        <v>0</v>
      </c>
      <c r="V229" s="35">
        <f t="shared" si="45"/>
        <v>0</v>
      </c>
      <c r="W229" s="35">
        <f t="shared" si="46"/>
        <v>0</v>
      </c>
      <c r="X229" s="35">
        <f t="shared" si="47"/>
        <v>0</v>
      </c>
    </row>
    <row r="230" spans="2:24" x14ac:dyDescent="0.35">
      <c r="B230" s="390"/>
      <c r="C230" s="20" t="s">
        <v>62</v>
      </c>
      <c r="D230" s="32">
        <f t="shared" si="48"/>
        <v>0</v>
      </c>
      <c r="E230" s="32">
        <f t="shared" si="49"/>
        <v>0</v>
      </c>
      <c r="F230" s="32">
        <f t="shared" si="50"/>
        <v>0</v>
      </c>
      <c r="G230" s="32">
        <f t="shared" si="51"/>
        <v>0</v>
      </c>
      <c r="H230" s="32">
        <f t="shared" si="52"/>
        <v>0</v>
      </c>
      <c r="I230" s="32">
        <f t="shared" si="53"/>
        <v>0</v>
      </c>
      <c r="J230" s="32">
        <f t="shared" si="54"/>
        <v>0</v>
      </c>
      <c r="K230" s="32">
        <f t="shared" si="55"/>
        <v>0</v>
      </c>
      <c r="L230" s="32">
        <f t="shared" si="56"/>
        <v>0</v>
      </c>
      <c r="M230" s="32">
        <f t="shared" si="57"/>
        <v>0</v>
      </c>
      <c r="N230" s="32">
        <f t="shared" si="58"/>
        <v>0</v>
      </c>
      <c r="O230" s="32">
        <f t="shared" si="59"/>
        <v>0</v>
      </c>
      <c r="P230" s="32">
        <f t="shared" si="60"/>
        <v>0</v>
      </c>
      <c r="Q230" s="32">
        <f t="shared" si="61"/>
        <v>0</v>
      </c>
      <c r="R230" s="32">
        <f t="shared" si="62"/>
        <v>0</v>
      </c>
      <c r="S230" s="32">
        <f t="shared" si="62"/>
        <v>0</v>
      </c>
      <c r="V230" s="35">
        <f t="shared" si="45"/>
        <v>0</v>
      </c>
      <c r="W230" s="35">
        <f t="shared" si="46"/>
        <v>0</v>
      </c>
      <c r="X230" s="35">
        <f t="shared" si="47"/>
        <v>0</v>
      </c>
    </row>
    <row r="231" spans="2:24" x14ac:dyDescent="0.35">
      <c r="B231" s="391"/>
      <c r="C231" s="27" t="s">
        <v>63</v>
      </c>
      <c r="D231" s="33">
        <f t="shared" si="48"/>
        <v>0</v>
      </c>
      <c r="E231" s="33">
        <f t="shared" si="49"/>
        <v>0</v>
      </c>
      <c r="F231" s="33">
        <f t="shared" si="50"/>
        <v>0</v>
      </c>
      <c r="G231" s="33">
        <f t="shared" si="51"/>
        <v>0</v>
      </c>
      <c r="H231" s="33">
        <f t="shared" si="52"/>
        <v>0</v>
      </c>
      <c r="I231" s="33">
        <f t="shared" si="53"/>
        <v>0</v>
      </c>
      <c r="J231" s="33">
        <f t="shared" si="54"/>
        <v>0</v>
      </c>
      <c r="K231" s="33">
        <f t="shared" si="55"/>
        <v>0</v>
      </c>
      <c r="L231" s="33">
        <f t="shared" si="56"/>
        <v>0</v>
      </c>
      <c r="M231" s="33">
        <f t="shared" si="57"/>
        <v>0</v>
      </c>
      <c r="N231" s="33">
        <f t="shared" si="58"/>
        <v>0</v>
      </c>
      <c r="O231" s="33">
        <f t="shared" si="59"/>
        <v>0</v>
      </c>
      <c r="P231" s="33">
        <f t="shared" si="60"/>
        <v>0</v>
      </c>
      <c r="Q231" s="33">
        <f t="shared" si="61"/>
        <v>0</v>
      </c>
      <c r="R231" s="33">
        <f t="shared" si="62"/>
        <v>0</v>
      </c>
      <c r="S231" s="33">
        <f t="shared" si="62"/>
        <v>0</v>
      </c>
      <c r="V231" s="38">
        <f t="shared" si="45"/>
        <v>0</v>
      </c>
      <c r="W231" s="38">
        <f t="shared" si="46"/>
        <v>0</v>
      </c>
      <c r="X231" s="38">
        <f t="shared" si="47"/>
        <v>0</v>
      </c>
    </row>
    <row r="232" spans="2:24" x14ac:dyDescent="0.35">
      <c r="B232" s="390" t="s">
        <v>6</v>
      </c>
      <c r="C232" s="17" t="s">
        <v>59</v>
      </c>
      <c r="D232" s="32">
        <f t="shared" si="48"/>
        <v>0</v>
      </c>
      <c r="E232" s="32">
        <f t="shared" si="49"/>
        <v>0</v>
      </c>
      <c r="F232" s="32">
        <f t="shared" si="50"/>
        <v>0</v>
      </c>
      <c r="G232" s="32">
        <f t="shared" si="51"/>
        <v>0</v>
      </c>
      <c r="H232" s="32">
        <f t="shared" si="52"/>
        <v>0</v>
      </c>
      <c r="I232" s="32">
        <f t="shared" si="53"/>
        <v>0</v>
      </c>
      <c r="J232" s="32">
        <f t="shared" si="54"/>
        <v>0</v>
      </c>
      <c r="K232" s="32">
        <f t="shared" si="55"/>
        <v>0</v>
      </c>
      <c r="L232" s="32">
        <f t="shared" si="56"/>
        <v>0</v>
      </c>
      <c r="M232" s="32">
        <f t="shared" si="57"/>
        <v>0</v>
      </c>
      <c r="N232" s="32">
        <f t="shared" si="58"/>
        <v>0</v>
      </c>
      <c r="O232" s="32">
        <f t="shared" si="59"/>
        <v>0</v>
      </c>
      <c r="P232" s="32">
        <f t="shared" si="60"/>
        <v>0</v>
      </c>
      <c r="Q232" s="32">
        <f t="shared" si="61"/>
        <v>0</v>
      </c>
      <c r="R232" s="32">
        <f t="shared" si="62"/>
        <v>0</v>
      </c>
      <c r="S232" s="32">
        <f t="shared" si="62"/>
        <v>0</v>
      </c>
      <c r="V232" s="35">
        <f t="shared" si="45"/>
        <v>0</v>
      </c>
      <c r="W232" s="35">
        <f t="shared" si="46"/>
        <v>0</v>
      </c>
      <c r="X232" s="35">
        <f t="shared" si="47"/>
        <v>0</v>
      </c>
    </row>
    <row r="233" spans="2:24" x14ac:dyDescent="0.35">
      <c r="B233" s="390"/>
      <c r="C233" s="20" t="s">
        <v>60</v>
      </c>
      <c r="D233" s="32">
        <f t="shared" si="48"/>
        <v>0</v>
      </c>
      <c r="E233" s="32">
        <f t="shared" si="49"/>
        <v>0</v>
      </c>
      <c r="F233" s="32">
        <f t="shared" si="50"/>
        <v>0</v>
      </c>
      <c r="G233" s="32">
        <f t="shared" si="51"/>
        <v>0</v>
      </c>
      <c r="H233" s="32">
        <f t="shared" si="52"/>
        <v>0</v>
      </c>
      <c r="I233" s="32">
        <f t="shared" si="53"/>
        <v>0</v>
      </c>
      <c r="J233" s="32">
        <f t="shared" si="54"/>
        <v>0</v>
      </c>
      <c r="K233" s="32">
        <f t="shared" si="55"/>
        <v>0</v>
      </c>
      <c r="L233" s="32">
        <f t="shared" si="56"/>
        <v>0</v>
      </c>
      <c r="M233" s="32">
        <f t="shared" si="57"/>
        <v>0</v>
      </c>
      <c r="N233" s="32">
        <f t="shared" si="58"/>
        <v>0</v>
      </c>
      <c r="O233" s="32">
        <f t="shared" si="59"/>
        <v>0</v>
      </c>
      <c r="P233" s="32">
        <f t="shared" si="60"/>
        <v>0</v>
      </c>
      <c r="Q233" s="32">
        <f t="shared" si="61"/>
        <v>0</v>
      </c>
      <c r="R233" s="32">
        <f t="shared" si="62"/>
        <v>0</v>
      </c>
      <c r="S233" s="32">
        <f t="shared" si="62"/>
        <v>0</v>
      </c>
      <c r="V233" s="35">
        <f t="shared" si="45"/>
        <v>0</v>
      </c>
      <c r="W233" s="35">
        <f t="shared" si="46"/>
        <v>0</v>
      </c>
      <c r="X233" s="35">
        <f t="shared" si="47"/>
        <v>0</v>
      </c>
    </row>
    <row r="234" spans="2:24" x14ac:dyDescent="0.35">
      <c r="B234" s="390"/>
      <c r="C234" s="20" t="s">
        <v>61</v>
      </c>
      <c r="D234" s="32">
        <f t="shared" si="48"/>
        <v>0</v>
      </c>
      <c r="E234" s="32">
        <f t="shared" si="49"/>
        <v>0</v>
      </c>
      <c r="F234" s="32">
        <f t="shared" si="50"/>
        <v>0</v>
      </c>
      <c r="G234" s="32">
        <f t="shared" si="51"/>
        <v>0</v>
      </c>
      <c r="H234" s="32">
        <f t="shared" si="52"/>
        <v>0</v>
      </c>
      <c r="I234" s="32">
        <f t="shared" si="53"/>
        <v>0</v>
      </c>
      <c r="J234" s="32">
        <f t="shared" si="54"/>
        <v>0</v>
      </c>
      <c r="K234" s="32">
        <f t="shared" si="55"/>
        <v>0</v>
      </c>
      <c r="L234" s="32">
        <f t="shared" si="56"/>
        <v>0</v>
      </c>
      <c r="M234" s="32">
        <f t="shared" si="57"/>
        <v>0</v>
      </c>
      <c r="N234" s="32">
        <f t="shared" si="58"/>
        <v>0</v>
      </c>
      <c r="O234" s="32">
        <f t="shared" si="59"/>
        <v>0</v>
      </c>
      <c r="P234" s="32">
        <f t="shared" si="60"/>
        <v>0</v>
      </c>
      <c r="Q234" s="32">
        <f t="shared" si="61"/>
        <v>0</v>
      </c>
      <c r="R234" s="32">
        <f t="shared" ref="R234:S249" si="63">(R25/$R$77)*100</f>
        <v>0</v>
      </c>
      <c r="S234" s="32">
        <f t="shared" si="63"/>
        <v>0</v>
      </c>
      <c r="V234" s="35">
        <f t="shared" si="45"/>
        <v>0</v>
      </c>
      <c r="W234" s="35">
        <f t="shared" si="46"/>
        <v>0</v>
      </c>
      <c r="X234" s="35">
        <f t="shared" si="47"/>
        <v>0</v>
      </c>
    </row>
    <row r="235" spans="2:24" x14ac:dyDescent="0.35">
      <c r="B235" s="390"/>
      <c r="C235" s="20" t="s">
        <v>62</v>
      </c>
      <c r="D235" s="32">
        <f t="shared" si="48"/>
        <v>0</v>
      </c>
      <c r="E235" s="32">
        <f t="shared" si="49"/>
        <v>0</v>
      </c>
      <c r="F235" s="32">
        <f t="shared" si="50"/>
        <v>0</v>
      </c>
      <c r="G235" s="32">
        <f t="shared" si="51"/>
        <v>0</v>
      </c>
      <c r="H235" s="32">
        <f t="shared" si="52"/>
        <v>0</v>
      </c>
      <c r="I235" s="32">
        <f t="shared" si="53"/>
        <v>0</v>
      </c>
      <c r="J235" s="32">
        <f t="shared" si="54"/>
        <v>0</v>
      </c>
      <c r="K235" s="32">
        <f t="shared" si="55"/>
        <v>0</v>
      </c>
      <c r="L235" s="32">
        <f t="shared" si="56"/>
        <v>0</v>
      </c>
      <c r="M235" s="32">
        <f t="shared" si="57"/>
        <v>0</v>
      </c>
      <c r="N235" s="32">
        <f t="shared" si="58"/>
        <v>0</v>
      </c>
      <c r="O235" s="32">
        <f t="shared" si="59"/>
        <v>0</v>
      </c>
      <c r="P235" s="32">
        <f t="shared" si="60"/>
        <v>0</v>
      </c>
      <c r="Q235" s="32">
        <f t="shared" si="61"/>
        <v>0</v>
      </c>
      <c r="R235" s="32">
        <f t="shared" si="63"/>
        <v>0</v>
      </c>
      <c r="S235" s="32">
        <f t="shared" si="63"/>
        <v>0</v>
      </c>
      <c r="V235" s="35">
        <f t="shared" si="45"/>
        <v>0</v>
      </c>
      <c r="W235" s="35">
        <f t="shared" si="46"/>
        <v>0</v>
      </c>
      <c r="X235" s="35">
        <f t="shared" si="47"/>
        <v>0</v>
      </c>
    </row>
    <row r="236" spans="2:24" x14ac:dyDescent="0.35">
      <c r="B236" s="391"/>
      <c r="C236" s="27" t="s">
        <v>63</v>
      </c>
      <c r="D236" s="33">
        <f t="shared" si="48"/>
        <v>0</v>
      </c>
      <c r="E236" s="33">
        <f t="shared" si="49"/>
        <v>0</v>
      </c>
      <c r="F236" s="33">
        <f t="shared" si="50"/>
        <v>0</v>
      </c>
      <c r="G236" s="33">
        <f t="shared" si="51"/>
        <v>0</v>
      </c>
      <c r="H236" s="33">
        <f t="shared" si="52"/>
        <v>0</v>
      </c>
      <c r="I236" s="33">
        <f t="shared" si="53"/>
        <v>0</v>
      </c>
      <c r="J236" s="33">
        <f t="shared" si="54"/>
        <v>0</v>
      </c>
      <c r="K236" s="33">
        <f t="shared" si="55"/>
        <v>0</v>
      </c>
      <c r="L236" s="33">
        <f t="shared" si="56"/>
        <v>0</v>
      </c>
      <c r="M236" s="33">
        <f t="shared" si="57"/>
        <v>0</v>
      </c>
      <c r="N236" s="33">
        <f t="shared" si="58"/>
        <v>0</v>
      </c>
      <c r="O236" s="33">
        <f t="shared" si="59"/>
        <v>0</v>
      </c>
      <c r="P236" s="33">
        <f t="shared" si="60"/>
        <v>0</v>
      </c>
      <c r="Q236" s="33">
        <f t="shared" si="61"/>
        <v>0</v>
      </c>
      <c r="R236" s="33">
        <f t="shared" si="63"/>
        <v>0</v>
      </c>
      <c r="S236" s="33">
        <f t="shared" si="63"/>
        <v>0</v>
      </c>
      <c r="V236" s="38">
        <f t="shared" si="45"/>
        <v>0</v>
      </c>
      <c r="W236" s="38">
        <f t="shared" si="46"/>
        <v>0</v>
      </c>
      <c r="X236" s="38">
        <f t="shared" si="47"/>
        <v>0</v>
      </c>
    </row>
    <row r="237" spans="2:24" x14ac:dyDescent="0.35">
      <c r="B237" s="393" t="s">
        <v>7</v>
      </c>
      <c r="C237" s="28" t="s">
        <v>59</v>
      </c>
      <c r="D237" s="56">
        <f t="shared" si="48"/>
        <v>0</v>
      </c>
      <c r="E237" s="56">
        <f t="shared" si="49"/>
        <v>0</v>
      </c>
      <c r="F237" s="56">
        <f t="shared" si="50"/>
        <v>0</v>
      </c>
      <c r="G237" s="56">
        <f t="shared" si="51"/>
        <v>0</v>
      </c>
      <c r="H237" s="32">
        <f t="shared" si="52"/>
        <v>0</v>
      </c>
      <c r="I237" s="32">
        <f t="shared" si="53"/>
        <v>0</v>
      </c>
      <c r="J237" s="32">
        <f t="shared" si="54"/>
        <v>0</v>
      </c>
      <c r="K237" s="32">
        <f t="shared" si="55"/>
        <v>0</v>
      </c>
      <c r="L237" s="32">
        <f t="shared" si="56"/>
        <v>0</v>
      </c>
      <c r="M237" s="32">
        <f t="shared" si="57"/>
        <v>0</v>
      </c>
      <c r="N237" s="32">
        <f t="shared" si="58"/>
        <v>0</v>
      </c>
      <c r="O237" s="32">
        <f t="shared" si="59"/>
        <v>0</v>
      </c>
      <c r="P237" s="32">
        <f t="shared" si="60"/>
        <v>0</v>
      </c>
      <c r="Q237" s="32">
        <f t="shared" si="61"/>
        <v>0</v>
      </c>
      <c r="R237" s="32">
        <f t="shared" si="63"/>
        <v>0</v>
      </c>
      <c r="S237" s="32">
        <f t="shared" si="63"/>
        <v>0</v>
      </c>
      <c r="V237" s="36">
        <f t="shared" si="45"/>
        <v>0</v>
      </c>
      <c r="W237" s="36">
        <f t="shared" si="46"/>
        <v>0</v>
      </c>
      <c r="X237" s="36">
        <f t="shared" si="47"/>
        <v>0</v>
      </c>
    </row>
    <row r="238" spans="2:24" x14ac:dyDescent="0.35">
      <c r="B238" s="390"/>
      <c r="C238" s="20" t="s">
        <v>60</v>
      </c>
      <c r="D238" s="32">
        <f t="shared" si="48"/>
        <v>0</v>
      </c>
      <c r="E238" s="32">
        <f t="shared" si="49"/>
        <v>0</v>
      </c>
      <c r="F238" s="32">
        <f t="shared" si="50"/>
        <v>0</v>
      </c>
      <c r="G238" s="32">
        <f t="shared" si="51"/>
        <v>0</v>
      </c>
      <c r="H238" s="32">
        <f t="shared" si="52"/>
        <v>0</v>
      </c>
      <c r="I238" s="32">
        <f t="shared" si="53"/>
        <v>0</v>
      </c>
      <c r="J238" s="32">
        <f t="shared" si="54"/>
        <v>0</v>
      </c>
      <c r="K238" s="32">
        <f t="shared" si="55"/>
        <v>0</v>
      </c>
      <c r="L238" s="32">
        <f t="shared" si="56"/>
        <v>0</v>
      </c>
      <c r="M238" s="32">
        <f t="shared" si="57"/>
        <v>0</v>
      </c>
      <c r="N238" s="32">
        <f t="shared" si="58"/>
        <v>0</v>
      </c>
      <c r="O238" s="32">
        <f t="shared" si="59"/>
        <v>0</v>
      </c>
      <c r="P238" s="32">
        <f t="shared" si="60"/>
        <v>0</v>
      </c>
      <c r="Q238" s="32">
        <f t="shared" si="61"/>
        <v>0</v>
      </c>
      <c r="R238" s="32">
        <f t="shared" si="63"/>
        <v>0</v>
      </c>
      <c r="S238" s="32">
        <f t="shared" si="63"/>
        <v>0</v>
      </c>
      <c r="V238" s="35">
        <f t="shared" si="45"/>
        <v>0</v>
      </c>
      <c r="W238" s="35">
        <f t="shared" si="46"/>
        <v>0</v>
      </c>
      <c r="X238" s="35">
        <f t="shared" si="47"/>
        <v>0</v>
      </c>
    </row>
    <row r="239" spans="2:24" x14ac:dyDescent="0.35">
      <c r="B239" s="390"/>
      <c r="C239" s="20" t="s">
        <v>61</v>
      </c>
      <c r="D239" s="32">
        <f t="shared" si="48"/>
        <v>0</v>
      </c>
      <c r="E239" s="32">
        <f t="shared" si="49"/>
        <v>0</v>
      </c>
      <c r="F239" s="32">
        <f t="shared" si="50"/>
        <v>0</v>
      </c>
      <c r="G239" s="32">
        <f t="shared" si="51"/>
        <v>0</v>
      </c>
      <c r="H239" s="32">
        <f t="shared" si="52"/>
        <v>0</v>
      </c>
      <c r="I239" s="32">
        <f t="shared" si="53"/>
        <v>0</v>
      </c>
      <c r="J239" s="32">
        <f t="shared" si="54"/>
        <v>0</v>
      </c>
      <c r="K239" s="32">
        <f t="shared" si="55"/>
        <v>0</v>
      </c>
      <c r="L239" s="32">
        <f t="shared" si="56"/>
        <v>0</v>
      </c>
      <c r="M239" s="32">
        <f t="shared" si="57"/>
        <v>0</v>
      </c>
      <c r="N239" s="32">
        <f t="shared" si="58"/>
        <v>0</v>
      </c>
      <c r="O239" s="32">
        <f t="shared" si="59"/>
        <v>0</v>
      </c>
      <c r="P239" s="32">
        <f t="shared" si="60"/>
        <v>0</v>
      </c>
      <c r="Q239" s="32">
        <f t="shared" si="61"/>
        <v>0</v>
      </c>
      <c r="R239" s="32">
        <f t="shared" si="63"/>
        <v>0</v>
      </c>
      <c r="S239" s="32">
        <f t="shared" si="63"/>
        <v>0</v>
      </c>
      <c r="V239" s="35">
        <f t="shared" si="45"/>
        <v>0</v>
      </c>
      <c r="W239" s="35">
        <f t="shared" si="46"/>
        <v>0</v>
      </c>
      <c r="X239" s="35">
        <f t="shared" si="47"/>
        <v>0</v>
      </c>
    </row>
    <row r="240" spans="2:24" x14ac:dyDescent="0.35">
      <c r="B240" s="390"/>
      <c r="C240" s="20" t="s">
        <v>62</v>
      </c>
      <c r="D240" s="32">
        <f t="shared" si="48"/>
        <v>0</v>
      </c>
      <c r="E240" s="32">
        <f t="shared" si="49"/>
        <v>0</v>
      </c>
      <c r="F240" s="32">
        <f t="shared" si="50"/>
        <v>0</v>
      </c>
      <c r="G240" s="32">
        <f t="shared" si="51"/>
        <v>0</v>
      </c>
      <c r="H240" s="32">
        <f t="shared" si="52"/>
        <v>0</v>
      </c>
      <c r="I240" s="32">
        <f t="shared" si="53"/>
        <v>0</v>
      </c>
      <c r="J240" s="32">
        <f t="shared" si="54"/>
        <v>0</v>
      </c>
      <c r="K240" s="32">
        <f t="shared" si="55"/>
        <v>0</v>
      </c>
      <c r="L240" s="32">
        <f t="shared" si="56"/>
        <v>0</v>
      </c>
      <c r="M240" s="32">
        <f t="shared" si="57"/>
        <v>0</v>
      </c>
      <c r="N240" s="32">
        <f t="shared" si="58"/>
        <v>0</v>
      </c>
      <c r="O240" s="32">
        <f t="shared" si="59"/>
        <v>0</v>
      </c>
      <c r="P240" s="32">
        <f t="shared" si="60"/>
        <v>0</v>
      </c>
      <c r="Q240" s="32">
        <f t="shared" si="61"/>
        <v>0</v>
      </c>
      <c r="R240" s="32">
        <f t="shared" si="63"/>
        <v>0</v>
      </c>
      <c r="S240" s="32">
        <f t="shared" si="63"/>
        <v>0</v>
      </c>
      <c r="V240" s="35">
        <f t="shared" si="45"/>
        <v>0</v>
      </c>
      <c r="W240" s="35">
        <f t="shared" si="46"/>
        <v>0</v>
      </c>
      <c r="X240" s="35">
        <f t="shared" si="47"/>
        <v>0</v>
      </c>
    </row>
    <row r="241" spans="2:24" x14ac:dyDescent="0.35">
      <c r="B241" s="391"/>
      <c r="C241" s="27" t="s">
        <v>63</v>
      </c>
      <c r="D241" s="33">
        <f t="shared" si="48"/>
        <v>0</v>
      </c>
      <c r="E241" s="33">
        <f t="shared" si="49"/>
        <v>0</v>
      </c>
      <c r="F241" s="33">
        <f t="shared" si="50"/>
        <v>0</v>
      </c>
      <c r="G241" s="33">
        <f t="shared" si="51"/>
        <v>0</v>
      </c>
      <c r="H241" s="33">
        <f t="shared" si="52"/>
        <v>0</v>
      </c>
      <c r="I241" s="33">
        <f t="shared" si="53"/>
        <v>0</v>
      </c>
      <c r="J241" s="33">
        <f t="shared" si="54"/>
        <v>0</v>
      </c>
      <c r="K241" s="33">
        <f t="shared" si="55"/>
        <v>0</v>
      </c>
      <c r="L241" s="33">
        <f t="shared" si="56"/>
        <v>0</v>
      </c>
      <c r="M241" s="33">
        <f t="shared" si="57"/>
        <v>0</v>
      </c>
      <c r="N241" s="33">
        <f t="shared" si="58"/>
        <v>0</v>
      </c>
      <c r="O241" s="33">
        <f t="shared" si="59"/>
        <v>0</v>
      </c>
      <c r="P241" s="33">
        <f t="shared" si="60"/>
        <v>0</v>
      </c>
      <c r="Q241" s="33">
        <f t="shared" si="61"/>
        <v>0</v>
      </c>
      <c r="R241" s="33">
        <f t="shared" si="63"/>
        <v>0</v>
      </c>
      <c r="S241" s="33">
        <f t="shared" si="63"/>
        <v>0</v>
      </c>
      <c r="V241" s="38">
        <f t="shared" si="45"/>
        <v>0</v>
      </c>
      <c r="W241" s="38">
        <f t="shared" si="46"/>
        <v>0</v>
      </c>
      <c r="X241" s="38">
        <f t="shared" si="47"/>
        <v>0</v>
      </c>
    </row>
    <row r="242" spans="2:24" x14ac:dyDescent="0.35">
      <c r="B242" s="393" t="s">
        <v>8</v>
      </c>
      <c r="C242" s="28" t="s">
        <v>59</v>
      </c>
      <c r="D242" s="56">
        <f t="shared" si="48"/>
        <v>0</v>
      </c>
      <c r="E242" s="56">
        <f t="shared" si="49"/>
        <v>0</v>
      </c>
      <c r="F242" s="56">
        <f t="shared" si="50"/>
        <v>0</v>
      </c>
      <c r="G242" s="56">
        <f t="shared" si="51"/>
        <v>0</v>
      </c>
      <c r="H242" s="32">
        <f t="shared" si="52"/>
        <v>0</v>
      </c>
      <c r="I242" s="32">
        <f t="shared" si="53"/>
        <v>0</v>
      </c>
      <c r="J242" s="32">
        <f t="shared" si="54"/>
        <v>0</v>
      </c>
      <c r="K242" s="32">
        <f t="shared" si="55"/>
        <v>0</v>
      </c>
      <c r="L242" s="32">
        <f t="shared" si="56"/>
        <v>0</v>
      </c>
      <c r="M242" s="32">
        <f t="shared" si="57"/>
        <v>0</v>
      </c>
      <c r="N242" s="32">
        <f t="shared" si="58"/>
        <v>0</v>
      </c>
      <c r="O242" s="32">
        <f t="shared" si="59"/>
        <v>0</v>
      </c>
      <c r="P242" s="32">
        <f t="shared" si="60"/>
        <v>0</v>
      </c>
      <c r="Q242" s="32">
        <f t="shared" si="61"/>
        <v>0</v>
      </c>
      <c r="R242" s="32">
        <f t="shared" si="63"/>
        <v>0</v>
      </c>
      <c r="S242" s="32">
        <f t="shared" si="63"/>
        <v>0</v>
      </c>
      <c r="V242" s="36">
        <f t="shared" si="45"/>
        <v>0</v>
      </c>
      <c r="W242" s="36">
        <f t="shared" si="46"/>
        <v>0</v>
      </c>
      <c r="X242" s="36">
        <f t="shared" si="47"/>
        <v>0</v>
      </c>
    </row>
    <row r="243" spans="2:24" x14ac:dyDescent="0.35">
      <c r="B243" s="390"/>
      <c r="C243" s="20" t="s">
        <v>60</v>
      </c>
      <c r="D243" s="32">
        <f t="shared" si="48"/>
        <v>0</v>
      </c>
      <c r="E243" s="32">
        <f t="shared" si="49"/>
        <v>0</v>
      </c>
      <c r="F243" s="32">
        <f t="shared" si="50"/>
        <v>0</v>
      </c>
      <c r="G243" s="32">
        <f t="shared" si="51"/>
        <v>0</v>
      </c>
      <c r="H243" s="32">
        <f t="shared" si="52"/>
        <v>0</v>
      </c>
      <c r="I243" s="32">
        <f t="shared" si="53"/>
        <v>0</v>
      </c>
      <c r="J243" s="32">
        <f t="shared" si="54"/>
        <v>0</v>
      </c>
      <c r="K243" s="32">
        <f t="shared" si="55"/>
        <v>0</v>
      </c>
      <c r="L243" s="32">
        <f t="shared" si="56"/>
        <v>0</v>
      </c>
      <c r="M243" s="32">
        <f t="shared" si="57"/>
        <v>0</v>
      </c>
      <c r="N243" s="32">
        <f t="shared" si="58"/>
        <v>0</v>
      </c>
      <c r="O243" s="32">
        <f t="shared" si="59"/>
        <v>0</v>
      </c>
      <c r="P243" s="32">
        <f t="shared" si="60"/>
        <v>0</v>
      </c>
      <c r="Q243" s="32">
        <f t="shared" si="61"/>
        <v>0</v>
      </c>
      <c r="R243" s="32">
        <f t="shared" si="63"/>
        <v>0</v>
      </c>
      <c r="S243" s="32">
        <f t="shared" si="63"/>
        <v>0</v>
      </c>
      <c r="V243" s="35">
        <f t="shared" si="45"/>
        <v>0</v>
      </c>
      <c r="W243" s="35">
        <f t="shared" si="46"/>
        <v>0</v>
      </c>
      <c r="X243" s="35">
        <f t="shared" si="47"/>
        <v>0</v>
      </c>
    </row>
    <row r="244" spans="2:24" x14ac:dyDescent="0.35">
      <c r="B244" s="390"/>
      <c r="C244" s="20" t="s">
        <v>61</v>
      </c>
      <c r="D244" s="32">
        <f t="shared" si="48"/>
        <v>0</v>
      </c>
      <c r="E244" s="32">
        <f t="shared" si="49"/>
        <v>0</v>
      </c>
      <c r="F244" s="32">
        <f t="shared" si="50"/>
        <v>0</v>
      </c>
      <c r="G244" s="32">
        <f t="shared" si="51"/>
        <v>0</v>
      </c>
      <c r="H244" s="32">
        <f t="shared" si="52"/>
        <v>0</v>
      </c>
      <c r="I244" s="32">
        <f t="shared" si="53"/>
        <v>0</v>
      </c>
      <c r="J244" s="32">
        <f t="shared" si="54"/>
        <v>0</v>
      </c>
      <c r="K244" s="32">
        <f t="shared" si="55"/>
        <v>0</v>
      </c>
      <c r="L244" s="32">
        <f t="shared" si="56"/>
        <v>0</v>
      </c>
      <c r="M244" s="32">
        <f t="shared" si="57"/>
        <v>0</v>
      </c>
      <c r="N244" s="32">
        <f t="shared" si="58"/>
        <v>0</v>
      </c>
      <c r="O244" s="32">
        <f t="shared" si="59"/>
        <v>0</v>
      </c>
      <c r="P244" s="32">
        <f t="shared" si="60"/>
        <v>0</v>
      </c>
      <c r="Q244" s="32">
        <f t="shared" si="61"/>
        <v>0</v>
      </c>
      <c r="R244" s="32">
        <f t="shared" si="63"/>
        <v>0</v>
      </c>
      <c r="S244" s="32">
        <f t="shared" si="63"/>
        <v>0</v>
      </c>
      <c r="V244" s="35">
        <f t="shared" si="45"/>
        <v>0</v>
      </c>
      <c r="W244" s="35">
        <f t="shared" si="46"/>
        <v>0</v>
      </c>
      <c r="X244" s="35">
        <f t="shared" si="47"/>
        <v>0</v>
      </c>
    </row>
    <row r="245" spans="2:24" x14ac:dyDescent="0.35">
      <c r="B245" s="390"/>
      <c r="C245" s="20" t="s">
        <v>62</v>
      </c>
      <c r="D245" s="32">
        <f t="shared" si="48"/>
        <v>0</v>
      </c>
      <c r="E245" s="32">
        <f t="shared" si="49"/>
        <v>0</v>
      </c>
      <c r="F245" s="32">
        <f t="shared" si="50"/>
        <v>0</v>
      </c>
      <c r="G245" s="32">
        <f t="shared" si="51"/>
        <v>0</v>
      </c>
      <c r="H245" s="32">
        <f t="shared" si="52"/>
        <v>0</v>
      </c>
      <c r="I245" s="32">
        <f t="shared" si="53"/>
        <v>0</v>
      </c>
      <c r="J245" s="32">
        <f t="shared" si="54"/>
        <v>0</v>
      </c>
      <c r="K245" s="32">
        <f t="shared" si="55"/>
        <v>0</v>
      </c>
      <c r="L245" s="32">
        <f t="shared" si="56"/>
        <v>0</v>
      </c>
      <c r="M245" s="32">
        <f t="shared" si="57"/>
        <v>0</v>
      </c>
      <c r="N245" s="32">
        <f t="shared" si="58"/>
        <v>0</v>
      </c>
      <c r="O245" s="32">
        <f t="shared" si="59"/>
        <v>0</v>
      </c>
      <c r="P245" s="32">
        <f t="shared" si="60"/>
        <v>0</v>
      </c>
      <c r="Q245" s="32">
        <f t="shared" si="61"/>
        <v>0</v>
      </c>
      <c r="R245" s="32">
        <f t="shared" si="63"/>
        <v>0</v>
      </c>
      <c r="S245" s="32">
        <f t="shared" si="63"/>
        <v>0</v>
      </c>
      <c r="V245" s="35">
        <f t="shared" si="45"/>
        <v>0</v>
      </c>
      <c r="W245" s="35">
        <f t="shared" si="46"/>
        <v>0</v>
      </c>
      <c r="X245" s="35">
        <f t="shared" si="47"/>
        <v>0</v>
      </c>
    </row>
    <row r="246" spans="2:24" x14ac:dyDescent="0.35">
      <c r="B246" s="391"/>
      <c r="C246" s="27" t="s">
        <v>63</v>
      </c>
      <c r="D246" s="33">
        <f t="shared" si="48"/>
        <v>0</v>
      </c>
      <c r="E246" s="33">
        <f t="shared" si="49"/>
        <v>0</v>
      </c>
      <c r="F246" s="33">
        <f t="shared" si="50"/>
        <v>0</v>
      </c>
      <c r="G246" s="33">
        <f t="shared" si="51"/>
        <v>0</v>
      </c>
      <c r="H246" s="33">
        <f t="shared" si="52"/>
        <v>0</v>
      </c>
      <c r="I246" s="33">
        <f t="shared" si="53"/>
        <v>0</v>
      </c>
      <c r="J246" s="33">
        <f t="shared" si="54"/>
        <v>0</v>
      </c>
      <c r="K246" s="33">
        <f t="shared" si="55"/>
        <v>0</v>
      </c>
      <c r="L246" s="33">
        <f t="shared" si="56"/>
        <v>0</v>
      </c>
      <c r="M246" s="33">
        <f t="shared" si="57"/>
        <v>0</v>
      </c>
      <c r="N246" s="33">
        <f t="shared" si="58"/>
        <v>0</v>
      </c>
      <c r="O246" s="33">
        <f t="shared" si="59"/>
        <v>0</v>
      </c>
      <c r="P246" s="33">
        <f t="shared" si="60"/>
        <v>0</v>
      </c>
      <c r="Q246" s="33">
        <f t="shared" si="61"/>
        <v>0</v>
      </c>
      <c r="R246" s="33">
        <f t="shared" si="63"/>
        <v>0</v>
      </c>
      <c r="S246" s="33">
        <f t="shared" si="63"/>
        <v>0</v>
      </c>
      <c r="V246" s="38">
        <f t="shared" si="45"/>
        <v>0</v>
      </c>
      <c r="W246" s="38">
        <f t="shared" si="46"/>
        <v>0</v>
      </c>
      <c r="X246" s="38">
        <f t="shared" si="47"/>
        <v>0</v>
      </c>
    </row>
    <row r="247" spans="2:24" x14ac:dyDescent="0.35">
      <c r="B247" s="393" t="s">
        <v>9</v>
      </c>
      <c r="C247" s="28" t="s">
        <v>59</v>
      </c>
      <c r="D247" s="56">
        <f t="shared" si="48"/>
        <v>0</v>
      </c>
      <c r="E247" s="56">
        <f t="shared" si="49"/>
        <v>0</v>
      </c>
      <c r="F247" s="56">
        <f t="shared" si="50"/>
        <v>0</v>
      </c>
      <c r="G247" s="56">
        <f t="shared" si="51"/>
        <v>0</v>
      </c>
      <c r="H247" s="32">
        <f t="shared" si="52"/>
        <v>0</v>
      </c>
      <c r="I247" s="32">
        <f t="shared" si="53"/>
        <v>0</v>
      </c>
      <c r="J247" s="32">
        <f t="shared" si="54"/>
        <v>0</v>
      </c>
      <c r="K247" s="32">
        <f t="shared" si="55"/>
        <v>0</v>
      </c>
      <c r="L247" s="32">
        <f t="shared" si="56"/>
        <v>0</v>
      </c>
      <c r="M247" s="32">
        <f t="shared" si="57"/>
        <v>0</v>
      </c>
      <c r="N247" s="32">
        <f t="shared" si="58"/>
        <v>0</v>
      </c>
      <c r="O247" s="32">
        <f t="shared" si="59"/>
        <v>0</v>
      </c>
      <c r="P247" s="32">
        <f t="shared" si="60"/>
        <v>0</v>
      </c>
      <c r="Q247" s="32">
        <f t="shared" si="61"/>
        <v>0</v>
      </c>
      <c r="R247" s="32">
        <f t="shared" si="63"/>
        <v>0</v>
      </c>
      <c r="S247" s="32">
        <f t="shared" si="63"/>
        <v>0</v>
      </c>
      <c r="V247" s="36">
        <f t="shared" si="45"/>
        <v>0</v>
      </c>
      <c r="W247" s="36">
        <f t="shared" si="46"/>
        <v>0</v>
      </c>
      <c r="X247" s="36">
        <f t="shared" si="47"/>
        <v>0</v>
      </c>
    </row>
    <row r="248" spans="2:24" x14ac:dyDescent="0.35">
      <c r="B248" s="390"/>
      <c r="C248" s="20" t="s">
        <v>60</v>
      </c>
      <c r="D248" s="32">
        <f t="shared" si="48"/>
        <v>0</v>
      </c>
      <c r="E248" s="32">
        <f t="shared" si="49"/>
        <v>0</v>
      </c>
      <c r="F248" s="32">
        <f t="shared" si="50"/>
        <v>0</v>
      </c>
      <c r="G248" s="32">
        <f t="shared" si="51"/>
        <v>0</v>
      </c>
      <c r="H248" s="32">
        <f t="shared" si="52"/>
        <v>0</v>
      </c>
      <c r="I248" s="32">
        <f t="shared" si="53"/>
        <v>0</v>
      </c>
      <c r="J248" s="32">
        <f t="shared" si="54"/>
        <v>0</v>
      </c>
      <c r="K248" s="32">
        <f t="shared" si="55"/>
        <v>0</v>
      </c>
      <c r="L248" s="32">
        <f t="shared" si="56"/>
        <v>0</v>
      </c>
      <c r="M248" s="32">
        <f t="shared" si="57"/>
        <v>0</v>
      </c>
      <c r="N248" s="32">
        <f t="shared" si="58"/>
        <v>0</v>
      </c>
      <c r="O248" s="32">
        <f t="shared" si="59"/>
        <v>0</v>
      </c>
      <c r="P248" s="32">
        <f t="shared" si="60"/>
        <v>0</v>
      </c>
      <c r="Q248" s="32">
        <f t="shared" si="61"/>
        <v>0</v>
      </c>
      <c r="R248" s="32">
        <f t="shared" si="63"/>
        <v>0</v>
      </c>
      <c r="S248" s="32">
        <f t="shared" si="63"/>
        <v>0</v>
      </c>
      <c r="V248" s="35">
        <f t="shared" si="45"/>
        <v>0</v>
      </c>
      <c r="W248" s="35">
        <f t="shared" si="46"/>
        <v>0</v>
      </c>
      <c r="X248" s="35">
        <f t="shared" si="47"/>
        <v>0</v>
      </c>
    </row>
    <row r="249" spans="2:24" x14ac:dyDescent="0.35">
      <c r="B249" s="390"/>
      <c r="C249" s="20" t="s">
        <v>61</v>
      </c>
      <c r="D249" s="32">
        <f t="shared" si="48"/>
        <v>0</v>
      </c>
      <c r="E249" s="32">
        <f t="shared" si="49"/>
        <v>0</v>
      </c>
      <c r="F249" s="32">
        <f t="shared" si="50"/>
        <v>0</v>
      </c>
      <c r="G249" s="32">
        <f t="shared" si="51"/>
        <v>0</v>
      </c>
      <c r="H249" s="32">
        <f t="shared" si="52"/>
        <v>0</v>
      </c>
      <c r="I249" s="32">
        <f t="shared" si="53"/>
        <v>0</v>
      </c>
      <c r="J249" s="32">
        <f t="shared" si="54"/>
        <v>0</v>
      </c>
      <c r="K249" s="32">
        <f t="shared" si="55"/>
        <v>0</v>
      </c>
      <c r="L249" s="32">
        <f t="shared" si="56"/>
        <v>0</v>
      </c>
      <c r="M249" s="32">
        <f t="shared" si="57"/>
        <v>0</v>
      </c>
      <c r="N249" s="32">
        <f t="shared" si="58"/>
        <v>0</v>
      </c>
      <c r="O249" s="32">
        <f t="shared" si="59"/>
        <v>0</v>
      </c>
      <c r="P249" s="32">
        <f t="shared" si="60"/>
        <v>0</v>
      </c>
      <c r="Q249" s="32">
        <f t="shared" si="61"/>
        <v>0</v>
      </c>
      <c r="R249" s="32">
        <f t="shared" si="63"/>
        <v>0</v>
      </c>
      <c r="S249" s="32">
        <f t="shared" si="63"/>
        <v>0</v>
      </c>
      <c r="V249" s="35">
        <f t="shared" si="45"/>
        <v>0</v>
      </c>
      <c r="W249" s="35">
        <f t="shared" si="46"/>
        <v>0</v>
      </c>
      <c r="X249" s="35">
        <f t="shared" si="47"/>
        <v>0</v>
      </c>
    </row>
    <row r="250" spans="2:24" x14ac:dyDescent="0.35">
      <c r="B250" s="390"/>
      <c r="C250" s="20" t="s">
        <v>62</v>
      </c>
      <c r="D250" s="32">
        <f t="shared" si="48"/>
        <v>0</v>
      </c>
      <c r="E250" s="32">
        <f t="shared" si="49"/>
        <v>0</v>
      </c>
      <c r="F250" s="32">
        <f t="shared" si="50"/>
        <v>0</v>
      </c>
      <c r="G250" s="32">
        <f t="shared" si="51"/>
        <v>0</v>
      </c>
      <c r="H250" s="32">
        <f t="shared" si="52"/>
        <v>0</v>
      </c>
      <c r="I250" s="32">
        <f t="shared" si="53"/>
        <v>0</v>
      </c>
      <c r="J250" s="32">
        <f t="shared" si="54"/>
        <v>0</v>
      </c>
      <c r="K250" s="32">
        <f t="shared" si="55"/>
        <v>0</v>
      </c>
      <c r="L250" s="32">
        <f t="shared" si="56"/>
        <v>0</v>
      </c>
      <c r="M250" s="32">
        <f t="shared" si="57"/>
        <v>0</v>
      </c>
      <c r="N250" s="32">
        <f t="shared" si="58"/>
        <v>0</v>
      </c>
      <c r="O250" s="32">
        <f t="shared" si="59"/>
        <v>0</v>
      </c>
      <c r="P250" s="32">
        <f t="shared" si="60"/>
        <v>0</v>
      </c>
      <c r="Q250" s="32">
        <f t="shared" si="61"/>
        <v>0</v>
      </c>
      <c r="R250" s="32">
        <f t="shared" ref="R250:S265" si="64">(R41/$R$77)*100</f>
        <v>0</v>
      </c>
      <c r="S250" s="32">
        <f t="shared" si="64"/>
        <v>0</v>
      </c>
      <c r="V250" s="35">
        <f t="shared" si="45"/>
        <v>0</v>
      </c>
      <c r="W250" s="35">
        <f t="shared" si="46"/>
        <v>0</v>
      </c>
      <c r="X250" s="35">
        <f t="shared" si="47"/>
        <v>0</v>
      </c>
    </row>
    <row r="251" spans="2:24" x14ac:dyDescent="0.35">
      <c r="B251" s="391"/>
      <c r="C251" s="27" t="s">
        <v>63</v>
      </c>
      <c r="D251" s="33">
        <f t="shared" si="48"/>
        <v>0</v>
      </c>
      <c r="E251" s="33">
        <f t="shared" si="49"/>
        <v>0</v>
      </c>
      <c r="F251" s="33">
        <f t="shared" si="50"/>
        <v>0</v>
      </c>
      <c r="G251" s="33">
        <f t="shared" si="51"/>
        <v>0</v>
      </c>
      <c r="H251" s="33">
        <f t="shared" si="52"/>
        <v>0</v>
      </c>
      <c r="I251" s="33">
        <f t="shared" si="53"/>
        <v>0</v>
      </c>
      <c r="J251" s="33">
        <f t="shared" si="54"/>
        <v>0</v>
      </c>
      <c r="K251" s="33">
        <f t="shared" si="55"/>
        <v>0</v>
      </c>
      <c r="L251" s="33">
        <f t="shared" si="56"/>
        <v>0</v>
      </c>
      <c r="M251" s="33">
        <f t="shared" si="57"/>
        <v>0</v>
      </c>
      <c r="N251" s="33">
        <f t="shared" si="58"/>
        <v>0</v>
      </c>
      <c r="O251" s="33">
        <f t="shared" si="59"/>
        <v>0</v>
      </c>
      <c r="P251" s="33">
        <f t="shared" si="60"/>
        <v>0</v>
      </c>
      <c r="Q251" s="33">
        <f t="shared" si="61"/>
        <v>0</v>
      </c>
      <c r="R251" s="33">
        <f t="shared" si="64"/>
        <v>0</v>
      </c>
      <c r="S251" s="33">
        <f t="shared" si="64"/>
        <v>0</v>
      </c>
      <c r="V251" s="38">
        <f t="shared" si="45"/>
        <v>0</v>
      </c>
      <c r="W251" s="38">
        <f t="shared" si="46"/>
        <v>0</v>
      </c>
      <c r="X251" s="38">
        <f t="shared" si="47"/>
        <v>0</v>
      </c>
    </row>
    <row r="252" spans="2:24" x14ac:dyDescent="0.35">
      <c r="B252" s="393" t="s">
        <v>1</v>
      </c>
      <c r="C252" s="28" t="s">
        <v>59</v>
      </c>
      <c r="D252" s="56">
        <f t="shared" si="48"/>
        <v>0</v>
      </c>
      <c r="E252" s="56">
        <f t="shared" si="49"/>
        <v>0</v>
      </c>
      <c r="F252" s="56">
        <f t="shared" si="50"/>
        <v>0</v>
      </c>
      <c r="G252" s="56">
        <f t="shared" si="51"/>
        <v>0</v>
      </c>
      <c r="H252" s="32">
        <f t="shared" si="52"/>
        <v>0</v>
      </c>
      <c r="I252" s="32">
        <f t="shared" si="53"/>
        <v>0</v>
      </c>
      <c r="J252" s="32">
        <f t="shared" si="54"/>
        <v>0</v>
      </c>
      <c r="K252" s="32">
        <f t="shared" si="55"/>
        <v>0</v>
      </c>
      <c r="L252" s="32">
        <f t="shared" si="56"/>
        <v>0</v>
      </c>
      <c r="M252" s="32">
        <f t="shared" si="57"/>
        <v>0</v>
      </c>
      <c r="N252" s="32">
        <f t="shared" si="58"/>
        <v>0</v>
      </c>
      <c r="O252" s="32">
        <f t="shared" si="59"/>
        <v>0</v>
      </c>
      <c r="P252" s="32">
        <f t="shared" si="60"/>
        <v>0</v>
      </c>
      <c r="Q252" s="32">
        <f t="shared" si="61"/>
        <v>0</v>
      </c>
      <c r="R252" s="32">
        <f t="shared" si="64"/>
        <v>0</v>
      </c>
      <c r="S252" s="32">
        <f t="shared" si="64"/>
        <v>0</v>
      </c>
      <c r="V252" s="36">
        <f t="shared" si="45"/>
        <v>0</v>
      </c>
      <c r="W252" s="36">
        <f t="shared" si="46"/>
        <v>0</v>
      </c>
      <c r="X252" s="36">
        <f t="shared" si="47"/>
        <v>0</v>
      </c>
    </row>
    <row r="253" spans="2:24" x14ac:dyDescent="0.35">
      <c r="B253" s="390"/>
      <c r="C253" s="20" t="s">
        <v>60</v>
      </c>
      <c r="D253" s="32">
        <f t="shared" si="48"/>
        <v>0</v>
      </c>
      <c r="E253" s="32">
        <f t="shared" si="49"/>
        <v>0</v>
      </c>
      <c r="F253" s="32">
        <f t="shared" si="50"/>
        <v>0</v>
      </c>
      <c r="G253" s="32">
        <f t="shared" si="51"/>
        <v>0</v>
      </c>
      <c r="H253" s="32">
        <f t="shared" si="52"/>
        <v>0</v>
      </c>
      <c r="I253" s="32">
        <f t="shared" si="53"/>
        <v>0</v>
      </c>
      <c r="J253" s="32">
        <f t="shared" si="54"/>
        <v>0</v>
      </c>
      <c r="K253" s="32">
        <f t="shared" si="55"/>
        <v>0</v>
      </c>
      <c r="L253" s="32">
        <f t="shared" si="56"/>
        <v>0</v>
      </c>
      <c r="M253" s="32">
        <f t="shared" si="57"/>
        <v>0</v>
      </c>
      <c r="N253" s="32">
        <f t="shared" si="58"/>
        <v>0</v>
      </c>
      <c r="O253" s="32">
        <f t="shared" si="59"/>
        <v>0</v>
      </c>
      <c r="P253" s="32">
        <f t="shared" si="60"/>
        <v>0</v>
      </c>
      <c r="Q253" s="32">
        <f t="shared" si="61"/>
        <v>0</v>
      </c>
      <c r="R253" s="32">
        <f t="shared" si="64"/>
        <v>0</v>
      </c>
      <c r="S253" s="32">
        <f t="shared" si="64"/>
        <v>0</v>
      </c>
      <c r="V253" s="35">
        <f t="shared" si="45"/>
        <v>0</v>
      </c>
      <c r="W253" s="35">
        <f t="shared" si="46"/>
        <v>0</v>
      </c>
      <c r="X253" s="35">
        <f t="shared" si="47"/>
        <v>0</v>
      </c>
    </row>
    <row r="254" spans="2:24" x14ac:dyDescent="0.35">
      <c r="B254" s="390"/>
      <c r="C254" s="20" t="s">
        <v>61</v>
      </c>
      <c r="D254" s="32">
        <f t="shared" si="48"/>
        <v>0</v>
      </c>
      <c r="E254" s="32">
        <f t="shared" si="49"/>
        <v>0</v>
      </c>
      <c r="F254" s="32">
        <f t="shared" si="50"/>
        <v>0</v>
      </c>
      <c r="G254" s="32">
        <f t="shared" si="51"/>
        <v>0</v>
      </c>
      <c r="H254" s="32">
        <f t="shared" si="52"/>
        <v>0</v>
      </c>
      <c r="I254" s="32">
        <f t="shared" si="53"/>
        <v>0</v>
      </c>
      <c r="J254" s="32">
        <f t="shared" si="54"/>
        <v>0</v>
      </c>
      <c r="K254" s="32">
        <f t="shared" si="55"/>
        <v>0</v>
      </c>
      <c r="L254" s="32">
        <f t="shared" si="56"/>
        <v>0</v>
      </c>
      <c r="M254" s="32">
        <f t="shared" si="57"/>
        <v>0</v>
      </c>
      <c r="N254" s="32">
        <f t="shared" si="58"/>
        <v>0</v>
      </c>
      <c r="O254" s="32">
        <f t="shared" si="59"/>
        <v>0</v>
      </c>
      <c r="P254" s="32">
        <f t="shared" si="60"/>
        <v>0</v>
      </c>
      <c r="Q254" s="32">
        <f t="shared" si="61"/>
        <v>0</v>
      </c>
      <c r="R254" s="32">
        <f t="shared" si="64"/>
        <v>0</v>
      </c>
      <c r="S254" s="32">
        <f t="shared" si="64"/>
        <v>0</v>
      </c>
      <c r="V254" s="35">
        <f t="shared" si="45"/>
        <v>0</v>
      </c>
      <c r="W254" s="35">
        <f t="shared" si="46"/>
        <v>0</v>
      </c>
      <c r="X254" s="35">
        <f t="shared" si="47"/>
        <v>0</v>
      </c>
    </row>
    <row r="255" spans="2:24" x14ac:dyDescent="0.35">
      <c r="B255" s="390"/>
      <c r="C255" s="20" t="s">
        <v>62</v>
      </c>
      <c r="D255" s="32">
        <f t="shared" si="48"/>
        <v>0</v>
      </c>
      <c r="E255" s="32">
        <f t="shared" si="49"/>
        <v>0</v>
      </c>
      <c r="F255" s="32">
        <f t="shared" si="50"/>
        <v>0</v>
      </c>
      <c r="G255" s="32">
        <f t="shared" si="51"/>
        <v>0</v>
      </c>
      <c r="H255" s="32">
        <f t="shared" si="52"/>
        <v>0</v>
      </c>
      <c r="I255" s="32">
        <f t="shared" si="53"/>
        <v>0</v>
      </c>
      <c r="J255" s="32">
        <f t="shared" si="54"/>
        <v>0</v>
      </c>
      <c r="K255" s="32">
        <f t="shared" si="55"/>
        <v>0</v>
      </c>
      <c r="L255" s="32">
        <f t="shared" si="56"/>
        <v>0</v>
      </c>
      <c r="M255" s="32">
        <f t="shared" si="57"/>
        <v>0</v>
      </c>
      <c r="N255" s="32">
        <f t="shared" si="58"/>
        <v>0</v>
      </c>
      <c r="O255" s="32">
        <f t="shared" si="59"/>
        <v>0</v>
      </c>
      <c r="P255" s="32">
        <f t="shared" si="60"/>
        <v>0</v>
      </c>
      <c r="Q255" s="32">
        <f t="shared" si="61"/>
        <v>0</v>
      </c>
      <c r="R255" s="32">
        <f t="shared" si="64"/>
        <v>0</v>
      </c>
      <c r="S255" s="32">
        <f t="shared" si="64"/>
        <v>0</v>
      </c>
      <c r="V255" s="35">
        <f t="shared" si="45"/>
        <v>0</v>
      </c>
      <c r="W255" s="35">
        <f t="shared" si="46"/>
        <v>0</v>
      </c>
      <c r="X255" s="35">
        <f t="shared" si="47"/>
        <v>0</v>
      </c>
    </row>
    <row r="256" spans="2:24" x14ac:dyDescent="0.35">
      <c r="B256" s="391"/>
      <c r="C256" s="27" t="s">
        <v>63</v>
      </c>
      <c r="D256" s="33">
        <f t="shared" si="48"/>
        <v>0</v>
      </c>
      <c r="E256" s="33">
        <f t="shared" si="49"/>
        <v>0</v>
      </c>
      <c r="F256" s="33">
        <f t="shared" si="50"/>
        <v>0</v>
      </c>
      <c r="G256" s="33">
        <f t="shared" si="51"/>
        <v>0</v>
      </c>
      <c r="H256" s="33">
        <f t="shared" si="52"/>
        <v>0</v>
      </c>
      <c r="I256" s="33">
        <f t="shared" si="53"/>
        <v>0</v>
      </c>
      <c r="J256" s="33">
        <f t="shared" si="54"/>
        <v>0</v>
      </c>
      <c r="K256" s="33">
        <f t="shared" si="55"/>
        <v>0</v>
      </c>
      <c r="L256" s="33">
        <f t="shared" si="56"/>
        <v>0</v>
      </c>
      <c r="M256" s="33">
        <f t="shared" si="57"/>
        <v>0</v>
      </c>
      <c r="N256" s="33">
        <f t="shared" si="58"/>
        <v>0</v>
      </c>
      <c r="O256" s="33">
        <f t="shared" si="59"/>
        <v>0</v>
      </c>
      <c r="P256" s="33">
        <f t="shared" si="60"/>
        <v>0</v>
      </c>
      <c r="Q256" s="33">
        <f t="shared" si="61"/>
        <v>0</v>
      </c>
      <c r="R256" s="33">
        <f t="shared" si="64"/>
        <v>0</v>
      </c>
      <c r="S256" s="33">
        <f t="shared" si="64"/>
        <v>0</v>
      </c>
      <c r="V256" s="38">
        <f t="shared" si="45"/>
        <v>0</v>
      </c>
      <c r="W256" s="38">
        <f t="shared" si="46"/>
        <v>0</v>
      </c>
      <c r="X256" s="38">
        <f t="shared" si="47"/>
        <v>0</v>
      </c>
    </row>
    <row r="257" spans="2:24" x14ac:dyDescent="0.35">
      <c r="B257" s="393" t="s">
        <v>10</v>
      </c>
      <c r="C257" s="28" t="s">
        <v>59</v>
      </c>
      <c r="D257" s="56">
        <f t="shared" si="48"/>
        <v>0</v>
      </c>
      <c r="E257" s="56">
        <f t="shared" si="49"/>
        <v>0</v>
      </c>
      <c r="F257" s="56">
        <f t="shared" si="50"/>
        <v>0</v>
      </c>
      <c r="G257" s="56">
        <f t="shared" si="51"/>
        <v>0</v>
      </c>
      <c r="H257" s="32">
        <f t="shared" si="52"/>
        <v>0</v>
      </c>
      <c r="I257" s="32">
        <f t="shared" si="53"/>
        <v>0</v>
      </c>
      <c r="J257" s="32">
        <f t="shared" si="54"/>
        <v>0</v>
      </c>
      <c r="K257" s="32">
        <f t="shared" si="55"/>
        <v>0</v>
      </c>
      <c r="L257" s="32">
        <f t="shared" si="56"/>
        <v>0</v>
      </c>
      <c r="M257" s="32">
        <f t="shared" si="57"/>
        <v>0</v>
      </c>
      <c r="N257" s="32">
        <f t="shared" si="58"/>
        <v>0</v>
      </c>
      <c r="O257" s="32">
        <f t="shared" si="59"/>
        <v>0</v>
      </c>
      <c r="P257" s="32">
        <f t="shared" si="60"/>
        <v>0</v>
      </c>
      <c r="Q257" s="32">
        <f t="shared" si="61"/>
        <v>0</v>
      </c>
      <c r="R257" s="32">
        <f t="shared" si="64"/>
        <v>0</v>
      </c>
      <c r="S257" s="32">
        <f t="shared" si="64"/>
        <v>0</v>
      </c>
      <c r="V257" s="36">
        <f t="shared" si="45"/>
        <v>0</v>
      </c>
      <c r="W257" s="36">
        <f t="shared" si="46"/>
        <v>0</v>
      </c>
      <c r="X257" s="36">
        <f t="shared" si="47"/>
        <v>0</v>
      </c>
    </row>
    <row r="258" spans="2:24" x14ac:dyDescent="0.35">
      <c r="B258" s="390"/>
      <c r="C258" s="20" t="s">
        <v>60</v>
      </c>
      <c r="D258" s="32">
        <f t="shared" si="48"/>
        <v>0</v>
      </c>
      <c r="E258" s="32">
        <f t="shared" si="49"/>
        <v>0</v>
      </c>
      <c r="F258" s="32">
        <f t="shared" si="50"/>
        <v>0</v>
      </c>
      <c r="G258" s="32">
        <f t="shared" si="51"/>
        <v>0</v>
      </c>
      <c r="H258" s="32">
        <f t="shared" si="52"/>
        <v>0</v>
      </c>
      <c r="I258" s="32">
        <f t="shared" si="53"/>
        <v>0</v>
      </c>
      <c r="J258" s="32">
        <f t="shared" si="54"/>
        <v>0</v>
      </c>
      <c r="K258" s="32">
        <f t="shared" si="55"/>
        <v>0</v>
      </c>
      <c r="L258" s="32">
        <f t="shared" si="56"/>
        <v>0</v>
      </c>
      <c r="M258" s="32">
        <f t="shared" si="57"/>
        <v>0</v>
      </c>
      <c r="N258" s="32">
        <f t="shared" si="58"/>
        <v>0</v>
      </c>
      <c r="O258" s="32">
        <f t="shared" si="59"/>
        <v>0</v>
      </c>
      <c r="P258" s="32">
        <f t="shared" si="60"/>
        <v>0</v>
      </c>
      <c r="Q258" s="32">
        <f t="shared" si="61"/>
        <v>0</v>
      </c>
      <c r="R258" s="32">
        <f t="shared" si="64"/>
        <v>0</v>
      </c>
      <c r="S258" s="32">
        <f t="shared" si="64"/>
        <v>0</v>
      </c>
      <c r="V258" s="35">
        <f t="shared" si="45"/>
        <v>0</v>
      </c>
      <c r="W258" s="35">
        <f t="shared" si="46"/>
        <v>0</v>
      </c>
      <c r="X258" s="35">
        <f t="shared" si="47"/>
        <v>0</v>
      </c>
    </row>
    <row r="259" spans="2:24" x14ac:dyDescent="0.35">
      <c r="B259" s="390"/>
      <c r="C259" s="20" t="s">
        <v>61</v>
      </c>
      <c r="D259" s="32">
        <f t="shared" si="48"/>
        <v>0</v>
      </c>
      <c r="E259" s="32">
        <f t="shared" si="49"/>
        <v>0</v>
      </c>
      <c r="F259" s="32">
        <f t="shared" si="50"/>
        <v>0</v>
      </c>
      <c r="G259" s="32">
        <f t="shared" si="51"/>
        <v>0</v>
      </c>
      <c r="H259" s="32">
        <f t="shared" si="52"/>
        <v>0</v>
      </c>
      <c r="I259" s="32">
        <f t="shared" si="53"/>
        <v>0</v>
      </c>
      <c r="J259" s="32">
        <f t="shared" si="54"/>
        <v>0</v>
      </c>
      <c r="K259" s="32">
        <f t="shared" si="55"/>
        <v>0</v>
      </c>
      <c r="L259" s="32">
        <f t="shared" si="56"/>
        <v>0</v>
      </c>
      <c r="M259" s="32">
        <f t="shared" si="57"/>
        <v>0</v>
      </c>
      <c r="N259" s="32">
        <f t="shared" si="58"/>
        <v>0</v>
      </c>
      <c r="O259" s="32">
        <f t="shared" si="59"/>
        <v>0</v>
      </c>
      <c r="P259" s="32">
        <f t="shared" si="60"/>
        <v>0</v>
      </c>
      <c r="Q259" s="32">
        <f t="shared" si="61"/>
        <v>0</v>
      </c>
      <c r="R259" s="32">
        <f t="shared" si="64"/>
        <v>0</v>
      </c>
      <c r="S259" s="32">
        <f t="shared" si="64"/>
        <v>0</v>
      </c>
      <c r="V259" s="35">
        <f t="shared" si="45"/>
        <v>0</v>
      </c>
      <c r="W259" s="35">
        <f t="shared" si="46"/>
        <v>0</v>
      </c>
      <c r="X259" s="35">
        <f t="shared" si="47"/>
        <v>0</v>
      </c>
    </row>
    <row r="260" spans="2:24" x14ac:dyDescent="0.35">
      <c r="B260" s="390"/>
      <c r="C260" s="20" t="s">
        <v>62</v>
      </c>
      <c r="D260" s="32">
        <f t="shared" si="48"/>
        <v>0</v>
      </c>
      <c r="E260" s="32">
        <f t="shared" si="49"/>
        <v>0</v>
      </c>
      <c r="F260" s="32">
        <f t="shared" si="50"/>
        <v>0</v>
      </c>
      <c r="G260" s="32">
        <f t="shared" si="51"/>
        <v>0</v>
      </c>
      <c r="H260" s="32">
        <f t="shared" si="52"/>
        <v>0</v>
      </c>
      <c r="I260" s="32">
        <f t="shared" si="53"/>
        <v>0</v>
      </c>
      <c r="J260" s="32">
        <f t="shared" si="54"/>
        <v>0</v>
      </c>
      <c r="K260" s="32">
        <f t="shared" si="55"/>
        <v>0</v>
      </c>
      <c r="L260" s="32">
        <f t="shared" si="56"/>
        <v>0</v>
      </c>
      <c r="M260" s="32">
        <f t="shared" si="57"/>
        <v>0</v>
      </c>
      <c r="N260" s="32">
        <f t="shared" si="58"/>
        <v>0</v>
      </c>
      <c r="O260" s="32">
        <f t="shared" si="59"/>
        <v>0</v>
      </c>
      <c r="P260" s="32">
        <f t="shared" si="60"/>
        <v>0</v>
      </c>
      <c r="Q260" s="32">
        <f t="shared" si="61"/>
        <v>0</v>
      </c>
      <c r="R260" s="32">
        <f t="shared" si="64"/>
        <v>0</v>
      </c>
      <c r="S260" s="32">
        <f t="shared" si="64"/>
        <v>0</v>
      </c>
      <c r="V260" s="35">
        <f t="shared" si="45"/>
        <v>0</v>
      </c>
      <c r="W260" s="35">
        <f t="shared" si="46"/>
        <v>0</v>
      </c>
      <c r="X260" s="35">
        <f t="shared" si="47"/>
        <v>0</v>
      </c>
    </row>
    <row r="261" spans="2:24" x14ac:dyDescent="0.35">
      <c r="B261" s="391"/>
      <c r="C261" s="27" t="s">
        <v>63</v>
      </c>
      <c r="D261" s="33">
        <f t="shared" si="48"/>
        <v>0</v>
      </c>
      <c r="E261" s="33">
        <f t="shared" si="49"/>
        <v>0</v>
      </c>
      <c r="F261" s="33">
        <f t="shared" si="50"/>
        <v>0</v>
      </c>
      <c r="G261" s="33">
        <f t="shared" si="51"/>
        <v>0</v>
      </c>
      <c r="H261" s="33">
        <f t="shared" si="52"/>
        <v>0</v>
      </c>
      <c r="I261" s="33">
        <f t="shared" si="53"/>
        <v>0</v>
      </c>
      <c r="J261" s="33">
        <f t="shared" si="54"/>
        <v>0</v>
      </c>
      <c r="K261" s="33">
        <f t="shared" si="55"/>
        <v>0</v>
      </c>
      <c r="L261" s="33">
        <f t="shared" si="56"/>
        <v>0</v>
      </c>
      <c r="M261" s="33">
        <f t="shared" si="57"/>
        <v>0</v>
      </c>
      <c r="N261" s="33">
        <f t="shared" si="58"/>
        <v>0</v>
      </c>
      <c r="O261" s="33">
        <f t="shared" si="59"/>
        <v>0</v>
      </c>
      <c r="P261" s="33">
        <f t="shared" si="60"/>
        <v>0</v>
      </c>
      <c r="Q261" s="33">
        <f t="shared" si="61"/>
        <v>0</v>
      </c>
      <c r="R261" s="33">
        <f t="shared" si="64"/>
        <v>0</v>
      </c>
      <c r="S261" s="33">
        <f t="shared" si="64"/>
        <v>0</v>
      </c>
      <c r="V261" s="38">
        <f t="shared" si="45"/>
        <v>0</v>
      </c>
      <c r="W261" s="38">
        <f t="shared" si="46"/>
        <v>0</v>
      </c>
      <c r="X261" s="38">
        <f t="shared" si="47"/>
        <v>0</v>
      </c>
    </row>
    <row r="262" spans="2:24" x14ac:dyDescent="0.35">
      <c r="B262" s="393" t="s">
        <v>11</v>
      </c>
      <c r="C262" s="28" t="s">
        <v>59</v>
      </c>
      <c r="D262" s="56">
        <f t="shared" si="48"/>
        <v>0</v>
      </c>
      <c r="E262" s="56">
        <f t="shared" si="49"/>
        <v>0</v>
      </c>
      <c r="F262" s="56">
        <f t="shared" si="50"/>
        <v>0</v>
      </c>
      <c r="G262" s="56">
        <f t="shared" si="51"/>
        <v>0</v>
      </c>
      <c r="H262" s="32">
        <f t="shared" si="52"/>
        <v>0</v>
      </c>
      <c r="I262" s="32">
        <f t="shared" si="53"/>
        <v>0</v>
      </c>
      <c r="J262" s="32">
        <f t="shared" si="54"/>
        <v>0</v>
      </c>
      <c r="K262" s="32">
        <f t="shared" si="55"/>
        <v>0</v>
      </c>
      <c r="L262" s="32">
        <f t="shared" si="56"/>
        <v>0</v>
      </c>
      <c r="M262" s="32">
        <f t="shared" si="57"/>
        <v>0</v>
      </c>
      <c r="N262" s="32">
        <f t="shared" si="58"/>
        <v>0</v>
      </c>
      <c r="O262" s="32">
        <f t="shared" si="59"/>
        <v>0</v>
      </c>
      <c r="P262" s="32">
        <f t="shared" si="60"/>
        <v>0</v>
      </c>
      <c r="Q262" s="32">
        <f t="shared" si="61"/>
        <v>0</v>
      </c>
      <c r="R262" s="32">
        <f t="shared" si="64"/>
        <v>0</v>
      </c>
      <c r="S262" s="32">
        <f t="shared" si="64"/>
        <v>0</v>
      </c>
      <c r="V262" s="36">
        <f t="shared" si="45"/>
        <v>0</v>
      </c>
      <c r="W262" s="36">
        <f t="shared" si="46"/>
        <v>0</v>
      </c>
      <c r="X262" s="36">
        <f t="shared" si="47"/>
        <v>0</v>
      </c>
    </row>
    <row r="263" spans="2:24" x14ac:dyDescent="0.35">
      <c r="B263" s="390"/>
      <c r="C263" s="20" t="s">
        <v>60</v>
      </c>
      <c r="D263" s="32">
        <f t="shared" si="48"/>
        <v>0</v>
      </c>
      <c r="E263" s="32">
        <f t="shared" si="49"/>
        <v>0</v>
      </c>
      <c r="F263" s="32">
        <f t="shared" si="50"/>
        <v>0</v>
      </c>
      <c r="G263" s="32">
        <f t="shared" si="51"/>
        <v>0</v>
      </c>
      <c r="H263" s="32">
        <f t="shared" si="52"/>
        <v>0</v>
      </c>
      <c r="I263" s="32">
        <f t="shared" si="53"/>
        <v>0</v>
      </c>
      <c r="J263" s="32">
        <f t="shared" si="54"/>
        <v>0</v>
      </c>
      <c r="K263" s="32">
        <f t="shared" si="55"/>
        <v>0</v>
      </c>
      <c r="L263" s="32">
        <f t="shared" si="56"/>
        <v>0</v>
      </c>
      <c r="M263" s="32">
        <f t="shared" si="57"/>
        <v>0</v>
      </c>
      <c r="N263" s="32">
        <f t="shared" si="58"/>
        <v>0</v>
      </c>
      <c r="O263" s="32">
        <f t="shared" si="59"/>
        <v>0</v>
      </c>
      <c r="P263" s="32">
        <f t="shared" si="60"/>
        <v>0</v>
      </c>
      <c r="Q263" s="32">
        <f t="shared" si="61"/>
        <v>0</v>
      </c>
      <c r="R263" s="32">
        <f t="shared" si="64"/>
        <v>0</v>
      </c>
      <c r="S263" s="32">
        <f t="shared" si="64"/>
        <v>0</v>
      </c>
      <c r="V263" s="35">
        <f t="shared" si="45"/>
        <v>0</v>
      </c>
      <c r="W263" s="35">
        <f t="shared" si="46"/>
        <v>0</v>
      </c>
      <c r="X263" s="35">
        <f t="shared" si="47"/>
        <v>0</v>
      </c>
    </row>
    <row r="264" spans="2:24" x14ac:dyDescent="0.35">
      <c r="B264" s="390"/>
      <c r="C264" s="20" t="s">
        <v>61</v>
      </c>
      <c r="D264" s="32">
        <f t="shared" si="48"/>
        <v>0</v>
      </c>
      <c r="E264" s="32">
        <f t="shared" si="49"/>
        <v>0</v>
      </c>
      <c r="F264" s="32">
        <f t="shared" si="50"/>
        <v>0</v>
      </c>
      <c r="G264" s="32">
        <f t="shared" si="51"/>
        <v>0</v>
      </c>
      <c r="H264" s="32">
        <f t="shared" si="52"/>
        <v>0</v>
      </c>
      <c r="I264" s="32">
        <f t="shared" si="53"/>
        <v>0</v>
      </c>
      <c r="J264" s="32">
        <f t="shared" si="54"/>
        <v>0</v>
      </c>
      <c r="K264" s="32">
        <f t="shared" si="55"/>
        <v>0</v>
      </c>
      <c r="L264" s="32">
        <f t="shared" si="56"/>
        <v>0</v>
      </c>
      <c r="M264" s="32">
        <f t="shared" si="57"/>
        <v>0</v>
      </c>
      <c r="N264" s="32">
        <f t="shared" si="58"/>
        <v>0</v>
      </c>
      <c r="O264" s="32">
        <f t="shared" si="59"/>
        <v>0</v>
      </c>
      <c r="P264" s="32">
        <f t="shared" si="60"/>
        <v>0</v>
      </c>
      <c r="Q264" s="32">
        <f t="shared" si="61"/>
        <v>0</v>
      </c>
      <c r="R264" s="32">
        <f t="shared" si="64"/>
        <v>0</v>
      </c>
      <c r="S264" s="32">
        <f t="shared" si="64"/>
        <v>0</v>
      </c>
      <c r="V264" s="35">
        <f t="shared" si="45"/>
        <v>0</v>
      </c>
      <c r="W264" s="35">
        <f t="shared" si="46"/>
        <v>0</v>
      </c>
      <c r="X264" s="35">
        <f t="shared" si="47"/>
        <v>0</v>
      </c>
    </row>
    <row r="265" spans="2:24" x14ac:dyDescent="0.35">
      <c r="B265" s="390"/>
      <c r="C265" s="20" t="s">
        <v>62</v>
      </c>
      <c r="D265" s="32">
        <f t="shared" si="48"/>
        <v>0</v>
      </c>
      <c r="E265" s="32">
        <f t="shared" si="49"/>
        <v>0</v>
      </c>
      <c r="F265" s="32">
        <f t="shared" si="50"/>
        <v>0</v>
      </c>
      <c r="G265" s="32">
        <f t="shared" si="51"/>
        <v>0</v>
      </c>
      <c r="H265" s="32">
        <f t="shared" si="52"/>
        <v>0</v>
      </c>
      <c r="I265" s="32">
        <f t="shared" si="53"/>
        <v>0</v>
      </c>
      <c r="J265" s="32">
        <f t="shared" si="54"/>
        <v>0</v>
      </c>
      <c r="K265" s="32">
        <f t="shared" si="55"/>
        <v>0</v>
      </c>
      <c r="L265" s="32">
        <f t="shared" si="56"/>
        <v>0</v>
      </c>
      <c r="M265" s="32">
        <f t="shared" si="57"/>
        <v>0</v>
      </c>
      <c r="N265" s="32">
        <f t="shared" si="58"/>
        <v>0</v>
      </c>
      <c r="O265" s="32">
        <f t="shared" si="59"/>
        <v>0</v>
      </c>
      <c r="P265" s="32">
        <f t="shared" si="60"/>
        <v>0</v>
      </c>
      <c r="Q265" s="32">
        <f t="shared" si="61"/>
        <v>0</v>
      </c>
      <c r="R265" s="32">
        <f t="shared" si="64"/>
        <v>0</v>
      </c>
      <c r="S265" s="32">
        <f t="shared" si="64"/>
        <v>0</v>
      </c>
      <c r="V265" s="35">
        <f t="shared" si="45"/>
        <v>0</v>
      </c>
      <c r="W265" s="35">
        <f t="shared" si="46"/>
        <v>0</v>
      </c>
      <c r="X265" s="35">
        <f t="shared" si="47"/>
        <v>0</v>
      </c>
    </row>
    <row r="266" spans="2:24" x14ac:dyDescent="0.35">
      <c r="B266" s="391"/>
      <c r="C266" s="27" t="s">
        <v>63</v>
      </c>
      <c r="D266" s="33">
        <f t="shared" si="48"/>
        <v>0</v>
      </c>
      <c r="E266" s="33">
        <f t="shared" si="49"/>
        <v>0</v>
      </c>
      <c r="F266" s="33">
        <f t="shared" si="50"/>
        <v>0</v>
      </c>
      <c r="G266" s="33">
        <f t="shared" si="51"/>
        <v>0</v>
      </c>
      <c r="H266" s="33">
        <f t="shared" si="52"/>
        <v>0</v>
      </c>
      <c r="I266" s="33">
        <f t="shared" si="53"/>
        <v>0</v>
      </c>
      <c r="J266" s="33">
        <f t="shared" si="54"/>
        <v>0</v>
      </c>
      <c r="K266" s="33">
        <f t="shared" si="55"/>
        <v>0</v>
      </c>
      <c r="L266" s="33">
        <f t="shared" si="56"/>
        <v>0</v>
      </c>
      <c r="M266" s="33">
        <f t="shared" si="57"/>
        <v>0</v>
      </c>
      <c r="N266" s="33">
        <f t="shared" si="58"/>
        <v>0</v>
      </c>
      <c r="O266" s="33">
        <f t="shared" si="59"/>
        <v>0</v>
      </c>
      <c r="P266" s="33">
        <f t="shared" si="60"/>
        <v>0</v>
      </c>
      <c r="Q266" s="33">
        <f t="shared" si="61"/>
        <v>0</v>
      </c>
      <c r="R266" s="33">
        <f t="shared" ref="R266:S281" si="65">(R57/$R$77)*100</f>
        <v>0</v>
      </c>
      <c r="S266" s="33">
        <f t="shared" si="65"/>
        <v>0</v>
      </c>
      <c r="V266" s="38">
        <f t="shared" si="45"/>
        <v>0</v>
      </c>
      <c r="W266" s="38">
        <f t="shared" si="46"/>
        <v>0</v>
      </c>
      <c r="X266" s="38">
        <f t="shared" si="47"/>
        <v>0</v>
      </c>
    </row>
    <row r="267" spans="2:24" x14ac:dyDescent="0.35">
      <c r="B267" s="393" t="s">
        <v>12</v>
      </c>
      <c r="C267" s="28" t="s">
        <v>59</v>
      </c>
      <c r="D267" s="56">
        <f t="shared" si="48"/>
        <v>0</v>
      </c>
      <c r="E267" s="56">
        <f t="shared" si="49"/>
        <v>0</v>
      </c>
      <c r="F267" s="56">
        <f t="shared" si="50"/>
        <v>0</v>
      </c>
      <c r="G267" s="56">
        <f t="shared" si="51"/>
        <v>0</v>
      </c>
      <c r="H267" s="32">
        <f t="shared" si="52"/>
        <v>0</v>
      </c>
      <c r="I267" s="32">
        <f t="shared" si="53"/>
        <v>0</v>
      </c>
      <c r="J267" s="32">
        <f t="shared" si="54"/>
        <v>0</v>
      </c>
      <c r="K267" s="32">
        <f t="shared" si="55"/>
        <v>0</v>
      </c>
      <c r="L267" s="32">
        <f t="shared" si="56"/>
        <v>0</v>
      </c>
      <c r="M267" s="32">
        <f t="shared" si="57"/>
        <v>0</v>
      </c>
      <c r="N267" s="32">
        <f t="shared" si="58"/>
        <v>0</v>
      </c>
      <c r="O267" s="32">
        <f t="shared" si="59"/>
        <v>0</v>
      </c>
      <c r="P267" s="32">
        <f t="shared" si="60"/>
        <v>0</v>
      </c>
      <c r="Q267" s="32">
        <f t="shared" si="61"/>
        <v>0</v>
      </c>
      <c r="R267" s="32">
        <f t="shared" si="65"/>
        <v>0</v>
      </c>
      <c r="S267" s="32">
        <f t="shared" si="65"/>
        <v>0</v>
      </c>
      <c r="V267" s="36">
        <f t="shared" si="45"/>
        <v>0</v>
      </c>
      <c r="W267" s="36">
        <f t="shared" si="46"/>
        <v>0</v>
      </c>
      <c r="X267" s="36">
        <f t="shared" si="47"/>
        <v>0</v>
      </c>
    </row>
    <row r="268" spans="2:24" x14ac:dyDescent="0.35">
      <c r="B268" s="390"/>
      <c r="C268" s="20" t="s">
        <v>60</v>
      </c>
      <c r="D268" s="32">
        <f t="shared" si="48"/>
        <v>0</v>
      </c>
      <c r="E268" s="32">
        <f t="shared" si="49"/>
        <v>0</v>
      </c>
      <c r="F268" s="32">
        <f t="shared" si="50"/>
        <v>0</v>
      </c>
      <c r="G268" s="32">
        <f t="shared" si="51"/>
        <v>0</v>
      </c>
      <c r="H268" s="32">
        <f t="shared" si="52"/>
        <v>0</v>
      </c>
      <c r="I268" s="32">
        <f t="shared" si="53"/>
        <v>0</v>
      </c>
      <c r="J268" s="32">
        <f t="shared" si="54"/>
        <v>0</v>
      </c>
      <c r="K268" s="32">
        <f t="shared" si="55"/>
        <v>0</v>
      </c>
      <c r="L268" s="32">
        <f t="shared" si="56"/>
        <v>0</v>
      </c>
      <c r="M268" s="32">
        <f t="shared" si="57"/>
        <v>0</v>
      </c>
      <c r="N268" s="32">
        <f t="shared" si="58"/>
        <v>0</v>
      </c>
      <c r="O268" s="32">
        <f t="shared" si="59"/>
        <v>0</v>
      </c>
      <c r="P268" s="32">
        <f t="shared" si="60"/>
        <v>0</v>
      </c>
      <c r="Q268" s="32">
        <f t="shared" si="61"/>
        <v>0</v>
      </c>
      <c r="R268" s="32">
        <f t="shared" si="65"/>
        <v>0</v>
      </c>
      <c r="S268" s="32">
        <f t="shared" si="65"/>
        <v>0</v>
      </c>
      <c r="V268" s="35">
        <f t="shared" si="45"/>
        <v>0</v>
      </c>
      <c r="W268" s="35">
        <f t="shared" si="46"/>
        <v>0</v>
      </c>
      <c r="X268" s="35">
        <f t="shared" si="47"/>
        <v>0</v>
      </c>
    </row>
    <row r="269" spans="2:24" x14ac:dyDescent="0.35">
      <c r="B269" s="390"/>
      <c r="C269" s="20" t="s">
        <v>61</v>
      </c>
      <c r="D269" s="32">
        <f t="shared" si="48"/>
        <v>0</v>
      </c>
      <c r="E269" s="32">
        <f t="shared" si="49"/>
        <v>0</v>
      </c>
      <c r="F269" s="32">
        <f t="shared" si="50"/>
        <v>0</v>
      </c>
      <c r="G269" s="32">
        <f t="shared" si="51"/>
        <v>0</v>
      </c>
      <c r="H269" s="32">
        <f t="shared" si="52"/>
        <v>0</v>
      </c>
      <c r="I269" s="32">
        <f t="shared" si="53"/>
        <v>0</v>
      </c>
      <c r="J269" s="32">
        <f t="shared" si="54"/>
        <v>0</v>
      </c>
      <c r="K269" s="32">
        <f t="shared" si="55"/>
        <v>0</v>
      </c>
      <c r="L269" s="32">
        <f t="shared" si="56"/>
        <v>0</v>
      </c>
      <c r="M269" s="32">
        <f t="shared" si="57"/>
        <v>0</v>
      </c>
      <c r="N269" s="32">
        <f t="shared" si="58"/>
        <v>0</v>
      </c>
      <c r="O269" s="32">
        <f t="shared" si="59"/>
        <v>0</v>
      </c>
      <c r="P269" s="32">
        <f t="shared" si="60"/>
        <v>0</v>
      </c>
      <c r="Q269" s="32">
        <f t="shared" si="61"/>
        <v>0</v>
      </c>
      <c r="R269" s="32">
        <f t="shared" si="65"/>
        <v>0</v>
      </c>
      <c r="S269" s="32">
        <f t="shared" si="65"/>
        <v>0</v>
      </c>
      <c r="V269" s="35">
        <f t="shared" si="45"/>
        <v>0</v>
      </c>
      <c r="W269" s="35">
        <f t="shared" si="46"/>
        <v>0</v>
      </c>
      <c r="X269" s="35">
        <f t="shared" si="47"/>
        <v>0</v>
      </c>
    </row>
    <row r="270" spans="2:24" x14ac:dyDescent="0.35">
      <c r="B270" s="390"/>
      <c r="C270" s="20" t="s">
        <v>62</v>
      </c>
      <c r="D270" s="32">
        <f t="shared" si="48"/>
        <v>0</v>
      </c>
      <c r="E270" s="32">
        <f t="shared" si="49"/>
        <v>0</v>
      </c>
      <c r="F270" s="32">
        <f t="shared" si="50"/>
        <v>0</v>
      </c>
      <c r="G270" s="32">
        <f t="shared" si="51"/>
        <v>0</v>
      </c>
      <c r="H270" s="32">
        <f t="shared" si="52"/>
        <v>0</v>
      </c>
      <c r="I270" s="32">
        <f t="shared" si="53"/>
        <v>0</v>
      </c>
      <c r="J270" s="32">
        <f t="shared" si="54"/>
        <v>0</v>
      </c>
      <c r="K270" s="32">
        <f t="shared" si="55"/>
        <v>0</v>
      </c>
      <c r="L270" s="32">
        <f t="shared" si="56"/>
        <v>0</v>
      </c>
      <c r="M270" s="32">
        <f t="shared" si="57"/>
        <v>0</v>
      </c>
      <c r="N270" s="32">
        <f t="shared" si="58"/>
        <v>0</v>
      </c>
      <c r="O270" s="32">
        <f t="shared" si="59"/>
        <v>0</v>
      </c>
      <c r="P270" s="32">
        <f t="shared" si="60"/>
        <v>0</v>
      </c>
      <c r="Q270" s="32">
        <f t="shared" si="61"/>
        <v>0</v>
      </c>
      <c r="R270" s="32">
        <f t="shared" si="65"/>
        <v>0</v>
      </c>
      <c r="S270" s="32">
        <f t="shared" si="65"/>
        <v>0</v>
      </c>
      <c r="V270" s="35">
        <f t="shared" si="45"/>
        <v>0</v>
      </c>
      <c r="W270" s="35">
        <f t="shared" si="46"/>
        <v>0</v>
      </c>
      <c r="X270" s="35">
        <f t="shared" si="47"/>
        <v>0</v>
      </c>
    </row>
    <row r="271" spans="2:24" x14ac:dyDescent="0.35">
      <c r="B271" s="391"/>
      <c r="C271" s="27" t="s">
        <v>63</v>
      </c>
      <c r="D271" s="33">
        <f t="shared" si="48"/>
        <v>0</v>
      </c>
      <c r="E271" s="33">
        <f t="shared" si="49"/>
        <v>0</v>
      </c>
      <c r="F271" s="33">
        <f t="shared" si="50"/>
        <v>0</v>
      </c>
      <c r="G271" s="33">
        <f t="shared" si="51"/>
        <v>0</v>
      </c>
      <c r="H271" s="33">
        <f t="shared" si="52"/>
        <v>0</v>
      </c>
      <c r="I271" s="33">
        <f t="shared" si="53"/>
        <v>0</v>
      </c>
      <c r="J271" s="33">
        <f t="shared" si="54"/>
        <v>0</v>
      </c>
      <c r="K271" s="33">
        <f t="shared" si="55"/>
        <v>0</v>
      </c>
      <c r="L271" s="33">
        <f t="shared" si="56"/>
        <v>0</v>
      </c>
      <c r="M271" s="33">
        <f t="shared" si="57"/>
        <v>0</v>
      </c>
      <c r="N271" s="33">
        <f t="shared" si="58"/>
        <v>0</v>
      </c>
      <c r="O271" s="33">
        <f t="shared" si="59"/>
        <v>0</v>
      </c>
      <c r="P271" s="33">
        <f t="shared" si="60"/>
        <v>0</v>
      </c>
      <c r="Q271" s="33">
        <f t="shared" si="61"/>
        <v>0</v>
      </c>
      <c r="R271" s="33">
        <f t="shared" si="65"/>
        <v>0</v>
      </c>
      <c r="S271" s="33">
        <f t="shared" si="65"/>
        <v>0</v>
      </c>
      <c r="V271" s="38">
        <f t="shared" si="45"/>
        <v>0</v>
      </c>
      <c r="W271" s="38">
        <f t="shared" si="46"/>
        <v>0</v>
      </c>
      <c r="X271" s="38">
        <f t="shared" si="47"/>
        <v>0</v>
      </c>
    </row>
    <row r="272" spans="2:24" x14ac:dyDescent="0.35">
      <c r="B272" s="388" t="s">
        <v>64</v>
      </c>
      <c r="C272" s="17" t="s">
        <v>59</v>
      </c>
      <c r="D272" s="32">
        <f t="shared" si="48"/>
        <v>0</v>
      </c>
      <c r="E272" s="32">
        <f t="shared" si="49"/>
        <v>0</v>
      </c>
      <c r="F272" s="32">
        <f t="shared" si="50"/>
        <v>0</v>
      </c>
      <c r="G272" s="32">
        <f t="shared" si="51"/>
        <v>0</v>
      </c>
      <c r="H272" s="32">
        <f t="shared" si="52"/>
        <v>0</v>
      </c>
      <c r="I272" s="32">
        <f t="shared" si="53"/>
        <v>0</v>
      </c>
      <c r="J272" s="32">
        <f t="shared" si="54"/>
        <v>0</v>
      </c>
      <c r="K272" s="32">
        <f t="shared" si="55"/>
        <v>0</v>
      </c>
      <c r="L272" s="32">
        <f t="shared" si="56"/>
        <v>0</v>
      </c>
      <c r="M272" s="32">
        <f t="shared" si="57"/>
        <v>0</v>
      </c>
      <c r="N272" s="32">
        <f t="shared" si="58"/>
        <v>0</v>
      </c>
      <c r="O272" s="32">
        <f t="shared" si="59"/>
        <v>0</v>
      </c>
      <c r="P272" s="32">
        <f t="shared" si="60"/>
        <v>0</v>
      </c>
      <c r="Q272" s="32">
        <f t="shared" si="61"/>
        <v>0</v>
      </c>
      <c r="R272" s="32">
        <f t="shared" si="65"/>
        <v>0</v>
      </c>
      <c r="S272" s="32">
        <f t="shared" si="65"/>
        <v>0</v>
      </c>
      <c r="V272" s="35">
        <f t="shared" si="45"/>
        <v>0</v>
      </c>
      <c r="W272" s="35">
        <f t="shared" si="46"/>
        <v>0</v>
      </c>
      <c r="X272" s="35">
        <f t="shared" si="47"/>
        <v>0</v>
      </c>
    </row>
    <row r="273" spans="1:26" x14ac:dyDescent="0.35">
      <c r="B273" s="388"/>
      <c r="C273" s="20" t="s">
        <v>60</v>
      </c>
      <c r="D273" s="32">
        <f t="shared" si="48"/>
        <v>0</v>
      </c>
      <c r="E273" s="32">
        <f t="shared" si="49"/>
        <v>0</v>
      </c>
      <c r="F273" s="32">
        <f t="shared" si="50"/>
        <v>0</v>
      </c>
      <c r="G273" s="32">
        <f t="shared" si="51"/>
        <v>0</v>
      </c>
      <c r="H273" s="32">
        <f t="shared" si="52"/>
        <v>0</v>
      </c>
      <c r="I273" s="32">
        <f t="shared" si="53"/>
        <v>0</v>
      </c>
      <c r="J273" s="32">
        <f t="shared" si="54"/>
        <v>0</v>
      </c>
      <c r="K273" s="32">
        <f t="shared" si="55"/>
        <v>0</v>
      </c>
      <c r="L273" s="32">
        <f t="shared" si="56"/>
        <v>0</v>
      </c>
      <c r="M273" s="32">
        <f t="shared" si="57"/>
        <v>0</v>
      </c>
      <c r="N273" s="32">
        <f t="shared" si="58"/>
        <v>0</v>
      </c>
      <c r="O273" s="32">
        <f t="shared" si="59"/>
        <v>0</v>
      </c>
      <c r="P273" s="32">
        <f t="shared" si="60"/>
        <v>0</v>
      </c>
      <c r="Q273" s="32">
        <f t="shared" si="61"/>
        <v>0</v>
      </c>
      <c r="R273" s="32">
        <f t="shared" si="65"/>
        <v>0</v>
      </c>
      <c r="S273" s="32">
        <f t="shared" si="65"/>
        <v>0</v>
      </c>
      <c r="V273" s="35">
        <f t="shared" si="45"/>
        <v>0</v>
      </c>
      <c r="W273" s="35">
        <f t="shared" si="46"/>
        <v>0</v>
      </c>
      <c r="X273" s="35">
        <f t="shared" si="47"/>
        <v>0</v>
      </c>
    </row>
    <row r="274" spans="1:26" x14ac:dyDescent="0.35">
      <c r="B274" s="388"/>
      <c r="C274" s="20" t="s">
        <v>61</v>
      </c>
      <c r="D274" s="32">
        <f t="shared" si="48"/>
        <v>0</v>
      </c>
      <c r="E274" s="32">
        <f t="shared" si="49"/>
        <v>0</v>
      </c>
      <c r="F274" s="32">
        <f t="shared" si="50"/>
        <v>0</v>
      </c>
      <c r="G274" s="32">
        <f t="shared" si="51"/>
        <v>0</v>
      </c>
      <c r="H274" s="32">
        <f t="shared" si="52"/>
        <v>0</v>
      </c>
      <c r="I274" s="32">
        <f t="shared" si="53"/>
        <v>0</v>
      </c>
      <c r="J274" s="32">
        <f t="shared" si="54"/>
        <v>0</v>
      </c>
      <c r="K274" s="32">
        <f t="shared" si="55"/>
        <v>0</v>
      </c>
      <c r="L274" s="32">
        <f t="shared" si="56"/>
        <v>0</v>
      </c>
      <c r="M274" s="32">
        <f t="shared" si="57"/>
        <v>0</v>
      </c>
      <c r="N274" s="32">
        <f t="shared" si="58"/>
        <v>0</v>
      </c>
      <c r="O274" s="32">
        <f t="shared" si="59"/>
        <v>0</v>
      </c>
      <c r="P274" s="32">
        <f t="shared" si="60"/>
        <v>0</v>
      </c>
      <c r="Q274" s="32">
        <f t="shared" si="61"/>
        <v>0</v>
      </c>
      <c r="R274" s="32">
        <f t="shared" si="65"/>
        <v>0</v>
      </c>
      <c r="S274" s="32">
        <f t="shared" si="65"/>
        <v>0</v>
      </c>
      <c r="V274" s="35">
        <f t="shared" si="45"/>
        <v>0</v>
      </c>
      <c r="W274" s="35">
        <f t="shared" si="46"/>
        <v>0</v>
      </c>
      <c r="X274" s="35">
        <f t="shared" si="47"/>
        <v>0</v>
      </c>
    </row>
    <row r="275" spans="1:26" x14ac:dyDescent="0.35">
      <c r="B275" s="388"/>
      <c r="C275" s="20" t="s">
        <v>62</v>
      </c>
      <c r="D275" s="32">
        <f t="shared" si="48"/>
        <v>0</v>
      </c>
      <c r="E275" s="32">
        <f t="shared" si="49"/>
        <v>0</v>
      </c>
      <c r="F275" s="32">
        <f t="shared" si="50"/>
        <v>0</v>
      </c>
      <c r="G275" s="32">
        <f t="shared" si="51"/>
        <v>0</v>
      </c>
      <c r="H275" s="32">
        <f t="shared" si="52"/>
        <v>0</v>
      </c>
      <c r="I275" s="32">
        <f t="shared" si="53"/>
        <v>0</v>
      </c>
      <c r="J275" s="32">
        <f t="shared" si="54"/>
        <v>0</v>
      </c>
      <c r="K275" s="32">
        <f t="shared" si="55"/>
        <v>0</v>
      </c>
      <c r="L275" s="32">
        <f t="shared" si="56"/>
        <v>0</v>
      </c>
      <c r="M275" s="32">
        <f t="shared" si="57"/>
        <v>0</v>
      </c>
      <c r="N275" s="32">
        <f t="shared" si="58"/>
        <v>0</v>
      </c>
      <c r="O275" s="32">
        <f t="shared" si="59"/>
        <v>0</v>
      </c>
      <c r="P275" s="32">
        <f t="shared" si="60"/>
        <v>0</v>
      </c>
      <c r="Q275" s="32">
        <f t="shared" si="61"/>
        <v>0</v>
      </c>
      <c r="R275" s="32">
        <f t="shared" si="65"/>
        <v>0</v>
      </c>
      <c r="S275" s="32">
        <f t="shared" si="65"/>
        <v>0</v>
      </c>
      <c r="V275" s="35">
        <f t="shared" si="45"/>
        <v>0</v>
      </c>
      <c r="W275" s="35">
        <f t="shared" si="46"/>
        <v>0</v>
      </c>
      <c r="X275" s="35">
        <f t="shared" si="47"/>
        <v>0</v>
      </c>
    </row>
    <row r="276" spans="1:26" x14ac:dyDescent="0.35">
      <c r="B276" s="392"/>
      <c r="C276" s="26" t="s">
        <v>63</v>
      </c>
      <c r="D276" s="57">
        <f t="shared" si="48"/>
        <v>0</v>
      </c>
      <c r="E276" s="57">
        <f t="shared" si="49"/>
        <v>0</v>
      </c>
      <c r="F276" s="57">
        <f t="shared" si="50"/>
        <v>0</v>
      </c>
      <c r="G276" s="57">
        <f t="shared" si="51"/>
        <v>0</v>
      </c>
      <c r="H276" s="33">
        <f t="shared" si="52"/>
        <v>0</v>
      </c>
      <c r="I276" s="33">
        <f t="shared" si="53"/>
        <v>0</v>
      </c>
      <c r="J276" s="33">
        <f t="shared" si="54"/>
        <v>0</v>
      </c>
      <c r="K276" s="33">
        <f t="shared" si="55"/>
        <v>0</v>
      </c>
      <c r="L276" s="33">
        <f t="shared" si="56"/>
        <v>0</v>
      </c>
      <c r="M276" s="33">
        <f t="shared" si="57"/>
        <v>0</v>
      </c>
      <c r="N276" s="33">
        <f t="shared" si="58"/>
        <v>0</v>
      </c>
      <c r="O276" s="33">
        <f t="shared" si="59"/>
        <v>0</v>
      </c>
      <c r="P276" s="33">
        <f t="shared" si="60"/>
        <v>0</v>
      </c>
      <c r="Q276" s="33">
        <f t="shared" si="61"/>
        <v>0</v>
      </c>
      <c r="R276" s="33">
        <f t="shared" si="65"/>
        <v>0</v>
      </c>
      <c r="S276" s="33">
        <f t="shared" si="65"/>
        <v>0</v>
      </c>
      <c r="V276" s="37">
        <f t="shared" si="45"/>
        <v>0</v>
      </c>
      <c r="W276" s="37">
        <f t="shared" si="46"/>
        <v>0</v>
      </c>
      <c r="X276" s="37">
        <f t="shared" si="47"/>
        <v>0</v>
      </c>
    </row>
    <row r="277" spans="1:26" x14ac:dyDescent="0.35">
      <c r="B277" s="388" t="s">
        <v>65</v>
      </c>
      <c r="C277" s="17" t="s">
        <v>59</v>
      </c>
      <c r="D277" s="32">
        <f t="shared" si="48"/>
        <v>0</v>
      </c>
      <c r="E277" s="32">
        <f t="shared" si="49"/>
        <v>0</v>
      </c>
      <c r="F277" s="32">
        <f t="shared" si="50"/>
        <v>0</v>
      </c>
      <c r="G277" s="32">
        <f t="shared" si="51"/>
        <v>0</v>
      </c>
      <c r="H277" s="32">
        <f t="shared" si="52"/>
        <v>0</v>
      </c>
      <c r="I277" s="32">
        <f t="shared" si="53"/>
        <v>0</v>
      </c>
      <c r="J277" s="32">
        <f t="shared" si="54"/>
        <v>0</v>
      </c>
      <c r="K277" s="32">
        <f t="shared" si="55"/>
        <v>0</v>
      </c>
      <c r="L277" s="32">
        <f t="shared" si="56"/>
        <v>0</v>
      </c>
      <c r="M277" s="32">
        <f t="shared" si="57"/>
        <v>0</v>
      </c>
      <c r="N277" s="32">
        <f t="shared" si="58"/>
        <v>0</v>
      </c>
      <c r="O277" s="32">
        <f t="shared" si="59"/>
        <v>0</v>
      </c>
      <c r="P277" s="32">
        <f t="shared" si="60"/>
        <v>0</v>
      </c>
      <c r="Q277" s="32">
        <f t="shared" si="61"/>
        <v>0</v>
      </c>
      <c r="R277" s="32">
        <f t="shared" si="65"/>
        <v>0</v>
      </c>
      <c r="S277" s="32">
        <f t="shared" si="65"/>
        <v>0</v>
      </c>
      <c r="V277" s="35">
        <f t="shared" si="45"/>
        <v>0</v>
      </c>
      <c r="W277" s="35">
        <f t="shared" si="46"/>
        <v>0</v>
      </c>
      <c r="X277" s="35">
        <f t="shared" si="47"/>
        <v>0</v>
      </c>
    </row>
    <row r="278" spans="1:26" x14ac:dyDescent="0.35">
      <c r="B278" s="388"/>
      <c r="C278" s="20" t="s">
        <v>60</v>
      </c>
      <c r="D278" s="32">
        <f t="shared" si="48"/>
        <v>0</v>
      </c>
      <c r="E278" s="32">
        <f t="shared" si="49"/>
        <v>0</v>
      </c>
      <c r="F278" s="32">
        <f t="shared" si="50"/>
        <v>0</v>
      </c>
      <c r="G278" s="32">
        <f t="shared" si="51"/>
        <v>0</v>
      </c>
      <c r="H278" s="32">
        <f t="shared" si="52"/>
        <v>0</v>
      </c>
      <c r="I278" s="32">
        <f t="shared" si="53"/>
        <v>0</v>
      </c>
      <c r="J278" s="32">
        <f t="shared" si="54"/>
        <v>0</v>
      </c>
      <c r="K278" s="32">
        <f t="shared" si="55"/>
        <v>0</v>
      </c>
      <c r="L278" s="32">
        <f t="shared" si="56"/>
        <v>0</v>
      </c>
      <c r="M278" s="32">
        <f t="shared" si="57"/>
        <v>0</v>
      </c>
      <c r="N278" s="32">
        <f t="shared" si="58"/>
        <v>0</v>
      </c>
      <c r="O278" s="32">
        <f t="shared" si="59"/>
        <v>0</v>
      </c>
      <c r="P278" s="32">
        <f t="shared" si="60"/>
        <v>0</v>
      </c>
      <c r="Q278" s="32">
        <f t="shared" si="61"/>
        <v>0</v>
      </c>
      <c r="R278" s="32">
        <f t="shared" si="65"/>
        <v>0</v>
      </c>
      <c r="S278" s="32">
        <f t="shared" si="65"/>
        <v>0</v>
      </c>
      <c r="V278" s="35">
        <f t="shared" si="45"/>
        <v>0</v>
      </c>
      <c r="W278" s="35">
        <f t="shared" si="46"/>
        <v>0</v>
      </c>
      <c r="X278" s="35">
        <f t="shared" si="47"/>
        <v>0</v>
      </c>
    </row>
    <row r="279" spans="1:26" x14ac:dyDescent="0.35">
      <c r="B279" s="388"/>
      <c r="C279" s="20" t="s">
        <v>61</v>
      </c>
      <c r="D279" s="32">
        <f t="shared" si="48"/>
        <v>0</v>
      </c>
      <c r="E279" s="32">
        <f t="shared" si="49"/>
        <v>0</v>
      </c>
      <c r="F279" s="32">
        <f t="shared" si="50"/>
        <v>0</v>
      </c>
      <c r="G279" s="32">
        <f t="shared" si="51"/>
        <v>0</v>
      </c>
      <c r="H279" s="32">
        <f t="shared" si="52"/>
        <v>0</v>
      </c>
      <c r="I279" s="32">
        <f t="shared" si="53"/>
        <v>0</v>
      </c>
      <c r="J279" s="32">
        <f t="shared" si="54"/>
        <v>0</v>
      </c>
      <c r="K279" s="32">
        <f t="shared" si="55"/>
        <v>0</v>
      </c>
      <c r="L279" s="32">
        <f t="shared" si="56"/>
        <v>0</v>
      </c>
      <c r="M279" s="32">
        <f t="shared" si="57"/>
        <v>0</v>
      </c>
      <c r="N279" s="32">
        <f t="shared" si="58"/>
        <v>0</v>
      </c>
      <c r="O279" s="32">
        <f t="shared" si="59"/>
        <v>0</v>
      </c>
      <c r="P279" s="32">
        <f t="shared" si="60"/>
        <v>0</v>
      </c>
      <c r="Q279" s="32">
        <f t="shared" si="61"/>
        <v>0</v>
      </c>
      <c r="R279" s="32">
        <f t="shared" si="65"/>
        <v>0</v>
      </c>
      <c r="S279" s="32">
        <f t="shared" si="65"/>
        <v>0</v>
      </c>
      <c r="V279" s="35">
        <f t="shared" si="45"/>
        <v>0</v>
      </c>
      <c r="W279" s="35">
        <f t="shared" si="46"/>
        <v>0</v>
      </c>
      <c r="X279" s="35">
        <f t="shared" si="47"/>
        <v>0</v>
      </c>
    </row>
    <row r="280" spans="1:26" x14ac:dyDescent="0.35">
      <c r="B280" s="388"/>
      <c r="C280" s="20" t="s">
        <v>62</v>
      </c>
      <c r="D280" s="32">
        <f t="shared" si="48"/>
        <v>0</v>
      </c>
      <c r="E280" s="32">
        <f t="shared" si="49"/>
        <v>0</v>
      </c>
      <c r="F280" s="32">
        <f t="shared" si="50"/>
        <v>0</v>
      </c>
      <c r="G280" s="32">
        <f t="shared" si="51"/>
        <v>0</v>
      </c>
      <c r="H280" s="32">
        <f t="shared" si="52"/>
        <v>0</v>
      </c>
      <c r="I280" s="32">
        <f t="shared" si="53"/>
        <v>0</v>
      </c>
      <c r="J280" s="32">
        <f t="shared" si="54"/>
        <v>0</v>
      </c>
      <c r="K280" s="32">
        <f t="shared" si="55"/>
        <v>0</v>
      </c>
      <c r="L280" s="32">
        <f t="shared" si="56"/>
        <v>0</v>
      </c>
      <c r="M280" s="32">
        <f t="shared" si="57"/>
        <v>0</v>
      </c>
      <c r="N280" s="32">
        <f t="shared" si="58"/>
        <v>0</v>
      </c>
      <c r="O280" s="32">
        <f t="shared" si="59"/>
        <v>0</v>
      </c>
      <c r="P280" s="32">
        <f t="shared" si="60"/>
        <v>0</v>
      </c>
      <c r="Q280" s="32">
        <f t="shared" si="61"/>
        <v>0</v>
      </c>
      <c r="R280" s="32">
        <f t="shared" si="65"/>
        <v>0</v>
      </c>
      <c r="S280" s="32">
        <f t="shared" si="65"/>
        <v>0</v>
      </c>
      <c r="V280" s="35">
        <f t="shared" si="45"/>
        <v>0</v>
      </c>
      <c r="W280" s="35">
        <f t="shared" si="46"/>
        <v>0</v>
      </c>
      <c r="X280" s="35">
        <f t="shared" si="47"/>
        <v>0</v>
      </c>
    </row>
    <row r="281" spans="1:26" x14ac:dyDescent="0.35">
      <c r="B281" s="389"/>
      <c r="C281" s="25" t="s">
        <v>63</v>
      </c>
      <c r="D281" s="58">
        <f t="shared" si="48"/>
        <v>0</v>
      </c>
      <c r="E281" s="58">
        <f t="shared" si="49"/>
        <v>0</v>
      </c>
      <c r="F281" s="58">
        <f t="shared" si="50"/>
        <v>0</v>
      </c>
      <c r="G281" s="58">
        <f t="shared" si="51"/>
        <v>0</v>
      </c>
      <c r="H281" s="58">
        <f t="shared" si="52"/>
        <v>0</v>
      </c>
      <c r="I281" s="58">
        <f t="shared" si="53"/>
        <v>0</v>
      </c>
      <c r="J281" s="58">
        <f t="shared" si="54"/>
        <v>0</v>
      </c>
      <c r="K281" s="58">
        <f t="shared" si="55"/>
        <v>0</v>
      </c>
      <c r="L281" s="58">
        <f t="shared" si="56"/>
        <v>0</v>
      </c>
      <c r="M281" s="58">
        <f t="shared" si="57"/>
        <v>0</v>
      </c>
      <c r="N281" s="58">
        <f t="shared" si="58"/>
        <v>0</v>
      </c>
      <c r="O281" s="58">
        <f t="shared" si="59"/>
        <v>0</v>
      </c>
      <c r="P281" s="58">
        <f t="shared" si="60"/>
        <v>0</v>
      </c>
      <c r="Q281" s="58">
        <f t="shared" si="61"/>
        <v>0</v>
      </c>
      <c r="R281" s="58">
        <f t="shared" si="65"/>
        <v>0</v>
      </c>
      <c r="S281" s="58">
        <f t="shared" si="65"/>
        <v>0</v>
      </c>
      <c r="V281" s="40">
        <f>AVERAGE(D281:H281)</f>
        <v>0</v>
      </c>
      <c r="W281" s="40">
        <f>AVERAGE(I281:M281)</f>
        <v>0</v>
      </c>
      <c r="X281" s="40">
        <f>AVERAGE(N281:S281)</f>
        <v>0</v>
      </c>
    </row>
    <row r="284" spans="1:26" x14ac:dyDescent="0.35">
      <c r="A284" s="19" t="s">
        <v>2</v>
      </c>
      <c r="Z284" s="19" t="s">
        <v>2</v>
      </c>
    </row>
  </sheetData>
  <mergeCells count="51">
    <mergeCell ref="B267:B271"/>
    <mergeCell ref="B272:B276"/>
    <mergeCell ref="B277:B281"/>
    <mergeCell ref="B237:B241"/>
    <mergeCell ref="B242:B246"/>
    <mergeCell ref="B247:B251"/>
    <mergeCell ref="B252:B256"/>
    <mergeCell ref="B257:B261"/>
    <mergeCell ref="B262:B266"/>
    <mergeCell ref="B232:B236"/>
    <mergeCell ref="B174:B178"/>
    <mergeCell ref="B179:B183"/>
    <mergeCell ref="B184:B188"/>
    <mergeCell ref="B189:B193"/>
    <mergeCell ref="B194:B198"/>
    <mergeCell ref="B199:B203"/>
    <mergeCell ref="B204:B208"/>
    <mergeCell ref="B209:B213"/>
    <mergeCell ref="B217:B221"/>
    <mergeCell ref="B222:B226"/>
    <mergeCell ref="B227:B231"/>
    <mergeCell ref="B169:B173"/>
    <mergeCell ref="B111:B115"/>
    <mergeCell ref="B116:B120"/>
    <mergeCell ref="B121:B125"/>
    <mergeCell ref="B126:B130"/>
    <mergeCell ref="B131:B135"/>
    <mergeCell ref="B136:B140"/>
    <mergeCell ref="B141:B145"/>
    <mergeCell ref="B149:B153"/>
    <mergeCell ref="B154:B158"/>
    <mergeCell ref="B159:B163"/>
    <mergeCell ref="B164:B168"/>
    <mergeCell ref="B106:B110"/>
    <mergeCell ref="B38:B42"/>
    <mergeCell ref="B43:B47"/>
    <mergeCell ref="B48:B52"/>
    <mergeCell ref="B53:B57"/>
    <mergeCell ref="B58:B62"/>
    <mergeCell ref="B63:B67"/>
    <mergeCell ref="B68:B72"/>
    <mergeCell ref="B81:B85"/>
    <mergeCell ref="B91:B95"/>
    <mergeCell ref="B96:B100"/>
    <mergeCell ref="B101:B105"/>
    <mergeCell ref="B33:B37"/>
    <mergeCell ref="B8:B12"/>
    <mergeCell ref="B13:B17"/>
    <mergeCell ref="B18:B22"/>
    <mergeCell ref="B23:B27"/>
    <mergeCell ref="B28:B32"/>
  </mergeCells>
  <pageMargins left="0.7" right="0.7" top="0.75" bottom="0.75" header="0.3" footer="0.3"/>
  <ignoredErrors>
    <ignoredError sqref="V76:X77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>
    <tabColor rgb="FFFF0000"/>
  </sheetPr>
  <dimension ref="A2:S44"/>
  <sheetViews>
    <sheetView zoomScale="70" zoomScaleNormal="70" zoomScalePageLayoutView="70" workbookViewId="0">
      <pane xSplit="2" ySplit="4" topLeftCell="K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ColWidth="8.81640625" defaultRowHeight="14.5" x14ac:dyDescent="0.35"/>
  <cols>
    <col min="1" max="1" width="3.1796875" style="1" bestFit="1" customWidth="1"/>
    <col min="2" max="2" width="40" style="1" bestFit="1" customWidth="1"/>
    <col min="3" max="18" width="19.1796875" style="1" customWidth="1"/>
    <col min="19" max="19" width="2.1796875" style="1" bestFit="1" customWidth="1"/>
    <col min="20" max="16384" width="8.81640625" style="1"/>
  </cols>
  <sheetData>
    <row r="2" spans="1:19" x14ac:dyDescent="0.35">
      <c r="A2" s="1" t="s">
        <v>2</v>
      </c>
      <c r="B2" s="2" t="s">
        <v>16</v>
      </c>
      <c r="S2" s="1" t="s">
        <v>2</v>
      </c>
    </row>
    <row r="3" spans="1:19" x14ac:dyDescent="0.35">
      <c r="B3" s="2" t="s">
        <v>17</v>
      </c>
    </row>
    <row r="4" spans="1:19" x14ac:dyDescent="0.35">
      <c r="A4" s="1" t="s">
        <v>2</v>
      </c>
      <c r="B4" s="3" t="s">
        <v>3</v>
      </c>
      <c r="C4" s="3">
        <v>1999</v>
      </c>
      <c r="D4" s="3">
        <v>2000</v>
      </c>
      <c r="E4" s="3">
        <v>2001</v>
      </c>
      <c r="F4" s="3">
        <v>2002</v>
      </c>
      <c r="G4" s="3">
        <v>2003</v>
      </c>
      <c r="H4" s="3">
        <v>2004</v>
      </c>
      <c r="I4" s="3">
        <v>2005</v>
      </c>
      <c r="J4" s="3">
        <v>2006</v>
      </c>
      <c r="K4" s="3">
        <v>2007</v>
      </c>
      <c r="L4" s="3">
        <v>2008</v>
      </c>
      <c r="M4" s="3">
        <v>2009</v>
      </c>
      <c r="N4" s="3">
        <v>2010</v>
      </c>
      <c r="O4" s="3">
        <v>2011</v>
      </c>
      <c r="P4" s="3">
        <v>2012</v>
      </c>
      <c r="Q4" s="3">
        <v>2013</v>
      </c>
      <c r="R4" s="3">
        <v>2014</v>
      </c>
      <c r="S4" s="3"/>
    </row>
    <row r="5" spans="1:19" x14ac:dyDescent="0.35">
      <c r="A5" s="1">
        <v>1</v>
      </c>
      <c r="B5" s="1" t="s">
        <v>4</v>
      </c>
      <c r="C5" s="4">
        <v>154798393221.66003</v>
      </c>
      <c r="D5" s="4">
        <v>29025803204.799671</v>
      </c>
      <c r="E5" s="4">
        <v>30137708761.236538</v>
      </c>
      <c r="F5" s="4">
        <v>30348391141.816833</v>
      </c>
      <c r="G5" s="4">
        <v>23829741592.043495</v>
      </c>
      <c r="H5" s="4">
        <v>26028137341.383133</v>
      </c>
      <c r="I5" s="4">
        <v>26130813343.142071</v>
      </c>
      <c r="J5" s="4">
        <v>27840098865.203751</v>
      </c>
      <c r="K5" s="4">
        <v>27055554387.322361</v>
      </c>
      <c r="L5" s="4">
        <v>26779883577.518463</v>
      </c>
      <c r="M5" s="4">
        <v>28444054160.890293</v>
      </c>
      <c r="N5" s="4">
        <v>31812415344.729263</v>
      </c>
      <c r="O5" s="4">
        <v>28635933659.354507</v>
      </c>
      <c r="P5" s="4">
        <v>27890480279.492886</v>
      </c>
      <c r="Q5" s="4">
        <v>27947173088.552261</v>
      </c>
      <c r="R5" s="4">
        <v>27003413457.938633</v>
      </c>
      <c r="S5" s="4"/>
    </row>
    <row r="6" spans="1:19" x14ac:dyDescent="0.35">
      <c r="A6" s="1">
        <v>2</v>
      </c>
      <c r="B6" s="1" t="s">
        <v>5</v>
      </c>
      <c r="C6" s="4">
        <v>10551393133.110001</v>
      </c>
      <c r="D6" s="4">
        <v>32493401124.702465</v>
      </c>
      <c r="E6" s="4">
        <v>32922620968.52</v>
      </c>
      <c r="F6" s="4">
        <v>30772968485.088806</v>
      </c>
      <c r="G6" s="4">
        <v>22983690830.778793</v>
      </c>
      <c r="H6" s="4">
        <v>24646577035.265415</v>
      </c>
      <c r="I6" s="4">
        <v>26427311767.05505</v>
      </c>
      <c r="J6" s="4">
        <v>28022217330.285347</v>
      </c>
      <c r="K6" s="4">
        <v>27671726630.221489</v>
      </c>
      <c r="L6" s="4">
        <v>28685482370.4216</v>
      </c>
      <c r="M6" s="4">
        <v>32457769060.270512</v>
      </c>
      <c r="N6" s="4">
        <v>37140535550.308212</v>
      </c>
      <c r="O6" s="4">
        <v>34068954876.143883</v>
      </c>
      <c r="P6" s="4">
        <v>34030212627.185379</v>
      </c>
      <c r="Q6" s="4">
        <v>34060277396.794865</v>
      </c>
      <c r="R6" s="4">
        <v>35723510013.608665</v>
      </c>
      <c r="S6" s="4"/>
    </row>
    <row r="7" spans="1:19" x14ac:dyDescent="0.35">
      <c r="A7" s="1">
        <v>3</v>
      </c>
      <c r="B7" s="1" t="s">
        <v>6</v>
      </c>
      <c r="C7" s="4">
        <v>6463406882.7700005</v>
      </c>
      <c r="D7" s="4">
        <v>28558626868.512589</v>
      </c>
      <c r="E7" s="4">
        <v>28182372913.83754</v>
      </c>
      <c r="F7" s="4">
        <v>27886448305.510612</v>
      </c>
      <c r="G7" s="4">
        <v>24077952644.950085</v>
      </c>
      <c r="H7" s="4">
        <v>28008659672.399796</v>
      </c>
      <c r="I7" s="4">
        <v>27457301864.202019</v>
      </c>
      <c r="J7" s="4">
        <v>31833819179.327377</v>
      </c>
      <c r="K7" s="4">
        <v>32206755832.426853</v>
      </c>
      <c r="L7" s="4">
        <v>34787352323.404022</v>
      </c>
      <c r="M7" s="4">
        <v>37625819576.085274</v>
      </c>
      <c r="N7" s="4">
        <v>40375204596.687103</v>
      </c>
      <c r="O7" s="4">
        <v>35687414250.847687</v>
      </c>
      <c r="P7" s="4">
        <v>33954850059.408943</v>
      </c>
      <c r="Q7" s="4">
        <v>34228446080.215008</v>
      </c>
      <c r="R7" s="4">
        <v>35586336840.151215</v>
      </c>
      <c r="S7" s="4"/>
    </row>
    <row r="8" spans="1:19" x14ac:dyDescent="0.35">
      <c r="A8" s="1">
        <v>4</v>
      </c>
      <c r="B8" s="1" t="s">
        <v>7</v>
      </c>
      <c r="C8" s="4">
        <v>23103840075.530003</v>
      </c>
      <c r="D8" s="4">
        <v>61324737121.610237</v>
      </c>
      <c r="E8" s="4">
        <v>67131549123.567032</v>
      </c>
      <c r="F8" s="4">
        <v>79616172102.637314</v>
      </c>
      <c r="G8" s="4">
        <v>58648869303.624863</v>
      </c>
      <c r="H8" s="4">
        <v>57641479783.5336</v>
      </c>
      <c r="I8" s="4">
        <v>68398167370.454254</v>
      </c>
      <c r="J8" s="4">
        <v>78903827355.375488</v>
      </c>
      <c r="K8" s="4">
        <v>71590146009.421051</v>
      </c>
      <c r="L8" s="4">
        <v>64626824124.744942</v>
      </c>
      <c r="M8" s="4">
        <v>82803252781.825623</v>
      </c>
      <c r="N8" s="4">
        <v>84477914015.319656</v>
      </c>
      <c r="O8" s="4">
        <v>82483050503.82579</v>
      </c>
      <c r="P8" s="4">
        <v>87433727399.208755</v>
      </c>
      <c r="Q8" s="4">
        <v>110012042060.43604</v>
      </c>
      <c r="R8" s="4">
        <v>111136448200.536</v>
      </c>
      <c r="S8" s="4"/>
    </row>
    <row r="9" spans="1:19" x14ac:dyDescent="0.35">
      <c r="A9" s="1">
        <v>5</v>
      </c>
      <c r="B9" s="1" t="s">
        <v>8</v>
      </c>
      <c r="C9" s="4"/>
      <c r="D9" s="4">
        <v>3480263099.9929476</v>
      </c>
      <c r="E9" s="4">
        <v>5258368064.4696894</v>
      </c>
      <c r="F9" s="4">
        <v>3085172500.9808507</v>
      </c>
      <c r="G9" s="4">
        <v>1882672524.0558994</v>
      </c>
      <c r="H9" s="4">
        <v>2167068066.1692305</v>
      </c>
      <c r="I9" s="4">
        <v>3413432883.7903824</v>
      </c>
      <c r="J9" s="4">
        <v>2523135328.4205022</v>
      </c>
      <c r="K9" s="4">
        <v>2042730649.3815277</v>
      </c>
      <c r="L9" s="4">
        <v>1978780827.3658357</v>
      </c>
      <c r="M9" s="4">
        <v>2183481457.960741</v>
      </c>
      <c r="N9" s="4">
        <v>2602875850.4855561</v>
      </c>
      <c r="O9" s="4">
        <v>2682875801.8717465</v>
      </c>
      <c r="P9" s="4">
        <v>3008854113.5004902</v>
      </c>
      <c r="Q9" s="4">
        <v>3715120095.7975025</v>
      </c>
      <c r="R9" s="4">
        <v>3753034319.7204213</v>
      </c>
      <c r="S9" s="4"/>
    </row>
    <row r="10" spans="1:19" x14ac:dyDescent="0.35">
      <c r="A10" s="1">
        <v>6</v>
      </c>
      <c r="B10" s="1" t="s">
        <v>9</v>
      </c>
      <c r="C10" s="4">
        <v>320491794.79000002</v>
      </c>
      <c r="D10" s="4">
        <v>5984050195.2235317</v>
      </c>
      <c r="E10" s="4">
        <v>2995411133.66045</v>
      </c>
      <c r="F10" s="4">
        <v>1733862135.3692591</v>
      </c>
      <c r="G10" s="4">
        <v>1040493834.8793532</v>
      </c>
      <c r="H10" s="4">
        <v>3193390817.1421986</v>
      </c>
      <c r="I10" s="4">
        <v>4745918030.9919138</v>
      </c>
      <c r="J10" s="4">
        <v>5627461135.4814024</v>
      </c>
      <c r="K10" s="4">
        <v>1422594329.2121584</v>
      </c>
      <c r="L10" s="4">
        <v>2466053886.5921049</v>
      </c>
      <c r="M10" s="4">
        <v>3667187399.344142</v>
      </c>
      <c r="N10" s="4">
        <v>3201437965.6738796</v>
      </c>
      <c r="O10" s="4">
        <v>1898643672.461163</v>
      </c>
      <c r="P10" s="4">
        <v>2307536918.8208303</v>
      </c>
      <c r="Q10" s="4">
        <v>1875887420.0651181</v>
      </c>
      <c r="R10" s="4">
        <v>2050685028.1470308</v>
      </c>
      <c r="S10" s="4"/>
    </row>
    <row r="11" spans="1:19" x14ac:dyDescent="0.35">
      <c r="A11" s="1">
        <v>7</v>
      </c>
      <c r="B11" s="1" t="s">
        <v>1</v>
      </c>
      <c r="C11" s="4">
        <v>19149675413.639999</v>
      </c>
      <c r="D11" s="4">
        <v>61936900004.230812</v>
      </c>
      <c r="E11" s="4">
        <v>65432260019.202133</v>
      </c>
      <c r="F11" s="4">
        <v>62037656912.624939</v>
      </c>
      <c r="G11" s="4">
        <v>53975967521.754631</v>
      </c>
      <c r="H11" s="4">
        <v>59872556201.06176</v>
      </c>
      <c r="I11" s="4">
        <v>62516518795.001823</v>
      </c>
      <c r="J11" s="4">
        <v>66932588552.442162</v>
      </c>
      <c r="K11" s="4">
        <v>63205438575.312767</v>
      </c>
      <c r="L11" s="4">
        <v>62870258952.134529</v>
      </c>
      <c r="M11" s="4">
        <v>68916376222.249924</v>
      </c>
      <c r="N11" s="4">
        <v>73145329368.714157</v>
      </c>
      <c r="O11" s="4">
        <v>77456312215.284927</v>
      </c>
      <c r="P11" s="4">
        <v>81578516330.419891</v>
      </c>
      <c r="Q11" s="4">
        <v>82870870803.230698</v>
      </c>
      <c r="R11" s="4">
        <v>88314890548.716385</v>
      </c>
      <c r="S11" s="4"/>
    </row>
    <row r="12" spans="1:19" x14ac:dyDescent="0.35">
      <c r="A12" s="1">
        <v>8</v>
      </c>
      <c r="B12" s="1" t="s">
        <v>10</v>
      </c>
      <c r="C12" s="4"/>
      <c r="D12" s="4">
        <v>1259008799.5701253</v>
      </c>
      <c r="E12" s="4">
        <v>1594502966.5807343</v>
      </c>
      <c r="F12" s="4">
        <v>1229804379.2991858</v>
      </c>
      <c r="G12" s="4">
        <v>777094364.95062375</v>
      </c>
      <c r="H12" s="4">
        <v>1081024851.6852927</v>
      </c>
      <c r="I12" s="4">
        <v>1571628700.3782845</v>
      </c>
      <c r="J12" s="4">
        <v>2169338333.4165049</v>
      </c>
      <c r="K12" s="4">
        <v>1872813975.7983153</v>
      </c>
      <c r="L12" s="4">
        <v>1029862351.035338</v>
      </c>
      <c r="M12" s="4">
        <v>1143578836.223979</v>
      </c>
      <c r="N12" s="4">
        <v>1457723113.2932372</v>
      </c>
      <c r="O12" s="4">
        <v>1117900249.1740823</v>
      </c>
      <c r="P12" s="4">
        <v>1386723493.3149805</v>
      </c>
      <c r="Q12" s="4">
        <v>1349227860.9108253</v>
      </c>
      <c r="R12" s="4">
        <v>1771163827.2604947</v>
      </c>
      <c r="S12" s="4"/>
    </row>
    <row r="13" spans="1:19" x14ac:dyDescent="0.35">
      <c r="A13" s="1">
        <v>9</v>
      </c>
      <c r="B13" s="1" t="s">
        <v>11</v>
      </c>
      <c r="C13" s="4">
        <v>16061640311.6</v>
      </c>
      <c r="D13" s="4">
        <v>32439109937.460594</v>
      </c>
      <c r="E13" s="4">
        <v>32218925343.022747</v>
      </c>
      <c r="F13" s="4">
        <v>32251619206.146721</v>
      </c>
      <c r="G13" s="4">
        <v>28256035849.535198</v>
      </c>
      <c r="H13" s="4">
        <v>26389060855.346546</v>
      </c>
      <c r="I13" s="4">
        <v>27738698662.41642</v>
      </c>
      <c r="J13" s="4">
        <v>29201548315.219917</v>
      </c>
      <c r="K13" s="4">
        <v>30276628273.229656</v>
      </c>
      <c r="L13" s="4">
        <v>31590331109.878059</v>
      </c>
      <c r="M13" s="4">
        <v>40264884613.82711</v>
      </c>
      <c r="N13" s="4">
        <v>51338394969.272018</v>
      </c>
      <c r="O13" s="4">
        <v>53681271182.647118</v>
      </c>
      <c r="P13" s="4">
        <v>60735180630.535904</v>
      </c>
      <c r="Q13" s="4">
        <v>68625300721.106323</v>
      </c>
      <c r="R13" s="4">
        <v>75792321146.863831</v>
      </c>
      <c r="S13" s="4"/>
    </row>
    <row r="14" spans="1:19" x14ac:dyDescent="0.35">
      <c r="A14" s="1">
        <v>10</v>
      </c>
      <c r="B14" s="8" t="s">
        <v>12</v>
      </c>
      <c r="C14" s="9">
        <v>88844404923.279999</v>
      </c>
      <c r="D14" s="9">
        <v>298985593558.73767</v>
      </c>
      <c r="E14" s="9">
        <v>312413710039.49078</v>
      </c>
      <c r="F14" s="9">
        <v>316427612430.24744</v>
      </c>
      <c r="G14" s="9">
        <v>305705090085.23627</v>
      </c>
      <c r="H14" s="9">
        <v>325707132861.91406</v>
      </c>
      <c r="I14" s="9">
        <v>350101613309.41357</v>
      </c>
      <c r="J14" s="9">
        <v>394224764567.17834</v>
      </c>
      <c r="K14" s="9">
        <v>413298579727.01514</v>
      </c>
      <c r="L14" s="9">
        <v>411679022561.81848</v>
      </c>
      <c r="M14" s="9">
        <v>456831166647.06439</v>
      </c>
      <c r="N14" s="9">
        <v>488059427404.06696</v>
      </c>
      <c r="O14" s="9">
        <v>499249010897.34229</v>
      </c>
      <c r="P14" s="9">
        <v>526722335255.11139</v>
      </c>
      <c r="Q14" s="9">
        <v>552964587122.37708</v>
      </c>
      <c r="R14" s="9">
        <v>582449455535.81873</v>
      </c>
      <c r="S14" s="4"/>
    </row>
    <row r="15" spans="1:19" x14ac:dyDescent="0.35">
      <c r="B15" s="1" t="s">
        <v>13</v>
      </c>
      <c r="C15" s="7">
        <f>SUM(C5:C14)</f>
        <v>319293245756.38</v>
      </c>
      <c r="D15" s="7">
        <f>SUM(D5:D14)</f>
        <v>555487493914.8407</v>
      </c>
      <c r="E15" s="7">
        <f t="shared" ref="E15:R15" si="0">SUM(E5:E14)</f>
        <v>578287429333.58765</v>
      </c>
      <c r="F15" s="7">
        <f t="shared" si="0"/>
        <v>585389707599.72205</v>
      </c>
      <c r="G15" s="7">
        <f t="shared" si="0"/>
        <v>521177608551.8092</v>
      </c>
      <c r="H15" s="7">
        <f t="shared" si="0"/>
        <v>554735087485.90112</v>
      </c>
      <c r="I15" s="7">
        <f t="shared" si="0"/>
        <v>598501404726.84583</v>
      </c>
      <c r="J15" s="7">
        <f t="shared" si="0"/>
        <v>667278798962.35083</v>
      </c>
      <c r="K15" s="7">
        <f t="shared" si="0"/>
        <v>670642968389.34131</v>
      </c>
      <c r="L15" s="7">
        <f t="shared" si="0"/>
        <v>666493852084.91333</v>
      </c>
      <c r="M15" s="7">
        <f t="shared" si="0"/>
        <v>754337570755.74194</v>
      </c>
      <c r="N15" s="7">
        <f t="shared" si="0"/>
        <v>813611258178.55005</v>
      </c>
      <c r="O15" s="7">
        <f t="shared" si="0"/>
        <v>816961367308.95313</v>
      </c>
      <c r="P15" s="7">
        <f t="shared" si="0"/>
        <v>859048417106.99951</v>
      </c>
      <c r="Q15" s="7">
        <f t="shared" si="0"/>
        <v>917648932649.48572</v>
      </c>
      <c r="R15" s="7">
        <f t="shared" si="0"/>
        <v>963581258918.76147</v>
      </c>
    </row>
    <row r="16" spans="1:19" x14ac:dyDescent="0.35">
      <c r="S16" s="5"/>
    </row>
    <row r="17" spans="1:19" x14ac:dyDescent="0.35">
      <c r="A17" s="1" t="s">
        <v>2</v>
      </c>
      <c r="B17" s="3" t="s">
        <v>3</v>
      </c>
      <c r="C17" s="3"/>
      <c r="D17" s="3">
        <v>2000</v>
      </c>
      <c r="E17" s="3">
        <v>2001</v>
      </c>
      <c r="F17" s="3">
        <v>2002</v>
      </c>
      <c r="G17" s="3">
        <v>2003</v>
      </c>
      <c r="H17" s="3">
        <v>2004</v>
      </c>
      <c r="I17" s="3">
        <v>2005</v>
      </c>
      <c r="J17" s="3">
        <v>2006</v>
      </c>
      <c r="K17" s="3">
        <v>2007</v>
      </c>
      <c r="L17" s="3">
        <v>2008</v>
      </c>
      <c r="M17" s="3">
        <v>2009</v>
      </c>
      <c r="N17" s="3">
        <v>2010</v>
      </c>
      <c r="O17" s="3">
        <v>2011</v>
      </c>
      <c r="P17" s="3">
        <v>2012</v>
      </c>
      <c r="Q17" s="3">
        <v>2013</v>
      </c>
      <c r="R17" s="3">
        <v>2014</v>
      </c>
    </row>
    <row r="18" spans="1:19" x14ac:dyDescent="0.35">
      <c r="A18" s="1">
        <v>1</v>
      </c>
      <c r="B18" s="1" t="s">
        <v>4</v>
      </c>
      <c r="C18" s="4"/>
      <c r="D18" s="4">
        <v>2164</v>
      </c>
      <c r="E18" s="4">
        <v>3695</v>
      </c>
      <c r="F18" s="4">
        <v>3172</v>
      </c>
      <c r="G18" s="4">
        <v>2524</v>
      </c>
      <c r="H18" s="4">
        <v>2559</v>
      </c>
      <c r="I18" s="4">
        <v>2997</v>
      </c>
      <c r="J18" s="4">
        <v>1429</v>
      </c>
      <c r="K18" s="4">
        <v>1664</v>
      </c>
      <c r="L18" s="4">
        <v>1971</v>
      </c>
      <c r="M18" s="4">
        <v>2460</v>
      </c>
      <c r="N18" s="4">
        <v>2104</v>
      </c>
      <c r="O18" s="4">
        <v>2667</v>
      </c>
      <c r="P18" s="4">
        <v>4205</v>
      </c>
      <c r="Q18" s="4">
        <v>3703</v>
      </c>
      <c r="R18" s="4">
        <v>5973</v>
      </c>
    </row>
    <row r="19" spans="1:19" x14ac:dyDescent="0.35">
      <c r="A19" s="1">
        <v>2</v>
      </c>
      <c r="B19" s="1" t="s">
        <v>5</v>
      </c>
      <c r="C19" s="4"/>
      <c r="D19" s="4">
        <v>470</v>
      </c>
      <c r="E19" s="4">
        <v>864</v>
      </c>
      <c r="F19" s="4">
        <v>997</v>
      </c>
      <c r="G19" s="4">
        <v>915</v>
      </c>
      <c r="H19" s="4">
        <v>866</v>
      </c>
      <c r="I19" s="4">
        <v>769</v>
      </c>
      <c r="J19" s="4">
        <v>1121</v>
      </c>
      <c r="K19" s="4">
        <v>1114</v>
      </c>
      <c r="L19" s="4">
        <v>3377</v>
      </c>
      <c r="M19" s="4">
        <v>3110</v>
      </c>
      <c r="N19" s="4">
        <v>2077</v>
      </c>
      <c r="O19" s="4">
        <v>1454</v>
      </c>
      <c r="P19" s="4">
        <v>1869</v>
      </c>
      <c r="Q19" s="4">
        <v>2864</v>
      </c>
      <c r="R19" s="4">
        <v>2356</v>
      </c>
    </row>
    <row r="20" spans="1:19" x14ac:dyDescent="0.35">
      <c r="A20" s="1">
        <v>3</v>
      </c>
      <c r="B20" s="1" t="s">
        <v>6</v>
      </c>
      <c r="C20" s="4"/>
      <c r="D20" s="4">
        <v>115</v>
      </c>
      <c r="E20" s="4">
        <v>220</v>
      </c>
      <c r="F20" s="4">
        <v>182</v>
      </c>
      <c r="G20" s="4">
        <v>111</v>
      </c>
      <c r="H20" s="4">
        <v>213</v>
      </c>
      <c r="I20" s="4">
        <v>191</v>
      </c>
      <c r="J20" s="4">
        <v>290</v>
      </c>
      <c r="K20" s="4">
        <v>547</v>
      </c>
      <c r="L20" s="4">
        <v>689</v>
      </c>
      <c r="M20" s="4">
        <v>606</v>
      </c>
      <c r="N20" s="4">
        <v>481</v>
      </c>
      <c r="O20" s="4">
        <v>4139</v>
      </c>
      <c r="P20" s="4">
        <v>559</v>
      </c>
      <c r="Q20" s="4">
        <v>885</v>
      </c>
      <c r="R20" s="4">
        <v>852</v>
      </c>
    </row>
    <row r="21" spans="1:19" x14ac:dyDescent="0.35">
      <c r="A21" s="1">
        <v>4</v>
      </c>
      <c r="B21" s="1" t="s">
        <v>7</v>
      </c>
      <c r="C21" s="4"/>
      <c r="D21" s="4">
        <v>1211</v>
      </c>
      <c r="E21" s="4">
        <v>2093</v>
      </c>
      <c r="F21" s="4">
        <v>1691</v>
      </c>
      <c r="G21" s="4">
        <v>1000</v>
      </c>
      <c r="H21" s="4">
        <v>1667</v>
      </c>
      <c r="I21" s="4">
        <v>2156</v>
      </c>
      <c r="J21" s="4">
        <v>3363</v>
      </c>
      <c r="K21" s="4">
        <v>7151</v>
      </c>
      <c r="L21" s="4">
        <v>4476</v>
      </c>
      <c r="M21" s="4">
        <v>11175</v>
      </c>
      <c r="N21" s="4">
        <v>5697</v>
      </c>
      <c r="O21" s="4">
        <v>8000</v>
      </c>
      <c r="P21" s="4">
        <v>11324</v>
      </c>
      <c r="Q21" s="4">
        <v>12850</v>
      </c>
      <c r="R21" s="4">
        <v>12657</v>
      </c>
    </row>
    <row r="22" spans="1:19" x14ac:dyDescent="0.35">
      <c r="A22" s="1">
        <v>5</v>
      </c>
      <c r="B22" s="1" t="s">
        <v>8</v>
      </c>
      <c r="C22" s="4"/>
      <c r="D22" s="4">
        <v>48</v>
      </c>
      <c r="E22" s="4">
        <v>62</v>
      </c>
      <c r="F22" s="4">
        <v>66</v>
      </c>
      <c r="G22" s="4">
        <v>52</v>
      </c>
      <c r="H22" s="4">
        <v>87</v>
      </c>
      <c r="I22" s="4">
        <v>71</v>
      </c>
      <c r="J22" s="4">
        <v>110</v>
      </c>
      <c r="K22" s="4">
        <v>99</v>
      </c>
      <c r="L22" s="4">
        <v>129</v>
      </c>
      <c r="M22" s="4">
        <v>141</v>
      </c>
      <c r="N22" s="4">
        <v>211</v>
      </c>
      <c r="O22" s="4">
        <v>260</v>
      </c>
      <c r="P22" s="4">
        <v>141</v>
      </c>
      <c r="Q22" s="4">
        <v>250</v>
      </c>
      <c r="R22" s="4">
        <v>276</v>
      </c>
    </row>
    <row r="23" spans="1:19" x14ac:dyDescent="0.35">
      <c r="A23" s="1">
        <v>6</v>
      </c>
      <c r="B23" s="1" t="s">
        <v>9</v>
      </c>
      <c r="C23" s="4"/>
      <c r="D23" s="4">
        <v>143</v>
      </c>
      <c r="E23" s="4">
        <v>150</v>
      </c>
      <c r="F23" s="4">
        <v>148</v>
      </c>
      <c r="G23" s="4">
        <v>235</v>
      </c>
      <c r="H23" s="4">
        <v>354</v>
      </c>
      <c r="I23" s="4">
        <v>291</v>
      </c>
      <c r="J23" s="4">
        <v>391</v>
      </c>
      <c r="K23" s="4">
        <v>644</v>
      </c>
      <c r="L23" s="4">
        <v>704</v>
      </c>
      <c r="M23" s="4">
        <v>1006</v>
      </c>
      <c r="N23" s="4">
        <v>903</v>
      </c>
      <c r="O23" s="4">
        <v>817</v>
      </c>
      <c r="P23" s="4">
        <v>1716</v>
      </c>
      <c r="Q23" s="4">
        <v>2130</v>
      </c>
      <c r="R23" s="4">
        <v>2172</v>
      </c>
    </row>
    <row r="24" spans="1:19" x14ac:dyDescent="0.35">
      <c r="A24" s="1">
        <v>7</v>
      </c>
      <c r="B24" s="1" t="s">
        <v>1</v>
      </c>
      <c r="C24" s="4"/>
      <c r="D24" s="4">
        <v>898</v>
      </c>
      <c r="E24" s="4">
        <v>1236</v>
      </c>
      <c r="F24" s="4">
        <v>1156</v>
      </c>
      <c r="G24" s="4">
        <v>1195</v>
      </c>
      <c r="H24" s="4">
        <v>1632</v>
      </c>
      <c r="I24" s="4">
        <v>1689</v>
      </c>
      <c r="J24" s="4">
        <v>2313</v>
      </c>
      <c r="K24" s="4">
        <v>2668</v>
      </c>
      <c r="L24" s="4">
        <v>1756</v>
      </c>
      <c r="M24" s="4">
        <v>2026</v>
      </c>
      <c r="N24" s="4">
        <v>2549</v>
      </c>
      <c r="O24" s="4">
        <v>3589</v>
      </c>
      <c r="P24" s="4">
        <v>3899</v>
      </c>
      <c r="Q24" s="4">
        <v>4968</v>
      </c>
      <c r="R24" s="4">
        <v>7044</v>
      </c>
    </row>
    <row r="25" spans="1:19" x14ac:dyDescent="0.35">
      <c r="A25" s="1">
        <v>8</v>
      </c>
      <c r="B25" s="1" t="s">
        <v>10</v>
      </c>
      <c r="C25" s="4"/>
      <c r="D25" s="4">
        <v>50</v>
      </c>
      <c r="E25" s="4">
        <v>84</v>
      </c>
      <c r="F25" s="4">
        <v>34</v>
      </c>
      <c r="G25" s="4">
        <v>32</v>
      </c>
      <c r="H25" s="4">
        <v>104</v>
      </c>
      <c r="I25" s="4">
        <v>85</v>
      </c>
      <c r="J25" s="4">
        <v>122</v>
      </c>
      <c r="K25" s="4">
        <v>120</v>
      </c>
      <c r="L25" s="4">
        <v>202</v>
      </c>
      <c r="M25" s="4">
        <v>206</v>
      </c>
      <c r="N25" s="4">
        <v>224</v>
      </c>
      <c r="O25" s="4">
        <v>271</v>
      </c>
      <c r="P25" s="4">
        <v>496</v>
      </c>
      <c r="Q25" s="4">
        <v>555</v>
      </c>
      <c r="R25" s="4">
        <v>515</v>
      </c>
    </row>
    <row r="26" spans="1:19" x14ac:dyDescent="0.35">
      <c r="A26" s="1">
        <v>9</v>
      </c>
      <c r="B26" s="1" t="s">
        <v>11</v>
      </c>
      <c r="C26" s="4"/>
      <c r="D26" s="4">
        <v>117</v>
      </c>
      <c r="E26" s="4">
        <v>134</v>
      </c>
      <c r="F26" s="4">
        <v>137</v>
      </c>
      <c r="G26" s="4">
        <v>121</v>
      </c>
      <c r="H26" s="4">
        <v>267</v>
      </c>
      <c r="I26" s="4">
        <v>475</v>
      </c>
      <c r="J26" s="4">
        <v>509</v>
      </c>
      <c r="K26" s="4">
        <v>627</v>
      </c>
      <c r="L26" s="4">
        <v>834</v>
      </c>
      <c r="M26" s="4">
        <v>960</v>
      </c>
      <c r="N26" s="4">
        <v>1032</v>
      </c>
      <c r="O26" s="4">
        <v>942</v>
      </c>
      <c r="P26" s="4">
        <v>1208</v>
      </c>
      <c r="Q26" s="4">
        <v>1556</v>
      </c>
      <c r="R26" s="4">
        <v>1918</v>
      </c>
    </row>
    <row r="27" spans="1:19" x14ac:dyDescent="0.35">
      <c r="A27" s="1">
        <v>10</v>
      </c>
      <c r="B27" s="8" t="s">
        <v>12</v>
      </c>
      <c r="C27" s="9"/>
      <c r="D27" s="9">
        <v>68</v>
      </c>
      <c r="E27" s="9">
        <v>144</v>
      </c>
      <c r="F27" s="9">
        <v>108</v>
      </c>
      <c r="G27" s="9">
        <v>86</v>
      </c>
      <c r="H27" s="9">
        <v>215</v>
      </c>
      <c r="I27" s="9">
        <v>437</v>
      </c>
      <c r="J27" s="9">
        <v>1100</v>
      </c>
      <c r="K27" s="9">
        <v>1493</v>
      </c>
      <c r="L27" s="9">
        <v>2080</v>
      </c>
      <c r="M27" s="9">
        <v>2009</v>
      </c>
      <c r="N27" s="9">
        <v>2925</v>
      </c>
      <c r="O27" s="9">
        <v>2897</v>
      </c>
      <c r="P27" s="9">
        <v>4430</v>
      </c>
      <c r="Q27" s="9">
        <v>4963</v>
      </c>
      <c r="R27" s="9">
        <v>6998</v>
      </c>
      <c r="S27" s="4"/>
    </row>
    <row r="28" spans="1:19" x14ac:dyDescent="0.35">
      <c r="B28" s="1" t="s">
        <v>14</v>
      </c>
      <c r="C28" s="7"/>
      <c r="D28" s="7">
        <f>SUM(D18:D27)</f>
        <v>5284</v>
      </c>
      <c r="E28" s="7">
        <f t="shared" ref="E28:R28" si="1">SUM(E18:E27)</f>
        <v>8682</v>
      </c>
      <c r="F28" s="7">
        <f t="shared" si="1"/>
        <v>7691</v>
      </c>
      <c r="G28" s="7">
        <f t="shared" si="1"/>
        <v>6271</v>
      </c>
      <c r="H28" s="7">
        <f t="shared" si="1"/>
        <v>7964</v>
      </c>
      <c r="I28" s="7">
        <f t="shared" si="1"/>
        <v>9161</v>
      </c>
      <c r="J28" s="7">
        <f t="shared" si="1"/>
        <v>10748</v>
      </c>
      <c r="K28" s="7">
        <f t="shared" si="1"/>
        <v>16127</v>
      </c>
      <c r="L28" s="7">
        <f t="shared" si="1"/>
        <v>16218</v>
      </c>
      <c r="M28" s="7">
        <f t="shared" si="1"/>
        <v>23699</v>
      </c>
      <c r="N28" s="7">
        <f t="shared" si="1"/>
        <v>18203</v>
      </c>
      <c r="O28" s="7">
        <f t="shared" si="1"/>
        <v>25036</v>
      </c>
      <c r="P28" s="7">
        <f t="shared" si="1"/>
        <v>29847</v>
      </c>
      <c r="Q28" s="7">
        <f t="shared" si="1"/>
        <v>34724</v>
      </c>
      <c r="R28" s="7">
        <f t="shared" si="1"/>
        <v>40761</v>
      </c>
    </row>
    <row r="29" spans="1:19" x14ac:dyDescent="0.35">
      <c r="C29" s="5"/>
      <c r="D29" s="5"/>
      <c r="E29" s="5"/>
      <c r="F29" s="5"/>
      <c r="G29" s="5"/>
      <c r="H29" s="5"/>
      <c r="I29" s="5"/>
      <c r="J29" s="5"/>
      <c r="K29" s="5"/>
      <c r="L29" s="5">
        <f>SUM(L18:L27)</f>
        <v>16218</v>
      </c>
      <c r="M29" s="5">
        <f t="shared" ref="M29:R29" si="2">SUM(M18:M27)</f>
        <v>23699</v>
      </c>
      <c r="N29" s="5">
        <f t="shared" si="2"/>
        <v>18203</v>
      </c>
      <c r="O29" s="5">
        <f t="shared" si="2"/>
        <v>25036</v>
      </c>
      <c r="P29" s="5">
        <f t="shared" si="2"/>
        <v>29847</v>
      </c>
      <c r="Q29" s="5">
        <f t="shared" si="2"/>
        <v>34724</v>
      </c>
      <c r="R29" s="5">
        <f t="shared" si="2"/>
        <v>40761</v>
      </c>
    </row>
    <row r="30" spans="1:19" x14ac:dyDescent="0.35">
      <c r="A30" s="1" t="s">
        <v>2</v>
      </c>
      <c r="B30" s="3" t="s">
        <v>3</v>
      </c>
      <c r="C30" s="3"/>
      <c r="D30" s="3">
        <v>2000</v>
      </c>
      <c r="E30" s="3">
        <v>2001</v>
      </c>
      <c r="F30" s="3">
        <v>2002</v>
      </c>
      <c r="G30" s="3">
        <v>2003</v>
      </c>
      <c r="H30" s="3">
        <v>2004</v>
      </c>
      <c r="I30" s="3">
        <v>2005</v>
      </c>
      <c r="J30" s="3">
        <v>2006</v>
      </c>
      <c r="K30" s="3">
        <v>2007</v>
      </c>
      <c r="L30" s="3">
        <v>2008</v>
      </c>
      <c r="M30" s="3">
        <v>2009</v>
      </c>
      <c r="N30" s="3">
        <v>2010</v>
      </c>
      <c r="O30" s="3">
        <v>2011</v>
      </c>
      <c r="P30" s="3">
        <v>2012</v>
      </c>
      <c r="Q30" s="3">
        <v>2013</v>
      </c>
      <c r="R30" s="3">
        <v>2014</v>
      </c>
    </row>
    <row r="31" spans="1:19" x14ac:dyDescent="0.35">
      <c r="A31" s="1">
        <v>1</v>
      </c>
      <c r="B31" s="1" t="s">
        <v>4</v>
      </c>
      <c r="C31" s="4"/>
      <c r="D31" s="4">
        <v>37</v>
      </c>
      <c r="E31" s="4">
        <v>51</v>
      </c>
      <c r="F31" s="4">
        <v>64</v>
      </c>
      <c r="G31" s="4">
        <v>75</v>
      </c>
      <c r="H31" s="4">
        <v>166</v>
      </c>
      <c r="I31" s="4">
        <v>151</v>
      </c>
      <c r="J31" s="4">
        <v>141</v>
      </c>
      <c r="K31" s="4">
        <v>125</v>
      </c>
      <c r="L31" s="4">
        <v>157</v>
      </c>
      <c r="M31" s="4">
        <v>172</v>
      </c>
      <c r="N31" s="4">
        <v>200</v>
      </c>
      <c r="O31" s="4">
        <v>186</v>
      </c>
      <c r="P31" s="4">
        <v>247</v>
      </c>
      <c r="Q31" s="4">
        <v>206</v>
      </c>
      <c r="R31" s="4">
        <v>181</v>
      </c>
    </row>
    <row r="32" spans="1:19" x14ac:dyDescent="0.35">
      <c r="A32" s="1">
        <v>2</v>
      </c>
      <c r="B32" s="1" t="s">
        <v>5</v>
      </c>
      <c r="C32" s="4"/>
      <c r="D32" s="4">
        <v>7</v>
      </c>
      <c r="E32" s="4">
        <v>10</v>
      </c>
      <c r="F32" s="4">
        <v>10</v>
      </c>
      <c r="G32" s="4">
        <v>9</v>
      </c>
      <c r="H32" s="4">
        <v>17</v>
      </c>
      <c r="I32" s="4">
        <v>16</v>
      </c>
      <c r="J32" s="4">
        <v>22</v>
      </c>
      <c r="K32" s="4">
        <v>15</v>
      </c>
      <c r="L32" s="4">
        <v>23</v>
      </c>
      <c r="M32" s="4">
        <v>23</v>
      </c>
      <c r="N32" s="4">
        <v>38</v>
      </c>
      <c r="O32" s="4">
        <v>66</v>
      </c>
      <c r="P32" s="4">
        <v>47</v>
      </c>
      <c r="Q32" s="4">
        <v>45</v>
      </c>
      <c r="R32" s="4">
        <v>56</v>
      </c>
    </row>
    <row r="33" spans="1:19" x14ac:dyDescent="0.35">
      <c r="A33" s="1">
        <v>3</v>
      </c>
      <c r="B33" s="1" t="s">
        <v>6</v>
      </c>
      <c r="C33" s="4"/>
      <c r="D33" s="4">
        <v>97</v>
      </c>
      <c r="E33" s="4">
        <v>56</v>
      </c>
      <c r="F33" s="4">
        <v>80</v>
      </c>
      <c r="G33" s="4">
        <v>68</v>
      </c>
      <c r="H33" s="4">
        <v>163</v>
      </c>
      <c r="I33" s="4">
        <v>108</v>
      </c>
      <c r="J33" s="4">
        <v>121</v>
      </c>
      <c r="K33" s="4">
        <v>214</v>
      </c>
      <c r="L33" s="4">
        <v>296</v>
      </c>
      <c r="M33" s="4">
        <v>361</v>
      </c>
      <c r="N33" s="4">
        <v>322</v>
      </c>
      <c r="O33" s="4">
        <v>255</v>
      </c>
      <c r="P33" s="4">
        <v>272</v>
      </c>
      <c r="Q33" s="4">
        <v>382</v>
      </c>
      <c r="R33" s="4">
        <v>385</v>
      </c>
    </row>
    <row r="34" spans="1:19" x14ac:dyDescent="0.35">
      <c r="A34" s="1">
        <v>4</v>
      </c>
      <c r="B34" s="1" t="s">
        <v>7</v>
      </c>
      <c r="C34" s="4"/>
      <c r="D34" s="4">
        <v>542</v>
      </c>
      <c r="E34" s="4">
        <v>842</v>
      </c>
      <c r="F34" s="4">
        <v>1036</v>
      </c>
      <c r="G34" s="4">
        <v>715</v>
      </c>
      <c r="H34" s="4">
        <v>797</v>
      </c>
      <c r="I34" s="4">
        <v>879</v>
      </c>
      <c r="J34" s="4">
        <v>1164</v>
      </c>
      <c r="K34" s="4">
        <v>1212</v>
      </c>
      <c r="L34" s="4">
        <v>1425</v>
      </c>
      <c r="M34" s="4">
        <v>1972</v>
      </c>
      <c r="N34" s="4">
        <v>2119</v>
      </c>
      <c r="O34" s="4">
        <v>2084</v>
      </c>
      <c r="P34" s="4">
        <v>2382</v>
      </c>
      <c r="Q34" s="4">
        <v>2537</v>
      </c>
      <c r="R34" s="4">
        <v>3205</v>
      </c>
    </row>
    <row r="35" spans="1:19" x14ac:dyDescent="0.35">
      <c r="A35" s="1">
        <v>5</v>
      </c>
      <c r="B35" s="1" t="s">
        <v>8</v>
      </c>
      <c r="C35" s="4"/>
      <c r="D35" s="4">
        <v>6</v>
      </c>
      <c r="E35" s="4">
        <v>3</v>
      </c>
      <c r="F35" s="4">
        <v>9</v>
      </c>
      <c r="G35" s="4">
        <v>11</v>
      </c>
      <c r="H35" s="4">
        <v>15</v>
      </c>
      <c r="I35" s="4">
        <v>12</v>
      </c>
      <c r="J35" s="4">
        <v>15</v>
      </c>
      <c r="K35" s="4">
        <v>24</v>
      </c>
      <c r="L35" s="4">
        <v>22</v>
      </c>
      <c r="M35" s="4">
        <v>25</v>
      </c>
      <c r="N35" s="4">
        <v>30</v>
      </c>
      <c r="O35" s="4">
        <v>43</v>
      </c>
      <c r="P35" s="4">
        <v>37</v>
      </c>
      <c r="Q35" s="4">
        <v>47</v>
      </c>
      <c r="R35" s="4">
        <v>43</v>
      </c>
    </row>
    <row r="36" spans="1:19" x14ac:dyDescent="0.35">
      <c r="A36" s="1">
        <v>6</v>
      </c>
      <c r="B36" s="1" t="s">
        <v>9</v>
      </c>
      <c r="C36" s="4"/>
      <c r="D36" s="4">
        <v>10</v>
      </c>
      <c r="E36" s="4">
        <v>40</v>
      </c>
      <c r="F36" s="4">
        <v>12</v>
      </c>
      <c r="G36" s="4">
        <v>0</v>
      </c>
      <c r="H36" s="4">
        <v>10</v>
      </c>
      <c r="I36" s="4">
        <v>80</v>
      </c>
      <c r="J36" s="4">
        <v>20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</row>
    <row r="37" spans="1:19" x14ac:dyDescent="0.35">
      <c r="A37" s="1">
        <v>7</v>
      </c>
      <c r="B37" s="1" t="s">
        <v>1</v>
      </c>
      <c r="C37" s="4"/>
      <c r="D37" s="4">
        <v>550</v>
      </c>
      <c r="E37" s="4">
        <v>642</v>
      </c>
      <c r="F37" s="4">
        <v>580</v>
      </c>
      <c r="G37" s="4">
        <v>638</v>
      </c>
      <c r="H37" s="4">
        <v>820</v>
      </c>
      <c r="I37" s="4">
        <v>859</v>
      </c>
      <c r="J37" s="4">
        <v>1032</v>
      </c>
      <c r="K37" s="4">
        <v>1108</v>
      </c>
      <c r="L37" s="4">
        <v>1278</v>
      </c>
      <c r="M37" s="4">
        <v>1473</v>
      </c>
      <c r="N37" s="4">
        <v>1932</v>
      </c>
      <c r="O37" s="4">
        <v>2055</v>
      </c>
      <c r="P37" s="4">
        <v>2291</v>
      </c>
      <c r="Q37" s="4">
        <v>2288</v>
      </c>
      <c r="R37" s="4">
        <v>972</v>
      </c>
    </row>
    <row r="38" spans="1:19" x14ac:dyDescent="0.35">
      <c r="A38" s="1">
        <v>8</v>
      </c>
      <c r="B38" s="1" t="s">
        <v>10</v>
      </c>
      <c r="C38" s="4"/>
      <c r="D38" s="4">
        <v>8</v>
      </c>
      <c r="E38" s="4">
        <v>13</v>
      </c>
      <c r="F38" s="4">
        <v>14</v>
      </c>
      <c r="G38" s="4">
        <v>12</v>
      </c>
      <c r="H38" s="4">
        <v>14</v>
      </c>
      <c r="I38" s="4">
        <v>12</v>
      </c>
      <c r="J38" s="4">
        <v>27</v>
      </c>
      <c r="K38" s="4">
        <v>20</v>
      </c>
      <c r="L38" s="4">
        <v>18</v>
      </c>
      <c r="M38" s="4">
        <v>27</v>
      </c>
      <c r="N38" s="4">
        <v>6</v>
      </c>
      <c r="O38" s="4">
        <v>11</v>
      </c>
      <c r="P38" s="4">
        <v>8</v>
      </c>
      <c r="Q38" s="4">
        <v>8</v>
      </c>
      <c r="R38" s="4">
        <v>8</v>
      </c>
    </row>
    <row r="39" spans="1:19" x14ac:dyDescent="0.35">
      <c r="A39" s="1">
        <v>9</v>
      </c>
      <c r="B39" s="1" t="s">
        <v>11</v>
      </c>
      <c r="C39" s="4"/>
      <c r="D39" s="4">
        <v>91</v>
      </c>
      <c r="E39" s="4">
        <v>103</v>
      </c>
      <c r="F39" s="4">
        <v>144</v>
      </c>
      <c r="G39" s="4">
        <v>138</v>
      </c>
      <c r="H39" s="4">
        <v>147</v>
      </c>
      <c r="I39" s="4">
        <v>151</v>
      </c>
      <c r="J39" s="4">
        <v>172</v>
      </c>
      <c r="K39" s="4">
        <v>18</v>
      </c>
      <c r="L39" s="4">
        <v>18</v>
      </c>
      <c r="M39" s="4">
        <v>30</v>
      </c>
      <c r="N39" s="4">
        <v>4</v>
      </c>
      <c r="O39" s="4">
        <v>5</v>
      </c>
      <c r="P39" s="4">
        <v>6</v>
      </c>
      <c r="Q39" s="4">
        <v>16</v>
      </c>
      <c r="R39" s="4">
        <v>7</v>
      </c>
    </row>
    <row r="40" spans="1:19" x14ac:dyDescent="0.35">
      <c r="A40" s="1">
        <v>10</v>
      </c>
      <c r="B40" s="8" t="s">
        <v>12</v>
      </c>
      <c r="C40" s="9"/>
      <c r="D40" s="9">
        <v>989</v>
      </c>
      <c r="E40" s="9">
        <v>1025</v>
      </c>
      <c r="F40" s="9">
        <v>993</v>
      </c>
      <c r="G40" s="9">
        <v>1025</v>
      </c>
      <c r="H40" s="9">
        <v>1063</v>
      </c>
      <c r="I40" s="9">
        <v>1166</v>
      </c>
      <c r="J40" s="9">
        <v>1517</v>
      </c>
      <c r="K40" s="9">
        <v>2129</v>
      </c>
      <c r="L40" s="9">
        <v>2633</v>
      </c>
      <c r="M40" s="9">
        <v>3407</v>
      </c>
      <c r="N40" s="9">
        <v>2830</v>
      </c>
      <c r="O40" s="9">
        <v>3118</v>
      </c>
      <c r="P40" s="9">
        <v>2941</v>
      </c>
      <c r="Q40" s="9">
        <v>3393</v>
      </c>
      <c r="R40" s="9">
        <v>1194</v>
      </c>
      <c r="S40" s="4"/>
    </row>
    <row r="41" spans="1:19" x14ac:dyDescent="0.35">
      <c r="B41" s="1" t="s">
        <v>15</v>
      </c>
      <c r="C41" s="7"/>
      <c r="D41" s="7">
        <f>SUM(D31:D40)</f>
        <v>2337</v>
      </c>
      <c r="E41" s="7">
        <f t="shared" ref="E41:R41" si="3">SUM(E31:E40)</f>
        <v>2785</v>
      </c>
      <c r="F41" s="7">
        <f t="shared" si="3"/>
        <v>2942</v>
      </c>
      <c r="G41" s="7">
        <f t="shared" si="3"/>
        <v>2691</v>
      </c>
      <c r="H41" s="7">
        <f t="shared" si="3"/>
        <v>3212</v>
      </c>
      <c r="I41" s="7">
        <f t="shared" si="3"/>
        <v>3434</v>
      </c>
      <c r="J41" s="7">
        <f t="shared" si="3"/>
        <v>4231</v>
      </c>
      <c r="K41" s="7">
        <f t="shared" si="3"/>
        <v>4865</v>
      </c>
      <c r="L41" s="7">
        <f t="shared" si="3"/>
        <v>5870</v>
      </c>
      <c r="M41" s="7">
        <f t="shared" si="3"/>
        <v>7490</v>
      </c>
      <c r="N41" s="7">
        <f t="shared" si="3"/>
        <v>7481</v>
      </c>
      <c r="O41" s="7">
        <f t="shared" si="3"/>
        <v>7823</v>
      </c>
      <c r="P41" s="7">
        <f t="shared" si="3"/>
        <v>8231</v>
      </c>
      <c r="Q41" s="7">
        <f t="shared" si="3"/>
        <v>8922</v>
      </c>
      <c r="R41" s="7">
        <f t="shared" si="3"/>
        <v>6051</v>
      </c>
    </row>
    <row r="42" spans="1:19" x14ac:dyDescent="0.35">
      <c r="C42" s="5"/>
      <c r="D42" s="5"/>
      <c r="E42" s="5"/>
      <c r="F42" s="5"/>
      <c r="G42" s="5"/>
      <c r="H42" s="5"/>
      <c r="I42" s="5"/>
      <c r="J42" s="5"/>
      <c r="K42" s="5"/>
      <c r="L42" s="5">
        <f>SUM(L31:L40)</f>
        <v>5870</v>
      </c>
      <c r="M42" s="5">
        <f t="shared" ref="M42:R42" si="4">SUM(M31:M40)</f>
        <v>7490</v>
      </c>
      <c r="N42" s="5">
        <f t="shared" si="4"/>
        <v>7481</v>
      </c>
      <c r="O42" s="5">
        <f t="shared" si="4"/>
        <v>7823</v>
      </c>
      <c r="P42" s="5">
        <f t="shared" si="4"/>
        <v>8231</v>
      </c>
      <c r="Q42" s="5">
        <f t="shared" si="4"/>
        <v>8922</v>
      </c>
      <c r="R42" s="5">
        <f t="shared" si="4"/>
        <v>6051</v>
      </c>
    </row>
    <row r="44" spans="1:19" x14ac:dyDescent="0.35">
      <c r="A44" s="1" t="s">
        <v>2</v>
      </c>
      <c r="S44" s="1" t="s">
        <v>2</v>
      </c>
    </row>
  </sheetData>
  <pageMargins left="0.7" right="0.7" top="0.75" bottom="0.75" header="0.3" footer="0.3"/>
  <ignoredErrors>
    <ignoredError sqref="C15:R1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72C22-94DB-4403-8EE1-0BEED5E37671}">
  <sheetPr>
    <tabColor rgb="FFFFFF00"/>
  </sheetPr>
  <dimension ref="A1"/>
  <sheetViews>
    <sheetView workbookViewId="0">
      <selection activeCell="F21" sqref="F21"/>
    </sheetView>
  </sheetViews>
  <sheetFormatPr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F0"/>
  </sheetPr>
  <dimension ref="A2:AF567"/>
  <sheetViews>
    <sheetView zoomScale="70" zoomScaleNormal="70" zoomScalePageLayoutView="70" workbookViewId="0">
      <pane xSplit="3" ySplit="7" topLeftCell="S8" activePane="bottomRight" state="frozen"/>
      <selection pane="topRight" activeCell="D1" sqref="D1"/>
      <selection pane="bottomLeft" activeCell="A8" sqref="A8"/>
      <selection pane="bottomRight" activeCell="B535" sqref="B535:B539"/>
    </sheetView>
  </sheetViews>
  <sheetFormatPr defaultColWidth="8.81640625" defaultRowHeight="14.5" x14ac:dyDescent="0.35"/>
  <cols>
    <col min="1" max="1" width="20.54296875" style="19" customWidth="1"/>
    <col min="2" max="2" width="56.453125" style="19" customWidth="1"/>
    <col min="3" max="3" width="50.453125" style="19" bestFit="1" customWidth="1"/>
    <col min="4" max="19" width="27.81640625" style="19" customWidth="1"/>
    <col min="20" max="20" width="21.7265625" style="19" bestFit="1" customWidth="1"/>
    <col min="21" max="21" width="27.81640625" style="19" customWidth="1"/>
    <col min="22" max="22" width="27.54296875" style="19" customWidth="1"/>
    <col min="23" max="23" width="18.54296875" style="19" customWidth="1"/>
    <col min="24" max="28" width="27.81640625" style="19" customWidth="1"/>
    <col min="29" max="29" width="8.81640625" style="19"/>
    <col min="30" max="30" width="26.81640625" style="19" bestFit="1" customWidth="1"/>
    <col min="31" max="31" width="8.81640625" style="19"/>
    <col min="32" max="32" width="2.1796875" style="19" bestFit="1" customWidth="1"/>
    <col min="33" max="16384" width="8.81640625" style="19"/>
  </cols>
  <sheetData>
    <row r="2" spans="1:32" ht="18.5" x14ac:dyDescent="0.35">
      <c r="B2" s="315" t="s">
        <v>130</v>
      </c>
      <c r="C2" s="98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X2" s="20"/>
      <c r="Y2" s="20"/>
      <c r="Z2" s="20"/>
      <c r="AA2" s="20"/>
      <c r="AB2" s="20"/>
      <c r="AF2" s="19" t="s">
        <v>2</v>
      </c>
    </row>
    <row r="3" spans="1:32" x14ac:dyDescent="0.35">
      <c r="B3" s="20" t="s">
        <v>105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64"/>
      <c r="X3" s="21"/>
      <c r="Y3" s="21"/>
      <c r="Z3" s="21"/>
      <c r="AA3" s="21"/>
      <c r="AB3" s="21"/>
    </row>
    <row r="4" spans="1:32" ht="29" x14ac:dyDescent="0.35">
      <c r="B4" s="253" t="s">
        <v>184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X4" s="21"/>
      <c r="Y4" s="21"/>
      <c r="Z4" s="21"/>
      <c r="AA4" s="21"/>
      <c r="AB4" s="21"/>
    </row>
    <row r="5" spans="1:32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43"/>
      <c r="T5" s="21"/>
      <c r="U5" s="21"/>
      <c r="X5" s="21"/>
      <c r="Y5" s="21"/>
      <c r="Z5" s="21"/>
      <c r="AA5" s="21"/>
      <c r="AB5" s="21"/>
    </row>
    <row r="6" spans="1:32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X6" s="21"/>
      <c r="Y6" s="21"/>
      <c r="Z6" s="21"/>
      <c r="AA6" s="21"/>
      <c r="AB6" s="21"/>
    </row>
    <row r="7" spans="1:32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68" t="s">
        <v>165</v>
      </c>
      <c r="V7" s="96" t="s">
        <v>186</v>
      </c>
      <c r="X7" s="77"/>
      <c r="Y7" s="77"/>
      <c r="Z7" s="77"/>
      <c r="AA7" s="77"/>
      <c r="AB7" s="77"/>
      <c r="AD7" s="230"/>
    </row>
    <row r="8" spans="1:32" ht="15" customHeight="1" x14ac:dyDescent="0.35">
      <c r="A8" s="19" t="s">
        <v>130</v>
      </c>
      <c r="B8" s="385" t="s">
        <v>0</v>
      </c>
      <c r="C8" s="260" t="s">
        <v>125</v>
      </c>
      <c r="D8" s="86">
        <f>D11+D18</f>
        <v>3029883000</v>
      </c>
      <c r="E8" s="86">
        <f t="shared" ref="E8:R8" si="0">E11+E18</f>
        <v>3588492000</v>
      </c>
      <c r="F8" s="86">
        <f>F11+F18</f>
        <v>4209839000</v>
      </c>
      <c r="G8" s="86">
        <f t="shared" si="0"/>
        <v>4110686000</v>
      </c>
      <c r="H8" s="86">
        <f t="shared" si="0"/>
        <v>3863439000</v>
      </c>
      <c r="I8" s="86">
        <f t="shared" si="0"/>
        <v>4836925000</v>
      </c>
      <c r="J8" s="86">
        <f t="shared" si="0"/>
        <v>5259971000</v>
      </c>
      <c r="K8" s="86">
        <f t="shared" si="0"/>
        <v>7141287000</v>
      </c>
      <c r="L8" s="86">
        <f t="shared" si="0"/>
        <v>8023179000</v>
      </c>
      <c r="M8" s="86">
        <f t="shared" si="0"/>
        <v>10269269000</v>
      </c>
      <c r="N8" s="86">
        <f t="shared" si="0"/>
        <v>10032631000</v>
      </c>
      <c r="O8" s="86">
        <f t="shared" si="0"/>
        <v>10647839000</v>
      </c>
      <c r="P8" s="86">
        <f t="shared" si="0"/>
        <v>15423536000</v>
      </c>
      <c r="Q8" s="86">
        <f>Q11+Q18</f>
        <v>19903501000</v>
      </c>
      <c r="R8" s="86">
        <f t="shared" si="0"/>
        <v>25935800000</v>
      </c>
      <c r="S8" s="86">
        <f>S11+S18</f>
        <v>30918816000</v>
      </c>
      <c r="T8" s="86">
        <f>T11+T18</f>
        <v>33561281000</v>
      </c>
      <c r="U8" s="86">
        <f>U11+U18</f>
        <v>34747484259.285271</v>
      </c>
      <c r="V8" s="96"/>
      <c r="X8" s="64"/>
      <c r="Y8" s="64"/>
      <c r="Z8" s="64"/>
      <c r="AA8" s="64"/>
      <c r="AB8" s="64"/>
    </row>
    <row r="9" spans="1:32" ht="15" customHeight="1" x14ac:dyDescent="0.35">
      <c r="A9" s="19" t="s">
        <v>130</v>
      </c>
      <c r="B9" s="386"/>
      <c r="C9" s="260" t="s">
        <v>124</v>
      </c>
      <c r="D9" s="86">
        <f>D11+D17</f>
        <v>3286239000</v>
      </c>
      <c r="E9" s="86">
        <f>E11+E17</f>
        <v>3531071000</v>
      </c>
      <c r="F9" s="86">
        <f>F11+F17</f>
        <v>4307643000</v>
      </c>
      <c r="G9" s="86">
        <f>G11+G17</f>
        <v>4655402000</v>
      </c>
      <c r="H9" s="86">
        <f t="shared" ref="H9:R9" si="1">H11+H17</f>
        <v>4971151311.75</v>
      </c>
      <c r="I9" s="86">
        <f t="shared" si="1"/>
        <v>6249236000</v>
      </c>
      <c r="J9" s="86">
        <f t="shared" si="1"/>
        <v>7743845537</v>
      </c>
      <c r="K9" s="86">
        <f t="shared" si="1"/>
        <v>9460537435</v>
      </c>
      <c r="L9" s="86">
        <f t="shared" si="1"/>
        <v>12795080979</v>
      </c>
      <c r="M9" s="86">
        <f t="shared" si="1"/>
        <v>14603341251</v>
      </c>
      <c r="N9" s="86">
        <f t="shared" si="1"/>
        <v>14699028161</v>
      </c>
      <c r="O9" s="86">
        <f t="shared" si="1"/>
        <v>13048779508</v>
      </c>
      <c r="P9" s="86">
        <f t="shared" si="1"/>
        <v>18060251839</v>
      </c>
      <c r="Q9" s="86">
        <f t="shared" si="1"/>
        <v>19813950712</v>
      </c>
      <c r="R9" s="86">
        <f t="shared" si="1"/>
        <v>27629732959</v>
      </c>
      <c r="S9" s="86">
        <f>S11+S17</f>
        <v>36360617946</v>
      </c>
      <c r="T9" s="86">
        <f>T11+T17</f>
        <v>30725791495.999992</v>
      </c>
      <c r="U9" s="86">
        <f>U11+U17</f>
        <v>28904589495.999138</v>
      </c>
      <c r="X9" s="64"/>
      <c r="Y9" s="64"/>
      <c r="Z9" s="64"/>
      <c r="AA9" s="64"/>
      <c r="AB9" s="64"/>
    </row>
    <row r="10" spans="1:32" ht="15" customHeight="1" x14ac:dyDescent="0.35">
      <c r="A10" s="19" t="s">
        <v>130</v>
      </c>
      <c r="B10" s="386"/>
      <c r="C10" s="95" t="s">
        <v>126</v>
      </c>
      <c r="D10" s="32">
        <f>+D19+D24+D29+D34+D39+D44+D49+D54+D59+D64</f>
        <v>3029882000</v>
      </c>
      <c r="E10" s="32">
        <f t="shared" ref="E10:P10" si="2">+E19+E24+E29+E34+E39+E44+E49+E54+E59+E64</f>
        <v>3588492000</v>
      </c>
      <c r="F10" s="32">
        <f>+F19+F24+F29+F34+F39+F44+F49+F54+F59+F64</f>
        <v>4209838000</v>
      </c>
      <c r="G10" s="32">
        <f>+G19+G24+G29+G34+G39+G44+G49+G54+G59+G64</f>
        <v>4110684000</v>
      </c>
      <c r="H10" s="32">
        <f t="shared" si="2"/>
        <v>3863441000</v>
      </c>
      <c r="I10" s="32">
        <f t="shared" si="2"/>
        <v>4836927000</v>
      </c>
      <c r="J10" s="32">
        <f t="shared" si="2"/>
        <v>5256754000</v>
      </c>
      <c r="K10" s="32">
        <f t="shared" si="2"/>
        <v>7141286000</v>
      </c>
      <c r="L10" s="32">
        <f t="shared" si="2"/>
        <v>8023178000</v>
      </c>
      <c r="M10" s="32">
        <f t="shared" si="2"/>
        <v>10269270000</v>
      </c>
      <c r="N10" s="32">
        <f t="shared" si="2"/>
        <v>10032630000</v>
      </c>
      <c r="O10" s="32">
        <f t="shared" si="2"/>
        <v>10647641000</v>
      </c>
      <c r="P10" s="32">
        <f t="shared" si="2"/>
        <v>15423539000</v>
      </c>
      <c r="Q10" s="32">
        <f>+Q19+Q24+Q29+Q34+Q39+Q44+Q49+Q54+Q59+Q64</f>
        <v>19903503000</v>
      </c>
      <c r="R10" s="32">
        <f>+R19+R24+R29+R34+R39+R44+R49+R54+R59+R64</f>
        <v>25935802000</v>
      </c>
      <c r="S10" s="32">
        <f>+S19+S24+S29+S34+S39+S44+S49+S54+S59+S64</f>
        <v>30918816000</v>
      </c>
      <c r="T10" s="32">
        <f>+T19+T24+T29+T34+T39+T44+T49+T54+T59+T64</f>
        <v>33561280000</v>
      </c>
      <c r="U10" s="32">
        <f>+U19+U24+U29+U34+U39+U44+U49+U54+U59+U64</f>
        <v>34747484259.285309</v>
      </c>
      <c r="V10" s="76" t="s">
        <v>187</v>
      </c>
      <c r="X10" s="64"/>
      <c r="Y10" s="64"/>
      <c r="Z10" s="64"/>
      <c r="AA10" s="64"/>
      <c r="AB10" s="64"/>
    </row>
    <row r="11" spans="1:32" ht="15" customHeight="1" x14ac:dyDescent="0.35">
      <c r="A11" s="19" t="s">
        <v>130</v>
      </c>
      <c r="B11" s="386"/>
      <c r="C11" s="260" t="s">
        <v>123</v>
      </c>
      <c r="D11" s="76">
        <f>D12+D13+D14+D15</f>
        <v>2877921000</v>
      </c>
      <c r="E11" s="76">
        <f t="shared" ref="E11:R11" si="3">E12+E13+E14+E15</f>
        <v>3442663000</v>
      </c>
      <c r="F11" s="76">
        <f t="shared" si="3"/>
        <v>4024881000</v>
      </c>
      <c r="G11" s="76">
        <f t="shared" si="3"/>
        <v>3991486000</v>
      </c>
      <c r="H11" s="76">
        <f t="shared" si="3"/>
        <v>3770218000</v>
      </c>
      <c r="I11" s="76">
        <f t="shared" si="3"/>
        <v>4681641000</v>
      </c>
      <c r="J11" s="76">
        <f t="shared" si="3"/>
        <v>5167977000</v>
      </c>
      <c r="K11" s="76">
        <f t="shared" si="3"/>
        <v>7032509000</v>
      </c>
      <c r="L11" s="76">
        <f t="shared" si="3"/>
        <v>7776876000</v>
      </c>
      <c r="M11" s="76">
        <f t="shared" si="3"/>
        <v>9630203000</v>
      </c>
      <c r="N11" s="76">
        <f t="shared" si="3"/>
        <v>9094143000</v>
      </c>
      <c r="O11" s="76">
        <f t="shared" si="3"/>
        <v>8959208000</v>
      </c>
      <c r="P11" s="76">
        <f t="shared" si="3"/>
        <v>11370488000</v>
      </c>
      <c r="Q11" s="76">
        <f>Q12+Q13+Q14+Q15</f>
        <v>14461616000</v>
      </c>
      <c r="R11" s="76">
        <f t="shared" si="3"/>
        <v>19110568000</v>
      </c>
      <c r="S11" s="76">
        <f>S12+S13+S14+S15</f>
        <v>23002846000</v>
      </c>
      <c r="T11" s="76">
        <f t="shared" ref="T11" si="4">T12+T13+T14+T15</f>
        <v>24041125000</v>
      </c>
      <c r="U11" s="76">
        <f>U12+U13+U14+U15</f>
        <v>23550360370.285278</v>
      </c>
      <c r="V11" s="76"/>
      <c r="X11" s="64"/>
      <c r="Y11" s="64"/>
      <c r="Z11" s="64"/>
      <c r="AA11" s="64"/>
      <c r="AB11" s="64"/>
    </row>
    <row r="12" spans="1:32" ht="15" customHeight="1" x14ac:dyDescent="0.35">
      <c r="A12" s="19" t="s">
        <v>130</v>
      </c>
      <c r="B12" s="386"/>
      <c r="C12" s="20" t="s">
        <v>117</v>
      </c>
      <c r="D12" s="32">
        <v>1026842000</v>
      </c>
      <c r="E12" s="32">
        <v>1205840000</v>
      </c>
      <c r="F12" s="32">
        <v>1449443000</v>
      </c>
      <c r="G12" s="32">
        <v>1470094000</v>
      </c>
      <c r="H12" s="32">
        <v>1302788000</v>
      </c>
      <c r="I12" s="32">
        <v>1460274000</v>
      </c>
      <c r="J12" s="32">
        <v>1427322000</v>
      </c>
      <c r="K12" s="32">
        <v>1271111000</v>
      </c>
      <c r="L12" s="32">
        <v>957707000</v>
      </c>
      <c r="M12" s="32">
        <v>1464679000</v>
      </c>
      <c r="N12" s="32">
        <v>1464075000</v>
      </c>
      <c r="O12" s="32">
        <v>1271592000</v>
      </c>
      <c r="P12" s="32">
        <v>1889386000</v>
      </c>
      <c r="Q12" s="32">
        <v>2333732000</v>
      </c>
      <c r="R12" s="32">
        <v>3890780000</v>
      </c>
      <c r="S12" s="32">
        <v>3708391000</v>
      </c>
      <c r="T12" s="43">
        <v>4069929000</v>
      </c>
      <c r="U12" s="64">
        <v>4399542116.0129509</v>
      </c>
      <c r="X12" s="64"/>
      <c r="Y12" s="64"/>
      <c r="Z12" s="64"/>
      <c r="AA12" s="64"/>
      <c r="AB12" s="64"/>
    </row>
    <row r="13" spans="1:32" ht="15" customHeight="1" x14ac:dyDescent="0.35">
      <c r="A13" s="19" t="s">
        <v>130</v>
      </c>
      <c r="B13" s="386"/>
      <c r="C13" s="254" t="s">
        <v>118</v>
      </c>
      <c r="D13" s="32">
        <v>600424000</v>
      </c>
      <c r="E13" s="32">
        <v>794663000</v>
      </c>
      <c r="F13" s="32">
        <v>1083298000</v>
      </c>
      <c r="G13" s="32">
        <v>805185000</v>
      </c>
      <c r="H13" s="32">
        <v>634597000</v>
      </c>
      <c r="I13" s="32">
        <v>822936000</v>
      </c>
      <c r="J13" s="32">
        <v>1161912000</v>
      </c>
      <c r="K13" s="32">
        <v>2628591000</v>
      </c>
      <c r="L13" s="32">
        <v>2822760000</v>
      </c>
      <c r="M13" s="32">
        <v>2430542000</v>
      </c>
      <c r="N13" s="32">
        <v>2620466000</v>
      </c>
      <c r="O13" s="32">
        <v>1808117000</v>
      </c>
      <c r="P13" s="32">
        <v>2297136000</v>
      </c>
      <c r="Q13" s="32">
        <v>3149973000</v>
      </c>
      <c r="R13" s="32">
        <v>4469521000</v>
      </c>
      <c r="S13" s="32">
        <v>5032568000</v>
      </c>
      <c r="T13" s="43">
        <v>4084075000</v>
      </c>
      <c r="U13" s="64">
        <v>2447678846</v>
      </c>
      <c r="X13" s="64"/>
      <c r="Y13" s="64"/>
      <c r="Z13" s="64"/>
      <c r="AA13" s="64"/>
      <c r="AB13" s="64"/>
    </row>
    <row r="14" spans="1:32" ht="15" customHeight="1" x14ac:dyDescent="0.35">
      <c r="A14" s="19" t="s">
        <v>130</v>
      </c>
      <c r="B14" s="386"/>
      <c r="C14" s="254" t="s">
        <v>119</v>
      </c>
      <c r="D14" s="32">
        <v>600448000</v>
      </c>
      <c r="E14" s="32">
        <v>599527000</v>
      </c>
      <c r="F14" s="32">
        <v>698330000</v>
      </c>
      <c r="G14" s="32">
        <v>806904000</v>
      </c>
      <c r="H14" s="32">
        <v>713066000</v>
      </c>
      <c r="I14" s="32">
        <v>759979000</v>
      </c>
      <c r="J14" s="32">
        <v>788196000</v>
      </c>
      <c r="K14" s="32">
        <v>1609463000</v>
      </c>
      <c r="L14" s="32">
        <v>2091652000</v>
      </c>
      <c r="M14" s="32">
        <v>3728590000</v>
      </c>
      <c r="N14" s="32">
        <v>2926761000</v>
      </c>
      <c r="O14" s="32">
        <v>2767137000</v>
      </c>
      <c r="P14" s="32">
        <v>3418413000</v>
      </c>
      <c r="Q14" s="32">
        <v>4673598000</v>
      </c>
      <c r="R14" s="32">
        <v>6388160000</v>
      </c>
      <c r="S14" s="32">
        <v>8234418000</v>
      </c>
      <c r="T14" s="43">
        <v>6919760000</v>
      </c>
      <c r="U14" s="64">
        <v>6191027436.2799997</v>
      </c>
      <c r="X14" s="64"/>
      <c r="Y14" s="64"/>
      <c r="Z14" s="64"/>
      <c r="AA14" s="64"/>
      <c r="AB14" s="64"/>
    </row>
    <row r="15" spans="1:32" ht="15" customHeight="1" x14ac:dyDescent="0.35">
      <c r="A15" s="19" t="s">
        <v>130</v>
      </c>
      <c r="B15" s="386"/>
      <c r="C15" s="254" t="s">
        <v>120</v>
      </c>
      <c r="D15" s="34">
        <v>650207000</v>
      </c>
      <c r="E15" s="34">
        <v>842633000</v>
      </c>
      <c r="F15" s="34">
        <v>793810000</v>
      </c>
      <c r="G15" s="34">
        <v>909303000</v>
      </c>
      <c r="H15" s="34">
        <v>1119767000</v>
      </c>
      <c r="I15" s="34">
        <v>1638452000</v>
      </c>
      <c r="J15" s="34">
        <v>1790547000</v>
      </c>
      <c r="K15" s="34">
        <v>1523344000</v>
      </c>
      <c r="L15" s="34">
        <v>1904757000</v>
      </c>
      <c r="M15" s="34">
        <v>2006392000</v>
      </c>
      <c r="N15" s="34">
        <v>2082841000</v>
      </c>
      <c r="O15" s="34">
        <v>3112362000</v>
      </c>
      <c r="P15" s="34">
        <v>3765553000</v>
      </c>
      <c r="Q15" s="34">
        <v>4304313000</v>
      </c>
      <c r="R15" s="34">
        <v>4362107000</v>
      </c>
      <c r="S15" s="34">
        <v>6027469000</v>
      </c>
      <c r="T15" s="43">
        <v>8967361000</v>
      </c>
      <c r="U15" s="64">
        <v>10512111971.992331</v>
      </c>
      <c r="X15" s="64"/>
      <c r="Y15" s="64"/>
      <c r="Z15" s="64"/>
      <c r="AA15" s="64"/>
      <c r="AB15" s="64"/>
    </row>
    <row r="16" spans="1:32" ht="15" customHeight="1" x14ac:dyDescent="0.35">
      <c r="A16" s="19" t="s">
        <v>130</v>
      </c>
      <c r="B16" s="386"/>
      <c r="C16" s="260" t="s">
        <v>121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64"/>
      <c r="X16" s="64"/>
      <c r="Y16" s="64"/>
      <c r="Z16" s="64"/>
      <c r="AA16" s="64"/>
      <c r="AB16" s="64"/>
    </row>
    <row r="17" spans="1:28" ht="15" customHeight="1" x14ac:dyDescent="0.35">
      <c r="A17" s="19" t="s">
        <v>130</v>
      </c>
      <c r="B17" s="386"/>
      <c r="C17" s="260" t="s">
        <v>122</v>
      </c>
      <c r="D17" s="32">
        <v>408318000</v>
      </c>
      <c r="E17" s="32">
        <v>88408000</v>
      </c>
      <c r="F17" s="32">
        <v>282762000</v>
      </c>
      <c r="G17" s="32">
        <v>663916000</v>
      </c>
      <c r="H17" s="32">
        <v>1200933311.75</v>
      </c>
      <c r="I17" s="32">
        <v>1567595000</v>
      </c>
      <c r="J17" s="32">
        <v>2575868537</v>
      </c>
      <c r="K17" s="32">
        <v>2428028435</v>
      </c>
      <c r="L17" s="32">
        <v>5018204979</v>
      </c>
      <c r="M17" s="32">
        <v>4973138251</v>
      </c>
      <c r="N17" s="32">
        <v>5604885161</v>
      </c>
      <c r="O17" s="32">
        <v>4089571508</v>
      </c>
      <c r="P17" s="32">
        <v>6689763839</v>
      </c>
      <c r="Q17" s="32">
        <v>5352334712</v>
      </c>
      <c r="R17" s="32">
        <v>8519164959</v>
      </c>
      <c r="S17" s="32">
        <v>13357771946</v>
      </c>
      <c r="T17" s="43">
        <v>6684666495.9999924</v>
      </c>
      <c r="U17" s="64">
        <v>5354229125.7138596</v>
      </c>
      <c r="X17" s="64"/>
      <c r="Y17" s="64"/>
      <c r="Z17" s="64"/>
      <c r="AA17" s="64"/>
      <c r="AB17" s="64"/>
    </row>
    <row r="18" spans="1:28" ht="15" customHeight="1" x14ac:dyDescent="0.35">
      <c r="A18" s="19" t="s">
        <v>130</v>
      </c>
      <c r="B18" s="387"/>
      <c r="C18" s="261" t="s">
        <v>116</v>
      </c>
      <c r="D18" s="33">
        <v>151962000</v>
      </c>
      <c r="E18" s="33">
        <v>145829000</v>
      </c>
      <c r="F18" s="33">
        <v>184958000</v>
      </c>
      <c r="G18" s="33">
        <v>119200000</v>
      </c>
      <c r="H18" s="33">
        <v>93221000</v>
      </c>
      <c r="I18" s="33">
        <v>155284000</v>
      </c>
      <c r="J18" s="33">
        <v>91994000</v>
      </c>
      <c r="K18" s="33">
        <v>108778000</v>
      </c>
      <c r="L18" s="33">
        <v>246303000</v>
      </c>
      <c r="M18" s="33">
        <v>639066000</v>
      </c>
      <c r="N18" s="33">
        <v>938488000</v>
      </c>
      <c r="O18" s="33">
        <v>1688631000</v>
      </c>
      <c r="P18" s="33">
        <v>4053048000</v>
      </c>
      <c r="Q18" s="33">
        <v>5441885000</v>
      </c>
      <c r="R18" s="33">
        <v>6825232000</v>
      </c>
      <c r="S18" s="33">
        <v>7915970000</v>
      </c>
      <c r="T18" s="44">
        <v>9520156000</v>
      </c>
      <c r="U18" s="85">
        <v>11197123888.99999</v>
      </c>
      <c r="X18" s="32"/>
      <c r="Y18" s="32"/>
      <c r="Z18" s="64"/>
      <c r="AA18" s="64"/>
      <c r="AB18" s="32"/>
    </row>
    <row r="19" spans="1:28" ht="15" customHeight="1" x14ac:dyDescent="0.35">
      <c r="A19" s="19" t="s">
        <v>130</v>
      </c>
      <c r="B19" s="390" t="s">
        <v>4</v>
      </c>
      <c r="C19" s="260" t="s">
        <v>59</v>
      </c>
      <c r="D19" s="34">
        <v>203501000</v>
      </c>
      <c r="E19" s="34">
        <v>207101000</v>
      </c>
      <c r="F19" s="34">
        <v>306797000</v>
      </c>
      <c r="G19" s="34">
        <v>339081000</v>
      </c>
      <c r="H19" s="34">
        <v>282078000</v>
      </c>
      <c r="I19" s="34">
        <v>233525000</v>
      </c>
      <c r="J19" s="34">
        <v>310988000</v>
      </c>
      <c r="K19" s="34">
        <v>296363000</v>
      </c>
      <c r="L19" s="34">
        <v>37859000</v>
      </c>
      <c r="M19" s="34">
        <v>164670000</v>
      </c>
      <c r="N19" s="34">
        <v>174699000</v>
      </c>
      <c r="O19" s="34">
        <v>129486000</v>
      </c>
      <c r="P19" s="34">
        <v>166738000</v>
      </c>
      <c r="Q19" s="34">
        <v>481313000</v>
      </c>
      <c r="R19" s="34">
        <v>354600000</v>
      </c>
      <c r="S19" s="34">
        <v>395534000</v>
      </c>
      <c r="T19" s="43">
        <v>369704000</v>
      </c>
      <c r="U19" s="64">
        <v>555941172.53999996</v>
      </c>
      <c r="X19" s="34"/>
      <c r="Y19" s="34"/>
      <c r="Z19" s="34"/>
      <c r="AA19" s="64"/>
      <c r="AB19" s="34"/>
    </row>
    <row r="20" spans="1:28" x14ac:dyDescent="0.35">
      <c r="A20" s="19" t="s">
        <v>130</v>
      </c>
      <c r="B20" s="390"/>
      <c r="C20" s="20" t="s">
        <v>60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43"/>
      <c r="U20" s="64"/>
      <c r="X20" s="34"/>
      <c r="Y20" s="34"/>
      <c r="Z20" s="34"/>
      <c r="AA20" s="34"/>
      <c r="AB20" s="34"/>
    </row>
    <row r="21" spans="1:28" x14ac:dyDescent="0.35">
      <c r="A21" s="19" t="s">
        <v>130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43"/>
      <c r="U21" s="64"/>
      <c r="X21" s="34"/>
      <c r="Y21" s="34"/>
      <c r="Z21" s="34"/>
      <c r="AA21" s="34"/>
      <c r="AB21" s="34"/>
    </row>
    <row r="22" spans="1:28" x14ac:dyDescent="0.35">
      <c r="A22" s="19" t="s">
        <v>130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43"/>
      <c r="U22" s="64"/>
      <c r="X22" s="34"/>
      <c r="Y22" s="34"/>
      <c r="Z22" s="34"/>
      <c r="AA22" s="34"/>
      <c r="AB22" s="34"/>
    </row>
    <row r="23" spans="1:28" x14ac:dyDescent="0.35">
      <c r="A23" s="19" t="s">
        <v>130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44"/>
      <c r="U23" s="85"/>
      <c r="X23" s="34"/>
      <c r="Y23" s="34"/>
      <c r="Z23" s="34"/>
      <c r="AA23" s="34"/>
      <c r="AB23" s="34"/>
    </row>
    <row r="24" spans="1:28" ht="15" customHeight="1" x14ac:dyDescent="0.35">
      <c r="A24" s="19" t="s">
        <v>130</v>
      </c>
      <c r="B24" s="390" t="s">
        <v>5</v>
      </c>
      <c r="C24" s="17" t="s">
        <v>59</v>
      </c>
      <c r="D24" s="34"/>
      <c r="E24" s="34"/>
      <c r="F24" s="34"/>
      <c r="G24" s="34"/>
      <c r="H24" s="34"/>
      <c r="I24" s="34"/>
      <c r="J24" s="34"/>
      <c r="K24" s="34"/>
      <c r="L24" s="34">
        <v>37293000</v>
      </c>
      <c r="M24" s="34">
        <v>546004000</v>
      </c>
      <c r="N24" s="34">
        <v>274554000</v>
      </c>
      <c r="O24" s="34">
        <v>226934000</v>
      </c>
      <c r="P24" s="34">
        <v>205627000</v>
      </c>
      <c r="Q24" s="34">
        <v>504660000</v>
      </c>
      <c r="R24" s="34">
        <v>236531000</v>
      </c>
      <c r="S24" s="34">
        <v>177657000</v>
      </c>
      <c r="T24" s="43">
        <v>167351000</v>
      </c>
      <c r="U24" s="64">
        <v>397881519</v>
      </c>
      <c r="X24" s="34"/>
      <c r="Y24" s="34"/>
      <c r="Z24" s="34"/>
      <c r="AA24" s="64"/>
      <c r="AB24" s="34"/>
    </row>
    <row r="25" spans="1:28" x14ac:dyDescent="0.35">
      <c r="A25" s="19" t="s">
        <v>130</v>
      </c>
      <c r="B25" s="390"/>
      <c r="C25" s="20" t="s">
        <v>60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43"/>
      <c r="U25" s="64"/>
      <c r="X25" s="35"/>
      <c r="Y25" s="35"/>
      <c r="Z25" s="35"/>
      <c r="AA25" s="35"/>
      <c r="AB25" s="35"/>
    </row>
    <row r="26" spans="1:28" x14ac:dyDescent="0.35">
      <c r="A26" s="19" t="s">
        <v>130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43"/>
      <c r="U26" s="64"/>
      <c r="W26" s="24"/>
      <c r="X26" s="35"/>
      <c r="Y26" s="35"/>
      <c r="Z26" s="35"/>
      <c r="AA26" s="35"/>
      <c r="AB26" s="35"/>
    </row>
    <row r="27" spans="1:28" x14ac:dyDescent="0.35">
      <c r="A27" s="19" t="s">
        <v>130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43"/>
      <c r="U27" s="64"/>
      <c r="W27" s="24"/>
      <c r="X27" s="35"/>
      <c r="Y27" s="35"/>
      <c r="Z27" s="35"/>
      <c r="AA27" s="35"/>
      <c r="AB27" s="35"/>
    </row>
    <row r="28" spans="1:28" x14ac:dyDescent="0.35">
      <c r="A28" s="19" t="s">
        <v>130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44"/>
      <c r="U28" s="85"/>
      <c r="W28" s="24"/>
      <c r="X28" s="35"/>
      <c r="Y28" s="35"/>
      <c r="Z28" s="35"/>
      <c r="AA28" s="35"/>
      <c r="AB28" s="35"/>
    </row>
    <row r="29" spans="1:28" ht="15" customHeight="1" x14ac:dyDescent="0.35">
      <c r="A29" s="19" t="s">
        <v>130</v>
      </c>
      <c r="B29" s="390" t="s">
        <v>6</v>
      </c>
      <c r="C29" s="17" t="s">
        <v>59</v>
      </c>
      <c r="D29" s="34"/>
      <c r="E29" s="34"/>
      <c r="F29" s="34"/>
      <c r="G29" s="34"/>
      <c r="H29" s="34"/>
      <c r="I29" s="34"/>
      <c r="J29" s="34">
        <v>729000</v>
      </c>
      <c r="K29" s="34">
        <v>8009000</v>
      </c>
      <c r="L29" s="34">
        <v>39298000</v>
      </c>
      <c r="M29" s="34">
        <v>48364000</v>
      </c>
      <c r="N29" s="34">
        <v>64165000</v>
      </c>
      <c r="O29" s="34">
        <v>52481000</v>
      </c>
      <c r="P29" s="34">
        <v>89869000</v>
      </c>
      <c r="Q29" s="34">
        <v>165667000</v>
      </c>
      <c r="R29" s="34">
        <v>242992000</v>
      </c>
      <c r="S29" s="34">
        <v>304712000</v>
      </c>
      <c r="T29" s="43">
        <v>269590000</v>
      </c>
      <c r="U29" s="64">
        <v>186646349</v>
      </c>
      <c r="X29" s="34"/>
      <c r="Y29" s="34"/>
      <c r="Z29" s="34"/>
      <c r="AA29" s="64"/>
      <c r="AB29" s="34"/>
    </row>
    <row r="30" spans="1:28" x14ac:dyDescent="0.35">
      <c r="A30" s="19" t="s">
        <v>130</v>
      </c>
      <c r="B30" s="390"/>
      <c r="C30" s="20" t="s">
        <v>60</v>
      </c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43"/>
      <c r="U30" s="64"/>
      <c r="V30" s="76"/>
      <c r="X30" s="35"/>
      <c r="Y30" s="35"/>
      <c r="Z30" s="35"/>
      <c r="AA30" s="35"/>
      <c r="AB30" s="35"/>
    </row>
    <row r="31" spans="1:28" x14ac:dyDescent="0.35">
      <c r="A31" s="19" t="s">
        <v>130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43"/>
      <c r="U31" s="64"/>
      <c r="V31" s="76"/>
      <c r="X31" s="35"/>
      <c r="Y31" s="35"/>
      <c r="Z31" s="35"/>
      <c r="AA31" s="35"/>
      <c r="AB31" s="35"/>
    </row>
    <row r="32" spans="1:28" x14ac:dyDescent="0.35">
      <c r="A32" s="19" t="s">
        <v>130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43"/>
      <c r="U32" s="64"/>
      <c r="V32" s="76"/>
      <c r="X32" s="35"/>
      <c r="Y32" s="35"/>
      <c r="Z32" s="35"/>
      <c r="AA32" s="35"/>
      <c r="AB32" s="35"/>
    </row>
    <row r="33" spans="1:28" x14ac:dyDescent="0.35">
      <c r="A33" s="19" t="s">
        <v>130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44"/>
      <c r="U33" s="85"/>
      <c r="V33" s="76"/>
      <c r="X33" s="35"/>
      <c r="Y33" s="35"/>
      <c r="Z33" s="35"/>
      <c r="AA33" s="35"/>
      <c r="AB33" s="35"/>
    </row>
    <row r="34" spans="1:28" ht="15" customHeight="1" x14ac:dyDescent="0.35">
      <c r="A34" s="19" t="s">
        <v>130</v>
      </c>
      <c r="B34" s="393" t="s">
        <v>7</v>
      </c>
      <c r="C34" s="28" t="s">
        <v>59</v>
      </c>
      <c r="D34" s="34">
        <v>1313731000</v>
      </c>
      <c r="E34" s="34">
        <v>1625817000</v>
      </c>
      <c r="F34" s="34">
        <v>1956012000</v>
      </c>
      <c r="G34" s="34">
        <v>2005451000</v>
      </c>
      <c r="H34" s="34">
        <v>2136427000</v>
      </c>
      <c r="I34" s="34">
        <v>2826132000</v>
      </c>
      <c r="J34" s="34">
        <v>3323272000</v>
      </c>
      <c r="K34" s="34">
        <v>4703551000</v>
      </c>
      <c r="L34" s="34">
        <v>5305135000</v>
      </c>
      <c r="M34" s="34">
        <v>5327557000</v>
      </c>
      <c r="N34" s="34">
        <v>5514348000</v>
      </c>
      <c r="O34" s="34">
        <v>6257524000</v>
      </c>
      <c r="P34" s="34">
        <v>10415567000</v>
      </c>
      <c r="Q34" s="34">
        <v>14375847000</v>
      </c>
      <c r="R34" s="34">
        <v>16797107000</v>
      </c>
      <c r="S34" s="34">
        <v>19231676000</v>
      </c>
      <c r="T34" s="43">
        <v>22894927000</v>
      </c>
      <c r="U34" s="64">
        <v>24978809652.544308</v>
      </c>
      <c r="X34" s="34"/>
      <c r="Y34" s="34"/>
      <c r="Z34" s="34"/>
      <c r="AA34" s="64"/>
      <c r="AB34" s="34"/>
    </row>
    <row r="35" spans="1:28" x14ac:dyDescent="0.35">
      <c r="A35" s="19" t="s">
        <v>130</v>
      </c>
      <c r="B35" s="390"/>
      <c r="C35" s="20" t="s">
        <v>60</v>
      </c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43"/>
      <c r="U35" s="64"/>
      <c r="V35" s="76"/>
      <c r="X35" s="35"/>
      <c r="Y35" s="35"/>
      <c r="Z35" s="35"/>
      <c r="AA35" s="35"/>
      <c r="AB35" s="35"/>
    </row>
    <row r="36" spans="1:28" x14ac:dyDescent="0.35">
      <c r="A36" s="19" t="s">
        <v>130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43"/>
      <c r="U36" s="64"/>
      <c r="V36" s="76"/>
      <c r="X36" s="35"/>
      <c r="Y36" s="35"/>
      <c r="Z36" s="35"/>
      <c r="AA36" s="35"/>
      <c r="AB36" s="35"/>
    </row>
    <row r="37" spans="1:28" x14ac:dyDescent="0.35">
      <c r="A37" s="19" t="s">
        <v>130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43"/>
      <c r="U37" s="64"/>
      <c r="V37" s="76"/>
      <c r="X37" s="35"/>
      <c r="Y37" s="35"/>
      <c r="Z37" s="35"/>
      <c r="AA37" s="35"/>
      <c r="AB37" s="35"/>
    </row>
    <row r="38" spans="1:28" x14ac:dyDescent="0.35">
      <c r="A38" s="19" t="s">
        <v>130</v>
      </c>
      <c r="B38" s="391"/>
      <c r="C38" s="27" t="s">
        <v>63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44"/>
      <c r="U38" s="85"/>
      <c r="V38" s="76"/>
      <c r="X38" s="35"/>
      <c r="Y38" s="35"/>
      <c r="Z38" s="35"/>
      <c r="AA38" s="35"/>
      <c r="AB38" s="35"/>
    </row>
    <row r="39" spans="1:28" ht="15" customHeight="1" x14ac:dyDescent="0.35">
      <c r="A39" s="19" t="s">
        <v>130</v>
      </c>
      <c r="B39" s="393" t="s">
        <v>8</v>
      </c>
      <c r="C39" s="28" t="s">
        <v>59</v>
      </c>
      <c r="D39" s="34"/>
      <c r="E39" s="34"/>
      <c r="F39" s="34"/>
      <c r="G39" s="34"/>
      <c r="H39" s="34"/>
      <c r="I39" s="34"/>
      <c r="J39" s="34"/>
      <c r="K39" s="34"/>
      <c r="L39" s="34">
        <v>363191000</v>
      </c>
      <c r="M39" s="34">
        <v>383277000</v>
      </c>
      <c r="N39" s="34">
        <v>269117000</v>
      </c>
      <c r="O39" s="34">
        <v>312123000</v>
      </c>
      <c r="P39" s="34">
        <v>249712000</v>
      </c>
      <c r="Q39" s="34">
        <v>52173000</v>
      </c>
      <c r="R39" s="34">
        <v>631862000</v>
      </c>
      <c r="S39" s="34">
        <v>673492000</v>
      </c>
      <c r="T39" s="43">
        <v>657680000</v>
      </c>
      <c r="U39" s="64">
        <v>453891975.28000003</v>
      </c>
      <c r="V39" s="76"/>
      <c r="X39" s="34"/>
      <c r="Y39" s="34"/>
      <c r="Z39" s="34"/>
      <c r="AA39" s="64"/>
      <c r="AB39" s="34"/>
    </row>
    <row r="40" spans="1:28" x14ac:dyDescent="0.35">
      <c r="A40" s="19" t="s">
        <v>130</v>
      </c>
      <c r="B40" s="390"/>
      <c r="C40" s="20" t="s">
        <v>60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43"/>
      <c r="U40" s="64"/>
      <c r="V40" s="76"/>
      <c r="X40" s="35"/>
      <c r="Y40" s="35"/>
      <c r="Z40" s="35"/>
      <c r="AA40" s="35"/>
      <c r="AB40" s="35"/>
    </row>
    <row r="41" spans="1:28" x14ac:dyDescent="0.35">
      <c r="A41" s="19" t="s">
        <v>130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43"/>
      <c r="U41" s="64"/>
      <c r="V41" s="76"/>
      <c r="X41" s="35"/>
      <c r="Y41" s="35"/>
      <c r="Z41" s="35"/>
      <c r="AA41" s="35"/>
      <c r="AB41" s="35"/>
    </row>
    <row r="42" spans="1:28" x14ac:dyDescent="0.35">
      <c r="A42" s="19" t="s">
        <v>130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43"/>
      <c r="U42" s="64"/>
      <c r="V42" s="76"/>
      <c r="X42" s="35"/>
      <c r="Y42" s="35"/>
      <c r="Z42" s="35"/>
      <c r="AA42" s="35"/>
      <c r="AB42" s="35"/>
    </row>
    <row r="43" spans="1:28" x14ac:dyDescent="0.35">
      <c r="A43" s="19" t="s">
        <v>130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44"/>
      <c r="U43" s="85"/>
      <c r="V43" s="76"/>
      <c r="X43" s="35"/>
      <c r="Y43" s="35"/>
      <c r="Z43" s="35"/>
      <c r="AA43" s="35"/>
      <c r="AB43" s="35"/>
    </row>
    <row r="44" spans="1:28" ht="15" customHeight="1" x14ac:dyDescent="0.35">
      <c r="A44" s="19" t="s">
        <v>130</v>
      </c>
      <c r="B44" s="393" t="s">
        <v>9</v>
      </c>
      <c r="C44" s="28" t="s">
        <v>59</v>
      </c>
      <c r="D44" s="34">
        <v>841433000</v>
      </c>
      <c r="E44" s="34">
        <v>865810000</v>
      </c>
      <c r="F44" s="34">
        <v>915094000</v>
      </c>
      <c r="G44" s="34">
        <v>717772000</v>
      </c>
      <c r="H44" s="34">
        <v>650655000</v>
      </c>
      <c r="I44" s="34">
        <v>979338000</v>
      </c>
      <c r="J44" s="34">
        <v>929076000</v>
      </c>
      <c r="K44" s="34">
        <v>1026266000</v>
      </c>
      <c r="L44" s="34">
        <v>1033618000</v>
      </c>
      <c r="M44" s="34">
        <v>1596638000</v>
      </c>
      <c r="N44" s="34">
        <v>1350468000</v>
      </c>
      <c r="O44" s="34">
        <v>1157434000</v>
      </c>
      <c r="P44" s="34">
        <v>2176538000</v>
      </c>
      <c r="Q44" s="34">
        <v>1706555000</v>
      </c>
      <c r="R44" s="34">
        <v>3524211000</v>
      </c>
      <c r="S44" s="34">
        <v>4936192000</v>
      </c>
      <c r="T44" s="43">
        <v>4050412000</v>
      </c>
      <c r="U44" s="64">
        <v>3588755120.8610005</v>
      </c>
      <c r="V44" s="76"/>
      <c r="X44" s="34"/>
      <c r="Y44" s="34"/>
      <c r="Z44" s="34"/>
      <c r="AA44" s="64"/>
      <c r="AB44" s="34"/>
    </row>
    <row r="45" spans="1:28" x14ac:dyDescent="0.35">
      <c r="A45" s="19" t="s">
        <v>130</v>
      </c>
      <c r="B45" s="390"/>
      <c r="C45" s="20" t="s">
        <v>60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43"/>
      <c r="U45" s="64"/>
      <c r="V45" s="76"/>
      <c r="X45" s="35"/>
      <c r="Y45" s="35"/>
      <c r="Z45" s="35"/>
      <c r="AA45" s="35"/>
      <c r="AB45" s="35"/>
    </row>
    <row r="46" spans="1:28" x14ac:dyDescent="0.35">
      <c r="A46" s="19" t="s">
        <v>130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43"/>
      <c r="U46" s="64"/>
      <c r="V46" s="76"/>
      <c r="X46" s="35"/>
      <c r="Y46" s="35"/>
      <c r="Z46" s="35"/>
      <c r="AA46" s="35"/>
      <c r="AB46" s="35"/>
    </row>
    <row r="47" spans="1:28" x14ac:dyDescent="0.35">
      <c r="A47" s="19" t="s">
        <v>130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43"/>
      <c r="U47" s="64"/>
      <c r="V47" s="76"/>
      <c r="X47" s="35"/>
      <c r="Y47" s="35"/>
      <c r="Z47" s="35"/>
      <c r="AA47" s="35"/>
      <c r="AB47" s="35"/>
    </row>
    <row r="48" spans="1:28" x14ac:dyDescent="0.35">
      <c r="A48" s="19" t="s">
        <v>130</v>
      </c>
      <c r="B48" s="391"/>
      <c r="C48" s="27" t="s">
        <v>63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44"/>
      <c r="U48" s="85"/>
      <c r="V48" s="76"/>
      <c r="X48" s="35"/>
      <c r="Y48" s="35"/>
      <c r="Z48" s="35"/>
      <c r="AA48" s="35"/>
      <c r="AB48" s="35"/>
    </row>
    <row r="49" spans="1:28" x14ac:dyDescent="0.35">
      <c r="A49" s="19" t="s">
        <v>130</v>
      </c>
      <c r="B49" s="393" t="s">
        <v>1</v>
      </c>
      <c r="C49" s="28" t="s">
        <v>59</v>
      </c>
      <c r="D49" s="34">
        <v>235572000</v>
      </c>
      <c r="E49" s="34">
        <v>374966000</v>
      </c>
      <c r="F49" s="34">
        <v>325349000</v>
      </c>
      <c r="G49" s="34">
        <v>373964000</v>
      </c>
      <c r="H49" s="34">
        <v>286092000</v>
      </c>
      <c r="I49" s="34">
        <v>362054000</v>
      </c>
      <c r="J49" s="34">
        <v>337452000</v>
      </c>
      <c r="K49" s="34">
        <v>496543000</v>
      </c>
      <c r="L49" s="34">
        <v>483523000</v>
      </c>
      <c r="M49" s="34">
        <v>640783000</v>
      </c>
      <c r="N49" s="34">
        <v>724219000</v>
      </c>
      <c r="O49" s="34">
        <v>585938000</v>
      </c>
      <c r="P49" s="34">
        <v>623383000</v>
      </c>
      <c r="Q49" s="34">
        <v>808525000</v>
      </c>
      <c r="R49" s="34">
        <v>1489079000</v>
      </c>
      <c r="S49" s="34">
        <v>1531301000</v>
      </c>
      <c r="T49" s="43">
        <v>1605461000</v>
      </c>
      <c r="U49" s="64">
        <v>1522087470.27</v>
      </c>
      <c r="V49" s="76"/>
      <c r="X49" s="34"/>
      <c r="Y49" s="34"/>
      <c r="Z49" s="34"/>
      <c r="AA49" s="64"/>
      <c r="AB49" s="34"/>
    </row>
    <row r="50" spans="1:28" x14ac:dyDescent="0.35">
      <c r="A50" s="19" t="s">
        <v>130</v>
      </c>
      <c r="B50" s="390"/>
      <c r="C50" s="20" t="s">
        <v>60</v>
      </c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43"/>
      <c r="U50" s="64"/>
      <c r="V50" s="76"/>
      <c r="X50" s="35"/>
      <c r="Y50" s="35"/>
      <c r="Z50" s="35"/>
      <c r="AA50" s="35"/>
      <c r="AB50" s="35"/>
    </row>
    <row r="51" spans="1:28" x14ac:dyDescent="0.35">
      <c r="A51" s="19" t="s">
        <v>130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43"/>
      <c r="U51" s="64"/>
      <c r="V51" s="76"/>
      <c r="X51" s="35"/>
      <c r="Y51" s="35"/>
      <c r="Z51" s="35"/>
      <c r="AA51" s="35"/>
      <c r="AB51" s="35"/>
    </row>
    <row r="52" spans="1:28" x14ac:dyDescent="0.35">
      <c r="A52" s="19" t="s">
        <v>130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43"/>
      <c r="U52" s="64"/>
      <c r="V52" s="76"/>
      <c r="X52" s="35"/>
      <c r="Y52" s="35"/>
      <c r="Z52" s="35"/>
      <c r="AA52" s="35"/>
      <c r="AB52" s="35"/>
    </row>
    <row r="53" spans="1:28" x14ac:dyDescent="0.35">
      <c r="A53" s="19" t="s">
        <v>130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44"/>
      <c r="U53" s="85"/>
      <c r="V53" s="76"/>
      <c r="X53" s="35"/>
      <c r="Y53" s="35"/>
      <c r="Z53" s="35"/>
      <c r="AA53" s="35"/>
      <c r="AB53" s="35"/>
    </row>
    <row r="54" spans="1:28" x14ac:dyDescent="0.35">
      <c r="A54" s="19" t="s">
        <v>130</v>
      </c>
      <c r="B54" s="393" t="s">
        <v>166</v>
      </c>
      <c r="C54" s="28" t="s">
        <v>59</v>
      </c>
      <c r="D54" s="34"/>
      <c r="E54" s="34"/>
      <c r="F54" s="34"/>
      <c r="G54" s="34"/>
      <c r="H54" s="34"/>
      <c r="I54" s="34"/>
      <c r="J54" s="34"/>
      <c r="K54" s="34"/>
      <c r="L54" s="34">
        <v>60499000</v>
      </c>
      <c r="M54" s="34">
        <v>21490000</v>
      </c>
      <c r="N54" s="34">
        <v>359740000</v>
      </c>
      <c r="O54" s="34">
        <v>132088000</v>
      </c>
      <c r="P54" s="34">
        <v>60143000</v>
      </c>
      <c r="Q54" s="34">
        <v>88982000</v>
      </c>
      <c r="R54" s="34">
        <v>134251000</v>
      </c>
      <c r="S54" s="34">
        <v>194409000</v>
      </c>
      <c r="T54" s="245">
        <v>867552000</v>
      </c>
      <c r="U54" s="270">
        <v>795625453.93000007</v>
      </c>
      <c r="V54" s="76"/>
      <c r="X54" s="34"/>
      <c r="Y54" s="34"/>
      <c r="Z54" s="34"/>
      <c r="AA54" s="64"/>
      <c r="AB54" s="34"/>
    </row>
    <row r="55" spans="1:28" x14ac:dyDescent="0.35">
      <c r="A55" s="19" t="s">
        <v>130</v>
      </c>
      <c r="B55" s="390"/>
      <c r="C55" s="20" t="s">
        <v>60</v>
      </c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245"/>
      <c r="U55" s="270"/>
      <c r="V55" s="76"/>
      <c r="X55" s="35"/>
      <c r="Y55" s="35"/>
      <c r="Z55" s="35"/>
      <c r="AA55" s="35"/>
      <c r="AB55" s="35"/>
    </row>
    <row r="56" spans="1:28" x14ac:dyDescent="0.35">
      <c r="A56" s="19" t="s">
        <v>130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245"/>
      <c r="U56" s="270"/>
      <c r="V56" s="76"/>
      <c r="X56" s="35"/>
      <c r="Y56" s="35"/>
      <c r="Z56" s="35"/>
      <c r="AA56" s="35"/>
      <c r="AB56" s="35"/>
    </row>
    <row r="57" spans="1:28" x14ac:dyDescent="0.35">
      <c r="A57" s="19" t="s">
        <v>130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245"/>
      <c r="U57" s="270"/>
      <c r="V57" s="76"/>
      <c r="X57" s="35"/>
      <c r="Y57" s="35"/>
      <c r="Z57" s="35"/>
      <c r="AA57" s="35"/>
      <c r="AB57" s="35"/>
    </row>
    <row r="58" spans="1:28" x14ac:dyDescent="0.35">
      <c r="A58" s="19" t="s">
        <v>130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243"/>
      <c r="U58" s="328"/>
      <c r="V58" s="76"/>
      <c r="X58" s="35"/>
      <c r="Y58" s="35"/>
      <c r="Z58" s="35"/>
      <c r="AA58" s="35"/>
      <c r="AB58" s="35"/>
    </row>
    <row r="59" spans="1:28" x14ac:dyDescent="0.35">
      <c r="A59" s="19" t="s">
        <v>130</v>
      </c>
      <c r="B59" s="393" t="s">
        <v>11</v>
      </c>
      <c r="C59" s="28" t="s">
        <v>59</v>
      </c>
      <c r="D59" s="34">
        <v>435645000</v>
      </c>
      <c r="E59" s="34">
        <v>514798000</v>
      </c>
      <c r="F59" s="34">
        <v>706586000</v>
      </c>
      <c r="G59" s="34">
        <v>674416000</v>
      </c>
      <c r="H59" s="34">
        <v>508189000</v>
      </c>
      <c r="I59" s="34">
        <v>435878000</v>
      </c>
      <c r="J59" s="34">
        <v>355237000</v>
      </c>
      <c r="K59" s="34">
        <v>610554000</v>
      </c>
      <c r="L59" s="34">
        <v>540460000</v>
      </c>
      <c r="M59" s="34">
        <v>946546000</v>
      </c>
      <c r="N59" s="34">
        <v>573078000</v>
      </c>
      <c r="O59" s="34">
        <v>1112311000</v>
      </c>
      <c r="P59" s="34">
        <v>1143907000</v>
      </c>
      <c r="Q59" s="34">
        <v>1460831000</v>
      </c>
      <c r="R59" s="34">
        <v>2160910000</v>
      </c>
      <c r="S59" s="34">
        <v>3104328000</v>
      </c>
      <c r="T59" s="245">
        <v>2631397000</v>
      </c>
      <c r="U59" s="270">
        <v>2216349203.8599997</v>
      </c>
      <c r="V59" s="76"/>
      <c r="X59" s="34"/>
      <c r="Y59" s="34"/>
      <c r="Z59" s="34"/>
      <c r="AA59" s="64"/>
      <c r="AB59" s="34"/>
    </row>
    <row r="60" spans="1:28" x14ac:dyDescent="0.35">
      <c r="A60" s="19" t="s">
        <v>130</v>
      </c>
      <c r="B60" s="390"/>
      <c r="C60" s="20" t="s">
        <v>60</v>
      </c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245"/>
      <c r="U60" s="270"/>
      <c r="V60" s="76"/>
      <c r="X60" s="35"/>
      <c r="Y60" s="35"/>
      <c r="Z60" s="35"/>
      <c r="AA60" s="35"/>
      <c r="AB60" s="35"/>
    </row>
    <row r="61" spans="1:28" x14ac:dyDescent="0.35">
      <c r="A61" s="19" t="s">
        <v>130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245"/>
      <c r="U61" s="270"/>
      <c r="V61" s="76"/>
      <c r="X61" s="35"/>
      <c r="Y61" s="35"/>
      <c r="Z61" s="35"/>
      <c r="AA61" s="35"/>
      <c r="AB61" s="35"/>
    </row>
    <row r="62" spans="1:28" x14ac:dyDescent="0.35">
      <c r="A62" s="19" t="s">
        <v>130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245"/>
      <c r="U62" s="270"/>
      <c r="V62" s="76"/>
      <c r="X62" s="35"/>
      <c r="Y62" s="35"/>
      <c r="Z62" s="35"/>
      <c r="AA62" s="35"/>
      <c r="AB62" s="35"/>
    </row>
    <row r="63" spans="1:28" x14ac:dyDescent="0.35">
      <c r="A63" s="19" t="s">
        <v>130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243"/>
      <c r="U63" s="328"/>
      <c r="V63" s="76"/>
      <c r="X63" s="35"/>
      <c r="Y63" s="35"/>
      <c r="Z63" s="35"/>
      <c r="AA63" s="35"/>
      <c r="AB63" s="35"/>
    </row>
    <row r="64" spans="1:28" x14ac:dyDescent="0.35">
      <c r="A64" s="19" t="s">
        <v>130</v>
      </c>
      <c r="B64" s="393" t="s">
        <v>12</v>
      </c>
      <c r="C64" s="28" t="s">
        <v>59</v>
      </c>
      <c r="D64" s="34"/>
      <c r="E64" s="34"/>
      <c r="F64" s="34"/>
      <c r="G64" s="34"/>
      <c r="H64" s="34"/>
      <c r="I64" s="34"/>
      <c r="J64" s="34"/>
      <c r="K64" s="34"/>
      <c r="L64" s="34">
        <v>122302000</v>
      </c>
      <c r="M64" s="34">
        <v>593941000</v>
      </c>
      <c r="N64" s="34">
        <v>728242000</v>
      </c>
      <c r="O64" s="34">
        <v>681322000</v>
      </c>
      <c r="P64" s="34">
        <v>292055000</v>
      </c>
      <c r="Q64" s="34">
        <v>258950000</v>
      </c>
      <c r="R64" s="34">
        <v>364259000</v>
      </c>
      <c r="S64" s="34">
        <v>369515000</v>
      </c>
      <c r="T64" s="245">
        <v>47206000</v>
      </c>
      <c r="U64" s="270">
        <v>51496342</v>
      </c>
      <c r="V64" s="76"/>
      <c r="X64" s="34"/>
      <c r="Y64" s="34"/>
      <c r="Z64" s="34"/>
      <c r="AA64" s="64"/>
      <c r="AB64" s="34"/>
    </row>
    <row r="65" spans="1:28" x14ac:dyDescent="0.35">
      <c r="A65" s="19" t="s">
        <v>130</v>
      </c>
      <c r="B65" s="390"/>
      <c r="C65" s="20" t="s">
        <v>60</v>
      </c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43"/>
      <c r="U65" s="35"/>
      <c r="V65" s="76"/>
      <c r="X65" s="35"/>
      <c r="Y65" s="35"/>
      <c r="Z65" s="35"/>
      <c r="AA65" s="35"/>
      <c r="AB65" s="35"/>
    </row>
    <row r="66" spans="1:28" x14ac:dyDescent="0.35">
      <c r="A66" s="19" t="s">
        <v>130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43"/>
      <c r="U66" s="35"/>
      <c r="V66" s="76"/>
      <c r="X66" s="35"/>
      <c r="Y66" s="35"/>
      <c r="Z66" s="35"/>
      <c r="AA66" s="35"/>
      <c r="AB66" s="35"/>
    </row>
    <row r="67" spans="1:28" x14ac:dyDescent="0.35">
      <c r="A67" s="19" t="s">
        <v>130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43"/>
      <c r="U67" s="35"/>
      <c r="V67" s="76"/>
      <c r="X67" s="35"/>
      <c r="Y67" s="35"/>
      <c r="Z67" s="35"/>
      <c r="AA67" s="35"/>
      <c r="AB67" s="35"/>
    </row>
    <row r="68" spans="1:28" ht="15" thickBot="1" x14ac:dyDescent="0.4">
      <c r="A68" s="19" t="s">
        <v>130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6"/>
      <c r="X68" s="35"/>
      <c r="Y68" s="35"/>
      <c r="Z68" s="35"/>
      <c r="AA68" s="35"/>
      <c r="AB68" s="35"/>
    </row>
    <row r="69" spans="1:28" x14ac:dyDescent="0.35">
      <c r="A69" s="19" t="s">
        <v>130</v>
      </c>
      <c r="B69" s="388" t="s">
        <v>92</v>
      </c>
      <c r="C69" s="17" t="s">
        <v>59</v>
      </c>
      <c r="D69" s="35">
        <v>913809000</v>
      </c>
      <c r="E69" s="35">
        <v>1117720000</v>
      </c>
      <c r="F69" s="35">
        <v>1332010000</v>
      </c>
      <c r="G69" s="35">
        <v>1338407000</v>
      </c>
      <c r="H69" s="35">
        <v>1572343000</v>
      </c>
      <c r="I69" s="35">
        <v>2124812000</v>
      </c>
      <c r="J69" s="35">
        <v>2413325000</v>
      </c>
      <c r="K69" s="35">
        <v>3324937000</v>
      </c>
      <c r="L69" s="35">
        <v>3557598000</v>
      </c>
      <c r="M69" s="35">
        <v>3454903000</v>
      </c>
      <c r="N69" s="35">
        <v>3481510000</v>
      </c>
      <c r="O69" s="35">
        <v>3992024000</v>
      </c>
      <c r="P69" s="35">
        <v>5069662000</v>
      </c>
      <c r="Q69" s="35">
        <v>438555000</v>
      </c>
      <c r="R69" s="35">
        <v>7438255000</v>
      </c>
      <c r="S69" s="35">
        <v>9014058000</v>
      </c>
      <c r="T69" s="35">
        <v>11035855000</v>
      </c>
      <c r="U69" s="35">
        <v>11608392930.65984</v>
      </c>
      <c r="V69" s="76"/>
      <c r="X69" s="34"/>
      <c r="Y69" s="34"/>
      <c r="Z69" s="34"/>
      <c r="AA69" s="64"/>
      <c r="AB69" s="34"/>
    </row>
    <row r="70" spans="1:28" x14ac:dyDescent="0.35">
      <c r="A70" s="19" t="s">
        <v>130</v>
      </c>
      <c r="B70" s="388"/>
      <c r="C70" s="20" t="s">
        <v>60</v>
      </c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43"/>
      <c r="U70" s="64"/>
      <c r="X70" s="35"/>
      <c r="Y70" s="35"/>
      <c r="Z70" s="35"/>
      <c r="AA70" s="35"/>
      <c r="AB70" s="35"/>
    </row>
    <row r="71" spans="1:28" x14ac:dyDescent="0.35">
      <c r="A71" s="19" t="s">
        <v>130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43"/>
      <c r="U71" s="64"/>
      <c r="X71" s="35"/>
      <c r="Y71" s="35"/>
      <c r="Z71" s="35"/>
      <c r="AA71" s="35"/>
      <c r="AB71" s="35"/>
    </row>
    <row r="72" spans="1:28" x14ac:dyDescent="0.35">
      <c r="A72" s="19" t="s">
        <v>130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43"/>
      <c r="U72" s="64"/>
      <c r="X72" s="35"/>
      <c r="Y72" s="35"/>
      <c r="Z72" s="35"/>
      <c r="AA72" s="35"/>
      <c r="AB72" s="35"/>
    </row>
    <row r="73" spans="1:28" x14ac:dyDescent="0.35">
      <c r="A73" s="19" t="s">
        <v>130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44"/>
      <c r="U73" s="85"/>
      <c r="X73" s="35"/>
      <c r="Y73" s="35"/>
      <c r="Z73" s="35"/>
      <c r="AA73" s="64"/>
      <c r="AB73" s="35"/>
    </row>
    <row r="74" spans="1:28" x14ac:dyDescent="0.35">
      <c r="A74" s="19" t="s">
        <v>130</v>
      </c>
      <c r="B74" s="393" t="s">
        <v>93</v>
      </c>
      <c r="C74" s="28" t="s">
        <v>59</v>
      </c>
      <c r="D74" s="34">
        <v>67333000</v>
      </c>
      <c r="E74" s="34">
        <v>81642000</v>
      </c>
      <c r="F74" s="34">
        <v>102619000</v>
      </c>
      <c r="G74" s="34">
        <v>92987000</v>
      </c>
      <c r="H74" s="34">
        <v>101887000</v>
      </c>
      <c r="I74" s="34">
        <v>143242000</v>
      </c>
      <c r="J74" s="34">
        <v>169677000</v>
      </c>
      <c r="K74" s="34">
        <v>358242000</v>
      </c>
      <c r="L74" s="34">
        <v>576999000</v>
      </c>
      <c r="M74" s="34">
        <v>585842000</v>
      </c>
      <c r="N74" s="34">
        <v>340639000</v>
      </c>
      <c r="O74" s="34">
        <v>493221000</v>
      </c>
      <c r="P74" s="34">
        <v>714970000</v>
      </c>
      <c r="Q74" s="34">
        <v>532239000</v>
      </c>
      <c r="R74" s="34">
        <v>1203050000</v>
      </c>
      <c r="S74" s="34">
        <v>1457164000</v>
      </c>
      <c r="T74" s="43">
        <v>2143330000</v>
      </c>
      <c r="U74" s="64">
        <v>6004749271</v>
      </c>
      <c r="X74" s="34"/>
      <c r="Y74" s="34"/>
      <c r="Z74" s="34"/>
      <c r="AA74" s="64"/>
      <c r="AB74" s="34"/>
    </row>
    <row r="75" spans="1:28" x14ac:dyDescent="0.35">
      <c r="A75" s="19" t="s">
        <v>130</v>
      </c>
      <c r="B75" s="390"/>
      <c r="C75" s="20" t="s">
        <v>60</v>
      </c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43"/>
      <c r="U75" s="35"/>
      <c r="X75" s="35"/>
      <c r="Y75" s="35"/>
      <c r="Z75" s="35"/>
      <c r="AA75" s="35"/>
      <c r="AB75" s="35"/>
    </row>
    <row r="76" spans="1:28" x14ac:dyDescent="0.35">
      <c r="A76" s="19" t="s">
        <v>130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43"/>
      <c r="U76" s="35"/>
      <c r="X76" s="35"/>
      <c r="Y76" s="35"/>
      <c r="Z76" s="35"/>
      <c r="AA76" s="35"/>
      <c r="AB76" s="35"/>
    </row>
    <row r="77" spans="1:28" x14ac:dyDescent="0.35">
      <c r="A77" s="19" t="s">
        <v>130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43"/>
      <c r="U77" s="35"/>
      <c r="X77" s="35"/>
      <c r="Y77" s="35"/>
      <c r="Z77" s="35"/>
      <c r="AA77" s="35"/>
      <c r="AB77" s="35"/>
    </row>
    <row r="78" spans="1:28" x14ac:dyDescent="0.35">
      <c r="A78" s="19" t="s">
        <v>130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44"/>
      <c r="U78" s="38"/>
      <c r="X78" s="35"/>
      <c r="Y78" s="35"/>
      <c r="Z78" s="35"/>
      <c r="AA78" s="35"/>
      <c r="AB78" s="35"/>
    </row>
    <row r="79" spans="1:28" x14ac:dyDescent="0.35">
      <c r="A79" s="19" t="s">
        <v>130</v>
      </c>
      <c r="B79" s="388" t="s">
        <v>94</v>
      </c>
      <c r="C79" s="17" t="s">
        <v>59</v>
      </c>
      <c r="D79" s="35">
        <f t="shared" ref="D79:R79" si="5">D34-D69-D74</f>
        <v>332589000</v>
      </c>
      <c r="E79" s="35">
        <f t="shared" si="5"/>
        <v>426455000</v>
      </c>
      <c r="F79" s="35">
        <f t="shared" si="5"/>
        <v>521383000</v>
      </c>
      <c r="G79" s="35">
        <f t="shared" si="5"/>
        <v>574057000</v>
      </c>
      <c r="H79" s="35">
        <f t="shared" si="5"/>
        <v>462197000</v>
      </c>
      <c r="I79" s="35">
        <f t="shared" si="5"/>
        <v>558078000</v>
      </c>
      <c r="J79" s="35">
        <f t="shared" si="5"/>
        <v>740270000</v>
      </c>
      <c r="K79" s="35">
        <f t="shared" si="5"/>
        <v>1020372000</v>
      </c>
      <c r="L79" s="35">
        <f t="shared" si="5"/>
        <v>1170538000</v>
      </c>
      <c r="M79" s="35">
        <f t="shared" si="5"/>
        <v>1286812000</v>
      </c>
      <c r="N79" s="35">
        <f t="shared" si="5"/>
        <v>1692199000</v>
      </c>
      <c r="O79" s="35">
        <f t="shared" si="5"/>
        <v>1772279000</v>
      </c>
      <c r="P79" s="35">
        <f t="shared" si="5"/>
        <v>4630935000</v>
      </c>
      <c r="Q79" s="35">
        <f t="shared" si="5"/>
        <v>13405053000</v>
      </c>
      <c r="R79" s="35">
        <f t="shared" si="5"/>
        <v>8155802000</v>
      </c>
      <c r="S79" s="35">
        <f>S34-S69-S74</f>
        <v>8760454000</v>
      </c>
      <c r="T79" s="43">
        <f>(T34-T69-T74)</f>
        <v>9715742000</v>
      </c>
      <c r="U79" s="35">
        <f>U34-U69-U74</f>
        <v>7365667450.8844681</v>
      </c>
      <c r="X79" s="35"/>
      <c r="Y79" s="35"/>
      <c r="Z79" s="34"/>
      <c r="AA79" s="64"/>
      <c r="AB79" s="35"/>
    </row>
    <row r="80" spans="1:28" x14ac:dyDescent="0.35">
      <c r="A80" s="19" t="s">
        <v>130</v>
      </c>
      <c r="B80" s="388"/>
      <c r="C80" s="20" t="s">
        <v>60</v>
      </c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43"/>
      <c r="U80" s="35"/>
      <c r="X80" s="35"/>
      <c r="Y80" s="35"/>
      <c r="Z80" s="35"/>
      <c r="AA80" s="35"/>
      <c r="AB80" s="35"/>
    </row>
    <row r="81" spans="1:28" x14ac:dyDescent="0.35">
      <c r="A81" s="19" t="s">
        <v>130</v>
      </c>
      <c r="B81" s="388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43"/>
      <c r="U81" s="35"/>
      <c r="X81" s="35"/>
      <c r="Y81" s="35"/>
      <c r="Z81" s="35"/>
      <c r="AA81" s="35"/>
      <c r="AB81" s="35"/>
    </row>
    <row r="82" spans="1:28" x14ac:dyDescent="0.35">
      <c r="A82" s="19" t="s">
        <v>130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43"/>
      <c r="U82" s="35"/>
      <c r="X82" s="35"/>
      <c r="Y82" s="35"/>
      <c r="Z82" s="35"/>
      <c r="AA82" s="35"/>
      <c r="AB82" s="35"/>
    </row>
    <row r="83" spans="1:28" x14ac:dyDescent="0.35">
      <c r="A83" s="19" t="s">
        <v>130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351"/>
      <c r="U83" s="40"/>
      <c r="X83" s="35"/>
      <c r="Y83" s="35"/>
      <c r="Z83" s="35"/>
      <c r="AA83" s="35"/>
      <c r="AB83" s="35"/>
    </row>
    <row r="84" spans="1:28" x14ac:dyDescent="0.35">
      <c r="A84" s="19" t="s">
        <v>130</v>
      </c>
    </row>
    <row r="85" spans="1:28" x14ac:dyDescent="0.35">
      <c r="A85" s="19" t="s">
        <v>130</v>
      </c>
      <c r="B85" s="64"/>
    </row>
    <row r="86" spans="1:28" x14ac:dyDescent="0.35">
      <c r="A86" s="19" t="s">
        <v>104</v>
      </c>
      <c r="B86" s="22" t="s">
        <v>172</v>
      </c>
      <c r="C86" s="22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  <c r="X86" s="77"/>
      <c r="Y86" s="77"/>
      <c r="Z86" s="77"/>
      <c r="AA86" s="77"/>
      <c r="AB86" s="77"/>
    </row>
    <row r="87" spans="1:28" s="42" customFormat="1" x14ac:dyDescent="0.35">
      <c r="A87" s="19" t="s">
        <v>130</v>
      </c>
      <c r="B87" s="41" t="s">
        <v>168</v>
      </c>
      <c r="C87" s="41" t="s">
        <v>167</v>
      </c>
      <c r="D87" s="72">
        <v>48156000000</v>
      </c>
      <c r="E87" s="72">
        <v>51928000000</v>
      </c>
      <c r="F87" s="72">
        <v>53790000000</v>
      </c>
      <c r="G87" s="72">
        <v>56682000000</v>
      </c>
      <c r="H87" s="72">
        <v>61904000000</v>
      </c>
      <c r="I87" s="72">
        <v>69626000000</v>
      </c>
      <c r="J87" s="72">
        <v>77024000000</v>
      </c>
      <c r="K87" s="72">
        <v>91748000000</v>
      </c>
      <c r="L87" s="72">
        <v>103009000000</v>
      </c>
      <c r="M87" s="72">
        <v>120694000000</v>
      </c>
      <c r="N87" s="72">
        <v>121727000000</v>
      </c>
      <c r="O87" s="72">
        <v>137876000000</v>
      </c>
      <c r="P87" s="72">
        <v>166232000000</v>
      </c>
      <c r="Q87" s="72">
        <v>187154000000</v>
      </c>
      <c r="R87" s="72">
        <v>211856000000</v>
      </c>
      <c r="S87" s="72">
        <v>228004000000</v>
      </c>
      <c r="T87" s="72">
        <v>228031000000</v>
      </c>
      <c r="U87" s="72">
        <v>233602000000</v>
      </c>
      <c r="X87" s="43"/>
      <c r="Y87" s="43"/>
      <c r="Z87" s="43"/>
      <c r="AA87" s="64"/>
      <c r="AB87" s="43"/>
    </row>
    <row r="88" spans="1:28" s="42" customFormat="1" x14ac:dyDescent="0.35">
      <c r="A88" s="19" t="s">
        <v>130</v>
      </c>
      <c r="B88" s="74" t="s">
        <v>171</v>
      </c>
      <c r="C88" s="74" t="s">
        <v>173</v>
      </c>
      <c r="D88" s="106">
        <v>5.8124083333333303</v>
      </c>
      <c r="E88" s="106">
        <v>6.1835416666666703</v>
      </c>
      <c r="F88" s="106">
        <v>6.6069166666666703</v>
      </c>
      <c r="G88" s="106">
        <v>7.17</v>
      </c>
      <c r="H88" s="106">
        <v>7.6591666666666702</v>
      </c>
      <c r="I88" s="106">
        <v>7.9362666666666701</v>
      </c>
      <c r="J88" s="44">
        <v>8.0660624999999992</v>
      </c>
      <c r="K88" s="44">
        <v>8.0116166666666704</v>
      </c>
      <c r="L88" s="44">
        <v>7.8512451612499996</v>
      </c>
      <c r="M88" s="44">
        <v>7.2383206989166702</v>
      </c>
      <c r="N88" s="44">
        <v>7.02</v>
      </c>
      <c r="O88" s="44">
        <v>7.0166666666666702</v>
      </c>
      <c r="P88" s="44">
        <v>6.9369624999999999</v>
      </c>
      <c r="Q88" s="44">
        <v>6.91</v>
      </c>
      <c r="R88" s="44">
        <v>6.91</v>
      </c>
      <c r="S88" s="44">
        <v>6.91</v>
      </c>
      <c r="T88" s="44">
        <v>6.91</v>
      </c>
      <c r="U88" s="44">
        <v>6.91</v>
      </c>
      <c r="X88" s="43"/>
      <c r="Y88" s="43"/>
      <c r="Z88" s="43"/>
      <c r="AA88" s="64"/>
      <c r="AB88" s="43"/>
    </row>
    <row r="89" spans="1:28" s="42" customFormat="1" x14ac:dyDescent="0.35">
      <c r="A89" s="19" t="s">
        <v>130</v>
      </c>
      <c r="B89" s="71" t="s">
        <v>69</v>
      </c>
      <c r="C89" s="71" t="s">
        <v>173</v>
      </c>
      <c r="D89" s="43">
        <v>8182712</v>
      </c>
      <c r="E89" s="43">
        <v>8339512</v>
      </c>
      <c r="F89" s="43">
        <v>8496375</v>
      </c>
      <c r="G89" s="43">
        <v>8653345</v>
      </c>
      <c r="H89" s="43">
        <v>8810420</v>
      </c>
      <c r="I89" s="43">
        <v>8967741</v>
      </c>
      <c r="J89" s="43">
        <v>9125409</v>
      </c>
      <c r="K89" s="43">
        <v>9283334</v>
      </c>
      <c r="L89" s="43">
        <v>9441444</v>
      </c>
      <c r="M89" s="43">
        <v>9599855</v>
      </c>
      <c r="N89" s="43">
        <v>9758748</v>
      </c>
      <c r="O89" s="43">
        <v>9918242</v>
      </c>
      <c r="P89" s="43">
        <v>10078343</v>
      </c>
      <c r="Q89" s="43">
        <v>10239004</v>
      </c>
      <c r="R89" s="43">
        <v>10400264</v>
      </c>
      <c r="S89" s="43">
        <v>10562159</v>
      </c>
      <c r="T89" s="353">
        <v>10724705</v>
      </c>
      <c r="U89" s="353">
        <v>10887882</v>
      </c>
      <c r="X89" s="43"/>
      <c r="Y89" s="43"/>
      <c r="Z89" s="43"/>
      <c r="AA89" s="64"/>
      <c r="AB89" s="43"/>
    </row>
    <row r="90" spans="1:28" x14ac:dyDescent="0.35">
      <c r="A90" s="19" t="s">
        <v>130</v>
      </c>
      <c r="B90" s="29" t="s">
        <v>169</v>
      </c>
      <c r="C90" s="30" t="s">
        <v>167</v>
      </c>
      <c r="D90" s="73">
        <v>14141000000</v>
      </c>
      <c r="E90" s="64">
        <v>15223000000</v>
      </c>
      <c r="F90" s="73">
        <v>17189000000</v>
      </c>
      <c r="G90" s="73">
        <v>18871000000</v>
      </c>
      <c r="H90" s="73">
        <v>19803000000</v>
      </c>
      <c r="I90" s="73">
        <v>22520000000</v>
      </c>
      <c r="J90" s="73">
        <v>25558000000</v>
      </c>
      <c r="K90" s="73">
        <v>27372000000</v>
      </c>
      <c r="L90" s="73">
        <v>33634999999.999996</v>
      </c>
      <c r="M90" s="73">
        <v>42645000000</v>
      </c>
      <c r="N90" s="73">
        <v>43602000000</v>
      </c>
      <c r="O90" s="73">
        <v>43430000000</v>
      </c>
      <c r="P90" s="73">
        <v>58773000000</v>
      </c>
      <c r="Q90" s="73">
        <v>67447000000</v>
      </c>
      <c r="R90" s="73">
        <v>81418000000</v>
      </c>
      <c r="S90" s="73">
        <v>98627000000</v>
      </c>
      <c r="T90" s="44">
        <v>101680000000</v>
      </c>
      <c r="U90" s="44">
        <v>92922000000</v>
      </c>
      <c r="V90" s="42"/>
      <c r="W90" s="42"/>
      <c r="X90" s="43"/>
      <c r="Y90" s="43"/>
      <c r="Z90" s="43"/>
      <c r="AA90" s="64"/>
      <c r="AB90" s="43"/>
    </row>
    <row r="91" spans="1:28" x14ac:dyDescent="0.35">
      <c r="A91" s="19" t="s">
        <v>130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X91" s="75"/>
      <c r="Y91" s="75"/>
      <c r="Z91" s="75"/>
      <c r="AA91" s="75"/>
      <c r="AB91" s="75"/>
    </row>
    <row r="92" spans="1:28" x14ac:dyDescent="0.35">
      <c r="A92" s="19" t="s">
        <v>130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X92" s="75"/>
      <c r="Y92" s="75"/>
      <c r="Z92" s="75"/>
      <c r="AA92" s="75"/>
      <c r="AB92" s="75"/>
    </row>
    <row r="93" spans="1:28" ht="15" customHeight="1" x14ac:dyDescent="0.35">
      <c r="A93" s="19" t="s">
        <v>130</v>
      </c>
      <c r="B93" s="22" t="s">
        <v>100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  <c r="X93" s="77"/>
      <c r="Y93" s="77"/>
      <c r="Z93" s="77"/>
      <c r="AA93" s="77"/>
      <c r="AB93" s="77"/>
    </row>
    <row r="94" spans="1:28" ht="15" customHeight="1" x14ac:dyDescent="0.35">
      <c r="A94" s="19" t="s">
        <v>130</v>
      </c>
      <c r="B94" s="385" t="s">
        <v>0</v>
      </c>
      <c r="C94" s="260" t="s">
        <v>125</v>
      </c>
      <c r="D94" s="86">
        <f t="shared" ref="D94:R94" si="6">(D8/D$8)*100</f>
        <v>100</v>
      </c>
      <c r="E94" s="86">
        <f t="shared" si="6"/>
        <v>100</v>
      </c>
      <c r="F94" s="86">
        <f t="shared" si="6"/>
        <v>100</v>
      </c>
      <c r="G94" s="86">
        <f t="shared" si="6"/>
        <v>100</v>
      </c>
      <c r="H94" s="86">
        <f t="shared" si="6"/>
        <v>100</v>
      </c>
      <c r="I94" s="86">
        <f t="shared" si="6"/>
        <v>100</v>
      </c>
      <c r="J94" s="86">
        <f t="shared" si="6"/>
        <v>100</v>
      </c>
      <c r="K94" s="86">
        <f t="shared" si="6"/>
        <v>100</v>
      </c>
      <c r="L94" s="86">
        <f t="shared" si="6"/>
        <v>100</v>
      </c>
      <c r="M94" s="86">
        <f t="shared" si="6"/>
        <v>100</v>
      </c>
      <c r="N94" s="86">
        <f t="shared" si="6"/>
        <v>100</v>
      </c>
      <c r="O94" s="86">
        <f t="shared" si="6"/>
        <v>100</v>
      </c>
      <c r="P94" s="86">
        <f t="shared" si="6"/>
        <v>100</v>
      </c>
      <c r="Q94" s="86">
        <f t="shared" si="6"/>
        <v>100</v>
      </c>
      <c r="R94" s="86">
        <f t="shared" si="6"/>
        <v>100</v>
      </c>
      <c r="S94" s="86">
        <f>(S8/S$8)*100</f>
        <v>100</v>
      </c>
      <c r="T94" s="86">
        <f t="shared" ref="T94:U94" si="7">(T8/T$8)*100</f>
        <v>100</v>
      </c>
      <c r="U94" s="86">
        <f t="shared" si="7"/>
        <v>100</v>
      </c>
      <c r="X94" s="64"/>
      <c r="Y94" s="64"/>
      <c r="Z94" s="64"/>
      <c r="AA94" s="64"/>
      <c r="AB94" s="64"/>
    </row>
    <row r="95" spans="1:28" ht="15" customHeight="1" x14ac:dyDescent="0.35">
      <c r="A95" s="19" t="s">
        <v>130</v>
      </c>
      <c r="B95" s="386"/>
      <c r="C95" s="260" t="s">
        <v>124</v>
      </c>
      <c r="D95" s="86">
        <f t="shared" ref="D95:R104" si="8">(D9/D$8)*100</f>
        <v>108.46092076822768</v>
      </c>
      <c r="E95" s="86">
        <f t="shared" si="8"/>
        <v>98.399857098747887</v>
      </c>
      <c r="F95" s="86">
        <f t="shared" si="8"/>
        <v>102.32322423731644</v>
      </c>
      <c r="G95" s="86">
        <f t="shared" si="8"/>
        <v>113.25121889631073</v>
      </c>
      <c r="H95" s="86">
        <f t="shared" si="8"/>
        <v>128.67166562614293</v>
      </c>
      <c r="I95" s="86">
        <f t="shared" si="8"/>
        <v>129.19853005783634</v>
      </c>
      <c r="J95" s="86">
        <f t="shared" si="8"/>
        <v>147.22220972320949</v>
      </c>
      <c r="K95" s="86">
        <f t="shared" si="8"/>
        <v>132.47664510612722</v>
      </c>
      <c r="L95" s="86">
        <f t="shared" si="8"/>
        <v>159.47644916061327</v>
      </c>
      <c r="M95" s="86">
        <f t="shared" si="8"/>
        <v>142.20429176604489</v>
      </c>
      <c r="N95" s="86">
        <f t="shared" si="8"/>
        <v>146.51219765782275</v>
      </c>
      <c r="O95" s="86">
        <f t="shared" si="8"/>
        <v>122.54861768664983</v>
      </c>
      <c r="P95" s="86">
        <f t="shared" si="8"/>
        <v>117.0954043158456</v>
      </c>
      <c r="Q95" s="86">
        <f t="shared" si="8"/>
        <v>99.550077707434482</v>
      </c>
      <c r="R95" s="86">
        <f t="shared" si="8"/>
        <v>106.5312539385714</v>
      </c>
      <c r="S95" s="86">
        <f t="shared" ref="S95:U95" si="9">(S9/S$8)*100</f>
        <v>117.60029215219625</v>
      </c>
      <c r="T95" s="86">
        <f t="shared" si="9"/>
        <v>91.551307281745281</v>
      </c>
      <c r="U95" s="86">
        <f t="shared" si="9"/>
        <v>83.184696999395612</v>
      </c>
      <c r="X95" s="64"/>
      <c r="Y95" s="64"/>
      <c r="Z95" s="64"/>
      <c r="AA95" s="64"/>
      <c r="AB95" s="64"/>
    </row>
    <row r="96" spans="1:28" ht="15" customHeight="1" x14ac:dyDescent="0.35">
      <c r="A96" s="19" t="s">
        <v>130</v>
      </c>
      <c r="B96" s="386"/>
      <c r="C96" s="95" t="s">
        <v>126</v>
      </c>
      <c r="D96" s="86">
        <f t="shared" si="8"/>
        <v>99.99996699542524</v>
      </c>
      <c r="E96" s="86">
        <f t="shared" si="8"/>
        <v>100</v>
      </c>
      <c r="F96" s="86">
        <f t="shared" si="8"/>
        <v>99.999976246122486</v>
      </c>
      <c r="G96" s="86">
        <f t="shared" si="8"/>
        <v>99.999951346320287</v>
      </c>
      <c r="H96" s="86">
        <f t="shared" si="8"/>
        <v>100.00005176735027</v>
      </c>
      <c r="I96" s="86">
        <f t="shared" si="8"/>
        <v>100.00004134858406</v>
      </c>
      <c r="J96" s="86">
        <f t="shared" si="8"/>
        <v>99.938839966988411</v>
      </c>
      <c r="K96" s="86">
        <f t="shared" si="8"/>
        <v>99.999985996921851</v>
      </c>
      <c r="L96" s="86">
        <f t="shared" si="8"/>
        <v>99.999987536112556</v>
      </c>
      <c r="M96" s="86">
        <f t="shared" si="8"/>
        <v>100.00000973779146</v>
      </c>
      <c r="N96" s="86">
        <f t="shared" si="8"/>
        <v>99.999990032524863</v>
      </c>
      <c r="O96" s="86">
        <f t="shared" si="8"/>
        <v>99.998140467751256</v>
      </c>
      <c r="P96" s="86">
        <f t="shared" si="8"/>
        <v>100.00001945079259</v>
      </c>
      <c r="Q96" s="86">
        <f t="shared" si="8"/>
        <v>100.00001004848342</v>
      </c>
      <c r="R96" s="86">
        <f t="shared" si="8"/>
        <v>100.00000771134879</v>
      </c>
      <c r="S96" s="86">
        <f t="shared" ref="S96:U104" si="10">(S10/S$8)*100</f>
        <v>100</v>
      </c>
      <c r="T96" s="86">
        <f t="shared" si="10"/>
        <v>99.999997020375957</v>
      </c>
      <c r="U96" s="86">
        <f t="shared" si="10"/>
        <v>100.00000000000011</v>
      </c>
      <c r="X96" s="64"/>
      <c r="Y96" s="64"/>
      <c r="Z96" s="64"/>
      <c r="AA96" s="64"/>
      <c r="AB96" s="64"/>
    </row>
    <row r="97" spans="1:28" ht="15" customHeight="1" x14ac:dyDescent="0.35">
      <c r="A97" s="19" t="s">
        <v>130</v>
      </c>
      <c r="B97" s="386"/>
      <c r="C97" s="260" t="s">
        <v>123</v>
      </c>
      <c r="D97" s="86">
        <f t="shared" si="8"/>
        <v>94.984558809696622</v>
      </c>
      <c r="E97" s="86">
        <f t="shared" si="8"/>
        <v>95.936203842728361</v>
      </c>
      <c r="F97" s="86">
        <f t="shared" si="8"/>
        <v>95.606530320993272</v>
      </c>
      <c r="G97" s="86">
        <f t="shared" si="8"/>
        <v>97.100240689753477</v>
      </c>
      <c r="H97" s="86">
        <f t="shared" si="8"/>
        <v>97.58709791975491</v>
      </c>
      <c r="I97" s="86">
        <f t="shared" si="8"/>
        <v>96.789613235681756</v>
      </c>
      <c r="J97" s="86">
        <f t="shared" si="8"/>
        <v>98.251054996310813</v>
      </c>
      <c r="K97" s="86">
        <f t="shared" si="8"/>
        <v>98.476773164276977</v>
      </c>
      <c r="L97" s="86">
        <f t="shared" si="8"/>
        <v>96.930107130851752</v>
      </c>
      <c r="M97" s="86">
        <f t="shared" si="8"/>
        <v>93.776908560872258</v>
      </c>
      <c r="N97" s="86">
        <f t="shared" si="8"/>
        <v>90.64564419841615</v>
      </c>
      <c r="O97" s="86">
        <f t="shared" si="8"/>
        <v>84.141091915458162</v>
      </c>
      <c r="P97" s="86">
        <f t="shared" si="8"/>
        <v>73.721667975488884</v>
      </c>
      <c r="Q97" s="86">
        <f t="shared" si="8"/>
        <v>72.658654374423875</v>
      </c>
      <c r="R97" s="86">
        <f t="shared" si="8"/>
        <v>73.684127730781384</v>
      </c>
      <c r="S97" s="86">
        <f t="shared" si="10"/>
        <v>74.397564253430659</v>
      </c>
      <c r="T97" s="86">
        <f t="shared" si="10"/>
        <v>71.633514227302584</v>
      </c>
      <c r="U97" s="86">
        <f t="shared" si="10"/>
        <v>67.775727861484299</v>
      </c>
      <c r="X97" s="64"/>
      <c r="Y97" s="64"/>
      <c r="Z97" s="64"/>
      <c r="AA97" s="64"/>
      <c r="AB97" s="64"/>
    </row>
    <row r="98" spans="1:28" ht="15" customHeight="1" x14ac:dyDescent="0.35">
      <c r="A98" s="19" t="s">
        <v>130</v>
      </c>
      <c r="B98" s="386"/>
      <c r="C98" s="20" t="s">
        <v>117</v>
      </c>
      <c r="D98" s="86">
        <f t="shared" si="8"/>
        <v>33.890483559926246</v>
      </c>
      <c r="E98" s="86">
        <f t="shared" si="8"/>
        <v>33.602973059435556</v>
      </c>
      <c r="F98" s="86">
        <f t="shared" si="8"/>
        <v>34.429891499413635</v>
      </c>
      <c r="G98" s="86">
        <f t="shared" si="8"/>
        <v>35.762741304006191</v>
      </c>
      <c r="H98" s="86">
        <f t="shared" si="8"/>
        <v>33.720941368557909</v>
      </c>
      <c r="I98" s="86">
        <f t="shared" si="8"/>
        <v>30.190131126697228</v>
      </c>
      <c r="J98" s="86">
        <f t="shared" si="8"/>
        <v>27.135548846181852</v>
      </c>
      <c r="K98" s="86">
        <f t="shared" si="8"/>
        <v>17.799466678765327</v>
      </c>
      <c r="L98" s="86">
        <f t="shared" si="8"/>
        <v>11.936752252442579</v>
      </c>
      <c r="M98" s="86">
        <f t="shared" si="8"/>
        <v>14.262738662313746</v>
      </c>
      <c r="N98" s="86">
        <f t="shared" si="8"/>
        <v>14.593131153732255</v>
      </c>
      <c r="O98" s="86">
        <f t="shared" si="8"/>
        <v>11.942254198246236</v>
      </c>
      <c r="P98" s="86">
        <f t="shared" si="8"/>
        <v>12.250018413417001</v>
      </c>
      <c r="Q98" s="86">
        <f t="shared" si="8"/>
        <v>11.725233666177624</v>
      </c>
      <c r="R98" s="86">
        <f t="shared" si="8"/>
        <v>15.001580826502364</v>
      </c>
      <c r="S98" s="86">
        <f t="shared" si="10"/>
        <v>11.993961864516416</v>
      </c>
      <c r="T98" s="86">
        <f t="shared" si="10"/>
        <v>12.126858328202669</v>
      </c>
      <c r="U98" s="86">
        <f t="shared" si="10"/>
        <v>12.661469484189489</v>
      </c>
      <c r="X98" s="64"/>
      <c r="Y98" s="64"/>
      <c r="Z98" s="64"/>
      <c r="AA98" s="64"/>
      <c r="AB98" s="64"/>
    </row>
    <row r="99" spans="1:28" ht="15" customHeight="1" x14ac:dyDescent="0.35">
      <c r="A99" s="19" t="s">
        <v>130</v>
      </c>
      <c r="B99" s="386"/>
      <c r="C99" s="254" t="s">
        <v>118</v>
      </c>
      <c r="D99" s="86">
        <f t="shared" si="8"/>
        <v>19.816738798164813</v>
      </c>
      <c r="E99" s="86">
        <f t="shared" si="8"/>
        <v>22.144761643609627</v>
      </c>
      <c r="F99" s="86">
        <f t="shared" si="8"/>
        <v>25.732528013541611</v>
      </c>
      <c r="G99" s="86">
        <f t="shared" si="8"/>
        <v>19.587606545476838</v>
      </c>
      <c r="H99" s="86">
        <f t="shared" si="8"/>
        <v>16.425702592948923</v>
      </c>
      <c r="I99" s="86">
        <f t="shared" si="8"/>
        <v>17.013619189877865</v>
      </c>
      <c r="J99" s="86">
        <f t="shared" si="8"/>
        <v>22.089703536388321</v>
      </c>
      <c r="K99" s="86">
        <f t="shared" si="8"/>
        <v>36.80836521484153</v>
      </c>
      <c r="L99" s="86">
        <f t="shared" si="8"/>
        <v>35.182562921754581</v>
      </c>
      <c r="M99" s="86">
        <f t="shared" si="8"/>
        <v>23.668111138192991</v>
      </c>
      <c r="N99" s="86">
        <f t="shared" si="8"/>
        <v>26.119429688981882</v>
      </c>
      <c r="O99" s="86">
        <f t="shared" si="8"/>
        <v>16.981070055623494</v>
      </c>
      <c r="P99" s="86">
        <f t="shared" si="8"/>
        <v>14.893705308562186</v>
      </c>
      <c r="Q99" s="86">
        <f t="shared" si="8"/>
        <v>15.826225747922438</v>
      </c>
      <c r="R99" s="86">
        <f t="shared" si="8"/>
        <v>17.233017682122782</v>
      </c>
      <c r="S99" s="86">
        <f t="shared" si="10"/>
        <v>16.276716417601502</v>
      </c>
      <c r="T99" s="86">
        <f t="shared" si="10"/>
        <v>12.169008090007052</v>
      </c>
      <c r="U99" s="86">
        <f t="shared" si="10"/>
        <v>7.0441900994485023</v>
      </c>
      <c r="X99" s="64"/>
      <c r="Y99" s="64"/>
      <c r="Z99" s="64"/>
      <c r="AA99" s="64"/>
      <c r="AB99" s="64"/>
    </row>
    <row r="100" spans="1:28" ht="15" customHeight="1" x14ac:dyDescent="0.35">
      <c r="A100" s="19" t="s">
        <v>130</v>
      </c>
      <c r="B100" s="386"/>
      <c r="C100" s="254" t="s">
        <v>119</v>
      </c>
      <c r="D100" s="86">
        <f t="shared" si="8"/>
        <v>19.817530907959153</v>
      </c>
      <c r="E100" s="86">
        <f t="shared" si="8"/>
        <v>16.706934277685445</v>
      </c>
      <c r="F100" s="86">
        <f t="shared" si="8"/>
        <v>16.588045291043198</v>
      </c>
      <c r="G100" s="86">
        <f t="shared" si="8"/>
        <v>19.629424383180812</v>
      </c>
      <c r="H100" s="86">
        <f t="shared" si="8"/>
        <v>18.456768697525703</v>
      </c>
      <c r="I100" s="86">
        <f t="shared" si="8"/>
        <v>15.712027786248495</v>
      </c>
      <c r="J100" s="86">
        <f t="shared" si="8"/>
        <v>14.984797444700741</v>
      </c>
      <c r="K100" s="86">
        <f t="shared" si="8"/>
        <v>22.537436179220915</v>
      </c>
      <c r="L100" s="86">
        <f t="shared" si="8"/>
        <v>26.070115100261383</v>
      </c>
      <c r="M100" s="86">
        <f t="shared" si="8"/>
        <v>36.308231871226667</v>
      </c>
      <c r="N100" s="86">
        <f t="shared" si="8"/>
        <v>29.172417484506308</v>
      </c>
      <c r="O100" s="86">
        <f t="shared" si="8"/>
        <v>25.987780243484149</v>
      </c>
      <c r="P100" s="86">
        <f t="shared" si="8"/>
        <v>22.163614102498936</v>
      </c>
      <c r="Q100" s="86">
        <f t="shared" si="8"/>
        <v>23.481286031035445</v>
      </c>
      <c r="R100" s="86">
        <f t="shared" si="8"/>
        <v>24.630664949606334</v>
      </c>
      <c r="S100" s="86">
        <f t="shared" si="10"/>
        <v>26.632384629476107</v>
      </c>
      <c r="T100" s="86">
        <f t="shared" si="10"/>
        <v>20.618283312844945</v>
      </c>
      <c r="U100" s="86">
        <f t="shared" si="10"/>
        <v>17.817196174786741</v>
      </c>
      <c r="X100" s="64"/>
      <c r="Y100" s="64"/>
      <c r="Z100" s="64"/>
      <c r="AA100" s="64"/>
      <c r="AB100" s="64"/>
    </row>
    <row r="101" spans="1:28" ht="15" customHeight="1" x14ac:dyDescent="0.35">
      <c r="A101" s="19" t="s">
        <v>130</v>
      </c>
      <c r="B101" s="386"/>
      <c r="C101" s="254" t="s">
        <v>120</v>
      </c>
      <c r="D101" s="86">
        <f t="shared" si="8"/>
        <v>21.459805543646404</v>
      </c>
      <c r="E101" s="86">
        <f t="shared" si="8"/>
        <v>23.481534861997741</v>
      </c>
      <c r="F101" s="86">
        <f t="shared" si="8"/>
        <v>18.856065516994828</v>
      </c>
      <c r="G101" s="86">
        <f t="shared" si="8"/>
        <v>22.120468457089643</v>
      </c>
      <c r="H101" s="86">
        <f t="shared" si="8"/>
        <v>28.983685260722375</v>
      </c>
      <c r="I101" s="86">
        <f t="shared" si="8"/>
        <v>33.873835132858169</v>
      </c>
      <c r="J101" s="86">
        <f t="shared" si="8"/>
        <v>34.041005169039906</v>
      </c>
      <c r="K101" s="86">
        <f t="shared" si="8"/>
        <v>21.331505091449202</v>
      </c>
      <c r="L101" s="86">
        <f t="shared" si="8"/>
        <v>23.740676856393208</v>
      </c>
      <c r="M101" s="86">
        <f t="shared" si="8"/>
        <v>19.537826889138849</v>
      </c>
      <c r="N101" s="86">
        <f t="shared" si="8"/>
        <v>20.760665871195702</v>
      </c>
      <c r="O101" s="86">
        <f t="shared" si="8"/>
        <v>29.229987418104276</v>
      </c>
      <c r="P101" s="86">
        <f t="shared" si="8"/>
        <v>24.414330151010766</v>
      </c>
      <c r="Q101" s="86">
        <f t="shared" si="8"/>
        <v>21.625908929288371</v>
      </c>
      <c r="R101" s="86">
        <f t="shared" si="8"/>
        <v>16.818864272549909</v>
      </c>
      <c r="S101" s="86">
        <f t="shared" si="10"/>
        <v>19.494501341836635</v>
      </c>
      <c r="T101" s="86">
        <f t="shared" si="10"/>
        <v>26.71936449624792</v>
      </c>
      <c r="U101" s="86">
        <f t="shared" si="10"/>
        <v>30.252872103059573</v>
      </c>
      <c r="X101" s="64"/>
      <c r="Y101" s="64"/>
      <c r="Z101" s="64"/>
      <c r="AA101" s="64"/>
      <c r="AB101" s="64"/>
    </row>
    <row r="102" spans="1:28" ht="15" customHeight="1" x14ac:dyDescent="0.35">
      <c r="A102" s="19" t="s">
        <v>130</v>
      </c>
      <c r="B102" s="386"/>
      <c r="C102" s="260" t="s">
        <v>121</v>
      </c>
      <c r="D102" s="32">
        <f t="shared" si="8"/>
        <v>0</v>
      </c>
      <c r="E102" s="32">
        <f t="shared" si="8"/>
        <v>0</v>
      </c>
      <c r="F102" s="32">
        <f t="shared" si="8"/>
        <v>0</v>
      </c>
      <c r="G102" s="32">
        <f t="shared" si="8"/>
        <v>0</v>
      </c>
      <c r="H102" s="32">
        <f t="shared" si="8"/>
        <v>0</v>
      </c>
      <c r="I102" s="32">
        <f t="shared" si="8"/>
        <v>0</v>
      </c>
      <c r="J102" s="32">
        <f t="shared" si="8"/>
        <v>0</v>
      </c>
      <c r="K102" s="32">
        <f t="shared" si="8"/>
        <v>0</v>
      </c>
      <c r="L102" s="32">
        <f t="shared" si="8"/>
        <v>0</v>
      </c>
      <c r="M102" s="32">
        <f t="shared" si="8"/>
        <v>0</v>
      </c>
      <c r="N102" s="32">
        <f t="shared" si="8"/>
        <v>0</v>
      </c>
      <c r="O102" s="32">
        <f t="shared" si="8"/>
        <v>0</v>
      </c>
      <c r="P102" s="32">
        <f t="shared" si="8"/>
        <v>0</v>
      </c>
      <c r="Q102" s="32">
        <f t="shared" si="8"/>
        <v>0</v>
      </c>
      <c r="R102" s="32">
        <f t="shared" si="8"/>
        <v>0</v>
      </c>
      <c r="S102" s="32">
        <f t="shared" si="10"/>
        <v>0</v>
      </c>
      <c r="T102" s="32">
        <f t="shared" si="10"/>
        <v>0</v>
      </c>
      <c r="U102" s="35">
        <f t="shared" si="10"/>
        <v>0</v>
      </c>
      <c r="X102" s="64"/>
      <c r="Y102" s="64"/>
      <c r="Z102" s="64"/>
      <c r="AA102" s="64"/>
      <c r="AB102" s="64"/>
    </row>
    <row r="103" spans="1:28" ht="15" customHeight="1" x14ac:dyDescent="0.35">
      <c r="A103" s="19" t="s">
        <v>130</v>
      </c>
      <c r="B103" s="386"/>
      <c r="C103" s="260" t="s">
        <v>122</v>
      </c>
      <c r="D103" s="32">
        <f t="shared" si="8"/>
        <v>13.476361958531072</v>
      </c>
      <c r="E103" s="32">
        <f t="shared" si="8"/>
        <v>2.4636532560195201</v>
      </c>
      <c r="F103" s="32">
        <f t="shared" si="8"/>
        <v>6.716693916323166</v>
      </c>
      <c r="G103" s="32">
        <f t="shared" si="8"/>
        <v>16.150978206557252</v>
      </c>
      <c r="H103" s="32">
        <f t="shared" si="8"/>
        <v>31.084567706388011</v>
      </c>
      <c r="I103" s="32">
        <f t="shared" si="8"/>
        <v>32.408916822154573</v>
      </c>
      <c r="J103" s="32">
        <f t="shared" si="8"/>
        <v>48.971154726898689</v>
      </c>
      <c r="K103" s="32">
        <f t="shared" si="8"/>
        <v>33.999871941850259</v>
      </c>
      <c r="L103" s="32">
        <f t="shared" si="8"/>
        <v>62.546342029761512</v>
      </c>
      <c r="M103" s="32">
        <f t="shared" si="8"/>
        <v>48.427383205172639</v>
      </c>
      <c r="N103" s="32">
        <f t="shared" si="8"/>
        <v>55.86655345940661</v>
      </c>
      <c r="O103" s="32">
        <f t="shared" si="8"/>
        <v>38.407525771191693</v>
      </c>
      <c r="P103" s="32">
        <f t="shared" si="8"/>
        <v>43.373736340356714</v>
      </c>
      <c r="Q103" s="32">
        <f t="shared" si="8"/>
        <v>26.891423333010611</v>
      </c>
      <c r="R103" s="32">
        <f t="shared" si="8"/>
        <v>32.847126207790005</v>
      </c>
      <c r="S103" s="32">
        <f t="shared" si="10"/>
        <v>43.202727898765595</v>
      </c>
      <c r="T103" s="32">
        <f t="shared" si="10"/>
        <v>19.917793054442683</v>
      </c>
      <c r="U103" s="35">
        <f t="shared" si="10"/>
        <v>15.408969137911315</v>
      </c>
      <c r="X103" s="64"/>
      <c r="Y103" s="64"/>
      <c r="Z103" s="64"/>
      <c r="AA103" s="64"/>
      <c r="AB103" s="64"/>
    </row>
    <row r="104" spans="1:28" ht="15" customHeight="1" x14ac:dyDescent="0.35">
      <c r="A104" s="19" t="s">
        <v>130</v>
      </c>
      <c r="B104" s="387"/>
      <c r="C104" s="261" t="s">
        <v>116</v>
      </c>
      <c r="D104" s="33">
        <f t="shared" si="8"/>
        <v>5.0154411903033882</v>
      </c>
      <c r="E104" s="33">
        <f t="shared" si="8"/>
        <v>4.0637961572716339</v>
      </c>
      <c r="F104" s="33">
        <f t="shared" si="8"/>
        <v>4.3934696790067269</v>
      </c>
      <c r="G104" s="33">
        <f t="shared" si="8"/>
        <v>2.8997593102465133</v>
      </c>
      <c r="H104" s="33">
        <f t="shared" si="8"/>
        <v>2.4129020802450873</v>
      </c>
      <c r="I104" s="33">
        <f t="shared" si="8"/>
        <v>3.2103867643182391</v>
      </c>
      <c r="J104" s="33">
        <f t="shared" si="8"/>
        <v>1.7489450036891836</v>
      </c>
      <c r="K104" s="33">
        <f t="shared" si="8"/>
        <v>1.5232268357230287</v>
      </c>
      <c r="L104" s="33">
        <f t="shared" si="8"/>
        <v>3.0698928691482519</v>
      </c>
      <c r="M104" s="33">
        <f t="shared" si="8"/>
        <v>6.2230914391277512</v>
      </c>
      <c r="N104" s="33">
        <f t="shared" si="8"/>
        <v>9.3543558015838517</v>
      </c>
      <c r="O104" s="33">
        <f t="shared" si="8"/>
        <v>15.85890808454185</v>
      </c>
      <c r="P104" s="33">
        <f t="shared" si="8"/>
        <v>26.278332024511109</v>
      </c>
      <c r="Q104" s="33">
        <f t="shared" si="8"/>
        <v>27.341345625576125</v>
      </c>
      <c r="R104" s="33">
        <f t="shared" si="8"/>
        <v>26.315872269218609</v>
      </c>
      <c r="S104" s="33">
        <f t="shared" si="10"/>
        <v>25.602435746569341</v>
      </c>
      <c r="T104" s="33">
        <f t="shared" si="10"/>
        <v>28.366485772697413</v>
      </c>
      <c r="U104" s="38">
        <f t="shared" si="10"/>
        <v>32.224272138515694</v>
      </c>
      <c r="X104" s="32"/>
      <c r="Y104" s="32"/>
      <c r="Z104" s="32"/>
      <c r="AA104" s="64"/>
      <c r="AB104" s="32"/>
    </row>
    <row r="105" spans="1:28" x14ac:dyDescent="0.35">
      <c r="A105" s="19" t="s">
        <v>130</v>
      </c>
      <c r="B105" s="390" t="s">
        <v>4</v>
      </c>
      <c r="C105" s="260" t="s">
        <v>59</v>
      </c>
      <c r="D105" s="34">
        <f t="shared" ref="D105:R105" si="11">(D19/D$10)*100</f>
        <v>6.7164661858118562</v>
      </c>
      <c r="E105" s="34">
        <f t="shared" si="11"/>
        <v>5.7712543319032061</v>
      </c>
      <c r="F105" s="34">
        <f t="shared" si="11"/>
        <v>7.2876200936948177</v>
      </c>
      <c r="G105" s="34">
        <f t="shared" si="11"/>
        <v>8.2487731968694256</v>
      </c>
      <c r="H105" s="34">
        <f t="shared" si="11"/>
        <v>7.3012115365551082</v>
      </c>
      <c r="I105" s="34">
        <f t="shared" si="11"/>
        <v>4.8279620511122046</v>
      </c>
      <c r="J105" s="34">
        <f t="shared" si="11"/>
        <v>5.9159701975782015</v>
      </c>
      <c r="K105" s="34">
        <f t="shared" si="11"/>
        <v>4.1499948328634364</v>
      </c>
      <c r="L105" s="34">
        <f t="shared" si="11"/>
        <v>0.47187037356020267</v>
      </c>
      <c r="M105" s="34">
        <f t="shared" si="11"/>
        <v>1.6035219640733955</v>
      </c>
      <c r="N105" s="34">
        <f t="shared" si="11"/>
        <v>1.7413081116317457</v>
      </c>
      <c r="O105" s="34">
        <f t="shared" si="11"/>
        <v>1.2161003549988207</v>
      </c>
      <c r="P105" s="34">
        <f t="shared" si="11"/>
        <v>1.0810618756175221</v>
      </c>
      <c r="Q105" s="34">
        <f t="shared" si="11"/>
        <v>2.4182326096064597</v>
      </c>
      <c r="R105" s="34">
        <f t="shared" si="11"/>
        <v>1.3672220353933917</v>
      </c>
      <c r="S105" s="34">
        <f>(S19/S$10)*100</f>
        <v>1.2792663211941879</v>
      </c>
      <c r="T105" s="34">
        <f t="shared" ref="T105:U105" si="12">(T19/T$10)*100</f>
        <v>1.1015789624233641</v>
      </c>
      <c r="U105" s="35">
        <f t="shared" si="12"/>
        <v>1.5999465411411475</v>
      </c>
      <c r="X105" s="34"/>
      <c r="Y105" s="34"/>
      <c r="Z105" s="34"/>
      <c r="AA105" s="64"/>
      <c r="AB105" s="34"/>
    </row>
    <row r="106" spans="1:28" x14ac:dyDescent="0.35">
      <c r="A106" s="19" t="s">
        <v>130</v>
      </c>
      <c r="B106" s="390"/>
      <c r="C106" s="20" t="s">
        <v>60</v>
      </c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5"/>
      <c r="X106" s="34"/>
      <c r="Y106" s="34"/>
      <c r="Z106" s="34"/>
      <c r="AA106" s="34"/>
      <c r="AB106" s="34"/>
    </row>
    <row r="107" spans="1:28" x14ac:dyDescent="0.35">
      <c r="A107" s="19" t="s">
        <v>130</v>
      </c>
      <c r="B107" s="390"/>
      <c r="C107" s="254" t="s">
        <v>61</v>
      </c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5"/>
      <c r="X107" s="34"/>
      <c r="Y107" s="34"/>
      <c r="Z107" s="34"/>
      <c r="AA107" s="34"/>
      <c r="AB107" s="34"/>
    </row>
    <row r="108" spans="1:28" x14ac:dyDescent="0.35">
      <c r="A108" s="19" t="s">
        <v>130</v>
      </c>
      <c r="B108" s="390"/>
      <c r="C108" s="254" t="s">
        <v>62</v>
      </c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5"/>
      <c r="X108" s="34"/>
      <c r="Y108" s="34"/>
      <c r="Z108" s="34"/>
      <c r="AA108" s="34"/>
      <c r="AB108" s="34"/>
    </row>
    <row r="109" spans="1:28" x14ac:dyDescent="0.35">
      <c r="A109" s="19" t="s">
        <v>130</v>
      </c>
      <c r="B109" s="391"/>
      <c r="C109" s="255" t="s">
        <v>63</v>
      </c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8"/>
      <c r="X109" s="34"/>
      <c r="Y109" s="34"/>
      <c r="Z109" s="34"/>
      <c r="AA109" s="34"/>
      <c r="AB109" s="34"/>
    </row>
    <row r="110" spans="1:28" x14ac:dyDescent="0.35">
      <c r="A110" s="19" t="s">
        <v>130</v>
      </c>
      <c r="B110" s="390" t="s">
        <v>5</v>
      </c>
      <c r="C110" s="17" t="s">
        <v>59</v>
      </c>
      <c r="D110" s="34">
        <f t="shared" ref="D110:R110" si="13">(D24/D$10)*100</f>
        <v>0</v>
      </c>
      <c r="E110" s="34">
        <f t="shared" si="13"/>
        <v>0</v>
      </c>
      <c r="F110" s="34">
        <f t="shared" si="13"/>
        <v>0</v>
      </c>
      <c r="G110" s="34">
        <f t="shared" si="13"/>
        <v>0</v>
      </c>
      <c r="H110" s="34">
        <f t="shared" si="13"/>
        <v>0</v>
      </c>
      <c r="I110" s="34">
        <f t="shared" si="13"/>
        <v>0</v>
      </c>
      <c r="J110" s="34">
        <f t="shared" si="13"/>
        <v>0</v>
      </c>
      <c r="K110" s="34">
        <f t="shared" si="13"/>
        <v>0</v>
      </c>
      <c r="L110" s="34">
        <f t="shared" si="13"/>
        <v>0.46481581238756009</v>
      </c>
      <c r="M110" s="34">
        <f t="shared" si="13"/>
        <v>5.3168725722471022</v>
      </c>
      <c r="N110" s="34">
        <f t="shared" si="13"/>
        <v>2.7366104401338434</v>
      </c>
      <c r="O110" s="34">
        <f t="shared" si="13"/>
        <v>2.1313077704253929</v>
      </c>
      <c r="P110" s="34">
        <f t="shared" si="13"/>
        <v>1.3332024511365388</v>
      </c>
      <c r="Q110" s="34">
        <f t="shared" si="13"/>
        <v>2.5355335691410703</v>
      </c>
      <c r="R110" s="34">
        <f t="shared" si="13"/>
        <v>0.91198645023585545</v>
      </c>
      <c r="S110" s="34">
        <f>(S24/S$10)*100</f>
        <v>0.57459186017989827</v>
      </c>
      <c r="T110" s="34">
        <f t="shared" ref="T110:U110" si="14">(T24/T$10)*100</f>
        <v>0.49864307916742151</v>
      </c>
      <c r="U110" s="35">
        <f t="shared" si="14"/>
        <v>1.1450656859961801</v>
      </c>
      <c r="X110" s="34"/>
      <c r="Y110" s="34"/>
      <c r="Z110" s="34"/>
      <c r="AA110" s="64"/>
      <c r="AB110" s="34"/>
    </row>
    <row r="111" spans="1:28" x14ac:dyDescent="0.35">
      <c r="A111" s="19" t="s">
        <v>130</v>
      </c>
      <c r="B111" s="390"/>
      <c r="C111" s="20" t="s">
        <v>60</v>
      </c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X111" s="35"/>
      <c r="Y111" s="35"/>
      <c r="Z111" s="35"/>
      <c r="AA111" s="35"/>
      <c r="AB111" s="35"/>
    </row>
    <row r="112" spans="1:28" x14ac:dyDescent="0.35">
      <c r="A112" s="19" t="s">
        <v>130</v>
      </c>
      <c r="B112" s="390"/>
      <c r="C112" s="20" t="s">
        <v>61</v>
      </c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X112" s="35"/>
      <c r="Y112" s="35"/>
      <c r="Z112" s="35"/>
      <c r="AA112" s="35"/>
      <c r="AB112" s="35"/>
    </row>
    <row r="113" spans="1:28" x14ac:dyDescent="0.35">
      <c r="A113" s="19" t="s">
        <v>130</v>
      </c>
      <c r="B113" s="390"/>
      <c r="C113" s="20" t="s">
        <v>62</v>
      </c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X113" s="35"/>
      <c r="Y113" s="35"/>
      <c r="Z113" s="35"/>
      <c r="AA113" s="35"/>
      <c r="AB113" s="35"/>
    </row>
    <row r="114" spans="1:28" x14ac:dyDescent="0.35">
      <c r="A114" s="19" t="s">
        <v>130</v>
      </c>
      <c r="B114" s="391"/>
      <c r="C114" s="27" t="s">
        <v>63</v>
      </c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X114" s="35"/>
      <c r="Y114" s="35"/>
      <c r="Z114" s="35"/>
      <c r="AA114" s="35"/>
      <c r="AB114" s="35"/>
    </row>
    <row r="115" spans="1:28" x14ac:dyDescent="0.35">
      <c r="A115" s="19" t="s">
        <v>130</v>
      </c>
      <c r="B115" s="390" t="s">
        <v>6</v>
      </c>
      <c r="C115" s="17" t="s">
        <v>59</v>
      </c>
      <c r="D115" s="34">
        <f t="shared" ref="D115:R115" si="15">(D29/D$10)*100</f>
        <v>0</v>
      </c>
      <c r="E115" s="34">
        <f t="shared" si="15"/>
        <v>0</v>
      </c>
      <c r="F115" s="34">
        <f t="shared" si="15"/>
        <v>0</v>
      </c>
      <c r="G115" s="34">
        <f t="shared" si="15"/>
        <v>0</v>
      </c>
      <c r="H115" s="34">
        <f t="shared" si="15"/>
        <v>0</v>
      </c>
      <c r="I115" s="34">
        <f t="shared" si="15"/>
        <v>0</v>
      </c>
      <c r="J115" s="34">
        <f t="shared" si="15"/>
        <v>1.3867873596519831E-2</v>
      </c>
      <c r="K115" s="34">
        <f t="shared" si="15"/>
        <v>0.11215066866107869</v>
      </c>
      <c r="L115" s="34">
        <f t="shared" si="15"/>
        <v>0.48980590982775152</v>
      </c>
      <c r="M115" s="34">
        <f t="shared" si="15"/>
        <v>0.47095850045816307</v>
      </c>
      <c r="N115" s="34">
        <f t="shared" si="15"/>
        <v>0.63956310558647134</v>
      </c>
      <c r="O115" s="34">
        <f t="shared" si="15"/>
        <v>0.49288851868690914</v>
      </c>
      <c r="P115" s="34">
        <f t="shared" si="15"/>
        <v>0.5826743135930087</v>
      </c>
      <c r="Q115" s="34">
        <f t="shared" si="15"/>
        <v>0.83235096857070845</v>
      </c>
      <c r="R115" s="34">
        <f t="shared" si="15"/>
        <v>0.93689796058745356</v>
      </c>
      <c r="S115" s="34">
        <f>(S29/S$10)*100</f>
        <v>0.98552286090127128</v>
      </c>
      <c r="T115" s="34">
        <f t="shared" ref="T115:U115" si="16">(T29/T$10)*100</f>
        <v>0.80327687144232873</v>
      </c>
      <c r="U115" s="35">
        <f t="shared" si="16"/>
        <v>0.53715068293073298</v>
      </c>
      <c r="X115" s="34"/>
      <c r="Y115" s="34"/>
      <c r="Z115" s="34"/>
      <c r="AA115" s="64"/>
      <c r="AB115" s="34"/>
    </row>
    <row r="116" spans="1:28" x14ac:dyDescent="0.35">
      <c r="A116" s="19" t="s">
        <v>130</v>
      </c>
      <c r="B116" s="390"/>
      <c r="C116" s="20" t="s">
        <v>60</v>
      </c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X116" s="35"/>
      <c r="Y116" s="35"/>
      <c r="Z116" s="35"/>
      <c r="AA116" s="35"/>
      <c r="AB116" s="35"/>
    </row>
    <row r="117" spans="1:28" x14ac:dyDescent="0.35">
      <c r="A117" s="19" t="s">
        <v>130</v>
      </c>
      <c r="B117" s="390"/>
      <c r="C117" s="20" t="s">
        <v>61</v>
      </c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X117" s="35"/>
      <c r="Y117" s="35"/>
      <c r="Z117" s="35"/>
      <c r="AA117" s="35"/>
      <c r="AB117" s="35"/>
    </row>
    <row r="118" spans="1:28" x14ac:dyDescent="0.35">
      <c r="A118" s="19" t="s">
        <v>130</v>
      </c>
      <c r="B118" s="390"/>
      <c r="C118" s="20" t="s">
        <v>62</v>
      </c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X118" s="35"/>
      <c r="Y118" s="35"/>
      <c r="Z118" s="35"/>
      <c r="AA118" s="35"/>
      <c r="AB118" s="35"/>
    </row>
    <row r="119" spans="1:28" x14ac:dyDescent="0.35">
      <c r="A119" s="19" t="s">
        <v>130</v>
      </c>
      <c r="B119" s="391"/>
      <c r="C119" s="27" t="s">
        <v>63</v>
      </c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X119" s="35"/>
      <c r="Y119" s="35"/>
      <c r="Z119" s="35"/>
      <c r="AA119" s="35"/>
      <c r="AB119" s="35"/>
    </row>
    <row r="120" spans="1:28" x14ac:dyDescent="0.35">
      <c r="A120" s="19" t="s">
        <v>130</v>
      </c>
      <c r="B120" s="393" t="s">
        <v>7</v>
      </c>
      <c r="C120" s="28" t="s">
        <v>59</v>
      </c>
      <c r="D120" s="34">
        <f t="shared" ref="D120:R120" si="17">(D34/D$10)*100</f>
        <v>43.359147319928631</v>
      </c>
      <c r="E120" s="34">
        <f t="shared" si="17"/>
        <v>45.306412833022897</v>
      </c>
      <c r="F120" s="34">
        <f t="shared" si="17"/>
        <v>46.462880519392904</v>
      </c>
      <c r="G120" s="34">
        <f t="shared" si="17"/>
        <v>48.786309042485385</v>
      </c>
      <c r="H120" s="34">
        <f t="shared" si="17"/>
        <v>55.298553802167547</v>
      </c>
      <c r="I120" s="34">
        <f t="shared" si="17"/>
        <v>58.428254137389303</v>
      </c>
      <c r="J120" s="34">
        <f t="shared" si="17"/>
        <v>63.219089194586623</v>
      </c>
      <c r="K120" s="34">
        <f t="shared" si="17"/>
        <v>65.864201489759694</v>
      </c>
      <c r="L120" s="34">
        <f t="shared" si="17"/>
        <v>66.122613757291688</v>
      </c>
      <c r="M120" s="34">
        <f t="shared" si="17"/>
        <v>51.878634021697742</v>
      </c>
      <c r="N120" s="34">
        <f t="shared" si="17"/>
        <v>54.964132037162742</v>
      </c>
      <c r="O120" s="34">
        <f t="shared" si="17"/>
        <v>58.769111392842788</v>
      </c>
      <c r="P120" s="34">
        <f t="shared" si="17"/>
        <v>67.530331398001451</v>
      </c>
      <c r="Q120" s="34">
        <f t="shared" si="17"/>
        <v>72.227722928973861</v>
      </c>
      <c r="R120" s="34">
        <f t="shared" si="17"/>
        <v>64.764170392725845</v>
      </c>
      <c r="S120" s="34">
        <f>(S34/S$10)*100</f>
        <v>62.200557744513894</v>
      </c>
      <c r="T120" s="34">
        <f t="shared" ref="T120:U120" si="18">(T34/T$10)*100</f>
        <v>68.218277133649252</v>
      </c>
      <c r="U120" s="35">
        <f t="shared" si="18"/>
        <v>71.886670891488819</v>
      </c>
      <c r="X120" s="34"/>
      <c r="Y120" s="34"/>
      <c r="Z120" s="34"/>
      <c r="AA120" s="64"/>
      <c r="AB120" s="34"/>
    </row>
    <row r="121" spans="1:28" x14ac:dyDescent="0.35">
      <c r="A121" s="19" t="s">
        <v>130</v>
      </c>
      <c r="B121" s="390"/>
      <c r="C121" s="20" t="s">
        <v>60</v>
      </c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X121" s="35"/>
      <c r="Y121" s="35"/>
      <c r="Z121" s="35"/>
      <c r="AA121" s="35"/>
      <c r="AB121" s="35"/>
    </row>
    <row r="122" spans="1:28" x14ac:dyDescent="0.35">
      <c r="A122" s="19" t="s">
        <v>130</v>
      </c>
      <c r="B122" s="390"/>
      <c r="C122" s="20" t="s">
        <v>61</v>
      </c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X122" s="35"/>
      <c r="Y122" s="35"/>
      <c r="Z122" s="35"/>
      <c r="AA122" s="35"/>
      <c r="AB122" s="35"/>
    </row>
    <row r="123" spans="1:28" x14ac:dyDescent="0.35">
      <c r="A123" s="19" t="s">
        <v>130</v>
      </c>
      <c r="B123" s="390"/>
      <c r="C123" s="20" t="s">
        <v>62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X123" s="35"/>
      <c r="Y123" s="35"/>
      <c r="Z123" s="35"/>
      <c r="AA123" s="35"/>
      <c r="AB123" s="35"/>
    </row>
    <row r="124" spans="1:28" x14ac:dyDescent="0.35">
      <c r="A124" s="19" t="s">
        <v>130</v>
      </c>
      <c r="B124" s="391"/>
      <c r="C124" s="27" t="s">
        <v>63</v>
      </c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X124" s="35"/>
      <c r="Y124" s="35"/>
      <c r="Z124" s="35"/>
      <c r="AA124" s="35"/>
      <c r="AB124" s="35"/>
    </row>
    <row r="125" spans="1:28" x14ac:dyDescent="0.35">
      <c r="A125" s="19" t="s">
        <v>130</v>
      </c>
      <c r="B125" s="393" t="s">
        <v>8</v>
      </c>
      <c r="C125" s="28" t="s">
        <v>59</v>
      </c>
      <c r="D125" s="34">
        <f t="shared" ref="D125:R125" si="19">(D39/D$10)*100</f>
        <v>0</v>
      </c>
      <c r="E125" s="34">
        <f t="shared" si="19"/>
        <v>0</v>
      </c>
      <c r="F125" s="34">
        <f t="shared" si="19"/>
        <v>0</v>
      </c>
      <c r="G125" s="34">
        <f t="shared" si="19"/>
        <v>0</v>
      </c>
      <c r="H125" s="34">
        <f t="shared" si="19"/>
        <v>0</v>
      </c>
      <c r="I125" s="34">
        <f t="shared" si="19"/>
        <v>0</v>
      </c>
      <c r="J125" s="34">
        <f t="shared" si="19"/>
        <v>0</v>
      </c>
      <c r="K125" s="34">
        <f t="shared" si="19"/>
        <v>0</v>
      </c>
      <c r="L125" s="34">
        <f t="shared" si="19"/>
        <v>4.526772308927959</v>
      </c>
      <c r="M125" s="34">
        <f t="shared" si="19"/>
        <v>3.7322711351439781</v>
      </c>
      <c r="N125" s="34">
        <f t="shared" si="19"/>
        <v>2.6824172724400284</v>
      </c>
      <c r="O125" s="34">
        <f t="shared" si="19"/>
        <v>2.9313817022944328</v>
      </c>
      <c r="P125" s="34">
        <f t="shared" si="19"/>
        <v>1.6190317928978557</v>
      </c>
      <c r="Q125" s="34">
        <f t="shared" si="19"/>
        <v>0.26212973665992367</v>
      </c>
      <c r="R125" s="34">
        <f t="shared" si="19"/>
        <v>2.4362539473427502</v>
      </c>
      <c r="S125" s="34">
        <f>(S39/S$10)*100</f>
        <v>2.178259348611538</v>
      </c>
      <c r="T125" s="34">
        <f t="shared" ref="T125:U125" si="20">(T39/T$10)*100</f>
        <v>1.9596392032723426</v>
      </c>
      <c r="U125" s="35">
        <f t="shared" si="20"/>
        <v>1.306258524769919</v>
      </c>
      <c r="X125" s="34"/>
      <c r="Y125" s="34"/>
      <c r="Z125" s="34"/>
      <c r="AA125" s="64"/>
      <c r="AB125" s="34"/>
    </row>
    <row r="126" spans="1:28" x14ac:dyDescent="0.35">
      <c r="A126" s="19" t="s">
        <v>130</v>
      </c>
      <c r="B126" s="390"/>
      <c r="C126" s="20" t="s">
        <v>60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X126" s="35"/>
      <c r="Y126" s="35"/>
      <c r="Z126" s="35"/>
      <c r="AA126" s="35"/>
      <c r="AB126" s="35"/>
    </row>
    <row r="127" spans="1:28" x14ac:dyDescent="0.35">
      <c r="A127" s="19" t="s">
        <v>130</v>
      </c>
      <c r="B127" s="390"/>
      <c r="C127" s="20" t="s">
        <v>61</v>
      </c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X127" s="35"/>
      <c r="Y127" s="35"/>
      <c r="Z127" s="35"/>
      <c r="AA127" s="35"/>
      <c r="AB127" s="35"/>
    </row>
    <row r="128" spans="1:28" x14ac:dyDescent="0.35">
      <c r="A128" s="19" t="s">
        <v>130</v>
      </c>
      <c r="B128" s="390"/>
      <c r="C128" s="20" t="s">
        <v>62</v>
      </c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X128" s="35"/>
      <c r="Y128" s="35"/>
      <c r="Z128" s="35"/>
      <c r="AA128" s="35"/>
      <c r="AB128" s="35"/>
    </row>
    <row r="129" spans="1:28" x14ac:dyDescent="0.35">
      <c r="A129" s="19" t="s">
        <v>130</v>
      </c>
      <c r="B129" s="391"/>
      <c r="C129" s="27" t="s">
        <v>63</v>
      </c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X129" s="35"/>
      <c r="Y129" s="35"/>
      <c r="Z129" s="35"/>
      <c r="AA129" s="35"/>
      <c r="AB129" s="35"/>
    </row>
    <row r="130" spans="1:28" x14ac:dyDescent="0.35">
      <c r="A130" s="19" t="s">
        <v>130</v>
      </c>
      <c r="B130" s="393" t="s">
        <v>9</v>
      </c>
      <c r="C130" s="28" t="s">
        <v>59</v>
      </c>
      <c r="D130" s="34">
        <f t="shared" ref="D130:R130" si="21">(D44/D$10)*100</f>
        <v>27.771147523236877</v>
      </c>
      <c r="E130" s="34">
        <f t="shared" si="21"/>
        <v>24.127405049251887</v>
      </c>
      <c r="F130" s="34">
        <f t="shared" si="21"/>
        <v>21.737035961953879</v>
      </c>
      <c r="G130" s="34">
        <f t="shared" si="21"/>
        <v>17.461132989059728</v>
      </c>
      <c r="H130" s="34">
        <f t="shared" si="21"/>
        <v>16.841333930038015</v>
      </c>
      <c r="I130" s="34">
        <f t="shared" si="21"/>
        <v>20.247111440797021</v>
      </c>
      <c r="J130" s="34">
        <f t="shared" si="21"/>
        <v>17.673948600219834</v>
      </c>
      <c r="K130" s="34">
        <f t="shared" si="21"/>
        <v>14.37088501986897</v>
      </c>
      <c r="L130" s="34">
        <f t="shared" si="21"/>
        <v>12.88290001792307</v>
      </c>
      <c r="M130" s="34">
        <f t="shared" si="21"/>
        <v>15.547726371981648</v>
      </c>
      <c r="N130" s="34">
        <f t="shared" si="21"/>
        <v>13.460757548120483</v>
      </c>
      <c r="O130" s="34">
        <f t="shared" si="21"/>
        <v>10.870332686836456</v>
      </c>
      <c r="P130" s="34">
        <f t="shared" si="21"/>
        <v>14.111793668106912</v>
      </c>
      <c r="Q130" s="34">
        <f t="shared" si="21"/>
        <v>8.5741439584780625</v>
      </c>
      <c r="R130" s="34">
        <f t="shared" si="21"/>
        <v>13.588209070997689</v>
      </c>
      <c r="S130" s="34">
        <f>(S44/S$10)*100</f>
        <v>15.965009785626979</v>
      </c>
      <c r="T130" s="34">
        <f t="shared" ref="T130:U130" si="22">(T44/T$10)*100</f>
        <v>12.068705365230409</v>
      </c>
      <c r="U130" s="35">
        <f t="shared" si="22"/>
        <v>10.328100572927102</v>
      </c>
      <c r="V130" s="76"/>
      <c r="X130" s="34"/>
      <c r="Y130" s="34"/>
      <c r="Z130" s="34"/>
      <c r="AA130" s="64"/>
      <c r="AB130" s="34"/>
    </row>
    <row r="131" spans="1:28" x14ac:dyDescent="0.35">
      <c r="A131" s="19" t="s">
        <v>130</v>
      </c>
      <c r="B131" s="390"/>
      <c r="C131" s="20" t="s">
        <v>60</v>
      </c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X131" s="35"/>
      <c r="Y131" s="35"/>
      <c r="Z131" s="35"/>
      <c r="AA131" s="35"/>
      <c r="AB131" s="35"/>
    </row>
    <row r="132" spans="1:28" x14ac:dyDescent="0.35">
      <c r="A132" s="19" t="s">
        <v>130</v>
      </c>
      <c r="B132" s="390"/>
      <c r="C132" s="20" t="s">
        <v>61</v>
      </c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X132" s="35"/>
      <c r="Y132" s="35"/>
      <c r="Z132" s="35"/>
      <c r="AA132" s="35"/>
      <c r="AB132" s="35"/>
    </row>
    <row r="133" spans="1:28" x14ac:dyDescent="0.35">
      <c r="A133" s="19" t="s">
        <v>130</v>
      </c>
      <c r="B133" s="390"/>
      <c r="C133" s="20" t="s">
        <v>62</v>
      </c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X133" s="35"/>
      <c r="Y133" s="35"/>
      <c r="Z133" s="35"/>
      <c r="AA133" s="35"/>
      <c r="AB133" s="35"/>
    </row>
    <row r="134" spans="1:28" x14ac:dyDescent="0.35">
      <c r="A134" s="19" t="s">
        <v>130</v>
      </c>
      <c r="B134" s="391"/>
      <c r="C134" s="27" t="s">
        <v>63</v>
      </c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X134" s="35"/>
      <c r="Y134" s="35"/>
      <c r="Z134" s="35"/>
      <c r="AA134" s="35"/>
      <c r="AB134" s="35"/>
    </row>
    <row r="135" spans="1:28" x14ac:dyDescent="0.35">
      <c r="A135" s="19" t="s">
        <v>130</v>
      </c>
      <c r="B135" s="393" t="s">
        <v>1</v>
      </c>
      <c r="C135" s="28" t="s">
        <v>59</v>
      </c>
      <c r="D135" s="34">
        <f t="shared" ref="D135:R135" si="23">(D49/D$10)*100</f>
        <v>7.7749562524217106</v>
      </c>
      <c r="E135" s="34">
        <f t="shared" si="23"/>
        <v>10.44912459049651</v>
      </c>
      <c r="F135" s="34">
        <f t="shared" si="23"/>
        <v>7.7283021341913862</v>
      </c>
      <c r="G135" s="34">
        <f t="shared" si="23"/>
        <v>9.0973667642659954</v>
      </c>
      <c r="H135" s="34">
        <f t="shared" si="23"/>
        <v>7.4051085547831592</v>
      </c>
      <c r="I135" s="34">
        <f t="shared" si="23"/>
        <v>7.4852070333085452</v>
      </c>
      <c r="J135" s="34">
        <f t="shared" si="23"/>
        <v>6.4193987392219611</v>
      </c>
      <c r="K135" s="34">
        <f t="shared" si="23"/>
        <v>6.953131410785117</v>
      </c>
      <c r="L135" s="34">
        <f t="shared" si="23"/>
        <v>6.0265769997873662</v>
      </c>
      <c r="M135" s="34">
        <f t="shared" si="23"/>
        <v>6.2398106194500684</v>
      </c>
      <c r="N135" s="34">
        <f t="shared" si="23"/>
        <v>7.218635592063098</v>
      </c>
      <c r="O135" s="34">
        <f t="shared" si="23"/>
        <v>5.5029841821301071</v>
      </c>
      <c r="P135" s="34">
        <f t="shared" si="23"/>
        <v>4.041763696386413</v>
      </c>
      <c r="Q135" s="34">
        <f t="shared" si="23"/>
        <v>4.0622246244794189</v>
      </c>
      <c r="R135" s="34">
        <f t="shared" si="23"/>
        <v>5.741403331194463</v>
      </c>
      <c r="S135" s="34">
        <f>(S49/S$10)*100</f>
        <v>4.9526508388937014</v>
      </c>
      <c r="T135" s="34">
        <f t="shared" ref="T135:U135" si="24">(T49/T$10)*100</f>
        <v>4.7836703486875356</v>
      </c>
      <c r="U135" s="35">
        <f t="shared" si="24"/>
        <v>4.3804249508027731</v>
      </c>
      <c r="X135" s="34"/>
      <c r="Y135" s="34"/>
      <c r="Z135" s="34"/>
      <c r="AA135" s="64"/>
      <c r="AB135" s="34"/>
    </row>
    <row r="136" spans="1:28" x14ac:dyDescent="0.35">
      <c r="A136" s="19" t="s">
        <v>130</v>
      </c>
      <c r="B136" s="390"/>
      <c r="C136" s="20" t="s">
        <v>60</v>
      </c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X136" s="35"/>
      <c r="Y136" s="35"/>
      <c r="Z136" s="35"/>
      <c r="AA136" s="35"/>
      <c r="AB136" s="35"/>
    </row>
    <row r="137" spans="1:28" x14ac:dyDescent="0.35">
      <c r="A137" s="19" t="s">
        <v>130</v>
      </c>
      <c r="B137" s="390"/>
      <c r="C137" s="20" t="s">
        <v>61</v>
      </c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X137" s="35"/>
      <c r="Y137" s="35"/>
      <c r="Z137" s="35"/>
      <c r="AA137" s="35"/>
      <c r="AB137" s="35"/>
    </row>
    <row r="138" spans="1:28" x14ac:dyDescent="0.35">
      <c r="A138" s="19" t="s">
        <v>130</v>
      </c>
      <c r="B138" s="390"/>
      <c r="C138" s="20" t="s">
        <v>62</v>
      </c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X138" s="35"/>
      <c r="Y138" s="35"/>
      <c r="Z138" s="35"/>
      <c r="AA138" s="35"/>
      <c r="AB138" s="35"/>
    </row>
    <row r="139" spans="1:28" x14ac:dyDescent="0.35">
      <c r="A139" s="19" t="s">
        <v>130</v>
      </c>
      <c r="B139" s="391"/>
      <c r="C139" s="27" t="s">
        <v>63</v>
      </c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X139" s="35"/>
      <c r="Y139" s="35"/>
      <c r="Z139" s="35"/>
      <c r="AA139" s="35"/>
      <c r="AB139" s="35"/>
    </row>
    <row r="140" spans="1:28" x14ac:dyDescent="0.35">
      <c r="A140" s="19" t="s">
        <v>130</v>
      </c>
      <c r="B140" s="393" t="s">
        <v>166</v>
      </c>
      <c r="C140" s="28" t="s">
        <v>59</v>
      </c>
      <c r="D140" s="34">
        <f t="shared" ref="D140:R140" si="25">(D54/D$10)*100</f>
        <v>0</v>
      </c>
      <c r="E140" s="34">
        <f t="shared" si="25"/>
        <v>0</v>
      </c>
      <c r="F140" s="34">
        <f t="shared" si="25"/>
        <v>0</v>
      </c>
      <c r="G140" s="34">
        <f t="shared" si="25"/>
        <v>0</v>
      </c>
      <c r="H140" s="34">
        <f t="shared" si="25"/>
        <v>0</v>
      </c>
      <c r="I140" s="34">
        <f t="shared" si="25"/>
        <v>0</v>
      </c>
      <c r="J140" s="34">
        <f t="shared" si="25"/>
        <v>0</v>
      </c>
      <c r="K140" s="34">
        <f t="shared" si="25"/>
        <v>0</v>
      </c>
      <c r="L140" s="34">
        <f t="shared" si="25"/>
        <v>0.75405282046590516</v>
      </c>
      <c r="M140" s="34">
        <f t="shared" si="25"/>
        <v>0.20926511816321899</v>
      </c>
      <c r="N140" s="34">
        <f t="shared" si="25"/>
        <v>3.5856998613524071</v>
      </c>
      <c r="O140" s="34">
        <f t="shared" si="25"/>
        <v>1.2405376928091396</v>
      </c>
      <c r="P140" s="34">
        <f t="shared" si="25"/>
        <v>0.38994293073723224</v>
      </c>
      <c r="Q140" s="34">
        <f t="shared" si="25"/>
        <v>0.44706703136628767</v>
      </c>
      <c r="R140" s="34">
        <f t="shared" si="25"/>
        <v>0.51762810342244281</v>
      </c>
      <c r="S140" s="34">
        <f>(S54/S$10)*100</f>
        <v>0.62877246010972732</v>
      </c>
      <c r="T140" s="34">
        <f t="shared" ref="T140:U140" si="26">(T54/T$10)*100</f>
        <v>2.5849788804241078</v>
      </c>
      <c r="U140" s="35">
        <f t="shared" si="26"/>
        <v>2.2897354179458071</v>
      </c>
      <c r="X140" s="34"/>
      <c r="Y140" s="34"/>
      <c r="Z140" s="34"/>
      <c r="AA140" s="64"/>
      <c r="AB140" s="34"/>
    </row>
    <row r="141" spans="1:28" x14ac:dyDescent="0.35">
      <c r="A141" s="19" t="s">
        <v>130</v>
      </c>
      <c r="B141" s="390"/>
      <c r="C141" s="20" t="s">
        <v>60</v>
      </c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X141" s="35"/>
      <c r="Y141" s="35"/>
      <c r="Z141" s="35"/>
      <c r="AA141" s="35"/>
      <c r="AB141" s="35"/>
    </row>
    <row r="142" spans="1:28" x14ac:dyDescent="0.35">
      <c r="A142" s="19" t="s">
        <v>130</v>
      </c>
      <c r="B142" s="390"/>
      <c r="C142" s="20" t="s">
        <v>61</v>
      </c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X142" s="35"/>
      <c r="Y142" s="35"/>
      <c r="Z142" s="35"/>
      <c r="AA142" s="35"/>
      <c r="AB142" s="35"/>
    </row>
    <row r="143" spans="1:28" x14ac:dyDescent="0.35">
      <c r="A143" s="19" t="s">
        <v>130</v>
      </c>
      <c r="B143" s="390"/>
      <c r="C143" s="20" t="s">
        <v>62</v>
      </c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X143" s="35"/>
      <c r="Y143" s="35"/>
      <c r="Z143" s="35"/>
      <c r="AA143" s="35"/>
      <c r="AB143" s="35"/>
    </row>
    <row r="144" spans="1:28" x14ac:dyDescent="0.35">
      <c r="A144" s="19" t="s">
        <v>130</v>
      </c>
      <c r="B144" s="391"/>
      <c r="C144" s="27" t="s">
        <v>63</v>
      </c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X144" s="35"/>
      <c r="Y144" s="35"/>
      <c r="Z144" s="35"/>
      <c r="AA144" s="35"/>
      <c r="AB144" s="35"/>
    </row>
    <row r="145" spans="1:28" x14ac:dyDescent="0.35">
      <c r="A145" s="19" t="s">
        <v>130</v>
      </c>
      <c r="B145" s="393" t="s">
        <v>11</v>
      </c>
      <c r="C145" s="28" t="s">
        <v>59</v>
      </c>
      <c r="D145" s="34">
        <f t="shared" ref="D145:R145" si="27">(D59/D$10)*100</f>
        <v>14.378282718600923</v>
      </c>
      <c r="E145" s="34">
        <f t="shared" si="27"/>
        <v>14.345803195325502</v>
      </c>
      <c r="F145" s="34">
        <f t="shared" si="27"/>
        <v>16.78416129076701</v>
      </c>
      <c r="G145" s="34">
        <f t="shared" si="27"/>
        <v>16.406418007319463</v>
      </c>
      <c r="H145" s="34">
        <f t="shared" si="27"/>
        <v>13.15379217645617</v>
      </c>
      <c r="I145" s="34">
        <f t="shared" si="27"/>
        <v>9.0114653373929361</v>
      </c>
      <c r="J145" s="34">
        <f t="shared" si="27"/>
        <v>6.7577253947968652</v>
      </c>
      <c r="K145" s="34">
        <f t="shared" si="27"/>
        <v>8.5496365780617101</v>
      </c>
      <c r="L145" s="34">
        <f t="shared" si="27"/>
        <v>6.7362334476438139</v>
      </c>
      <c r="M145" s="34">
        <f t="shared" si="27"/>
        <v>9.2172666606292371</v>
      </c>
      <c r="N145" s="34">
        <f t="shared" si="27"/>
        <v>5.712141282993592</v>
      </c>
      <c r="O145" s="34">
        <f t="shared" si="27"/>
        <v>10.446548676838372</v>
      </c>
      <c r="P145" s="34">
        <f t="shared" si="27"/>
        <v>7.4166311635740669</v>
      </c>
      <c r="Q145" s="34">
        <f t="shared" si="27"/>
        <v>7.3395673113421296</v>
      </c>
      <c r="R145" s="34">
        <f t="shared" si="27"/>
        <v>8.3317647165875179</v>
      </c>
      <c r="S145" s="34">
        <f>(S59/S$10)*100</f>
        <v>10.04025509903096</v>
      </c>
      <c r="T145" s="34">
        <f t="shared" ref="T145:U145" si="28">(T59/T$10)*100</f>
        <v>7.8405740186309938</v>
      </c>
      <c r="U145" s="35">
        <f t="shared" si="28"/>
        <v>6.378445090647797</v>
      </c>
      <c r="X145" s="34"/>
      <c r="Y145" s="34"/>
      <c r="Z145" s="34"/>
      <c r="AA145" s="64"/>
      <c r="AB145" s="34"/>
    </row>
    <row r="146" spans="1:28" x14ac:dyDescent="0.35">
      <c r="A146" s="19" t="s">
        <v>130</v>
      </c>
      <c r="B146" s="390"/>
      <c r="C146" s="20" t="s">
        <v>60</v>
      </c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X146" s="35"/>
      <c r="Y146" s="35"/>
      <c r="Z146" s="35"/>
      <c r="AA146" s="35"/>
      <c r="AB146" s="35"/>
    </row>
    <row r="147" spans="1:28" x14ac:dyDescent="0.35">
      <c r="A147" s="19" t="s">
        <v>130</v>
      </c>
      <c r="B147" s="390"/>
      <c r="C147" s="20" t="s">
        <v>61</v>
      </c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X147" s="35"/>
      <c r="Y147" s="35"/>
      <c r="Z147" s="35"/>
      <c r="AA147" s="35"/>
      <c r="AB147" s="35"/>
    </row>
    <row r="148" spans="1:28" x14ac:dyDescent="0.35">
      <c r="A148" s="19" t="s">
        <v>130</v>
      </c>
      <c r="B148" s="390"/>
      <c r="C148" s="20" t="s">
        <v>62</v>
      </c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X148" s="35"/>
      <c r="Y148" s="35"/>
      <c r="Z148" s="35"/>
      <c r="AA148" s="35"/>
      <c r="AB148" s="35"/>
    </row>
    <row r="149" spans="1:28" x14ac:dyDescent="0.35">
      <c r="A149" s="19" t="s">
        <v>130</v>
      </c>
      <c r="B149" s="391"/>
      <c r="C149" s="27" t="s">
        <v>63</v>
      </c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X149" s="35"/>
      <c r="Y149" s="35"/>
      <c r="Z149" s="35"/>
      <c r="AA149" s="35"/>
      <c r="AB149" s="35"/>
    </row>
    <row r="150" spans="1:28" x14ac:dyDescent="0.35">
      <c r="A150" s="19" t="s">
        <v>130</v>
      </c>
      <c r="B150" s="393" t="s">
        <v>12</v>
      </c>
      <c r="C150" s="28" t="s">
        <v>59</v>
      </c>
      <c r="D150" s="34">
        <f t="shared" ref="D150:R150" si="29">(D64/D$10)*100</f>
        <v>0</v>
      </c>
      <c r="E150" s="34">
        <f t="shared" si="29"/>
        <v>0</v>
      </c>
      <c r="F150" s="34">
        <f t="shared" si="29"/>
        <v>0</v>
      </c>
      <c r="G150" s="34">
        <f t="shared" si="29"/>
        <v>0</v>
      </c>
      <c r="H150" s="34">
        <f t="shared" si="29"/>
        <v>0</v>
      </c>
      <c r="I150" s="34">
        <f t="shared" si="29"/>
        <v>0</v>
      </c>
      <c r="J150" s="34">
        <f t="shared" si="29"/>
        <v>0</v>
      </c>
      <c r="K150" s="34">
        <f t="shared" si="29"/>
        <v>0</v>
      </c>
      <c r="L150" s="34">
        <f t="shared" si="29"/>
        <v>1.524358552184683</v>
      </c>
      <c r="M150" s="34">
        <f t="shared" si="29"/>
        <v>5.7836730361554425</v>
      </c>
      <c r="N150" s="34">
        <f t="shared" si="29"/>
        <v>7.258734748515594</v>
      </c>
      <c r="O150" s="34">
        <f t="shared" si="29"/>
        <v>6.3988070221375803</v>
      </c>
      <c r="P150" s="34">
        <f t="shared" si="29"/>
        <v>1.8935667099489941</v>
      </c>
      <c r="Q150" s="34">
        <f t="shared" si="29"/>
        <v>1.3010272613820792</v>
      </c>
      <c r="R150" s="34">
        <f t="shared" si="29"/>
        <v>1.4044639915125816</v>
      </c>
      <c r="S150" s="34">
        <f>(S64/S$10)*100</f>
        <v>1.1951136809378471</v>
      </c>
      <c r="T150" s="34">
        <f t="shared" ref="T150:U150" si="30">(T64/T$10)*100</f>
        <v>0.14065613707224517</v>
      </c>
      <c r="U150" s="35">
        <f t="shared" si="30"/>
        <v>0.1482016413497303</v>
      </c>
      <c r="X150" s="34"/>
      <c r="Y150" s="34"/>
      <c r="Z150" s="34"/>
      <c r="AA150" s="64"/>
      <c r="AB150" s="34"/>
    </row>
    <row r="151" spans="1:28" x14ac:dyDescent="0.35">
      <c r="A151" s="19" t="s">
        <v>130</v>
      </c>
      <c r="B151" s="390"/>
      <c r="C151" s="20" t="s">
        <v>60</v>
      </c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X151" s="35"/>
      <c r="Y151" s="35"/>
      <c r="Z151" s="35"/>
      <c r="AA151" s="35"/>
      <c r="AB151" s="35"/>
    </row>
    <row r="152" spans="1:28" x14ac:dyDescent="0.35">
      <c r="A152" s="19" t="s">
        <v>130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X152" s="35"/>
      <c r="Y152" s="35"/>
      <c r="Z152" s="35"/>
      <c r="AA152" s="35"/>
      <c r="AB152" s="35"/>
    </row>
    <row r="153" spans="1:28" x14ac:dyDescent="0.35">
      <c r="A153" s="19" t="s">
        <v>130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X153" s="35"/>
      <c r="Y153" s="35"/>
      <c r="Z153" s="35"/>
      <c r="AA153" s="35"/>
      <c r="AB153" s="35"/>
    </row>
    <row r="154" spans="1:28" ht="15" thickBot="1" x14ac:dyDescent="0.4">
      <c r="A154" s="19" t="s">
        <v>130</v>
      </c>
      <c r="B154" s="394"/>
      <c r="C154" s="69" t="s">
        <v>63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X154" s="35"/>
      <c r="Y154" s="35"/>
      <c r="Z154" s="35"/>
      <c r="AA154" s="35"/>
      <c r="AB154" s="35"/>
    </row>
    <row r="155" spans="1:28" x14ac:dyDescent="0.35">
      <c r="A155" s="19" t="s">
        <v>130</v>
      </c>
      <c r="B155" s="388" t="s">
        <v>92</v>
      </c>
      <c r="C155" s="17" t="s">
        <v>59</v>
      </c>
      <c r="D155" s="34">
        <f t="shared" ref="D155:R155" si="31">(D69/D$10)*100</f>
        <v>30.159887414757407</v>
      </c>
      <c r="E155" s="34">
        <f t="shared" si="31"/>
        <v>31.147345458760949</v>
      </c>
      <c r="F155" s="34">
        <f t="shared" si="31"/>
        <v>31.64040991601102</v>
      </c>
      <c r="G155" s="34">
        <f t="shared" si="31"/>
        <v>32.559228585802266</v>
      </c>
      <c r="H155" s="34">
        <f t="shared" si="31"/>
        <v>40.697994352702679</v>
      </c>
      <c r="I155" s="34">
        <f t="shared" si="31"/>
        <v>43.928965642855474</v>
      </c>
      <c r="J155" s="34">
        <f t="shared" si="31"/>
        <v>45.90903435846532</v>
      </c>
      <c r="K155" s="34">
        <f t="shared" si="31"/>
        <v>46.559359196648899</v>
      </c>
      <c r="L155" s="34">
        <f t="shared" si="31"/>
        <v>44.341506570089805</v>
      </c>
      <c r="M155" s="34">
        <f t="shared" si="31"/>
        <v>33.64312166298091</v>
      </c>
      <c r="N155" s="34">
        <f t="shared" si="31"/>
        <v>34.701867805351142</v>
      </c>
      <c r="O155" s="34">
        <f t="shared" si="31"/>
        <v>37.492098014949974</v>
      </c>
      <c r="P155" s="34">
        <f t="shared" si="31"/>
        <v>32.869641656172426</v>
      </c>
      <c r="Q155" s="34">
        <f t="shared" si="31"/>
        <v>2.2034061039405981</v>
      </c>
      <c r="R155" s="34">
        <f t="shared" si="31"/>
        <v>28.679487142907707</v>
      </c>
      <c r="S155" s="34">
        <f>(S69/S$10)*100</f>
        <v>29.153955960021239</v>
      </c>
      <c r="T155" s="34">
        <f t="shared" ref="T155:U155" si="32">(T69/T$10)*100</f>
        <v>32.882699944698174</v>
      </c>
      <c r="U155" s="35">
        <f t="shared" si="32"/>
        <v>33.40786585882924</v>
      </c>
      <c r="W155" s="76"/>
      <c r="X155" s="34"/>
      <c r="Y155" s="34"/>
      <c r="Z155" s="34"/>
      <c r="AA155" s="64"/>
      <c r="AB155" s="34"/>
    </row>
    <row r="156" spans="1:28" x14ac:dyDescent="0.35">
      <c r="A156" s="19" t="s">
        <v>130</v>
      </c>
      <c r="B156" s="388"/>
      <c r="C156" s="20" t="s">
        <v>60</v>
      </c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X156" s="35"/>
      <c r="Y156" s="35"/>
      <c r="Z156" s="35"/>
      <c r="AA156" s="35"/>
      <c r="AB156" s="35"/>
    </row>
    <row r="157" spans="1:28" x14ac:dyDescent="0.35">
      <c r="A157" s="19" t="s">
        <v>130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X157" s="35"/>
      <c r="Y157" s="35"/>
      <c r="Z157" s="35"/>
      <c r="AA157" s="35"/>
      <c r="AB157" s="35"/>
    </row>
    <row r="158" spans="1:28" x14ac:dyDescent="0.35">
      <c r="A158" s="19" t="s">
        <v>130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X158" s="35"/>
      <c r="Y158" s="35"/>
      <c r="Z158" s="35"/>
      <c r="AA158" s="35"/>
      <c r="AB158" s="35"/>
    </row>
    <row r="159" spans="1:28" x14ac:dyDescent="0.35">
      <c r="A159" s="19" t="s">
        <v>130</v>
      </c>
      <c r="B159" s="392"/>
      <c r="C159" s="26" t="s">
        <v>63</v>
      </c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X159" s="35"/>
      <c r="Y159" s="35"/>
      <c r="Z159" s="35"/>
      <c r="AA159" s="35"/>
      <c r="AB159" s="35"/>
    </row>
    <row r="160" spans="1:28" x14ac:dyDescent="0.35">
      <c r="A160" s="19" t="s">
        <v>130</v>
      </c>
      <c r="B160" s="393" t="s">
        <v>93</v>
      </c>
      <c r="C160" s="28" t="s">
        <v>59</v>
      </c>
      <c r="D160" s="34">
        <f t="shared" ref="D160:R160" si="33">(D74/D$10)*100</f>
        <v>2.2222977660516152</v>
      </c>
      <c r="E160" s="34">
        <f t="shared" si="33"/>
        <v>2.2751060891315906</v>
      </c>
      <c r="F160" s="34">
        <f t="shared" si="33"/>
        <v>2.4375997366169435</v>
      </c>
      <c r="G160" s="34">
        <f t="shared" si="33"/>
        <v>2.2620809578162664</v>
      </c>
      <c r="H160" s="34">
        <f t="shared" si="33"/>
        <v>2.637208643797071</v>
      </c>
      <c r="I160" s="34">
        <f t="shared" si="33"/>
        <v>2.9614257151286343</v>
      </c>
      <c r="J160" s="34">
        <f t="shared" si="33"/>
        <v>3.2277903816689921</v>
      </c>
      <c r="K160" s="34">
        <f t="shared" si="33"/>
        <v>5.0164914274543833</v>
      </c>
      <c r="L160" s="34">
        <f t="shared" si="33"/>
        <v>7.1916514877271824</v>
      </c>
      <c r="M160" s="34">
        <f t="shared" si="33"/>
        <v>5.7048066707760148</v>
      </c>
      <c r="N160" s="34">
        <f t="shared" si="33"/>
        <v>3.3953110998810883</v>
      </c>
      <c r="O160" s="34">
        <f t="shared" si="33"/>
        <v>4.6322091437906288</v>
      </c>
      <c r="P160" s="34">
        <f t="shared" si="33"/>
        <v>4.635576828379012</v>
      </c>
      <c r="Q160" s="34">
        <f t="shared" si="33"/>
        <v>2.6740971174772601</v>
      </c>
      <c r="R160" s="34">
        <f t="shared" si="33"/>
        <v>4.6385687244219396</v>
      </c>
      <c r="S160" s="34">
        <f>(S74/S$10)*100</f>
        <v>4.7128712820051062</v>
      </c>
      <c r="T160" s="34">
        <f t="shared" ref="T160:U160" si="34">(T74/T$10)*100</f>
        <v>6.3863178043268913</v>
      </c>
      <c r="U160" s="35">
        <f t="shared" si="34"/>
        <v>17.281105090062443</v>
      </c>
      <c r="X160" s="34"/>
      <c r="Y160" s="34"/>
      <c r="Z160" s="34"/>
      <c r="AA160" s="64"/>
      <c r="AB160" s="34"/>
    </row>
    <row r="161" spans="1:28" x14ac:dyDescent="0.35">
      <c r="A161" s="19" t="s">
        <v>130</v>
      </c>
      <c r="B161" s="390"/>
      <c r="C161" s="20" t="s">
        <v>60</v>
      </c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X161" s="35"/>
      <c r="Y161" s="35"/>
      <c r="Z161" s="35"/>
      <c r="AA161" s="35"/>
      <c r="AB161" s="35"/>
    </row>
    <row r="162" spans="1:28" x14ac:dyDescent="0.35">
      <c r="A162" s="19" t="s">
        <v>130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X162" s="35"/>
      <c r="Y162" s="35"/>
      <c r="Z162" s="35"/>
      <c r="AA162" s="35"/>
      <c r="AB162" s="35"/>
    </row>
    <row r="163" spans="1:28" x14ac:dyDescent="0.35">
      <c r="A163" s="19" t="s">
        <v>130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X163" s="35"/>
      <c r="Y163" s="35"/>
      <c r="Z163" s="35"/>
      <c r="AA163" s="35"/>
      <c r="AB163" s="35"/>
    </row>
    <row r="164" spans="1:28" x14ac:dyDescent="0.35">
      <c r="A164" s="19" t="s">
        <v>130</v>
      </c>
      <c r="B164" s="391"/>
      <c r="C164" s="27" t="s">
        <v>63</v>
      </c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X164" s="35"/>
      <c r="Y164" s="35"/>
      <c r="Z164" s="35"/>
      <c r="AA164" s="35"/>
      <c r="AB164" s="35"/>
    </row>
    <row r="165" spans="1:28" x14ac:dyDescent="0.35">
      <c r="A165" s="19" t="s">
        <v>130</v>
      </c>
      <c r="B165" s="388" t="s">
        <v>94</v>
      </c>
      <c r="C165" s="17" t="s">
        <v>59</v>
      </c>
      <c r="D165" s="34">
        <f t="shared" ref="D165:R165" si="35">(D79/D$10)*100</f>
        <v>10.976962139119609</v>
      </c>
      <c r="E165" s="34">
        <f t="shared" si="35"/>
        <v>11.883961285130356</v>
      </c>
      <c r="F165" s="34">
        <f t="shared" si="35"/>
        <v>12.384870866764944</v>
      </c>
      <c r="G165" s="34">
        <f t="shared" si="35"/>
        <v>13.964999498866856</v>
      </c>
      <c r="H165" s="34">
        <f t="shared" si="35"/>
        <v>11.963350805667798</v>
      </c>
      <c r="I165" s="34">
        <f t="shared" si="35"/>
        <v>11.53786277940519</v>
      </c>
      <c r="J165" s="34">
        <f t="shared" si="35"/>
        <v>14.082264454452309</v>
      </c>
      <c r="K165" s="34">
        <f t="shared" si="35"/>
        <v>14.28835086565641</v>
      </c>
      <c r="L165" s="34">
        <f t="shared" si="35"/>
        <v>14.589455699474696</v>
      </c>
      <c r="M165" s="34">
        <f t="shared" si="35"/>
        <v>12.530705687940818</v>
      </c>
      <c r="N165" s="34">
        <f t="shared" si="35"/>
        <v>16.866953131930508</v>
      </c>
      <c r="O165" s="34">
        <f t="shared" si="35"/>
        <v>16.644804234102185</v>
      </c>
      <c r="P165" s="34">
        <f t="shared" si="35"/>
        <v>30.02511291345002</v>
      </c>
      <c r="Q165" s="34">
        <f t="shared" si="35"/>
        <v>67.350219707556008</v>
      </c>
      <c r="R165" s="34">
        <f t="shared" si="35"/>
        <v>31.446114525396208</v>
      </c>
      <c r="S165" s="34">
        <f>(S79/S$10)*100</f>
        <v>28.333730502487548</v>
      </c>
      <c r="T165" s="34">
        <f t="shared" ref="T165:U165" si="36">(T79/T$10)*100</f>
        <v>28.949259384624188</v>
      </c>
      <c r="U165" s="35">
        <f t="shared" si="36"/>
        <v>21.197699942597129</v>
      </c>
      <c r="X165" s="35"/>
      <c r="Y165" s="35"/>
      <c r="Z165" s="35"/>
      <c r="AA165" s="64"/>
      <c r="AB165" s="35"/>
    </row>
    <row r="166" spans="1:28" x14ac:dyDescent="0.35">
      <c r="A166" s="19" t="s">
        <v>130</v>
      </c>
      <c r="B166" s="388"/>
      <c r="C166" s="20" t="s">
        <v>60</v>
      </c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X166" s="35"/>
      <c r="Y166" s="35"/>
      <c r="Z166" s="35"/>
      <c r="AA166" s="35"/>
      <c r="AB166" s="35"/>
    </row>
    <row r="167" spans="1:28" x14ac:dyDescent="0.35">
      <c r="A167" s="19" t="s">
        <v>130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X167" s="35"/>
      <c r="Y167" s="35"/>
      <c r="Z167" s="35"/>
      <c r="AA167" s="35"/>
      <c r="AB167" s="35"/>
    </row>
    <row r="168" spans="1:28" x14ac:dyDescent="0.35">
      <c r="A168" s="19" t="s">
        <v>130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X168" s="35"/>
      <c r="Y168" s="35"/>
      <c r="Z168" s="35"/>
      <c r="AA168" s="35"/>
      <c r="AB168" s="35"/>
    </row>
    <row r="169" spans="1:28" x14ac:dyDescent="0.35">
      <c r="A169" s="19" t="s">
        <v>130</v>
      </c>
      <c r="B169" s="389"/>
      <c r="C169" s="25" t="s">
        <v>63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X169" s="35"/>
      <c r="Y169" s="35"/>
      <c r="Z169" s="35"/>
      <c r="AA169" s="35"/>
      <c r="AB169" s="35"/>
    </row>
    <row r="170" spans="1:28" x14ac:dyDescent="0.35">
      <c r="A170" s="19" t="s">
        <v>130</v>
      </c>
    </row>
    <row r="171" spans="1:28" x14ac:dyDescent="0.35">
      <c r="A171" s="19" t="s">
        <v>130</v>
      </c>
    </row>
    <row r="172" spans="1:28" ht="15" customHeight="1" x14ac:dyDescent="0.35">
      <c r="A172" s="19" t="s">
        <v>130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  <c r="X172" s="77"/>
      <c r="Y172" s="77"/>
      <c r="Z172" s="77"/>
      <c r="AA172" s="77"/>
      <c r="AB172" s="77"/>
    </row>
    <row r="173" spans="1:28" ht="15" customHeight="1" x14ac:dyDescent="0.35">
      <c r="A173" s="19" t="s">
        <v>130</v>
      </c>
      <c r="B173" s="385" t="s">
        <v>0</v>
      </c>
      <c r="C173" s="260" t="s">
        <v>125</v>
      </c>
      <c r="D173" s="86">
        <f t="shared" ref="D173:R173" si="37">(D8/D$87)*100</f>
        <v>6.2918078744081729</v>
      </c>
      <c r="E173" s="86">
        <f t="shared" si="37"/>
        <v>6.9105145586196262</v>
      </c>
      <c r="F173" s="86">
        <f t="shared" si="37"/>
        <v>7.8264342814649552</v>
      </c>
      <c r="G173" s="86">
        <f t="shared" si="37"/>
        <v>7.2521894075720681</v>
      </c>
      <c r="H173" s="86">
        <f t="shared" si="37"/>
        <v>6.2410167355905921</v>
      </c>
      <c r="I173" s="86">
        <f t="shared" si="37"/>
        <v>6.9470097377416478</v>
      </c>
      <c r="J173" s="86">
        <f t="shared" si="37"/>
        <v>6.8290026485251358</v>
      </c>
      <c r="K173" s="86">
        <f t="shared" si="37"/>
        <v>7.7835887430788686</v>
      </c>
      <c r="L173" s="86">
        <f t="shared" si="37"/>
        <v>7.7888135988117542</v>
      </c>
      <c r="M173" s="86">
        <f t="shared" si="37"/>
        <v>8.5085165791174386</v>
      </c>
      <c r="N173" s="86">
        <f t="shared" si="37"/>
        <v>8.2419109975601152</v>
      </c>
      <c r="O173" s="86">
        <f t="shared" si="37"/>
        <v>7.7227646580985816</v>
      </c>
      <c r="P173" s="86">
        <f t="shared" si="37"/>
        <v>9.2783194571442316</v>
      </c>
      <c r="Q173" s="86">
        <f t="shared" si="37"/>
        <v>10.634825331010825</v>
      </c>
      <c r="R173" s="86">
        <f t="shared" si="37"/>
        <v>12.242183369836116</v>
      </c>
      <c r="S173" s="86">
        <f>(S8/S$87)*100</f>
        <v>13.560646304450799</v>
      </c>
      <c r="T173" s="86">
        <f>(T8/T$87)*100</f>
        <v>14.71785897531476</v>
      </c>
      <c r="U173" s="86">
        <f t="shared" ref="U173" si="38">(U8/U$87)*100</f>
        <v>14.874651869112965</v>
      </c>
      <c r="X173" s="64"/>
      <c r="Y173" s="64"/>
      <c r="Z173" s="64"/>
      <c r="AA173" s="64"/>
      <c r="AB173" s="64"/>
    </row>
    <row r="174" spans="1:28" ht="15" customHeight="1" x14ac:dyDescent="0.35">
      <c r="A174" s="19" t="s">
        <v>130</v>
      </c>
      <c r="B174" s="386"/>
      <c r="C174" s="260" t="s">
        <v>124</v>
      </c>
      <c r="D174" s="86">
        <f t="shared" ref="D174:R189" si="39">(D9/D$87)*100</f>
        <v>6.8241527535509592</v>
      </c>
      <c r="E174" s="86">
        <f t="shared" si="39"/>
        <v>6.7999364504698816</v>
      </c>
      <c r="F174" s="86">
        <f t="shared" si="39"/>
        <v>8.0082598996095928</v>
      </c>
      <c r="G174" s="86">
        <f t="shared" si="39"/>
        <v>8.2131929007445059</v>
      </c>
      <c r="H174" s="86">
        <f t="shared" si="39"/>
        <v>8.0304201856907476</v>
      </c>
      <c r="I174" s="86">
        <f t="shared" si="39"/>
        <v>8.9754344641369617</v>
      </c>
      <c r="J174" s="86">
        <f t="shared" si="39"/>
        <v>10.053808601215206</v>
      </c>
      <c r="K174" s="86">
        <f t="shared" si="39"/>
        <v>10.311437235689061</v>
      </c>
      <c r="L174" s="86">
        <f t="shared" si="39"/>
        <v>12.42132335912396</v>
      </c>
      <c r="M174" s="86">
        <f t="shared" si="39"/>
        <v>12.099475741130462</v>
      </c>
      <c r="N174" s="86">
        <f t="shared" si="39"/>
        <v>12.075404931527107</v>
      </c>
      <c r="O174" s="86">
        <f t="shared" si="39"/>
        <v>9.4641413356929416</v>
      </c>
      <c r="P174" s="86">
        <f t="shared" si="39"/>
        <v>10.86448568205881</v>
      </c>
      <c r="Q174" s="86">
        <f t="shared" si="39"/>
        <v>10.586976881071203</v>
      </c>
      <c r="R174" s="86">
        <f t="shared" si="39"/>
        <v>13.041751453345668</v>
      </c>
      <c r="S174" s="86">
        <f>(S9/S$87)*100</f>
        <v>15.947359671760145</v>
      </c>
      <c r="T174" s="86">
        <f t="shared" ref="T174:U174" si="40">(T9/T$87)*100</f>
        <v>13.474392295784341</v>
      </c>
      <c r="U174" s="86">
        <f t="shared" si="40"/>
        <v>12.373434087036557</v>
      </c>
      <c r="X174" s="64"/>
      <c r="Y174" s="64"/>
      <c r="Z174" s="64"/>
      <c r="AA174" s="64"/>
      <c r="AB174" s="64"/>
    </row>
    <row r="175" spans="1:28" ht="15" customHeight="1" x14ac:dyDescent="0.35">
      <c r="A175" s="19" t="s">
        <v>130</v>
      </c>
      <c r="B175" s="386"/>
      <c r="C175" s="95" t="s">
        <v>126</v>
      </c>
      <c r="D175" s="32">
        <f t="shared" si="39"/>
        <v>6.2918057978237396</v>
      </c>
      <c r="E175" s="32">
        <f t="shared" si="39"/>
        <v>6.9105145586196262</v>
      </c>
      <c r="F175" s="32">
        <f t="shared" si="39"/>
        <v>7.8264324223833421</v>
      </c>
      <c r="G175" s="32">
        <f t="shared" si="39"/>
        <v>7.2521858791150624</v>
      </c>
      <c r="H175" s="32">
        <f t="shared" si="39"/>
        <v>6.2410199663995867</v>
      </c>
      <c r="I175" s="32">
        <f t="shared" si="39"/>
        <v>6.9470126102318108</v>
      </c>
      <c r="J175" s="32">
        <f t="shared" si="39"/>
        <v>6.8248260282509357</v>
      </c>
      <c r="K175" s="32">
        <f t="shared" si="39"/>
        <v>7.7835876531368529</v>
      </c>
      <c r="L175" s="32">
        <f t="shared" si="39"/>
        <v>7.7888126280227938</v>
      </c>
      <c r="M175" s="32">
        <f t="shared" si="39"/>
        <v>8.5085174076590384</v>
      </c>
      <c r="N175" s="32">
        <f t="shared" si="39"/>
        <v>8.2419101760496858</v>
      </c>
      <c r="O175" s="32">
        <f t="shared" si="39"/>
        <v>7.722621050799269</v>
      </c>
      <c r="P175" s="32">
        <f t="shared" si="39"/>
        <v>9.2783212618509072</v>
      </c>
      <c r="Q175" s="32">
        <f t="shared" si="39"/>
        <v>10.634826399649487</v>
      </c>
      <c r="R175" s="32">
        <f t="shared" si="39"/>
        <v>12.242184313873574</v>
      </c>
      <c r="S175" s="32">
        <f t="shared" ref="S175:U234" si="41">(S10/S$87)*100</f>
        <v>13.560646304450799</v>
      </c>
      <c r="T175" s="87">
        <f t="shared" si="41"/>
        <v>14.717858536777895</v>
      </c>
      <c r="U175" s="87">
        <f t="shared" si="41"/>
        <v>14.874651869112981</v>
      </c>
      <c r="V175" s="83"/>
      <c r="X175" s="64"/>
      <c r="Y175" s="64"/>
      <c r="Z175" s="64"/>
      <c r="AA175" s="64"/>
      <c r="AB175" s="64"/>
    </row>
    <row r="176" spans="1:28" s="42" customFormat="1" ht="15" customHeight="1" x14ac:dyDescent="0.35">
      <c r="A176" s="42" t="s">
        <v>130</v>
      </c>
      <c r="B176" s="386"/>
      <c r="C176" s="314" t="s">
        <v>123</v>
      </c>
      <c r="D176" s="42">
        <f t="shared" si="39"/>
        <v>5.9762459506603545</v>
      </c>
      <c r="E176" s="42">
        <f t="shared" si="39"/>
        <v>6.6296853335387453</v>
      </c>
      <c r="F176" s="42">
        <f t="shared" si="39"/>
        <v>7.4825822643614055</v>
      </c>
      <c r="G176" s="42">
        <f t="shared" si="39"/>
        <v>7.0418933700292872</v>
      </c>
      <c r="H176" s="42">
        <f t="shared" si="39"/>
        <v>6.0904271129490821</v>
      </c>
      <c r="I176" s="42">
        <f t="shared" si="39"/>
        <v>6.7239838566052912</v>
      </c>
      <c r="J176" s="42">
        <f t="shared" si="39"/>
        <v>6.7095671479019527</v>
      </c>
      <c r="K176" s="42">
        <f t="shared" si="39"/>
        <v>7.6650270305619745</v>
      </c>
      <c r="L176" s="42">
        <f t="shared" si="39"/>
        <v>7.5497053655505821</v>
      </c>
      <c r="M176" s="42">
        <f t="shared" si="39"/>
        <v>7.9790238122856154</v>
      </c>
      <c r="N176" s="42">
        <f t="shared" si="39"/>
        <v>7.4709333179984725</v>
      </c>
      <c r="O176" s="42">
        <f t="shared" si="39"/>
        <v>6.4980185093852452</v>
      </c>
      <c r="P176" s="42">
        <f t="shared" si="39"/>
        <v>6.8401318639010542</v>
      </c>
      <c r="Q176" s="42">
        <f t="shared" si="39"/>
        <v>7.7271209805828356</v>
      </c>
      <c r="R176" s="42">
        <f t="shared" si="39"/>
        <v>9.0205460312665195</v>
      </c>
      <c r="S176" s="42">
        <f t="shared" si="41"/>
        <v>10.088790547534254</v>
      </c>
      <c r="T176" s="79">
        <f t="shared" si="41"/>
        <v>10.542919603036429</v>
      </c>
      <c r="U176" s="79">
        <f t="shared" si="41"/>
        <v>10.081403571153192</v>
      </c>
      <c r="V176" s="83"/>
    </row>
    <row r="177" spans="1:28" ht="15" customHeight="1" x14ac:dyDescent="0.35">
      <c r="A177" s="19" t="s">
        <v>130</v>
      </c>
      <c r="B177" s="386"/>
      <c r="C177" s="20" t="s">
        <v>117</v>
      </c>
      <c r="D177" s="32">
        <f t="shared" si="39"/>
        <v>2.1323241132984467</v>
      </c>
      <c r="E177" s="32">
        <f t="shared" si="39"/>
        <v>2.3221383454013247</v>
      </c>
      <c r="F177" s="32">
        <f t="shared" si="39"/>
        <v>2.6946328313812979</v>
      </c>
      <c r="G177" s="32">
        <f t="shared" si="39"/>
        <v>2.5935817367065384</v>
      </c>
      <c r="H177" s="32">
        <f t="shared" si="39"/>
        <v>2.1045295942103905</v>
      </c>
      <c r="I177" s="32">
        <f t="shared" si="39"/>
        <v>2.097311349208629</v>
      </c>
      <c r="J177" s="32">
        <f t="shared" si="39"/>
        <v>1.8530873493975906</v>
      </c>
      <c r="K177" s="32">
        <f t="shared" si="39"/>
        <v>1.385437284736452</v>
      </c>
      <c r="L177" s="32">
        <f t="shared" si="39"/>
        <v>0.929731382694716</v>
      </c>
      <c r="M177" s="32">
        <f t="shared" si="39"/>
        <v>1.2135474837191575</v>
      </c>
      <c r="N177" s="32">
        <f t="shared" si="39"/>
        <v>1.2027528814478301</v>
      </c>
      <c r="O177" s="32">
        <f t="shared" si="39"/>
        <v>0.92227218660245436</v>
      </c>
      <c r="P177" s="32">
        <f t="shared" si="39"/>
        <v>1.1365958419558209</v>
      </c>
      <c r="Q177" s="32">
        <f t="shared" si="39"/>
        <v>1.2469581200508673</v>
      </c>
      <c r="R177" s="32">
        <f t="shared" si="39"/>
        <v>1.8365210331545958</v>
      </c>
      <c r="S177" s="32">
        <f t="shared" si="41"/>
        <v>1.6264587463377838</v>
      </c>
      <c r="T177" s="86">
        <f t="shared" si="41"/>
        <v>1.784813906881082</v>
      </c>
      <c r="U177" s="86">
        <f t="shared" si="41"/>
        <v>1.8833495072871596</v>
      </c>
      <c r="X177" s="64"/>
      <c r="Y177" s="64"/>
      <c r="Z177" s="64"/>
      <c r="AA177" s="64"/>
      <c r="AB177" s="64"/>
    </row>
    <row r="178" spans="1:28" ht="15" customHeight="1" x14ac:dyDescent="0.35">
      <c r="A178" s="19" t="s">
        <v>130</v>
      </c>
      <c r="B178" s="386"/>
      <c r="C178" s="254" t="s">
        <v>118</v>
      </c>
      <c r="D178" s="32">
        <f t="shared" si="39"/>
        <v>1.2468311321538335</v>
      </c>
      <c r="E178" s="32">
        <f t="shared" si="39"/>
        <v>1.5303169773532583</v>
      </c>
      <c r="F178" s="32">
        <f t="shared" si="39"/>
        <v>2.0139393939393941</v>
      </c>
      <c r="G178" s="32">
        <f t="shared" si="39"/>
        <v>1.4205303270879643</v>
      </c>
      <c r="H178" s="32">
        <f t="shared" si="39"/>
        <v>1.02513084776428</v>
      </c>
      <c r="I178" s="32">
        <f t="shared" si="39"/>
        <v>1.1819377818630972</v>
      </c>
      <c r="J178" s="32">
        <f t="shared" si="39"/>
        <v>1.5085064395513086</v>
      </c>
      <c r="K178" s="32">
        <f t="shared" si="39"/>
        <v>2.8650117713737631</v>
      </c>
      <c r="L178" s="32">
        <f t="shared" si="39"/>
        <v>2.740304245260123</v>
      </c>
      <c r="M178" s="32">
        <f t="shared" si="39"/>
        <v>2.0138051601570917</v>
      </c>
      <c r="N178" s="32">
        <f t="shared" si="39"/>
        <v>2.1527401480361794</v>
      </c>
      <c r="O178" s="32">
        <f t="shared" si="39"/>
        <v>1.3114080768226521</v>
      </c>
      <c r="P178" s="32">
        <f t="shared" si="39"/>
        <v>1.3818855575340487</v>
      </c>
      <c r="Q178" s="32">
        <f t="shared" si="39"/>
        <v>1.6830914647830129</v>
      </c>
      <c r="R178" s="32">
        <f t="shared" si="39"/>
        <v>2.1096976248017518</v>
      </c>
      <c r="S178" s="32">
        <f t="shared" si="41"/>
        <v>2.2072279433694146</v>
      </c>
      <c r="T178" s="86">
        <f t="shared" si="41"/>
        <v>1.7910174493818825</v>
      </c>
      <c r="U178" s="86">
        <f t="shared" si="41"/>
        <v>1.0477987542914873</v>
      </c>
      <c r="X178" s="64"/>
      <c r="Y178" s="64"/>
      <c r="Z178" s="64"/>
      <c r="AA178" s="64"/>
      <c r="AB178" s="64"/>
    </row>
    <row r="179" spans="1:28" ht="15" customHeight="1" x14ac:dyDescent="0.35">
      <c r="A179" s="19" t="s">
        <v>130</v>
      </c>
      <c r="B179" s="386"/>
      <c r="C179" s="254" t="s">
        <v>119</v>
      </c>
      <c r="D179" s="32">
        <f t="shared" si="39"/>
        <v>1.2468809701802475</v>
      </c>
      <c r="E179" s="32">
        <f t="shared" si="39"/>
        <v>1.1545351255584657</v>
      </c>
      <c r="F179" s="32">
        <f t="shared" si="39"/>
        <v>1.2982524632831383</v>
      </c>
      <c r="G179" s="32">
        <f t="shared" si="39"/>
        <v>1.4235630358844076</v>
      </c>
      <c r="H179" s="32">
        <f t="shared" si="39"/>
        <v>1.1518900232618248</v>
      </c>
      <c r="I179" s="32">
        <f t="shared" si="39"/>
        <v>1.0915161003073566</v>
      </c>
      <c r="J179" s="32">
        <f t="shared" si="39"/>
        <v>1.0233122143747404</v>
      </c>
      <c r="K179" s="32">
        <f t="shared" si="39"/>
        <v>1.7542213454244233</v>
      </c>
      <c r="L179" s="32">
        <f t="shared" si="39"/>
        <v>2.0305526701550352</v>
      </c>
      <c r="M179" s="32">
        <f t="shared" si="39"/>
        <v>3.089291928347722</v>
      </c>
      <c r="N179" s="32">
        <f t="shared" si="39"/>
        <v>2.4043646849096749</v>
      </c>
      <c r="O179" s="32">
        <f t="shared" si="39"/>
        <v>2.0069751080681191</v>
      </c>
      <c r="P179" s="32">
        <f t="shared" si="39"/>
        <v>2.0564109196785219</v>
      </c>
      <c r="Q179" s="32">
        <f t="shared" si="39"/>
        <v>2.497193754875664</v>
      </c>
      <c r="R179" s="32">
        <f t="shared" si="39"/>
        <v>3.0153311683407598</v>
      </c>
      <c r="S179" s="32">
        <f t="shared" si="41"/>
        <v>3.6115234820441744</v>
      </c>
      <c r="T179" s="86">
        <f t="shared" si="41"/>
        <v>3.0345698611153749</v>
      </c>
      <c r="U179" s="86">
        <f t="shared" si="41"/>
        <v>2.6502459038364399</v>
      </c>
      <c r="X179" s="64"/>
      <c r="Y179" s="64"/>
      <c r="Z179" s="64"/>
      <c r="AA179" s="64"/>
      <c r="AB179" s="64"/>
    </row>
    <row r="180" spans="1:28" ht="15" customHeight="1" x14ac:dyDescent="0.35">
      <c r="A180" s="19" t="s">
        <v>130</v>
      </c>
      <c r="B180" s="386"/>
      <c r="C180" s="254" t="s">
        <v>120</v>
      </c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X180" s="64"/>
      <c r="Y180" s="64"/>
      <c r="Z180" s="64"/>
      <c r="AA180" s="64"/>
      <c r="AB180" s="64"/>
    </row>
    <row r="181" spans="1:28" ht="15" customHeight="1" x14ac:dyDescent="0.35">
      <c r="A181" s="19" t="s">
        <v>130</v>
      </c>
      <c r="B181" s="386"/>
      <c r="C181" s="260" t="s">
        <v>121</v>
      </c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X181" s="64"/>
      <c r="Y181" s="64"/>
      <c r="Z181" s="64"/>
      <c r="AA181" s="64"/>
      <c r="AB181" s="64"/>
    </row>
    <row r="182" spans="1:28" ht="15" customHeight="1" x14ac:dyDescent="0.35">
      <c r="A182" s="19" t="s">
        <v>130</v>
      </c>
      <c r="B182" s="386"/>
      <c r="C182" s="260" t="s">
        <v>122</v>
      </c>
      <c r="D182" s="32">
        <f t="shared" si="39"/>
        <v>0.8479068028906056</v>
      </c>
      <c r="E182" s="32">
        <f t="shared" si="39"/>
        <v>0.1702511169311354</v>
      </c>
      <c r="F182" s="32">
        <f t="shared" si="39"/>
        <v>0.52567763524818734</v>
      </c>
      <c r="G182" s="32">
        <f t="shared" si="39"/>
        <v>1.1712995307152183</v>
      </c>
      <c r="H182" s="32">
        <f t="shared" si="39"/>
        <v>1.9399930727416643</v>
      </c>
      <c r="I182" s="32">
        <f t="shared" si="39"/>
        <v>2.2514506075316691</v>
      </c>
      <c r="J182" s="32">
        <f t="shared" si="39"/>
        <v>3.344241453313253</v>
      </c>
      <c r="K182" s="32">
        <f t="shared" si="39"/>
        <v>2.6464102051270872</v>
      </c>
      <c r="L182" s="32">
        <f t="shared" si="39"/>
        <v>4.871617993573377</v>
      </c>
      <c r="M182" s="32">
        <f t="shared" si="39"/>
        <v>4.1204519288448473</v>
      </c>
      <c r="N182" s="32">
        <f t="shared" si="39"/>
        <v>4.6044716135286334</v>
      </c>
      <c r="O182" s="32">
        <f t="shared" si="39"/>
        <v>2.9661228263076969</v>
      </c>
      <c r="P182" s="32">
        <f t="shared" si="39"/>
        <v>4.0243538181577554</v>
      </c>
      <c r="Q182" s="32">
        <f t="shared" si="39"/>
        <v>2.8598559004883679</v>
      </c>
      <c r="R182" s="32">
        <f t="shared" si="39"/>
        <v>4.0212054220791478</v>
      </c>
      <c r="S182" s="32">
        <f>(S17/S$87)*100</f>
        <v>5.858569124225891</v>
      </c>
      <c r="T182" s="86">
        <f t="shared" si="41"/>
        <v>2.9314726927479122</v>
      </c>
      <c r="U182" s="86">
        <f t="shared" si="41"/>
        <v>2.2920305158833658</v>
      </c>
      <c r="X182" s="64"/>
      <c r="Y182" s="64"/>
      <c r="Z182" s="64"/>
      <c r="AA182" s="64"/>
      <c r="AB182" s="64"/>
    </row>
    <row r="183" spans="1:28" ht="15" customHeight="1" x14ac:dyDescent="0.35">
      <c r="A183" s="19" t="s">
        <v>130</v>
      </c>
      <c r="B183" s="387"/>
      <c r="C183" s="261" t="s">
        <v>116</v>
      </c>
      <c r="D183" s="33">
        <f t="shared" si="39"/>
        <v>0.31556192374781955</v>
      </c>
      <c r="E183" s="33">
        <f t="shared" si="39"/>
        <v>0.28082922508088121</v>
      </c>
      <c r="F183" s="33">
        <f t="shared" si="39"/>
        <v>0.34385201710355084</v>
      </c>
      <c r="G183" s="33">
        <f t="shared" si="39"/>
        <v>0.21029603754278256</v>
      </c>
      <c r="H183" s="33">
        <f t="shared" si="39"/>
        <v>0.15058962264150944</v>
      </c>
      <c r="I183" s="33">
        <f t="shared" si="39"/>
        <v>0.2230258811363571</v>
      </c>
      <c r="J183" s="33">
        <f t="shared" si="39"/>
        <v>0.11943550062318239</v>
      </c>
      <c r="K183" s="33">
        <f t="shared" si="39"/>
        <v>0.11856171251689411</v>
      </c>
      <c r="L183" s="33">
        <f t="shared" si="39"/>
        <v>0.23910823326117134</v>
      </c>
      <c r="M183" s="33">
        <f t="shared" si="39"/>
        <v>0.52949276683182256</v>
      </c>
      <c r="N183" s="33">
        <f t="shared" si="39"/>
        <v>0.77097767956164209</v>
      </c>
      <c r="O183" s="33">
        <f t="shared" si="39"/>
        <v>1.2247461487133366</v>
      </c>
      <c r="P183" s="33">
        <f t="shared" si="39"/>
        <v>2.4381875932431782</v>
      </c>
      <c r="Q183" s="33">
        <f t="shared" si="39"/>
        <v>2.90770435042799</v>
      </c>
      <c r="R183" s="33">
        <f t="shared" si="39"/>
        <v>3.2216373385695949</v>
      </c>
      <c r="S183" s="33">
        <f t="shared" si="41"/>
        <v>3.4718557569165456</v>
      </c>
      <c r="T183" s="354">
        <f t="shared" si="41"/>
        <v>4.174939372278331</v>
      </c>
      <c r="U183" s="354">
        <f t="shared" si="41"/>
        <v>4.7932482979597735</v>
      </c>
      <c r="X183" s="32"/>
      <c r="Y183" s="32"/>
      <c r="Z183" s="32"/>
      <c r="AA183" s="64"/>
      <c r="AB183" s="32"/>
    </row>
    <row r="184" spans="1:28" x14ac:dyDescent="0.35">
      <c r="A184" s="19" t="s">
        <v>130</v>
      </c>
      <c r="B184" s="390" t="s">
        <v>4</v>
      </c>
      <c r="C184" s="260" t="s">
        <v>59</v>
      </c>
      <c r="D184" s="34">
        <f t="shared" si="39"/>
        <v>0.42258700888778133</v>
      </c>
      <c r="E184" s="34">
        <f t="shared" si="39"/>
        <v>0.39882337082113695</v>
      </c>
      <c r="F184" s="34">
        <f t="shared" si="39"/>
        <v>0.57036066183305445</v>
      </c>
      <c r="G184" s="34">
        <f t="shared" si="39"/>
        <v>0.59821636498359265</v>
      </c>
      <c r="H184" s="34">
        <f t="shared" si="39"/>
        <v>0.45567006978547431</v>
      </c>
      <c r="I184" s="34">
        <f t="shared" si="39"/>
        <v>0.33539913250797115</v>
      </c>
      <c r="J184" s="34">
        <f t="shared" si="39"/>
        <v>0.40375467386788538</v>
      </c>
      <c r="K184" s="34">
        <f t="shared" si="39"/>
        <v>0.3230184854165758</v>
      </c>
      <c r="L184" s="34">
        <f t="shared" si="39"/>
        <v>3.6753099243755395E-2</v>
      </c>
      <c r="M184" s="34">
        <f t="shared" si="39"/>
        <v>0.13643594544882098</v>
      </c>
      <c r="N184" s="34">
        <f t="shared" si="39"/>
        <v>0.14351705044895544</v>
      </c>
      <c r="O184" s="34">
        <f t="shared" si="39"/>
        <v>9.3914822013983587E-2</v>
      </c>
      <c r="P184" s="34">
        <f t="shared" si="39"/>
        <v>0.10030439385918476</v>
      </c>
      <c r="Q184" s="34">
        <f t="shared" si="39"/>
        <v>0.25717483997136048</v>
      </c>
      <c r="R184" s="34">
        <f t="shared" si="39"/>
        <v>0.16737784155275282</v>
      </c>
      <c r="S184" s="34">
        <f t="shared" si="41"/>
        <v>0.17347678110910333</v>
      </c>
      <c r="T184" s="34">
        <f t="shared" si="41"/>
        <v>0.16212883336037645</v>
      </c>
      <c r="U184" s="34">
        <f t="shared" si="41"/>
        <v>0.23798647808666021</v>
      </c>
      <c r="X184" s="34"/>
      <c r="Y184" s="34"/>
      <c r="Z184" s="34"/>
      <c r="AA184" s="64"/>
      <c r="AB184" s="34"/>
    </row>
    <row r="185" spans="1:28" x14ac:dyDescent="0.35">
      <c r="A185" s="19" t="s">
        <v>130</v>
      </c>
      <c r="B185" s="390"/>
      <c r="C185" s="20" t="s">
        <v>60</v>
      </c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X185" s="34"/>
      <c r="Y185" s="34"/>
      <c r="Z185" s="34"/>
      <c r="AA185" s="34"/>
      <c r="AB185" s="34"/>
    </row>
    <row r="186" spans="1:28" x14ac:dyDescent="0.35">
      <c r="A186" s="19" t="s">
        <v>130</v>
      </c>
      <c r="B186" s="390"/>
      <c r="C186" s="254" t="s">
        <v>61</v>
      </c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X186" s="34"/>
      <c r="Y186" s="34"/>
      <c r="Z186" s="34"/>
      <c r="AA186" s="34"/>
      <c r="AB186" s="34"/>
    </row>
    <row r="187" spans="1:28" x14ac:dyDescent="0.35">
      <c r="A187" s="19" t="s">
        <v>130</v>
      </c>
      <c r="B187" s="390"/>
      <c r="C187" s="254" t="s">
        <v>62</v>
      </c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X187" s="34"/>
      <c r="Y187" s="34"/>
      <c r="Z187" s="34"/>
      <c r="AA187" s="34"/>
      <c r="AB187" s="34"/>
    </row>
    <row r="188" spans="1:28" x14ac:dyDescent="0.35">
      <c r="A188" s="19" t="s">
        <v>130</v>
      </c>
      <c r="B188" s="391"/>
      <c r="C188" s="255" t="s">
        <v>63</v>
      </c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X188" s="34"/>
      <c r="Y188" s="34"/>
      <c r="Z188" s="34"/>
      <c r="AA188" s="34"/>
      <c r="AB188" s="34"/>
    </row>
    <row r="189" spans="1:28" x14ac:dyDescent="0.35">
      <c r="A189" s="19" t="s">
        <v>130</v>
      </c>
      <c r="B189" s="390" t="s">
        <v>5</v>
      </c>
      <c r="C189" s="17" t="s">
        <v>59</v>
      </c>
      <c r="D189" s="34">
        <f t="shared" si="39"/>
        <v>0</v>
      </c>
      <c r="E189" s="34">
        <f t="shared" si="39"/>
        <v>0</v>
      </c>
      <c r="F189" s="34">
        <f t="shared" si="39"/>
        <v>0</v>
      </c>
      <c r="G189" s="34">
        <f t="shared" si="39"/>
        <v>0</v>
      </c>
      <c r="H189" s="34">
        <f t="shared" si="39"/>
        <v>0</v>
      </c>
      <c r="I189" s="34">
        <f t="shared" si="39"/>
        <v>0</v>
      </c>
      <c r="J189" s="34">
        <f t="shared" si="39"/>
        <v>0</v>
      </c>
      <c r="K189" s="34">
        <f t="shared" si="39"/>
        <v>0</v>
      </c>
      <c r="L189" s="34">
        <f t="shared" si="39"/>
        <v>3.6203632692289024E-2</v>
      </c>
      <c r="M189" s="34">
        <f t="shared" si="39"/>
        <v>0.45238702835269357</v>
      </c>
      <c r="N189" s="34">
        <f t="shared" si="39"/>
        <v>0.22554897434422927</v>
      </c>
      <c r="O189" s="34">
        <f t="shared" si="39"/>
        <v>0.16459282253619195</v>
      </c>
      <c r="P189" s="34">
        <f t="shared" si="39"/>
        <v>0.12369880648731893</v>
      </c>
      <c r="Q189" s="34">
        <f t="shared" si="39"/>
        <v>0.26964959338298944</v>
      </c>
      <c r="R189" s="34">
        <f t="shared" si="39"/>
        <v>0.11164706215542632</v>
      </c>
      <c r="S189" s="34">
        <f t="shared" si="41"/>
        <v>7.7918369853160474E-2</v>
      </c>
      <c r="T189" s="34">
        <f t="shared" si="41"/>
        <v>7.3389582995294494E-2</v>
      </c>
      <c r="U189" s="34">
        <f t="shared" si="41"/>
        <v>0.17032453446460219</v>
      </c>
      <c r="X189" s="34"/>
      <c r="Y189" s="34"/>
      <c r="Z189" s="34"/>
      <c r="AA189" s="64"/>
      <c r="AB189" s="34"/>
    </row>
    <row r="190" spans="1:28" x14ac:dyDescent="0.35">
      <c r="A190" s="19" t="s">
        <v>130</v>
      </c>
      <c r="B190" s="390"/>
      <c r="C190" s="20" t="s">
        <v>60</v>
      </c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X190" s="35"/>
      <c r="Y190" s="35"/>
      <c r="Z190" s="35"/>
      <c r="AA190" s="64"/>
      <c r="AB190" s="35"/>
    </row>
    <row r="191" spans="1:28" x14ac:dyDescent="0.35">
      <c r="A191" s="19" t="s">
        <v>130</v>
      </c>
      <c r="B191" s="390"/>
      <c r="C191" s="20" t="s">
        <v>61</v>
      </c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X191" s="35"/>
      <c r="Y191" s="35"/>
      <c r="Z191" s="35"/>
      <c r="AA191" s="64"/>
      <c r="AB191" s="35"/>
    </row>
    <row r="192" spans="1:28" x14ac:dyDescent="0.35">
      <c r="A192" s="19" t="s">
        <v>130</v>
      </c>
      <c r="B192" s="390"/>
      <c r="C192" s="20" t="s">
        <v>62</v>
      </c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X192" s="35"/>
      <c r="Y192" s="35"/>
      <c r="Z192" s="35"/>
      <c r="AA192" s="35"/>
      <c r="AB192" s="35"/>
    </row>
    <row r="193" spans="1:28" x14ac:dyDescent="0.35">
      <c r="A193" s="19" t="s">
        <v>130</v>
      </c>
      <c r="B193" s="391"/>
      <c r="C193" s="27" t="s">
        <v>63</v>
      </c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X193" s="35"/>
      <c r="Y193" s="35"/>
      <c r="Z193" s="35"/>
      <c r="AA193" s="35"/>
      <c r="AB193" s="35"/>
    </row>
    <row r="194" spans="1:28" x14ac:dyDescent="0.35">
      <c r="A194" s="19" t="s">
        <v>130</v>
      </c>
      <c r="B194" s="390" t="s">
        <v>6</v>
      </c>
      <c r="C194" s="17" t="s">
        <v>59</v>
      </c>
      <c r="D194" s="34">
        <f t="shared" ref="D194:R209" si="42">(D29/D$87)*100</f>
        <v>0</v>
      </c>
      <c r="E194" s="34">
        <f t="shared" si="42"/>
        <v>0</v>
      </c>
      <c r="F194" s="34">
        <f t="shared" si="42"/>
        <v>0</v>
      </c>
      <c r="G194" s="34">
        <f t="shared" si="42"/>
        <v>0</v>
      </c>
      <c r="H194" s="34">
        <f t="shared" si="42"/>
        <v>0</v>
      </c>
      <c r="I194" s="34">
        <f t="shared" si="42"/>
        <v>0</v>
      </c>
      <c r="J194" s="34">
        <f t="shared" si="42"/>
        <v>9.4645824678022425E-4</v>
      </c>
      <c r="K194" s="34">
        <f t="shared" si="42"/>
        <v>8.7293455988141436E-3</v>
      </c>
      <c r="L194" s="34">
        <f t="shared" si="42"/>
        <v>3.8150064557465849E-2</v>
      </c>
      <c r="M194" s="34">
        <f t="shared" si="42"/>
        <v>4.0071585994332776E-2</v>
      </c>
      <c r="N194" s="34">
        <f t="shared" si="42"/>
        <v>5.2712216681590776E-2</v>
      </c>
      <c r="O194" s="34">
        <f t="shared" si="42"/>
        <v>3.8063912501087933E-2</v>
      </c>
      <c r="P194" s="34">
        <f t="shared" si="42"/>
        <v>5.4062394725443955E-2</v>
      </c>
      <c r="Q194" s="34">
        <f t="shared" si="42"/>
        <v>8.8519080543295894E-2</v>
      </c>
      <c r="R194" s="34">
        <f t="shared" si="42"/>
        <v>0.11469677516803865</v>
      </c>
      <c r="S194" s="34">
        <f t="shared" si="41"/>
        <v>0.13364326941632604</v>
      </c>
      <c r="T194" s="34">
        <f t="shared" si="41"/>
        <v>0.11822515359753717</v>
      </c>
      <c r="U194" s="34">
        <f t="shared" si="41"/>
        <v>7.9899294098509432E-2</v>
      </c>
      <c r="X194" s="34"/>
      <c r="Y194" s="34"/>
      <c r="Z194" s="34"/>
      <c r="AA194" s="64"/>
      <c r="AB194" s="34"/>
    </row>
    <row r="195" spans="1:28" x14ac:dyDescent="0.35">
      <c r="A195" s="19" t="s">
        <v>130</v>
      </c>
      <c r="B195" s="390"/>
      <c r="C195" s="20" t="s">
        <v>60</v>
      </c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X195" s="35"/>
      <c r="Y195" s="35"/>
      <c r="Z195" s="35"/>
      <c r="AA195" s="35"/>
      <c r="AB195" s="35"/>
    </row>
    <row r="196" spans="1:28" x14ac:dyDescent="0.35">
      <c r="A196" s="19" t="s">
        <v>130</v>
      </c>
      <c r="B196" s="390"/>
      <c r="C196" s="20" t="s">
        <v>61</v>
      </c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X196" s="35"/>
      <c r="Y196" s="35"/>
      <c r="Z196" s="35"/>
      <c r="AA196" s="35"/>
      <c r="AB196" s="35"/>
    </row>
    <row r="197" spans="1:28" x14ac:dyDescent="0.35">
      <c r="A197" s="19" t="s">
        <v>130</v>
      </c>
      <c r="B197" s="390"/>
      <c r="C197" s="20" t="s">
        <v>62</v>
      </c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X197" s="35"/>
      <c r="Y197" s="35"/>
      <c r="Z197" s="35"/>
      <c r="AA197" s="35"/>
      <c r="AB197" s="35"/>
    </row>
    <row r="198" spans="1:28" x14ac:dyDescent="0.35">
      <c r="A198" s="19" t="s">
        <v>130</v>
      </c>
      <c r="B198" s="391"/>
      <c r="C198" s="27" t="s">
        <v>63</v>
      </c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X198" s="35"/>
      <c r="Y198" s="35"/>
      <c r="Z198" s="35"/>
      <c r="AA198" s="35"/>
      <c r="AB198" s="35"/>
    </row>
    <row r="199" spans="1:28" x14ac:dyDescent="0.35">
      <c r="A199" s="19" t="s">
        <v>130</v>
      </c>
      <c r="B199" s="393" t="s">
        <v>7</v>
      </c>
      <c r="C199" s="28" t="s">
        <v>59</v>
      </c>
      <c r="D199" s="34">
        <f t="shared" si="42"/>
        <v>2.7280733449622065</v>
      </c>
      <c r="E199" s="34">
        <f t="shared" si="42"/>
        <v>3.1309062548143585</v>
      </c>
      <c r="F199" s="34">
        <f t="shared" si="42"/>
        <v>3.6363859453430005</v>
      </c>
      <c r="G199" s="34">
        <f t="shared" si="42"/>
        <v>3.5380738153205602</v>
      </c>
      <c r="H199" s="34">
        <f t="shared" si="42"/>
        <v>3.4511937839234945</v>
      </c>
      <c r="I199" s="34">
        <f t="shared" si="42"/>
        <v>4.0590181828627241</v>
      </c>
      <c r="J199" s="34">
        <f t="shared" si="42"/>
        <v>4.3145928541753218</v>
      </c>
      <c r="K199" s="34">
        <f t="shared" si="42"/>
        <v>5.1265978549941149</v>
      </c>
      <c r="L199" s="34">
        <f t="shared" si="42"/>
        <v>5.1501664903066722</v>
      </c>
      <c r="M199" s="34">
        <f t="shared" si="42"/>
        <v>4.4141026065918769</v>
      </c>
      <c r="N199" s="34">
        <f t="shared" si="42"/>
        <v>4.5300943915483005</v>
      </c>
      <c r="O199" s="34">
        <f t="shared" si="42"/>
        <v>4.5385157677913481</v>
      </c>
      <c r="P199" s="34">
        <f t="shared" si="42"/>
        <v>6.2656810962991489</v>
      </c>
      <c r="Q199" s="34">
        <f t="shared" si="42"/>
        <v>7.6812929459161978</v>
      </c>
      <c r="R199" s="34">
        <f t="shared" si="42"/>
        <v>7.9285491088286379</v>
      </c>
      <c r="S199" s="34">
        <f t="shared" si="41"/>
        <v>8.4347976351292075</v>
      </c>
      <c r="T199" s="34">
        <f t="shared" si="41"/>
        <v>10.040269524757599</v>
      </c>
      <c r="U199" s="34">
        <f t="shared" si="41"/>
        <v>10.692892035403938</v>
      </c>
      <c r="V199" s="83"/>
      <c r="X199" s="34"/>
      <c r="Y199" s="34"/>
      <c r="Z199" s="34"/>
      <c r="AA199" s="64"/>
      <c r="AB199" s="34"/>
    </row>
    <row r="200" spans="1:28" x14ac:dyDescent="0.35">
      <c r="A200" s="19" t="s">
        <v>130</v>
      </c>
      <c r="B200" s="390"/>
      <c r="C200" s="20" t="s">
        <v>60</v>
      </c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X200" s="35"/>
      <c r="Y200" s="35"/>
      <c r="Z200" s="35"/>
      <c r="AA200" s="35"/>
      <c r="AB200" s="35"/>
    </row>
    <row r="201" spans="1:28" x14ac:dyDescent="0.35">
      <c r="A201" s="19" t="s">
        <v>130</v>
      </c>
      <c r="B201" s="390"/>
      <c r="C201" s="20" t="s">
        <v>61</v>
      </c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X201" s="35"/>
      <c r="Y201" s="35"/>
      <c r="Z201" s="35"/>
      <c r="AA201" s="35"/>
      <c r="AB201" s="35"/>
    </row>
    <row r="202" spans="1:28" x14ac:dyDescent="0.35">
      <c r="A202" s="19" t="s">
        <v>130</v>
      </c>
      <c r="B202" s="390"/>
      <c r="C202" s="20" t="s">
        <v>62</v>
      </c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X202" s="35"/>
      <c r="Y202" s="35"/>
      <c r="Z202" s="35"/>
      <c r="AA202" s="35"/>
      <c r="AB202" s="35"/>
    </row>
    <row r="203" spans="1:28" x14ac:dyDescent="0.35">
      <c r="A203" s="19" t="s">
        <v>130</v>
      </c>
      <c r="B203" s="391"/>
      <c r="C203" s="27" t="s">
        <v>63</v>
      </c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X203" s="35"/>
      <c r="Y203" s="35"/>
      <c r="Z203" s="35"/>
      <c r="AA203" s="35"/>
      <c r="AB203" s="35"/>
    </row>
    <row r="204" spans="1:28" x14ac:dyDescent="0.35">
      <c r="A204" s="19" t="s">
        <v>130</v>
      </c>
      <c r="B204" s="393" t="s">
        <v>8</v>
      </c>
      <c r="C204" s="28" t="s">
        <v>59</v>
      </c>
      <c r="D204" s="34">
        <f t="shared" si="42"/>
        <v>0</v>
      </c>
      <c r="E204" s="34">
        <f t="shared" si="42"/>
        <v>0</v>
      </c>
      <c r="F204" s="34">
        <f t="shared" si="42"/>
        <v>0</v>
      </c>
      <c r="G204" s="34">
        <f t="shared" si="42"/>
        <v>0</v>
      </c>
      <c r="H204" s="34">
        <f t="shared" si="42"/>
        <v>0</v>
      </c>
      <c r="I204" s="34">
        <f t="shared" si="42"/>
        <v>0</v>
      </c>
      <c r="J204" s="34">
        <f t="shared" si="42"/>
        <v>0</v>
      </c>
      <c r="K204" s="34">
        <f t="shared" si="42"/>
        <v>0</v>
      </c>
      <c r="L204" s="34">
        <f t="shared" si="42"/>
        <v>0.35258181323961979</v>
      </c>
      <c r="M204" s="34">
        <f t="shared" si="42"/>
        <v>0.31756093923475898</v>
      </c>
      <c r="N204" s="34">
        <f t="shared" si="42"/>
        <v>0.2210824221413491</v>
      </c>
      <c r="O204" s="34">
        <f t="shared" si="42"/>
        <v>0.22637950042066782</v>
      </c>
      <c r="P204" s="34">
        <f t="shared" si="42"/>
        <v>0.1502189710765677</v>
      </c>
      <c r="Q204" s="34">
        <f t="shared" si="42"/>
        <v>2.787704243564124E-2</v>
      </c>
      <c r="R204" s="34">
        <f t="shared" si="42"/>
        <v>0.29825069858771996</v>
      </c>
      <c r="S204" s="34">
        <f t="shared" si="41"/>
        <v>0.29538604585884459</v>
      </c>
      <c r="T204" s="34">
        <f t="shared" si="41"/>
        <v>0.28841692576886474</v>
      </c>
      <c r="U204" s="34">
        <f t="shared" si="41"/>
        <v>0.19430140807013641</v>
      </c>
      <c r="X204" s="34"/>
      <c r="Y204" s="34"/>
      <c r="Z204" s="34"/>
      <c r="AA204" s="64"/>
      <c r="AB204" s="34"/>
    </row>
    <row r="205" spans="1:28" x14ac:dyDescent="0.35">
      <c r="A205" s="19" t="s">
        <v>130</v>
      </c>
      <c r="B205" s="390"/>
      <c r="C205" s="20" t="s">
        <v>60</v>
      </c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X205" s="35"/>
      <c r="Y205" s="35"/>
      <c r="Z205" s="35"/>
      <c r="AA205" s="35"/>
      <c r="AB205" s="35"/>
    </row>
    <row r="206" spans="1:28" x14ac:dyDescent="0.35">
      <c r="A206" s="19" t="s">
        <v>130</v>
      </c>
      <c r="B206" s="390"/>
      <c r="C206" s="20" t="s">
        <v>61</v>
      </c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X206" s="35"/>
      <c r="Y206" s="35"/>
      <c r="Z206" s="35"/>
      <c r="AA206" s="35"/>
      <c r="AB206" s="35"/>
    </row>
    <row r="207" spans="1:28" x14ac:dyDescent="0.35">
      <c r="A207" s="19" t="s">
        <v>130</v>
      </c>
      <c r="B207" s="390"/>
      <c r="C207" s="20" t="s">
        <v>62</v>
      </c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X207" s="35"/>
      <c r="Y207" s="35"/>
      <c r="Z207" s="35"/>
      <c r="AA207" s="35"/>
      <c r="AB207" s="35"/>
    </row>
    <row r="208" spans="1:28" x14ac:dyDescent="0.35">
      <c r="A208" s="19" t="s">
        <v>130</v>
      </c>
      <c r="B208" s="391"/>
      <c r="C208" s="27" t="s">
        <v>63</v>
      </c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X208" s="35"/>
      <c r="Y208" s="35"/>
      <c r="Z208" s="35"/>
      <c r="AA208" s="35"/>
      <c r="AB208" s="35"/>
    </row>
    <row r="209" spans="1:28" x14ac:dyDescent="0.35">
      <c r="A209" s="19" t="s">
        <v>130</v>
      </c>
      <c r="B209" s="393" t="s">
        <v>9</v>
      </c>
      <c r="C209" s="28" t="s">
        <v>59</v>
      </c>
      <c r="D209" s="34">
        <f t="shared" si="42"/>
        <v>1.7473066699892019</v>
      </c>
      <c r="E209" s="34">
        <f t="shared" si="42"/>
        <v>1.6673278385456787</v>
      </c>
      <c r="F209" s="34">
        <f t="shared" si="42"/>
        <v>1.7012344301914852</v>
      </c>
      <c r="G209" s="34">
        <f t="shared" si="42"/>
        <v>1.2663138209660914</v>
      </c>
      <c r="H209" s="34">
        <f t="shared" si="42"/>
        <v>1.0510710131817007</v>
      </c>
      <c r="I209" s="34">
        <f t="shared" si="42"/>
        <v>1.4065693849998564</v>
      </c>
      <c r="J209" s="34">
        <f t="shared" si="42"/>
        <v>1.2062162442874949</v>
      </c>
      <c r="K209" s="34">
        <f t="shared" si="42"/>
        <v>1.1185704320530148</v>
      </c>
      <c r="L209" s="34">
        <f t="shared" si="42"/>
        <v>1.003424943451543</v>
      </c>
      <c r="M209" s="34">
        <f t="shared" si="42"/>
        <v>1.3228810048552537</v>
      </c>
      <c r="N209" s="34">
        <f t="shared" si="42"/>
        <v>1.1094235461319182</v>
      </c>
      <c r="O209" s="34">
        <f t="shared" si="42"/>
        <v>0.83947460036554578</v>
      </c>
      <c r="P209" s="34">
        <f t="shared" si="42"/>
        <v>1.3093375523364936</v>
      </c>
      <c r="Q209" s="34">
        <f t="shared" si="42"/>
        <v>0.91184532524017647</v>
      </c>
      <c r="R209" s="34">
        <f t="shared" si="42"/>
        <v>1.6634935994260251</v>
      </c>
      <c r="S209" s="34">
        <f t="shared" si="41"/>
        <v>2.1649585094998334</v>
      </c>
      <c r="T209" s="34">
        <f t="shared" si="41"/>
        <v>1.7762549828751355</v>
      </c>
      <c r="U209" s="34">
        <f t="shared" si="41"/>
        <v>1.5362690049147698</v>
      </c>
      <c r="V209" s="83"/>
      <c r="X209" s="34"/>
      <c r="Y209" s="34"/>
      <c r="Z209" s="34"/>
      <c r="AA209" s="64"/>
      <c r="AB209" s="34"/>
    </row>
    <row r="210" spans="1:28" x14ac:dyDescent="0.35">
      <c r="A210" s="19" t="s">
        <v>130</v>
      </c>
      <c r="B210" s="390"/>
      <c r="C210" s="20" t="s">
        <v>60</v>
      </c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X210" s="35"/>
      <c r="Y210" s="35"/>
      <c r="Z210" s="35"/>
      <c r="AA210" s="35"/>
      <c r="AB210" s="35"/>
    </row>
    <row r="211" spans="1:28" x14ac:dyDescent="0.35">
      <c r="A211" s="19" t="s">
        <v>130</v>
      </c>
      <c r="B211" s="390"/>
      <c r="C211" s="20" t="s">
        <v>61</v>
      </c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X211" s="35"/>
      <c r="Y211" s="35"/>
      <c r="Z211" s="35"/>
      <c r="AA211" s="35"/>
      <c r="AB211" s="35"/>
    </row>
    <row r="212" spans="1:28" x14ac:dyDescent="0.35">
      <c r="A212" s="19" t="s">
        <v>130</v>
      </c>
      <c r="B212" s="390"/>
      <c r="C212" s="20" t="s">
        <v>62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X212" s="35"/>
      <c r="Y212" s="35"/>
      <c r="Z212" s="35"/>
      <c r="AA212" s="35"/>
      <c r="AB212" s="35"/>
    </row>
    <row r="213" spans="1:28" x14ac:dyDescent="0.35">
      <c r="A213" s="19" t="s">
        <v>130</v>
      </c>
      <c r="B213" s="391"/>
      <c r="C213" s="27" t="s">
        <v>63</v>
      </c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X213" s="35"/>
      <c r="Y213" s="35"/>
      <c r="Z213" s="35"/>
      <c r="AA213" s="35"/>
      <c r="AB213" s="35"/>
    </row>
    <row r="214" spans="1:28" x14ac:dyDescent="0.35">
      <c r="A214" s="19" t="s">
        <v>130</v>
      </c>
      <c r="B214" s="393" t="s">
        <v>1</v>
      </c>
      <c r="C214" s="28" t="s">
        <v>59</v>
      </c>
      <c r="D214" s="34">
        <f t="shared" ref="D214:R229" si="43">(D49/D$87)*100</f>
        <v>0.48918514826812853</v>
      </c>
      <c r="E214" s="34">
        <f t="shared" si="43"/>
        <v>0.72208827607456472</v>
      </c>
      <c r="F214" s="34">
        <f t="shared" si="43"/>
        <v>0.60485034393009851</v>
      </c>
      <c r="G214" s="34">
        <f t="shared" si="43"/>
        <v>0.65975794784940545</v>
      </c>
      <c r="H214" s="34">
        <f t="shared" si="43"/>
        <v>0.46215430343758074</v>
      </c>
      <c r="I214" s="34">
        <f t="shared" si="43"/>
        <v>0.51999827650590302</v>
      </c>
      <c r="J214" s="34">
        <f t="shared" si="43"/>
        <v>0.43811279601163272</v>
      </c>
      <c r="K214" s="34">
        <f t="shared" si="43"/>
        <v>0.54120307799625056</v>
      </c>
      <c r="L214" s="34">
        <f t="shared" si="43"/>
        <v>0.46939879039695565</v>
      </c>
      <c r="M214" s="34">
        <f t="shared" si="43"/>
        <v>0.53091537276086631</v>
      </c>
      <c r="N214" s="34">
        <f t="shared" si="43"/>
        <v>0.59495346143419292</v>
      </c>
      <c r="O214" s="34">
        <f t="shared" si="43"/>
        <v>0.42497461487133364</v>
      </c>
      <c r="P214" s="34">
        <f t="shared" si="43"/>
        <v>0.37500782039559166</v>
      </c>
      <c r="Q214" s="34">
        <f t="shared" si="43"/>
        <v>0.43201053677719953</v>
      </c>
      <c r="R214" s="34">
        <f t="shared" si="43"/>
        <v>0.70287317800770333</v>
      </c>
      <c r="S214" s="34">
        <f t="shared" si="41"/>
        <v>0.67161146295679031</v>
      </c>
      <c r="T214" s="34">
        <f t="shared" si="41"/>
        <v>0.70405383478562122</v>
      </c>
      <c r="U214" s="34">
        <f t="shared" si="41"/>
        <v>0.65157296181967617</v>
      </c>
      <c r="V214" s="83"/>
      <c r="X214" s="34"/>
      <c r="Y214" s="34"/>
      <c r="Z214" s="34"/>
      <c r="AA214" s="64"/>
      <c r="AB214" s="34"/>
    </row>
    <row r="215" spans="1:28" x14ac:dyDescent="0.35">
      <c r="A215" s="19" t="s">
        <v>130</v>
      </c>
      <c r="B215" s="390"/>
      <c r="C215" s="20" t="s">
        <v>60</v>
      </c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X215" s="35"/>
      <c r="Y215" s="35"/>
      <c r="Z215" s="35"/>
      <c r="AA215" s="35"/>
      <c r="AB215" s="35"/>
    </row>
    <row r="216" spans="1:28" x14ac:dyDescent="0.35">
      <c r="A216" s="19" t="s">
        <v>130</v>
      </c>
      <c r="B216" s="390"/>
      <c r="C216" s="20" t="s">
        <v>61</v>
      </c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X216" s="35"/>
      <c r="Y216" s="35"/>
      <c r="Z216" s="35"/>
      <c r="AA216" s="35"/>
      <c r="AB216" s="35"/>
    </row>
    <row r="217" spans="1:28" x14ac:dyDescent="0.35">
      <c r="A217" s="19" t="s">
        <v>130</v>
      </c>
      <c r="B217" s="390"/>
      <c r="C217" s="20" t="s">
        <v>62</v>
      </c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X217" s="35"/>
      <c r="Y217" s="35"/>
      <c r="Z217" s="35"/>
      <c r="AA217" s="35"/>
      <c r="AB217" s="35"/>
    </row>
    <row r="218" spans="1:28" x14ac:dyDescent="0.35">
      <c r="A218" s="19" t="s">
        <v>130</v>
      </c>
      <c r="B218" s="391"/>
      <c r="C218" s="27" t="s">
        <v>63</v>
      </c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X218" s="35"/>
      <c r="Y218" s="35"/>
      <c r="Z218" s="35"/>
      <c r="AA218" s="35"/>
      <c r="AB218" s="35"/>
    </row>
    <row r="219" spans="1:28" x14ac:dyDescent="0.35">
      <c r="A219" s="19" t="s">
        <v>130</v>
      </c>
      <c r="B219" s="393" t="s">
        <v>166</v>
      </c>
      <c r="C219" s="28" t="s">
        <v>59</v>
      </c>
      <c r="D219" s="34">
        <f t="shared" si="43"/>
        <v>0</v>
      </c>
      <c r="E219" s="34">
        <f t="shared" si="43"/>
        <v>0</v>
      </c>
      <c r="F219" s="34">
        <f t="shared" si="43"/>
        <v>0</v>
      </c>
      <c r="G219" s="34">
        <f t="shared" si="43"/>
        <v>0</v>
      </c>
      <c r="H219" s="34">
        <f t="shared" si="43"/>
        <v>0</v>
      </c>
      <c r="I219" s="34">
        <f t="shared" si="43"/>
        <v>0</v>
      </c>
      <c r="J219" s="34">
        <f t="shared" si="43"/>
        <v>0</v>
      </c>
      <c r="K219" s="34">
        <f t="shared" si="43"/>
        <v>0</v>
      </c>
      <c r="L219" s="34">
        <f t="shared" si="43"/>
        <v>5.8731761302410465E-2</v>
      </c>
      <c r="M219" s="34">
        <f t="shared" si="43"/>
        <v>1.7805359007075746E-2</v>
      </c>
      <c r="N219" s="34">
        <f t="shared" si="43"/>
        <v>0.29553016175540348</v>
      </c>
      <c r="O219" s="34">
        <f t="shared" si="43"/>
        <v>9.5802025007978187E-2</v>
      </c>
      <c r="P219" s="34">
        <f t="shared" si="43"/>
        <v>3.6180157851677171E-2</v>
      </c>
      <c r="Q219" s="34">
        <f t="shared" si="43"/>
        <v>4.7544802675871203E-2</v>
      </c>
      <c r="R219" s="34">
        <f t="shared" si="43"/>
        <v>6.3368986481383574E-2</v>
      </c>
      <c r="S219" s="34">
        <f t="shared" si="41"/>
        <v>8.5265609375274123E-2</v>
      </c>
      <c r="T219" s="34">
        <f t="shared" si="41"/>
        <v>0.38045353482640515</v>
      </c>
      <c r="U219" s="34">
        <f t="shared" si="41"/>
        <v>0.34059017214321796</v>
      </c>
      <c r="X219" s="34"/>
      <c r="Y219" s="34"/>
      <c r="Z219" s="34"/>
      <c r="AA219" s="64"/>
      <c r="AB219" s="34"/>
    </row>
    <row r="220" spans="1:28" x14ac:dyDescent="0.35">
      <c r="A220" s="19" t="s">
        <v>130</v>
      </c>
      <c r="B220" s="390"/>
      <c r="C220" s="20" t="s">
        <v>60</v>
      </c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X220" s="35"/>
      <c r="Y220" s="35"/>
      <c r="Z220" s="35"/>
      <c r="AA220" s="35"/>
      <c r="AB220" s="35"/>
    </row>
    <row r="221" spans="1:28" x14ac:dyDescent="0.35">
      <c r="A221" s="19" t="s">
        <v>130</v>
      </c>
      <c r="B221" s="390"/>
      <c r="C221" s="20" t="s">
        <v>61</v>
      </c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X221" s="35"/>
      <c r="Y221" s="35"/>
      <c r="Z221" s="35"/>
      <c r="AA221" s="35"/>
      <c r="AB221" s="35"/>
    </row>
    <row r="222" spans="1:28" x14ac:dyDescent="0.35">
      <c r="A222" s="19" t="s">
        <v>130</v>
      </c>
      <c r="B222" s="390"/>
      <c r="C222" s="20" t="s">
        <v>62</v>
      </c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X222" s="35"/>
      <c r="Y222" s="35"/>
      <c r="Z222" s="35"/>
      <c r="AA222" s="35"/>
      <c r="AB222" s="35"/>
    </row>
    <row r="223" spans="1:28" x14ac:dyDescent="0.35">
      <c r="A223" s="19" t="s">
        <v>130</v>
      </c>
      <c r="B223" s="391"/>
      <c r="C223" s="27" t="s">
        <v>63</v>
      </c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X223" s="35"/>
      <c r="Y223" s="35"/>
      <c r="Z223" s="35"/>
      <c r="AA223" s="35"/>
      <c r="AB223" s="35"/>
    </row>
    <row r="224" spans="1:28" x14ac:dyDescent="0.35">
      <c r="A224" s="19" t="s">
        <v>130</v>
      </c>
      <c r="B224" s="393" t="s">
        <v>11</v>
      </c>
      <c r="C224" s="28" t="s">
        <v>59</v>
      </c>
      <c r="D224" s="34">
        <f t="shared" si="43"/>
        <v>0.90465362571642161</v>
      </c>
      <c r="E224" s="34">
        <f t="shared" si="43"/>
        <v>0.99136881836388835</v>
      </c>
      <c r="F224" s="34">
        <f t="shared" si="43"/>
        <v>1.3136010410857035</v>
      </c>
      <c r="G224" s="34">
        <f t="shared" si="43"/>
        <v>1.189823929995413</v>
      </c>
      <c r="H224" s="34">
        <f t="shared" si="43"/>
        <v>0.82093079607133623</v>
      </c>
      <c r="I224" s="34">
        <f t="shared" si="43"/>
        <v>0.62602763335535572</v>
      </c>
      <c r="J224" s="34">
        <f t="shared" si="43"/>
        <v>0.46120300166181971</v>
      </c>
      <c r="K224" s="34">
        <f t="shared" si="43"/>
        <v>0.66546845707808344</v>
      </c>
      <c r="L224" s="34">
        <f t="shared" si="43"/>
        <v>0.52467260142317662</v>
      </c>
      <c r="M224" s="34">
        <f t="shared" si="43"/>
        <v>0.78425273832999165</v>
      </c>
      <c r="N224" s="34">
        <f t="shared" si="43"/>
        <v>0.47078955367338388</v>
      </c>
      <c r="O224" s="34">
        <f t="shared" si="43"/>
        <v>0.80674736719951268</v>
      </c>
      <c r="P224" s="34">
        <f t="shared" si="43"/>
        <v>0.68813886616295306</v>
      </c>
      <c r="Q224" s="34">
        <f t="shared" si="43"/>
        <v>0.78055024204665679</v>
      </c>
      <c r="R224" s="34">
        <f t="shared" si="43"/>
        <v>1.0199899932029304</v>
      </c>
      <c r="S224" s="34">
        <f t="shared" si="41"/>
        <v>1.3615234820441746</v>
      </c>
      <c r="T224" s="34">
        <f t="shared" si="41"/>
        <v>1.1539645925334714</v>
      </c>
      <c r="U224" s="34">
        <f t="shared" si="41"/>
        <v>0.94877150189638781</v>
      </c>
      <c r="V224" s="83"/>
      <c r="W224" s="76"/>
      <c r="X224" s="34"/>
      <c r="Y224" s="34"/>
      <c r="Z224" s="34"/>
      <c r="AA224" s="64"/>
      <c r="AB224" s="34"/>
    </row>
    <row r="225" spans="1:28" x14ac:dyDescent="0.35">
      <c r="A225" s="19" t="s">
        <v>130</v>
      </c>
      <c r="B225" s="390"/>
      <c r="C225" s="20" t="s">
        <v>60</v>
      </c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X225" s="35"/>
      <c r="Y225" s="35"/>
      <c r="Z225" s="35"/>
      <c r="AA225" s="35"/>
      <c r="AB225" s="35"/>
    </row>
    <row r="226" spans="1:28" x14ac:dyDescent="0.35">
      <c r="A226" s="19" t="s">
        <v>130</v>
      </c>
      <c r="B226" s="390"/>
      <c r="C226" s="20" t="s">
        <v>61</v>
      </c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X226" s="35"/>
      <c r="Y226" s="35"/>
      <c r="Z226" s="35"/>
      <c r="AA226" s="35"/>
      <c r="AB226" s="35"/>
    </row>
    <row r="227" spans="1:28" x14ac:dyDescent="0.35">
      <c r="A227" s="19" t="s">
        <v>130</v>
      </c>
      <c r="B227" s="390"/>
      <c r="C227" s="20" t="s">
        <v>62</v>
      </c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X227" s="35"/>
      <c r="Y227" s="35"/>
      <c r="Z227" s="35"/>
      <c r="AA227" s="35"/>
      <c r="AB227" s="35"/>
    </row>
    <row r="228" spans="1:28" x14ac:dyDescent="0.35">
      <c r="A228" s="19" t="s">
        <v>130</v>
      </c>
      <c r="B228" s="391"/>
      <c r="C228" s="27" t="s">
        <v>63</v>
      </c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X228" s="35"/>
      <c r="Y228" s="35"/>
      <c r="Z228" s="35"/>
      <c r="AA228" s="35"/>
      <c r="AB228" s="35"/>
    </row>
    <row r="229" spans="1:28" x14ac:dyDescent="0.35">
      <c r="A229" s="19" t="s">
        <v>130</v>
      </c>
      <c r="B229" s="393" t="s">
        <v>12</v>
      </c>
      <c r="C229" s="28" t="s">
        <v>59</v>
      </c>
      <c r="D229" s="34">
        <f t="shared" si="43"/>
        <v>0</v>
      </c>
      <c r="E229" s="34">
        <f t="shared" si="43"/>
        <v>0</v>
      </c>
      <c r="F229" s="34">
        <f t="shared" si="43"/>
        <v>0</v>
      </c>
      <c r="G229" s="34">
        <f t="shared" si="43"/>
        <v>0</v>
      </c>
      <c r="H229" s="34">
        <f t="shared" si="43"/>
        <v>0</v>
      </c>
      <c r="I229" s="34">
        <f t="shared" si="43"/>
        <v>0</v>
      </c>
      <c r="J229" s="34">
        <f t="shared" si="43"/>
        <v>0</v>
      </c>
      <c r="K229" s="34">
        <f t="shared" si="43"/>
        <v>0</v>
      </c>
      <c r="L229" s="34">
        <f t="shared" si="43"/>
        <v>0.118729431408906</v>
      </c>
      <c r="M229" s="34">
        <f t="shared" si="43"/>
        <v>0.49210482708336784</v>
      </c>
      <c r="N229" s="34">
        <f t="shared" si="43"/>
        <v>0.59825839789036128</v>
      </c>
      <c r="O229" s="34">
        <f t="shared" si="43"/>
        <v>0.49415561809161856</v>
      </c>
      <c r="P229" s="34">
        <f t="shared" si="43"/>
        <v>0.17569120265652824</v>
      </c>
      <c r="Q229" s="34">
        <f t="shared" si="43"/>
        <v>0.13836199066009808</v>
      </c>
      <c r="R229" s="34">
        <f t="shared" si="43"/>
        <v>0.17193707046295598</v>
      </c>
      <c r="S229" s="34">
        <f t="shared" si="41"/>
        <v>0.16206513920808407</v>
      </c>
      <c r="T229" s="34">
        <f t="shared" si="41"/>
        <v>2.070157127758945E-2</v>
      </c>
      <c r="U229" s="34">
        <f t="shared" si="41"/>
        <v>2.2044478215083776E-2</v>
      </c>
      <c r="X229" s="34"/>
      <c r="Y229" s="34"/>
      <c r="Z229" s="34"/>
      <c r="AA229" s="64"/>
      <c r="AB229" s="34"/>
    </row>
    <row r="230" spans="1:28" x14ac:dyDescent="0.35">
      <c r="A230" s="19" t="s">
        <v>130</v>
      </c>
      <c r="B230" s="390"/>
      <c r="C230" s="20" t="s">
        <v>60</v>
      </c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X230" s="35"/>
      <c r="Y230" s="35"/>
      <c r="Z230" s="35"/>
      <c r="AA230" s="35"/>
      <c r="AB230" s="35"/>
    </row>
    <row r="231" spans="1:28" x14ac:dyDescent="0.35">
      <c r="A231" s="19" t="s">
        <v>130</v>
      </c>
      <c r="B231" s="390"/>
      <c r="C231" s="20" t="s">
        <v>61</v>
      </c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X231" s="35"/>
      <c r="Y231" s="35"/>
      <c r="Z231" s="35"/>
      <c r="AA231" s="35"/>
      <c r="AB231" s="35"/>
    </row>
    <row r="232" spans="1:28" x14ac:dyDescent="0.35">
      <c r="A232" s="19" t="s">
        <v>130</v>
      </c>
      <c r="B232" s="390"/>
      <c r="C232" s="20" t="s">
        <v>62</v>
      </c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X232" s="35"/>
      <c r="Y232" s="35"/>
      <c r="Z232" s="35"/>
      <c r="AA232" s="35"/>
      <c r="AB232" s="35"/>
    </row>
    <row r="233" spans="1:28" ht="15" thickBot="1" x14ac:dyDescent="0.4">
      <c r="A233" s="19" t="s">
        <v>130</v>
      </c>
      <c r="B233" s="394"/>
      <c r="C233" s="69" t="s">
        <v>63</v>
      </c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X233" s="35"/>
      <c r="Y233" s="35"/>
      <c r="Z233" s="35"/>
      <c r="AA233" s="35"/>
      <c r="AB233" s="35"/>
    </row>
    <row r="234" spans="1:28" x14ac:dyDescent="0.35">
      <c r="A234" s="19" t="s">
        <v>130</v>
      </c>
      <c r="B234" s="388" t="s">
        <v>92</v>
      </c>
      <c r="C234" s="17" t="s">
        <v>59</v>
      </c>
      <c r="D234" s="34">
        <f t="shared" ref="D234:R234" si="44">(D69/D$87)*100</f>
        <v>1.8976015449788188</v>
      </c>
      <c r="E234" s="34">
        <f t="shared" si="44"/>
        <v>2.1524418425512248</v>
      </c>
      <c r="F234" s="34">
        <f t="shared" si="44"/>
        <v>2.4763153002416805</v>
      </c>
      <c r="G234" s="34">
        <f t="shared" si="44"/>
        <v>2.3612557778483469</v>
      </c>
      <c r="H234" s="34">
        <f t="shared" si="44"/>
        <v>2.5399699534763505</v>
      </c>
      <c r="I234" s="34">
        <f t="shared" si="44"/>
        <v>3.0517507827535693</v>
      </c>
      <c r="J234" s="34">
        <f t="shared" si="44"/>
        <v>3.1332117262152055</v>
      </c>
      <c r="K234" s="34">
        <f t="shared" si="44"/>
        <v>3.6239885338100013</v>
      </c>
      <c r="L234" s="34">
        <f t="shared" si="44"/>
        <v>3.4536768631867116</v>
      </c>
      <c r="M234" s="34">
        <f t="shared" si="44"/>
        <v>2.8625308631746402</v>
      </c>
      <c r="N234" s="34">
        <f t="shared" si="44"/>
        <v>2.8600967739285452</v>
      </c>
      <c r="O234" s="34">
        <f t="shared" si="44"/>
        <v>2.8953726536888218</v>
      </c>
      <c r="P234" s="34">
        <f t="shared" si="44"/>
        <v>3.0497509504788489</v>
      </c>
      <c r="Q234" s="34">
        <f t="shared" si="44"/>
        <v>0.23432841403336291</v>
      </c>
      <c r="R234" s="34">
        <f t="shared" si="44"/>
        <v>3.5109956763084358</v>
      </c>
      <c r="S234" s="34">
        <f t="shared" si="41"/>
        <v>3.9534648514938335</v>
      </c>
      <c r="T234" s="34">
        <f t="shared" si="41"/>
        <v>4.8396292609338207</v>
      </c>
      <c r="U234" s="34">
        <f t="shared" si="41"/>
        <v>4.9693037434011007</v>
      </c>
      <c r="W234" s="76"/>
      <c r="X234" s="34"/>
      <c r="Y234" s="34"/>
      <c r="Z234" s="34"/>
      <c r="AA234" s="64"/>
      <c r="AB234" s="34"/>
    </row>
    <row r="235" spans="1:28" x14ac:dyDescent="0.35">
      <c r="A235" s="19" t="s">
        <v>130</v>
      </c>
      <c r="B235" s="388"/>
      <c r="C235" s="20" t="s">
        <v>60</v>
      </c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X235" s="35"/>
      <c r="Y235" s="35"/>
      <c r="Z235" s="35"/>
      <c r="AA235" s="35"/>
      <c r="AB235" s="35"/>
    </row>
    <row r="236" spans="1:28" x14ac:dyDescent="0.35">
      <c r="A236" s="19" t="s">
        <v>130</v>
      </c>
      <c r="B236" s="388"/>
      <c r="C236" s="20" t="s">
        <v>61</v>
      </c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5"/>
      <c r="X236" s="35"/>
      <c r="Y236" s="35"/>
      <c r="Z236" s="35"/>
      <c r="AA236" s="35"/>
      <c r="AB236" s="35"/>
    </row>
    <row r="237" spans="1:28" x14ac:dyDescent="0.35">
      <c r="A237" s="19" t="s">
        <v>130</v>
      </c>
      <c r="B237" s="388"/>
      <c r="C237" s="20" t="s">
        <v>62</v>
      </c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X237" s="35"/>
      <c r="Y237" s="35"/>
      <c r="Z237" s="35"/>
      <c r="AA237" s="35"/>
      <c r="AB237" s="35"/>
    </row>
    <row r="238" spans="1:28" x14ac:dyDescent="0.35">
      <c r="A238" s="19" t="s">
        <v>130</v>
      </c>
      <c r="B238" s="392"/>
      <c r="C238" s="26" t="s">
        <v>63</v>
      </c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X238" s="35"/>
      <c r="Y238" s="35"/>
      <c r="Z238" s="35"/>
      <c r="AA238" s="35"/>
      <c r="AB238" s="35"/>
    </row>
    <row r="239" spans="1:28" x14ac:dyDescent="0.35">
      <c r="A239" s="19" t="s">
        <v>130</v>
      </c>
      <c r="B239" s="393" t="s">
        <v>93</v>
      </c>
      <c r="C239" s="28" t="s">
        <v>59</v>
      </c>
      <c r="D239" s="34">
        <f t="shared" ref="D239:R239" si="45">(D74/D$87)*100</f>
        <v>0.13982265968934296</v>
      </c>
      <c r="E239" s="34">
        <f t="shared" si="45"/>
        <v>0.1572215375134802</v>
      </c>
      <c r="F239" s="34">
        <f t="shared" si="45"/>
        <v>0.19077709611451943</v>
      </c>
      <c r="G239" s="34">
        <f t="shared" si="45"/>
        <v>0.16405031579690202</v>
      </c>
      <c r="H239" s="34">
        <f t="shared" si="45"/>
        <v>0.16458871801499095</v>
      </c>
      <c r="I239" s="34">
        <f t="shared" si="45"/>
        <v>0.2057306178726338</v>
      </c>
      <c r="J239" s="34">
        <f t="shared" si="45"/>
        <v>0.22029107810552553</v>
      </c>
      <c r="K239" s="34">
        <f t="shared" si="45"/>
        <v>0.39046300736800804</v>
      </c>
      <c r="L239" s="34">
        <f t="shared" si="45"/>
        <v>0.56014425923948397</v>
      </c>
      <c r="M239" s="34">
        <f t="shared" si="45"/>
        <v>0.48539446865627128</v>
      </c>
      <c r="N239" s="34">
        <f t="shared" si="45"/>
        <v>0.27983849104964387</v>
      </c>
      <c r="O239" s="34">
        <f t="shared" si="45"/>
        <v>0.35772795845542371</v>
      </c>
      <c r="P239" s="34">
        <f t="shared" si="45"/>
        <v>0.43010371047692381</v>
      </c>
      <c r="Q239" s="34">
        <f t="shared" si="45"/>
        <v>0.28438558620173759</v>
      </c>
      <c r="R239" s="34">
        <f t="shared" si="45"/>
        <v>0.56786213276942832</v>
      </c>
      <c r="S239" s="34">
        <f t="shared" ref="S239:U239" si="46">(S74/S$87)*100</f>
        <v>0.63909580533674848</v>
      </c>
      <c r="T239" s="34">
        <f t="shared" si="46"/>
        <v>0.93992922014989189</v>
      </c>
      <c r="U239" s="34">
        <f t="shared" si="46"/>
        <v>2.5705042212823521</v>
      </c>
      <c r="X239" s="34"/>
      <c r="Y239" s="34"/>
      <c r="Z239" s="34"/>
      <c r="AA239" s="64"/>
      <c r="AB239" s="34"/>
    </row>
    <row r="240" spans="1:28" x14ac:dyDescent="0.35">
      <c r="A240" s="19" t="s">
        <v>130</v>
      </c>
      <c r="B240" s="390"/>
      <c r="C240" s="20" t="s">
        <v>60</v>
      </c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X240" s="35"/>
      <c r="Y240" s="35"/>
      <c r="Z240" s="35"/>
      <c r="AA240" s="35"/>
      <c r="AB240" s="35"/>
    </row>
    <row r="241" spans="1:28" x14ac:dyDescent="0.35">
      <c r="A241" s="19" t="s">
        <v>130</v>
      </c>
      <c r="B241" s="390"/>
      <c r="C241" s="20" t="s">
        <v>61</v>
      </c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X241" s="35"/>
      <c r="Y241" s="35"/>
      <c r="Z241" s="35"/>
      <c r="AA241" s="35"/>
      <c r="AB241" s="35"/>
    </row>
    <row r="242" spans="1:28" x14ac:dyDescent="0.35">
      <c r="A242" s="19" t="s">
        <v>130</v>
      </c>
      <c r="B242" s="390"/>
      <c r="C242" s="20" t="s">
        <v>62</v>
      </c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X242" s="35"/>
      <c r="Y242" s="35"/>
      <c r="Z242" s="35"/>
      <c r="AA242" s="35"/>
      <c r="AB242" s="35"/>
    </row>
    <row r="243" spans="1:28" x14ac:dyDescent="0.35">
      <c r="A243" s="19" t="s">
        <v>130</v>
      </c>
      <c r="B243" s="391"/>
      <c r="C243" s="27" t="s">
        <v>63</v>
      </c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X243" s="35"/>
      <c r="Y243" s="35"/>
      <c r="Z243" s="35"/>
      <c r="AA243" s="35"/>
      <c r="AB243" s="35"/>
    </row>
    <row r="244" spans="1:28" x14ac:dyDescent="0.35">
      <c r="A244" s="19" t="s">
        <v>130</v>
      </c>
      <c r="B244" s="388" t="s">
        <v>94</v>
      </c>
      <c r="C244" s="17" t="s">
        <v>59</v>
      </c>
      <c r="D244" s="35">
        <f t="shared" ref="D244:R244" si="47">(D79/D$87)*100</f>
        <v>0.69064914029404434</v>
      </c>
      <c r="E244" s="35">
        <f t="shared" si="47"/>
        <v>0.82124287474965341</v>
      </c>
      <c r="F244" s="35">
        <f t="shared" si="47"/>
        <v>0.96929354898680053</v>
      </c>
      <c r="G244" s="35">
        <f t="shared" si="47"/>
        <v>1.0127677216753113</v>
      </c>
      <c r="H244" s="35">
        <f t="shared" si="47"/>
        <v>0.74663511243215297</v>
      </c>
      <c r="I244" s="35">
        <f t="shared" si="47"/>
        <v>0.80153678223652081</v>
      </c>
      <c r="J244" s="35">
        <f t="shared" si="47"/>
        <v>0.96109004985459079</v>
      </c>
      <c r="K244" s="35">
        <f t="shared" si="47"/>
        <v>1.112146313816105</v>
      </c>
      <c r="L244" s="35">
        <f t="shared" si="47"/>
        <v>1.1363453678804765</v>
      </c>
      <c r="M244" s="35">
        <f t="shared" si="47"/>
        <v>1.0661772747609659</v>
      </c>
      <c r="N244" s="35">
        <f t="shared" si="47"/>
        <v>1.3901591265701119</v>
      </c>
      <c r="O244" s="35">
        <f t="shared" si="47"/>
        <v>1.2854151556471032</v>
      </c>
      <c r="P244" s="35">
        <f t="shared" si="47"/>
        <v>2.7858264353433757</v>
      </c>
      <c r="Q244" s="35">
        <f t="shared" si="47"/>
        <v>7.1625789456810978</v>
      </c>
      <c r="R244" s="35">
        <f t="shared" si="47"/>
        <v>3.8496912997507744</v>
      </c>
      <c r="S244" s="35">
        <f t="shared" ref="S244:U244" si="48">(S79/S$87)*100</f>
        <v>3.8422369782986263</v>
      </c>
      <c r="T244" s="35">
        <f t="shared" si="48"/>
        <v>4.2607110436738864</v>
      </c>
      <c r="U244" s="35">
        <f t="shared" si="48"/>
        <v>3.1530840707204852</v>
      </c>
      <c r="X244" s="35"/>
      <c r="Y244" s="35"/>
      <c r="Z244" s="35"/>
      <c r="AA244" s="64"/>
      <c r="AB244" s="35"/>
    </row>
    <row r="245" spans="1:28" x14ac:dyDescent="0.35">
      <c r="A245" s="19" t="s">
        <v>130</v>
      </c>
      <c r="B245" s="388"/>
      <c r="C245" s="20" t="s">
        <v>60</v>
      </c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X245" s="35"/>
      <c r="Y245" s="35"/>
      <c r="Z245" s="35"/>
      <c r="AA245" s="35"/>
      <c r="AB245" s="35"/>
    </row>
    <row r="246" spans="1:28" x14ac:dyDescent="0.35">
      <c r="A246" s="19" t="s">
        <v>130</v>
      </c>
      <c r="B246" s="388"/>
      <c r="C246" s="20" t="s">
        <v>61</v>
      </c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X246" s="35"/>
      <c r="Y246" s="35"/>
      <c r="Z246" s="35"/>
      <c r="AA246" s="35"/>
      <c r="AB246" s="35"/>
    </row>
    <row r="247" spans="1:28" x14ac:dyDescent="0.35">
      <c r="A247" s="19" t="s">
        <v>130</v>
      </c>
      <c r="B247" s="388"/>
      <c r="C247" s="20" t="s">
        <v>62</v>
      </c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X247" s="35"/>
      <c r="Y247" s="35"/>
      <c r="Z247" s="35"/>
      <c r="AA247" s="35"/>
      <c r="AB247" s="35"/>
    </row>
    <row r="248" spans="1:28" x14ac:dyDescent="0.35">
      <c r="A248" s="19" t="s">
        <v>130</v>
      </c>
      <c r="B248" s="389"/>
      <c r="C248" s="25" t="s">
        <v>63</v>
      </c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X248" s="35"/>
      <c r="Y248" s="35"/>
      <c r="Z248" s="35"/>
      <c r="AA248" s="35"/>
      <c r="AB248" s="35"/>
    </row>
    <row r="249" spans="1:28" x14ac:dyDescent="0.35">
      <c r="A249" s="19" t="s">
        <v>130</v>
      </c>
    </row>
    <row r="250" spans="1:28" x14ac:dyDescent="0.35">
      <c r="A250" s="19" t="s">
        <v>130</v>
      </c>
    </row>
    <row r="251" spans="1:28" ht="15" customHeight="1" x14ac:dyDescent="0.35">
      <c r="A251" s="19" t="s">
        <v>130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  <c r="X251" s="77"/>
      <c r="Y251" s="77"/>
      <c r="Z251" s="77"/>
      <c r="AA251" s="77"/>
      <c r="AB251" s="77"/>
    </row>
    <row r="252" spans="1:28" ht="15" customHeight="1" x14ac:dyDescent="0.35">
      <c r="A252" s="19" t="s">
        <v>130</v>
      </c>
      <c r="B252" s="385" t="s">
        <v>0</v>
      </c>
      <c r="C252" s="260" t="s">
        <v>125</v>
      </c>
      <c r="D252" s="102">
        <f>(D8/D$88)/D$89</f>
        <v>63.70484680709864</v>
      </c>
      <c r="E252" s="64">
        <f t="shared" ref="E252:R252" si="49">(E8/E$88)/E$89</f>
        <v>69.587951624682546</v>
      </c>
      <c r="F252" s="64">
        <f t="shared" si="49"/>
        <v>74.995116766637807</v>
      </c>
      <c r="G252" s="64">
        <f>(G8/G$88)/G$89</f>
        <v>66.253851401018153</v>
      </c>
      <c r="H252" s="64">
        <f t="shared" si="49"/>
        <v>57.252694049703578</v>
      </c>
      <c r="I252" s="64">
        <f t="shared" si="49"/>
        <v>67.962609303811121</v>
      </c>
      <c r="J252" s="64">
        <f t="shared" si="49"/>
        <v>71.461055788995807</v>
      </c>
      <c r="K252" s="64">
        <f t="shared" si="49"/>
        <v>96.017932405366935</v>
      </c>
      <c r="L252" s="64">
        <f t="shared" si="49"/>
        <v>108.23544854464247</v>
      </c>
      <c r="M252" s="64">
        <f t="shared" si="49"/>
        <v>147.78727314458345</v>
      </c>
      <c r="N252" s="64">
        <f t="shared" si="49"/>
        <v>146.44806025319184</v>
      </c>
      <c r="O252" s="64">
        <f t="shared" si="49"/>
        <v>153.00158494249581</v>
      </c>
      <c r="P252" s="64">
        <f t="shared" si="49"/>
        <v>220.61013984453689</v>
      </c>
      <c r="Q252" s="64">
        <f t="shared" si="49"/>
        <v>281.31553447762906</v>
      </c>
      <c r="R252" s="64">
        <f t="shared" si="49"/>
        <v>360.89198550601634</v>
      </c>
      <c r="S252" s="64">
        <f>(S8/S$88)/S$89</f>
        <v>423.63526614907101</v>
      </c>
      <c r="T252" s="64">
        <f>(T8/T$88)/T$89</f>
        <v>452.87164180419222</v>
      </c>
      <c r="U252" s="64">
        <f>(U8/U$88)/U$89</f>
        <v>461.85102737112254</v>
      </c>
      <c r="X252" s="64"/>
      <c r="Y252" s="64"/>
      <c r="Z252" s="64"/>
      <c r="AA252" s="64"/>
      <c r="AB252" s="64"/>
    </row>
    <row r="253" spans="1:28" ht="15" customHeight="1" x14ac:dyDescent="0.35">
      <c r="A253" s="19" t="s">
        <v>130</v>
      </c>
      <c r="B253" s="386"/>
      <c r="C253" s="260" t="s">
        <v>124</v>
      </c>
      <c r="D253" s="64">
        <f t="shared" ref="D253:R268" si="50">(D9/D$88)/D$89</f>
        <v>69.094863420968082</v>
      </c>
      <c r="E253" s="64">
        <f t="shared" si="50"/>
        <v>68.474444956633434</v>
      </c>
      <c r="F253" s="64">
        <f t="shared" si="50"/>
        <v>76.737421496164103</v>
      </c>
      <c r="G253" s="102">
        <f>(G9/G$88)/G$89</f>
        <v>75.033294277403499</v>
      </c>
      <c r="H253" s="64">
        <f t="shared" si="50"/>
        <v>73.667995049593216</v>
      </c>
      <c r="I253" s="64">
        <f t="shared" si="50"/>
        <v>87.806692209474292</v>
      </c>
      <c r="J253" s="64">
        <f t="shared" si="50"/>
        <v>105.20654542409514</v>
      </c>
      <c r="K253" s="64">
        <f t="shared" si="50"/>
        <v>127.20133555089907</v>
      </c>
      <c r="L253" s="64">
        <f t="shared" si="50"/>
        <v>172.6100500720585</v>
      </c>
      <c r="M253" s="64">
        <f t="shared" si="50"/>
        <v>210.15984509560514</v>
      </c>
      <c r="N253" s="64">
        <f t="shared" si="50"/>
        <v>214.56427150420376</v>
      </c>
      <c r="O253" s="64">
        <f t="shared" si="50"/>
        <v>187.50132738569403</v>
      </c>
      <c r="P253" s="64">
        <f t="shared" si="50"/>
        <v>258.32433521271287</v>
      </c>
      <c r="Q253" s="64">
        <f t="shared" si="50"/>
        <v>280.04983317556434</v>
      </c>
      <c r="R253" s="64">
        <f t="shared" si="50"/>
        <v>384.46275752336658</v>
      </c>
      <c r="S253" s="64">
        <f t="shared" ref="S253" si="51">(S9/S$88)/S$89</f>
        <v>498.1963106510417</v>
      </c>
      <c r="T253" s="64">
        <f t="shared" ref="T253:U253" si="52">(T9/T$88)/T$89</f>
        <v>414.60990838004085</v>
      </c>
      <c r="U253" s="64">
        <f t="shared" si="52"/>
        <v>384.18937770726404</v>
      </c>
      <c r="X253" s="64"/>
      <c r="Y253" s="64"/>
      <c r="Z253" s="64"/>
      <c r="AA253" s="64"/>
      <c r="AB253" s="64"/>
    </row>
    <row r="254" spans="1:28" ht="15" customHeight="1" x14ac:dyDescent="0.35">
      <c r="A254" s="19" t="s">
        <v>130</v>
      </c>
      <c r="B254" s="386"/>
      <c r="C254" s="95" t="s">
        <v>126</v>
      </c>
      <c r="D254" s="64">
        <f t="shared" si="50"/>
        <v>63.704825781584844</v>
      </c>
      <c r="E254" s="64">
        <f t="shared" si="50"/>
        <v>69.587951624682546</v>
      </c>
      <c r="F254" s="64">
        <f t="shared" si="50"/>
        <v>74.995098952389611</v>
      </c>
      <c r="G254" s="102">
        <f>(G10/G$88)/G$89</f>
        <v>66.253819166081499</v>
      </c>
      <c r="H254" s="64">
        <f t="shared" si="50"/>
        <v>57.252723687906247</v>
      </c>
      <c r="I254" s="64">
        <f t="shared" si="50"/>
        <v>67.962637405387781</v>
      </c>
      <c r="J254" s="64">
        <f t="shared" si="50"/>
        <v>71.417350183684817</v>
      </c>
      <c r="K254" s="64">
        <f t="shared" si="50"/>
        <v>96.017918959900811</v>
      </c>
      <c r="L254" s="64">
        <f t="shared" si="50"/>
        <v>108.23543505429799</v>
      </c>
      <c r="M254" s="64">
        <f t="shared" si="50"/>
        <v>147.78728753579992</v>
      </c>
      <c r="N254" s="64">
        <f t="shared" si="50"/>
        <v>146.44804565601785</v>
      </c>
      <c r="O254" s="64">
        <f t="shared" si="50"/>
        <v>152.99873982868272</v>
      </c>
      <c r="P254" s="64">
        <f t="shared" si="50"/>
        <v>220.61018275495763</v>
      </c>
      <c r="Q254" s="64">
        <f t="shared" si="50"/>
        <v>281.31556274557391</v>
      </c>
      <c r="R254" s="64">
        <f t="shared" si="50"/>
        <v>360.89201333565615</v>
      </c>
      <c r="S254" s="64">
        <f t="shared" ref="S254:S313" si="53">(S10/S$88)/S$89</f>
        <v>423.63526614907101</v>
      </c>
      <c r="T254" s="64">
        <f t="shared" ref="T254:U254" si="54">(T10/T$88)/T$89</f>
        <v>452.87162831031992</v>
      </c>
      <c r="U254" s="64">
        <f t="shared" si="54"/>
        <v>461.85102737112305</v>
      </c>
      <c r="X254" s="64"/>
      <c r="Y254" s="64"/>
      <c r="Z254" s="64"/>
      <c r="AA254" s="64"/>
      <c r="AB254" s="64"/>
    </row>
    <row r="255" spans="1:28" ht="15" customHeight="1" x14ac:dyDescent="0.35">
      <c r="A255" s="19" t="s">
        <v>130</v>
      </c>
      <c r="B255" s="386"/>
      <c r="C255" s="260" t="s">
        <v>123</v>
      </c>
      <c r="D255" s="64">
        <f t="shared" si="50"/>
        <v>60.509767680115743</v>
      </c>
      <c r="E255" s="64">
        <f t="shared" si="50"/>
        <v>66.760039120634659</v>
      </c>
      <c r="F255" s="64">
        <f t="shared" si="50"/>
        <v>71.700229050759873</v>
      </c>
      <c r="G255" s="64">
        <f t="shared" si="50"/>
        <v>64.332649176620237</v>
      </c>
      <c r="H255" s="64">
        <f t="shared" si="50"/>
        <v>55.871242603981926</v>
      </c>
      <c r="I255" s="64">
        <f t="shared" si="50"/>
        <v>65.780746690036267</v>
      </c>
      <c r="J255" s="64">
        <f t="shared" si="50"/>
        <v>70.211241224190616</v>
      </c>
      <c r="K255" s="64">
        <f t="shared" si="50"/>
        <v>94.555361491861987</v>
      </c>
      <c r="L255" s="64">
        <f t="shared" si="50"/>
        <v>104.91273622787986</v>
      </c>
      <c r="M255" s="64">
        <f t="shared" si="50"/>
        <v>138.59033600140253</v>
      </c>
      <c r="N255" s="64">
        <f t="shared" si="50"/>
        <v>132.74878763259036</v>
      </c>
      <c r="O255" s="64">
        <f t="shared" si="50"/>
        <v>128.7372042185732</v>
      </c>
      <c r="P255" s="64">
        <f t="shared" si="50"/>
        <v>162.63747481645117</v>
      </c>
      <c r="Q255" s="64">
        <f t="shared" si="50"/>
        <v>204.40008189766374</v>
      </c>
      <c r="R255" s="64">
        <f t="shared" si="50"/>
        <v>265.92011157040616</v>
      </c>
      <c r="S255" s="64">
        <f t="shared" si="53"/>
        <v>315.1743193334471</v>
      </c>
      <c r="T255" s="64">
        <f t="shared" ref="T255:U255" si="55">(T11/T$88)/T$89</f>
        <v>324.40787196322486</v>
      </c>
      <c r="U255" s="64">
        <f t="shared" si="55"/>
        <v>313.02289543652142</v>
      </c>
      <c r="X255" s="64"/>
      <c r="Y255" s="64"/>
      <c r="Z255" s="64"/>
      <c r="AA255" s="64"/>
      <c r="AB255" s="64"/>
    </row>
    <row r="256" spans="1:28" ht="15" customHeight="1" x14ac:dyDescent="0.35">
      <c r="A256" s="19" t="s">
        <v>130</v>
      </c>
      <c r="B256" s="386"/>
      <c r="C256" s="20" t="s">
        <v>117</v>
      </c>
      <c r="D256" s="64">
        <f t="shared" si="50"/>
        <v>21.589880634035961</v>
      </c>
      <c r="E256" s="64">
        <f t="shared" si="50"/>
        <v>23.38362063705512</v>
      </c>
      <c r="F256" s="64">
        <f t="shared" si="50"/>
        <v>25.820737332611959</v>
      </c>
      <c r="G256" s="64">
        <f t="shared" si="50"/>
        <v>23.694193480486803</v>
      </c>
      <c r="H256" s="64">
        <f t="shared" si="50"/>
        <v>19.306147392420385</v>
      </c>
      <c r="I256" s="64">
        <f t="shared" si="50"/>
        <v>20.518000865945513</v>
      </c>
      <c r="J256" s="64">
        <f t="shared" si="50"/>
        <v>19.391349699620218</v>
      </c>
      <c r="K256" s="64">
        <f t="shared" si="50"/>
        <v>17.090679884132701</v>
      </c>
      <c r="L256" s="64">
        <f t="shared" si="50"/>
        <v>12.919797342093938</v>
      </c>
      <c r="M256" s="64">
        <f t="shared" si="50"/>
        <v>21.078512544771719</v>
      </c>
      <c r="N256" s="64">
        <f t="shared" si="50"/>
        <v>21.371357504845122</v>
      </c>
      <c r="O256" s="64">
        <f t="shared" si="50"/>
        <v>18.27183820117849</v>
      </c>
      <c r="P256" s="64">
        <f t="shared" si="50"/>
        <v>27.024782752820762</v>
      </c>
      <c r="Q256" s="64">
        <f t="shared" si="50"/>
        <v>32.984903756758484</v>
      </c>
      <c r="R256" s="64">
        <f t="shared" si="50"/>
        <v>54.139502902054247</v>
      </c>
      <c r="S256" s="64">
        <f t="shared" si="53"/>
        <v>50.810652266562201</v>
      </c>
      <c r="T256" s="64">
        <f t="shared" ref="T256:U256" si="56">(T12/T$88)/T$89</f>
        <v>54.919102410199848</v>
      </c>
      <c r="U256" s="64">
        <f t="shared" si="56"/>
        <v>58.477126893010329</v>
      </c>
      <c r="X256" s="64"/>
      <c r="Y256" s="64"/>
      <c r="Z256" s="64"/>
      <c r="AA256" s="64"/>
      <c r="AB256" s="64"/>
    </row>
    <row r="257" spans="1:28" ht="15" customHeight="1" x14ac:dyDescent="0.35">
      <c r="A257" s="19" t="s">
        <v>130</v>
      </c>
      <c r="B257" s="386"/>
      <c r="C257" s="254" t="s">
        <v>118</v>
      </c>
      <c r="D257" s="64">
        <f t="shared" si="50"/>
        <v>12.624223093533773</v>
      </c>
      <c r="E257" s="64">
        <f t="shared" si="50"/>
        <v>15.410086019956323</v>
      </c>
      <c r="F257" s="64">
        <f t="shared" si="50"/>
        <v>19.298139430763314</v>
      </c>
      <c r="G257" s="102">
        <f>(G13/G$88)/G$89</f>
        <v>12.977543733656329</v>
      </c>
      <c r="H257" s="64">
        <f t="shared" si="50"/>
        <v>9.404157251055274</v>
      </c>
      <c r="I257" s="64">
        <f t="shared" si="50"/>
        <v>11.562899538454932</v>
      </c>
      <c r="J257" s="64">
        <f t="shared" si="50"/>
        <v>15.785535367762234</v>
      </c>
      <c r="K257" s="64">
        <f t="shared" si="50"/>
        <v>35.342631231507134</v>
      </c>
      <c r="L257" s="64">
        <f t="shared" si="50"/>
        <v>38.080004787862137</v>
      </c>
      <c r="M257" s="64">
        <f t="shared" si="50"/>
        <v>34.978456055964848</v>
      </c>
      <c r="N257" s="64">
        <f t="shared" si="50"/>
        <v>38.251398128710264</v>
      </c>
      <c r="O257" s="64">
        <f t="shared" si="50"/>
        <v>25.981306325299503</v>
      </c>
      <c r="P257" s="64">
        <f t="shared" si="50"/>
        <v>32.857024109252251</v>
      </c>
      <c r="Q257" s="64">
        <f t="shared" si="50"/>
        <v>44.521631550404152</v>
      </c>
      <c r="R257" s="64">
        <f t="shared" si="50"/>
        <v>62.192579675615775</v>
      </c>
      <c r="S257" s="64">
        <f t="shared" si="53"/>
        <v>68.953910916035667</v>
      </c>
      <c r="T257" s="64">
        <f t="shared" ref="T257:U257" si="57">(T13/T$88)/T$89</f>
        <v>55.109986728499912</v>
      </c>
      <c r="U257" s="64">
        <f t="shared" si="57"/>
        <v>32.53366434427781</v>
      </c>
      <c r="X257" s="64"/>
      <c r="Y257" s="64"/>
      <c r="Z257" s="64"/>
      <c r="AA257" s="64"/>
      <c r="AB257" s="64"/>
    </row>
    <row r="258" spans="1:28" ht="15" customHeight="1" x14ac:dyDescent="0.35">
      <c r="A258" s="19" t="s">
        <v>130</v>
      </c>
      <c r="B258" s="386"/>
      <c r="C258" s="254" t="s">
        <v>119</v>
      </c>
      <c r="D258" s="64">
        <f t="shared" si="50"/>
        <v>12.624727705864801</v>
      </c>
      <c r="E258" s="64">
        <f t="shared" si="50"/>
        <v>11.626013343123255</v>
      </c>
      <c r="F258" s="64">
        <f t="shared" si="50"/>
        <v>12.440223935320608</v>
      </c>
      <c r="G258" s="102">
        <f>(G14/G$88)/G$89</f>
        <v>13.005249661707838</v>
      </c>
      <c r="H258" s="64">
        <f t="shared" si="50"/>
        <v>10.56699731385585</v>
      </c>
      <c r="I258" s="64">
        <f t="shared" si="50"/>
        <v>10.67830405807431</v>
      </c>
      <c r="J258" s="64">
        <f t="shared" si="50"/>
        <v>10.708294461825613</v>
      </c>
      <c r="K258" s="64">
        <f t="shared" si="50"/>
        <v>21.63998023646705</v>
      </c>
      <c r="L258" s="64">
        <f t="shared" si="50"/>
        <v>28.217106014872474</v>
      </c>
      <c r="M258" s="64">
        <f t="shared" si="50"/>
        <v>53.658945809498455</v>
      </c>
      <c r="N258" s="64">
        <f t="shared" si="50"/>
        <v>42.722439535022467</v>
      </c>
      <c r="O258" s="64">
        <f t="shared" si="50"/>
        <v>39.761715663903544</v>
      </c>
      <c r="P258" s="64">
        <f t="shared" si="50"/>
        <v>48.895180066126393</v>
      </c>
      <c r="Q258" s="64">
        <f t="shared" si="50"/>
        <v>66.056505300428199</v>
      </c>
      <c r="R258" s="64">
        <f t="shared" si="50"/>
        <v>88.890095779968746</v>
      </c>
      <c r="S258" s="64">
        <f t="shared" si="53"/>
        <v>112.8241735069254</v>
      </c>
      <c r="T258" s="64">
        <f t="shared" ref="T258:U258" si="58">(T14/T$88)/T$89</f>
        <v>93.374358150720681</v>
      </c>
      <c r="U258" s="64">
        <f t="shared" si="58"/>
        <v>82.288903581980904</v>
      </c>
      <c r="X258" s="64"/>
      <c r="Y258" s="64"/>
      <c r="Z258" s="64"/>
      <c r="AA258" s="64"/>
      <c r="AB258" s="64"/>
    </row>
    <row r="259" spans="1:28" ht="15" customHeight="1" x14ac:dyDescent="0.35">
      <c r="A259" s="19" t="s">
        <v>130</v>
      </c>
      <c r="B259" s="386"/>
      <c r="C259" s="254" t="s">
        <v>120</v>
      </c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X259" s="64"/>
      <c r="Y259" s="64"/>
      <c r="Z259" s="64"/>
      <c r="AA259" s="64"/>
      <c r="AB259" s="64"/>
    </row>
    <row r="260" spans="1:28" ht="15" customHeight="1" x14ac:dyDescent="0.35">
      <c r="A260" s="19" t="s">
        <v>130</v>
      </c>
      <c r="B260" s="386"/>
      <c r="C260" s="260" t="s">
        <v>121</v>
      </c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X260" s="64"/>
      <c r="Y260" s="64"/>
      <c r="Z260" s="64"/>
      <c r="AA260" s="64"/>
      <c r="AB260" s="64"/>
    </row>
    <row r="261" spans="1:28" ht="15" customHeight="1" x14ac:dyDescent="0.35">
      <c r="A261" s="19" t="s">
        <v>130</v>
      </c>
      <c r="B261" s="386"/>
      <c r="C261" s="260" t="s">
        <v>122</v>
      </c>
      <c r="D261" s="64">
        <f t="shared" si="50"/>
        <v>8.5850957408523367</v>
      </c>
      <c r="E261" s="64">
        <f t="shared" si="50"/>
        <v>1.7144058359987802</v>
      </c>
      <c r="F261" s="64">
        <f t="shared" si="50"/>
        <v>5.0371924454042158</v>
      </c>
      <c r="G261" s="64">
        <f t="shared" si="50"/>
        <v>10.700645100783268</v>
      </c>
      <c r="H261" s="64">
        <f t="shared" si="50"/>
        <v>17.79675244561129</v>
      </c>
      <c r="I261" s="64">
        <f t="shared" si="50"/>
        <v>22.025945519438032</v>
      </c>
      <c r="J261" s="64">
        <f t="shared" si="50"/>
        <v>34.995304199904524</v>
      </c>
      <c r="K261" s="64">
        <f t="shared" si="50"/>
        <v>32.645974059037101</v>
      </c>
      <c r="L261" s="64">
        <f t="shared" si="50"/>
        <v>67.697313844178609</v>
      </c>
      <c r="M261" s="64">
        <f t="shared" si="50"/>
        <v>71.569509094202616</v>
      </c>
      <c r="N261" s="64">
        <f t="shared" si="50"/>
        <v>81.815483871613409</v>
      </c>
      <c r="O261" s="64">
        <f t="shared" si="50"/>
        <v>58.764123167120836</v>
      </c>
      <c r="P261" s="64">
        <f t="shared" si="50"/>
        <v>95.68686039626165</v>
      </c>
      <c r="Q261" s="64">
        <f t="shared" si="50"/>
        <v>75.649751277900648</v>
      </c>
      <c r="R261" s="64">
        <f t="shared" si="50"/>
        <v>118.54264595296041</v>
      </c>
      <c r="S261" s="64">
        <f t="shared" si="53"/>
        <v>183.02199131759457</v>
      </c>
      <c r="T261" s="64">
        <f t="shared" ref="T261:U261" si="59">(T17/T$88)/T$89</f>
        <v>90.202036416815957</v>
      </c>
      <c r="U261" s="64">
        <f t="shared" si="59"/>
        <v>71.16648227074262</v>
      </c>
      <c r="X261" s="64"/>
      <c r="Y261" s="64"/>
      <c r="Z261" s="64"/>
      <c r="AA261" s="64"/>
      <c r="AB261" s="64"/>
    </row>
    <row r="262" spans="1:28" ht="15" customHeight="1" x14ac:dyDescent="0.35">
      <c r="A262" s="19" t="s">
        <v>130</v>
      </c>
      <c r="B262" s="387"/>
      <c r="C262" s="261" t="s">
        <v>116</v>
      </c>
      <c r="D262" s="33">
        <f t="shared" si="50"/>
        <v>3.1950791269828978</v>
      </c>
      <c r="E262" s="33">
        <f t="shared" si="50"/>
        <v>2.8279125040478927</v>
      </c>
      <c r="F262" s="33">
        <f t="shared" si="50"/>
        <v>3.2948877158779215</v>
      </c>
      <c r="G262" s="33">
        <f t="shared" si="50"/>
        <v>1.9212022243979141</v>
      </c>
      <c r="H262" s="33">
        <f t="shared" si="50"/>
        <v>1.3814514457216529</v>
      </c>
      <c r="I262" s="33">
        <f t="shared" si="50"/>
        <v>2.1818626137748685</v>
      </c>
      <c r="J262" s="33">
        <f t="shared" si="50"/>
        <v>1.2498145648051822</v>
      </c>
      <c r="K262" s="33">
        <f t="shared" si="50"/>
        <v>1.4625709135049472</v>
      </c>
      <c r="L262" s="33">
        <f t="shared" si="50"/>
        <v>3.3227123167626038</v>
      </c>
      <c r="M262" s="33">
        <f t="shared" si="50"/>
        <v>9.1969371431809179</v>
      </c>
      <c r="N262" s="33">
        <f t="shared" si="50"/>
        <v>13.699272620601464</v>
      </c>
      <c r="O262" s="33">
        <f t="shared" si="50"/>
        <v>24.264380723922635</v>
      </c>
      <c r="P262" s="33">
        <f t="shared" si="50"/>
        <v>57.972665028085672</v>
      </c>
      <c r="Q262" s="33">
        <f t="shared" si="50"/>
        <v>76.915452579965319</v>
      </c>
      <c r="R262" s="33">
        <f t="shared" si="50"/>
        <v>94.971873935610205</v>
      </c>
      <c r="S262" s="33">
        <f t="shared" si="53"/>
        <v>108.46094681562391</v>
      </c>
      <c r="T262" s="33">
        <f t="shared" ref="T262:U262" si="60">(T18/T$88)/T$89</f>
        <v>128.46376984096739</v>
      </c>
      <c r="U262" s="33">
        <f t="shared" si="60"/>
        <v>148.82813193460115</v>
      </c>
      <c r="X262" s="32"/>
      <c r="Y262" s="32"/>
      <c r="Z262" s="32"/>
      <c r="AA262" s="64"/>
      <c r="AB262" s="32"/>
    </row>
    <row r="263" spans="1:28" x14ac:dyDescent="0.35">
      <c r="A263" s="19" t="s">
        <v>130</v>
      </c>
      <c r="B263" s="390" t="s">
        <v>4</v>
      </c>
      <c r="C263" s="260" t="s">
        <v>59</v>
      </c>
      <c r="D263" s="32">
        <f t="shared" si="50"/>
        <v>4.2787130823505004</v>
      </c>
      <c r="E263" s="32">
        <f t="shared" si="50"/>
        <v>4.0160976726221991</v>
      </c>
      <c r="F263" s="32">
        <f t="shared" si="50"/>
        <v>5.4653579005406563</v>
      </c>
      <c r="G263" s="59">
        <f>(G19/G$88)/G$89</f>
        <v>5.4651272772740693</v>
      </c>
      <c r="H263" s="32">
        <f t="shared" si="50"/>
        <v>4.1801424668934297</v>
      </c>
      <c r="I263" s="32">
        <f t="shared" si="50"/>
        <v>3.2812103428671096</v>
      </c>
      <c r="J263" s="32">
        <f t="shared" si="50"/>
        <v>4.2250291527668553</v>
      </c>
      <c r="K263" s="32">
        <f t="shared" si="50"/>
        <v>3.9847386754588858</v>
      </c>
      <c r="L263" s="32">
        <f t="shared" si="50"/>
        <v>0.51073095171522642</v>
      </c>
      <c r="M263" s="32">
        <f t="shared" si="50"/>
        <v>2.3698016157448554</v>
      </c>
      <c r="N263" s="32">
        <f t="shared" si="50"/>
        <v>2.5501116983344008</v>
      </c>
      <c r="O263" s="32">
        <f t="shared" si="50"/>
        <v>1.860618218200333</v>
      </c>
      <c r="P263" s="32">
        <f t="shared" si="50"/>
        <v>2.3849325794939884</v>
      </c>
      <c r="Q263" s="32">
        <f t="shared" si="50"/>
        <v>6.8028646742113894</v>
      </c>
      <c r="R263" s="32">
        <f t="shared" si="50"/>
        <v>4.9341951302999485</v>
      </c>
      <c r="S263" s="32">
        <f t="shared" si="53"/>
        <v>5.4194232845464283</v>
      </c>
      <c r="T263" s="32">
        <f t="shared" ref="T263:U263" si="61">(T19/T$88)/T$89</f>
        <v>4.9887385842506156</v>
      </c>
      <c r="U263" s="32">
        <f t="shared" si="61"/>
        <v>7.3893695376491388</v>
      </c>
      <c r="X263" s="34"/>
      <c r="Y263" s="34"/>
      <c r="Z263" s="34"/>
      <c r="AA263" s="64"/>
      <c r="AB263" s="34"/>
    </row>
    <row r="264" spans="1:28" x14ac:dyDescent="0.35">
      <c r="A264" s="19" t="s">
        <v>130</v>
      </c>
      <c r="B264" s="390"/>
      <c r="C264" s="20" t="s">
        <v>60</v>
      </c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X264" s="34"/>
      <c r="Y264" s="34"/>
      <c r="Z264" s="34"/>
      <c r="AA264" s="34"/>
      <c r="AB264" s="34"/>
    </row>
    <row r="265" spans="1:28" x14ac:dyDescent="0.35">
      <c r="A265" s="19" t="s">
        <v>130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X265" s="34"/>
      <c r="Y265" s="34"/>
      <c r="Z265" s="34"/>
      <c r="AA265" s="34"/>
      <c r="AB265" s="34"/>
    </row>
    <row r="266" spans="1:28" x14ac:dyDescent="0.35">
      <c r="A266" s="19" t="s">
        <v>130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X266" s="34"/>
      <c r="Y266" s="34"/>
      <c r="Z266" s="34"/>
      <c r="AA266" s="34"/>
      <c r="AB266" s="34"/>
    </row>
    <row r="267" spans="1:28" x14ac:dyDescent="0.35">
      <c r="A267" s="19" t="s">
        <v>130</v>
      </c>
      <c r="B267" s="391"/>
      <c r="C267" s="255" t="s">
        <v>63</v>
      </c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X267" s="34"/>
      <c r="Y267" s="34"/>
      <c r="Z267" s="34"/>
      <c r="AA267" s="34"/>
      <c r="AB267" s="34"/>
    </row>
    <row r="268" spans="1:28" x14ac:dyDescent="0.35">
      <c r="A268" s="19" t="s">
        <v>130</v>
      </c>
      <c r="B268" s="390" t="s">
        <v>5</v>
      </c>
      <c r="C268" s="17" t="s">
        <v>59</v>
      </c>
      <c r="D268" s="32">
        <f t="shared" si="50"/>
        <v>0</v>
      </c>
      <c r="E268" s="32">
        <f t="shared" si="50"/>
        <v>0</v>
      </c>
      <c r="F268" s="32">
        <f t="shared" si="50"/>
        <v>0</v>
      </c>
      <c r="G268" s="32">
        <f t="shared" si="50"/>
        <v>0</v>
      </c>
      <c r="H268" s="32">
        <f t="shared" si="50"/>
        <v>0</v>
      </c>
      <c r="I268" s="32">
        <f t="shared" si="50"/>
        <v>0</v>
      </c>
      <c r="J268" s="32">
        <f t="shared" si="50"/>
        <v>0</v>
      </c>
      <c r="K268" s="32">
        <f t="shared" si="50"/>
        <v>0</v>
      </c>
      <c r="L268" s="32">
        <f t="shared" si="50"/>
        <v>0.50309541673884517</v>
      </c>
      <c r="M268" s="32">
        <f t="shared" si="50"/>
        <v>7.8576617562589064</v>
      </c>
      <c r="N268" s="32">
        <f t="shared" si="50"/>
        <v>4.0077125067945616</v>
      </c>
      <c r="O268" s="32">
        <f t="shared" si="50"/>
        <v>3.2608740306216455</v>
      </c>
      <c r="P268" s="32">
        <f t="shared" si="50"/>
        <v>2.9411803639458931</v>
      </c>
      <c r="Q268" s="32">
        <f t="shared" si="50"/>
        <v>7.1328505286321375</v>
      </c>
      <c r="R268" s="32">
        <f t="shared" si="50"/>
        <v>3.2912862616045602</v>
      </c>
      <c r="S268" s="32">
        <f t="shared" si="53"/>
        <v>2.43417375614401</v>
      </c>
      <c r="T268" s="32">
        <f t="shared" ref="T268:U268" si="62">(T24/T$88)/T$89</f>
        <v>2.2582130320822191</v>
      </c>
      <c r="U268" s="32">
        <f t="shared" si="62"/>
        <v>5.2884976348475563</v>
      </c>
      <c r="X268" s="34"/>
      <c r="Y268" s="34"/>
      <c r="Z268" s="34"/>
      <c r="AA268" s="64"/>
      <c r="AB268" s="34"/>
    </row>
    <row r="269" spans="1:28" x14ac:dyDescent="0.35">
      <c r="A269" s="19" t="s">
        <v>130</v>
      </c>
      <c r="B269" s="390"/>
      <c r="C269" s="20" t="s">
        <v>60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X269" s="35"/>
      <c r="Y269" s="35"/>
      <c r="Z269" s="35"/>
      <c r="AA269" s="35"/>
      <c r="AB269" s="35"/>
    </row>
    <row r="270" spans="1:28" x14ac:dyDescent="0.35">
      <c r="A270" s="19" t="s">
        <v>130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X270" s="35"/>
      <c r="Y270" s="35"/>
      <c r="Z270" s="35"/>
      <c r="AA270" s="35"/>
      <c r="AB270" s="35"/>
    </row>
    <row r="271" spans="1:28" x14ac:dyDescent="0.35">
      <c r="A271" s="19" t="s">
        <v>130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X271" s="35"/>
      <c r="Y271" s="35"/>
      <c r="Z271" s="35"/>
      <c r="AA271" s="35"/>
      <c r="AB271" s="35"/>
    </row>
    <row r="272" spans="1:28" x14ac:dyDescent="0.35">
      <c r="A272" s="19" t="s">
        <v>130</v>
      </c>
      <c r="B272" s="391"/>
      <c r="C272" s="27" t="s">
        <v>63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X272" s="35"/>
      <c r="Y272" s="35"/>
      <c r="Z272" s="35"/>
      <c r="AA272" s="35"/>
      <c r="AB272" s="35"/>
    </row>
    <row r="273" spans="1:28" x14ac:dyDescent="0.35">
      <c r="A273" s="19" t="s">
        <v>130</v>
      </c>
      <c r="B273" s="390" t="s">
        <v>6</v>
      </c>
      <c r="C273" s="17" t="s">
        <v>59</v>
      </c>
      <c r="D273" s="32">
        <f t="shared" ref="D273:R288" si="63">(D29/D$88)/D$89</f>
        <v>0</v>
      </c>
      <c r="E273" s="32">
        <f t="shared" si="63"/>
        <v>0</v>
      </c>
      <c r="F273" s="32">
        <f t="shared" si="63"/>
        <v>0</v>
      </c>
      <c r="G273" s="32">
        <f t="shared" si="63"/>
        <v>0</v>
      </c>
      <c r="H273" s="32">
        <f t="shared" si="63"/>
        <v>0</v>
      </c>
      <c r="I273" s="32">
        <f t="shared" si="63"/>
        <v>0</v>
      </c>
      <c r="J273" s="32">
        <f t="shared" si="63"/>
        <v>9.9040678494573334E-3</v>
      </c>
      <c r="K273" s="32">
        <f t="shared" si="63"/>
        <v>0.10768473814798141</v>
      </c>
      <c r="L273" s="32">
        <f t="shared" si="63"/>
        <v>0.53014355742372943</v>
      </c>
      <c r="M273" s="32">
        <f t="shared" si="63"/>
        <v>0.69601679324639698</v>
      </c>
      <c r="N273" s="32">
        <f t="shared" si="63"/>
        <v>0.93662766886832105</v>
      </c>
      <c r="O273" s="32">
        <f t="shared" si="63"/>
        <v>0.75411322235123235</v>
      </c>
      <c r="P273" s="32">
        <f t="shared" si="63"/>
        <v>1.2854388680837314</v>
      </c>
      <c r="Q273" s="32">
        <f t="shared" si="63"/>
        <v>2.3415328112529235</v>
      </c>
      <c r="R273" s="32">
        <f t="shared" si="63"/>
        <v>3.3811899128647638</v>
      </c>
      <c r="S273" s="32">
        <f t="shared" si="53"/>
        <v>4.1750223947390399</v>
      </c>
      <c r="T273" s="32">
        <f t="shared" ref="T273:U273" si="64">(T29/T$88)/T$89</f>
        <v>3.6378130475410688</v>
      </c>
      <c r="U273" s="32">
        <f t="shared" si="64"/>
        <v>2.4808359476465944</v>
      </c>
      <c r="X273" s="34"/>
      <c r="Y273" s="34"/>
      <c r="Z273" s="34"/>
      <c r="AA273" s="64"/>
      <c r="AB273" s="34"/>
    </row>
    <row r="274" spans="1:28" x14ac:dyDescent="0.35">
      <c r="A274" s="19" t="s">
        <v>130</v>
      </c>
      <c r="B274" s="390"/>
      <c r="C274" s="20" t="s">
        <v>60</v>
      </c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X274" s="35"/>
      <c r="Y274" s="35"/>
      <c r="Z274" s="35"/>
      <c r="AA274" s="35"/>
      <c r="AB274" s="35"/>
    </row>
    <row r="275" spans="1:28" x14ac:dyDescent="0.35">
      <c r="A275" s="19" t="s">
        <v>130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X275" s="35"/>
      <c r="Y275" s="35"/>
      <c r="Z275" s="35"/>
      <c r="AA275" s="35"/>
      <c r="AB275" s="35"/>
    </row>
    <row r="276" spans="1:28" x14ac:dyDescent="0.35">
      <c r="A276" s="19" t="s">
        <v>130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X276" s="35"/>
      <c r="Y276" s="35"/>
      <c r="Z276" s="35"/>
      <c r="AA276" s="35"/>
      <c r="AB276" s="35"/>
    </row>
    <row r="277" spans="1:28" x14ac:dyDescent="0.35">
      <c r="A277" s="19" t="s">
        <v>130</v>
      </c>
      <c r="B277" s="391"/>
      <c r="C277" s="27" t="s">
        <v>63</v>
      </c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X277" s="35"/>
      <c r="Y277" s="35"/>
      <c r="Z277" s="35"/>
      <c r="AA277" s="35"/>
      <c r="AB277" s="35"/>
    </row>
    <row r="278" spans="1:28" x14ac:dyDescent="0.35">
      <c r="A278" s="19" t="s">
        <v>130</v>
      </c>
      <c r="B278" s="393" t="s">
        <v>7</v>
      </c>
      <c r="C278" s="28" t="s">
        <v>59</v>
      </c>
      <c r="D278" s="56">
        <f t="shared" si="63"/>
        <v>27.621869260541249</v>
      </c>
      <c r="E278" s="56">
        <f t="shared" si="63"/>
        <v>31.527804645122938</v>
      </c>
      <c r="F278" s="56">
        <f t="shared" si="63"/>
        <v>34.844883221649269</v>
      </c>
      <c r="G278" s="61">
        <f>(G34/G$88)/G$89</f>
        <v>32.322792970813936</v>
      </c>
      <c r="H278" s="56">
        <f t="shared" si="63"/>
        <v>31.659928211763162</v>
      </c>
      <c r="I278" s="56">
        <f t="shared" si="63"/>
        <v>39.709382501692367</v>
      </c>
      <c r="J278" s="56">
        <f t="shared" si="63"/>
        <v>45.149398313033977</v>
      </c>
      <c r="K278" s="56">
        <f t="shared" si="63"/>
        <v>63.241435610023238</v>
      </c>
      <c r="L278" s="56">
        <f t="shared" si="63"/>
        <v>71.568098669477749</v>
      </c>
      <c r="M278" s="56">
        <f t="shared" si="63"/>
        <v>76.670026031291755</v>
      </c>
      <c r="N278" s="56">
        <f t="shared" si="63"/>
        <v>80.493897180218013</v>
      </c>
      <c r="O278" s="56">
        <f t="shared" si="63"/>
        <v>89.915999839564279</v>
      </c>
      <c r="P278" s="56">
        <f t="shared" si="63"/>
        <v>148.97878751215956</v>
      </c>
      <c r="Q278" s="56">
        <f t="shared" si="63"/>
        <v>203.18782521595674</v>
      </c>
      <c r="R278" s="56">
        <f t="shared" si="63"/>
        <v>233.72871845044324</v>
      </c>
      <c r="S278" s="56">
        <f t="shared" si="53"/>
        <v>263.50349834717804</v>
      </c>
      <c r="T278" s="56">
        <f t="shared" ref="T278:U278" si="65">(T34/T$88)/T$89</f>
        <v>308.94122246040399</v>
      </c>
      <c r="U278" s="56">
        <f t="shared" si="65"/>
        <v>332.00932805523917</v>
      </c>
      <c r="X278" s="34"/>
      <c r="Y278" s="34"/>
      <c r="Z278" s="34"/>
      <c r="AA278" s="64"/>
      <c r="AB278" s="34"/>
    </row>
    <row r="279" spans="1:28" x14ac:dyDescent="0.35">
      <c r="A279" s="19" t="s">
        <v>130</v>
      </c>
      <c r="B279" s="390"/>
      <c r="C279" s="20" t="s">
        <v>60</v>
      </c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X279" s="35"/>
      <c r="Y279" s="35"/>
      <c r="Z279" s="35"/>
      <c r="AA279" s="35"/>
      <c r="AB279" s="35"/>
    </row>
    <row r="280" spans="1:28" x14ac:dyDescent="0.35">
      <c r="A280" s="19" t="s">
        <v>130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X280" s="35"/>
      <c r="Y280" s="35"/>
      <c r="Z280" s="35"/>
      <c r="AA280" s="35"/>
      <c r="AB280" s="35"/>
    </row>
    <row r="281" spans="1:28" x14ac:dyDescent="0.35">
      <c r="A281" s="19" t="s">
        <v>130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X281" s="35"/>
      <c r="Y281" s="35"/>
      <c r="Z281" s="35"/>
      <c r="AA281" s="35"/>
      <c r="AB281" s="35"/>
    </row>
    <row r="282" spans="1:28" x14ac:dyDescent="0.35">
      <c r="A282" s="19" t="s">
        <v>130</v>
      </c>
      <c r="B282" s="391"/>
      <c r="C282" s="27" t="s">
        <v>63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X282" s="35"/>
      <c r="Y282" s="35"/>
      <c r="Z282" s="35"/>
      <c r="AA282" s="35"/>
      <c r="AB282" s="35"/>
    </row>
    <row r="283" spans="1:28" x14ac:dyDescent="0.35">
      <c r="A283" s="19" t="s">
        <v>130</v>
      </c>
      <c r="B283" s="393" t="s">
        <v>8</v>
      </c>
      <c r="C283" s="28" t="s">
        <v>59</v>
      </c>
      <c r="D283" s="56">
        <f t="shared" si="63"/>
        <v>0</v>
      </c>
      <c r="E283" s="56">
        <f t="shared" si="63"/>
        <v>0</v>
      </c>
      <c r="F283" s="56">
        <f t="shared" si="63"/>
        <v>0</v>
      </c>
      <c r="G283" s="56">
        <f t="shared" si="63"/>
        <v>0</v>
      </c>
      <c r="H283" s="56">
        <f t="shared" si="63"/>
        <v>0</v>
      </c>
      <c r="I283" s="56">
        <f t="shared" si="63"/>
        <v>0</v>
      </c>
      <c r="J283" s="56">
        <f t="shared" si="63"/>
        <v>0</v>
      </c>
      <c r="K283" s="56">
        <f t="shared" si="63"/>
        <v>0</v>
      </c>
      <c r="L283" s="56">
        <f t="shared" si="63"/>
        <v>4.899571702485666</v>
      </c>
      <c r="M283" s="56">
        <f t="shared" si="63"/>
        <v>5.515822274110894</v>
      </c>
      <c r="N283" s="56">
        <f t="shared" si="63"/>
        <v>3.9283476718278809</v>
      </c>
      <c r="O283" s="56">
        <f t="shared" si="63"/>
        <v>4.4849770640790698</v>
      </c>
      <c r="P283" s="56">
        <f t="shared" si="63"/>
        <v>3.5717489971728269</v>
      </c>
      <c r="Q283" s="56">
        <f t="shared" si="63"/>
        <v>0.73741174380835517</v>
      </c>
      <c r="R283" s="56">
        <f t="shared" si="63"/>
        <v>8.7922459205346488</v>
      </c>
      <c r="S283" s="56">
        <f t="shared" si="53"/>
        <v>9.2278747889075099</v>
      </c>
      <c r="T283" s="56">
        <f t="shared" ref="T283:U283" si="66">(T39/T$88)/T$89</f>
        <v>8.8746499688668354</v>
      </c>
      <c r="U283" s="56">
        <f t="shared" si="66"/>
        <v>6.0329684167727464</v>
      </c>
      <c r="X283" s="34"/>
      <c r="Y283" s="34"/>
      <c r="Z283" s="34"/>
      <c r="AA283" s="64"/>
      <c r="AB283" s="34"/>
    </row>
    <row r="284" spans="1:28" x14ac:dyDescent="0.35">
      <c r="A284" s="19" t="s">
        <v>130</v>
      </c>
      <c r="B284" s="390"/>
      <c r="C284" s="20" t="s">
        <v>60</v>
      </c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X284" s="35"/>
      <c r="Y284" s="35"/>
      <c r="Z284" s="35"/>
      <c r="AA284" s="35"/>
      <c r="AB284" s="35"/>
    </row>
    <row r="285" spans="1:28" x14ac:dyDescent="0.35">
      <c r="A285" s="19" t="s">
        <v>130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X285" s="35"/>
      <c r="Y285" s="35"/>
      <c r="Z285" s="35"/>
      <c r="AA285" s="35"/>
      <c r="AB285" s="35"/>
    </row>
    <row r="286" spans="1:28" x14ac:dyDescent="0.35">
      <c r="A286" s="19" t="s">
        <v>130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X286" s="35"/>
      <c r="Y286" s="35"/>
      <c r="Z286" s="35"/>
      <c r="AA286" s="35"/>
      <c r="AB286" s="35"/>
    </row>
    <row r="287" spans="1:28" x14ac:dyDescent="0.35">
      <c r="A287" s="19" t="s">
        <v>130</v>
      </c>
      <c r="B287" s="391"/>
      <c r="C287" s="27" t="s">
        <v>63</v>
      </c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X287" s="35"/>
      <c r="Y287" s="35"/>
      <c r="Z287" s="35"/>
      <c r="AA287" s="35"/>
      <c r="AB287" s="35"/>
    </row>
    <row r="288" spans="1:28" x14ac:dyDescent="0.35">
      <c r="A288" s="19" t="s">
        <v>130</v>
      </c>
      <c r="B288" s="393" t="s">
        <v>9</v>
      </c>
      <c r="C288" s="28" t="s">
        <v>59</v>
      </c>
      <c r="D288" s="56">
        <f t="shared" si="63"/>
        <v>17.691561147224967</v>
      </c>
      <c r="E288" s="56">
        <f t="shared" si="63"/>
        <v>16.789766953964616</v>
      </c>
      <c r="F288" s="56">
        <f t="shared" si="63"/>
        <v>16.301711628983828</v>
      </c>
      <c r="G288" s="56">
        <f t="shared" si="63"/>
        <v>11.568667474920634</v>
      </c>
      <c r="H288" s="56">
        <f t="shared" si="63"/>
        <v>9.6421223803222667</v>
      </c>
      <c r="I288" s="56">
        <f t="shared" si="63"/>
        <v>13.760470933573663</v>
      </c>
      <c r="J288" s="56">
        <f t="shared" si="63"/>
        <v>12.622265763103458</v>
      </c>
      <c r="K288" s="56">
        <f t="shared" si="63"/>
        <v>13.798624732198315</v>
      </c>
      <c r="L288" s="56">
        <f t="shared" si="63"/>
        <v>13.943862882009272</v>
      </c>
      <c r="M288" s="56">
        <f t="shared" si="63"/>
        <v>22.977563078639914</v>
      </c>
      <c r="N288" s="56">
        <f t="shared" si="63"/>
        <v>19.713016359717351</v>
      </c>
      <c r="O288" s="56">
        <f t="shared" si="63"/>
        <v>16.631472026045163</v>
      </c>
      <c r="P288" s="56">
        <f t="shared" si="63"/>
        <v>31.1320538012132</v>
      </c>
      <c r="Q288" s="56">
        <f t="shared" si="63"/>
        <v>24.120401327408192</v>
      </c>
      <c r="R288" s="56">
        <f t="shared" si="63"/>
        <v>49.03876129258181</v>
      </c>
      <c r="S288" s="56">
        <f t="shared" si="53"/>
        <v>67.633411696066091</v>
      </c>
      <c r="T288" s="56">
        <f t="shared" ref="T288:U288" si="67">(T44/T$88)/T$89</f>
        <v>54.655742503493883</v>
      </c>
      <c r="U288" s="56">
        <f t="shared" si="67"/>
        <v>47.700438603986669</v>
      </c>
      <c r="X288" s="34"/>
      <c r="Y288" s="34"/>
      <c r="Z288" s="34"/>
      <c r="AA288" s="64"/>
      <c r="AB288" s="34"/>
    </row>
    <row r="289" spans="1:28" x14ac:dyDescent="0.35">
      <c r="A289" s="19" t="s">
        <v>130</v>
      </c>
      <c r="B289" s="390"/>
      <c r="C289" s="20" t="s">
        <v>60</v>
      </c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X289" s="35"/>
      <c r="Y289" s="35"/>
      <c r="Z289" s="35"/>
      <c r="AA289" s="35"/>
      <c r="AB289" s="35"/>
    </row>
    <row r="290" spans="1:28" x14ac:dyDescent="0.35">
      <c r="A290" s="19" t="s">
        <v>130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X290" s="35"/>
      <c r="Y290" s="35"/>
      <c r="Z290" s="35"/>
      <c r="AA290" s="35"/>
      <c r="AB290" s="35"/>
    </row>
    <row r="291" spans="1:28" x14ac:dyDescent="0.35">
      <c r="A291" s="19" t="s">
        <v>130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X291" s="35"/>
      <c r="Y291" s="35"/>
      <c r="Z291" s="35"/>
      <c r="AA291" s="35"/>
      <c r="AB291" s="35"/>
    </row>
    <row r="292" spans="1:28" x14ac:dyDescent="0.35">
      <c r="A292" s="19" t="s">
        <v>130</v>
      </c>
      <c r="B292" s="391"/>
      <c r="C292" s="27" t="s">
        <v>63</v>
      </c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X292" s="35"/>
      <c r="Y292" s="35"/>
      <c r="Z292" s="35"/>
      <c r="AA292" s="35"/>
      <c r="AB292" s="35"/>
    </row>
    <row r="293" spans="1:28" x14ac:dyDescent="0.35">
      <c r="A293" s="19" t="s">
        <v>130</v>
      </c>
      <c r="B293" s="393" t="s">
        <v>1</v>
      </c>
      <c r="C293" s="28" t="s">
        <v>59</v>
      </c>
      <c r="D293" s="56">
        <f t="shared" ref="D293:R308" si="68">(D49/D$88)/D$89</f>
        <v>4.9530223351996892</v>
      </c>
      <c r="E293" s="56">
        <f t="shared" si="68"/>
        <v>7.2713317652375187</v>
      </c>
      <c r="F293" s="56">
        <f t="shared" si="68"/>
        <v>5.7958478328764693</v>
      </c>
      <c r="G293" s="56">
        <f t="shared" si="68"/>
        <v>6.0273529248719928</v>
      </c>
      <c r="H293" s="56">
        <f t="shared" si="68"/>
        <v>4.2396263396595097</v>
      </c>
      <c r="I293" s="56">
        <f t="shared" si="68"/>
        <v>5.0871441150900694</v>
      </c>
      <c r="J293" s="56">
        <f t="shared" si="68"/>
        <v>4.5845644772771967</v>
      </c>
      <c r="K293" s="56">
        <f t="shared" si="68"/>
        <v>6.6762520831830612</v>
      </c>
      <c r="L293" s="56">
        <f t="shared" si="68"/>
        <v>6.522891834602115</v>
      </c>
      <c r="M293" s="56">
        <f t="shared" si="68"/>
        <v>9.2216468618560494</v>
      </c>
      <c r="N293" s="56">
        <f t="shared" si="68"/>
        <v>10.571550747606119</v>
      </c>
      <c r="O293" s="56">
        <f t="shared" si="68"/>
        <v>8.419496451630808</v>
      </c>
      <c r="P293" s="56">
        <f t="shared" si="68"/>
        <v>8.9165422771215983</v>
      </c>
      <c r="Q293" s="56">
        <f t="shared" si="68"/>
        <v>11.427670062343555</v>
      </c>
      <c r="R293" s="56">
        <f t="shared" si="68"/>
        <v>20.720266075668125</v>
      </c>
      <c r="S293" s="56">
        <f t="shared" si="53"/>
        <v>20.98117556278153</v>
      </c>
      <c r="T293" s="56">
        <f t="shared" ref="T293:U293" si="69">(T49/T$88)/T$89</f>
        <v>21.663885801099198</v>
      </c>
      <c r="U293" s="56">
        <f t="shared" si="69"/>
        <v>20.231037638503622</v>
      </c>
      <c r="X293" s="34"/>
      <c r="Y293" s="34"/>
      <c r="Z293" s="34"/>
      <c r="AA293" s="64"/>
      <c r="AB293" s="34"/>
    </row>
    <row r="294" spans="1:28" x14ac:dyDescent="0.35">
      <c r="A294" s="19" t="s">
        <v>130</v>
      </c>
      <c r="B294" s="390"/>
      <c r="C294" s="20" t="s">
        <v>60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X294" s="35"/>
      <c r="Y294" s="35"/>
      <c r="Z294" s="35"/>
      <c r="AA294" s="35"/>
      <c r="AB294" s="35"/>
    </row>
    <row r="295" spans="1:28" x14ac:dyDescent="0.35">
      <c r="A295" s="19" t="s">
        <v>130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X295" s="35"/>
      <c r="Y295" s="35"/>
      <c r="Z295" s="35"/>
      <c r="AA295" s="35"/>
      <c r="AB295" s="35"/>
    </row>
    <row r="296" spans="1:28" x14ac:dyDescent="0.35">
      <c r="A296" s="19" t="s">
        <v>130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X296" s="35"/>
      <c r="Y296" s="35"/>
      <c r="Z296" s="35"/>
      <c r="AA296" s="35"/>
      <c r="AB296" s="35"/>
    </row>
    <row r="297" spans="1:28" x14ac:dyDescent="0.35">
      <c r="A297" s="19" t="s">
        <v>130</v>
      </c>
      <c r="B297" s="391"/>
      <c r="C297" s="27" t="s">
        <v>63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X297" s="35"/>
      <c r="Y297" s="35"/>
      <c r="Z297" s="35"/>
      <c r="AA297" s="35"/>
      <c r="AB297" s="35"/>
    </row>
    <row r="298" spans="1:28" x14ac:dyDescent="0.35">
      <c r="A298" s="19" t="s">
        <v>130</v>
      </c>
      <c r="B298" s="393" t="s">
        <v>166</v>
      </c>
      <c r="C298" s="28" t="s">
        <v>59</v>
      </c>
      <c r="D298" s="56">
        <f t="shared" si="68"/>
        <v>0</v>
      </c>
      <c r="E298" s="56">
        <f t="shared" si="68"/>
        <v>0</v>
      </c>
      <c r="F298" s="56">
        <f t="shared" si="68"/>
        <v>0</v>
      </c>
      <c r="G298" s="56">
        <f t="shared" si="68"/>
        <v>0</v>
      </c>
      <c r="H298" s="56">
        <f t="shared" si="68"/>
        <v>0</v>
      </c>
      <c r="I298" s="56">
        <f t="shared" si="68"/>
        <v>0</v>
      </c>
      <c r="J298" s="56">
        <f t="shared" si="68"/>
        <v>0</v>
      </c>
      <c r="K298" s="56">
        <f t="shared" si="68"/>
        <v>0</v>
      </c>
      <c r="L298" s="56">
        <f t="shared" si="68"/>
        <v>0.81615235077047699</v>
      </c>
      <c r="M298" s="56">
        <f t="shared" si="68"/>
        <v>0.30926724189200788</v>
      </c>
      <c r="N298" s="56">
        <f t="shared" si="68"/>
        <v>5.2511873700411416</v>
      </c>
      <c r="O298" s="56">
        <f t="shared" si="68"/>
        <v>1.8980070370977986</v>
      </c>
      <c r="P298" s="56">
        <f t="shared" si="68"/>
        <v>0.86025381213944585</v>
      </c>
      <c r="Q298" s="56">
        <f t="shared" si="68"/>
        <v>1.2576691351380034</v>
      </c>
      <c r="R298" s="56">
        <f t="shared" si="68"/>
        <v>1.8680784840324263</v>
      </c>
      <c r="S298" s="56">
        <f t="shared" si="53"/>
        <v>2.6637018848579053</v>
      </c>
      <c r="T298" s="56">
        <f t="shared" ref="T298:U298" si="70">(T54/T$88)/T$89</f>
        <v>11.706635947254533</v>
      </c>
      <c r="U298" s="56">
        <f t="shared" si="70"/>
        <v>10.575166551863191</v>
      </c>
      <c r="X298" s="34"/>
      <c r="Y298" s="34"/>
      <c r="Z298" s="34"/>
      <c r="AA298" s="64"/>
      <c r="AB298" s="34"/>
    </row>
    <row r="299" spans="1:28" x14ac:dyDescent="0.35">
      <c r="A299" s="19" t="s">
        <v>130</v>
      </c>
      <c r="B299" s="390"/>
      <c r="C299" s="20" t="s">
        <v>60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X299" s="35"/>
      <c r="Y299" s="35"/>
      <c r="Z299" s="35"/>
      <c r="AA299" s="35"/>
      <c r="AB299" s="35"/>
    </row>
    <row r="300" spans="1:28" x14ac:dyDescent="0.35">
      <c r="A300" s="19" t="s">
        <v>130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X300" s="35"/>
      <c r="Y300" s="35"/>
      <c r="Z300" s="35"/>
      <c r="AA300" s="35"/>
      <c r="AB300" s="35"/>
    </row>
    <row r="301" spans="1:28" x14ac:dyDescent="0.35">
      <c r="A301" s="19" t="s">
        <v>130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X301" s="35"/>
      <c r="Y301" s="35"/>
      <c r="Z301" s="35"/>
      <c r="AA301" s="35"/>
      <c r="AB301" s="35"/>
    </row>
    <row r="302" spans="1:28" x14ac:dyDescent="0.35">
      <c r="A302" s="19" t="s">
        <v>130</v>
      </c>
      <c r="B302" s="391"/>
      <c r="C302" s="27" t="s">
        <v>63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X302" s="35"/>
      <c r="Y302" s="35"/>
      <c r="Z302" s="35"/>
      <c r="AA302" s="35"/>
      <c r="AB302" s="35"/>
    </row>
    <row r="303" spans="1:28" x14ac:dyDescent="0.35">
      <c r="A303" s="19" t="s">
        <v>130</v>
      </c>
      <c r="B303" s="393" t="s">
        <v>11</v>
      </c>
      <c r="C303" s="28" t="s">
        <v>59</v>
      </c>
      <c r="D303" s="56">
        <f t="shared" si="68"/>
        <v>9.1596599562684382</v>
      </c>
      <c r="E303" s="56">
        <f t="shared" si="68"/>
        <v>9.9829505877352727</v>
      </c>
      <c r="F303" s="56">
        <f t="shared" si="68"/>
        <v>12.587298368339392</v>
      </c>
      <c r="G303" s="56">
        <f t="shared" si="68"/>
        <v>10.869878518200869</v>
      </c>
      <c r="H303" s="56">
        <f t="shared" si="68"/>
        <v>7.5309042892678804</v>
      </c>
      <c r="I303" s="56">
        <f t="shared" si="68"/>
        <v>6.1244295121645651</v>
      </c>
      <c r="J303" s="56">
        <f t="shared" si="68"/>
        <v>4.8261884096538745</v>
      </c>
      <c r="K303" s="56">
        <f t="shared" si="68"/>
        <v>8.20918312088933</v>
      </c>
      <c r="L303" s="56">
        <f t="shared" si="68"/>
        <v>7.2909915783304191</v>
      </c>
      <c r="M303" s="56">
        <f t="shared" si="68"/>
        <v>13.621948382685552</v>
      </c>
      <c r="N303" s="56">
        <f t="shared" si="68"/>
        <v>8.3653192740546984</v>
      </c>
      <c r="O303" s="56">
        <f t="shared" si="68"/>
        <v>15.983087831152639</v>
      </c>
      <c r="P303" s="56">
        <f t="shared" si="68"/>
        <v>16.361843564221889</v>
      </c>
      <c r="Q303" s="56">
        <f t="shared" si="68"/>
        <v>20.647345084992299</v>
      </c>
      <c r="R303" s="56">
        <f t="shared" si="68"/>
        <v>30.068673432082523</v>
      </c>
      <c r="S303" s="56">
        <f t="shared" si="53"/>
        <v>42.53406141082548</v>
      </c>
      <c r="T303" s="56">
        <f t="shared" ref="T303:U303" si="71">(T59/T$88)/T$89</f>
        <v>35.507735227050063</v>
      </c>
      <c r="U303" s="56">
        <f t="shared" si="71"/>
        <v>29.458914181459814</v>
      </c>
      <c r="X303" s="34"/>
      <c r="Y303" s="34"/>
      <c r="Z303" s="34"/>
      <c r="AA303" s="64"/>
      <c r="AB303" s="34"/>
    </row>
    <row r="304" spans="1:28" x14ac:dyDescent="0.35">
      <c r="A304" s="19" t="s">
        <v>130</v>
      </c>
      <c r="B304" s="390"/>
      <c r="C304" s="20" t="s">
        <v>60</v>
      </c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X304" s="35"/>
      <c r="Y304" s="35"/>
      <c r="Z304" s="35"/>
      <c r="AA304" s="35"/>
      <c r="AB304" s="35"/>
    </row>
    <row r="305" spans="1:28" x14ac:dyDescent="0.35">
      <c r="A305" s="19" t="s">
        <v>130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X305" s="35"/>
      <c r="Y305" s="35"/>
      <c r="Z305" s="35"/>
      <c r="AA305" s="35"/>
      <c r="AB305" s="35"/>
    </row>
    <row r="306" spans="1:28" x14ac:dyDescent="0.35">
      <c r="A306" s="19" t="s">
        <v>130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X306" s="35"/>
      <c r="Y306" s="35"/>
      <c r="Z306" s="35"/>
      <c r="AA306" s="35"/>
      <c r="AB306" s="35"/>
    </row>
    <row r="307" spans="1:28" x14ac:dyDescent="0.35">
      <c r="A307" s="19" t="s">
        <v>130</v>
      </c>
      <c r="B307" s="391"/>
      <c r="C307" s="27" t="s">
        <v>63</v>
      </c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X307" s="35"/>
      <c r="Y307" s="35"/>
      <c r="Z307" s="35"/>
      <c r="AA307" s="35"/>
      <c r="AB307" s="35"/>
    </row>
    <row r="308" spans="1:28" x14ac:dyDescent="0.35">
      <c r="A308" s="19" t="s">
        <v>130</v>
      </c>
      <c r="B308" s="393" t="s">
        <v>12</v>
      </c>
      <c r="C308" s="28" t="s">
        <v>59</v>
      </c>
      <c r="D308" s="56">
        <f t="shared" si="68"/>
        <v>0</v>
      </c>
      <c r="E308" s="56">
        <f t="shared" si="68"/>
        <v>0</v>
      </c>
      <c r="F308" s="56">
        <f t="shared" si="68"/>
        <v>0</v>
      </c>
      <c r="G308" s="56">
        <f t="shared" si="68"/>
        <v>0</v>
      </c>
      <c r="H308" s="56">
        <f t="shared" si="68"/>
        <v>0</v>
      </c>
      <c r="I308" s="56">
        <f t="shared" si="68"/>
        <v>0</v>
      </c>
      <c r="J308" s="56">
        <f t="shared" si="68"/>
        <v>0</v>
      </c>
      <c r="K308" s="56">
        <f t="shared" si="68"/>
        <v>0</v>
      </c>
      <c r="L308" s="56">
        <f t="shared" si="68"/>
        <v>1.6498961107444896</v>
      </c>
      <c r="M308" s="56">
        <f t="shared" si="68"/>
        <v>8.5475335000735715</v>
      </c>
      <c r="N308" s="56">
        <f t="shared" si="68"/>
        <v>10.630275178555349</v>
      </c>
      <c r="O308" s="56">
        <f t="shared" si="68"/>
        <v>9.7900941079397548</v>
      </c>
      <c r="P308" s="56">
        <f t="shared" si="68"/>
        <v>4.1774009794055145</v>
      </c>
      <c r="Q308" s="56">
        <f t="shared" si="68"/>
        <v>3.6599921618303255</v>
      </c>
      <c r="R308" s="56">
        <f t="shared" si="68"/>
        <v>5.0685983755440747</v>
      </c>
      <c r="S308" s="56">
        <f t="shared" si="53"/>
        <v>5.0629230230250082</v>
      </c>
      <c r="T308" s="56">
        <f t="shared" ref="T308:U308" si="72">(T64/T$88)/T$89</f>
        <v>0.63699173827747213</v>
      </c>
      <c r="U308" s="56">
        <f t="shared" si="72"/>
        <v>0.68447080315459652</v>
      </c>
      <c r="X308" s="34"/>
      <c r="Y308" s="34"/>
      <c r="Z308" s="34"/>
      <c r="AA308" s="64"/>
      <c r="AB308" s="34"/>
    </row>
    <row r="309" spans="1:28" x14ac:dyDescent="0.35">
      <c r="A309" s="19" t="s">
        <v>130</v>
      </c>
      <c r="B309" s="390"/>
      <c r="C309" s="20" t="s">
        <v>60</v>
      </c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X309" s="35"/>
      <c r="Y309" s="35"/>
      <c r="Z309" s="35"/>
      <c r="AA309" s="35"/>
      <c r="AB309" s="35"/>
    </row>
    <row r="310" spans="1:28" x14ac:dyDescent="0.35">
      <c r="A310" s="19" t="s">
        <v>130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X310" s="35"/>
      <c r="Y310" s="35"/>
      <c r="Z310" s="35"/>
      <c r="AA310" s="35"/>
      <c r="AB310" s="35"/>
    </row>
    <row r="311" spans="1:28" x14ac:dyDescent="0.35">
      <c r="A311" s="19" t="s">
        <v>130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X311" s="35"/>
      <c r="Y311" s="35"/>
      <c r="Z311" s="35"/>
      <c r="AA311" s="35"/>
      <c r="AB311" s="35"/>
    </row>
    <row r="312" spans="1:28" ht="15" thickBot="1" x14ac:dyDescent="0.4">
      <c r="A312" s="19" t="s">
        <v>130</v>
      </c>
      <c r="B312" s="394"/>
      <c r="C312" s="69" t="s">
        <v>63</v>
      </c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X312" s="35"/>
      <c r="Y312" s="35"/>
      <c r="Z312" s="35"/>
      <c r="AA312" s="35"/>
      <c r="AB312" s="35"/>
    </row>
    <row r="313" spans="1:28" x14ac:dyDescent="0.35">
      <c r="A313" s="19" t="s">
        <v>130</v>
      </c>
      <c r="B313" s="388" t="s">
        <v>92</v>
      </c>
      <c r="C313" s="17" t="s">
        <v>59</v>
      </c>
      <c r="D313" s="32">
        <f t="shared" ref="D313:R313" si="73">(D69/D$88)/D$89</f>
        <v>19.213303733493341</v>
      </c>
      <c r="E313" s="32">
        <f t="shared" si="73"/>
        <v>21.674799690215323</v>
      </c>
      <c r="F313" s="32">
        <f t="shared" si="73"/>
        <v>23.728756725454161</v>
      </c>
      <c r="G313" s="32">
        <f t="shared" si="73"/>
        <v>21.571732429108547</v>
      </c>
      <c r="H313" s="32">
        <f t="shared" si="73"/>
        <v>23.300710253272555</v>
      </c>
      <c r="I313" s="32">
        <f t="shared" si="73"/>
        <v>29.855283635791238</v>
      </c>
      <c r="J313" s="32">
        <f t="shared" si="73"/>
        <v>32.787015833733356</v>
      </c>
      <c r="K313" s="32">
        <f t="shared" si="73"/>
        <v>44.705327781687465</v>
      </c>
      <c r="L313" s="32">
        <f t="shared" si="73"/>
        <v>47.993222545766827</v>
      </c>
      <c r="M313" s="32">
        <f t="shared" si="73"/>
        <v>49.72025694808859</v>
      </c>
      <c r="N313" s="32">
        <f t="shared" si="73"/>
        <v>50.82020720707159</v>
      </c>
      <c r="O313" s="32">
        <f t="shared" si="73"/>
        <v>57.362437498208031</v>
      </c>
      <c r="P313" s="32">
        <f t="shared" si="73"/>
        <v>72.513776528581673</v>
      </c>
      <c r="Q313" s="32">
        <f t="shared" si="73"/>
        <v>6.1985242808708172</v>
      </c>
      <c r="R313" s="32">
        <f t="shared" si="73"/>
        <v>103.50197856438027</v>
      </c>
      <c r="S313" s="32">
        <f t="shared" si="53"/>
        <v>123.50643892421893</v>
      </c>
      <c r="T313" s="32">
        <f t="shared" ref="T313:U313" si="74">(T69/T$88)/T$89</f>
        <v>148.91641867195131</v>
      </c>
      <c r="U313" s="32">
        <f t="shared" si="74"/>
        <v>154.29457169176951</v>
      </c>
      <c r="X313" s="34"/>
      <c r="Y313" s="34"/>
      <c r="Z313" s="34"/>
      <c r="AA313" s="64"/>
      <c r="AB313" s="34"/>
    </row>
    <row r="314" spans="1:28" x14ac:dyDescent="0.35">
      <c r="A314" s="19" t="s">
        <v>130</v>
      </c>
      <c r="B314" s="388"/>
      <c r="C314" s="20" t="s">
        <v>60</v>
      </c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X314" s="35"/>
      <c r="Y314" s="35"/>
      <c r="Z314" s="35"/>
      <c r="AA314" s="35"/>
      <c r="AB314" s="35"/>
    </row>
    <row r="315" spans="1:28" x14ac:dyDescent="0.35">
      <c r="A315" s="19" t="s">
        <v>130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X315" s="35"/>
      <c r="Y315" s="35"/>
      <c r="Z315" s="35"/>
      <c r="AA315" s="35"/>
      <c r="AB315" s="35"/>
    </row>
    <row r="316" spans="1:28" x14ac:dyDescent="0.35">
      <c r="A316" s="19" t="s">
        <v>130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X316" s="35"/>
      <c r="Y316" s="35"/>
      <c r="Z316" s="35"/>
      <c r="AA316" s="35"/>
      <c r="AB316" s="35"/>
    </row>
    <row r="317" spans="1:28" x14ac:dyDescent="0.35">
      <c r="A317" s="19" t="s">
        <v>130</v>
      </c>
      <c r="B317" s="392"/>
      <c r="C317" s="26" t="s">
        <v>63</v>
      </c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X317" s="35"/>
      <c r="Y317" s="35"/>
      <c r="Z317" s="35"/>
      <c r="AA317" s="35"/>
      <c r="AB317" s="35"/>
    </row>
    <row r="318" spans="1:28" x14ac:dyDescent="0.35">
      <c r="A318" s="19" t="s">
        <v>130</v>
      </c>
      <c r="B318" s="393" t="s">
        <v>93</v>
      </c>
      <c r="C318" s="28" t="s">
        <v>59</v>
      </c>
      <c r="D318" s="56">
        <f t="shared" ref="D318:R318" si="75">(D74/D$88)/D$89</f>
        <v>1.4157109202112335</v>
      </c>
      <c r="E318" s="56">
        <f t="shared" si="75"/>
        <v>1.5831997247150982</v>
      </c>
      <c r="F318" s="56">
        <f t="shared" si="75"/>
        <v>1.8280803345390655</v>
      </c>
      <c r="G318" s="56">
        <f t="shared" si="75"/>
        <v>1.4987150271819532</v>
      </c>
      <c r="H318" s="56">
        <f t="shared" si="75"/>
        <v>1.5098737779067168</v>
      </c>
      <c r="I318" s="56">
        <f t="shared" si="75"/>
        <v>2.0126630208027856</v>
      </c>
      <c r="J318" s="56">
        <f t="shared" si="75"/>
        <v>2.3052023600718403</v>
      </c>
      <c r="K318" s="56">
        <f t="shared" si="75"/>
        <v>4.8167306734435211</v>
      </c>
      <c r="L318" s="56">
        <f t="shared" si="75"/>
        <v>7.7839152753304095</v>
      </c>
      <c r="M318" s="56">
        <f t="shared" si="75"/>
        <v>8.4309790379012419</v>
      </c>
      <c r="N318" s="56">
        <f t="shared" si="75"/>
        <v>4.9723667497176969</v>
      </c>
      <c r="O318" s="56">
        <f t="shared" si="75"/>
        <v>7.0872216162286756</v>
      </c>
      <c r="P318" s="56">
        <f t="shared" si="75"/>
        <v>10.226554512833408</v>
      </c>
      <c r="Q318" s="56">
        <f t="shared" si="75"/>
        <v>7.5226513543943243</v>
      </c>
      <c r="R318" s="56">
        <f t="shared" si="75"/>
        <v>16.740224059524401</v>
      </c>
      <c r="S318" s="56">
        <f t="shared" ref="S318:T318" si="76">(S74/S$88)/S$89</f>
        <v>19.965384798785472</v>
      </c>
      <c r="T318" s="56">
        <f t="shared" si="76"/>
        <v>28.921821429527061</v>
      </c>
      <c r="U318" s="56">
        <f t="shared" ref="U318" si="77">(U74/U$88)/U$89</f>
        <v>79.812961399536846</v>
      </c>
      <c r="X318" s="34"/>
      <c r="Y318" s="34"/>
      <c r="Z318" s="34"/>
      <c r="AA318" s="64"/>
      <c r="AB318" s="34"/>
    </row>
    <row r="319" spans="1:28" x14ac:dyDescent="0.35">
      <c r="A319" s="19" t="s">
        <v>130</v>
      </c>
      <c r="B319" s="390"/>
      <c r="C319" s="20" t="s">
        <v>60</v>
      </c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X319" s="35"/>
      <c r="Y319" s="35"/>
      <c r="Z319" s="35"/>
      <c r="AA319" s="35"/>
      <c r="AB319" s="35"/>
    </row>
    <row r="320" spans="1:28" x14ac:dyDescent="0.35">
      <c r="A320" s="19" t="s">
        <v>130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X320" s="35"/>
      <c r="Y320" s="35"/>
      <c r="Z320" s="35"/>
      <c r="AA320" s="35"/>
      <c r="AB320" s="35"/>
    </row>
    <row r="321" spans="1:32" x14ac:dyDescent="0.35">
      <c r="A321" s="19" t="s">
        <v>130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X321" s="35"/>
      <c r="Y321" s="35"/>
      <c r="Z321" s="35"/>
      <c r="AA321" s="35"/>
      <c r="AB321" s="35"/>
    </row>
    <row r="322" spans="1:32" x14ac:dyDescent="0.35">
      <c r="A322" s="19" t="s">
        <v>130</v>
      </c>
      <c r="B322" s="391"/>
      <c r="C322" s="27" t="s">
        <v>63</v>
      </c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X322" s="35"/>
      <c r="Y322" s="35"/>
      <c r="Z322" s="35"/>
      <c r="AA322" s="35"/>
      <c r="AB322" s="35"/>
    </row>
    <row r="323" spans="1:32" x14ac:dyDescent="0.35">
      <c r="A323" s="19" t="s">
        <v>130</v>
      </c>
      <c r="B323" s="388" t="s">
        <v>94</v>
      </c>
      <c r="C323" s="17" t="s">
        <v>59</v>
      </c>
      <c r="D323" s="32">
        <f t="shared" ref="D323:R323" si="78">(D79/D$88)/D$89</f>
        <v>6.9928546068366755</v>
      </c>
      <c r="E323" s="32">
        <f t="shared" si="78"/>
        <v>8.2698052301925138</v>
      </c>
      <c r="F323" s="32">
        <f t="shared" si="78"/>
        <v>9.2880461616560428</v>
      </c>
      <c r="G323" s="32">
        <f t="shared" si="78"/>
        <v>9.2523455145234337</v>
      </c>
      <c r="H323" s="32">
        <f t="shared" si="78"/>
        <v>6.8493441805838904</v>
      </c>
      <c r="I323" s="32">
        <f t="shared" si="78"/>
        <v>7.8414358450983439</v>
      </c>
      <c r="J323" s="32">
        <f t="shared" si="78"/>
        <v>10.057180119228779</v>
      </c>
      <c r="K323" s="32">
        <f t="shared" si="78"/>
        <v>13.719377154892257</v>
      </c>
      <c r="L323" s="32">
        <f t="shared" si="78"/>
        <v>15.790960848380511</v>
      </c>
      <c r="M323" s="32">
        <f t="shared" si="78"/>
        <v>18.51879004530193</v>
      </c>
      <c r="N323" s="32">
        <f t="shared" si="78"/>
        <v>24.701323223428723</v>
      </c>
      <c r="O323" s="32">
        <f t="shared" si="78"/>
        <v>25.466340725127562</v>
      </c>
      <c r="P323" s="32">
        <f t="shared" si="78"/>
        <v>66.238456470744481</v>
      </c>
      <c r="Q323" s="32">
        <f t="shared" si="78"/>
        <v>189.46664958069158</v>
      </c>
      <c r="R323" s="32">
        <f t="shared" si="78"/>
        <v>113.48651582653859</v>
      </c>
      <c r="S323" s="32">
        <f t="shared" ref="S323:T323" si="79">(S79/S$88)/S$89</f>
        <v>120.03167462417363</v>
      </c>
      <c r="T323" s="32">
        <f t="shared" si="79"/>
        <v>131.10298235892563</v>
      </c>
      <c r="U323" s="32">
        <f t="shared" ref="U323" si="80">(U79/U$88)/U$89</f>
        <v>97.901794963932815</v>
      </c>
      <c r="X323" s="35"/>
      <c r="Y323" s="35"/>
      <c r="Z323" s="35"/>
      <c r="AA323" s="64"/>
      <c r="AB323" s="35"/>
    </row>
    <row r="324" spans="1:32" x14ac:dyDescent="0.35">
      <c r="A324" s="19" t="s">
        <v>130</v>
      </c>
      <c r="B324" s="388"/>
      <c r="C324" s="20" t="s">
        <v>60</v>
      </c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X324" s="35"/>
      <c r="Y324" s="35"/>
      <c r="Z324" s="35"/>
      <c r="AA324" s="35"/>
      <c r="AB324" s="35"/>
    </row>
    <row r="325" spans="1:32" x14ac:dyDescent="0.35">
      <c r="A325" s="19" t="s">
        <v>130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X325" s="35"/>
      <c r="Y325" s="35"/>
      <c r="Z325" s="35"/>
      <c r="AA325" s="35"/>
      <c r="AB325" s="35"/>
    </row>
    <row r="326" spans="1:32" x14ac:dyDescent="0.35">
      <c r="A326" s="19" t="s">
        <v>130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X326" s="35"/>
      <c r="Y326" s="35"/>
      <c r="Z326" s="35"/>
      <c r="AA326" s="35"/>
      <c r="AB326" s="35"/>
    </row>
    <row r="327" spans="1:32" x14ac:dyDescent="0.35">
      <c r="A327" s="19" t="s">
        <v>130</v>
      </c>
      <c r="B327" s="389"/>
      <c r="C327" s="25" t="s">
        <v>63</v>
      </c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X327" s="35"/>
      <c r="Y327" s="35"/>
      <c r="Z327" s="35"/>
      <c r="AA327" s="35"/>
      <c r="AB327" s="35"/>
    </row>
    <row r="328" spans="1:32" x14ac:dyDescent="0.35">
      <c r="A328" s="19" t="s">
        <v>130</v>
      </c>
    </row>
    <row r="329" spans="1:32" x14ac:dyDescent="0.35">
      <c r="A329" s="19" t="s">
        <v>130</v>
      </c>
    </row>
    <row r="330" spans="1:32" x14ac:dyDescent="0.35">
      <c r="A330" s="19" t="s">
        <v>130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  <c r="X330" s="77"/>
      <c r="Y330" s="77"/>
      <c r="Z330" s="77"/>
      <c r="AA330" s="77"/>
      <c r="AB330" s="77"/>
      <c r="AF330" s="19" t="s">
        <v>2</v>
      </c>
    </row>
    <row r="331" spans="1:32" x14ac:dyDescent="0.35">
      <c r="A331" s="19" t="s">
        <v>130</v>
      </c>
      <c r="B331" s="385" t="s">
        <v>0</v>
      </c>
      <c r="C331" s="260" t="s">
        <v>125</v>
      </c>
      <c r="D331" s="64">
        <f t="shared" ref="D331:D337" si="81">(D8/D$90)*100</f>
        <v>21.426228696697546</v>
      </c>
      <c r="E331" s="64">
        <f>(E8/'[1]Inversión Total'!G$2)*100</f>
        <v>23.572830585298561</v>
      </c>
      <c r="F331" s="64">
        <f t="shared" ref="F331:U331" si="82">(F8/F$90)*100</f>
        <v>24.491471289778346</v>
      </c>
      <c r="G331" s="64">
        <f t="shared" si="82"/>
        <v>21.783085157119388</v>
      </c>
      <c r="H331" s="64">
        <f t="shared" si="82"/>
        <v>19.50936221784578</v>
      </c>
      <c r="I331" s="64">
        <f t="shared" si="82"/>
        <v>21.478352575488454</v>
      </c>
      <c r="J331" s="64">
        <f t="shared" si="82"/>
        <v>20.580526645277409</v>
      </c>
      <c r="K331" s="64">
        <f t="shared" si="82"/>
        <v>26.089752301622092</v>
      </c>
      <c r="L331" s="64">
        <f t="shared" si="82"/>
        <v>23.85366136464992</v>
      </c>
      <c r="M331" s="64">
        <f t="shared" si="82"/>
        <v>24.080827764098956</v>
      </c>
      <c r="N331" s="64">
        <f t="shared" si="82"/>
        <v>23.009566074950691</v>
      </c>
      <c r="O331" s="64">
        <f t="shared" si="82"/>
        <v>24.517243840663134</v>
      </c>
      <c r="P331" s="64">
        <f t="shared" si="82"/>
        <v>26.242553553502457</v>
      </c>
      <c r="Q331" s="64">
        <f t="shared" si="82"/>
        <v>29.509838836419704</v>
      </c>
      <c r="R331" s="64">
        <f t="shared" si="82"/>
        <v>31.855118032867423</v>
      </c>
      <c r="S331" s="64">
        <f t="shared" si="82"/>
        <v>31.349241080028794</v>
      </c>
      <c r="T331" s="64">
        <f t="shared" si="82"/>
        <v>33.006767309205351</v>
      </c>
      <c r="U331" s="64">
        <f t="shared" si="82"/>
        <v>37.394249219006554</v>
      </c>
      <c r="X331" s="64"/>
      <c r="Y331" s="64"/>
      <c r="Z331" s="64"/>
      <c r="AA331" s="64"/>
      <c r="AB331" s="64"/>
    </row>
    <row r="332" spans="1:32" ht="15" customHeight="1" x14ac:dyDescent="0.35">
      <c r="A332" s="19" t="s">
        <v>130</v>
      </c>
      <c r="B332" s="386"/>
      <c r="C332" s="260" t="s">
        <v>124</v>
      </c>
      <c r="D332" s="64">
        <f t="shared" si="81"/>
        <v>23.23908493034439</v>
      </c>
      <c r="E332" s="64">
        <f>(E9/'[1]Inversión Total'!G$2)*100</f>
        <v>23.195631610063717</v>
      </c>
      <c r="F332" s="64">
        <f t="shared" ref="F332:R332" si="83">(F9/F$90)*100</f>
        <v>25.060463086857876</v>
      </c>
      <c r="G332" s="64">
        <f t="shared" si="83"/>
        <v>24.669609453659053</v>
      </c>
      <c r="H332" s="64">
        <f t="shared" si="83"/>
        <v>25.103021318739582</v>
      </c>
      <c r="I332" s="64">
        <f t="shared" si="83"/>
        <v>27.749715808170517</v>
      </c>
      <c r="J332" s="64">
        <f t="shared" si="83"/>
        <v>30.299106099851318</v>
      </c>
      <c r="K332" s="64">
        <f t="shared" si="83"/>
        <v>34.562828565687568</v>
      </c>
      <c r="L332" s="64">
        <f t="shared" si="83"/>
        <v>38.040972139140784</v>
      </c>
      <c r="M332" s="64">
        <f t="shared" si="83"/>
        <v>34.243970573338025</v>
      </c>
      <c r="N332" s="64">
        <f t="shared" si="83"/>
        <v>33.711820927939087</v>
      </c>
      <c r="O332" s="64">
        <f t="shared" si="83"/>
        <v>30.045543421597976</v>
      </c>
      <c r="P332" s="64">
        <f t="shared" si="83"/>
        <v>30.728824186276011</v>
      </c>
      <c r="Q332" s="64">
        <f t="shared" si="83"/>
        <v>29.377067492994502</v>
      </c>
      <c r="R332" s="64">
        <f t="shared" si="83"/>
        <v>33.935656684025645</v>
      </c>
      <c r="S332" s="64">
        <f t="shared" ref="S332:T332" si="84">(S9/S$90)*100</f>
        <v>36.866799097610183</v>
      </c>
      <c r="T332" s="64">
        <f t="shared" si="84"/>
        <v>30.218126963021234</v>
      </c>
      <c r="U332" s="64">
        <f t="shared" ref="U332" si="85">(U9/U$90)*100</f>
        <v>31.106292908029467</v>
      </c>
      <c r="X332" s="64"/>
      <c r="Y332" s="64"/>
      <c r="Z332" s="64"/>
      <c r="AA332" s="64"/>
      <c r="AB332" s="64"/>
    </row>
    <row r="333" spans="1:32" ht="15" customHeight="1" x14ac:dyDescent="0.35">
      <c r="A333" s="19" t="s">
        <v>130</v>
      </c>
      <c r="B333" s="386"/>
      <c r="C333" s="95" t="s">
        <v>126</v>
      </c>
      <c r="D333" s="64">
        <f t="shared" si="81"/>
        <v>21.426221625061878</v>
      </c>
      <c r="E333" s="64">
        <f>(E10/'[1]Inversión Total'!G$2)*100</f>
        <v>23.572830585298561</v>
      </c>
      <c r="F333" s="64">
        <f t="shared" ref="F333:R333" si="86">(F10/F$90)*100</f>
        <v>24.491465472104252</v>
      </c>
      <c r="G333" s="64">
        <f t="shared" si="86"/>
        <v>21.783074558846906</v>
      </c>
      <c r="H333" s="64">
        <f t="shared" si="86"/>
        <v>19.509372317325656</v>
      </c>
      <c r="I333" s="64">
        <f t="shared" si="86"/>
        <v>21.478361456483125</v>
      </c>
      <c r="J333" s="64">
        <f t="shared" si="86"/>
        <v>20.567939588387198</v>
      </c>
      <c r="K333" s="64">
        <f t="shared" si="86"/>
        <v>26.089748648253693</v>
      </c>
      <c r="L333" s="64">
        <f t="shared" si="86"/>
        <v>23.853658391556419</v>
      </c>
      <c r="M333" s="64">
        <f t="shared" si="86"/>
        <v>24.080830109039749</v>
      </c>
      <c r="N333" s="64">
        <f t="shared" si="86"/>
        <v>23.009563781477912</v>
      </c>
      <c r="O333" s="64">
        <f t="shared" si="86"/>
        <v>24.516787934607414</v>
      </c>
      <c r="P333" s="64">
        <f t="shared" si="86"/>
        <v>26.242558657887127</v>
      </c>
      <c r="Q333" s="64">
        <f t="shared" si="86"/>
        <v>29.509841801710973</v>
      </c>
      <c r="R333" s="64">
        <f t="shared" si="86"/>
        <v>31.855120489326683</v>
      </c>
      <c r="S333" s="64">
        <f t="shared" ref="S333:T392" si="87">(S10/S$90)*100</f>
        <v>31.349241080028794</v>
      </c>
      <c r="T333" s="64">
        <f t="shared" si="87"/>
        <v>33.006766325727774</v>
      </c>
      <c r="U333" s="64">
        <f t="shared" ref="U333" si="88">(U10/U$90)*100</f>
        <v>37.394249219006596</v>
      </c>
      <c r="X333" s="64"/>
      <c r="Y333" s="64"/>
      <c r="Z333" s="64"/>
      <c r="AA333" s="64"/>
      <c r="AB333" s="64"/>
    </row>
    <row r="334" spans="1:32" ht="15" customHeight="1" x14ac:dyDescent="0.35">
      <c r="A334" s="19" t="s">
        <v>130</v>
      </c>
      <c r="B334" s="386"/>
      <c r="C334" s="260" t="s">
        <v>123</v>
      </c>
      <c r="D334" s="64">
        <f t="shared" si="81"/>
        <v>20.351608797114771</v>
      </c>
      <c r="E334" s="64">
        <f>(E11/'[1]Inversión Total'!G$2)*100</f>
        <v>22.614878801813045</v>
      </c>
      <c r="F334" s="64">
        <f t="shared" ref="F334:R334" si="89">(F11/F$90)*100</f>
        <v>23.415445924719297</v>
      </c>
      <c r="G334" s="64">
        <f t="shared" si="89"/>
        <v>21.151428117216895</v>
      </c>
      <c r="H334" s="64">
        <f t="shared" si="89"/>
        <v>19.038620411048832</v>
      </c>
      <c r="I334" s="64">
        <f t="shared" si="89"/>
        <v>20.788814387211367</v>
      </c>
      <c r="J334" s="64">
        <f t="shared" si="89"/>
        <v>20.220584552781908</v>
      </c>
      <c r="K334" s="64">
        <f t="shared" si="89"/>
        <v>25.692346193190119</v>
      </c>
      <c r="L334" s="64">
        <f t="shared" si="89"/>
        <v>23.121379515385762</v>
      </c>
      <c r="M334" s="64">
        <f t="shared" si="89"/>
        <v>22.582255833040215</v>
      </c>
      <c r="N334" s="64">
        <f t="shared" si="89"/>
        <v>20.85716939589927</v>
      </c>
      <c r="O334" s="64">
        <f t="shared" si="89"/>
        <v>20.629076675109371</v>
      </c>
      <c r="P334" s="64">
        <f t="shared" si="89"/>
        <v>19.346448199002943</v>
      </c>
      <c r="Q334" s="64">
        <f t="shared" si="89"/>
        <v>21.441451806603702</v>
      </c>
      <c r="R334" s="64">
        <f t="shared" si="89"/>
        <v>23.472165860129209</v>
      </c>
      <c r="S334" s="64">
        <f t="shared" si="87"/>
        <v>23.323071775477302</v>
      </c>
      <c r="T334" s="64">
        <f t="shared" si="87"/>
        <v>23.643907356412274</v>
      </c>
      <c r="U334" s="64">
        <f t="shared" ref="U334" si="90">(U11/U$90)*100</f>
        <v>25.344224586519097</v>
      </c>
      <c r="X334" s="64"/>
      <c r="Y334" s="64"/>
      <c r="Z334" s="64"/>
      <c r="AA334" s="64"/>
      <c r="AB334" s="64"/>
    </row>
    <row r="335" spans="1:32" ht="15" customHeight="1" x14ac:dyDescent="0.35">
      <c r="A335" s="19" t="s">
        <v>130</v>
      </c>
      <c r="B335" s="386"/>
      <c r="C335" s="20" t="s">
        <v>117</v>
      </c>
      <c r="D335" s="64">
        <f t="shared" si="81"/>
        <v>7.2614525139664803</v>
      </c>
      <c r="E335" s="64">
        <f>(E12/'[1]Inversión Total'!G$2)*100</f>
        <v>7.9211719109242589</v>
      </c>
      <c r="F335" s="64">
        <f t="shared" ref="F335:R335" si="91">(F12/F$90)*100</f>
        <v>8.4323869916807261</v>
      </c>
      <c r="G335" s="64">
        <f t="shared" si="91"/>
        <v>7.7902283927719775</v>
      </c>
      <c r="H335" s="64">
        <f t="shared" si="91"/>
        <v>6.5787405948593642</v>
      </c>
      <c r="I335" s="64">
        <f t="shared" si="91"/>
        <v>6.4843428063943165</v>
      </c>
      <c r="J335" s="64">
        <f t="shared" si="91"/>
        <v>5.5846388606307222</v>
      </c>
      <c r="K335" s="64">
        <f t="shared" si="91"/>
        <v>4.6438367674996348</v>
      </c>
      <c r="L335" s="64">
        <f t="shared" si="91"/>
        <v>2.8473524602348745</v>
      </c>
      <c r="M335" s="64">
        <f t="shared" si="91"/>
        <v>3.4345855317153244</v>
      </c>
      <c r="N335" s="64">
        <f t="shared" si="91"/>
        <v>3.3578161552222374</v>
      </c>
      <c r="O335" s="64">
        <f t="shared" si="91"/>
        <v>2.9279115818558599</v>
      </c>
      <c r="P335" s="64">
        <f t="shared" si="91"/>
        <v>3.2147176424548687</v>
      </c>
      <c r="Q335" s="64">
        <f t="shared" si="91"/>
        <v>3.460097558082643</v>
      </c>
      <c r="R335" s="64">
        <f t="shared" si="91"/>
        <v>4.7787712790783363</v>
      </c>
      <c r="S335" s="64">
        <f t="shared" si="87"/>
        <v>3.7600160199539676</v>
      </c>
      <c r="T335" s="64">
        <f t="shared" si="87"/>
        <v>4.0026839103068452</v>
      </c>
      <c r="U335" s="64">
        <f t="shared" ref="U335" si="92">(U12/U$90)*100</f>
        <v>4.7346614537062814</v>
      </c>
      <c r="X335" s="64"/>
      <c r="Y335" s="64"/>
      <c r="Z335" s="64"/>
      <c r="AA335" s="64"/>
      <c r="AB335" s="64"/>
    </row>
    <row r="336" spans="1:32" ht="15" customHeight="1" x14ac:dyDescent="0.35">
      <c r="A336" s="19" t="s">
        <v>130</v>
      </c>
      <c r="B336" s="386"/>
      <c r="C336" s="254" t="s">
        <v>118</v>
      </c>
      <c r="D336" s="64">
        <f t="shared" si="81"/>
        <v>4.2459797751219854</v>
      </c>
      <c r="E336" s="64">
        <f>(E13/'[1]Inversión Total'!G$2)*100</f>
        <v>5.2201471457662745</v>
      </c>
      <c r="F336" s="64">
        <f t="shared" ref="F336:R336" si="93">(F13/F$90)*100</f>
        <v>6.302274710570714</v>
      </c>
      <c r="G336" s="64">
        <f t="shared" si="93"/>
        <v>4.2667850140427106</v>
      </c>
      <c r="H336" s="64">
        <f t="shared" si="93"/>
        <v>3.2045498156844925</v>
      </c>
      <c r="I336" s="64">
        <f t="shared" si="93"/>
        <v>3.6542451154529312</v>
      </c>
      <c r="J336" s="64">
        <f t="shared" si="93"/>
        <v>4.5461773221691839</v>
      </c>
      <c r="K336" s="64">
        <f t="shared" si="93"/>
        <v>9.6032113108285841</v>
      </c>
      <c r="L336" s="64">
        <f t="shared" si="93"/>
        <v>8.3923294187602213</v>
      </c>
      <c r="M336" s="64">
        <f t="shared" si="93"/>
        <v>5.6994770782037758</v>
      </c>
      <c r="N336" s="64">
        <f t="shared" si="93"/>
        <v>6.0099674326865742</v>
      </c>
      <c r="O336" s="64">
        <f t="shared" si="93"/>
        <v>4.1632903522910425</v>
      </c>
      <c r="P336" s="64">
        <f t="shared" si="93"/>
        <v>3.9084885917002703</v>
      </c>
      <c r="Q336" s="64">
        <f t="shared" si="93"/>
        <v>4.6702937120998715</v>
      </c>
      <c r="R336" s="64">
        <f t="shared" si="93"/>
        <v>5.4895981232651252</v>
      </c>
      <c r="S336" s="64">
        <f t="shared" si="87"/>
        <v>5.1026270696665215</v>
      </c>
      <c r="T336" s="64">
        <f t="shared" si="87"/>
        <v>4.0165961841070024</v>
      </c>
      <c r="U336" s="64">
        <f t="shared" ref="U336" si="94">(U13/U$90)*100</f>
        <v>2.6341220012483588</v>
      </c>
      <c r="X336" s="64"/>
      <c r="Y336" s="64"/>
      <c r="Z336" s="64"/>
      <c r="AA336" s="64"/>
      <c r="AB336" s="64"/>
    </row>
    <row r="337" spans="1:28" ht="15" customHeight="1" x14ac:dyDescent="0.35">
      <c r="A337" s="19" t="s">
        <v>130</v>
      </c>
      <c r="B337" s="386"/>
      <c r="C337" s="254" t="s">
        <v>119</v>
      </c>
      <c r="D337" s="64">
        <f t="shared" si="81"/>
        <v>4.2461494943780496</v>
      </c>
      <c r="E337" s="64">
        <f>(E14/'[1]Inversión Total'!G$2)*100</f>
        <v>3.9382973132759638</v>
      </c>
      <c r="F337" s="64">
        <f t="shared" ref="F337:R337" si="95">(F14/F$90)*100</f>
        <v>4.0626563499912738</v>
      </c>
      <c r="G337" s="64">
        <f t="shared" si="95"/>
        <v>4.2758942292406337</v>
      </c>
      <c r="H337" s="64">
        <f t="shared" si="95"/>
        <v>3.600797858910266</v>
      </c>
      <c r="I337" s="64">
        <f t="shared" si="95"/>
        <v>3.3746847246891649</v>
      </c>
      <c r="J337" s="64">
        <f t="shared" si="95"/>
        <v>3.083950230847484</v>
      </c>
      <c r="K337" s="64">
        <f t="shared" si="95"/>
        <v>5.8799612742949003</v>
      </c>
      <c r="L337" s="64">
        <f t="shared" si="95"/>
        <v>6.2186769733908136</v>
      </c>
      <c r="M337" s="64">
        <f t="shared" si="95"/>
        <v>8.7433227810997778</v>
      </c>
      <c r="N337" s="64">
        <f t="shared" si="95"/>
        <v>6.7124466767579465</v>
      </c>
      <c r="O337" s="64">
        <f t="shared" si="95"/>
        <v>6.3714874510706885</v>
      </c>
      <c r="P337" s="64">
        <f t="shared" si="95"/>
        <v>5.8162983002399065</v>
      </c>
      <c r="Q337" s="64">
        <f t="shared" si="95"/>
        <v>6.9292896644772934</v>
      </c>
      <c r="R337" s="64">
        <f t="shared" si="95"/>
        <v>7.8461273919772037</v>
      </c>
      <c r="S337" s="64">
        <f t="shared" si="87"/>
        <v>8.3490504628549989</v>
      </c>
      <c r="T337" s="64">
        <f t="shared" si="87"/>
        <v>6.8054287962234463</v>
      </c>
      <c r="U337" s="64">
        <f t="shared" ref="U337" si="96">(U14/U$90)*100</f>
        <v>6.6626067414390562</v>
      </c>
      <c r="X337" s="64"/>
      <c r="Y337" s="64"/>
      <c r="Z337" s="64"/>
      <c r="AA337" s="64"/>
      <c r="AB337" s="64"/>
    </row>
    <row r="338" spans="1:28" ht="15" customHeight="1" x14ac:dyDescent="0.35">
      <c r="A338" s="19" t="s">
        <v>130</v>
      </c>
      <c r="B338" s="386"/>
      <c r="C338" s="254" t="s">
        <v>120</v>
      </c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X338" s="64"/>
      <c r="Y338" s="64"/>
      <c r="Z338" s="64"/>
      <c r="AA338" s="64"/>
      <c r="AB338" s="64"/>
    </row>
    <row r="339" spans="1:28" ht="15" customHeight="1" x14ac:dyDescent="0.35">
      <c r="A339" s="19" t="s">
        <v>130</v>
      </c>
      <c r="B339" s="386"/>
      <c r="C339" s="260" t="s">
        <v>121</v>
      </c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X339" s="64"/>
      <c r="Y339" s="64"/>
      <c r="Z339" s="64"/>
      <c r="AA339" s="64"/>
      <c r="AB339" s="64"/>
    </row>
    <row r="340" spans="1:28" ht="15" customHeight="1" x14ac:dyDescent="0.35">
      <c r="A340" s="19" t="s">
        <v>130</v>
      </c>
      <c r="B340" s="386"/>
      <c r="C340" s="260" t="s">
        <v>122</v>
      </c>
      <c r="D340" s="64">
        <f>(D17/D$90)*100</f>
        <v>2.8874761332296162</v>
      </c>
      <c r="E340" s="64">
        <f>(E17/'[1]Inversión Total'!G$2)*100</f>
        <v>0.58075280825067332</v>
      </c>
      <c r="F340" s="64">
        <f t="shared" ref="F340:R340" si="97">(F17/F$90)*100</f>
        <v>1.645017162138577</v>
      </c>
      <c r="G340" s="64">
        <f t="shared" si="97"/>
        <v>3.5181813364421597</v>
      </c>
      <c r="H340" s="64">
        <f t="shared" si="97"/>
        <v>6.0644009076907546</v>
      </c>
      <c r="I340" s="64">
        <f t="shared" si="97"/>
        <v>6.9609014209591482</v>
      </c>
      <c r="J340" s="64">
        <f t="shared" si="97"/>
        <v>10.078521547069411</v>
      </c>
      <c r="K340" s="64">
        <f t="shared" si="97"/>
        <v>8.8704823724974435</v>
      </c>
      <c r="L340" s="64">
        <f t="shared" si="97"/>
        <v>14.919592623755019</v>
      </c>
      <c r="M340" s="64">
        <f t="shared" si="97"/>
        <v>11.661714740297807</v>
      </c>
      <c r="N340" s="64">
        <f t="shared" si="97"/>
        <v>12.854651532039815</v>
      </c>
      <c r="O340" s="64">
        <f t="shared" si="97"/>
        <v>9.4164667464886023</v>
      </c>
      <c r="P340" s="64">
        <f t="shared" si="97"/>
        <v>11.382375987273068</v>
      </c>
      <c r="Q340" s="64">
        <f t="shared" si="97"/>
        <v>7.9356156863907952</v>
      </c>
      <c r="R340" s="64">
        <f t="shared" si="97"/>
        <v>10.463490823896436</v>
      </c>
      <c r="S340" s="64">
        <f t="shared" si="87"/>
        <v>13.543727322132884</v>
      </c>
      <c r="T340" s="64">
        <f t="shared" si="87"/>
        <v>6.5742196066089624</v>
      </c>
      <c r="U340" s="64">
        <f t="shared" ref="U340" si="98">(U17/U$90)*100</f>
        <v>5.7620683215103625</v>
      </c>
      <c r="X340" s="64"/>
      <c r="Y340" s="64"/>
      <c r="Z340" s="64"/>
      <c r="AA340" s="64"/>
      <c r="AB340" s="64"/>
    </row>
    <row r="341" spans="1:28" ht="15" customHeight="1" x14ac:dyDescent="0.35">
      <c r="A341" s="19" t="s">
        <v>130</v>
      </c>
      <c r="B341" s="387"/>
      <c r="C341" s="261" t="s">
        <v>116</v>
      </c>
      <c r="D341" s="33">
        <f>(D18/D$90)*100</f>
        <v>1.0746198995827734</v>
      </c>
      <c r="E341" s="33">
        <f>(E18/'[1]Inversión Total'!G$2)*100</f>
        <v>0.95795178348551535</v>
      </c>
      <c r="F341" s="33">
        <f t="shared" ref="F341:R341" si="99">(F18/F$90)*100</f>
        <v>1.0760253650590494</v>
      </c>
      <c r="G341" s="33">
        <f t="shared" si="99"/>
        <v>0.63165703990249589</v>
      </c>
      <c r="H341" s="33">
        <f t="shared" si="99"/>
        <v>0.47074180679694994</v>
      </c>
      <c r="I341" s="33">
        <f t="shared" si="99"/>
        <v>0.68953818827708702</v>
      </c>
      <c r="J341" s="33">
        <f t="shared" si="99"/>
        <v>0.35994209249550047</v>
      </c>
      <c r="K341" s="33">
        <f t="shared" si="99"/>
        <v>0.39740610843197433</v>
      </c>
      <c r="L341" s="33">
        <f t="shared" si="99"/>
        <v>0.7322818492641594</v>
      </c>
      <c r="M341" s="33">
        <f t="shared" si="99"/>
        <v>1.4985719310587409</v>
      </c>
      <c r="N341" s="33">
        <f t="shared" si="99"/>
        <v>2.15239667905142</v>
      </c>
      <c r="O341" s="33">
        <f t="shared" si="99"/>
        <v>3.8881671655537646</v>
      </c>
      <c r="P341" s="33">
        <f t="shared" si="99"/>
        <v>6.8961053544995154</v>
      </c>
      <c r="Q341" s="33">
        <f t="shared" si="99"/>
        <v>8.0683870298160052</v>
      </c>
      <c r="R341" s="33">
        <f t="shared" si="99"/>
        <v>8.3829521727382144</v>
      </c>
      <c r="S341" s="33">
        <f t="shared" si="87"/>
        <v>8.0261693045514928</v>
      </c>
      <c r="T341" s="33">
        <f t="shared" si="87"/>
        <v>9.3628599527930767</v>
      </c>
      <c r="U341" s="33">
        <f t="shared" ref="U341" si="100">(U18/U$90)*100</f>
        <v>12.050024632487451</v>
      </c>
      <c r="X341" s="32"/>
      <c r="Y341" s="32"/>
      <c r="Z341" s="32"/>
      <c r="AA341" s="64"/>
      <c r="AB341" s="32"/>
    </row>
    <row r="342" spans="1:28" x14ac:dyDescent="0.35">
      <c r="A342" s="19" t="s">
        <v>130</v>
      </c>
      <c r="B342" s="390" t="s">
        <v>4</v>
      </c>
      <c r="C342" s="260" t="s">
        <v>59</v>
      </c>
      <c r="D342" s="51">
        <f>(D19/D$90)*100</f>
        <v>1.4390849303443887</v>
      </c>
      <c r="E342" s="51">
        <f>(E19/'[1]Inversión Total'!G$2)*100</f>
        <v>1.360448006306247</v>
      </c>
      <c r="F342" s="51">
        <f t="shared" ref="F342:R342" si="101">(F19/F$90)*100</f>
        <v>1.7848449589853976</v>
      </c>
      <c r="G342" s="51">
        <f t="shared" si="101"/>
        <v>1.7968364156642467</v>
      </c>
      <c r="H342" s="51">
        <f t="shared" si="101"/>
        <v>1.4244205423420693</v>
      </c>
      <c r="I342" s="51">
        <f t="shared" si="101"/>
        <v>1.0369671403197158</v>
      </c>
      <c r="J342" s="51">
        <f t="shared" si="101"/>
        <v>1.2167931763048752</v>
      </c>
      <c r="K342" s="51">
        <f t="shared" si="101"/>
        <v>1.0827232208095865</v>
      </c>
      <c r="L342" s="51">
        <f t="shared" si="101"/>
        <v>0.11255834696001191</v>
      </c>
      <c r="M342" s="51">
        <f t="shared" si="101"/>
        <v>0.38614139992965174</v>
      </c>
      <c r="N342" s="51">
        <f t="shared" si="101"/>
        <v>0.40066740057795514</v>
      </c>
      <c r="O342" s="51">
        <f t="shared" si="101"/>
        <v>0.29814874510706885</v>
      </c>
      <c r="P342" s="51">
        <f t="shared" si="101"/>
        <v>0.28369829683698294</v>
      </c>
      <c r="Q342" s="51">
        <f t="shared" si="101"/>
        <v>0.71361661749225314</v>
      </c>
      <c r="R342" s="51">
        <f t="shared" si="101"/>
        <v>0.43553022673118968</v>
      </c>
      <c r="S342" s="51">
        <f t="shared" si="87"/>
        <v>0.40104028308678152</v>
      </c>
      <c r="T342" s="51">
        <f t="shared" si="87"/>
        <v>0.36359559402045633</v>
      </c>
      <c r="U342" s="51">
        <f t="shared" ref="U342" si="102">(U19/U$90)*100</f>
        <v>0.59828799696519652</v>
      </c>
      <c r="V342" s="65"/>
      <c r="W342" s="65"/>
      <c r="X342" s="34"/>
      <c r="Y342" s="34"/>
      <c r="Z342" s="34"/>
      <c r="AA342" s="64"/>
      <c r="AB342" s="34"/>
    </row>
    <row r="343" spans="1:28" x14ac:dyDescent="0.35">
      <c r="A343" s="19" t="s">
        <v>130</v>
      </c>
      <c r="B343" s="390"/>
      <c r="C343" s="20" t="s">
        <v>60</v>
      </c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65"/>
      <c r="W343" s="65"/>
      <c r="X343" s="34"/>
      <c r="Y343" s="34"/>
      <c r="Z343" s="34"/>
      <c r="AA343" s="34"/>
      <c r="AB343" s="34"/>
    </row>
    <row r="344" spans="1:28" x14ac:dyDescent="0.35">
      <c r="A344" s="19" t="s">
        <v>130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65"/>
      <c r="W344" s="65"/>
      <c r="X344" s="34"/>
      <c r="Y344" s="34"/>
      <c r="Z344" s="34"/>
      <c r="AA344" s="34"/>
      <c r="AB344" s="34"/>
    </row>
    <row r="345" spans="1:28" x14ac:dyDescent="0.35">
      <c r="A345" s="19" t="s">
        <v>130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65"/>
      <c r="W345" s="65"/>
      <c r="X345" s="34"/>
      <c r="Y345" s="34"/>
      <c r="Z345" s="34"/>
      <c r="AA345" s="34"/>
      <c r="AB345" s="34"/>
    </row>
    <row r="346" spans="1:28" x14ac:dyDescent="0.35">
      <c r="A346" s="19" t="s">
        <v>130</v>
      </c>
      <c r="B346" s="391"/>
      <c r="C346" s="255" t="s">
        <v>63</v>
      </c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65"/>
      <c r="W346" s="65"/>
      <c r="X346" s="34"/>
      <c r="Y346" s="34"/>
      <c r="Z346" s="34"/>
      <c r="AA346" s="34"/>
      <c r="AB346" s="34"/>
    </row>
    <row r="347" spans="1:28" x14ac:dyDescent="0.35">
      <c r="A347" s="19" t="s">
        <v>130</v>
      </c>
      <c r="B347" s="390" t="s">
        <v>5</v>
      </c>
      <c r="C347" s="17" t="s">
        <v>59</v>
      </c>
      <c r="D347" s="51">
        <f>(D24/D$90)*100</f>
        <v>0</v>
      </c>
      <c r="E347" s="51">
        <f>(E24/'[1]Inversión Total'!G$2)*100</f>
        <v>0</v>
      </c>
      <c r="F347" s="51">
        <f t="shared" ref="F347:R347" si="103">(F24/F$90)*100</f>
        <v>0</v>
      </c>
      <c r="G347" s="51">
        <f t="shared" si="103"/>
        <v>0</v>
      </c>
      <c r="H347" s="51">
        <f t="shared" si="103"/>
        <v>0</v>
      </c>
      <c r="I347" s="51">
        <f t="shared" si="103"/>
        <v>0</v>
      </c>
      <c r="J347" s="51">
        <f t="shared" si="103"/>
        <v>0</v>
      </c>
      <c r="K347" s="51">
        <f t="shared" si="103"/>
        <v>0</v>
      </c>
      <c r="L347" s="51">
        <f t="shared" si="103"/>
        <v>0.11087557603686637</v>
      </c>
      <c r="M347" s="51">
        <f t="shared" si="103"/>
        <v>1.2803470512369564</v>
      </c>
      <c r="N347" s="51">
        <f t="shared" si="103"/>
        <v>0.62968212467318008</v>
      </c>
      <c r="O347" s="51">
        <f t="shared" si="103"/>
        <v>0.52252820630900298</v>
      </c>
      <c r="P347" s="51">
        <f t="shared" si="103"/>
        <v>0.34986643526789513</v>
      </c>
      <c r="Q347" s="51">
        <f t="shared" si="103"/>
        <v>0.74823194508280577</v>
      </c>
      <c r="R347" s="51">
        <f t="shared" si="103"/>
        <v>0.29051438256896511</v>
      </c>
      <c r="S347" s="51">
        <f t="shared" si="87"/>
        <v>0.18013018747401827</v>
      </c>
      <c r="T347" s="51">
        <f t="shared" si="87"/>
        <v>0.16458595594020456</v>
      </c>
      <c r="U347" s="51">
        <f t="shared" ref="U347" si="104">(U24/U$90)*100</f>
        <v>0.42818871634273903</v>
      </c>
      <c r="V347" s="65"/>
      <c r="W347" s="65"/>
      <c r="X347" s="34"/>
      <c r="Y347" s="34"/>
      <c r="Z347" s="34"/>
      <c r="AA347" s="64"/>
      <c r="AB347" s="34"/>
    </row>
    <row r="348" spans="1:28" x14ac:dyDescent="0.35">
      <c r="A348" s="19" t="s">
        <v>130</v>
      </c>
      <c r="B348" s="390"/>
      <c r="C348" s="20" t="s">
        <v>60</v>
      </c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65"/>
      <c r="W348" s="65"/>
      <c r="X348" s="35"/>
      <c r="Y348" s="35"/>
      <c r="Z348" s="35"/>
      <c r="AA348" s="35"/>
      <c r="AB348" s="35"/>
    </row>
    <row r="349" spans="1:28" x14ac:dyDescent="0.35">
      <c r="A349" s="19" t="s">
        <v>130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65"/>
      <c r="W349" s="65"/>
      <c r="X349" s="35"/>
      <c r="Y349" s="35"/>
      <c r="Z349" s="35"/>
      <c r="AA349" s="35"/>
      <c r="AB349" s="35"/>
    </row>
    <row r="350" spans="1:28" x14ac:dyDescent="0.35">
      <c r="A350" s="19" t="s">
        <v>130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65"/>
      <c r="W350" s="65"/>
      <c r="X350" s="35"/>
      <c r="Y350" s="35"/>
      <c r="Z350" s="35"/>
      <c r="AA350" s="35"/>
      <c r="AB350" s="35"/>
    </row>
    <row r="351" spans="1:28" x14ac:dyDescent="0.35">
      <c r="A351" s="19" t="s">
        <v>130</v>
      </c>
      <c r="B351" s="391"/>
      <c r="C351" s="27" t="s">
        <v>63</v>
      </c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65"/>
      <c r="W351" s="65"/>
      <c r="X351" s="35"/>
      <c r="Y351" s="35"/>
      <c r="Z351" s="35"/>
      <c r="AA351" s="35"/>
      <c r="AB351" s="35"/>
    </row>
    <row r="352" spans="1:28" x14ac:dyDescent="0.35">
      <c r="A352" s="19" t="s">
        <v>130</v>
      </c>
      <c r="B352" s="390" t="s">
        <v>6</v>
      </c>
      <c r="C352" s="17" t="s">
        <v>59</v>
      </c>
      <c r="D352" s="51">
        <f>(D29/D$90)*100</f>
        <v>0</v>
      </c>
      <c r="E352" s="51">
        <f>(E29/'[1]Inversión Total'!G$2)*100</f>
        <v>0</v>
      </c>
      <c r="F352" s="51">
        <f t="shared" ref="F352:R352" si="105">(F29/F$90)*100</f>
        <v>0</v>
      </c>
      <c r="G352" s="51">
        <f t="shared" si="105"/>
        <v>0</v>
      </c>
      <c r="H352" s="51">
        <f t="shared" si="105"/>
        <v>0</v>
      </c>
      <c r="I352" s="51">
        <f t="shared" si="105"/>
        <v>0</v>
      </c>
      <c r="J352" s="51">
        <f t="shared" si="105"/>
        <v>2.8523358635260975E-3</v>
      </c>
      <c r="K352" s="51">
        <f t="shared" si="105"/>
        <v>2.925982756101125E-2</v>
      </c>
      <c r="L352" s="51">
        <f t="shared" si="105"/>
        <v>0.11683662851196672</v>
      </c>
      <c r="M352" s="51">
        <f t="shared" si="105"/>
        <v>0.11341071637941141</v>
      </c>
      <c r="N352" s="51">
        <f t="shared" si="105"/>
        <v>0.14716068070272006</v>
      </c>
      <c r="O352" s="51">
        <f t="shared" si="105"/>
        <v>0.12084043288049734</v>
      </c>
      <c r="P352" s="51">
        <f t="shared" si="105"/>
        <v>0.15290864852908648</v>
      </c>
      <c r="Q352" s="51">
        <f t="shared" si="105"/>
        <v>0.24562545406022507</v>
      </c>
      <c r="R352" s="51">
        <f t="shared" si="105"/>
        <v>0.29844997420717778</v>
      </c>
      <c r="S352" s="51">
        <f t="shared" si="87"/>
        <v>0.30895393756273637</v>
      </c>
      <c r="T352" s="51">
        <f t="shared" si="87"/>
        <v>0.26513571990558615</v>
      </c>
      <c r="U352" s="51">
        <f t="shared" ref="U352" si="106">(U29/U$90)*100</f>
        <v>0.20086346505671424</v>
      </c>
      <c r="V352" s="65"/>
      <c r="W352" s="65"/>
      <c r="X352" s="34"/>
      <c r="Y352" s="34"/>
      <c r="Z352" s="34"/>
      <c r="AA352" s="64"/>
      <c r="AB352" s="34"/>
    </row>
    <row r="353" spans="1:28" x14ac:dyDescent="0.35">
      <c r="A353" s="19" t="s">
        <v>130</v>
      </c>
      <c r="B353" s="390"/>
      <c r="C353" s="20" t="s">
        <v>60</v>
      </c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65"/>
      <c r="W353" s="65"/>
      <c r="X353" s="35"/>
      <c r="Y353" s="35"/>
      <c r="Z353" s="35"/>
      <c r="AA353" s="35"/>
      <c r="AB353" s="35"/>
    </row>
    <row r="354" spans="1:28" x14ac:dyDescent="0.35">
      <c r="A354" s="19" t="s">
        <v>130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65"/>
      <c r="W354" s="65"/>
      <c r="X354" s="35"/>
      <c r="Y354" s="35"/>
      <c r="Z354" s="35"/>
      <c r="AA354" s="35"/>
      <c r="AB354" s="35"/>
    </row>
    <row r="355" spans="1:28" x14ac:dyDescent="0.35">
      <c r="A355" s="19" t="s">
        <v>130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65"/>
      <c r="W355" s="65"/>
      <c r="X355" s="35"/>
      <c r="Y355" s="35"/>
      <c r="Z355" s="35"/>
      <c r="AA355" s="35"/>
      <c r="AB355" s="35"/>
    </row>
    <row r="356" spans="1:28" x14ac:dyDescent="0.35">
      <c r="A356" s="19" t="s">
        <v>130</v>
      </c>
      <c r="B356" s="391"/>
      <c r="C356" s="27" t="s">
        <v>63</v>
      </c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65"/>
      <c r="W356" s="65"/>
      <c r="X356" s="35"/>
      <c r="Y356" s="35"/>
      <c r="Z356" s="35"/>
      <c r="AA356" s="35"/>
      <c r="AB356" s="35"/>
    </row>
    <row r="357" spans="1:28" x14ac:dyDescent="0.35">
      <c r="A357" s="19" t="s">
        <v>130</v>
      </c>
      <c r="B357" s="393" t="s">
        <v>7</v>
      </c>
      <c r="C357" s="28" t="s">
        <v>59</v>
      </c>
      <c r="D357" s="51">
        <f>(D34/D$90)*100</f>
        <v>9.290226999504986</v>
      </c>
      <c r="E357" s="51">
        <f>(E34/'[1]Inversión Total'!G$2)*100</f>
        <v>10.680003941404454</v>
      </c>
      <c r="F357" s="51">
        <f t="shared" ref="F357:R357" si="107">(F34/F$90)*100</f>
        <v>11.379440339752167</v>
      </c>
      <c r="G357" s="51">
        <f t="shared" si="107"/>
        <v>10.627158073234062</v>
      </c>
      <c r="H357" s="51">
        <f t="shared" si="107"/>
        <v>10.788400747361511</v>
      </c>
      <c r="I357" s="51">
        <f t="shared" si="107"/>
        <v>12.54943161634103</v>
      </c>
      <c r="J357" s="51">
        <f t="shared" si="107"/>
        <v>13.002864073871196</v>
      </c>
      <c r="K357" s="51">
        <f t="shared" si="107"/>
        <v>17.183804617857664</v>
      </c>
      <c r="L357" s="51">
        <f t="shared" si="107"/>
        <v>15.772662405232646</v>
      </c>
      <c r="M357" s="51">
        <f t="shared" si="107"/>
        <v>12.492805721655529</v>
      </c>
      <c r="N357" s="51">
        <f t="shared" si="107"/>
        <v>12.647007018026695</v>
      </c>
      <c r="O357" s="51">
        <f t="shared" si="107"/>
        <v>14.408298411236473</v>
      </c>
      <c r="P357" s="51">
        <f t="shared" si="107"/>
        <v>17.721686828986101</v>
      </c>
      <c r="Q357" s="51">
        <f t="shared" si="107"/>
        <v>21.314286773318308</v>
      </c>
      <c r="R357" s="51">
        <f t="shared" si="107"/>
        <v>20.63070451251566</v>
      </c>
      <c r="S357" s="51">
        <f t="shared" si="87"/>
        <v>19.499402800450181</v>
      </c>
      <c r="T357" s="51">
        <f t="shared" si="87"/>
        <v>22.51664732494099</v>
      </c>
      <c r="U357" s="51">
        <f t="shared" ref="U357" si="108">(U34/U$90)*100</f>
        <v>26.881480868410396</v>
      </c>
      <c r="V357" s="65"/>
      <c r="W357" s="65"/>
      <c r="X357" s="34"/>
      <c r="Y357" s="34"/>
      <c r="Z357" s="34"/>
      <c r="AA357" s="64"/>
      <c r="AB357" s="34"/>
    </row>
    <row r="358" spans="1:28" x14ac:dyDescent="0.35">
      <c r="A358" s="19" t="s">
        <v>130</v>
      </c>
      <c r="B358" s="390"/>
      <c r="C358" s="20" t="s">
        <v>60</v>
      </c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65"/>
      <c r="W358" s="65"/>
      <c r="X358" s="35"/>
      <c r="Y358" s="35"/>
      <c r="Z358" s="35"/>
      <c r="AA358" s="35"/>
      <c r="AB358" s="35"/>
    </row>
    <row r="359" spans="1:28" x14ac:dyDescent="0.35">
      <c r="A359" s="19" t="s">
        <v>130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65"/>
      <c r="W359" s="65"/>
      <c r="X359" s="35"/>
      <c r="Y359" s="35"/>
      <c r="Z359" s="35"/>
      <c r="AA359" s="35"/>
      <c r="AB359" s="35"/>
    </row>
    <row r="360" spans="1:28" x14ac:dyDescent="0.35">
      <c r="A360" s="19" t="s">
        <v>130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65"/>
      <c r="W360" s="65"/>
      <c r="X360" s="35"/>
      <c r="Y360" s="35"/>
      <c r="Z360" s="35"/>
      <c r="AA360" s="35"/>
      <c r="AB360" s="35"/>
    </row>
    <row r="361" spans="1:28" x14ac:dyDescent="0.35">
      <c r="A361" s="19" t="s">
        <v>130</v>
      </c>
      <c r="B361" s="391"/>
      <c r="C361" s="27" t="s">
        <v>63</v>
      </c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65"/>
      <c r="W361" s="65"/>
      <c r="X361" s="35"/>
      <c r="Y361" s="35"/>
      <c r="Z361" s="35"/>
      <c r="AA361" s="35"/>
      <c r="AB361" s="35"/>
    </row>
    <row r="362" spans="1:28" x14ac:dyDescent="0.35">
      <c r="A362" s="19" t="s">
        <v>130</v>
      </c>
      <c r="B362" s="393" t="s">
        <v>8</v>
      </c>
      <c r="C362" s="28" t="s">
        <v>59</v>
      </c>
      <c r="D362" s="51">
        <f>(D39/D$90)*100</f>
        <v>0</v>
      </c>
      <c r="E362" s="51">
        <f>(E39/'[1]Inversión Total'!G$2)*100</f>
        <v>0</v>
      </c>
      <c r="F362" s="51">
        <f t="shared" ref="F362:R362" si="109">(F39/F$90)*100</f>
        <v>0</v>
      </c>
      <c r="G362" s="51">
        <f t="shared" si="109"/>
        <v>0</v>
      </c>
      <c r="H362" s="51">
        <f t="shared" si="109"/>
        <v>0</v>
      </c>
      <c r="I362" s="51">
        <f t="shared" si="109"/>
        <v>0</v>
      </c>
      <c r="J362" s="51">
        <f t="shared" si="109"/>
        <v>0</v>
      </c>
      <c r="K362" s="51">
        <f t="shared" si="109"/>
        <v>0</v>
      </c>
      <c r="L362" s="51">
        <f t="shared" si="109"/>
        <v>1.0798008027352461</v>
      </c>
      <c r="M362" s="51">
        <f t="shared" si="109"/>
        <v>0.89876187126275064</v>
      </c>
      <c r="N362" s="51">
        <f t="shared" si="109"/>
        <v>0.61721251318746839</v>
      </c>
      <c r="O362" s="51">
        <f t="shared" si="109"/>
        <v>0.71868063550541095</v>
      </c>
      <c r="P362" s="51">
        <f t="shared" si="109"/>
        <v>0.4248753679410614</v>
      </c>
      <c r="Q362" s="51">
        <f t="shared" si="109"/>
        <v>7.735407060358504E-2</v>
      </c>
      <c r="R362" s="51">
        <f t="shared" si="109"/>
        <v>0.77607163035201054</v>
      </c>
      <c r="S362" s="51">
        <f t="shared" si="87"/>
        <v>0.68286777454449588</v>
      </c>
      <c r="T362" s="51">
        <f t="shared" si="87"/>
        <v>0.64681353265145558</v>
      </c>
      <c r="U362" s="51">
        <f t="shared" ref="U362" si="110">(U39/U$90)*100</f>
        <v>0.48846556819698245</v>
      </c>
      <c r="V362" s="65"/>
      <c r="W362" s="65"/>
      <c r="X362" s="34"/>
      <c r="Y362" s="34"/>
      <c r="Z362" s="34"/>
      <c r="AA362" s="64"/>
      <c r="AB362" s="34"/>
    </row>
    <row r="363" spans="1:28" x14ac:dyDescent="0.35">
      <c r="A363" s="19" t="s">
        <v>130</v>
      </c>
      <c r="B363" s="390"/>
      <c r="C363" s="20" t="s">
        <v>60</v>
      </c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65"/>
      <c r="W363" s="65"/>
      <c r="X363" s="35"/>
      <c r="Y363" s="35"/>
      <c r="Z363" s="35"/>
      <c r="AA363" s="35"/>
      <c r="AB363" s="35"/>
    </row>
    <row r="364" spans="1:28" x14ac:dyDescent="0.35">
      <c r="A364" s="19" t="s">
        <v>130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65"/>
      <c r="W364" s="65"/>
      <c r="X364" s="35"/>
      <c r="Y364" s="35"/>
      <c r="Z364" s="35"/>
      <c r="AA364" s="35"/>
      <c r="AB364" s="35"/>
    </row>
    <row r="365" spans="1:28" x14ac:dyDescent="0.35">
      <c r="A365" s="19" t="s">
        <v>130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65"/>
      <c r="W365" s="65"/>
      <c r="X365" s="35"/>
      <c r="Y365" s="35"/>
      <c r="Z365" s="35"/>
      <c r="AA365" s="35"/>
      <c r="AB365" s="35"/>
    </row>
    <row r="366" spans="1:28" x14ac:dyDescent="0.35">
      <c r="A366" s="19" t="s">
        <v>130</v>
      </c>
      <c r="B366" s="391"/>
      <c r="C366" s="27" t="s">
        <v>63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65"/>
      <c r="W366" s="65"/>
      <c r="X366" s="35"/>
      <c r="Y366" s="35"/>
      <c r="Z366" s="35"/>
      <c r="AA366" s="35"/>
      <c r="AB366" s="35"/>
    </row>
    <row r="367" spans="1:28" x14ac:dyDescent="0.35">
      <c r="A367" s="19" t="s">
        <v>130</v>
      </c>
      <c r="B367" s="393" t="s">
        <v>9</v>
      </c>
      <c r="C367" s="28" t="s">
        <v>59</v>
      </c>
      <c r="D367" s="51">
        <f>(D44/D$90)*100</f>
        <v>5.9503076161516155</v>
      </c>
      <c r="E367" s="51">
        <f>(E44/'[1]Inversión Total'!G$2)*100</f>
        <v>5.6875123168889177</v>
      </c>
      <c r="F367" s="51">
        <f t="shared" ref="F367:R367" si="111">(F44/F$90)*100</f>
        <v>5.3237186572808186</v>
      </c>
      <c r="G367" s="51">
        <f t="shared" si="111"/>
        <v>3.8035716178262944</v>
      </c>
      <c r="H367" s="51">
        <f t="shared" si="111"/>
        <v>3.2856385396152099</v>
      </c>
      <c r="I367" s="51">
        <f t="shared" si="111"/>
        <v>4.3487477797513323</v>
      </c>
      <c r="J367" s="51">
        <f t="shared" si="111"/>
        <v>3.6351670709758199</v>
      </c>
      <c r="K367" s="51">
        <f t="shared" si="111"/>
        <v>3.7493277802133567</v>
      </c>
      <c r="L367" s="51">
        <f t="shared" si="111"/>
        <v>3.0730429612011303</v>
      </c>
      <c r="M367" s="51">
        <f t="shared" si="111"/>
        <v>3.7440215734552704</v>
      </c>
      <c r="N367" s="51">
        <f t="shared" si="111"/>
        <v>3.0972615935048848</v>
      </c>
      <c r="O367" s="51">
        <f t="shared" si="111"/>
        <v>2.6650564126180063</v>
      </c>
      <c r="P367" s="51">
        <f t="shared" si="111"/>
        <v>3.7032957310329575</v>
      </c>
      <c r="Q367" s="51">
        <f t="shared" si="111"/>
        <v>2.5302163179978354</v>
      </c>
      <c r="R367" s="51">
        <f t="shared" si="111"/>
        <v>4.3285403719079314</v>
      </c>
      <c r="S367" s="51">
        <f t="shared" si="87"/>
        <v>5.0049094061463899</v>
      </c>
      <c r="T367" s="51">
        <f t="shared" si="87"/>
        <v>3.9834893784421719</v>
      </c>
      <c r="U367" s="51">
        <f t="shared" ref="U367" si="112">(U44/U$90)*100</f>
        <v>3.8621156678300088</v>
      </c>
      <c r="V367" s="65"/>
      <c r="W367" s="65"/>
      <c r="X367" s="34"/>
      <c r="Y367" s="34"/>
      <c r="Z367" s="34"/>
      <c r="AA367" s="64"/>
      <c r="AB367" s="34"/>
    </row>
    <row r="368" spans="1:28" x14ac:dyDescent="0.35">
      <c r="A368" s="19" t="s">
        <v>130</v>
      </c>
      <c r="B368" s="390"/>
      <c r="C368" s="20" t="s">
        <v>60</v>
      </c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65"/>
      <c r="W368" s="65"/>
      <c r="X368" s="35"/>
      <c r="Y368" s="35"/>
      <c r="Z368" s="35"/>
      <c r="AA368" s="35"/>
      <c r="AB368" s="35"/>
    </row>
    <row r="369" spans="1:28" x14ac:dyDescent="0.35">
      <c r="A369" s="19" t="s">
        <v>130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65"/>
      <c r="W369" s="65"/>
      <c r="X369" s="35"/>
      <c r="Y369" s="35"/>
      <c r="Z369" s="35"/>
      <c r="AA369" s="35"/>
      <c r="AB369" s="35"/>
    </row>
    <row r="370" spans="1:28" x14ac:dyDescent="0.35">
      <c r="A370" s="19" t="s">
        <v>130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65"/>
      <c r="W370" s="65"/>
      <c r="X370" s="35"/>
      <c r="Y370" s="35"/>
      <c r="Z370" s="35"/>
      <c r="AA370" s="35"/>
      <c r="AB370" s="35"/>
    </row>
    <row r="371" spans="1:28" x14ac:dyDescent="0.35">
      <c r="A371" s="19" t="s">
        <v>130</v>
      </c>
      <c r="B371" s="391"/>
      <c r="C371" s="27" t="s">
        <v>63</v>
      </c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65"/>
      <c r="W371" s="65"/>
      <c r="X371" s="35"/>
      <c r="Y371" s="35"/>
      <c r="Z371" s="35"/>
      <c r="AA371" s="35"/>
      <c r="AB371" s="35"/>
    </row>
    <row r="372" spans="1:28" x14ac:dyDescent="0.35">
      <c r="A372" s="19" t="s">
        <v>130</v>
      </c>
      <c r="B372" s="393" t="s">
        <v>1</v>
      </c>
      <c r="C372" s="28" t="s">
        <v>59</v>
      </c>
      <c r="D372" s="51">
        <f>(D49/D$90)*100</f>
        <v>1.6658793578954814</v>
      </c>
      <c r="E372" s="51">
        <f>(E49/'[1]Inversión Total'!G$2)*100</f>
        <v>2.4631544373645142</v>
      </c>
      <c r="F372" s="51">
        <f t="shared" ref="F372:R372" si="113">(F49/F$90)*100</f>
        <v>1.8927744487753795</v>
      </c>
      <c r="G372" s="51">
        <f t="shared" si="113"/>
        <v>1.9816861851518202</v>
      </c>
      <c r="H372" s="51">
        <f t="shared" si="113"/>
        <v>1.4446901984547795</v>
      </c>
      <c r="I372" s="51">
        <f t="shared" si="113"/>
        <v>1.6076998223801067</v>
      </c>
      <c r="J372" s="51">
        <f t="shared" si="113"/>
        <v>1.3203380546208625</v>
      </c>
      <c r="K372" s="51">
        <f t="shared" si="113"/>
        <v>1.8140545082566124</v>
      </c>
      <c r="L372" s="51">
        <f t="shared" si="113"/>
        <v>1.4375590902333879</v>
      </c>
      <c r="M372" s="51">
        <f t="shared" si="113"/>
        <v>1.5025981943955915</v>
      </c>
      <c r="N372" s="51">
        <f t="shared" si="113"/>
        <v>1.6609765607082245</v>
      </c>
      <c r="O372" s="51">
        <f t="shared" si="113"/>
        <v>1.3491549620078287</v>
      </c>
      <c r="P372" s="51">
        <f t="shared" si="113"/>
        <v>1.0606622088373914</v>
      </c>
      <c r="Q372" s="51">
        <f t="shared" si="113"/>
        <v>1.1987560603140244</v>
      </c>
      <c r="R372" s="51">
        <f t="shared" si="113"/>
        <v>1.8289309489302119</v>
      </c>
      <c r="S372" s="51">
        <f t="shared" si="87"/>
        <v>1.5526184513368551</v>
      </c>
      <c r="T372" s="51">
        <f t="shared" si="87"/>
        <v>1.5789348937844216</v>
      </c>
      <c r="U372" s="51">
        <f t="shared" ref="U372" si="114">(U49/U$90)*100</f>
        <v>1.6380270229547362</v>
      </c>
      <c r="V372" s="65"/>
      <c r="W372" s="65"/>
      <c r="X372" s="34"/>
      <c r="Y372" s="34"/>
      <c r="Z372" s="34"/>
      <c r="AA372" s="64"/>
      <c r="AB372" s="34"/>
    </row>
    <row r="373" spans="1:28" x14ac:dyDescent="0.35">
      <c r="A373" s="19" t="s">
        <v>130</v>
      </c>
      <c r="B373" s="390"/>
      <c r="C373" s="20" t="s">
        <v>60</v>
      </c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65"/>
      <c r="W373" s="65"/>
      <c r="X373" s="35"/>
      <c r="Y373" s="35"/>
      <c r="Z373" s="35"/>
      <c r="AA373" s="35"/>
      <c r="AB373" s="35"/>
    </row>
    <row r="374" spans="1:28" x14ac:dyDescent="0.35">
      <c r="A374" s="19" t="s">
        <v>130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65"/>
      <c r="W374" s="65"/>
      <c r="X374" s="35"/>
      <c r="Y374" s="35"/>
      <c r="Z374" s="35"/>
      <c r="AA374" s="35"/>
      <c r="AB374" s="35"/>
    </row>
    <row r="375" spans="1:28" x14ac:dyDescent="0.35">
      <c r="A375" s="19" t="s">
        <v>130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65"/>
      <c r="W375" s="65"/>
      <c r="X375" s="35"/>
      <c r="Y375" s="35"/>
      <c r="Z375" s="35"/>
      <c r="AA375" s="35"/>
      <c r="AB375" s="35"/>
    </row>
    <row r="376" spans="1:28" x14ac:dyDescent="0.35">
      <c r="A376" s="19" t="s">
        <v>130</v>
      </c>
      <c r="B376" s="391"/>
      <c r="C376" s="27" t="s">
        <v>63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65"/>
      <c r="W376" s="65"/>
      <c r="X376" s="35"/>
      <c r="Y376" s="35"/>
      <c r="Z376" s="35"/>
      <c r="AA376" s="35"/>
      <c r="AB376" s="35"/>
    </row>
    <row r="377" spans="1:28" x14ac:dyDescent="0.35">
      <c r="A377" s="19" t="s">
        <v>130</v>
      </c>
      <c r="B377" s="393" t="s">
        <v>166</v>
      </c>
      <c r="C377" s="28" t="s">
        <v>59</v>
      </c>
      <c r="D377" s="51">
        <f>(D54/D$90)*100</f>
        <v>0</v>
      </c>
      <c r="E377" s="51">
        <f>(E54/'[1]Inversión Total'!G$2)*100</f>
        <v>0</v>
      </c>
      <c r="F377" s="51">
        <f t="shared" ref="F377:R377" si="115">(F54/F$90)*100</f>
        <v>0</v>
      </c>
      <c r="G377" s="51">
        <f t="shared" si="115"/>
        <v>0</v>
      </c>
      <c r="H377" s="51">
        <f t="shared" si="115"/>
        <v>0</v>
      </c>
      <c r="I377" s="51">
        <f t="shared" si="115"/>
        <v>0</v>
      </c>
      <c r="J377" s="51">
        <f t="shared" si="115"/>
        <v>0</v>
      </c>
      <c r="K377" s="51">
        <f t="shared" si="115"/>
        <v>0</v>
      </c>
      <c r="L377" s="51">
        <f t="shared" si="115"/>
        <v>0.17986918388583323</v>
      </c>
      <c r="M377" s="51">
        <f t="shared" si="115"/>
        <v>5.0392777582366044E-2</v>
      </c>
      <c r="N377" s="51">
        <f t="shared" si="115"/>
        <v>0.82505389661024719</v>
      </c>
      <c r="O377" s="51">
        <f t="shared" si="115"/>
        <v>0.30413999539488834</v>
      </c>
      <c r="P377" s="51">
        <f t="shared" si="115"/>
        <v>0.10233100233100233</v>
      </c>
      <c r="Q377" s="51">
        <f t="shared" si="115"/>
        <v>0.13192877370379705</v>
      </c>
      <c r="R377" s="51">
        <f t="shared" si="115"/>
        <v>0.16489105603183571</v>
      </c>
      <c r="S377" s="51">
        <f t="shared" si="87"/>
        <v>0.19711539436462633</v>
      </c>
      <c r="T377" s="51">
        <f t="shared" si="87"/>
        <v>0.85321793863099915</v>
      </c>
      <c r="U377" s="51">
        <f t="shared" ref="U377" si="116">(U54/U$90)*100</f>
        <v>0.85622936864251742</v>
      </c>
      <c r="V377" s="65"/>
      <c r="W377" s="65"/>
      <c r="X377" s="34"/>
      <c r="Y377" s="34"/>
      <c r="Z377" s="34"/>
      <c r="AA377" s="64"/>
      <c r="AB377" s="34"/>
    </row>
    <row r="378" spans="1:28" x14ac:dyDescent="0.35">
      <c r="A378" s="19" t="s">
        <v>130</v>
      </c>
      <c r="B378" s="390"/>
      <c r="C378" s="20" t="s">
        <v>60</v>
      </c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65"/>
      <c r="W378" s="65"/>
      <c r="X378" s="35"/>
      <c r="Y378" s="35"/>
      <c r="Z378" s="35"/>
      <c r="AA378" s="35"/>
      <c r="AB378" s="35"/>
    </row>
    <row r="379" spans="1:28" x14ac:dyDescent="0.35">
      <c r="A379" s="19" t="s">
        <v>130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65"/>
      <c r="W379" s="65"/>
      <c r="X379" s="35"/>
      <c r="Y379" s="35"/>
      <c r="Z379" s="35"/>
      <c r="AA379" s="35"/>
      <c r="AB379" s="35"/>
    </row>
    <row r="380" spans="1:28" x14ac:dyDescent="0.35">
      <c r="A380" s="19" t="s">
        <v>130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65"/>
      <c r="W380" s="65"/>
      <c r="X380" s="35"/>
      <c r="Y380" s="35"/>
      <c r="Z380" s="35"/>
      <c r="AA380" s="35"/>
      <c r="AB380" s="35"/>
    </row>
    <row r="381" spans="1:28" x14ac:dyDescent="0.35">
      <c r="A381" s="19" t="s">
        <v>130</v>
      </c>
      <c r="B381" s="391"/>
      <c r="C381" s="27" t="s">
        <v>63</v>
      </c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65"/>
      <c r="W381" s="65"/>
      <c r="X381" s="35"/>
      <c r="Y381" s="35"/>
      <c r="Z381" s="35"/>
      <c r="AA381" s="35"/>
      <c r="AB381" s="35"/>
    </row>
    <row r="382" spans="1:28" x14ac:dyDescent="0.35">
      <c r="A382" s="19" t="s">
        <v>130</v>
      </c>
      <c r="B382" s="393" t="s">
        <v>11</v>
      </c>
      <c r="C382" s="28" t="s">
        <v>59</v>
      </c>
      <c r="D382" s="51">
        <f>(D59/D$90)*100</f>
        <v>3.0807227211654054</v>
      </c>
      <c r="E382" s="51">
        <f>(E59/'[1]Inversión Total'!G$2)*100</f>
        <v>3.3817118833344284</v>
      </c>
      <c r="F382" s="51">
        <f t="shared" ref="F382:R382" si="117">(F59/F$90)*100</f>
        <v>4.1106870673104892</v>
      </c>
      <c r="G382" s="51">
        <f t="shared" si="117"/>
        <v>3.5738222669704842</v>
      </c>
      <c r="H382" s="51">
        <f t="shared" si="117"/>
        <v>2.5662222895520883</v>
      </c>
      <c r="I382" s="51">
        <f t="shared" si="117"/>
        <v>1.9355150976909412</v>
      </c>
      <c r="J382" s="51">
        <f t="shared" si="117"/>
        <v>1.3899248767509194</v>
      </c>
      <c r="K382" s="51">
        <f t="shared" si="117"/>
        <v>2.2305786935554583</v>
      </c>
      <c r="L382" s="51">
        <f t="shared" si="117"/>
        <v>1.6068381150587188</v>
      </c>
      <c r="M382" s="51">
        <f t="shared" si="117"/>
        <v>2.2195943252432877</v>
      </c>
      <c r="N382" s="51">
        <f t="shared" si="117"/>
        <v>1.3143387917985412</v>
      </c>
      <c r="O382" s="51">
        <f t="shared" si="117"/>
        <v>2.5611581855860006</v>
      </c>
      <c r="P382" s="51">
        <f t="shared" si="117"/>
        <v>1.9463137835400608</v>
      </c>
      <c r="Q382" s="51">
        <f t="shared" si="117"/>
        <v>2.1658947025071535</v>
      </c>
      <c r="R382" s="51">
        <f t="shared" si="117"/>
        <v>2.654093689356162</v>
      </c>
      <c r="S382" s="51">
        <f t="shared" si="87"/>
        <v>3.1475437760450991</v>
      </c>
      <c r="T382" s="51">
        <f t="shared" si="87"/>
        <v>2.5879199449252557</v>
      </c>
      <c r="U382" s="51">
        <f t="shared" ref="U382" si="118">(U59/U$90)*100</f>
        <v>2.3851716534943281</v>
      </c>
      <c r="V382" s="65"/>
      <c r="W382" s="65"/>
      <c r="X382" s="34"/>
      <c r="Y382" s="34"/>
      <c r="Z382" s="34"/>
      <c r="AA382" s="64"/>
      <c r="AB382" s="34"/>
    </row>
    <row r="383" spans="1:28" x14ac:dyDescent="0.35">
      <c r="A383" s="19" t="s">
        <v>130</v>
      </c>
      <c r="B383" s="390"/>
      <c r="C383" s="20" t="s">
        <v>60</v>
      </c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65"/>
      <c r="W383" s="65"/>
      <c r="X383" s="35"/>
      <c r="Y383" s="35"/>
      <c r="Z383" s="35"/>
      <c r="AA383" s="35"/>
      <c r="AB383" s="35"/>
    </row>
    <row r="384" spans="1:28" x14ac:dyDescent="0.35">
      <c r="A384" s="19" t="s">
        <v>130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65"/>
      <c r="W384" s="65"/>
      <c r="X384" s="35"/>
      <c r="Y384" s="35"/>
      <c r="Z384" s="35"/>
      <c r="AA384" s="35"/>
      <c r="AB384" s="35"/>
    </row>
    <row r="385" spans="1:28" x14ac:dyDescent="0.35">
      <c r="A385" s="19" t="s">
        <v>130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65"/>
      <c r="W385" s="65"/>
      <c r="X385" s="35"/>
      <c r="Y385" s="35"/>
      <c r="Z385" s="35"/>
      <c r="AA385" s="35"/>
      <c r="AB385" s="35"/>
    </row>
    <row r="386" spans="1:28" x14ac:dyDescent="0.35">
      <c r="A386" s="19" t="s">
        <v>130</v>
      </c>
      <c r="B386" s="391"/>
      <c r="C386" s="27" t="s">
        <v>63</v>
      </c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65"/>
      <c r="W386" s="65"/>
      <c r="X386" s="35"/>
      <c r="Y386" s="35"/>
      <c r="Z386" s="35"/>
      <c r="AA386" s="35"/>
      <c r="AB386" s="35"/>
    </row>
    <row r="387" spans="1:28" x14ac:dyDescent="0.35">
      <c r="A387" s="19" t="s">
        <v>130</v>
      </c>
      <c r="B387" s="393" t="s">
        <v>12</v>
      </c>
      <c r="C387" s="28" t="s">
        <v>59</v>
      </c>
      <c r="D387" s="53">
        <f>(D64/D$90)*100</f>
        <v>0</v>
      </c>
      <c r="E387" s="53">
        <f>(E64/'[1]Inversión Total'!G$2)*100</f>
        <v>0</v>
      </c>
      <c r="F387" s="53">
        <f t="shared" ref="F387:R387" si="119">(F64/F$90)*100</f>
        <v>0</v>
      </c>
      <c r="G387" s="53">
        <f t="shared" si="119"/>
        <v>0</v>
      </c>
      <c r="H387" s="53">
        <f t="shared" si="119"/>
        <v>0</v>
      </c>
      <c r="I387" s="53">
        <f t="shared" si="119"/>
        <v>0</v>
      </c>
      <c r="J387" s="53">
        <f t="shared" si="119"/>
        <v>0</v>
      </c>
      <c r="K387" s="53">
        <f t="shared" si="119"/>
        <v>0</v>
      </c>
      <c r="L387" s="53">
        <f t="shared" si="119"/>
        <v>0.36361528170060953</v>
      </c>
      <c r="M387" s="53">
        <f t="shared" si="119"/>
        <v>1.3927564778989332</v>
      </c>
      <c r="N387" s="53">
        <f t="shared" si="119"/>
        <v>1.6702032016879962</v>
      </c>
      <c r="O387" s="53">
        <f t="shared" si="119"/>
        <v>1.5687819479622382</v>
      </c>
      <c r="P387" s="53">
        <f t="shared" si="119"/>
        <v>0.49692035458458816</v>
      </c>
      <c r="Q387" s="53">
        <f t="shared" si="119"/>
        <v>0.3839310866309843</v>
      </c>
      <c r="R387" s="53">
        <f t="shared" si="119"/>
        <v>0.44739369672553975</v>
      </c>
      <c r="S387" s="53">
        <f t="shared" si="87"/>
        <v>0.37465906901761181</v>
      </c>
      <c r="T387" s="53">
        <f t="shared" si="87"/>
        <v>4.6426042486231313E-2</v>
      </c>
      <c r="U387" s="53">
        <f t="shared" ref="U387" si="120">(U64/U$90)*100</f>
        <v>5.541889111297648E-2</v>
      </c>
      <c r="X387" s="34"/>
      <c r="Y387" s="34"/>
      <c r="Z387" s="34"/>
      <c r="AA387" s="64"/>
      <c r="AB387" s="34"/>
    </row>
    <row r="388" spans="1:28" x14ac:dyDescent="0.35">
      <c r="A388" s="19" t="s">
        <v>130</v>
      </c>
      <c r="B388" s="390"/>
      <c r="C388" s="20" t="s">
        <v>60</v>
      </c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X388" s="35"/>
      <c r="Y388" s="35"/>
      <c r="Z388" s="35"/>
      <c r="AA388" s="35"/>
      <c r="AB388" s="35"/>
    </row>
    <row r="389" spans="1:28" x14ac:dyDescent="0.35">
      <c r="A389" s="19" t="s">
        <v>130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X389" s="35"/>
      <c r="Y389" s="35"/>
      <c r="Z389" s="35"/>
      <c r="AA389" s="35"/>
      <c r="AB389" s="35"/>
    </row>
    <row r="390" spans="1:28" x14ac:dyDescent="0.35">
      <c r="A390" s="19" t="s">
        <v>130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X390" s="35"/>
      <c r="Y390" s="35"/>
      <c r="Z390" s="35"/>
      <c r="AA390" s="35"/>
      <c r="AB390" s="35"/>
    </row>
    <row r="391" spans="1:28" ht="15" thickBot="1" x14ac:dyDescent="0.4">
      <c r="A391" s="19" t="s">
        <v>130</v>
      </c>
      <c r="B391" s="394"/>
      <c r="C391" s="69" t="s">
        <v>63</v>
      </c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X391" s="35"/>
      <c r="Y391" s="35"/>
      <c r="Z391" s="35"/>
      <c r="AA391" s="35"/>
      <c r="AB391" s="35"/>
    </row>
    <row r="392" spans="1:28" x14ac:dyDescent="0.35">
      <c r="A392" s="19" t="s">
        <v>130</v>
      </c>
      <c r="B392" s="388" t="s">
        <v>92</v>
      </c>
      <c r="C392" s="17" t="s">
        <v>59</v>
      </c>
      <c r="D392" s="51">
        <f>(D69/D$90)*100</f>
        <v>6.462124319355067</v>
      </c>
      <c r="E392" s="51">
        <f>(E69/'[1]Inversión Total'!G$2)*100</f>
        <v>7.3423109768114045</v>
      </c>
      <c r="F392" s="51">
        <f t="shared" ref="F392:R392" si="121">(F69/F$90)*100</f>
        <v>7.7492000698120886</v>
      </c>
      <c r="G392" s="51">
        <f t="shared" si="121"/>
        <v>7.0924010386307037</v>
      </c>
      <c r="H392" s="51">
        <f t="shared" si="121"/>
        <v>7.9399232439529355</v>
      </c>
      <c r="I392" s="51">
        <f t="shared" si="121"/>
        <v>9.4352220248667855</v>
      </c>
      <c r="J392" s="51">
        <f t="shared" si="121"/>
        <v>9.442542452461069</v>
      </c>
      <c r="K392" s="51">
        <f t="shared" si="121"/>
        <v>12.147219786643285</v>
      </c>
      <c r="L392" s="51">
        <f t="shared" si="121"/>
        <v>10.577071502898768</v>
      </c>
      <c r="M392" s="51">
        <f t="shared" si="121"/>
        <v>8.1015429710399811</v>
      </c>
      <c r="N392" s="51">
        <f t="shared" si="121"/>
        <v>7.9847484060364211</v>
      </c>
      <c r="O392" s="51">
        <f t="shared" si="121"/>
        <v>9.1918581625604414</v>
      </c>
      <c r="P392" s="51">
        <f t="shared" si="121"/>
        <v>8.6258349922583495</v>
      </c>
      <c r="Q392" s="51">
        <f t="shared" si="121"/>
        <v>0.65022165552211364</v>
      </c>
      <c r="R392" s="51">
        <f t="shared" si="121"/>
        <v>9.1358851850942067</v>
      </c>
      <c r="S392" s="51">
        <f t="shared" si="87"/>
        <v>9.1395439382724799</v>
      </c>
      <c r="T392" s="51">
        <f t="shared" si="87"/>
        <v>10.853515932336743</v>
      </c>
      <c r="U392" s="51">
        <f t="shared" ref="U392" si="122">(U69/U$90)*100</f>
        <v>12.492620618002023</v>
      </c>
      <c r="X392" s="34"/>
      <c r="Y392" s="34"/>
      <c r="Z392" s="34"/>
      <c r="AA392" s="64"/>
      <c r="AB392" s="34"/>
    </row>
    <row r="393" spans="1:28" x14ac:dyDescent="0.35">
      <c r="A393" s="19" t="s">
        <v>130</v>
      </c>
      <c r="B393" s="388"/>
      <c r="C393" s="20" t="s">
        <v>60</v>
      </c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X393" s="35"/>
      <c r="Y393" s="35"/>
      <c r="Z393" s="35"/>
      <c r="AA393" s="35"/>
      <c r="AB393" s="35"/>
    </row>
    <row r="394" spans="1:28" x14ac:dyDescent="0.35">
      <c r="A394" s="19" t="s">
        <v>130</v>
      </c>
      <c r="B394" s="388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X394" s="35"/>
      <c r="Y394" s="35"/>
      <c r="Z394" s="35"/>
      <c r="AA394" s="35"/>
      <c r="AB394" s="35"/>
    </row>
    <row r="395" spans="1:28" x14ac:dyDescent="0.35">
      <c r="A395" s="19" t="s">
        <v>130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X395" s="35"/>
      <c r="Y395" s="35"/>
      <c r="Z395" s="35"/>
      <c r="AA395" s="35"/>
      <c r="AB395" s="35"/>
    </row>
    <row r="396" spans="1:28" x14ac:dyDescent="0.35">
      <c r="A396" s="19" t="s">
        <v>130</v>
      </c>
      <c r="B396" s="392"/>
      <c r="C396" s="26" t="s">
        <v>63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X396" s="35"/>
      <c r="Y396" s="35"/>
      <c r="Z396" s="35"/>
      <c r="AA396" s="35"/>
      <c r="AB396" s="35"/>
    </row>
    <row r="397" spans="1:28" x14ac:dyDescent="0.35">
      <c r="A397" s="19" t="s">
        <v>130</v>
      </c>
      <c r="B397" s="393" t="s">
        <v>93</v>
      </c>
      <c r="C397" s="28" t="s">
        <v>59</v>
      </c>
      <c r="D397" s="51">
        <f>(D74/D$90)*100</f>
        <v>0.47615444452301819</v>
      </c>
      <c r="E397" s="51">
        <f>(E74/'[1]Inversión Total'!G$2)*100</f>
        <v>0.53630690402680148</v>
      </c>
      <c r="F397" s="51">
        <f t="shared" ref="F397:R397" si="123">(F74/F$90)*100</f>
        <v>0.59700389784164287</v>
      </c>
      <c r="G397" s="51">
        <f t="shared" si="123"/>
        <v>0.4927507816225955</v>
      </c>
      <c r="H397" s="51">
        <f t="shared" si="123"/>
        <v>0.51450285310306521</v>
      </c>
      <c r="I397" s="51">
        <f t="shared" si="123"/>
        <v>0.63606571936056844</v>
      </c>
      <c r="J397" s="51">
        <f t="shared" si="123"/>
        <v>0.66388997574145081</v>
      </c>
      <c r="K397" s="51">
        <f t="shared" si="123"/>
        <v>1.3087900043840421</v>
      </c>
      <c r="L397" s="51">
        <f t="shared" si="123"/>
        <v>1.7154719785937269</v>
      </c>
      <c r="M397" s="51">
        <f t="shared" si="123"/>
        <v>1.3737648024387383</v>
      </c>
      <c r="N397" s="51">
        <f t="shared" si="123"/>
        <v>0.78124627310673822</v>
      </c>
      <c r="O397" s="51">
        <f t="shared" si="123"/>
        <v>1.1356688924706424</v>
      </c>
      <c r="P397" s="51">
        <f t="shared" si="123"/>
        <v>1.2164939683187859</v>
      </c>
      <c r="Q397" s="51">
        <f t="shared" si="123"/>
        <v>0.78912182899165262</v>
      </c>
      <c r="R397" s="51">
        <f t="shared" si="123"/>
        <v>1.477621656144833</v>
      </c>
      <c r="S397" s="51">
        <f t="shared" ref="S397:T397" si="124">(S74/S$90)*100</f>
        <v>1.4774493799872246</v>
      </c>
      <c r="T397" s="51">
        <f t="shared" si="124"/>
        <v>2.1079169944925256</v>
      </c>
      <c r="U397" s="51">
        <f t="shared" ref="U397" si="125">(U74/U$90)*100</f>
        <v>6.4621395051763839</v>
      </c>
      <c r="X397" s="34"/>
      <c r="Y397" s="34"/>
      <c r="Z397" s="34"/>
      <c r="AA397" s="64"/>
      <c r="AB397" s="34"/>
    </row>
    <row r="398" spans="1:28" x14ac:dyDescent="0.35">
      <c r="A398" s="19" t="s">
        <v>130</v>
      </c>
      <c r="B398" s="390"/>
      <c r="C398" s="20" t="s">
        <v>60</v>
      </c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X398" s="35"/>
      <c r="Y398" s="35"/>
      <c r="Z398" s="35"/>
      <c r="AA398" s="35"/>
      <c r="AB398" s="35"/>
    </row>
    <row r="399" spans="1:28" x14ac:dyDescent="0.35">
      <c r="A399" s="19" t="s">
        <v>130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X399" s="35"/>
      <c r="Y399" s="35"/>
      <c r="Z399" s="35"/>
      <c r="AA399" s="35"/>
      <c r="AB399" s="35"/>
    </row>
    <row r="400" spans="1:28" x14ac:dyDescent="0.35">
      <c r="A400" s="19" t="s">
        <v>130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X400" s="35"/>
      <c r="Y400" s="35"/>
      <c r="Z400" s="35"/>
      <c r="AA400" s="35"/>
      <c r="AB400" s="35"/>
    </row>
    <row r="401" spans="1:28" x14ac:dyDescent="0.35">
      <c r="A401" s="19" t="s">
        <v>130</v>
      </c>
      <c r="B401" s="391"/>
      <c r="C401" s="27" t="s">
        <v>63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X401" s="35"/>
      <c r="Y401" s="35"/>
      <c r="Z401" s="35"/>
      <c r="AA401" s="35"/>
      <c r="AB401" s="35"/>
    </row>
    <row r="402" spans="1:28" x14ac:dyDescent="0.35">
      <c r="A402" s="19" t="s">
        <v>130</v>
      </c>
      <c r="B402" s="388" t="s">
        <v>94</v>
      </c>
      <c r="C402" s="17" t="s">
        <v>59</v>
      </c>
      <c r="D402" s="51">
        <f>(D79/D$90)*100</f>
        <v>2.3519482356269004</v>
      </c>
      <c r="E402" s="51">
        <f>(E79/'[1]Inversión Total'!G$2)*100</f>
        <v>2.8013860605662484</v>
      </c>
      <c r="F402" s="51">
        <f t="shared" ref="F402:R402" si="126">(F79/F$90)*100</f>
        <v>3.0332363720984348</v>
      </c>
      <c r="G402" s="51">
        <f t="shared" si="126"/>
        <v>3.0420062529807641</v>
      </c>
      <c r="H402" s="51">
        <f t="shared" si="126"/>
        <v>2.3339746503055094</v>
      </c>
      <c r="I402" s="51">
        <f t="shared" si="126"/>
        <v>2.4781438721136766</v>
      </c>
      <c r="J402" s="51">
        <f t="shared" si="126"/>
        <v>2.8964316456686752</v>
      </c>
      <c r="K402" s="51">
        <f t="shared" si="126"/>
        <v>3.7277948268303378</v>
      </c>
      <c r="L402" s="51">
        <f t="shared" si="126"/>
        <v>3.480118923740152</v>
      </c>
      <c r="M402" s="51">
        <f t="shared" si="126"/>
        <v>3.0174979481768083</v>
      </c>
      <c r="N402" s="51">
        <f t="shared" si="126"/>
        <v>3.8810123388835374</v>
      </c>
      <c r="O402" s="51">
        <f t="shared" si="126"/>
        <v>4.0807713562053882</v>
      </c>
      <c r="P402" s="51">
        <f t="shared" si="126"/>
        <v>7.8793578684089631</v>
      </c>
      <c r="Q402" s="51">
        <f t="shared" si="126"/>
        <v>19.874943288804541</v>
      </c>
      <c r="R402" s="51">
        <f t="shared" si="126"/>
        <v>10.017197671276621</v>
      </c>
      <c r="S402" s="51">
        <f t="shared" ref="S402:T402" si="127">(S79/S$90)*100</f>
        <v>8.8824094821904751</v>
      </c>
      <c r="T402" s="51">
        <f t="shared" si="127"/>
        <v>9.5552143981117243</v>
      </c>
      <c r="U402" s="51">
        <f t="shared" ref="U402" si="128">(U79/U$90)*100</f>
        <v>7.9267207452319886</v>
      </c>
      <c r="X402" s="35"/>
      <c r="Y402" s="35"/>
      <c r="Z402" s="35"/>
      <c r="AA402" s="64"/>
      <c r="AB402" s="35"/>
    </row>
    <row r="403" spans="1:28" x14ac:dyDescent="0.35">
      <c r="A403" s="19" t="s">
        <v>130</v>
      </c>
      <c r="B403" s="388"/>
      <c r="C403" s="20" t="s">
        <v>60</v>
      </c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X403" s="35"/>
      <c r="Y403" s="35"/>
      <c r="Z403" s="35"/>
      <c r="AA403" s="35"/>
      <c r="AB403" s="35"/>
    </row>
    <row r="404" spans="1:28" x14ac:dyDescent="0.35">
      <c r="A404" s="19" t="s">
        <v>130</v>
      </c>
      <c r="B404" s="388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X404" s="35"/>
      <c r="Y404" s="35"/>
      <c r="Z404" s="35"/>
      <c r="AA404" s="35"/>
      <c r="AB404" s="35"/>
    </row>
    <row r="405" spans="1:28" x14ac:dyDescent="0.35">
      <c r="A405" s="19" t="s">
        <v>130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X405" s="35"/>
      <c r="Y405" s="35"/>
      <c r="Z405" s="35"/>
      <c r="AA405" s="35"/>
      <c r="AB405" s="35"/>
    </row>
    <row r="406" spans="1:28" x14ac:dyDescent="0.35">
      <c r="A406" s="19" t="s">
        <v>130</v>
      </c>
      <c r="B406" s="389"/>
      <c r="C406" s="25" t="s">
        <v>63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X406" s="35"/>
      <c r="Y406" s="35"/>
      <c r="Z406" s="35"/>
      <c r="AA406" s="35"/>
      <c r="AB406" s="35"/>
    </row>
    <row r="407" spans="1:28" x14ac:dyDescent="0.35">
      <c r="A407" s="19" t="s">
        <v>130</v>
      </c>
    </row>
    <row r="408" spans="1:28" x14ac:dyDescent="0.35">
      <c r="A408" s="19" t="s">
        <v>130</v>
      </c>
      <c r="U408" s="64"/>
    </row>
    <row r="409" spans="1:28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68" t="s">
        <v>165</v>
      </c>
      <c r="X409" s="77"/>
      <c r="Y409" s="77"/>
      <c r="Z409" s="77"/>
      <c r="AA409" s="77"/>
      <c r="AB409" s="77"/>
    </row>
    <row r="410" spans="1:28" x14ac:dyDescent="0.35">
      <c r="A410" s="19" t="s">
        <v>130</v>
      </c>
      <c r="B410" s="385" t="s">
        <v>0</v>
      </c>
      <c r="C410" s="260" t="s">
        <v>125</v>
      </c>
      <c r="D410" s="86">
        <f>+D413+D420</f>
        <v>3499847000</v>
      </c>
      <c r="E410" s="86">
        <f t="shared" ref="E410:T410" si="129">+E413+E420</f>
        <v>3811691000</v>
      </c>
      <c r="F410" s="86">
        <f t="shared" si="129"/>
        <v>4173261000</v>
      </c>
      <c r="G410" s="86">
        <f t="shared" si="129"/>
        <v>4576305000</v>
      </c>
      <c r="H410" s="86">
        <f t="shared" si="129"/>
        <v>4953141000</v>
      </c>
      <c r="I410" s="86">
        <f t="shared" si="129"/>
        <v>4027107000</v>
      </c>
      <c r="J410" s="86">
        <f t="shared" si="129"/>
        <v>4885414000</v>
      </c>
      <c r="K410" s="86">
        <f t="shared" si="129"/>
        <v>6188441000</v>
      </c>
      <c r="L410" s="86">
        <f t="shared" si="129"/>
        <v>8806571000</v>
      </c>
      <c r="M410" s="86">
        <f t="shared" si="129"/>
        <v>9664728000</v>
      </c>
      <c r="N410" s="86">
        <f t="shared" si="129"/>
        <v>12900672000</v>
      </c>
      <c r="O410" s="86">
        <f t="shared" si="129"/>
        <v>12646316000</v>
      </c>
      <c r="P410" s="86">
        <f t="shared" si="129"/>
        <v>17168337000</v>
      </c>
      <c r="Q410" s="86">
        <f t="shared" si="129"/>
        <v>22316376000</v>
      </c>
      <c r="R410" s="86">
        <f t="shared" si="129"/>
        <v>26114731000</v>
      </c>
      <c r="S410" s="86">
        <f t="shared" si="129"/>
        <v>31000041000</v>
      </c>
      <c r="T410" s="86">
        <f t="shared" si="129"/>
        <v>52788162000</v>
      </c>
      <c r="U410" s="86">
        <f>+U413+U420</f>
        <v>43872504000</v>
      </c>
      <c r="X410" s="77"/>
      <c r="Y410" s="77"/>
      <c r="Z410" s="77"/>
      <c r="AA410" s="77"/>
      <c r="AB410" s="77"/>
    </row>
    <row r="411" spans="1:28" ht="15" customHeight="1" x14ac:dyDescent="0.35">
      <c r="A411" s="19" t="s">
        <v>130</v>
      </c>
      <c r="B411" s="386"/>
      <c r="C411" s="260" t="s">
        <v>124</v>
      </c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X411" s="64"/>
      <c r="Y411" s="64"/>
      <c r="Z411" s="64"/>
      <c r="AA411" s="64"/>
      <c r="AB411" s="64"/>
    </row>
    <row r="412" spans="1:28" ht="15" customHeight="1" x14ac:dyDescent="0.35">
      <c r="A412" s="19" t="s">
        <v>130</v>
      </c>
      <c r="B412" s="386"/>
      <c r="C412" s="95" t="s">
        <v>126</v>
      </c>
      <c r="D412" s="76">
        <f t="shared" ref="D412:U412" si="130">D421+D426+D431+D436+D441+D446+D451+D456+D461+D466</f>
        <v>3499846000</v>
      </c>
      <c r="E412" s="76">
        <f t="shared" si="130"/>
        <v>3811691000</v>
      </c>
      <c r="F412" s="76">
        <f t="shared" si="130"/>
        <v>4173260000</v>
      </c>
      <c r="G412" s="76">
        <f t="shared" si="130"/>
        <v>4576306000</v>
      </c>
      <c r="H412" s="76">
        <f t="shared" si="130"/>
        <v>4953141000</v>
      </c>
      <c r="I412" s="76">
        <f t="shared" si="130"/>
        <v>4027105000</v>
      </c>
      <c r="J412" s="76">
        <f t="shared" si="130"/>
        <v>4885414000</v>
      </c>
      <c r="K412" s="76">
        <f t="shared" si="130"/>
        <v>6188442000</v>
      </c>
      <c r="L412" s="76">
        <f t="shared" si="130"/>
        <v>8806569000</v>
      </c>
      <c r="M412" s="76">
        <f t="shared" si="130"/>
        <v>9664728000</v>
      </c>
      <c r="N412" s="76">
        <f t="shared" si="130"/>
        <v>12900671000</v>
      </c>
      <c r="O412" s="76">
        <f t="shared" si="130"/>
        <v>12646317000</v>
      </c>
      <c r="P412" s="76">
        <f t="shared" si="130"/>
        <v>17168336000</v>
      </c>
      <c r="Q412" s="76">
        <f t="shared" si="130"/>
        <v>22344975000</v>
      </c>
      <c r="R412" s="76">
        <f t="shared" si="130"/>
        <v>26114732000</v>
      </c>
      <c r="S412" s="76">
        <f t="shared" si="130"/>
        <v>31000046000</v>
      </c>
      <c r="T412" s="76">
        <f>T421+T426+T431+T436+T441+T446+T451+T456+T461+T466</f>
        <v>42387047000</v>
      </c>
      <c r="U412" s="76">
        <f t="shared" si="130"/>
        <v>43727894192</v>
      </c>
      <c r="X412" s="32"/>
      <c r="Y412" s="32"/>
      <c r="Z412" s="32"/>
      <c r="AA412" s="64"/>
      <c r="AB412" s="32"/>
    </row>
    <row r="413" spans="1:28" ht="15" customHeight="1" x14ac:dyDescent="0.35">
      <c r="A413" s="19" t="s">
        <v>130</v>
      </c>
      <c r="B413" s="386"/>
      <c r="C413" s="260" t="s">
        <v>123</v>
      </c>
      <c r="D413" s="76">
        <f>D414+D415+D416+D417</f>
        <v>3293290000</v>
      </c>
      <c r="E413" s="76">
        <f t="shared" ref="E413:U413" si="131">E414+E415+E416+E417</f>
        <v>3668999000</v>
      </c>
      <c r="F413" s="76">
        <f t="shared" si="131"/>
        <v>4001089000</v>
      </c>
      <c r="G413" s="76">
        <f t="shared" si="131"/>
        <v>4316205000</v>
      </c>
      <c r="H413" s="76">
        <f t="shared" si="131"/>
        <v>4746373000</v>
      </c>
      <c r="I413" s="76">
        <f t="shared" si="131"/>
        <v>3924407000</v>
      </c>
      <c r="J413" s="76">
        <f t="shared" si="131"/>
        <v>4750382000</v>
      </c>
      <c r="K413" s="76">
        <f t="shared" si="131"/>
        <v>6029528000</v>
      </c>
      <c r="L413" s="76">
        <f t="shared" si="131"/>
        <v>7986658000</v>
      </c>
      <c r="M413" s="76">
        <f t="shared" si="131"/>
        <v>8309792000</v>
      </c>
      <c r="N413" s="76">
        <f t="shared" si="131"/>
        <v>10605936000</v>
      </c>
      <c r="O413" s="76">
        <f t="shared" si="131"/>
        <v>8696849000</v>
      </c>
      <c r="P413" s="76">
        <f t="shared" si="131"/>
        <v>13585899000</v>
      </c>
      <c r="Q413" s="76">
        <f t="shared" si="131"/>
        <v>15528692000</v>
      </c>
      <c r="R413" s="76">
        <f t="shared" si="131"/>
        <v>18004318000</v>
      </c>
      <c r="S413" s="76">
        <f t="shared" si="131"/>
        <v>21456727000</v>
      </c>
      <c r="T413" s="76">
        <f>T414+T415+T416+T417</f>
        <v>40946142000</v>
      </c>
      <c r="U413" s="76">
        <f t="shared" si="131"/>
        <v>26380515000</v>
      </c>
      <c r="X413" s="64"/>
      <c r="Y413" s="64"/>
      <c r="Z413" s="64"/>
      <c r="AA413" s="64"/>
      <c r="AB413" s="64"/>
    </row>
    <row r="414" spans="1:28" ht="15" customHeight="1" x14ac:dyDescent="0.35">
      <c r="A414" s="19" t="s">
        <v>130</v>
      </c>
      <c r="B414" s="386"/>
      <c r="C414" s="20" t="s">
        <v>117</v>
      </c>
      <c r="D414" s="32">
        <v>1827311000</v>
      </c>
      <c r="E414" s="32">
        <v>2263099000</v>
      </c>
      <c r="F414" s="32">
        <v>2420838000</v>
      </c>
      <c r="G414" s="32">
        <v>2610922000</v>
      </c>
      <c r="H414" s="32">
        <v>3242731000</v>
      </c>
      <c r="I414" s="32">
        <v>2599796000</v>
      </c>
      <c r="J414" s="32">
        <v>3245679000</v>
      </c>
      <c r="K414" s="32">
        <v>3363597000</v>
      </c>
      <c r="L414" s="32">
        <v>3279179000</v>
      </c>
      <c r="M414" s="32">
        <v>3372390000</v>
      </c>
      <c r="N414" s="32">
        <v>4153077000</v>
      </c>
      <c r="O414" s="32">
        <v>5060539000</v>
      </c>
      <c r="P414" s="32">
        <v>5145459000</v>
      </c>
      <c r="Q414" s="32">
        <v>6665028000</v>
      </c>
      <c r="R414" s="32">
        <v>7506663000</v>
      </c>
      <c r="S414" s="32">
        <v>9665649000</v>
      </c>
      <c r="T414" s="64">
        <f>(28180883+1091405)*1000</f>
        <v>29272288000</v>
      </c>
      <c r="U414" s="64">
        <f>(6900221+550005)*1000</f>
        <v>7450226000</v>
      </c>
      <c r="X414" s="32"/>
      <c r="Y414" s="32"/>
      <c r="Z414" s="32"/>
      <c r="AA414" s="64"/>
      <c r="AB414" s="32"/>
    </row>
    <row r="415" spans="1:28" ht="15" customHeight="1" x14ac:dyDescent="0.35">
      <c r="A415" s="19" t="s">
        <v>130</v>
      </c>
      <c r="B415" s="386"/>
      <c r="C415" s="254" t="s">
        <v>118</v>
      </c>
      <c r="D415" s="32">
        <v>870768000</v>
      </c>
      <c r="E415" s="32">
        <v>790245000</v>
      </c>
      <c r="F415" s="32">
        <v>966234000</v>
      </c>
      <c r="G415" s="32">
        <v>852638000</v>
      </c>
      <c r="H415" s="32">
        <v>735274000</v>
      </c>
      <c r="I415" s="32">
        <v>901659000</v>
      </c>
      <c r="J415" s="32">
        <v>1119212000</v>
      </c>
      <c r="K415" s="32">
        <v>2060476000</v>
      </c>
      <c r="L415" s="32">
        <v>2912504000</v>
      </c>
      <c r="M415" s="32">
        <v>2355136000</v>
      </c>
      <c r="N415" s="32">
        <v>3564094000</v>
      </c>
      <c r="O415" s="32">
        <v>2511931000</v>
      </c>
      <c r="P415" s="32">
        <v>3123327000</v>
      </c>
      <c r="Q415" s="32">
        <v>3621388000</v>
      </c>
      <c r="R415" s="32">
        <v>4637378000</v>
      </c>
      <c r="S415" s="32">
        <v>4754370000</v>
      </c>
      <c r="T415" s="64">
        <v>5117866000</v>
      </c>
      <c r="U415" s="64">
        <v>2784913000</v>
      </c>
      <c r="X415" s="32"/>
      <c r="Y415" s="32"/>
      <c r="Z415" s="32"/>
      <c r="AA415" s="64"/>
      <c r="AB415" s="32"/>
    </row>
    <row r="416" spans="1:28" ht="15" customHeight="1" x14ac:dyDescent="0.35">
      <c r="A416" s="19" t="s">
        <v>130</v>
      </c>
      <c r="B416" s="386"/>
      <c r="C416" s="254" t="s">
        <v>119</v>
      </c>
      <c r="D416" s="32">
        <v>595211000</v>
      </c>
      <c r="E416" s="32">
        <v>615655000</v>
      </c>
      <c r="F416" s="32">
        <v>614017000</v>
      </c>
      <c r="G416" s="32">
        <v>852645000</v>
      </c>
      <c r="H416" s="32">
        <v>768368000</v>
      </c>
      <c r="I416" s="32">
        <v>422952000</v>
      </c>
      <c r="J416" s="32">
        <v>385491000</v>
      </c>
      <c r="K416" s="32">
        <v>605455000</v>
      </c>
      <c r="L416" s="32">
        <v>1794975000</v>
      </c>
      <c r="M416" s="32">
        <v>2582266000</v>
      </c>
      <c r="N416" s="32">
        <v>2888765000</v>
      </c>
      <c r="O416" s="32">
        <v>1124379000</v>
      </c>
      <c r="P416" s="32">
        <v>5317113000</v>
      </c>
      <c r="Q416" s="32">
        <v>5242276000</v>
      </c>
      <c r="R416" s="32">
        <v>5860277000</v>
      </c>
      <c r="S416" s="32">
        <v>7036708000</v>
      </c>
      <c r="T416" s="64">
        <f>(4127939+2428049)*1000</f>
        <v>6555988000</v>
      </c>
      <c r="U416" s="64">
        <f>(2810730+1521150)*1000</f>
        <v>4331880000</v>
      </c>
      <c r="X416" s="32"/>
      <c r="Y416" s="32"/>
      <c r="Z416" s="32"/>
      <c r="AA416" s="64"/>
      <c r="AB416" s="32"/>
    </row>
    <row r="417" spans="1:28" ht="15" customHeight="1" x14ac:dyDescent="0.35">
      <c r="A417" s="19" t="s">
        <v>130</v>
      </c>
      <c r="B417" s="386"/>
      <c r="C417" s="254" t="s">
        <v>120</v>
      </c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64">
        <f>(11115749+697747)*1000</f>
        <v>11813496000</v>
      </c>
      <c r="X417" s="34"/>
      <c r="Y417" s="34"/>
      <c r="Z417" s="34"/>
      <c r="AA417" s="34"/>
      <c r="AB417" s="34"/>
    </row>
    <row r="418" spans="1:28" ht="15" customHeight="1" x14ac:dyDescent="0.35">
      <c r="A418" s="19" t="s">
        <v>130</v>
      </c>
      <c r="B418" s="386"/>
      <c r="C418" s="260" t="s">
        <v>121</v>
      </c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X418" s="32"/>
      <c r="Y418" s="32"/>
      <c r="Z418" s="32"/>
      <c r="AA418" s="32"/>
      <c r="AB418" s="32"/>
    </row>
    <row r="419" spans="1:28" ht="15" customHeight="1" x14ac:dyDescent="0.35">
      <c r="A419" s="19" t="s">
        <v>130</v>
      </c>
      <c r="B419" s="386"/>
      <c r="C419" s="260" t="s">
        <v>122</v>
      </c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X419" s="32"/>
      <c r="Y419" s="32"/>
      <c r="Z419" s="32"/>
      <c r="AA419" s="32"/>
      <c r="AB419" s="32"/>
    </row>
    <row r="420" spans="1:28" ht="15" customHeight="1" x14ac:dyDescent="0.35">
      <c r="A420" s="19" t="s">
        <v>130</v>
      </c>
      <c r="B420" s="387"/>
      <c r="C420" s="261" t="s">
        <v>116</v>
      </c>
      <c r="D420" s="33">
        <v>206557000</v>
      </c>
      <c r="E420" s="33">
        <v>142692000</v>
      </c>
      <c r="F420" s="33">
        <v>172172000</v>
      </c>
      <c r="G420" s="33">
        <v>260100000</v>
      </c>
      <c r="H420" s="33">
        <v>206768000</v>
      </c>
      <c r="I420" s="33">
        <v>102700000</v>
      </c>
      <c r="J420" s="33">
        <v>135032000</v>
      </c>
      <c r="K420" s="33">
        <v>158913000</v>
      </c>
      <c r="L420" s="33">
        <v>819913000</v>
      </c>
      <c r="M420" s="33">
        <v>1354936000</v>
      </c>
      <c r="N420" s="33">
        <v>2294736000</v>
      </c>
      <c r="O420" s="33">
        <v>3949467000</v>
      </c>
      <c r="P420" s="33">
        <v>3582438000</v>
      </c>
      <c r="Q420" s="33">
        <v>6787684000</v>
      </c>
      <c r="R420" s="33">
        <v>8110413000</v>
      </c>
      <c r="S420" s="33">
        <v>9543314000</v>
      </c>
      <c r="T420" s="85">
        <f>(11433380+283888+124752)*1000</f>
        <v>11842020000</v>
      </c>
      <c r="U420" s="85">
        <f>(115407+184410+53598+17138574)*1000</f>
        <v>17491989000</v>
      </c>
      <c r="X420" s="32"/>
      <c r="Y420" s="32"/>
      <c r="Z420" s="32"/>
      <c r="AA420" s="64"/>
      <c r="AB420" s="32"/>
    </row>
    <row r="421" spans="1:28" x14ac:dyDescent="0.35">
      <c r="A421" s="19" t="s">
        <v>130</v>
      </c>
      <c r="B421" s="390" t="s">
        <v>4</v>
      </c>
      <c r="C421" s="260" t="s">
        <v>59</v>
      </c>
      <c r="D421" s="32">
        <v>256845000</v>
      </c>
      <c r="E421" s="32">
        <v>276559000</v>
      </c>
      <c r="F421" s="32">
        <v>328281000</v>
      </c>
      <c r="G421" s="32">
        <v>372348000</v>
      </c>
      <c r="H421" s="32">
        <v>424181000</v>
      </c>
      <c r="I421" s="32">
        <v>326547000</v>
      </c>
      <c r="J421" s="32">
        <v>357049000</v>
      </c>
      <c r="K421" s="32">
        <v>359975000</v>
      </c>
      <c r="L421" s="32">
        <v>71923000</v>
      </c>
      <c r="M421" s="32">
        <v>73020000</v>
      </c>
      <c r="N421" s="32">
        <v>150897000</v>
      </c>
      <c r="O421" s="32">
        <v>111257000</v>
      </c>
      <c r="P421" s="32">
        <v>224477000</v>
      </c>
      <c r="Q421" s="32">
        <v>727620000</v>
      </c>
      <c r="R421" s="32">
        <v>395514000</v>
      </c>
      <c r="S421" s="32">
        <v>545938000</v>
      </c>
      <c r="T421" s="64">
        <v>934068000</v>
      </c>
      <c r="U421" s="64">
        <v>790849907.99999988</v>
      </c>
      <c r="X421" s="34"/>
      <c r="Y421" s="34"/>
      <c r="Z421" s="34"/>
      <c r="AA421" s="64"/>
      <c r="AB421" s="34"/>
    </row>
    <row r="422" spans="1:28" x14ac:dyDescent="0.35">
      <c r="A422" s="19" t="s">
        <v>130</v>
      </c>
      <c r="B422" s="390"/>
      <c r="C422" s="20" t="s">
        <v>60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64"/>
      <c r="U422" s="64"/>
      <c r="X422" s="34"/>
      <c r="Y422" s="34"/>
      <c r="Z422" s="34"/>
      <c r="AA422" s="34"/>
      <c r="AB422" s="34"/>
    </row>
    <row r="423" spans="1:28" x14ac:dyDescent="0.35">
      <c r="A423" s="19" t="s">
        <v>130</v>
      </c>
      <c r="B423" s="390"/>
      <c r="C423" s="254" t="s">
        <v>61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64"/>
      <c r="U423" s="64"/>
      <c r="X423" s="34"/>
      <c r="Y423" s="34"/>
      <c r="Z423" s="34"/>
      <c r="AA423" s="34"/>
      <c r="AB423" s="34"/>
    </row>
    <row r="424" spans="1:28" x14ac:dyDescent="0.35">
      <c r="A424" s="19" t="s">
        <v>130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64"/>
      <c r="U424" s="64"/>
      <c r="X424" s="34"/>
      <c r="Y424" s="34"/>
      <c r="Z424" s="34"/>
      <c r="AA424" s="34"/>
      <c r="AB424" s="34"/>
    </row>
    <row r="425" spans="1:28" x14ac:dyDescent="0.35">
      <c r="A425" s="19" t="s">
        <v>130</v>
      </c>
      <c r="B425" s="391"/>
      <c r="C425" s="255" t="s">
        <v>63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85"/>
      <c r="U425" s="85"/>
      <c r="X425" s="34"/>
      <c r="Y425" s="34"/>
      <c r="Z425" s="34"/>
      <c r="AA425" s="34"/>
      <c r="AB425" s="34"/>
    </row>
    <row r="426" spans="1:28" x14ac:dyDescent="0.35">
      <c r="A426" s="19" t="s">
        <v>130</v>
      </c>
      <c r="B426" s="390" t="s">
        <v>5</v>
      </c>
      <c r="C426" s="17" t="s">
        <v>59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13408000</v>
      </c>
      <c r="N426" s="32">
        <v>13645000</v>
      </c>
      <c r="O426" s="32">
        <v>22466000</v>
      </c>
      <c r="P426" s="32">
        <v>186493000</v>
      </c>
      <c r="Q426" s="32">
        <v>185413000</v>
      </c>
      <c r="R426" s="32">
        <v>148158000</v>
      </c>
      <c r="S426" s="32">
        <v>138354000</v>
      </c>
      <c r="T426" s="64">
        <v>166992000</v>
      </c>
      <c r="U426" s="64">
        <v>82218552</v>
      </c>
      <c r="X426" s="35"/>
      <c r="Y426" s="35"/>
      <c r="Z426" s="35"/>
      <c r="AA426" s="64"/>
      <c r="AB426" s="35"/>
    </row>
    <row r="427" spans="1:28" x14ac:dyDescent="0.35">
      <c r="A427" s="19" t="s">
        <v>130</v>
      </c>
      <c r="B427" s="390"/>
      <c r="C427" s="20" t="s">
        <v>60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64"/>
      <c r="U427" s="64"/>
      <c r="X427" s="35"/>
      <c r="Y427" s="35"/>
      <c r="Z427" s="35"/>
      <c r="AA427" s="35"/>
      <c r="AB427" s="35"/>
    </row>
    <row r="428" spans="1:28" x14ac:dyDescent="0.35">
      <c r="A428" s="19" t="s">
        <v>130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64"/>
      <c r="U428" s="64"/>
      <c r="X428" s="35"/>
      <c r="Y428" s="35"/>
      <c r="Z428" s="35"/>
      <c r="AA428" s="35"/>
      <c r="AB428" s="35"/>
    </row>
    <row r="429" spans="1:28" x14ac:dyDescent="0.35">
      <c r="A429" s="19" t="s">
        <v>130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64"/>
      <c r="U429" s="64"/>
      <c r="X429" s="35"/>
      <c r="Y429" s="35"/>
      <c r="Z429" s="35"/>
      <c r="AA429" s="35"/>
      <c r="AB429" s="35"/>
    </row>
    <row r="430" spans="1:28" x14ac:dyDescent="0.35">
      <c r="A430" s="19" t="s">
        <v>130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85"/>
      <c r="U430" s="85"/>
      <c r="X430" s="35"/>
      <c r="Y430" s="35"/>
      <c r="Z430" s="35"/>
      <c r="AA430" s="35"/>
      <c r="AB430" s="35"/>
    </row>
    <row r="431" spans="1:28" x14ac:dyDescent="0.35">
      <c r="A431" s="19" t="s">
        <v>130</v>
      </c>
      <c r="B431" s="390" t="s">
        <v>6</v>
      </c>
      <c r="C431" s="17" t="s">
        <v>59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52609000</v>
      </c>
      <c r="M431" s="32">
        <v>66865000</v>
      </c>
      <c r="N431" s="32">
        <v>121076000</v>
      </c>
      <c r="O431" s="32">
        <v>70284000</v>
      </c>
      <c r="P431" s="32">
        <v>140004000</v>
      </c>
      <c r="Q431" s="32">
        <v>233452000</v>
      </c>
      <c r="R431" s="32">
        <v>293413000</v>
      </c>
      <c r="S431" s="32">
        <v>309667000</v>
      </c>
      <c r="T431" s="64">
        <v>262196000</v>
      </c>
      <c r="U431" s="64">
        <v>173897732.00000003</v>
      </c>
      <c r="X431" s="35"/>
      <c r="Y431" s="35"/>
      <c r="Z431" s="35"/>
      <c r="AA431" s="64"/>
      <c r="AB431" s="35"/>
    </row>
    <row r="432" spans="1:28" x14ac:dyDescent="0.35">
      <c r="A432" s="19" t="s">
        <v>130</v>
      </c>
      <c r="B432" s="390"/>
      <c r="C432" s="20" t="s">
        <v>60</v>
      </c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64"/>
      <c r="U432" s="34"/>
      <c r="X432" s="35"/>
      <c r="Y432" s="35"/>
      <c r="Z432" s="35"/>
      <c r="AA432" s="35"/>
      <c r="AB432" s="35"/>
    </row>
    <row r="433" spans="1:28" x14ac:dyDescent="0.35">
      <c r="A433" s="19" t="s">
        <v>130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64"/>
      <c r="U433" s="35"/>
      <c r="X433" s="35"/>
      <c r="Y433" s="35"/>
      <c r="Z433" s="35"/>
      <c r="AA433" s="35"/>
      <c r="AB433" s="35"/>
    </row>
    <row r="434" spans="1:28" x14ac:dyDescent="0.35">
      <c r="A434" s="19" t="s">
        <v>130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64"/>
      <c r="U434" s="35"/>
      <c r="X434" s="35"/>
      <c r="Y434" s="35"/>
      <c r="Z434" s="35"/>
      <c r="AA434" s="35"/>
      <c r="AB434" s="35"/>
    </row>
    <row r="435" spans="1:28" x14ac:dyDescent="0.35">
      <c r="A435" s="19" t="s">
        <v>130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85"/>
      <c r="U435" s="38"/>
      <c r="X435" s="35"/>
      <c r="Y435" s="35"/>
      <c r="Z435" s="35"/>
      <c r="AA435" s="35"/>
      <c r="AB435" s="35"/>
    </row>
    <row r="436" spans="1:28" x14ac:dyDescent="0.35">
      <c r="A436" s="19" t="s">
        <v>130</v>
      </c>
      <c r="B436" s="393" t="s">
        <v>7</v>
      </c>
      <c r="C436" s="28" t="s">
        <v>59</v>
      </c>
      <c r="D436" s="32">
        <v>1494740000</v>
      </c>
      <c r="E436" s="32">
        <v>1720205000</v>
      </c>
      <c r="F436" s="32">
        <v>1858749000</v>
      </c>
      <c r="G436" s="32">
        <v>2226320000</v>
      </c>
      <c r="H436" s="32">
        <v>2518340000</v>
      </c>
      <c r="I436" s="32">
        <v>2185873000</v>
      </c>
      <c r="J436" s="32">
        <v>3209063000</v>
      </c>
      <c r="K436" s="32">
        <v>4287855000</v>
      </c>
      <c r="L436" s="32">
        <v>5391569000</v>
      </c>
      <c r="M436" s="32">
        <v>6421239000</v>
      </c>
      <c r="N436" s="32">
        <v>8899419000</v>
      </c>
      <c r="O436" s="32">
        <v>9111909000</v>
      </c>
      <c r="P436" s="32">
        <v>13086804000</v>
      </c>
      <c r="Q436" s="32">
        <v>16892309000</v>
      </c>
      <c r="R436" s="32">
        <v>18293717000</v>
      </c>
      <c r="S436" s="32">
        <v>21504596000</v>
      </c>
      <c r="T436" s="64">
        <v>28786819000</v>
      </c>
      <c r="U436" s="64">
        <v>33558051000</v>
      </c>
      <c r="X436" s="35"/>
      <c r="Y436" s="35"/>
      <c r="Z436" s="35"/>
      <c r="AA436" s="64"/>
      <c r="AB436" s="35"/>
    </row>
    <row r="437" spans="1:28" x14ac:dyDescent="0.35">
      <c r="A437" s="19" t="s">
        <v>130</v>
      </c>
      <c r="B437" s="390"/>
      <c r="C437" s="20" t="s">
        <v>60</v>
      </c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64"/>
      <c r="U437" s="64"/>
      <c r="X437" s="35"/>
      <c r="Y437" s="35"/>
      <c r="Z437" s="35"/>
      <c r="AA437" s="35"/>
      <c r="AB437" s="35"/>
    </row>
    <row r="438" spans="1:28" x14ac:dyDescent="0.35">
      <c r="A438" s="19" t="s">
        <v>130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64"/>
      <c r="U438" s="64"/>
      <c r="X438" s="35"/>
      <c r="Y438" s="35"/>
      <c r="Z438" s="35"/>
      <c r="AA438" s="35"/>
      <c r="AB438" s="35"/>
    </row>
    <row r="439" spans="1:28" x14ac:dyDescent="0.35">
      <c r="A439" s="19" t="s">
        <v>130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64"/>
      <c r="U439" s="64"/>
      <c r="X439" s="35"/>
      <c r="Y439" s="35"/>
      <c r="Z439" s="35"/>
      <c r="AA439" s="35"/>
      <c r="AB439" s="35"/>
    </row>
    <row r="440" spans="1:28" x14ac:dyDescent="0.35">
      <c r="A440" s="19" t="s">
        <v>130</v>
      </c>
      <c r="B440" s="391"/>
      <c r="C440" s="27" t="s">
        <v>63</v>
      </c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85"/>
      <c r="U440" s="85"/>
      <c r="X440" s="35"/>
      <c r="Y440" s="35"/>
      <c r="Z440" s="35"/>
      <c r="AA440" s="35"/>
      <c r="AB440" s="35"/>
    </row>
    <row r="441" spans="1:28" x14ac:dyDescent="0.35">
      <c r="A441" s="19" t="s">
        <v>130</v>
      </c>
      <c r="B441" s="393" t="s">
        <v>8</v>
      </c>
      <c r="C441" s="28" t="s">
        <v>59</v>
      </c>
      <c r="D441" s="32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1097639000</v>
      </c>
      <c r="M441" s="32">
        <v>295043000</v>
      </c>
      <c r="N441" s="32">
        <v>341015000</v>
      </c>
      <c r="O441" s="32">
        <v>315334000</v>
      </c>
      <c r="P441" s="32">
        <v>74365000</v>
      </c>
      <c r="Q441" s="32">
        <v>46359000</v>
      </c>
      <c r="R441" s="32">
        <v>689141000</v>
      </c>
      <c r="S441" s="32">
        <v>729401000</v>
      </c>
      <c r="T441" s="64">
        <v>664623000</v>
      </c>
      <c r="U441" s="64">
        <v>376730000</v>
      </c>
      <c r="X441" s="35"/>
      <c r="Y441" s="35"/>
      <c r="Z441" s="35"/>
      <c r="AA441" s="64"/>
      <c r="AB441" s="35"/>
    </row>
    <row r="442" spans="1:28" x14ac:dyDescent="0.35">
      <c r="A442" s="19" t="s">
        <v>130</v>
      </c>
      <c r="B442" s="390"/>
      <c r="C442" s="20" t="s">
        <v>60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64"/>
      <c r="U442" s="64"/>
      <c r="X442" s="35"/>
      <c r="Y442" s="35"/>
      <c r="Z442" s="35"/>
      <c r="AA442" s="35"/>
      <c r="AB442" s="35"/>
    </row>
    <row r="443" spans="1:28" x14ac:dyDescent="0.35">
      <c r="A443" s="19" t="s">
        <v>130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64"/>
      <c r="U443" s="64"/>
      <c r="X443" s="35"/>
      <c r="Y443" s="35"/>
      <c r="Z443" s="35"/>
      <c r="AA443" s="35"/>
      <c r="AB443" s="35"/>
    </row>
    <row r="444" spans="1:28" x14ac:dyDescent="0.35">
      <c r="A444" s="19" t="s">
        <v>130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64"/>
      <c r="U444" s="64"/>
      <c r="X444" s="35"/>
      <c r="Y444" s="35"/>
      <c r="Z444" s="35"/>
      <c r="AA444" s="35"/>
      <c r="AB444" s="35"/>
    </row>
    <row r="445" spans="1:28" x14ac:dyDescent="0.35">
      <c r="A445" s="19" t="s">
        <v>130</v>
      </c>
      <c r="B445" s="391"/>
      <c r="C445" s="27" t="s">
        <v>63</v>
      </c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85"/>
      <c r="U445" s="85"/>
      <c r="X445" s="35"/>
      <c r="Y445" s="35"/>
      <c r="Z445" s="35"/>
      <c r="AA445" s="35"/>
      <c r="AB445" s="35"/>
    </row>
    <row r="446" spans="1:28" x14ac:dyDescent="0.35">
      <c r="A446" s="19" t="s">
        <v>130</v>
      </c>
      <c r="B446" s="393" t="s">
        <v>9</v>
      </c>
      <c r="C446" s="28" t="s">
        <v>59</v>
      </c>
      <c r="D446" s="32">
        <v>981231000</v>
      </c>
      <c r="E446" s="32">
        <v>855920000</v>
      </c>
      <c r="F446" s="32">
        <v>863516000</v>
      </c>
      <c r="G446" s="32">
        <v>859376000</v>
      </c>
      <c r="H446" s="32">
        <v>890564000</v>
      </c>
      <c r="I446" s="32">
        <v>697331000</v>
      </c>
      <c r="J446" s="32">
        <v>737310000</v>
      </c>
      <c r="K446" s="32">
        <v>782617000</v>
      </c>
      <c r="L446" s="32">
        <v>1013186000</v>
      </c>
      <c r="M446" s="32">
        <v>1638522000</v>
      </c>
      <c r="N446" s="32">
        <v>1969069000</v>
      </c>
      <c r="O446" s="32">
        <v>1461653000</v>
      </c>
      <c r="P446" s="32">
        <v>1215422000</v>
      </c>
      <c r="Q446" s="32">
        <v>1840311000</v>
      </c>
      <c r="R446" s="32">
        <v>3063208000</v>
      </c>
      <c r="S446" s="32">
        <v>3762486000</v>
      </c>
      <c r="T446" s="64">
        <v>4655366000</v>
      </c>
      <c r="U446" s="64">
        <v>3349257000</v>
      </c>
      <c r="X446" s="35"/>
      <c r="Y446" s="35"/>
      <c r="Z446" s="35"/>
      <c r="AA446" s="64"/>
      <c r="AB446" s="35"/>
    </row>
    <row r="447" spans="1:28" x14ac:dyDescent="0.35">
      <c r="A447" s="19" t="s">
        <v>130</v>
      </c>
      <c r="B447" s="390"/>
      <c r="C447" s="20" t="s">
        <v>60</v>
      </c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64"/>
      <c r="U447" s="64"/>
      <c r="X447" s="35"/>
      <c r="Y447" s="35"/>
      <c r="Z447" s="35"/>
      <c r="AA447" s="35"/>
      <c r="AB447" s="35"/>
    </row>
    <row r="448" spans="1:28" x14ac:dyDescent="0.35">
      <c r="A448" s="19" t="s">
        <v>130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64"/>
      <c r="U448" s="64"/>
      <c r="X448" s="35"/>
      <c r="Y448" s="35"/>
      <c r="Z448" s="35"/>
      <c r="AA448" s="35"/>
      <c r="AB448" s="35"/>
    </row>
    <row r="449" spans="1:28" x14ac:dyDescent="0.35">
      <c r="A449" s="19" t="s">
        <v>130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64"/>
      <c r="U449" s="64"/>
      <c r="X449" s="35"/>
      <c r="Y449" s="35"/>
      <c r="Z449" s="35"/>
      <c r="AA449" s="35"/>
      <c r="AB449" s="35"/>
    </row>
    <row r="450" spans="1:28" x14ac:dyDescent="0.35">
      <c r="A450" s="19" t="s">
        <v>130</v>
      </c>
      <c r="B450" s="391"/>
      <c r="C450" s="27" t="s">
        <v>63</v>
      </c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85"/>
      <c r="U450" s="85"/>
      <c r="X450" s="35"/>
      <c r="Y450" s="35"/>
      <c r="Z450" s="35"/>
      <c r="AA450" s="35"/>
      <c r="AB450" s="35"/>
    </row>
    <row r="451" spans="1:28" x14ac:dyDescent="0.35">
      <c r="A451" s="19" t="s">
        <v>130</v>
      </c>
      <c r="B451" s="393" t="s">
        <v>1</v>
      </c>
      <c r="C451" s="28" t="s">
        <v>59</v>
      </c>
      <c r="D451" s="32">
        <v>287748000</v>
      </c>
      <c r="E451" s="32">
        <v>414830000</v>
      </c>
      <c r="F451" s="32">
        <v>435106000</v>
      </c>
      <c r="G451" s="32">
        <v>483728000</v>
      </c>
      <c r="H451" s="32">
        <v>452694000</v>
      </c>
      <c r="I451" s="32">
        <v>428732000</v>
      </c>
      <c r="J451" s="32">
        <v>331490000</v>
      </c>
      <c r="K451" s="32">
        <v>434320000</v>
      </c>
      <c r="L451" s="32">
        <v>595807000</v>
      </c>
      <c r="M451" s="32">
        <v>528148000</v>
      </c>
      <c r="N451" s="32">
        <v>637616000</v>
      </c>
      <c r="O451" s="32">
        <v>460795000</v>
      </c>
      <c r="P451" s="32">
        <v>667573000</v>
      </c>
      <c r="Q451" s="32">
        <v>861236000</v>
      </c>
      <c r="R451" s="32">
        <v>1239548000</v>
      </c>
      <c r="S451" s="32">
        <v>1582294000</v>
      </c>
      <c r="T451" s="64">
        <v>1824294000</v>
      </c>
      <c r="U451" s="64">
        <v>2408805000</v>
      </c>
      <c r="X451" s="35"/>
      <c r="Y451" s="35"/>
      <c r="Z451" s="35"/>
      <c r="AA451" s="64"/>
      <c r="AB451" s="35"/>
    </row>
    <row r="452" spans="1:28" x14ac:dyDescent="0.35">
      <c r="A452" s="19" t="s">
        <v>130</v>
      </c>
      <c r="B452" s="390"/>
      <c r="C452" s="20" t="s">
        <v>60</v>
      </c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64"/>
      <c r="U452" s="64"/>
      <c r="X452" s="35"/>
      <c r="Y452" s="35"/>
      <c r="Z452" s="35"/>
      <c r="AA452" s="35"/>
      <c r="AB452" s="35"/>
    </row>
    <row r="453" spans="1:28" x14ac:dyDescent="0.35">
      <c r="A453" s="19" t="s">
        <v>130</v>
      </c>
      <c r="B453" s="390"/>
      <c r="C453" s="20" t="s">
        <v>61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64"/>
      <c r="U453" s="64"/>
      <c r="X453" s="35"/>
      <c r="Y453" s="35"/>
      <c r="Z453" s="35"/>
      <c r="AA453" s="35"/>
      <c r="AB453" s="35"/>
    </row>
    <row r="454" spans="1:28" x14ac:dyDescent="0.35">
      <c r="A454" s="19" t="s">
        <v>130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64"/>
      <c r="U454" s="64"/>
      <c r="X454" s="35"/>
      <c r="Y454" s="35"/>
      <c r="Z454" s="35"/>
      <c r="AA454" s="35"/>
      <c r="AB454" s="35"/>
    </row>
    <row r="455" spans="1:28" x14ac:dyDescent="0.35">
      <c r="A455" s="19" t="s">
        <v>130</v>
      </c>
      <c r="B455" s="391"/>
      <c r="C455" s="27" t="s">
        <v>63</v>
      </c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85"/>
      <c r="U455" s="85"/>
      <c r="X455" s="35"/>
      <c r="Y455" s="35"/>
      <c r="Z455" s="35"/>
      <c r="AA455" s="35"/>
      <c r="AB455" s="35"/>
    </row>
    <row r="456" spans="1:28" x14ac:dyDescent="0.35">
      <c r="A456" s="19" t="s">
        <v>130</v>
      </c>
      <c r="B456" s="393" t="s">
        <v>166</v>
      </c>
      <c r="C456" s="28" t="s">
        <v>59</v>
      </c>
      <c r="D456" s="32">
        <v>0</v>
      </c>
      <c r="E456" s="32">
        <v>0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52522000</v>
      </c>
      <c r="M456" s="32">
        <v>58448000</v>
      </c>
      <c r="N456" s="32">
        <v>53430000</v>
      </c>
      <c r="O456" s="32">
        <v>47316000</v>
      </c>
      <c r="P456" s="32">
        <v>73935000</v>
      </c>
      <c r="Q456" s="32">
        <v>65082000</v>
      </c>
      <c r="R456" s="32">
        <v>100962000</v>
      </c>
      <c r="S456" s="32">
        <v>182548000</v>
      </c>
      <c r="T456" s="64">
        <v>1450235000</v>
      </c>
      <c r="U456" s="64">
        <v>521022000</v>
      </c>
      <c r="X456" s="35"/>
      <c r="Y456" s="35"/>
      <c r="Z456" s="35"/>
      <c r="AA456" s="64"/>
      <c r="AB456" s="35"/>
    </row>
    <row r="457" spans="1:28" x14ac:dyDescent="0.35">
      <c r="A457" s="19" t="s">
        <v>130</v>
      </c>
      <c r="B457" s="390"/>
      <c r="C457" s="20" t="s">
        <v>60</v>
      </c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64"/>
      <c r="U457" s="64"/>
      <c r="X457" s="35"/>
      <c r="Y457" s="35"/>
      <c r="Z457" s="35"/>
      <c r="AA457" s="35"/>
      <c r="AB457" s="35"/>
    </row>
    <row r="458" spans="1:28" x14ac:dyDescent="0.35">
      <c r="A458" s="19" t="s">
        <v>130</v>
      </c>
      <c r="B458" s="390"/>
      <c r="C458" s="20" t="s">
        <v>61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64"/>
      <c r="U458" s="64"/>
      <c r="X458" s="35"/>
      <c r="Y458" s="35"/>
      <c r="Z458" s="35"/>
      <c r="AA458" s="35"/>
      <c r="AB458" s="35"/>
    </row>
    <row r="459" spans="1:28" x14ac:dyDescent="0.35">
      <c r="A459" s="19" t="s">
        <v>130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64"/>
      <c r="U459" s="64"/>
      <c r="X459" s="35"/>
      <c r="Y459" s="35"/>
      <c r="Z459" s="35"/>
      <c r="AA459" s="35"/>
      <c r="AB459" s="35"/>
    </row>
    <row r="460" spans="1:28" x14ac:dyDescent="0.35">
      <c r="A460" s="19" t="s">
        <v>130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85"/>
      <c r="U460" s="85"/>
      <c r="X460" s="35"/>
      <c r="Y460" s="35"/>
      <c r="Z460" s="35"/>
      <c r="AA460" s="35"/>
      <c r="AB460" s="35"/>
    </row>
    <row r="461" spans="1:28" x14ac:dyDescent="0.35">
      <c r="A461" s="19" t="s">
        <v>130</v>
      </c>
      <c r="B461" s="393" t="s">
        <v>11</v>
      </c>
      <c r="C461" s="28" t="s">
        <v>59</v>
      </c>
      <c r="D461" s="32">
        <v>479282000</v>
      </c>
      <c r="E461" s="32">
        <v>544177000</v>
      </c>
      <c r="F461" s="32">
        <v>687608000</v>
      </c>
      <c r="G461" s="32">
        <v>634534000</v>
      </c>
      <c r="H461" s="32">
        <v>667362000</v>
      </c>
      <c r="I461" s="32">
        <v>388622000</v>
      </c>
      <c r="J461" s="32">
        <v>250502000</v>
      </c>
      <c r="K461" s="32">
        <v>323675000</v>
      </c>
      <c r="L461" s="32">
        <v>474483000</v>
      </c>
      <c r="M461" s="32">
        <v>518103000</v>
      </c>
      <c r="N461" s="32">
        <v>539454000</v>
      </c>
      <c r="O461" s="32">
        <v>928426000</v>
      </c>
      <c r="P461" s="32">
        <v>1408399000</v>
      </c>
      <c r="Q461" s="32">
        <v>1373907000</v>
      </c>
      <c r="R461" s="32">
        <v>1566794000</v>
      </c>
      <c r="S461" s="32">
        <v>2003312000</v>
      </c>
      <c r="T461" s="64">
        <v>3579294000</v>
      </c>
      <c r="U461" s="64">
        <v>2421702000</v>
      </c>
      <c r="X461" s="35"/>
      <c r="Y461" s="35"/>
      <c r="Z461" s="35"/>
      <c r="AA461" s="64"/>
      <c r="AB461" s="35"/>
    </row>
    <row r="462" spans="1:28" x14ac:dyDescent="0.35">
      <c r="A462" s="19" t="s">
        <v>130</v>
      </c>
      <c r="B462" s="390"/>
      <c r="C462" s="20" t="s">
        <v>60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64"/>
      <c r="U462" s="64"/>
      <c r="X462" s="35"/>
      <c r="Y462" s="35"/>
      <c r="Z462" s="35"/>
      <c r="AA462" s="35"/>
      <c r="AB462" s="35"/>
    </row>
    <row r="463" spans="1:28" x14ac:dyDescent="0.35">
      <c r="A463" s="19" t="s">
        <v>130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64"/>
      <c r="U463" s="64"/>
      <c r="X463" s="35"/>
      <c r="Y463" s="35"/>
      <c r="Z463" s="35"/>
      <c r="AA463" s="35"/>
      <c r="AB463" s="35"/>
    </row>
    <row r="464" spans="1:28" x14ac:dyDescent="0.35">
      <c r="A464" s="19" t="s">
        <v>130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64"/>
      <c r="U464" s="64"/>
      <c r="X464" s="35"/>
      <c r="Y464" s="35"/>
      <c r="Z464" s="35"/>
      <c r="AA464" s="35"/>
      <c r="AB464" s="35"/>
    </row>
    <row r="465" spans="1:28" x14ac:dyDescent="0.35">
      <c r="A465" s="19" t="s">
        <v>130</v>
      </c>
      <c r="B465" s="391"/>
      <c r="C465" s="27" t="s">
        <v>63</v>
      </c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85"/>
      <c r="U465" s="85"/>
      <c r="X465" s="35"/>
      <c r="Y465" s="35"/>
      <c r="Z465" s="35"/>
      <c r="AA465" s="35"/>
      <c r="AB465" s="35"/>
    </row>
    <row r="466" spans="1:28" x14ac:dyDescent="0.35">
      <c r="A466" s="19" t="s">
        <v>130</v>
      </c>
      <c r="B466" s="393" t="s">
        <v>12</v>
      </c>
      <c r="C466" s="28" t="s">
        <v>59</v>
      </c>
      <c r="D466" s="36">
        <v>0</v>
      </c>
      <c r="E466" s="36">
        <v>0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56831000</v>
      </c>
      <c r="M466" s="36">
        <v>51932000</v>
      </c>
      <c r="N466" s="36">
        <v>175050000</v>
      </c>
      <c r="O466" s="36">
        <v>116877000</v>
      </c>
      <c r="P466" s="36">
        <v>90864000</v>
      </c>
      <c r="Q466" s="36">
        <v>119286000</v>
      </c>
      <c r="R466" s="36">
        <v>324277000</v>
      </c>
      <c r="S466" s="36">
        <v>241450000</v>
      </c>
      <c r="T466" s="64">
        <v>63160000</v>
      </c>
      <c r="U466" s="64">
        <v>45361000</v>
      </c>
      <c r="X466" s="35"/>
      <c r="Y466" s="35"/>
      <c r="Z466" s="35"/>
      <c r="AA466" s="64"/>
      <c r="AB466" s="35"/>
    </row>
    <row r="467" spans="1:28" x14ac:dyDescent="0.35">
      <c r="A467" s="19" t="s">
        <v>130</v>
      </c>
      <c r="B467" s="390"/>
      <c r="C467" s="20" t="s">
        <v>60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64"/>
      <c r="U467" s="64"/>
      <c r="X467" s="35"/>
      <c r="Y467" s="35"/>
      <c r="Z467" s="35"/>
      <c r="AA467" s="35"/>
      <c r="AB467" s="35"/>
    </row>
    <row r="468" spans="1:28" x14ac:dyDescent="0.35">
      <c r="A468" s="19" t="s">
        <v>130</v>
      </c>
      <c r="B468" s="390"/>
      <c r="C468" s="20" t="s">
        <v>61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64"/>
      <c r="U468" s="64"/>
      <c r="X468" s="35"/>
      <c r="Y468" s="35"/>
      <c r="Z468" s="35"/>
      <c r="AA468" s="35"/>
      <c r="AB468" s="35"/>
    </row>
    <row r="469" spans="1:28" x14ac:dyDescent="0.35">
      <c r="A469" s="19" t="s">
        <v>130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64"/>
      <c r="U469" s="64"/>
      <c r="X469" s="35"/>
      <c r="Y469" s="35"/>
      <c r="Z469" s="35"/>
      <c r="AA469" s="35"/>
      <c r="AB469" s="35"/>
    </row>
    <row r="470" spans="1:28" ht="15" thickBot="1" x14ac:dyDescent="0.4">
      <c r="A470" s="19" t="s">
        <v>130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X470" s="35"/>
      <c r="Y470" s="35"/>
      <c r="Z470" s="35"/>
      <c r="AA470" s="35"/>
      <c r="AB470" s="35"/>
    </row>
    <row r="471" spans="1:28" x14ac:dyDescent="0.35">
      <c r="A471" s="19" t="s">
        <v>130</v>
      </c>
      <c r="B471" s="388" t="s">
        <v>92</v>
      </c>
      <c r="C471" s="17" t="s">
        <v>59</v>
      </c>
      <c r="D471" s="35">
        <v>937260000</v>
      </c>
      <c r="E471" s="35">
        <v>1176360000</v>
      </c>
      <c r="F471" s="35">
        <v>1203031000</v>
      </c>
      <c r="G471" s="35">
        <v>1457441000</v>
      </c>
      <c r="H471" s="35">
        <v>1705413000</v>
      </c>
      <c r="I471" s="35">
        <v>1479091000</v>
      </c>
      <c r="J471" s="35">
        <v>2403170000</v>
      </c>
      <c r="K471" s="35">
        <v>3048162000</v>
      </c>
      <c r="L471" s="35">
        <v>3678216000</v>
      </c>
      <c r="M471" s="35">
        <v>3578666000</v>
      </c>
      <c r="N471" s="35">
        <v>4767721000</v>
      </c>
      <c r="O471" s="35">
        <v>4663170000</v>
      </c>
      <c r="P471" s="35">
        <v>413912000</v>
      </c>
      <c r="Q471" s="35">
        <v>675240000</v>
      </c>
      <c r="R471" s="35">
        <v>7878927000</v>
      </c>
      <c r="S471" s="35">
        <v>9556913000</v>
      </c>
      <c r="T471" s="64">
        <v>13707460000</v>
      </c>
      <c r="U471" s="64">
        <v>12677634000</v>
      </c>
      <c r="X471" s="32"/>
      <c r="Y471" s="32"/>
      <c r="Z471" s="32"/>
      <c r="AA471" s="64"/>
      <c r="AB471" s="32"/>
    </row>
    <row r="472" spans="1:28" x14ac:dyDescent="0.35">
      <c r="A472" s="19" t="s">
        <v>130</v>
      </c>
      <c r="B472" s="388"/>
      <c r="C472" s="20" t="s">
        <v>60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64"/>
      <c r="U472" s="64"/>
      <c r="X472" s="35"/>
      <c r="Y472" s="35"/>
      <c r="Z472" s="35"/>
      <c r="AA472" s="35"/>
      <c r="AB472" s="35"/>
    </row>
    <row r="473" spans="1:28" x14ac:dyDescent="0.35">
      <c r="A473" s="19" t="s">
        <v>130</v>
      </c>
      <c r="B473" s="388"/>
      <c r="C473" s="20" t="s">
        <v>61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64"/>
      <c r="U473" s="64"/>
      <c r="X473" s="35"/>
      <c r="Y473" s="35"/>
      <c r="Z473" s="35"/>
      <c r="AA473" s="35"/>
      <c r="AB473" s="35"/>
    </row>
    <row r="474" spans="1:28" x14ac:dyDescent="0.35">
      <c r="A474" s="19" t="s">
        <v>130</v>
      </c>
      <c r="B474" s="388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64"/>
      <c r="U474" s="64"/>
      <c r="X474" s="35"/>
      <c r="Y474" s="35"/>
      <c r="Z474" s="35"/>
      <c r="AA474" s="35"/>
      <c r="AB474" s="35"/>
    </row>
    <row r="475" spans="1:28" x14ac:dyDescent="0.35">
      <c r="A475" s="19" t="s">
        <v>130</v>
      </c>
      <c r="B475" s="392"/>
      <c r="C475" s="26" t="s">
        <v>63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85"/>
      <c r="U475" s="85"/>
      <c r="X475" s="35"/>
      <c r="Y475" s="35"/>
      <c r="Z475" s="35"/>
      <c r="AA475" s="35"/>
      <c r="AB475" s="35"/>
    </row>
    <row r="476" spans="1:28" x14ac:dyDescent="0.35">
      <c r="A476" s="19" t="s">
        <v>130</v>
      </c>
      <c r="B476" s="393" t="s">
        <v>93</v>
      </c>
      <c r="C476" s="28" t="s">
        <v>59</v>
      </c>
      <c r="D476" s="36">
        <v>75798000</v>
      </c>
      <c r="E476" s="36">
        <v>41820000</v>
      </c>
      <c r="F476" s="36">
        <v>75706000</v>
      </c>
      <c r="G476" s="36">
        <v>116239000</v>
      </c>
      <c r="H476" s="36">
        <v>97143000</v>
      </c>
      <c r="I476" s="36">
        <v>138837000</v>
      </c>
      <c r="J476" s="36">
        <v>194784000</v>
      </c>
      <c r="K476" s="36">
        <v>324646000</v>
      </c>
      <c r="L476" s="36">
        <v>644867000</v>
      </c>
      <c r="M476" s="36">
        <v>585055000</v>
      </c>
      <c r="N476" s="36">
        <v>1017150000</v>
      </c>
      <c r="O476" s="36">
        <v>642736000</v>
      </c>
      <c r="P476" s="36">
        <v>95179000</v>
      </c>
      <c r="Q476" s="36">
        <v>767204000</v>
      </c>
      <c r="R476" s="36">
        <v>1072797000</v>
      </c>
      <c r="S476" s="36">
        <v>1320540000</v>
      </c>
      <c r="T476" s="64">
        <v>2931125000</v>
      </c>
      <c r="U476" s="64">
        <v>9976491000</v>
      </c>
      <c r="X476" s="32"/>
      <c r="Y476" s="32"/>
      <c r="Z476" s="32"/>
      <c r="AA476" s="64"/>
      <c r="AB476" s="32"/>
    </row>
    <row r="477" spans="1:28" x14ac:dyDescent="0.35">
      <c r="A477" s="19" t="s">
        <v>130</v>
      </c>
      <c r="B477" s="390"/>
      <c r="C477" s="20" t="s">
        <v>60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X477" s="35"/>
      <c r="Y477" s="35"/>
      <c r="Z477" s="35"/>
      <c r="AA477" s="35"/>
      <c r="AB477" s="35"/>
    </row>
    <row r="478" spans="1:28" x14ac:dyDescent="0.35">
      <c r="A478" s="19" t="s">
        <v>130</v>
      </c>
      <c r="B478" s="390"/>
      <c r="C478" s="20" t="s">
        <v>61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X478" s="35"/>
      <c r="Y478" s="35"/>
      <c r="Z478" s="35"/>
      <c r="AA478" s="35"/>
      <c r="AB478" s="35"/>
    </row>
    <row r="479" spans="1:28" x14ac:dyDescent="0.35">
      <c r="A479" s="19" t="s">
        <v>130</v>
      </c>
      <c r="B479" s="390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X479" s="35"/>
      <c r="Y479" s="35"/>
      <c r="Z479" s="35"/>
      <c r="AA479" s="35"/>
      <c r="AB479" s="35"/>
    </row>
    <row r="480" spans="1:28" x14ac:dyDescent="0.35">
      <c r="A480" s="19" t="s">
        <v>130</v>
      </c>
      <c r="B480" s="391"/>
      <c r="C480" s="27" t="s">
        <v>63</v>
      </c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X480" s="35"/>
      <c r="Y480" s="35"/>
      <c r="Z480" s="35"/>
      <c r="AA480" s="35"/>
      <c r="AB480" s="35"/>
    </row>
    <row r="481" spans="1:28" x14ac:dyDescent="0.35">
      <c r="A481" s="19" t="s">
        <v>130</v>
      </c>
      <c r="B481" s="388" t="s">
        <v>94</v>
      </c>
      <c r="C481" s="17" t="s">
        <v>59</v>
      </c>
      <c r="D481" s="35">
        <f t="shared" ref="D481:U481" si="132">(D436-D471-D476)*1000</f>
        <v>481682000000</v>
      </c>
      <c r="E481" s="35">
        <f t="shared" si="132"/>
        <v>502025000000</v>
      </c>
      <c r="F481" s="35">
        <f t="shared" si="132"/>
        <v>580012000000</v>
      </c>
      <c r="G481" s="35">
        <f t="shared" si="132"/>
        <v>652640000000</v>
      </c>
      <c r="H481" s="35">
        <f t="shared" si="132"/>
        <v>715784000000</v>
      </c>
      <c r="I481" s="35">
        <f t="shared" si="132"/>
        <v>567945000000</v>
      </c>
      <c r="J481" s="35">
        <f t="shared" si="132"/>
        <v>611109000000</v>
      </c>
      <c r="K481" s="35">
        <f t="shared" si="132"/>
        <v>915047000000</v>
      </c>
      <c r="L481" s="35">
        <f t="shared" si="132"/>
        <v>1068486000000</v>
      </c>
      <c r="M481" s="35">
        <f t="shared" si="132"/>
        <v>2257518000000</v>
      </c>
      <c r="N481" s="35">
        <f t="shared" si="132"/>
        <v>3114548000000</v>
      </c>
      <c r="O481" s="35">
        <f t="shared" si="132"/>
        <v>3806003000000</v>
      </c>
      <c r="P481" s="35">
        <f t="shared" si="132"/>
        <v>12577713000000</v>
      </c>
      <c r="Q481" s="35">
        <f t="shared" si="132"/>
        <v>15449865000000</v>
      </c>
      <c r="R481" s="35">
        <f t="shared" si="132"/>
        <v>9341993000000</v>
      </c>
      <c r="S481" s="35">
        <f t="shared" si="132"/>
        <v>10627143000000</v>
      </c>
      <c r="T481" s="35">
        <f t="shared" si="132"/>
        <v>12148234000000</v>
      </c>
      <c r="U481" s="35">
        <f t="shared" si="132"/>
        <v>10903926000000</v>
      </c>
      <c r="X481" s="35"/>
      <c r="Y481" s="35"/>
      <c r="Z481" s="35"/>
      <c r="AA481" s="64"/>
      <c r="AB481" s="35"/>
    </row>
    <row r="482" spans="1:28" x14ac:dyDescent="0.35">
      <c r="A482" s="19" t="s">
        <v>130</v>
      </c>
      <c r="B482" s="388"/>
      <c r="C482" s="20" t="s">
        <v>60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X482" s="35"/>
      <c r="Y482" s="35"/>
      <c r="Z482" s="35"/>
      <c r="AA482" s="35"/>
      <c r="AB482" s="35"/>
    </row>
    <row r="483" spans="1:28" x14ac:dyDescent="0.35">
      <c r="A483" s="19" t="s">
        <v>130</v>
      </c>
      <c r="B483" s="388"/>
      <c r="C483" s="20" t="s">
        <v>61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X483" s="35"/>
      <c r="Y483" s="35"/>
      <c r="Z483" s="35"/>
      <c r="AA483" s="35"/>
      <c r="AB483" s="35"/>
    </row>
    <row r="484" spans="1:28" x14ac:dyDescent="0.35">
      <c r="A484" s="19" t="s">
        <v>130</v>
      </c>
      <c r="B484" s="388"/>
      <c r="C484" s="20" t="s">
        <v>62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X484" s="35"/>
      <c r="Y484" s="35"/>
      <c r="Z484" s="35"/>
      <c r="AA484" s="35"/>
      <c r="AB484" s="35"/>
    </row>
    <row r="485" spans="1:28" x14ac:dyDescent="0.35">
      <c r="A485" s="19" t="s">
        <v>130</v>
      </c>
      <c r="B485" s="389"/>
      <c r="C485" s="25" t="s">
        <v>63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X485" s="35"/>
      <c r="Y485" s="35"/>
      <c r="Z485" s="35"/>
      <c r="AA485" s="35"/>
      <c r="AB485" s="35"/>
    </row>
    <row r="486" spans="1:28" x14ac:dyDescent="0.35">
      <c r="A486" s="19" t="s">
        <v>130</v>
      </c>
    </row>
    <row r="487" spans="1:28" x14ac:dyDescent="0.35">
      <c r="A487" s="19" t="s">
        <v>130</v>
      </c>
    </row>
    <row r="488" spans="1:28" x14ac:dyDescent="0.35">
      <c r="A488" s="19" t="s">
        <v>130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  <c r="X488" s="77"/>
      <c r="Y488" s="77"/>
      <c r="Z488" s="77"/>
      <c r="AA488" s="77"/>
      <c r="AB488" s="77"/>
    </row>
    <row r="489" spans="1:28" x14ac:dyDescent="0.35">
      <c r="A489" s="19" t="s">
        <v>130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X489" s="77"/>
      <c r="Y489" s="77"/>
      <c r="Z489" s="77"/>
      <c r="AA489" s="77"/>
      <c r="AB489" s="77"/>
    </row>
    <row r="490" spans="1:28" ht="15" customHeight="1" x14ac:dyDescent="0.35">
      <c r="A490" s="19" t="s">
        <v>130</v>
      </c>
      <c r="B490" s="386"/>
      <c r="C490" s="260" t="s">
        <v>124</v>
      </c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X490" s="64"/>
      <c r="Y490" s="64"/>
      <c r="Z490" s="64"/>
      <c r="AA490" s="64"/>
      <c r="AB490" s="64"/>
    </row>
    <row r="491" spans="1:28" ht="15" customHeight="1" x14ac:dyDescent="0.35">
      <c r="A491" s="19" t="s">
        <v>130</v>
      </c>
      <c r="B491" s="386"/>
      <c r="C491" s="95" t="s">
        <v>126</v>
      </c>
      <c r="D491" s="76">
        <f t="shared" ref="D491:R491" si="133">(D10/D412)*100</f>
        <v>86.571866304974563</v>
      </c>
      <c r="E491" s="76">
        <f t="shared" si="133"/>
        <v>94.144357451850112</v>
      </c>
      <c r="F491" s="76">
        <f t="shared" si="133"/>
        <v>100.8764850500568</v>
      </c>
      <c r="G491" s="76">
        <f t="shared" si="133"/>
        <v>89.825374439558885</v>
      </c>
      <c r="H491" s="76">
        <f t="shared" si="133"/>
        <v>77.999818700901102</v>
      </c>
      <c r="I491" s="76">
        <f t="shared" si="133"/>
        <v>120.10928446116999</v>
      </c>
      <c r="J491" s="76">
        <f t="shared" si="133"/>
        <v>107.60099348796233</v>
      </c>
      <c r="K491" s="76">
        <f t="shared" si="133"/>
        <v>115.39715488971214</v>
      </c>
      <c r="L491" s="76">
        <f t="shared" si="133"/>
        <v>91.104469856535502</v>
      </c>
      <c r="M491" s="76">
        <f t="shared" si="133"/>
        <v>106.25513723717832</v>
      </c>
      <c r="N491" s="76">
        <f t="shared" si="133"/>
        <v>77.76828042510347</v>
      </c>
      <c r="O491" s="76">
        <f t="shared" si="133"/>
        <v>84.19558832820654</v>
      </c>
      <c r="P491" s="76">
        <f t="shared" si="133"/>
        <v>89.837122246442519</v>
      </c>
      <c r="Q491" s="76">
        <f t="shared" si="133"/>
        <v>89.073731342281661</v>
      </c>
      <c r="R491" s="76">
        <f t="shared" si="133"/>
        <v>99.314831184176043</v>
      </c>
      <c r="S491" s="76">
        <f>(S10/S412)*100</f>
        <v>99.737968130756968</v>
      </c>
      <c r="T491" s="76">
        <f>(T10/T412)*100</f>
        <v>79.178150815743308</v>
      </c>
      <c r="U491" s="76">
        <f>(U10/U412)*100</f>
        <v>79.462971865776126</v>
      </c>
      <c r="X491" s="32"/>
      <c r="Y491" s="32"/>
      <c r="Z491" s="32"/>
      <c r="AA491" s="64"/>
      <c r="AB491" s="32"/>
    </row>
    <row r="492" spans="1:28" ht="15" customHeight="1" x14ac:dyDescent="0.35">
      <c r="A492" s="19" t="s">
        <v>130</v>
      </c>
      <c r="B492" s="386"/>
      <c r="C492" s="260" t="s">
        <v>123</v>
      </c>
      <c r="X492" s="64"/>
      <c r="Y492" s="64"/>
      <c r="Z492" s="64"/>
      <c r="AA492" s="64"/>
      <c r="AB492" s="64"/>
    </row>
    <row r="493" spans="1:28" ht="15" customHeight="1" x14ac:dyDescent="0.35">
      <c r="A493" s="19" t="s">
        <v>130</v>
      </c>
      <c r="B493" s="386"/>
      <c r="C493" s="20" t="s">
        <v>117</v>
      </c>
      <c r="D493" s="32">
        <f t="shared" ref="D493:R500" si="134">(D12/D414)*100</f>
        <v>56.19415633135246</v>
      </c>
      <c r="E493" s="32">
        <f t="shared" si="134"/>
        <v>53.282688914625474</v>
      </c>
      <c r="F493" s="32">
        <f t="shared" si="134"/>
        <v>59.87360575139683</v>
      </c>
      <c r="G493" s="32">
        <f t="shared" si="134"/>
        <v>56.305550299855753</v>
      </c>
      <c r="H493" s="32">
        <f t="shared" si="134"/>
        <v>40.175642074535325</v>
      </c>
      <c r="I493" s="32">
        <f t="shared" si="134"/>
        <v>56.168791705195332</v>
      </c>
      <c r="J493" s="32">
        <f t="shared" si="134"/>
        <v>43.976067873625212</v>
      </c>
      <c r="K493" s="32">
        <f t="shared" si="134"/>
        <v>37.790228734298431</v>
      </c>
      <c r="L493" s="32">
        <f t="shared" si="134"/>
        <v>29.205694474135139</v>
      </c>
      <c r="M493" s="32">
        <f t="shared" si="134"/>
        <v>43.431483310056073</v>
      </c>
      <c r="N493" s="32">
        <f t="shared" si="134"/>
        <v>35.252777639326219</v>
      </c>
      <c r="O493" s="32">
        <f t="shared" si="134"/>
        <v>25.127600044185016</v>
      </c>
      <c r="P493" s="32">
        <f t="shared" si="134"/>
        <v>36.719484112107395</v>
      </c>
      <c r="Q493" s="32">
        <f t="shared" si="134"/>
        <v>35.014586585382688</v>
      </c>
      <c r="R493" s="32">
        <f t="shared" si="134"/>
        <v>51.831019988508878</v>
      </c>
      <c r="S493" s="32">
        <f t="shared" ref="S493:T500" si="135">(S12/S414)*100</f>
        <v>38.366704605143433</v>
      </c>
      <c r="T493" s="32">
        <f t="shared" si="135"/>
        <v>13.903692803241071</v>
      </c>
      <c r="U493" s="32">
        <f>(U12/U414)*100</f>
        <v>59.052465200558359</v>
      </c>
      <c r="X493" s="32"/>
      <c r="Y493" s="32"/>
      <c r="Z493" s="32"/>
      <c r="AA493" s="64"/>
      <c r="AB493" s="32"/>
    </row>
    <row r="494" spans="1:28" ht="15" customHeight="1" x14ac:dyDescent="0.35">
      <c r="A494" s="19" t="s">
        <v>130</v>
      </c>
      <c r="B494" s="386"/>
      <c r="C494" s="254" t="s">
        <v>118</v>
      </c>
      <c r="D494" s="32">
        <f t="shared" si="134"/>
        <v>68.953383679694241</v>
      </c>
      <c r="E494" s="32">
        <f t="shared" si="134"/>
        <v>100.55906712475245</v>
      </c>
      <c r="F494" s="32">
        <f t="shared" si="134"/>
        <v>112.11549169248858</v>
      </c>
      <c r="G494" s="32">
        <f t="shared" si="134"/>
        <v>94.434566603881137</v>
      </c>
      <c r="H494" s="32">
        <f t="shared" si="134"/>
        <v>86.30755337466033</v>
      </c>
      <c r="I494" s="32">
        <f t="shared" si="134"/>
        <v>91.269093970115094</v>
      </c>
      <c r="J494" s="32">
        <f t="shared" si="134"/>
        <v>103.81518425463629</v>
      </c>
      <c r="K494" s="32">
        <f t="shared" si="134"/>
        <v>127.57202704617767</v>
      </c>
      <c r="L494" s="32">
        <f t="shared" si="134"/>
        <v>96.918665176082158</v>
      </c>
      <c r="M494" s="32">
        <f t="shared" si="134"/>
        <v>103.20176839044539</v>
      </c>
      <c r="N494" s="32">
        <f t="shared" si="134"/>
        <v>73.524042856333196</v>
      </c>
      <c r="O494" s="32">
        <f t="shared" si="134"/>
        <v>71.981157125733148</v>
      </c>
      <c r="P494" s="32">
        <f t="shared" si="134"/>
        <v>73.547726510864848</v>
      </c>
      <c r="Q494" s="32">
        <f t="shared" si="134"/>
        <v>86.982477436828091</v>
      </c>
      <c r="R494" s="32">
        <f t="shared" si="134"/>
        <v>96.380346825296542</v>
      </c>
      <c r="S494" s="32">
        <f t="shared" si="135"/>
        <v>105.85141669663909</v>
      </c>
      <c r="T494" s="32">
        <f t="shared" si="135"/>
        <v>79.800350380412468</v>
      </c>
      <c r="U494" s="32">
        <f t="shared" ref="U494" si="136">(U13/U415)*100</f>
        <v>87.890675435821521</v>
      </c>
      <c r="X494" s="32"/>
      <c r="Y494" s="32"/>
      <c r="Z494" s="32"/>
      <c r="AA494" s="64"/>
      <c r="AB494" s="32"/>
    </row>
    <row r="495" spans="1:28" ht="15" customHeight="1" x14ac:dyDescent="0.35">
      <c r="A495" s="19" t="s">
        <v>130</v>
      </c>
      <c r="B495" s="386"/>
      <c r="C495" s="254" t="s">
        <v>119</v>
      </c>
      <c r="D495" s="32">
        <f t="shared" si="134"/>
        <v>100.87985605104744</v>
      </c>
      <c r="E495" s="32">
        <f t="shared" si="134"/>
        <v>97.380351008275738</v>
      </c>
      <c r="F495" s="32">
        <f t="shared" si="134"/>
        <v>113.73137877290043</v>
      </c>
      <c r="G495" s="32">
        <f t="shared" si="134"/>
        <v>94.635399257604277</v>
      </c>
      <c r="H495" s="32">
        <f t="shared" si="134"/>
        <v>92.802667471836415</v>
      </c>
      <c r="I495" s="32">
        <f t="shared" si="134"/>
        <v>179.68445591934784</v>
      </c>
      <c r="J495" s="32">
        <f t="shared" si="134"/>
        <v>204.46547390211441</v>
      </c>
      <c r="K495" s="32">
        <f t="shared" si="134"/>
        <v>265.82702265238538</v>
      </c>
      <c r="L495" s="32">
        <f t="shared" si="134"/>
        <v>116.52819677154278</v>
      </c>
      <c r="M495" s="32">
        <f t="shared" si="134"/>
        <v>144.39217338570077</v>
      </c>
      <c r="N495" s="32">
        <f t="shared" si="134"/>
        <v>101.31530256009056</v>
      </c>
      <c r="O495" s="32">
        <f t="shared" si="134"/>
        <v>246.10358251087936</v>
      </c>
      <c r="P495" s="32">
        <f t="shared" si="134"/>
        <v>64.290772078757769</v>
      </c>
      <c r="Q495" s="32">
        <f t="shared" si="134"/>
        <v>89.152078219460407</v>
      </c>
      <c r="R495" s="32">
        <f t="shared" si="134"/>
        <v>109.00781652471376</v>
      </c>
      <c r="S495" s="32">
        <f t="shared" si="135"/>
        <v>117.02088533444901</v>
      </c>
      <c r="T495" s="32">
        <f>(T14/T416)*100</f>
        <v>105.54869838077801</v>
      </c>
      <c r="U495" s="32">
        <f>(U14/U416)*100</f>
        <v>142.91779634431239</v>
      </c>
      <c r="X495" s="32"/>
      <c r="Y495" s="32"/>
      <c r="Z495" s="32"/>
      <c r="AA495" s="64"/>
      <c r="AB495" s="32"/>
    </row>
    <row r="496" spans="1:28" ht="15" customHeight="1" x14ac:dyDescent="0.35">
      <c r="A496" s="19" t="s">
        <v>130</v>
      </c>
      <c r="B496" s="386"/>
      <c r="C496" s="254" t="s">
        <v>120</v>
      </c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X496" s="34"/>
      <c r="Y496" s="34"/>
      <c r="Z496" s="34"/>
      <c r="AA496" s="34"/>
      <c r="AB496" s="34"/>
    </row>
    <row r="497" spans="1:28" ht="15" customHeight="1" x14ac:dyDescent="0.35">
      <c r="A497" s="19" t="s">
        <v>130</v>
      </c>
      <c r="B497" s="386"/>
      <c r="C497" s="260" t="s">
        <v>121</v>
      </c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X497" s="32"/>
      <c r="Y497" s="32"/>
      <c r="Z497" s="32"/>
      <c r="AA497" s="32"/>
      <c r="AB497" s="32"/>
    </row>
    <row r="498" spans="1:28" ht="15" customHeight="1" x14ac:dyDescent="0.35">
      <c r="A498" s="19" t="s">
        <v>130</v>
      </c>
      <c r="B498" s="386"/>
      <c r="C498" s="260" t="s">
        <v>122</v>
      </c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X498" s="32"/>
      <c r="Y498" s="32"/>
      <c r="Z498" s="32"/>
      <c r="AA498" s="32"/>
      <c r="AB498" s="32"/>
    </row>
    <row r="499" spans="1:28" ht="15" customHeight="1" x14ac:dyDescent="0.35">
      <c r="A499" s="19" t="s">
        <v>130</v>
      </c>
      <c r="B499" s="387"/>
      <c r="C499" s="261" t="s">
        <v>116</v>
      </c>
      <c r="D499" s="33">
        <f t="shared" si="134"/>
        <v>73.569039054595095</v>
      </c>
      <c r="E499" s="33">
        <f t="shared" si="134"/>
        <v>102.19844139825638</v>
      </c>
      <c r="F499" s="33">
        <f t="shared" si="134"/>
        <v>107.42629463559696</v>
      </c>
      <c r="G499" s="33">
        <f t="shared" si="134"/>
        <v>45.828527489427145</v>
      </c>
      <c r="H499" s="33">
        <f t="shared" si="134"/>
        <v>45.08482937398437</v>
      </c>
      <c r="I499" s="33">
        <f t="shared" si="134"/>
        <v>151.20155793573517</v>
      </c>
      <c r="J499" s="33">
        <f t="shared" si="134"/>
        <v>68.127554949937803</v>
      </c>
      <c r="K499" s="33">
        <f t="shared" si="134"/>
        <v>68.451290957945545</v>
      </c>
      <c r="L499" s="33">
        <f t="shared" si="134"/>
        <v>30.040138404928328</v>
      </c>
      <c r="M499" s="33">
        <f t="shared" si="134"/>
        <v>47.165770191359591</v>
      </c>
      <c r="N499" s="33">
        <f t="shared" si="134"/>
        <v>40.897427852267107</v>
      </c>
      <c r="O499" s="33">
        <f t="shared" si="134"/>
        <v>42.755921242030887</v>
      </c>
      <c r="P499" s="33">
        <f t="shared" si="134"/>
        <v>113.13658463872926</v>
      </c>
      <c r="Q499" s="33">
        <f t="shared" si="134"/>
        <v>80.172927908841956</v>
      </c>
      <c r="R499" s="33">
        <f t="shared" si="134"/>
        <v>84.153938893124177</v>
      </c>
      <c r="S499" s="33">
        <f t="shared" si="135"/>
        <v>82.947810372790826</v>
      </c>
      <c r="T499" s="33">
        <f t="shared" si="135"/>
        <v>80.393007274096817</v>
      </c>
      <c r="U499" s="33">
        <f t="shared" ref="U499" si="137">(U18/U420)*100</f>
        <v>64.0128683421879</v>
      </c>
      <c r="X499" s="32"/>
      <c r="Y499" s="32"/>
      <c r="Z499" s="32"/>
      <c r="AA499" s="64"/>
      <c r="AB499" s="32"/>
    </row>
    <row r="500" spans="1:28" x14ac:dyDescent="0.35">
      <c r="A500" s="19" t="s">
        <v>130</v>
      </c>
      <c r="B500" s="390" t="s">
        <v>4</v>
      </c>
      <c r="C500" s="260" t="s">
        <v>59</v>
      </c>
      <c r="D500" s="32">
        <f t="shared" si="134"/>
        <v>79.231053748369646</v>
      </c>
      <c r="E500" s="32">
        <f t="shared" si="134"/>
        <v>74.884925097357169</v>
      </c>
      <c r="F500" s="32">
        <f t="shared" si="134"/>
        <v>93.455606629686145</v>
      </c>
      <c r="G500" s="32">
        <f t="shared" si="134"/>
        <v>91.065616036610905</v>
      </c>
      <c r="H500" s="32">
        <f t="shared" si="134"/>
        <v>66.499442454989733</v>
      </c>
      <c r="I500" s="32">
        <f t="shared" si="134"/>
        <v>71.513442169121134</v>
      </c>
      <c r="J500" s="32">
        <f t="shared" si="134"/>
        <v>87.099529756419997</v>
      </c>
      <c r="K500" s="32">
        <f t="shared" si="134"/>
        <v>82.328772831446628</v>
      </c>
      <c r="L500" s="32">
        <f t="shared" si="134"/>
        <v>52.63823811576269</v>
      </c>
      <c r="M500" s="32">
        <f t="shared" si="134"/>
        <v>225.51355792933441</v>
      </c>
      <c r="N500" s="32">
        <f t="shared" si="134"/>
        <v>115.77367343287143</v>
      </c>
      <c r="O500" s="32">
        <f t="shared" si="134"/>
        <v>116.38458703722011</v>
      </c>
      <c r="P500" s="32">
        <f t="shared" si="134"/>
        <v>74.278433870730638</v>
      </c>
      <c r="Q500" s="32">
        <f t="shared" si="134"/>
        <v>66.148951375718084</v>
      </c>
      <c r="R500" s="32">
        <f t="shared" si="134"/>
        <v>89.65548627861466</v>
      </c>
      <c r="S500" s="32">
        <f t="shared" si="135"/>
        <v>72.450351505115961</v>
      </c>
      <c r="T500" s="32">
        <f t="shared" ref="T500:U500" si="138">(T19/T421)*100</f>
        <v>39.579987752497672</v>
      </c>
      <c r="U500" s="32">
        <f t="shared" si="138"/>
        <v>70.296672847308471</v>
      </c>
      <c r="X500" s="34"/>
      <c r="Y500" s="34"/>
      <c r="Z500" s="34"/>
      <c r="AA500" s="64"/>
      <c r="AB500" s="34"/>
    </row>
    <row r="501" spans="1:28" x14ac:dyDescent="0.35">
      <c r="A501" s="19" t="s">
        <v>130</v>
      </c>
      <c r="B501" s="390"/>
      <c r="C501" s="20" t="s">
        <v>60</v>
      </c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X501" s="34"/>
      <c r="Y501" s="34"/>
      <c r="Z501" s="34"/>
      <c r="AA501" s="34"/>
      <c r="AB501" s="34"/>
    </row>
    <row r="502" spans="1:28" x14ac:dyDescent="0.35">
      <c r="A502" s="19" t="s">
        <v>130</v>
      </c>
      <c r="B502" s="390"/>
      <c r="C502" s="254" t="s">
        <v>61</v>
      </c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X502" s="34"/>
      <c r="Y502" s="34"/>
      <c r="Z502" s="34"/>
      <c r="AA502" s="34"/>
      <c r="AB502" s="34"/>
    </row>
    <row r="503" spans="1:28" x14ac:dyDescent="0.35">
      <c r="A503" s="19" t="s">
        <v>130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X503" s="34"/>
      <c r="Y503" s="34"/>
      <c r="Z503" s="34"/>
      <c r="AA503" s="34"/>
      <c r="AB503" s="34"/>
    </row>
    <row r="504" spans="1:28" x14ac:dyDescent="0.35">
      <c r="A504" s="19" t="s">
        <v>130</v>
      </c>
      <c r="B504" s="391"/>
      <c r="C504" s="255" t="s">
        <v>63</v>
      </c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X504" s="34"/>
      <c r="Y504" s="34"/>
      <c r="Z504" s="34"/>
      <c r="AA504" s="34"/>
      <c r="AB504" s="34"/>
    </row>
    <row r="505" spans="1:28" x14ac:dyDescent="0.35">
      <c r="A505" s="19" t="s">
        <v>130</v>
      </c>
      <c r="B505" s="390" t="s">
        <v>5</v>
      </c>
      <c r="C505" s="17" t="s">
        <v>59</v>
      </c>
      <c r="D505" s="32"/>
      <c r="E505" s="32"/>
      <c r="F505" s="32"/>
      <c r="G505" s="32"/>
      <c r="H505" s="32"/>
      <c r="I505" s="32"/>
      <c r="J505" s="32"/>
      <c r="K505" s="32"/>
      <c r="L505" s="32"/>
      <c r="M505" s="32">
        <f t="shared" ref="M505:R505" si="139">(M24/M426)*100</f>
        <v>4072.2255369928398</v>
      </c>
      <c r="N505" s="32">
        <f t="shared" si="139"/>
        <v>2012.1216562843533</v>
      </c>
      <c r="O505" s="32">
        <f t="shared" si="139"/>
        <v>1010.121962076026</v>
      </c>
      <c r="P505" s="32">
        <f t="shared" si="139"/>
        <v>110.25990251644835</v>
      </c>
      <c r="Q505" s="32">
        <f t="shared" si="139"/>
        <v>272.18156224212976</v>
      </c>
      <c r="R505" s="32">
        <f t="shared" si="139"/>
        <v>159.64780842074003</v>
      </c>
      <c r="S505" s="32">
        <f t="shared" ref="S505:T505" si="140">(S24/S426)*100</f>
        <v>128.40756320742443</v>
      </c>
      <c r="T505" s="32">
        <f t="shared" si="140"/>
        <v>100.21498035834051</v>
      </c>
      <c r="U505" s="32">
        <f t="shared" ref="U505" si="141">(U24/U426)*100</f>
        <v>483.93155719891536</v>
      </c>
      <c r="X505" s="35"/>
      <c r="Y505" s="35"/>
      <c r="Z505" s="35"/>
      <c r="AA505" s="64"/>
      <c r="AB505" s="35"/>
    </row>
    <row r="506" spans="1:28" x14ac:dyDescent="0.35">
      <c r="A506" s="19" t="s">
        <v>130</v>
      </c>
      <c r="B506" s="390"/>
      <c r="C506" s="20" t="s">
        <v>60</v>
      </c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X506" s="35"/>
      <c r="Y506" s="35"/>
      <c r="Z506" s="35"/>
      <c r="AA506" s="35"/>
      <c r="AB506" s="35"/>
    </row>
    <row r="507" spans="1:28" x14ac:dyDescent="0.35">
      <c r="A507" s="19" t="s">
        <v>130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X507" s="35"/>
      <c r="Y507" s="35"/>
      <c r="Z507" s="35"/>
      <c r="AA507" s="35"/>
      <c r="AB507" s="35"/>
    </row>
    <row r="508" spans="1:28" x14ac:dyDescent="0.35">
      <c r="A508" s="19" t="s">
        <v>130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X508" s="35"/>
      <c r="Y508" s="35"/>
      <c r="Z508" s="35"/>
      <c r="AA508" s="35"/>
      <c r="AB508" s="35"/>
    </row>
    <row r="509" spans="1:28" x14ac:dyDescent="0.35">
      <c r="A509" s="19" t="s">
        <v>130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X509" s="35"/>
      <c r="Y509" s="35"/>
      <c r="Z509" s="35"/>
      <c r="AA509" s="35"/>
      <c r="AB509" s="35"/>
    </row>
    <row r="510" spans="1:28" x14ac:dyDescent="0.35">
      <c r="A510" s="19" t="s">
        <v>130</v>
      </c>
      <c r="B510" s="390" t="s">
        <v>6</v>
      </c>
      <c r="C510" s="17" t="s">
        <v>59</v>
      </c>
      <c r="D510" s="32"/>
      <c r="E510" s="32"/>
      <c r="F510" s="32"/>
      <c r="G510" s="32"/>
      <c r="H510" s="32"/>
      <c r="I510" s="32"/>
      <c r="J510" s="32"/>
      <c r="K510" s="32"/>
      <c r="L510" s="32">
        <f t="shared" ref="L510:R510" si="142">(L29/L431)*100</f>
        <v>74.698245547339809</v>
      </c>
      <c r="M510" s="32">
        <f t="shared" si="142"/>
        <v>72.330815822926795</v>
      </c>
      <c r="N510" s="32">
        <f t="shared" si="142"/>
        <v>52.995639102712346</v>
      </c>
      <c r="O510" s="32">
        <f t="shared" si="142"/>
        <v>74.669910648227187</v>
      </c>
      <c r="P510" s="32">
        <f t="shared" si="142"/>
        <v>64.190308848318622</v>
      </c>
      <c r="Q510" s="32">
        <f t="shared" si="142"/>
        <v>70.964052567551363</v>
      </c>
      <c r="R510" s="32">
        <f t="shared" si="142"/>
        <v>82.81568982969398</v>
      </c>
      <c r="S510" s="32">
        <f t="shared" ref="S510:T510" si="143">(S29/S431)*100</f>
        <v>98.399894079769552</v>
      </c>
      <c r="T510" s="32">
        <f t="shared" si="143"/>
        <v>102.82002776548842</v>
      </c>
      <c r="U510" s="32">
        <f t="shared" ref="U510" si="144">(U29/U431)*100</f>
        <v>107.33110021239378</v>
      </c>
      <c r="X510" s="35"/>
      <c r="Y510" s="35"/>
      <c r="Z510" s="35"/>
      <c r="AA510" s="64"/>
      <c r="AB510" s="35"/>
    </row>
    <row r="511" spans="1:28" x14ac:dyDescent="0.35">
      <c r="A511" s="19" t="s">
        <v>130</v>
      </c>
      <c r="B511" s="390"/>
      <c r="C511" s="20" t="s">
        <v>60</v>
      </c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X511" s="35"/>
      <c r="Y511" s="35"/>
      <c r="Z511" s="35"/>
      <c r="AA511" s="35"/>
      <c r="AB511" s="35"/>
    </row>
    <row r="512" spans="1:28" x14ac:dyDescent="0.35">
      <c r="A512" s="19" t="s">
        <v>130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X512" s="35"/>
      <c r="Y512" s="35"/>
      <c r="Z512" s="35"/>
      <c r="AA512" s="35"/>
      <c r="AB512" s="35"/>
    </row>
    <row r="513" spans="1:28" x14ac:dyDescent="0.35">
      <c r="A513" s="19" t="s">
        <v>130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X513" s="35"/>
      <c r="Y513" s="35"/>
      <c r="Z513" s="35"/>
      <c r="AA513" s="35"/>
      <c r="AB513" s="35"/>
    </row>
    <row r="514" spans="1:28" x14ac:dyDescent="0.35">
      <c r="A514" s="19" t="s">
        <v>130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X514" s="35"/>
      <c r="Y514" s="35"/>
      <c r="Z514" s="35"/>
      <c r="AA514" s="35"/>
      <c r="AB514" s="35"/>
    </row>
    <row r="515" spans="1:28" x14ac:dyDescent="0.35">
      <c r="A515" s="19" t="s">
        <v>130</v>
      </c>
      <c r="B515" s="393" t="s">
        <v>7</v>
      </c>
      <c r="C515" s="28" t="s">
        <v>59</v>
      </c>
      <c r="D515" s="32">
        <f t="shared" ref="D515:R515" si="145">(D34/D436)*100</f>
        <v>87.890268541686183</v>
      </c>
      <c r="E515" s="32">
        <f t="shared" si="145"/>
        <v>94.512979557668999</v>
      </c>
      <c r="F515" s="32">
        <f t="shared" si="145"/>
        <v>105.2327129698523</v>
      </c>
      <c r="G515" s="32">
        <f t="shared" si="145"/>
        <v>90.079188975529121</v>
      </c>
      <c r="H515" s="32">
        <f t="shared" si="145"/>
        <v>84.834732403090925</v>
      </c>
      <c r="I515" s="32">
        <f t="shared" si="145"/>
        <v>129.29076849386948</v>
      </c>
      <c r="J515" s="32">
        <f t="shared" si="145"/>
        <v>103.55895163167565</v>
      </c>
      <c r="K515" s="32">
        <f t="shared" si="145"/>
        <v>109.69473081529108</v>
      </c>
      <c r="L515" s="32">
        <f t="shared" si="145"/>
        <v>98.396867405387937</v>
      </c>
      <c r="M515" s="32">
        <f t="shared" si="145"/>
        <v>82.967741895294665</v>
      </c>
      <c r="N515" s="32">
        <f t="shared" si="145"/>
        <v>61.963011293209135</v>
      </c>
      <c r="O515" s="32">
        <f t="shared" si="145"/>
        <v>68.674127452326402</v>
      </c>
      <c r="P515" s="32">
        <f t="shared" si="145"/>
        <v>79.588316597390772</v>
      </c>
      <c r="Q515" s="32">
        <f t="shared" si="145"/>
        <v>85.10291281079455</v>
      </c>
      <c r="R515" s="32">
        <f t="shared" si="145"/>
        <v>91.81899446678878</v>
      </c>
      <c r="S515" s="32">
        <f t="shared" ref="S515:T515" si="146">(S34/S436)*100</f>
        <v>89.43053847651916</v>
      </c>
      <c r="T515" s="32">
        <f t="shared" si="146"/>
        <v>79.532674311809174</v>
      </c>
      <c r="U515" s="32">
        <f t="shared" ref="U515" si="147">(U34/U436)*100</f>
        <v>74.434625695468142</v>
      </c>
      <c r="X515" s="35"/>
      <c r="Y515" s="35"/>
      <c r="Z515" s="35"/>
      <c r="AA515" s="64"/>
      <c r="AB515" s="35"/>
    </row>
    <row r="516" spans="1:28" x14ac:dyDescent="0.35">
      <c r="A516" s="19" t="s">
        <v>130</v>
      </c>
      <c r="B516" s="390"/>
      <c r="C516" s="20" t="s">
        <v>60</v>
      </c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X516" s="35"/>
      <c r="Y516" s="35"/>
      <c r="Z516" s="35"/>
      <c r="AA516" s="35"/>
      <c r="AB516" s="35"/>
    </row>
    <row r="517" spans="1:28" x14ac:dyDescent="0.35">
      <c r="A517" s="19" t="s">
        <v>130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X517" s="35"/>
      <c r="Y517" s="35"/>
      <c r="Z517" s="35"/>
      <c r="AA517" s="35"/>
      <c r="AB517" s="35"/>
    </row>
    <row r="518" spans="1:28" x14ac:dyDescent="0.35">
      <c r="A518" s="19" t="s">
        <v>130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X518" s="35"/>
      <c r="Y518" s="35"/>
      <c r="Z518" s="35"/>
      <c r="AA518" s="35"/>
      <c r="AB518" s="35"/>
    </row>
    <row r="519" spans="1:28" x14ac:dyDescent="0.35">
      <c r="A519" s="19" t="s">
        <v>130</v>
      </c>
      <c r="B519" s="391"/>
      <c r="C519" s="27" t="s">
        <v>63</v>
      </c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X519" s="35"/>
      <c r="Y519" s="35"/>
      <c r="Z519" s="35"/>
      <c r="AA519" s="35"/>
      <c r="AB519" s="35"/>
    </row>
    <row r="520" spans="1:28" x14ac:dyDescent="0.35">
      <c r="A520" s="19" t="s">
        <v>130</v>
      </c>
      <c r="B520" s="393" t="s">
        <v>8</v>
      </c>
      <c r="C520" s="28" t="s">
        <v>59</v>
      </c>
      <c r="D520" s="32"/>
      <c r="E520" s="32"/>
      <c r="F520" s="32"/>
      <c r="G520" s="32"/>
      <c r="H520" s="32"/>
      <c r="I520" s="32"/>
      <c r="J520" s="32"/>
      <c r="K520" s="32"/>
      <c r="L520" s="32">
        <f t="shared" ref="L520:R520" si="148">(L39/L441)*100</f>
        <v>33.088383339148848</v>
      </c>
      <c r="M520" s="32">
        <f t="shared" si="148"/>
        <v>129.90547140586287</v>
      </c>
      <c r="N520" s="32">
        <f t="shared" si="148"/>
        <v>78.916469950002195</v>
      </c>
      <c r="O520" s="32">
        <f t="shared" si="148"/>
        <v>98.981714626396126</v>
      </c>
      <c r="P520" s="32">
        <f t="shared" si="148"/>
        <v>335.79237544543804</v>
      </c>
      <c r="Q520" s="32">
        <f t="shared" si="148"/>
        <v>112.54125412541254</v>
      </c>
      <c r="R520" s="32">
        <f t="shared" si="148"/>
        <v>91.68834824803632</v>
      </c>
      <c r="S520" s="32">
        <f t="shared" ref="S520:T520" si="149">(S39/S441)*100</f>
        <v>92.334943330212056</v>
      </c>
      <c r="T520" s="32">
        <f t="shared" si="149"/>
        <v>98.955347618123355</v>
      </c>
      <c r="U520" s="32">
        <f t="shared" ref="U520" si="150">(U39/U441)*100</f>
        <v>120.48203628062539</v>
      </c>
      <c r="X520" s="35"/>
      <c r="Y520" s="35"/>
      <c r="Z520" s="35"/>
      <c r="AA520" s="64"/>
      <c r="AB520" s="35"/>
    </row>
    <row r="521" spans="1:28" x14ac:dyDescent="0.35">
      <c r="A521" s="19" t="s">
        <v>130</v>
      </c>
      <c r="B521" s="390"/>
      <c r="C521" s="20" t="s">
        <v>60</v>
      </c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X521" s="35"/>
      <c r="Y521" s="35"/>
      <c r="Z521" s="35"/>
      <c r="AA521" s="35"/>
      <c r="AB521" s="35"/>
    </row>
    <row r="522" spans="1:28" x14ac:dyDescent="0.35">
      <c r="A522" s="19" t="s">
        <v>130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X522" s="35"/>
      <c r="Y522" s="35"/>
      <c r="Z522" s="35"/>
      <c r="AA522" s="35"/>
      <c r="AB522" s="35"/>
    </row>
    <row r="523" spans="1:28" x14ac:dyDescent="0.35">
      <c r="A523" s="19" t="s">
        <v>130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X523" s="35"/>
      <c r="Y523" s="35"/>
      <c r="Z523" s="35"/>
      <c r="AA523" s="35"/>
      <c r="AB523" s="35"/>
    </row>
    <row r="524" spans="1:28" x14ac:dyDescent="0.35">
      <c r="A524" s="19" t="s">
        <v>130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X524" s="35"/>
      <c r="Y524" s="35"/>
      <c r="Z524" s="35"/>
      <c r="AA524" s="35"/>
      <c r="AB524" s="35"/>
    </row>
    <row r="525" spans="1:28" x14ac:dyDescent="0.35">
      <c r="A525" s="19" t="s">
        <v>130</v>
      </c>
      <c r="B525" s="393" t="s">
        <v>9</v>
      </c>
      <c r="C525" s="28" t="s">
        <v>59</v>
      </c>
      <c r="D525" s="32">
        <f t="shared" ref="D525:R525" si="151">(D44/D446)*100</f>
        <v>85.752794194231527</v>
      </c>
      <c r="E525" s="32">
        <f t="shared" si="151"/>
        <v>101.15548182073091</v>
      </c>
      <c r="F525" s="32">
        <f t="shared" si="151"/>
        <v>105.97302192431872</v>
      </c>
      <c r="G525" s="32">
        <f t="shared" si="151"/>
        <v>83.522462810225093</v>
      </c>
      <c r="H525" s="32">
        <f t="shared" si="151"/>
        <v>73.061004037890598</v>
      </c>
      <c r="I525" s="32">
        <f t="shared" si="151"/>
        <v>140.44090969711658</v>
      </c>
      <c r="J525" s="32">
        <f t="shared" si="151"/>
        <v>126.00887008178378</v>
      </c>
      <c r="K525" s="32">
        <f t="shared" si="151"/>
        <v>131.13259742632729</v>
      </c>
      <c r="L525" s="32">
        <f t="shared" si="151"/>
        <v>102.01660899380765</v>
      </c>
      <c r="M525" s="32">
        <f t="shared" si="151"/>
        <v>97.443793858123357</v>
      </c>
      <c r="N525" s="32">
        <f t="shared" si="151"/>
        <v>68.584087200600891</v>
      </c>
      <c r="O525" s="32">
        <f t="shared" si="151"/>
        <v>79.18664689909302</v>
      </c>
      <c r="P525" s="32">
        <f t="shared" si="151"/>
        <v>179.07673219671852</v>
      </c>
      <c r="Q525" s="32">
        <f t="shared" si="151"/>
        <v>92.731880644086786</v>
      </c>
      <c r="R525" s="32">
        <f t="shared" si="151"/>
        <v>115.04967994337963</v>
      </c>
      <c r="S525" s="32">
        <f t="shared" ref="S525:T525" si="152">(S44/S446)*100</f>
        <v>131.1949599280901</v>
      </c>
      <c r="T525" s="32">
        <f t="shared" si="152"/>
        <v>87.005232241675529</v>
      </c>
      <c r="U525" s="32">
        <f t="shared" ref="U525" si="153">(U44/U446)*100</f>
        <v>107.15078361741128</v>
      </c>
      <c r="X525" s="35"/>
      <c r="Y525" s="35"/>
      <c r="Z525" s="35"/>
      <c r="AA525" s="64"/>
      <c r="AB525" s="35"/>
    </row>
    <row r="526" spans="1:28" x14ac:dyDescent="0.35">
      <c r="A526" s="19" t="s">
        <v>130</v>
      </c>
      <c r="B526" s="390"/>
      <c r="C526" s="20" t="s">
        <v>60</v>
      </c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X526" s="35"/>
      <c r="Y526" s="35"/>
      <c r="Z526" s="35"/>
      <c r="AA526" s="35"/>
      <c r="AB526" s="35"/>
    </row>
    <row r="527" spans="1:28" x14ac:dyDescent="0.35">
      <c r="A527" s="19" t="s">
        <v>130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X527" s="35"/>
      <c r="Y527" s="35"/>
      <c r="Z527" s="35"/>
      <c r="AA527" s="35"/>
      <c r="AB527" s="35"/>
    </row>
    <row r="528" spans="1:28" x14ac:dyDescent="0.35">
      <c r="A528" s="19" t="s">
        <v>130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X528" s="35"/>
      <c r="Y528" s="35"/>
      <c r="Z528" s="35"/>
      <c r="AA528" s="35"/>
      <c r="AB528" s="35"/>
    </row>
    <row r="529" spans="1:28" x14ac:dyDescent="0.35">
      <c r="A529" s="19" t="s">
        <v>130</v>
      </c>
      <c r="B529" s="391"/>
      <c r="C529" s="27" t="s">
        <v>63</v>
      </c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X529" s="35"/>
      <c r="Y529" s="35"/>
      <c r="Z529" s="35"/>
      <c r="AA529" s="35"/>
      <c r="AB529" s="35"/>
    </row>
    <row r="530" spans="1:28" x14ac:dyDescent="0.35">
      <c r="A530" s="19" t="s">
        <v>130</v>
      </c>
      <c r="B530" s="393" t="s">
        <v>1</v>
      </c>
      <c r="C530" s="28" t="s">
        <v>59</v>
      </c>
      <c r="D530" s="32">
        <f t="shared" ref="D530:R530" si="154">(D49/D451)*100</f>
        <v>81.867467367279701</v>
      </c>
      <c r="E530" s="32">
        <f t="shared" si="154"/>
        <v>90.3902803558084</v>
      </c>
      <c r="F530" s="32">
        <f t="shared" si="154"/>
        <v>74.774652613386166</v>
      </c>
      <c r="G530" s="32">
        <f t="shared" si="154"/>
        <v>77.308735487712099</v>
      </c>
      <c r="H530" s="32">
        <f t="shared" si="154"/>
        <v>63.197656695251091</v>
      </c>
      <c r="I530" s="32">
        <f t="shared" si="154"/>
        <v>84.447626955767248</v>
      </c>
      <c r="J530" s="32">
        <f t="shared" si="154"/>
        <v>101.79854595915413</v>
      </c>
      <c r="K530" s="32">
        <f t="shared" si="154"/>
        <v>114.32653343157119</v>
      </c>
      <c r="L530" s="32">
        <f t="shared" si="154"/>
        <v>81.154299966264247</v>
      </c>
      <c r="M530" s="32">
        <f t="shared" si="154"/>
        <v>121.32640850670646</v>
      </c>
      <c r="N530" s="32">
        <f t="shared" si="154"/>
        <v>113.5823128654237</v>
      </c>
      <c r="O530" s="32">
        <f t="shared" si="154"/>
        <v>127.15806378107402</v>
      </c>
      <c r="P530" s="32">
        <f t="shared" si="154"/>
        <v>93.380499211322217</v>
      </c>
      <c r="Q530" s="32">
        <f t="shared" si="154"/>
        <v>93.879610234593073</v>
      </c>
      <c r="R530" s="32">
        <f t="shared" si="154"/>
        <v>120.13080574532007</v>
      </c>
      <c r="S530" s="32">
        <f t="shared" ref="S530:T530" si="155">(S49/S451)*100</f>
        <v>96.777274008496533</v>
      </c>
      <c r="T530" s="32">
        <f t="shared" si="155"/>
        <v>88.004510237933147</v>
      </c>
      <c r="U530" s="32">
        <f t="shared" ref="U530" si="156">(U49/U451)*100</f>
        <v>63.188488494087316</v>
      </c>
      <c r="X530" s="35"/>
      <c r="Y530" s="35"/>
      <c r="Z530" s="35"/>
      <c r="AA530" s="64"/>
      <c r="AB530" s="35"/>
    </row>
    <row r="531" spans="1:28" x14ac:dyDescent="0.35">
      <c r="A531" s="19" t="s">
        <v>130</v>
      </c>
      <c r="B531" s="390"/>
      <c r="C531" s="20" t="s">
        <v>60</v>
      </c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X531" s="35"/>
      <c r="Y531" s="35"/>
      <c r="Z531" s="35"/>
      <c r="AA531" s="35"/>
      <c r="AB531" s="35"/>
    </row>
    <row r="532" spans="1:28" x14ac:dyDescent="0.35">
      <c r="A532" s="19" t="s">
        <v>130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X532" s="35"/>
      <c r="Y532" s="35"/>
      <c r="Z532" s="35"/>
      <c r="AA532" s="35"/>
      <c r="AB532" s="35"/>
    </row>
    <row r="533" spans="1:28" x14ac:dyDescent="0.35">
      <c r="A533" s="19" t="s">
        <v>130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X533" s="35"/>
      <c r="Y533" s="35"/>
      <c r="Z533" s="35"/>
      <c r="AA533" s="35"/>
      <c r="AB533" s="35"/>
    </row>
    <row r="534" spans="1:28" x14ac:dyDescent="0.35">
      <c r="A534" s="19" t="s">
        <v>130</v>
      </c>
      <c r="B534" s="391"/>
      <c r="C534" s="27" t="s">
        <v>63</v>
      </c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X534" s="35"/>
      <c r="Y534" s="35"/>
      <c r="Z534" s="35"/>
      <c r="AA534" s="35"/>
      <c r="AB534" s="35"/>
    </row>
    <row r="535" spans="1:28" x14ac:dyDescent="0.35">
      <c r="A535" s="19" t="s">
        <v>130</v>
      </c>
      <c r="B535" s="393" t="s">
        <v>166</v>
      </c>
      <c r="C535" s="28" t="s">
        <v>59</v>
      </c>
      <c r="D535" s="32"/>
      <c r="E535" s="32"/>
      <c r="F535" s="32"/>
      <c r="G535" s="32"/>
      <c r="H535" s="32"/>
      <c r="I535" s="32"/>
      <c r="J535" s="32"/>
      <c r="K535" s="32"/>
      <c r="L535" s="32">
        <f t="shared" ref="L535:R535" si="157">(L54/L456)*100</f>
        <v>115.18792125204675</v>
      </c>
      <c r="M535" s="32">
        <f t="shared" si="157"/>
        <v>36.767725157404875</v>
      </c>
      <c r="N535" s="32">
        <f t="shared" si="157"/>
        <v>673.2921579636909</v>
      </c>
      <c r="O535" s="32">
        <f t="shared" si="157"/>
        <v>279.1613830416772</v>
      </c>
      <c r="P535" s="32">
        <f t="shared" si="157"/>
        <v>81.345776695746267</v>
      </c>
      <c r="Q535" s="32">
        <f t="shared" si="157"/>
        <v>136.72290341415444</v>
      </c>
      <c r="R535" s="32">
        <f t="shared" si="157"/>
        <v>132.97181117648225</v>
      </c>
      <c r="S535" s="32">
        <f t="shared" ref="S535:T535" si="158">(S54/S456)*100</f>
        <v>106.49746915879659</v>
      </c>
      <c r="T535" s="32">
        <f t="shared" si="158"/>
        <v>59.821477208866149</v>
      </c>
      <c r="U535" s="32">
        <f t="shared" ref="U535" si="159">(U54/U456)*100</f>
        <v>152.70477137817596</v>
      </c>
      <c r="X535" s="35"/>
      <c r="Y535" s="35"/>
      <c r="Z535" s="35"/>
      <c r="AA535" s="64"/>
      <c r="AB535" s="35"/>
    </row>
    <row r="536" spans="1:28" x14ac:dyDescent="0.35">
      <c r="A536" s="19" t="s">
        <v>130</v>
      </c>
      <c r="B536" s="390"/>
      <c r="C536" s="20" t="s">
        <v>60</v>
      </c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X536" s="35"/>
      <c r="Y536" s="35"/>
      <c r="Z536" s="35"/>
      <c r="AA536" s="35"/>
      <c r="AB536" s="35"/>
    </row>
    <row r="537" spans="1:28" x14ac:dyDescent="0.35">
      <c r="A537" s="19" t="s">
        <v>130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X537" s="35"/>
      <c r="Y537" s="35"/>
      <c r="Z537" s="35"/>
      <c r="AA537" s="35"/>
      <c r="AB537" s="35"/>
    </row>
    <row r="538" spans="1:28" x14ac:dyDescent="0.35">
      <c r="A538" s="19" t="s">
        <v>130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X538" s="35"/>
      <c r="Y538" s="35"/>
      <c r="Z538" s="35"/>
      <c r="AA538" s="35"/>
      <c r="AB538" s="35"/>
    </row>
    <row r="539" spans="1:28" x14ac:dyDescent="0.35">
      <c r="A539" s="19" t="s">
        <v>130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X539" s="35"/>
      <c r="Y539" s="35"/>
      <c r="Z539" s="35"/>
      <c r="AA539" s="35"/>
      <c r="AB539" s="35"/>
    </row>
    <row r="540" spans="1:28" x14ac:dyDescent="0.35">
      <c r="A540" s="19" t="s">
        <v>130</v>
      </c>
      <c r="B540" s="393" t="s">
        <v>11</v>
      </c>
      <c r="C540" s="28" t="s">
        <v>59</v>
      </c>
      <c r="D540" s="32">
        <f t="shared" ref="D540:R540" si="160">(D59/D461)*100</f>
        <v>90.89533927833719</v>
      </c>
      <c r="E540" s="32">
        <f t="shared" si="160"/>
        <v>94.601205122597975</v>
      </c>
      <c r="F540" s="32">
        <f t="shared" si="160"/>
        <v>102.76000279228863</v>
      </c>
      <c r="G540" s="32">
        <f t="shared" si="160"/>
        <v>106.28524239835848</v>
      </c>
      <c r="H540" s="32">
        <f t="shared" si="160"/>
        <v>76.148926669483728</v>
      </c>
      <c r="I540" s="32">
        <f t="shared" si="160"/>
        <v>112.15988801457458</v>
      </c>
      <c r="J540" s="32">
        <f t="shared" si="160"/>
        <v>141.81004542877901</v>
      </c>
      <c r="K540" s="32">
        <f t="shared" si="160"/>
        <v>188.63180659612266</v>
      </c>
      <c r="L540" s="32">
        <f t="shared" si="160"/>
        <v>113.9050292634299</v>
      </c>
      <c r="M540" s="32">
        <f t="shared" si="160"/>
        <v>182.69456073406255</v>
      </c>
      <c r="N540" s="32">
        <f t="shared" si="160"/>
        <v>106.23296889076732</v>
      </c>
      <c r="O540" s="32">
        <f t="shared" si="160"/>
        <v>119.80610194027309</v>
      </c>
      <c r="P540" s="32">
        <f t="shared" si="160"/>
        <v>81.220378600098414</v>
      </c>
      <c r="Q540" s="32">
        <f t="shared" si="160"/>
        <v>106.32677466524298</v>
      </c>
      <c r="R540" s="32">
        <f t="shared" si="160"/>
        <v>137.91921592755651</v>
      </c>
      <c r="S540" s="32">
        <f t="shared" ref="S540:T540" si="161">(S59/S461)*100</f>
        <v>154.95978659340133</v>
      </c>
      <c r="T540" s="32">
        <f t="shared" si="161"/>
        <v>73.517207583394935</v>
      </c>
      <c r="U540" s="32">
        <f t="shared" ref="U540" si="162">(U59/U461)*100</f>
        <v>91.520311081214771</v>
      </c>
      <c r="X540" s="35"/>
      <c r="Y540" s="35"/>
      <c r="Z540" s="35"/>
      <c r="AA540" s="64"/>
      <c r="AB540" s="35"/>
    </row>
    <row r="541" spans="1:28" x14ac:dyDescent="0.35">
      <c r="A541" s="19" t="s">
        <v>130</v>
      </c>
      <c r="B541" s="390"/>
      <c r="C541" s="20" t="s">
        <v>60</v>
      </c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X541" s="35"/>
      <c r="Y541" s="35"/>
      <c r="Z541" s="35"/>
      <c r="AA541" s="35"/>
      <c r="AB541" s="35"/>
    </row>
    <row r="542" spans="1:28" x14ac:dyDescent="0.35">
      <c r="A542" s="19" t="s">
        <v>130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X542" s="35"/>
      <c r="Y542" s="35"/>
      <c r="Z542" s="35"/>
      <c r="AA542" s="35"/>
      <c r="AB542" s="35"/>
    </row>
    <row r="543" spans="1:28" x14ac:dyDescent="0.35">
      <c r="A543" s="19" t="s">
        <v>130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X543" s="35"/>
      <c r="Y543" s="35"/>
      <c r="Z543" s="35"/>
      <c r="AA543" s="35"/>
      <c r="AB543" s="35"/>
    </row>
    <row r="544" spans="1:28" x14ac:dyDescent="0.35">
      <c r="A544" s="19" t="s">
        <v>130</v>
      </c>
      <c r="B544" s="391"/>
      <c r="C544" s="27" t="s">
        <v>63</v>
      </c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X544" s="35"/>
      <c r="Y544" s="35"/>
      <c r="Z544" s="35"/>
      <c r="AA544" s="35"/>
      <c r="AB544" s="35"/>
    </row>
    <row r="545" spans="1:28" x14ac:dyDescent="0.35">
      <c r="A545" s="19" t="s">
        <v>130</v>
      </c>
      <c r="B545" s="393" t="s">
        <v>12</v>
      </c>
      <c r="C545" s="28" t="s">
        <v>59</v>
      </c>
      <c r="D545" s="36"/>
      <c r="E545" s="36"/>
      <c r="F545" s="36"/>
      <c r="G545" s="36"/>
      <c r="H545" s="36"/>
      <c r="I545" s="36"/>
      <c r="J545" s="36"/>
      <c r="K545" s="36"/>
      <c r="L545" s="36">
        <f t="shared" ref="L545:R545" si="163">(L64/L466)*100</f>
        <v>215.20297020992066</v>
      </c>
      <c r="M545" s="36">
        <f t="shared" si="163"/>
        <v>1143.6898251559733</v>
      </c>
      <c r="N545" s="36">
        <f t="shared" si="163"/>
        <v>416.0194230219937</v>
      </c>
      <c r="O545" s="36">
        <f t="shared" si="163"/>
        <v>582.93932938045975</v>
      </c>
      <c r="P545" s="36">
        <f t="shared" si="163"/>
        <v>321.41992428244407</v>
      </c>
      <c r="Q545" s="36">
        <f t="shared" si="163"/>
        <v>217.08331237529973</v>
      </c>
      <c r="R545" s="36">
        <f t="shared" si="163"/>
        <v>112.32958242490216</v>
      </c>
      <c r="S545" s="36">
        <f t="shared" ref="S545:T545" si="164">(S64/S466)*100</f>
        <v>153.03996686684613</v>
      </c>
      <c r="T545" s="36">
        <f t="shared" si="164"/>
        <v>74.740341988600377</v>
      </c>
      <c r="U545" s="36">
        <f t="shared" ref="U545" si="165">(U64/U466)*100</f>
        <v>113.52558806022795</v>
      </c>
      <c r="X545" s="35"/>
      <c r="Y545" s="35"/>
      <c r="Z545" s="35"/>
      <c r="AA545" s="64"/>
      <c r="AB545" s="35"/>
    </row>
    <row r="546" spans="1:28" x14ac:dyDescent="0.35">
      <c r="A546" s="19" t="s">
        <v>130</v>
      </c>
      <c r="B546" s="390"/>
      <c r="C546" s="20" t="s">
        <v>60</v>
      </c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X546" s="35"/>
      <c r="Y546" s="35"/>
      <c r="Z546" s="35"/>
      <c r="AA546" s="35"/>
      <c r="AB546" s="35"/>
    </row>
    <row r="547" spans="1:28" x14ac:dyDescent="0.35">
      <c r="A547" s="19" t="s">
        <v>130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X547" s="35"/>
      <c r="Y547" s="35"/>
      <c r="Z547" s="35"/>
      <c r="AA547" s="35"/>
      <c r="AB547" s="35"/>
    </row>
    <row r="548" spans="1:28" x14ac:dyDescent="0.35">
      <c r="A548" s="19" t="s">
        <v>130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X548" s="35"/>
      <c r="Y548" s="35"/>
      <c r="Z548" s="35"/>
      <c r="AA548" s="35"/>
      <c r="AB548" s="35"/>
    </row>
    <row r="549" spans="1:28" ht="15" thickBot="1" x14ac:dyDescent="0.4">
      <c r="A549" s="19" t="s">
        <v>130</v>
      </c>
      <c r="B549" s="394"/>
      <c r="C549" s="69" t="s">
        <v>63</v>
      </c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X549" s="35"/>
      <c r="Y549" s="35"/>
      <c r="Z549" s="35"/>
      <c r="AA549" s="35"/>
      <c r="AB549" s="35"/>
    </row>
    <row r="550" spans="1:28" x14ac:dyDescent="0.35">
      <c r="A550" s="19" t="s">
        <v>130</v>
      </c>
      <c r="B550" s="388" t="s">
        <v>92</v>
      </c>
      <c r="C550" s="17" t="s">
        <v>59</v>
      </c>
      <c r="D550" s="35">
        <f t="shared" ref="D550:R550" si="166">(D69/D471)*100</f>
        <v>97.497919467383653</v>
      </c>
      <c r="E550" s="35">
        <f t="shared" si="166"/>
        <v>95.015131422353704</v>
      </c>
      <c r="F550" s="35">
        <f t="shared" si="166"/>
        <v>110.72117011116089</v>
      </c>
      <c r="G550" s="35">
        <f t="shared" si="166"/>
        <v>91.83267109955051</v>
      </c>
      <c r="H550" s="35">
        <f t="shared" si="166"/>
        <v>92.197197980782363</v>
      </c>
      <c r="I550" s="35">
        <f t="shared" si="166"/>
        <v>143.65661071563548</v>
      </c>
      <c r="J550" s="35">
        <f t="shared" si="166"/>
        <v>100.42256685960626</v>
      </c>
      <c r="K550" s="35">
        <f t="shared" si="166"/>
        <v>109.08006201770115</v>
      </c>
      <c r="L550" s="35">
        <f t="shared" si="166"/>
        <v>96.720747231810194</v>
      </c>
      <c r="M550" s="35">
        <f t="shared" si="166"/>
        <v>96.541644288681866</v>
      </c>
      <c r="N550" s="35">
        <f t="shared" si="166"/>
        <v>73.022519564378868</v>
      </c>
      <c r="O550" s="35">
        <f t="shared" si="166"/>
        <v>85.607515917283735</v>
      </c>
      <c r="P550" s="35">
        <f t="shared" si="166"/>
        <v>1224.8163860917296</v>
      </c>
      <c r="Q550" s="35">
        <f t="shared" si="166"/>
        <v>64.948018482317394</v>
      </c>
      <c r="R550" s="35">
        <f t="shared" si="166"/>
        <v>94.406954144898165</v>
      </c>
      <c r="S550" s="35">
        <f t="shared" ref="S550:T550" si="167">(S69/S471)*100</f>
        <v>94.31976622576768</v>
      </c>
      <c r="T550" s="35">
        <f t="shared" si="167"/>
        <v>80.509846463166767</v>
      </c>
      <c r="U550" s="35">
        <f t="shared" ref="U550" si="168">(U69/U471)*100</f>
        <v>91.565925713424448</v>
      </c>
      <c r="X550" s="32"/>
      <c r="Y550" s="32"/>
      <c r="Z550" s="32"/>
      <c r="AA550" s="64"/>
      <c r="AB550" s="32"/>
    </row>
    <row r="551" spans="1:28" x14ac:dyDescent="0.35">
      <c r="A551" s="19" t="s">
        <v>130</v>
      </c>
      <c r="B551" s="388"/>
      <c r="C551" s="20" t="s">
        <v>60</v>
      </c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X551" s="35"/>
      <c r="Y551" s="35"/>
      <c r="Z551" s="35"/>
      <c r="AA551" s="35"/>
      <c r="AB551" s="35"/>
    </row>
    <row r="552" spans="1:28" x14ac:dyDescent="0.35">
      <c r="A552" s="19" t="s">
        <v>130</v>
      </c>
      <c r="B552" s="388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X552" s="35"/>
      <c r="Y552" s="35"/>
      <c r="Z552" s="35"/>
      <c r="AA552" s="35"/>
      <c r="AB552" s="35"/>
    </row>
    <row r="553" spans="1:28" x14ac:dyDescent="0.35">
      <c r="A553" s="19" t="s">
        <v>130</v>
      </c>
      <c r="B553" s="388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X553" s="35"/>
      <c r="Y553" s="35"/>
      <c r="Z553" s="35"/>
      <c r="AA553" s="35"/>
      <c r="AB553" s="35"/>
    </row>
    <row r="554" spans="1:28" x14ac:dyDescent="0.35">
      <c r="A554" s="19" t="s">
        <v>130</v>
      </c>
      <c r="B554" s="392"/>
      <c r="C554" s="26" t="s">
        <v>63</v>
      </c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X554" s="35"/>
      <c r="Y554" s="35"/>
      <c r="Z554" s="35"/>
      <c r="AA554" s="35"/>
      <c r="AB554" s="35"/>
    </row>
    <row r="555" spans="1:28" x14ac:dyDescent="0.35">
      <c r="A555" s="19" t="s">
        <v>130</v>
      </c>
      <c r="B555" s="393" t="s">
        <v>93</v>
      </c>
      <c r="C555" s="28" t="s">
        <v>59</v>
      </c>
      <c r="D555" s="36">
        <f t="shared" ref="D555:R555" si="169">(D74/D476)*100</f>
        <v>88.83215915987229</v>
      </c>
      <c r="E555" s="36">
        <f t="shared" si="169"/>
        <v>195.22238163558106</v>
      </c>
      <c r="F555" s="36">
        <f t="shared" si="169"/>
        <v>135.54936200565345</v>
      </c>
      <c r="G555" s="36">
        <f t="shared" si="169"/>
        <v>79.996386754875729</v>
      </c>
      <c r="H555" s="36">
        <f t="shared" si="169"/>
        <v>104.88352223011437</v>
      </c>
      <c r="I555" s="36">
        <f t="shared" si="169"/>
        <v>103.17278535260775</v>
      </c>
      <c r="J555" s="36">
        <f t="shared" si="169"/>
        <v>87.110337604731399</v>
      </c>
      <c r="K555" s="36">
        <f t="shared" si="169"/>
        <v>110.34850267676177</v>
      </c>
      <c r="L555" s="36">
        <f t="shared" si="169"/>
        <v>89.475659321999728</v>
      </c>
      <c r="M555" s="36">
        <f t="shared" si="169"/>
        <v>100.13451726760732</v>
      </c>
      <c r="N555" s="36">
        <f t="shared" si="169"/>
        <v>33.489554146389423</v>
      </c>
      <c r="O555" s="36">
        <f t="shared" si="169"/>
        <v>76.737727465086763</v>
      </c>
      <c r="P555" s="36">
        <f t="shared" si="169"/>
        <v>751.18461005053632</v>
      </c>
      <c r="Q555" s="36">
        <f t="shared" si="169"/>
        <v>69.373856236411697</v>
      </c>
      <c r="R555" s="36">
        <f t="shared" si="169"/>
        <v>112.14143961998401</v>
      </c>
      <c r="S555" s="36">
        <f t="shared" ref="S555:T555" si="170">(S74/S476)*100</f>
        <v>110.34607054689749</v>
      </c>
      <c r="T555" s="36">
        <f t="shared" si="170"/>
        <v>73.123118256642073</v>
      </c>
      <c r="U555" s="36">
        <f t="shared" ref="U555" si="171">(U74/U476)*100</f>
        <v>60.188991008962965</v>
      </c>
      <c r="X555" s="32"/>
      <c r="Y555" s="32"/>
      <c r="Z555" s="32"/>
      <c r="AA555" s="64"/>
      <c r="AB555" s="32"/>
    </row>
    <row r="556" spans="1:28" x14ac:dyDescent="0.35">
      <c r="A556" s="19" t="s">
        <v>130</v>
      </c>
      <c r="B556" s="390"/>
      <c r="C556" s="20" t="s">
        <v>60</v>
      </c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X556" s="35"/>
      <c r="Y556" s="35"/>
      <c r="Z556" s="35"/>
      <c r="AA556" s="35"/>
      <c r="AB556" s="35"/>
    </row>
    <row r="557" spans="1:28" x14ac:dyDescent="0.35">
      <c r="A557" s="19" t="s">
        <v>130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X557" s="35"/>
      <c r="Y557" s="35"/>
      <c r="Z557" s="35"/>
      <c r="AA557" s="35"/>
      <c r="AB557" s="35"/>
    </row>
    <row r="558" spans="1:28" x14ac:dyDescent="0.35">
      <c r="A558" s="19" t="s">
        <v>130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X558" s="35"/>
      <c r="Y558" s="35"/>
      <c r="Z558" s="35"/>
      <c r="AA558" s="35"/>
      <c r="AB558" s="35"/>
    </row>
    <row r="559" spans="1:28" x14ac:dyDescent="0.35">
      <c r="A559" s="19" t="s">
        <v>130</v>
      </c>
      <c r="B559" s="391"/>
      <c r="C559" s="27" t="s">
        <v>63</v>
      </c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X559" s="35"/>
      <c r="Y559" s="35"/>
      <c r="Z559" s="35"/>
      <c r="AA559" s="35"/>
      <c r="AB559" s="35"/>
    </row>
    <row r="560" spans="1:28" x14ac:dyDescent="0.35">
      <c r="A560" s="19" t="s">
        <v>130</v>
      </c>
      <c r="B560" s="388" t="s">
        <v>94</v>
      </c>
      <c r="C560" s="17" t="s">
        <v>59</v>
      </c>
      <c r="D560" s="35">
        <f t="shared" ref="D560:R560" si="172">(D79/D481)*100</f>
        <v>6.9047421327763966E-2</v>
      </c>
      <c r="E560" s="35">
        <f t="shared" si="172"/>
        <v>8.4946964792590021E-2</v>
      </c>
      <c r="F560" s="35">
        <f t="shared" si="172"/>
        <v>8.9891760860120143E-2</v>
      </c>
      <c r="G560" s="35">
        <f t="shared" si="172"/>
        <v>8.795921181662171E-2</v>
      </c>
      <c r="H560" s="35">
        <f t="shared" si="172"/>
        <v>6.4572133492785538E-2</v>
      </c>
      <c r="I560" s="35">
        <f t="shared" si="172"/>
        <v>9.8262683886643956E-2</v>
      </c>
      <c r="J560" s="35">
        <f t="shared" si="172"/>
        <v>0.12113550937721421</v>
      </c>
      <c r="K560" s="35">
        <f t="shared" si="172"/>
        <v>0.11151033772035754</v>
      </c>
      <c r="L560" s="35">
        <f t="shared" si="172"/>
        <v>0.10955108443161633</v>
      </c>
      <c r="M560" s="35">
        <f t="shared" si="172"/>
        <v>5.7001184486679617E-2</v>
      </c>
      <c r="N560" s="35">
        <f t="shared" si="172"/>
        <v>5.4332089279086407E-2</v>
      </c>
      <c r="O560" s="35">
        <f t="shared" si="172"/>
        <v>4.6565360037813947E-2</v>
      </c>
      <c r="P560" s="35">
        <f t="shared" si="172"/>
        <v>3.6818577431366101E-2</v>
      </c>
      <c r="Q560" s="35">
        <f t="shared" si="172"/>
        <v>8.6764855226890328E-2</v>
      </c>
      <c r="R560" s="35">
        <f t="shared" si="172"/>
        <v>8.7302591641847727E-2</v>
      </c>
      <c r="S560" s="35">
        <f t="shared" ref="S560:T560" si="173">(S79/S481)*100</f>
        <v>8.2434705169583206E-2</v>
      </c>
      <c r="T560" s="35">
        <f t="shared" si="173"/>
        <v>7.9976579311857185E-2</v>
      </c>
      <c r="U560" s="35">
        <f t="shared" ref="U560" si="174">(U79/U481)*100</f>
        <v>6.7550600131406499E-2</v>
      </c>
      <c r="X560" s="35"/>
      <c r="Y560" s="35"/>
      <c r="Z560" s="35"/>
      <c r="AA560" s="64"/>
      <c r="AB560" s="35"/>
    </row>
    <row r="561" spans="1:32" x14ac:dyDescent="0.35">
      <c r="A561" s="19" t="s">
        <v>130</v>
      </c>
      <c r="B561" s="388"/>
      <c r="C561" s="20" t="s">
        <v>60</v>
      </c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X561" s="35"/>
      <c r="Y561" s="35"/>
      <c r="Z561" s="35"/>
      <c r="AA561" s="35"/>
      <c r="AB561" s="35"/>
    </row>
    <row r="562" spans="1:32" x14ac:dyDescent="0.35">
      <c r="A562" s="19" t="s">
        <v>130</v>
      </c>
      <c r="B562" s="388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X562" s="35"/>
      <c r="Y562" s="35"/>
      <c r="Z562" s="35"/>
      <c r="AA562" s="35"/>
      <c r="AB562" s="35"/>
    </row>
    <row r="563" spans="1:32" x14ac:dyDescent="0.35">
      <c r="A563" s="19" t="s">
        <v>130</v>
      </c>
      <c r="B563" s="388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X563" s="35"/>
      <c r="Y563" s="35"/>
      <c r="Z563" s="35"/>
      <c r="AA563" s="35"/>
      <c r="AB563" s="35"/>
    </row>
    <row r="564" spans="1:32" x14ac:dyDescent="0.35">
      <c r="A564" s="19" t="s">
        <v>130</v>
      </c>
      <c r="B564" s="389"/>
      <c r="C564" s="25" t="s">
        <v>63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X564" s="35"/>
      <c r="Y564" s="35"/>
      <c r="Z564" s="35"/>
      <c r="AA564" s="35"/>
      <c r="AB564" s="35"/>
    </row>
    <row r="567" spans="1:32" x14ac:dyDescent="0.35">
      <c r="AF567" s="19" t="s">
        <v>2</v>
      </c>
    </row>
  </sheetData>
  <mergeCells count="98">
    <mergeCell ref="B342:B346"/>
    <mergeCell ref="B347:B351"/>
    <mergeCell ref="B352:B356"/>
    <mergeCell ref="B357:B361"/>
    <mergeCell ref="B560:B564"/>
    <mergeCell ref="B535:B539"/>
    <mergeCell ref="B540:B544"/>
    <mergeCell ref="B545:B549"/>
    <mergeCell ref="B550:B554"/>
    <mergeCell ref="B555:B559"/>
    <mergeCell ref="B362:B366"/>
    <mergeCell ref="B367:B371"/>
    <mergeCell ref="B372:B376"/>
    <mergeCell ref="B377:B381"/>
    <mergeCell ref="B382:B386"/>
    <mergeCell ref="B481:B485"/>
    <mergeCell ref="B461:B465"/>
    <mergeCell ref="B466:B470"/>
    <mergeCell ref="B471:B475"/>
    <mergeCell ref="B476:B480"/>
    <mergeCell ref="B298:B302"/>
    <mergeCell ref="B303:B307"/>
    <mergeCell ref="B308:B312"/>
    <mergeCell ref="B313:B317"/>
    <mergeCell ref="B318:B322"/>
    <mergeCell ref="B387:B391"/>
    <mergeCell ref="B392:B396"/>
    <mergeCell ref="B446:B450"/>
    <mergeCell ref="B451:B455"/>
    <mergeCell ref="B456:B460"/>
    <mergeCell ref="B410:B420"/>
    <mergeCell ref="B441:B445"/>
    <mergeCell ref="B273:B277"/>
    <mergeCell ref="B278:B282"/>
    <mergeCell ref="B283:B287"/>
    <mergeCell ref="B288:B292"/>
    <mergeCell ref="B293:B297"/>
    <mergeCell ref="B510:B514"/>
    <mergeCell ref="B515:B519"/>
    <mergeCell ref="B520:B524"/>
    <mergeCell ref="B525:B529"/>
    <mergeCell ref="B530:B534"/>
    <mergeCell ref="B500:B504"/>
    <mergeCell ref="B505:B509"/>
    <mergeCell ref="B224:B228"/>
    <mergeCell ref="B229:B233"/>
    <mergeCell ref="B234:B238"/>
    <mergeCell ref="B239:B243"/>
    <mergeCell ref="B244:B248"/>
    <mergeCell ref="B323:B327"/>
    <mergeCell ref="B397:B401"/>
    <mergeCell ref="B402:B406"/>
    <mergeCell ref="B421:B425"/>
    <mergeCell ref="B426:B430"/>
    <mergeCell ref="B431:B435"/>
    <mergeCell ref="B436:B440"/>
    <mergeCell ref="B263:B267"/>
    <mergeCell ref="B268:B272"/>
    <mergeCell ref="B214:B218"/>
    <mergeCell ref="B219:B223"/>
    <mergeCell ref="B160:B164"/>
    <mergeCell ref="B165:B169"/>
    <mergeCell ref="B184:B188"/>
    <mergeCell ref="B189:B193"/>
    <mergeCell ref="B194:B198"/>
    <mergeCell ref="B199:B203"/>
    <mergeCell ref="B54:B58"/>
    <mergeCell ref="B59:B63"/>
    <mergeCell ref="B64:B68"/>
    <mergeCell ref="B204:B208"/>
    <mergeCell ref="B209:B213"/>
    <mergeCell ref="B155:B159"/>
    <mergeCell ref="B74:B78"/>
    <mergeCell ref="B110:B114"/>
    <mergeCell ref="B115:B119"/>
    <mergeCell ref="B120:B124"/>
    <mergeCell ref="B125:B129"/>
    <mergeCell ref="B130:B134"/>
    <mergeCell ref="B135:B139"/>
    <mergeCell ref="B140:B144"/>
    <mergeCell ref="B145:B149"/>
    <mergeCell ref="B150:B154"/>
    <mergeCell ref="B489:B499"/>
    <mergeCell ref="B8:B18"/>
    <mergeCell ref="B94:B104"/>
    <mergeCell ref="B173:B183"/>
    <mergeCell ref="B252:B262"/>
    <mergeCell ref="B331:B341"/>
    <mergeCell ref="B79:B83"/>
    <mergeCell ref="B105:B109"/>
    <mergeCell ref="B69:B73"/>
    <mergeCell ref="B19:B23"/>
    <mergeCell ref="B24:B28"/>
    <mergeCell ref="B29:B33"/>
    <mergeCell ref="B34:B38"/>
    <mergeCell ref="B39:B43"/>
    <mergeCell ref="B44:B48"/>
    <mergeCell ref="B49:B5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3">
    <tabColor theme="1" tint="0.499984740745262"/>
  </sheetPr>
  <dimension ref="A2:AB564"/>
  <sheetViews>
    <sheetView zoomScale="80" zoomScaleNormal="80" workbookViewId="0">
      <pane xSplit="3" ySplit="7" topLeftCell="Q8" activePane="bottomRight" state="frozen"/>
      <selection pane="topRight" activeCell="D1" sqref="D1"/>
      <selection pane="bottomLeft" activeCell="A8" sqref="A8"/>
      <selection pane="bottomRight" activeCell="B54" sqref="B54:B58"/>
    </sheetView>
  </sheetViews>
  <sheetFormatPr defaultColWidth="8.81640625" defaultRowHeight="14.5" x14ac:dyDescent="0.35"/>
  <cols>
    <col min="1" max="1" width="17.26953125" style="238" customWidth="1"/>
    <col min="2" max="2" width="58.7265625" style="238" customWidth="1"/>
    <col min="3" max="3" width="50.453125" style="238" bestFit="1" customWidth="1"/>
    <col min="4" max="21" width="27.81640625" style="238" customWidth="1"/>
    <col min="22" max="22" width="68.1796875" style="238" customWidth="1"/>
    <col min="23" max="23" width="8.81640625" style="238"/>
    <col min="24" max="26" width="27.81640625" style="238" customWidth="1"/>
    <col min="27" max="27" width="8.81640625" style="238"/>
    <col min="28" max="28" width="26.81640625" style="238" bestFit="1" customWidth="1"/>
    <col min="29" max="29" width="8.81640625" style="238"/>
    <col min="30" max="30" width="2.1796875" style="238" bestFit="1" customWidth="1"/>
    <col min="31" max="16384" width="8.81640625" style="238"/>
  </cols>
  <sheetData>
    <row r="2" spans="1:28" ht="18.5" x14ac:dyDescent="0.35">
      <c r="B2" s="316" t="s">
        <v>163</v>
      </c>
      <c r="C2" s="262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263"/>
      <c r="Y2" s="263"/>
      <c r="Z2" s="263"/>
    </row>
    <row r="3" spans="1:28" x14ac:dyDescent="0.35">
      <c r="B3" s="263" t="s">
        <v>161</v>
      </c>
      <c r="C3" s="263"/>
      <c r="D3" s="264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64"/>
      <c r="S3" s="264"/>
      <c r="T3" s="264"/>
      <c r="U3" s="264"/>
      <c r="X3" s="264"/>
      <c r="Y3" s="264"/>
      <c r="Z3" s="264"/>
    </row>
    <row r="4" spans="1:28" x14ac:dyDescent="0.35">
      <c r="B4" s="263" t="s">
        <v>162</v>
      </c>
      <c r="C4" s="263"/>
      <c r="D4" s="264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4"/>
      <c r="S4" s="264"/>
      <c r="T4" s="245"/>
      <c r="U4" s="245"/>
      <c r="X4" s="264"/>
      <c r="Y4" s="264"/>
      <c r="Z4" s="264"/>
    </row>
    <row r="5" spans="1:28" x14ac:dyDescent="0.35">
      <c r="B5" s="263"/>
      <c r="C5" s="263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45"/>
      <c r="U5" s="245"/>
      <c r="X5" s="264"/>
      <c r="Y5" s="264"/>
      <c r="Z5" s="264"/>
    </row>
    <row r="6" spans="1:28" x14ac:dyDescent="0.35">
      <c r="B6" s="263"/>
      <c r="C6" s="263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6"/>
      <c r="T6" s="264"/>
      <c r="U6" s="264"/>
      <c r="X6" s="264"/>
      <c r="Y6" s="264"/>
      <c r="Z6" s="264"/>
    </row>
    <row r="7" spans="1:28" ht="15" customHeight="1" x14ac:dyDescent="0.35">
      <c r="A7" s="267" t="s">
        <v>104</v>
      </c>
      <c r="B7" s="267" t="s">
        <v>57</v>
      </c>
      <c r="C7" s="267" t="s">
        <v>58</v>
      </c>
      <c r="D7" s="268" t="s">
        <v>145</v>
      </c>
      <c r="E7" s="268" t="s">
        <v>146</v>
      </c>
      <c r="F7" s="268" t="s">
        <v>147</v>
      </c>
      <c r="G7" s="268" t="s">
        <v>148</v>
      </c>
      <c r="H7" s="268" t="s">
        <v>149</v>
      </c>
      <c r="I7" s="268" t="s">
        <v>150</v>
      </c>
      <c r="J7" s="268" t="s">
        <v>151</v>
      </c>
      <c r="K7" s="268" t="s">
        <v>152</v>
      </c>
      <c r="L7" s="268" t="s">
        <v>153</v>
      </c>
      <c r="M7" s="268" t="s">
        <v>154</v>
      </c>
      <c r="N7" s="268" t="s">
        <v>155</v>
      </c>
      <c r="O7" s="268" t="s">
        <v>156</v>
      </c>
      <c r="P7" s="268" t="s">
        <v>157</v>
      </c>
      <c r="Q7" s="268" t="s">
        <v>158</v>
      </c>
      <c r="R7" s="268" t="s">
        <v>159</v>
      </c>
      <c r="S7" s="268" t="s">
        <v>160</v>
      </c>
      <c r="T7" s="268" t="s">
        <v>164</v>
      </c>
      <c r="U7" s="268" t="s">
        <v>165</v>
      </c>
      <c r="V7" s="317" t="s">
        <v>186</v>
      </c>
      <c r="X7" s="291"/>
      <c r="Y7" s="291"/>
      <c r="Z7" s="291"/>
      <c r="AB7" s="268"/>
    </row>
    <row r="8" spans="1:28" ht="15" customHeight="1" x14ac:dyDescent="0.35">
      <c r="A8" s="238" t="s">
        <v>163</v>
      </c>
      <c r="B8" s="398" t="s">
        <v>0</v>
      </c>
      <c r="C8" s="269" t="s">
        <v>125</v>
      </c>
      <c r="D8" s="235"/>
      <c r="E8" s="235">
        <f>E11+E18</f>
        <v>28575835657.620003</v>
      </c>
      <c r="F8" s="235">
        <f t="shared" ref="F8:R8" si="0">F11+F18</f>
        <v>33522685325.630001</v>
      </c>
      <c r="G8" s="235">
        <f t="shared" si="0"/>
        <v>42322030209.240005</v>
      </c>
      <c r="H8" s="235">
        <f t="shared" si="0"/>
        <v>45088745725.919998</v>
      </c>
      <c r="I8" s="235">
        <f t="shared" si="0"/>
        <v>54496597545.959999</v>
      </c>
      <c r="J8" s="235">
        <f t="shared" si="0"/>
        <v>61303687907.480003</v>
      </c>
      <c r="K8" s="235">
        <f t="shared" si="0"/>
        <v>75520204071.869995</v>
      </c>
      <c r="L8" s="235">
        <f t="shared" si="0"/>
        <v>79998513478.809998</v>
      </c>
      <c r="M8" s="235">
        <f>M11+M18</f>
        <v>107802012824.28195</v>
      </c>
      <c r="N8" s="235">
        <f>N11+N18</f>
        <v>127975697340.87363</v>
      </c>
      <c r="O8" s="235">
        <f t="shared" si="0"/>
        <v>164206633384.1571</v>
      </c>
      <c r="P8" s="235">
        <f t="shared" si="0"/>
        <v>152823531284.88843</v>
      </c>
      <c r="Q8" s="235">
        <f t="shared" si="0"/>
        <v>173184105332.88397</v>
      </c>
      <c r="R8" s="235">
        <f t="shared" si="0"/>
        <v>207280953503.79132</v>
      </c>
      <c r="S8" s="235">
        <f>S11+S18</f>
        <v>202471651960.13391</v>
      </c>
      <c r="T8" s="235">
        <f t="shared" ref="T8:U8" si="1">T11+T18</f>
        <v>165725794495.22</v>
      </c>
      <c r="U8" s="235">
        <f t="shared" si="1"/>
        <v>132618036004.79999</v>
      </c>
      <c r="X8" s="270"/>
      <c r="Y8" s="270"/>
      <c r="Z8" s="270"/>
    </row>
    <row r="9" spans="1:28" ht="15" customHeight="1" x14ac:dyDescent="0.35">
      <c r="A9" s="238" t="s">
        <v>163</v>
      </c>
      <c r="B9" s="399"/>
      <c r="C9" s="269" t="s">
        <v>124</v>
      </c>
      <c r="D9" s="235"/>
      <c r="E9" s="235">
        <f>E11+E17</f>
        <v>18604624466.620003</v>
      </c>
      <c r="F9" s="235">
        <f t="shared" ref="F9:Q9" si="2">F11+F17</f>
        <v>20543496600.630001</v>
      </c>
      <c r="G9" s="235">
        <f>G11+G17</f>
        <v>23453312348.240002</v>
      </c>
      <c r="H9" s="235">
        <f t="shared" si="2"/>
        <v>23333614016.920002</v>
      </c>
      <c r="I9" s="235">
        <f t="shared" si="2"/>
        <v>29735065347.959999</v>
      </c>
      <c r="J9" s="235">
        <f t="shared" si="2"/>
        <v>33192511001.480003</v>
      </c>
      <c r="K9" s="235">
        <f t="shared" si="2"/>
        <v>42699061574.870003</v>
      </c>
      <c r="L9" s="235">
        <f t="shared" si="2"/>
        <v>40218347131.809998</v>
      </c>
      <c r="M9" s="235">
        <f>M11+M17</f>
        <v>54340018526.281952</v>
      </c>
      <c r="N9" s="235">
        <f t="shared" si="2"/>
        <v>56829532886.873627</v>
      </c>
      <c r="O9" s="235">
        <f t="shared" si="2"/>
        <v>80230730130.157089</v>
      </c>
      <c r="P9" s="235">
        <f t="shared" si="2"/>
        <v>70355618078.888412</v>
      </c>
      <c r="Q9" s="235">
        <f t="shared" si="2"/>
        <v>75216095307.883972</v>
      </c>
      <c r="R9" s="235">
        <f>R11+R17</f>
        <v>93740380052.791321</v>
      </c>
      <c r="S9" s="235">
        <f>S11+S17</f>
        <v>106831751104.13393</v>
      </c>
      <c r="T9" s="235">
        <f>T11+T17</f>
        <v>85478353381.220001</v>
      </c>
      <c r="U9" s="235">
        <f t="shared" ref="U9" si="3">U11+U17</f>
        <v>76207512751.799988</v>
      </c>
      <c r="X9" s="270"/>
      <c r="Y9" s="270"/>
      <c r="Z9" s="270"/>
    </row>
    <row r="10" spans="1:28" ht="15" customHeight="1" x14ac:dyDescent="0.35">
      <c r="A10" s="238" t="s">
        <v>163</v>
      </c>
      <c r="B10" s="399"/>
      <c r="C10" s="271" t="s">
        <v>126</v>
      </c>
      <c r="D10" s="107"/>
      <c r="E10" s="107">
        <f>+E19+E24+E29+E34+E39+E44+E49+E54+E59+E64</f>
        <v>11603973949.58</v>
      </c>
      <c r="F10" s="107">
        <f t="shared" ref="F10:R10" si="4">+F19+F24+F29+F34+F39+F44+F49+F54+F59+F64</f>
        <v>14384852352.92</v>
      </c>
      <c r="G10" s="107">
        <f>+G19+G24+G29+G34+G39+G44+G49+G54+G59+G64</f>
        <v>13155471143.199999</v>
      </c>
      <c r="H10" s="107">
        <f t="shared" si="4"/>
        <v>11715092075.360003</v>
      </c>
      <c r="I10" s="107">
        <f t="shared" si="4"/>
        <v>16680322440.840002</v>
      </c>
      <c r="J10" s="107">
        <f t="shared" si="4"/>
        <v>23458067867.029999</v>
      </c>
      <c r="K10" s="107">
        <f t="shared" si="4"/>
        <v>27040893758.679996</v>
      </c>
      <c r="L10" s="107">
        <f t="shared" si="4"/>
        <v>19940371155.370003</v>
      </c>
      <c r="M10" s="107">
        <f t="shared" si="4"/>
        <v>26097061193.381954</v>
      </c>
      <c r="N10" s="107">
        <f t="shared" si="4"/>
        <v>38433658015.573616</v>
      </c>
      <c r="O10" s="107">
        <f t="shared" si="4"/>
        <v>54777167449.747093</v>
      </c>
      <c r="P10" s="107">
        <f t="shared" si="4"/>
        <v>42852373223.978409</v>
      </c>
      <c r="Q10" s="107">
        <f t="shared" si="4"/>
        <v>41049972774.263992</v>
      </c>
      <c r="R10" s="107">
        <f t="shared" si="4"/>
        <v>57344683612.791306</v>
      </c>
      <c r="S10" s="107">
        <f>+S19+S24+S29+S34+S39+S44+S49+S54+S59+S64</f>
        <v>65927747684.133926</v>
      </c>
      <c r="T10" s="107">
        <f t="shared" ref="T10:U10" si="5">+T19+T24+T29+T34+T39+T44+T49+T54+T59+T64</f>
        <v>43716574205.220001</v>
      </c>
      <c r="U10" s="107">
        <f t="shared" si="5"/>
        <v>40150512751.799988</v>
      </c>
      <c r="X10" s="270"/>
      <c r="Y10" s="270"/>
      <c r="Z10" s="270"/>
    </row>
    <row r="11" spans="1:28" ht="15" customHeight="1" x14ac:dyDescent="0.35">
      <c r="A11" s="238" t="s">
        <v>163</v>
      </c>
      <c r="B11" s="399"/>
      <c r="C11" s="269" t="s">
        <v>123</v>
      </c>
      <c r="D11" s="272"/>
      <c r="E11" s="272">
        <f>E12+E13+E14+E15</f>
        <v>18604624466.620003</v>
      </c>
      <c r="F11" s="272">
        <f t="shared" ref="F11:S11" si="6">F12+F13+F14+F15</f>
        <v>20543496600.630001</v>
      </c>
      <c r="G11" s="272">
        <f>G12+G13+G14+G15</f>
        <v>23453312348.240002</v>
      </c>
      <c r="H11" s="272">
        <f t="shared" si="6"/>
        <v>23333614016.920002</v>
      </c>
      <c r="I11" s="272">
        <f t="shared" si="6"/>
        <v>29735065347.959999</v>
      </c>
      <c r="J11" s="272">
        <f t="shared" si="6"/>
        <v>33192511001.480003</v>
      </c>
      <c r="K11" s="272">
        <f t="shared" si="6"/>
        <v>42699061574.870003</v>
      </c>
      <c r="L11" s="272">
        <f t="shared" si="6"/>
        <v>40218347131.809998</v>
      </c>
      <c r="M11" s="272">
        <f t="shared" si="6"/>
        <v>54340018526.281952</v>
      </c>
      <c r="N11" s="272">
        <f>N12+N13+N14+N15</f>
        <v>56829532886.873627</v>
      </c>
      <c r="O11" s="272">
        <f t="shared" si="6"/>
        <v>80230730130.157089</v>
      </c>
      <c r="P11" s="272">
        <f t="shared" si="6"/>
        <v>70355618078.888412</v>
      </c>
      <c r="Q11" s="272">
        <f t="shared" si="6"/>
        <v>75216095307.883972</v>
      </c>
      <c r="R11" s="272">
        <f t="shared" si="6"/>
        <v>93740380052.791321</v>
      </c>
      <c r="S11" s="272">
        <f t="shared" si="6"/>
        <v>106831751104.13393</v>
      </c>
      <c r="T11" s="272">
        <f>T12+T13+T14+T15</f>
        <v>85478353381.220001</v>
      </c>
      <c r="U11" s="272">
        <f>U12+U13+U14+U15</f>
        <v>76207512751.799988</v>
      </c>
      <c r="V11" s="238" t="s">
        <v>200</v>
      </c>
      <c r="X11" s="270"/>
      <c r="Y11" s="270"/>
      <c r="Z11" s="270"/>
    </row>
    <row r="12" spans="1:28" ht="15" customHeight="1" x14ac:dyDescent="0.35">
      <c r="A12" s="238" t="s">
        <v>163</v>
      </c>
      <c r="B12" s="399"/>
      <c r="C12" s="263" t="s">
        <v>117</v>
      </c>
      <c r="D12" s="107"/>
      <c r="E12" s="107">
        <f>E20+E25+E30+E35+E40+E45+E50+E55+E60+E65</f>
        <v>5487501166.8000002</v>
      </c>
      <c r="F12" s="107">
        <f t="shared" ref="F12:U12" si="7">F20+F25+F30+F35+F40+F45+F50+F55+F60+F65</f>
        <v>6396611314.6599998</v>
      </c>
      <c r="G12" s="107">
        <f t="shared" si="7"/>
        <v>3674576377.1399999</v>
      </c>
      <c r="H12" s="107">
        <f t="shared" si="7"/>
        <v>3387286030.71</v>
      </c>
      <c r="I12" s="107">
        <f t="shared" si="7"/>
        <v>6176497321.8300009</v>
      </c>
      <c r="J12" s="107">
        <f t="shared" si="7"/>
        <v>9897123265.4700031</v>
      </c>
      <c r="K12" s="107">
        <f t="shared" si="7"/>
        <v>10428726925.589998</v>
      </c>
      <c r="L12" s="107">
        <f t="shared" si="7"/>
        <v>6345158981.0299988</v>
      </c>
      <c r="M12" s="107">
        <f t="shared" si="7"/>
        <v>5342887481.8119516</v>
      </c>
      <c r="N12" s="107">
        <f t="shared" si="7"/>
        <v>9691960826.41362</v>
      </c>
      <c r="O12" s="107">
        <f t="shared" si="7"/>
        <v>16223036188.027096</v>
      </c>
      <c r="P12" s="107">
        <f t="shared" si="7"/>
        <v>12408895638.828419</v>
      </c>
      <c r="Q12" s="107">
        <f t="shared" si="7"/>
        <v>11906391746.313978</v>
      </c>
      <c r="R12" s="107">
        <f t="shared" si="7"/>
        <v>13143379005.481312</v>
      </c>
      <c r="S12" s="107">
        <f t="shared" si="7"/>
        <v>15964836419.76392</v>
      </c>
      <c r="T12" s="107">
        <f t="shared" si="7"/>
        <v>10721639340.08</v>
      </c>
      <c r="U12" s="107">
        <f t="shared" si="7"/>
        <v>11710305160.519999</v>
      </c>
      <c r="X12" s="270"/>
      <c r="Y12" s="270"/>
      <c r="Z12" s="270"/>
    </row>
    <row r="13" spans="1:28" ht="15" customHeight="1" x14ac:dyDescent="0.35">
      <c r="A13" s="238" t="s">
        <v>163</v>
      </c>
      <c r="B13" s="399"/>
      <c r="C13" s="271" t="s">
        <v>118</v>
      </c>
      <c r="D13" s="107"/>
      <c r="E13" s="107">
        <f>E21+E26+E31+E36+E41+E46+E51+E56+E61+E66</f>
        <v>6116472782.7800007</v>
      </c>
      <c r="F13" s="107">
        <f t="shared" ref="F13:U13" si="8">F21+F26+F31+F36+F41+F46+F51+F56+F61+F66</f>
        <v>7988241038.2600002</v>
      </c>
      <c r="G13" s="107">
        <f t="shared" si="8"/>
        <v>9480894766.0600014</v>
      </c>
      <c r="H13" s="107">
        <f t="shared" si="8"/>
        <v>8327806044.6500025</v>
      </c>
      <c r="I13" s="107">
        <f t="shared" si="8"/>
        <v>10503825119.009998</v>
      </c>
      <c r="J13" s="107">
        <f t="shared" si="8"/>
        <v>13560944601.559999</v>
      </c>
      <c r="K13" s="107">
        <f t="shared" si="8"/>
        <v>16612166833.09</v>
      </c>
      <c r="L13" s="107">
        <f t="shared" si="8"/>
        <v>13595212174.34</v>
      </c>
      <c r="M13" s="107">
        <f t="shared" si="8"/>
        <v>20754173711.57</v>
      </c>
      <c r="N13" s="107">
        <f t="shared" si="8"/>
        <v>28741697189.160004</v>
      </c>
      <c r="O13" s="107">
        <f t="shared" si="8"/>
        <v>38554131261.719994</v>
      </c>
      <c r="P13" s="107">
        <f t="shared" si="8"/>
        <v>30443477585.149994</v>
      </c>
      <c r="Q13" s="107">
        <f t="shared" si="8"/>
        <v>29143581027.950005</v>
      </c>
      <c r="R13" s="107">
        <f t="shared" si="8"/>
        <v>44201304607.310005</v>
      </c>
      <c r="S13" s="107">
        <f t="shared" si="8"/>
        <v>49962911264.370003</v>
      </c>
      <c r="T13" s="107">
        <f t="shared" si="8"/>
        <v>32994934865.139996</v>
      </c>
      <c r="U13" s="107">
        <f t="shared" si="8"/>
        <v>28440207591.279995</v>
      </c>
      <c r="X13" s="270"/>
      <c r="Y13" s="270"/>
      <c r="Z13" s="270"/>
    </row>
    <row r="14" spans="1:28" ht="15" customHeight="1" x14ac:dyDescent="0.35">
      <c r="A14" s="238" t="s">
        <v>163</v>
      </c>
      <c r="B14" s="399"/>
      <c r="C14" s="271" t="s">
        <v>119</v>
      </c>
      <c r="D14" s="107"/>
      <c r="E14" s="107">
        <v>7000650517.04</v>
      </c>
      <c r="F14" s="107">
        <v>6158644247.71</v>
      </c>
      <c r="G14" s="107">
        <v>10297841205.040001</v>
      </c>
      <c r="H14" s="107">
        <v>11618521941.559999</v>
      </c>
      <c r="I14" s="107">
        <v>13054742907.119999</v>
      </c>
      <c r="J14" s="107">
        <v>9734443134.4499989</v>
      </c>
      <c r="K14" s="107">
        <v>15658167816.190001</v>
      </c>
      <c r="L14" s="107">
        <v>20277975976.440002</v>
      </c>
      <c r="M14" s="107">
        <v>28242957332.899998</v>
      </c>
      <c r="N14" s="107">
        <v>18395874871.299999</v>
      </c>
      <c r="O14" s="107">
        <v>25453562680.410004</v>
      </c>
      <c r="P14" s="107">
        <v>27503244854.910007</v>
      </c>
      <c r="Q14" s="107">
        <v>34166122533.619991</v>
      </c>
      <c r="R14" s="107">
        <v>36395696440</v>
      </c>
      <c r="S14" s="107">
        <v>40904003420</v>
      </c>
      <c r="T14" s="107">
        <v>41761779176</v>
      </c>
      <c r="U14" s="107">
        <v>36057000000</v>
      </c>
      <c r="X14" s="270"/>
      <c r="Y14" s="270"/>
      <c r="Z14" s="270"/>
    </row>
    <row r="15" spans="1:28" ht="15" customHeight="1" x14ac:dyDescent="0.35">
      <c r="A15" s="238" t="s">
        <v>163</v>
      </c>
      <c r="B15" s="399"/>
      <c r="C15" s="271" t="s">
        <v>120</v>
      </c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X15" s="270"/>
      <c r="Y15" s="270"/>
      <c r="Z15" s="270"/>
    </row>
    <row r="16" spans="1:28" ht="15" customHeight="1" x14ac:dyDescent="0.35">
      <c r="A16" s="238" t="s">
        <v>163</v>
      </c>
      <c r="B16" s="399"/>
      <c r="C16" s="269" t="s">
        <v>121</v>
      </c>
      <c r="D16" s="107"/>
      <c r="E16" s="107">
        <v>11337713577.73</v>
      </c>
      <c r="F16" s="107">
        <v>14146310379.189999</v>
      </c>
      <c r="G16" s="107">
        <v>3459406999.5000005</v>
      </c>
      <c r="H16" s="107">
        <v>4031578067.3000002</v>
      </c>
      <c r="I16" s="107">
        <v>6136976250.3699989</v>
      </c>
      <c r="J16" s="107">
        <v>9458471769.2999992</v>
      </c>
      <c r="K16" s="107">
        <v>12241497230.839998</v>
      </c>
      <c r="L16" s="107">
        <v>6370009029.3000011</v>
      </c>
      <c r="M16" s="107">
        <v>8742640447.7799988</v>
      </c>
      <c r="N16" s="107">
        <v>9484972449.1499996</v>
      </c>
      <c r="O16" s="107">
        <v>14153666009.299997</v>
      </c>
      <c r="P16" s="107">
        <v>9047103891.8099995</v>
      </c>
      <c r="Q16" s="107">
        <v>15986144855.790003</v>
      </c>
      <c r="R16" s="107">
        <v>11352864395.689999</v>
      </c>
      <c r="S16" s="107">
        <v>11945869518.070002</v>
      </c>
      <c r="T16" s="107">
        <v>5975240704</v>
      </c>
      <c r="U16" s="107">
        <v>10012398592</v>
      </c>
      <c r="V16" s="238" t="s">
        <v>198</v>
      </c>
      <c r="X16" s="270"/>
      <c r="Y16" s="270"/>
      <c r="Z16" s="270"/>
    </row>
    <row r="17" spans="1:26" ht="15" customHeight="1" x14ac:dyDescent="0.35">
      <c r="A17" s="238" t="s">
        <v>163</v>
      </c>
      <c r="B17" s="399"/>
      <c r="C17" s="269" t="s">
        <v>122</v>
      </c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X17" s="270"/>
      <c r="Y17" s="270"/>
      <c r="Z17" s="270"/>
    </row>
    <row r="18" spans="1:26" ht="15" customHeight="1" x14ac:dyDescent="0.35">
      <c r="A18" s="238" t="s">
        <v>163</v>
      </c>
      <c r="B18" s="400"/>
      <c r="C18" s="274" t="s">
        <v>116</v>
      </c>
      <c r="D18" s="275"/>
      <c r="E18" s="275">
        <v>9971211191</v>
      </c>
      <c r="F18" s="275">
        <v>12979188725</v>
      </c>
      <c r="G18" s="275">
        <v>18868717861</v>
      </c>
      <c r="H18" s="275">
        <v>21755131709</v>
      </c>
      <c r="I18" s="275">
        <v>24761532198</v>
      </c>
      <c r="J18" s="275">
        <v>28111176906</v>
      </c>
      <c r="K18" s="275">
        <v>32821142497</v>
      </c>
      <c r="L18" s="275">
        <v>39780166347</v>
      </c>
      <c r="M18" s="275">
        <v>53461994298</v>
      </c>
      <c r="N18" s="275">
        <v>71146164454</v>
      </c>
      <c r="O18" s="275">
        <v>83975903254</v>
      </c>
      <c r="P18" s="275">
        <v>82467913206</v>
      </c>
      <c r="Q18" s="275">
        <v>97968010025</v>
      </c>
      <c r="R18" s="275">
        <v>113540573451</v>
      </c>
      <c r="S18" s="275">
        <v>95639900856</v>
      </c>
      <c r="T18" s="275">
        <v>80247441114</v>
      </c>
      <c r="U18" s="275">
        <v>56410523253</v>
      </c>
      <c r="V18" s="238" t="s">
        <v>199</v>
      </c>
      <c r="X18" s="107"/>
      <c r="Y18" s="107"/>
      <c r="Z18" s="107"/>
    </row>
    <row r="19" spans="1:26" ht="15" customHeight="1" x14ac:dyDescent="0.35">
      <c r="A19" s="238" t="s">
        <v>163</v>
      </c>
      <c r="B19" s="396" t="s">
        <v>4</v>
      </c>
      <c r="C19" s="269" t="s">
        <v>59</v>
      </c>
      <c r="D19" s="273">
        <f>+SUM(D20:D23)</f>
        <v>0</v>
      </c>
      <c r="E19" s="273">
        <f t="shared" ref="E19:U19" si="9">+SUM(E20:E23)</f>
        <v>1210807734.1999998</v>
      </c>
      <c r="F19" s="273">
        <f t="shared" si="9"/>
        <v>1145825833</v>
      </c>
      <c r="G19" s="273">
        <f t="shared" si="9"/>
        <v>488383648.56999993</v>
      </c>
      <c r="H19" s="273">
        <f t="shared" si="9"/>
        <v>1443519552.74</v>
      </c>
      <c r="I19" s="273">
        <f t="shared" si="9"/>
        <v>764057663.24000001</v>
      </c>
      <c r="J19" s="273">
        <f t="shared" si="9"/>
        <v>1403923652.3499999</v>
      </c>
      <c r="K19" s="273">
        <f t="shared" si="9"/>
        <v>1827463941.7600002</v>
      </c>
      <c r="L19" s="273">
        <f t="shared" si="9"/>
        <v>937094312.66999984</v>
      </c>
      <c r="M19" s="273">
        <f t="shared" si="9"/>
        <v>1325929966.6886928</v>
      </c>
      <c r="N19" s="273">
        <f t="shared" si="9"/>
        <v>1394122879.4853418</v>
      </c>
      <c r="O19" s="273">
        <f t="shared" si="9"/>
        <v>2231906294.6510696</v>
      </c>
      <c r="P19" s="273">
        <f t="shared" si="9"/>
        <v>2051765671.7294123</v>
      </c>
      <c r="Q19" s="273">
        <f t="shared" si="9"/>
        <v>1749362195.5853434</v>
      </c>
      <c r="R19" s="273">
        <f t="shared" si="9"/>
        <v>2324799721.7965946</v>
      </c>
      <c r="S19" s="273">
        <f t="shared" si="9"/>
        <v>2877687557.5582371</v>
      </c>
      <c r="T19" s="273">
        <f t="shared" si="9"/>
        <v>1992867779.8199999</v>
      </c>
      <c r="U19" s="273">
        <f t="shared" si="9"/>
        <v>1549711929.3899999</v>
      </c>
      <c r="X19" s="273"/>
      <c r="Y19" s="273"/>
      <c r="Z19" s="273"/>
    </row>
    <row r="20" spans="1:26" x14ac:dyDescent="0.35">
      <c r="A20" s="238" t="s">
        <v>163</v>
      </c>
      <c r="B20" s="396"/>
      <c r="C20" s="263" t="s">
        <v>60</v>
      </c>
      <c r="D20" s="273"/>
      <c r="E20" s="276">
        <v>263415525.49000001</v>
      </c>
      <c r="F20" s="276">
        <v>481240531.66000003</v>
      </c>
      <c r="G20" s="276">
        <v>86369942.960000008</v>
      </c>
      <c r="H20" s="276">
        <v>1108903589.5599999</v>
      </c>
      <c r="I20" s="276">
        <v>302130485.88</v>
      </c>
      <c r="J20" s="276">
        <v>571387261.07999992</v>
      </c>
      <c r="K20" s="276">
        <v>602674097.45000005</v>
      </c>
      <c r="L20" s="276">
        <v>135917522.57999998</v>
      </c>
      <c r="M20" s="276">
        <v>125639430.768693</v>
      </c>
      <c r="N20" s="276">
        <v>236677238.13534209</v>
      </c>
      <c r="O20" s="276">
        <v>311089163.50106931</v>
      </c>
      <c r="P20" s="276">
        <v>411372460.14941221</v>
      </c>
      <c r="Q20" s="276">
        <v>448181327.01534343</v>
      </c>
      <c r="R20" s="276">
        <v>407551068.27659404</v>
      </c>
      <c r="S20" s="276">
        <v>365725893.66823709</v>
      </c>
      <c r="T20" s="276">
        <v>285978363.83999997</v>
      </c>
      <c r="U20" s="276">
        <v>325252206.26999998</v>
      </c>
      <c r="X20" s="273"/>
      <c r="Y20" s="273"/>
      <c r="Z20" s="273"/>
    </row>
    <row r="21" spans="1:26" x14ac:dyDescent="0.35">
      <c r="A21" s="238" t="s">
        <v>163</v>
      </c>
      <c r="B21" s="396"/>
      <c r="C21" s="271" t="s">
        <v>61</v>
      </c>
      <c r="D21" s="273"/>
      <c r="E21" s="273">
        <v>947392208.70999992</v>
      </c>
      <c r="F21" s="273">
        <v>664585301.34000003</v>
      </c>
      <c r="G21" s="273">
        <v>402013705.60999995</v>
      </c>
      <c r="H21" s="273">
        <v>334615963.18000001</v>
      </c>
      <c r="I21" s="273">
        <v>461927177.36000001</v>
      </c>
      <c r="J21" s="273">
        <v>832536391.26999998</v>
      </c>
      <c r="K21" s="273">
        <v>1224789844.3100002</v>
      </c>
      <c r="L21" s="273">
        <v>801176790.08999991</v>
      </c>
      <c r="M21" s="273">
        <v>1200290535.9199998</v>
      </c>
      <c r="N21" s="273">
        <v>1157445641.3499997</v>
      </c>
      <c r="O21" s="273">
        <v>1920817131.1500001</v>
      </c>
      <c r="P21" s="273">
        <v>1640393211.5800002</v>
      </c>
      <c r="Q21" s="273">
        <v>1301180868.5699999</v>
      </c>
      <c r="R21" s="273">
        <v>1917248653.5200005</v>
      </c>
      <c r="S21" s="273">
        <v>2511961663.8899999</v>
      </c>
      <c r="T21" s="273">
        <v>1706889415.98</v>
      </c>
      <c r="U21" s="273">
        <v>1224459723.1199999</v>
      </c>
      <c r="X21" s="273"/>
      <c r="Y21" s="273"/>
      <c r="Z21" s="273"/>
    </row>
    <row r="22" spans="1:26" x14ac:dyDescent="0.35">
      <c r="A22" s="238" t="s">
        <v>163</v>
      </c>
      <c r="B22" s="396"/>
      <c r="C22" s="271" t="s">
        <v>62</v>
      </c>
      <c r="D22" s="273"/>
      <c r="E22" s="273"/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X22" s="273"/>
      <c r="Y22" s="273"/>
      <c r="Z22" s="273"/>
    </row>
    <row r="23" spans="1:26" x14ac:dyDescent="0.35">
      <c r="A23" s="238" t="s">
        <v>163</v>
      </c>
      <c r="B23" s="397"/>
      <c r="C23" s="277" t="s">
        <v>63</v>
      </c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X23" s="273"/>
      <c r="Y23" s="273"/>
      <c r="Z23" s="273"/>
    </row>
    <row r="24" spans="1:26" ht="15" customHeight="1" x14ac:dyDescent="0.35">
      <c r="A24" s="238" t="s">
        <v>163</v>
      </c>
      <c r="B24" s="396" t="s">
        <v>5</v>
      </c>
      <c r="C24" s="279" t="s">
        <v>59</v>
      </c>
      <c r="D24" s="273">
        <f>+SUM(D25:D28)</f>
        <v>0</v>
      </c>
      <c r="E24" s="273">
        <f t="shared" ref="E24" si="10">+SUM(E25:E28)</f>
        <v>0</v>
      </c>
      <c r="F24" s="273">
        <f t="shared" ref="F24" si="11">+SUM(F25:F28)</f>
        <v>105736782.89</v>
      </c>
      <c r="G24" s="273">
        <f t="shared" ref="G24" si="12">+SUM(G25:G28)</f>
        <v>0</v>
      </c>
      <c r="H24" s="273">
        <f t="shared" ref="H24" si="13">+SUM(H25:H28)</f>
        <v>1762934.19</v>
      </c>
      <c r="I24" s="273">
        <f t="shared" ref="I24" si="14">+SUM(I25:I28)</f>
        <v>1524198211.8599999</v>
      </c>
      <c r="J24" s="273">
        <f t="shared" ref="J24" si="15">+SUM(J25:J28)</f>
        <v>1428591796.49</v>
      </c>
      <c r="K24" s="273">
        <f t="shared" ref="K24" si="16">+SUM(K25:K28)</f>
        <v>1588679418.45</v>
      </c>
      <c r="L24" s="273">
        <f t="shared" ref="L24" si="17">+SUM(L25:L28)</f>
        <v>1411000160.3399999</v>
      </c>
      <c r="M24" s="273">
        <f t="shared" ref="M24" si="18">+SUM(M25:M28)</f>
        <v>2021554543.59343</v>
      </c>
      <c r="N24" s="273">
        <f t="shared" ref="N24" si="19">+SUM(N25:N28)</f>
        <v>2988190389.7025399</v>
      </c>
      <c r="O24" s="273">
        <f t="shared" ref="O24" si="20">+SUM(O25:O28)</f>
        <v>5547235477.3743601</v>
      </c>
      <c r="P24" s="273">
        <f t="shared" ref="P24" si="21">+SUM(P25:P28)</f>
        <v>3833542631.5819898</v>
      </c>
      <c r="Q24" s="273">
        <f t="shared" ref="Q24" si="22">+SUM(Q25:Q28)</f>
        <v>5226973339.5262804</v>
      </c>
      <c r="R24" s="273">
        <f t="shared" ref="R24" si="23">+SUM(R25:R28)</f>
        <v>4783533522.2090702</v>
      </c>
      <c r="S24" s="273">
        <f t="shared" ref="S24:U24" si="24">+SUM(S25:S28)</f>
        <v>5064529014.5981703</v>
      </c>
      <c r="T24" s="273">
        <f t="shared" si="24"/>
        <v>3894200636.21</v>
      </c>
      <c r="U24" s="273">
        <f t="shared" si="24"/>
        <v>4583086278.1199999</v>
      </c>
      <c r="X24" s="273"/>
      <c r="Y24" s="273"/>
      <c r="Z24" s="273"/>
    </row>
    <row r="25" spans="1:26" x14ac:dyDescent="0.35">
      <c r="A25" s="238" t="s">
        <v>163</v>
      </c>
      <c r="B25" s="396"/>
      <c r="C25" s="263" t="s">
        <v>60</v>
      </c>
      <c r="D25" s="280"/>
      <c r="E25" s="280"/>
      <c r="F25" s="280">
        <v>105736782.89</v>
      </c>
      <c r="G25" s="280">
        <v>0</v>
      </c>
      <c r="H25" s="280">
        <v>1762934.19</v>
      </c>
      <c r="I25" s="280">
        <v>1524198211.8599999</v>
      </c>
      <c r="J25" s="280">
        <v>1428591796.49</v>
      </c>
      <c r="K25" s="280">
        <v>1588679418.45</v>
      </c>
      <c r="L25" s="280">
        <v>1411000160.3399999</v>
      </c>
      <c r="M25" s="280">
        <v>2021554543.59343</v>
      </c>
      <c r="N25" s="280">
        <v>2988190389.7025399</v>
      </c>
      <c r="O25" s="280">
        <v>5547235477.3743601</v>
      </c>
      <c r="P25" s="280">
        <v>3833542631.5819898</v>
      </c>
      <c r="Q25" s="280">
        <v>5226973339.5262804</v>
      </c>
      <c r="R25" s="280">
        <v>4783533522.2090702</v>
      </c>
      <c r="S25" s="280">
        <v>5064529014.5981703</v>
      </c>
      <c r="T25" s="280">
        <v>3894200636.21</v>
      </c>
      <c r="U25" s="280">
        <v>4583086278.1199999</v>
      </c>
      <c r="X25" s="280"/>
      <c r="Y25" s="280"/>
      <c r="Z25" s="280"/>
    </row>
    <row r="26" spans="1:26" x14ac:dyDescent="0.35">
      <c r="A26" s="238" t="s">
        <v>163</v>
      </c>
      <c r="B26" s="396"/>
      <c r="C26" s="263" t="s">
        <v>61</v>
      </c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1"/>
      <c r="W26" s="281"/>
      <c r="X26" s="280"/>
      <c r="Y26" s="280"/>
      <c r="Z26" s="280"/>
    </row>
    <row r="27" spans="1:26" x14ac:dyDescent="0.35">
      <c r="A27" s="238" t="s">
        <v>163</v>
      </c>
      <c r="B27" s="396"/>
      <c r="C27" s="263" t="s">
        <v>62</v>
      </c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1"/>
      <c r="W27" s="281"/>
      <c r="X27" s="280"/>
      <c r="Y27" s="280"/>
      <c r="Z27" s="280"/>
    </row>
    <row r="28" spans="1:26" x14ac:dyDescent="0.35">
      <c r="A28" s="238" t="s">
        <v>163</v>
      </c>
      <c r="B28" s="397"/>
      <c r="C28" s="282" t="s">
        <v>63</v>
      </c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1"/>
      <c r="W28" s="281"/>
      <c r="X28" s="280"/>
      <c r="Y28" s="280"/>
      <c r="Z28" s="280"/>
    </row>
    <row r="29" spans="1:26" ht="15" customHeight="1" x14ac:dyDescent="0.35">
      <c r="A29" s="238" t="s">
        <v>163</v>
      </c>
      <c r="B29" s="396" t="s">
        <v>6</v>
      </c>
      <c r="C29" s="279" t="s">
        <v>59</v>
      </c>
      <c r="D29" s="273">
        <f>+SUM(D30:D33)</f>
        <v>0</v>
      </c>
      <c r="E29" s="273">
        <f t="shared" ref="E29" si="25">+SUM(E30:E33)</f>
        <v>1181796246.45</v>
      </c>
      <c r="F29" s="273">
        <f t="shared" ref="F29" si="26">+SUM(F30:F33)</f>
        <v>1502620188.6500001</v>
      </c>
      <c r="G29" s="273">
        <f t="shared" ref="G29" si="27">+SUM(G30:G33)</f>
        <v>1835633741.3099999</v>
      </c>
      <c r="H29" s="273">
        <f t="shared" ref="H29" si="28">+SUM(H30:H33)</f>
        <v>1092514401.5</v>
      </c>
      <c r="I29" s="273">
        <f t="shared" ref="I29" si="29">+SUM(I30:I33)</f>
        <v>2092155751.5900002</v>
      </c>
      <c r="J29" s="273">
        <f t="shared" ref="J29" si="30">+SUM(J30:J33)</f>
        <v>2535007828.9400001</v>
      </c>
      <c r="K29" s="273">
        <f t="shared" ref="K29" si="31">+SUM(K30:K33)</f>
        <v>2825493097.5599999</v>
      </c>
      <c r="L29" s="273">
        <f t="shared" ref="L29" si="32">+SUM(L30:L33)</f>
        <v>1952554650.7900002</v>
      </c>
      <c r="M29" s="273">
        <f t="shared" ref="M29" si="33">+SUM(M30:M33)</f>
        <v>2727007024.6504998</v>
      </c>
      <c r="N29" s="273">
        <f t="shared" ref="N29" si="34">+SUM(N30:N33)</f>
        <v>3291161005.2399998</v>
      </c>
      <c r="O29" s="273">
        <f t="shared" ref="O29" si="35">+SUM(O30:O33)</f>
        <v>3761863516</v>
      </c>
      <c r="P29" s="273">
        <f t="shared" ref="P29" si="36">+SUM(P30:P33)</f>
        <v>2872728013.46</v>
      </c>
      <c r="Q29" s="273">
        <f t="shared" ref="Q29" si="37">+SUM(Q30:Q33)</f>
        <v>3264352743.5500007</v>
      </c>
      <c r="R29" s="273">
        <f t="shared" ref="R29" si="38">+SUM(R30:R33)</f>
        <v>3678437731.8400006</v>
      </c>
      <c r="S29" s="273">
        <f t="shared" ref="S29:U29" si="39">+SUM(S30:S33)</f>
        <v>4105054970.48</v>
      </c>
      <c r="T29" s="273">
        <f t="shared" si="39"/>
        <v>3016948394.3999996</v>
      </c>
      <c r="U29" s="273">
        <f t="shared" si="39"/>
        <v>2990749442.04</v>
      </c>
      <c r="X29" s="273"/>
      <c r="Y29" s="273"/>
      <c r="Z29" s="273"/>
    </row>
    <row r="30" spans="1:26" x14ac:dyDescent="0.35">
      <c r="A30" s="238" t="s">
        <v>163</v>
      </c>
      <c r="B30" s="396"/>
      <c r="C30" s="263" t="s">
        <v>60</v>
      </c>
      <c r="D30" s="280"/>
      <c r="E30" s="280">
        <v>20228408.539999999</v>
      </c>
      <c r="F30" s="280">
        <v>432986852.68000007</v>
      </c>
      <c r="G30" s="280">
        <v>926928815.15999997</v>
      </c>
      <c r="H30" s="280">
        <v>231294963.69999999</v>
      </c>
      <c r="I30" s="280">
        <v>962162205.15999997</v>
      </c>
      <c r="J30" s="280">
        <v>1008554258.41</v>
      </c>
      <c r="K30" s="280">
        <v>1033405986.0200001</v>
      </c>
      <c r="L30" s="280">
        <v>506386782.39000005</v>
      </c>
      <c r="M30" s="280">
        <v>384829744.4005</v>
      </c>
      <c r="N30" s="280">
        <v>367999753.85000002</v>
      </c>
      <c r="O30" s="280">
        <v>502852726.5</v>
      </c>
      <c r="P30" s="280">
        <v>302453970.97000003</v>
      </c>
      <c r="Q30" s="280">
        <v>323644856.19</v>
      </c>
      <c r="R30" s="280">
        <v>429987503.59000003</v>
      </c>
      <c r="S30" s="280">
        <v>507067013.40000004</v>
      </c>
      <c r="T30" s="280">
        <v>362732486.99000001</v>
      </c>
      <c r="U30" s="280">
        <v>515035020.99000001</v>
      </c>
      <c r="X30" s="280"/>
      <c r="Y30" s="280"/>
      <c r="Z30" s="280"/>
    </row>
    <row r="31" spans="1:26" x14ac:dyDescent="0.35">
      <c r="A31" s="238" t="s">
        <v>163</v>
      </c>
      <c r="B31" s="396"/>
      <c r="C31" s="263" t="s">
        <v>61</v>
      </c>
      <c r="D31" s="280"/>
      <c r="E31" s="280">
        <v>1161567837.9100001</v>
      </c>
      <c r="F31" s="280">
        <v>1069633335.97</v>
      </c>
      <c r="G31" s="280">
        <v>908704926.1500001</v>
      </c>
      <c r="H31" s="280">
        <v>861219437.80000007</v>
      </c>
      <c r="I31" s="280">
        <v>1129993546.4300001</v>
      </c>
      <c r="J31" s="280">
        <v>1526453570.5300002</v>
      </c>
      <c r="K31" s="280">
        <v>1792087111.5399997</v>
      </c>
      <c r="L31" s="280">
        <v>1446167868.4000001</v>
      </c>
      <c r="M31" s="280">
        <v>2342177280.25</v>
      </c>
      <c r="N31" s="280">
        <v>2923161251.3899999</v>
      </c>
      <c r="O31" s="280">
        <v>3259010789.5</v>
      </c>
      <c r="P31" s="280">
        <v>2570274042.4900002</v>
      </c>
      <c r="Q31" s="280">
        <v>2940707887.3600006</v>
      </c>
      <c r="R31" s="280">
        <v>3248450228.2500005</v>
      </c>
      <c r="S31" s="280">
        <v>3597987957.0799999</v>
      </c>
      <c r="T31" s="280">
        <v>2654215907.4099998</v>
      </c>
      <c r="U31" s="280">
        <v>2475714421.0500002</v>
      </c>
      <c r="X31" s="280"/>
      <c r="Y31" s="280"/>
      <c r="Z31" s="280"/>
    </row>
    <row r="32" spans="1:26" x14ac:dyDescent="0.35">
      <c r="A32" s="238" t="s">
        <v>163</v>
      </c>
      <c r="B32" s="396"/>
      <c r="C32" s="263" t="s">
        <v>62</v>
      </c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X32" s="280"/>
      <c r="Y32" s="280"/>
      <c r="Z32" s="280"/>
    </row>
    <row r="33" spans="1:26" x14ac:dyDescent="0.35">
      <c r="A33" s="238" t="s">
        <v>163</v>
      </c>
      <c r="B33" s="397"/>
      <c r="C33" s="282" t="s">
        <v>63</v>
      </c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X33" s="280"/>
      <c r="Y33" s="280"/>
      <c r="Z33" s="280"/>
    </row>
    <row r="34" spans="1:26" ht="15" customHeight="1" x14ac:dyDescent="0.35">
      <c r="A34" s="238" t="s">
        <v>163</v>
      </c>
      <c r="B34" s="395" t="s">
        <v>7</v>
      </c>
      <c r="C34" s="284" t="s">
        <v>59</v>
      </c>
      <c r="D34" s="273">
        <f>+SUM(D35:D38)</f>
        <v>0</v>
      </c>
      <c r="E34" s="273">
        <f t="shared" ref="E34" si="40">+SUM(E35:E38)</f>
        <v>1683042295.8700004</v>
      </c>
      <c r="F34" s="273">
        <f t="shared" ref="F34" si="41">+SUM(F35:F38)</f>
        <v>2436560279.9300003</v>
      </c>
      <c r="G34" s="273">
        <f t="shared" ref="G34" si="42">+SUM(G35:G38)</f>
        <v>4270884867.2200007</v>
      </c>
      <c r="H34" s="273">
        <f t="shared" ref="H34" si="43">+SUM(H35:H38)</f>
        <v>4193469190.8500004</v>
      </c>
      <c r="I34" s="273">
        <f t="shared" ref="I34" si="44">+SUM(I35:I38)</f>
        <v>6697667607.6700001</v>
      </c>
      <c r="J34" s="273">
        <f t="shared" ref="J34" si="45">+SUM(J35:J38)</f>
        <v>11120244850.27</v>
      </c>
      <c r="K34" s="273">
        <f t="shared" ref="K34" si="46">+SUM(K35:K38)</f>
        <v>11915075349.470001</v>
      </c>
      <c r="L34" s="273">
        <f t="shared" ref="L34" si="47">+SUM(L35:L38)</f>
        <v>9874783100.0300007</v>
      </c>
      <c r="M34" s="273">
        <f t="shared" ref="M34" si="48">+SUM(M35:M38)</f>
        <v>12263078806.927271</v>
      </c>
      <c r="N34" s="273">
        <f t="shared" ref="N34" si="49">+SUM(N35:N38)</f>
        <v>19205967693.789108</v>
      </c>
      <c r="O34" s="273">
        <f t="shared" ref="O34" si="50">+SUM(O35:O38)</f>
        <v>27404457195.19875</v>
      </c>
      <c r="P34" s="273">
        <f t="shared" ref="P34" si="51">+SUM(P35:P38)</f>
        <v>20178436706.687012</v>
      </c>
      <c r="Q34" s="273">
        <f t="shared" ref="Q34" si="52">+SUM(Q35:Q38)</f>
        <v>16611459230.602358</v>
      </c>
      <c r="R34" s="273">
        <f t="shared" ref="R34" si="53">+SUM(R35:R38)</f>
        <v>26624909824.265652</v>
      </c>
      <c r="S34" s="273">
        <f t="shared" ref="S34:U34" si="54">+SUM(S35:S38)</f>
        <v>31482755330.41634</v>
      </c>
      <c r="T34" s="273">
        <f t="shared" si="54"/>
        <v>20723222029.940002</v>
      </c>
      <c r="U34" s="356">
        <f t="shared" si="54"/>
        <v>17920731574.459999</v>
      </c>
      <c r="X34" s="273"/>
      <c r="Y34" s="273"/>
      <c r="Z34" s="273"/>
    </row>
    <row r="35" spans="1:26" x14ac:dyDescent="0.35">
      <c r="A35" s="238" t="s">
        <v>163</v>
      </c>
      <c r="B35" s="396"/>
      <c r="C35" s="263" t="s">
        <v>60</v>
      </c>
      <c r="D35" s="280"/>
      <c r="E35" s="280">
        <v>803374495.96000004</v>
      </c>
      <c r="F35" s="280">
        <v>534059964.01000005</v>
      </c>
      <c r="G35" s="280">
        <v>539299273.91999996</v>
      </c>
      <c r="H35" s="280">
        <v>353465862.94999999</v>
      </c>
      <c r="I35" s="280">
        <v>2278195479.7000003</v>
      </c>
      <c r="J35" s="280">
        <v>5042235502.6600008</v>
      </c>
      <c r="K35" s="280">
        <v>5129828839.5999994</v>
      </c>
      <c r="L35" s="280">
        <v>3466800033.73</v>
      </c>
      <c r="M35" s="280">
        <v>2187872412.2772698</v>
      </c>
      <c r="N35" s="280">
        <v>4539150162.6691103</v>
      </c>
      <c r="O35" s="280">
        <v>7396826929.5787516</v>
      </c>
      <c r="P35" s="280">
        <v>5812131865.6370144</v>
      </c>
      <c r="Q35" s="280">
        <v>3804248209.4623551</v>
      </c>
      <c r="R35" s="280">
        <v>5319160098.9156504</v>
      </c>
      <c r="S35" s="280">
        <v>6847496521.9363327</v>
      </c>
      <c r="T35" s="280">
        <v>3715093539.1599998</v>
      </c>
      <c r="U35" s="280">
        <v>3775875669.8499999</v>
      </c>
      <c r="X35" s="280"/>
      <c r="Y35" s="280"/>
      <c r="Z35" s="280"/>
    </row>
    <row r="36" spans="1:26" x14ac:dyDescent="0.35">
      <c r="A36" s="238" t="s">
        <v>163</v>
      </c>
      <c r="B36" s="396"/>
      <c r="C36" s="263" t="s">
        <v>61</v>
      </c>
      <c r="D36" s="280"/>
      <c r="E36" s="280">
        <v>879667799.91000021</v>
      </c>
      <c r="F36" s="280">
        <v>1902500315.9200001</v>
      </c>
      <c r="G36" s="280">
        <v>3731585593.3000007</v>
      </c>
      <c r="H36" s="280">
        <v>3840003327.9000006</v>
      </c>
      <c r="I36" s="280">
        <v>4419472127.9699993</v>
      </c>
      <c r="J36" s="280">
        <v>6078009347.6100006</v>
      </c>
      <c r="K36" s="280">
        <v>6785246509.8700008</v>
      </c>
      <c r="L36" s="280">
        <v>6407983066.3000002</v>
      </c>
      <c r="M36" s="280">
        <v>10075206394.650002</v>
      </c>
      <c r="N36" s="280">
        <v>14666817531.119999</v>
      </c>
      <c r="O36" s="280">
        <v>20007630265.619999</v>
      </c>
      <c r="P36" s="280">
        <v>14366304841.049995</v>
      </c>
      <c r="Q36" s="280">
        <v>12807211021.140003</v>
      </c>
      <c r="R36" s="280">
        <v>21305749725.350002</v>
      </c>
      <c r="S36" s="280">
        <v>24635258808.480007</v>
      </c>
      <c r="T36" s="280">
        <v>17008128490.780001</v>
      </c>
      <c r="U36" s="280">
        <v>14144855904.610001</v>
      </c>
      <c r="X36" s="280"/>
      <c r="Y36" s="280"/>
      <c r="Z36" s="280"/>
    </row>
    <row r="37" spans="1:26" x14ac:dyDescent="0.35">
      <c r="A37" s="238" t="s">
        <v>163</v>
      </c>
      <c r="B37" s="396"/>
      <c r="C37" s="263" t="s">
        <v>62</v>
      </c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X37" s="280"/>
      <c r="Y37" s="280"/>
      <c r="Z37" s="280"/>
    </row>
    <row r="38" spans="1:26" x14ac:dyDescent="0.35">
      <c r="A38" s="238" t="s">
        <v>163</v>
      </c>
      <c r="B38" s="397"/>
      <c r="C38" s="282" t="s">
        <v>63</v>
      </c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X38" s="280"/>
      <c r="Y38" s="280"/>
      <c r="Z38" s="280"/>
    </row>
    <row r="39" spans="1:26" ht="15" customHeight="1" x14ac:dyDescent="0.35">
      <c r="A39" s="238" t="s">
        <v>163</v>
      </c>
      <c r="B39" s="395" t="s">
        <v>8</v>
      </c>
      <c r="C39" s="284" t="s">
        <v>59</v>
      </c>
      <c r="D39" s="273">
        <f>+SUM(D40:D43)</f>
        <v>0</v>
      </c>
      <c r="E39" s="273">
        <f t="shared" ref="E39" si="55">+SUM(E40:E43)</f>
        <v>176274000.06999996</v>
      </c>
      <c r="F39" s="273">
        <f t="shared" ref="F39" si="56">+SUM(F40:F43)</f>
        <v>617521250.06999993</v>
      </c>
      <c r="G39" s="273">
        <f t="shared" ref="G39" si="57">+SUM(G40:G43)</f>
        <v>775108196.21000016</v>
      </c>
      <c r="H39" s="273">
        <f t="shared" ref="H39" si="58">+SUM(H40:H43)</f>
        <v>918190783.75</v>
      </c>
      <c r="I39" s="273">
        <f t="shared" ref="I39" si="59">+SUM(I40:I43)</f>
        <v>899035228.28000009</v>
      </c>
      <c r="J39" s="273">
        <f t="shared" ref="J39" si="60">+SUM(J40:J43)</f>
        <v>1087410457.9099998</v>
      </c>
      <c r="K39" s="273">
        <f t="shared" ref="K39" si="61">+SUM(K40:K43)</f>
        <v>838039023.77999997</v>
      </c>
      <c r="L39" s="273">
        <f t="shared" ref="L39" si="62">+SUM(L40:L43)</f>
        <v>452514647.16999984</v>
      </c>
      <c r="M39" s="273">
        <f t="shared" ref="M39" si="63">+SUM(M40:M43)</f>
        <v>574072109.67262995</v>
      </c>
      <c r="N39" s="273">
        <f t="shared" ref="N39" si="64">+SUM(N40:N43)</f>
        <v>1061873228.9000001</v>
      </c>
      <c r="O39" s="273">
        <f t="shared" ref="O39" si="65">+SUM(O40:O43)</f>
        <v>1427142756.7399998</v>
      </c>
      <c r="P39" s="273">
        <f t="shared" ref="P39" si="66">+SUM(P40:P43)</f>
        <v>1015941540.8400003</v>
      </c>
      <c r="Q39" s="273">
        <f t="shared" ref="Q39" si="67">+SUM(Q40:Q43)</f>
        <v>1406387332.8800001</v>
      </c>
      <c r="R39" s="273">
        <f t="shared" ref="R39" si="68">+SUM(R40:R43)</f>
        <v>2213375165.98</v>
      </c>
      <c r="S39" s="273">
        <f t="shared" ref="S39:U39" si="69">+SUM(S40:S43)</f>
        <v>2532852546.1026802</v>
      </c>
      <c r="T39" s="273">
        <f t="shared" si="69"/>
        <v>2019319045.4400001</v>
      </c>
      <c r="U39" s="273">
        <f t="shared" si="69"/>
        <v>1984135255.3299999</v>
      </c>
      <c r="X39" s="273"/>
      <c r="Y39" s="273"/>
      <c r="Z39" s="273"/>
    </row>
    <row r="40" spans="1:26" x14ac:dyDescent="0.35">
      <c r="A40" s="238" t="s">
        <v>163</v>
      </c>
      <c r="B40" s="396"/>
      <c r="C40" s="263" t="s">
        <v>60</v>
      </c>
      <c r="D40" s="280"/>
      <c r="E40" s="280">
        <v>16942341.48</v>
      </c>
      <c r="F40" s="280">
        <v>316808763.92000002</v>
      </c>
      <c r="G40" s="280">
        <v>12945338.1</v>
      </c>
      <c r="H40" s="280">
        <v>176444501.37</v>
      </c>
      <c r="I40" s="280">
        <v>98006112.959999993</v>
      </c>
      <c r="J40" s="280">
        <v>229886334.55000001</v>
      </c>
      <c r="K40" s="280">
        <v>127170258.63</v>
      </c>
      <c r="L40" s="280">
        <v>38309837.899999999</v>
      </c>
      <c r="M40" s="280">
        <v>132122359.79263</v>
      </c>
      <c r="N40" s="280">
        <v>353032435.05999994</v>
      </c>
      <c r="O40" s="280">
        <v>321965038.13999999</v>
      </c>
      <c r="P40" s="280">
        <v>166503877.59999999</v>
      </c>
      <c r="Q40" s="280">
        <v>355360325.99000001</v>
      </c>
      <c r="R40" s="280">
        <v>525534544.81</v>
      </c>
      <c r="S40" s="280">
        <v>889884543.28268003</v>
      </c>
      <c r="T40" s="280">
        <v>843781420.5</v>
      </c>
      <c r="U40" s="280">
        <v>779274605.73000002</v>
      </c>
      <c r="X40" s="280"/>
      <c r="Y40" s="280"/>
      <c r="Z40" s="280"/>
    </row>
    <row r="41" spans="1:26" x14ac:dyDescent="0.35">
      <c r="A41" s="238" t="s">
        <v>163</v>
      </c>
      <c r="B41" s="396"/>
      <c r="C41" s="263" t="s">
        <v>61</v>
      </c>
      <c r="D41" s="280"/>
      <c r="E41" s="280">
        <v>159331658.58999997</v>
      </c>
      <c r="F41" s="280">
        <v>300712486.14999998</v>
      </c>
      <c r="G41" s="280">
        <v>762162858.11000013</v>
      </c>
      <c r="H41" s="280">
        <v>741746282.38</v>
      </c>
      <c r="I41" s="280">
        <v>801029115.32000005</v>
      </c>
      <c r="J41" s="280">
        <v>857524123.3599999</v>
      </c>
      <c r="K41" s="280">
        <v>710868765.14999998</v>
      </c>
      <c r="L41" s="280">
        <v>414204809.26999986</v>
      </c>
      <c r="M41" s="280">
        <v>441949749.88</v>
      </c>
      <c r="N41" s="280">
        <v>708840793.84000015</v>
      </c>
      <c r="O41" s="280">
        <v>1105177718.5999999</v>
      </c>
      <c r="P41" s="280">
        <v>849437663.24000025</v>
      </c>
      <c r="Q41" s="280">
        <v>1051027006.8900001</v>
      </c>
      <c r="R41" s="280">
        <v>1687840621.1700001</v>
      </c>
      <c r="S41" s="280">
        <v>1642968002.8200004</v>
      </c>
      <c r="T41" s="280">
        <v>1175537624.9400001</v>
      </c>
      <c r="U41" s="280">
        <v>1204860649.5999999</v>
      </c>
      <c r="X41" s="280"/>
      <c r="Y41" s="280"/>
      <c r="Z41" s="280"/>
    </row>
    <row r="42" spans="1:26" x14ac:dyDescent="0.35">
      <c r="A42" s="238" t="s">
        <v>163</v>
      </c>
      <c r="B42" s="396"/>
      <c r="C42" s="263" t="s">
        <v>62</v>
      </c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X42" s="280"/>
      <c r="Y42" s="280"/>
      <c r="Z42" s="280"/>
    </row>
    <row r="43" spans="1:26" x14ac:dyDescent="0.35">
      <c r="A43" s="238" t="s">
        <v>163</v>
      </c>
      <c r="B43" s="397"/>
      <c r="C43" s="282" t="s">
        <v>63</v>
      </c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X43" s="280"/>
      <c r="Y43" s="280"/>
      <c r="Z43" s="280"/>
    </row>
    <row r="44" spans="1:26" ht="15" customHeight="1" x14ac:dyDescent="0.35">
      <c r="A44" s="238" t="s">
        <v>163</v>
      </c>
      <c r="B44" s="395" t="s">
        <v>9</v>
      </c>
      <c r="C44" s="284" t="s">
        <v>59</v>
      </c>
      <c r="D44" s="273">
        <f>+SUM(D45:D48)</f>
        <v>0</v>
      </c>
      <c r="E44" s="273">
        <f t="shared" ref="E44" si="70">+SUM(E45:E48)</f>
        <v>2171357640.0799999</v>
      </c>
      <c r="F44" s="273">
        <f t="shared" ref="F44" si="71">+SUM(F45:F48)</f>
        <v>969392770.55999994</v>
      </c>
      <c r="G44" s="273">
        <f t="shared" ref="G44" si="72">+SUM(G45:G48)</f>
        <v>1371037715.6100001</v>
      </c>
      <c r="H44" s="273">
        <f t="shared" ref="H44" si="73">+SUM(H45:H48)</f>
        <v>851908645.23000002</v>
      </c>
      <c r="I44" s="273">
        <f t="shared" ref="I44" si="74">+SUM(I45:I48)</f>
        <v>1293016958.4399998</v>
      </c>
      <c r="J44" s="273">
        <f t="shared" ref="J44" si="75">+SUM(J45:J48)</f>
        <v>1648957829.5699999</v>
      </c>
      <c r="K44" s="273">
        <f t="shared" ref="K44" si="76">+SUM(K45:K48)</f>
        <v>2622196472.75</v>
      </c>
      <c r="L44" s="273">
        <f t="shared" ref="L44" si="77">+SUM(L45:L48)</f>
        <v>1467473917.1899998</v>
      </c>
      <c r="M44" s="273">
        <f t="shared" ref="M44" si="78">+SUM(M45:M48)</f>
        <v>2783047594.8599997</v>
      </c>
      <c r="N44" s="273">
        <f t="shared" ref="N44" si="79">+SUM(N45:N48)</f>
        <v>4098897154.4400001</v>
      </c>
      <c r="O44" s="273">
        <f t="shared" ref="O44" si="80">+SUM(O45:O48)</f>
        <v>5792065363.0100002</v>
      </c>
      <c r="P44" s="273">
        <f t="shared" ref="P44" si="81">+SUM(P45:P48)</f>
        <v>5111890538.1999998</v>
      </c>
      <c r="Q44" s="273">
        <f t="shared" ref="Q44" si="82">+SUM(Q45:Q48)</f>
        <v>4943988071.71</v>
      </c>
      <c r="R44" s="273">
        <f t="shared" ref="R44" si="83">+SUM(R45:R48)</f>
        <v>6205364627.3399992</v>
      </c>
      <c r="S44" s="273">
        <f t="shared" ref="S44:U44" si="84">+SUM(S45:S48)</f>
        <v>8579257880.1500006</v>
      </c>
      <c r="T44" s="273">
        <f t="shared" si="84"/>
        <v>5336686234.5600004</v>
      </c>
      <c r="U44" s="273">
        <f t="shared" si="84"/>
        <v>4904825508.6199999</v>
      </c>
      <c r="X44" s="273"/>
      <c r="Y44" s="273"/>
      <c r="Z44" s="273"/>
    </row>
    <row r="45" spans="1:26" x14ac:dyDescent="0.35">
      <c r="A45" s="238" t="s">
        <v>163</v>
      </c>
      <c r="B45" s="396"/>
      <c r="C45" s="263" t="s">
        <v>60</v>
      </c>
      <c r="D45" s="280"/>
      <c r="E45" s="280">
        <v>1913986160.04</v>
      </c>
      <c r="F45" s="280"/>
      <c r="G45" s="280">
        <v>161957008.47</v>
      </c>
      <c r="H45" s="280"/>
      <c r="I45" s="280">
        <v>223275945.08000001</v>
      </c>
      <c r="J45" s="280">
        <v>419334008.93000001</v>
      </c>
      <c r="K45" s="280">
        <v>384289034.78000003</v>
      </c>
      <c r="L45" s="280">
        <v>132999510.06999999</v>
      </c>
      <c r="M45" s="280">
        <v>32304163.439999998</v>
      </c>
      <c r="N45" s="280">
        <v>194727340.23999998</v>
      </c>
      <c r="O45" s="280">
        <v>430588681.84000003</v>
      </c>
      <c r="P45" s="280">
        <v>321759270.37</v>
      </c>
      <c r="Q45" s="280">
        <v>204162350.52000001</v>
      </c>
      <c r="R45" s="280">
        <v>185209296.93000001</v>
      </c>
      <c r="S45" s="280">
        <v>188666710.45999998</v>
      </c>
      <c r="T45" s="280">
        <v>18088926.640000001</v>
      </c>
      <c r="U45" s="280">
        <v>23684336.550000001</v>
      </c>
      <c r="X45" s="280"/>
      <c r="Y45" s="280"/>
      <c r="Z45" s="280"/>
    </row>
    <row r="46" spans="1:26" x14ac:dyDescent="0.35">
      <c r="A46" s="238" t="s">
        <v>163</v>
      </c>
      <c r="B46" s="396"/>
      <c r="C46" s="263" t="s">
        <v>61</v>
      </c>
      <c r="D46" s="280"/>
      <c r="E46" s="280">
        <v>257371480.03999999</v>
      </c>
      <c r="F46" s="280">
        <v>969392770.55999994</v>
      </c>
      <c r="G46" s="280">
        <v>1209080707.1400001</v>
      </c>
      <c r="H46" s="280">
        <v>851908645.23000002</v>
      </c>
      <c r="I46" s="280">
        <v>1069741013.3599999</v>
      </c>
      <c r="J46" s="280">
        <v>1229623820.6399999</v>
      </c>
      <c r="K46" s="280">
        <v>2237907437.9699998</v>
      </c>
      <c r="L46" s="280">
        <v>1334474407.1199999</v>
      </c>
      <c r="M46" s="280">
        <v>2750743431.4199996</v>
      </c>
      <c r="N46" s="280">
        <v>3904169814.2000003</v>
      </c>
      <c r="O46" s="280">
        <v>5361476681.1700001</v>
      </c>
      <c r="P46" s="280">
        <v>4790131267.8299999</v>
      </c>
      <c r="Q46" s="280">
        <v>4739825721.1899996</v>
      </c>
      <c r="R46" s="280">
        <v>6020155330.4099989</v>
      </c>
      <c r="S46" s="280">
        <v>8390591169.6900005</v>
      </c>
      <c r="T46" s="280">
        <v>5318597307.9200001</v>
      </c>
      <c r="U46" s="280">
        <v>4881141172.0699997</v>
      </c>
      <c r="X46" s="280"/>
      <c r="Y46" s="280"/>
      <c r="Z46" s="280"/>
    </row>
    <row r="47" spans="1:26" x14ac:dyDescent="0.35">
      <c r="A47" s="238" t="s">
        <v>163</v>
      </c>
      <c r="B47" s="396"/>
      <c r="C47" s="263" t="s">
        <v>62</v>
      </c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X47" s="280"/>
      <c r="Y47" s="280"/>
      <c r="Z47" s="280"/>
    </row>
    <row r="48" spans="1:26" x14ac:dyDescent="0.35">
      <c r="A48" s="238" t="s">
        <v>163</v>
      </c>
      <c r="B48" s="397"/>
      <c r="C48" s="282" t="s">
        <v>63</v>
      </c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X48" s="280"/>
      <c r="Y48" s="280"/>
      <c r="Z48" s="280"/>
    </row>
    <row r="49" spans="1:26" x14ac:dyDescent="0.35">
      <c r="A49" s="238" t="s">
        <v>163</v>
      </c>
      <c r="B49" s="395" t="s">
        <v>1</v>
      </c>
      <c r="C49" s="284" t="s">
        <v>59</v>
      </c>
      <c r="D49" s="273">
        <f>+SUM(D50:D53)</f>
        <v>0</v>
      </c>
      <c r="E49" s="273">
        <f t="shared" ref="E49" si="85">+SUM(E50:E53)</f>
        <v>827549109.89000022</v>
      </c>
      <c r="F49" s="273">
        <f t="shared" ref="F49" si="86">+SUM(F50:F53)</f>
        <v>3201663464.1799998</v>
      </c>
      <c r="G49" s="273">
        <f t="shared" ref="G49" si="87">+SUM(G50:G53)</f>
        <v>801909790.49000013</v>
      </c>
      <c r="H49" s="273">
        <f t="shared" ref="H49" si="88">+SUM(H50:H53)</f>
        <v>590780071.93000019</v>
      </c>
      <c r="I49" s="273">
        <f t="shared" ref="I49" si="89">+SUM(I50:I53)</f>
        <v>1415106947.79</v>
      </c>
      <c r="J49" s="273">
        <f t="shared" ref="J49" si="90">+SUM(J50:J53)</f>
        <v>1509076557.2799997</v>
      </c>
      <c r="K49" s="273">
        <f t="shared" ref="K49" si="91">+SUM(K50:K53)</f>
        <v>1819663556.21</v>
      </c>
      <c r="L49" s="273">
        <f t="shared" ref="L49" si="92">+SUM(L50:L53)</f>
        <v>1096967191.5299997</v>
      </c>
      <c r="M49" s="273">
        <f t="shared" ref="M49" si="93">+SUM(M50:M53)</f>
        <v>1534813689.3800001</v>
      </c>
      <c r="N49" s="273">
        <f t="shared" ref="N49" si="94">+SUM(N50:N53)</f>
        <v>2117507228.72</v>
      </c>
      <c r="O49" s="273">
        <f t="shared" ref="O49" si="95">+SUM(O50:O53)</f>
        <v>2506085515.2129159</v>
      </c>
      <c r="P49" s="273">
        <f t="shared" ref="P49" si="96">+SUM(P50:P53)</f>
        <v>1859818007.6999998</v>
      </c>
      <c r="Q49" s="273">
        <f t="shared" ref="Q49" si="97">+SUM(Q50:Q53)</f>
        <v>1826270631.8599999</v>
      </c>
      <c r="R49" s="273">
        <f t="shared" ref="R49" si="98">+SUM(R50:R53)</f>
        <v>2231136698.9600005</v>
      </c>
      <c r="S49" s="273">
        <f t="shared" ref="S49:U49" si="99">+SUM(S50:S53)</f>
        <v>2875893918.5300002</v>
      </c>
      <c r="T49" s="273">
        <f t="shared" si="99"/>
        <v>1670565515.1800001</v>
      </c>
      <c r="U49" s="273">
        <f t="shared" si="99"/>
        <v>1899075153.79</v>
      </c>
      <c r="X49" s="273"/>
      <c r="Y49" s="273"/>
      <c r="Z49" s="273"/>
    </row>
    <row r="50" spans="1:26" x14ac:dyDescent="0.35">
      <c r="A50" s="238" t="s">
        <v>163</v>
      </c>
      <c r="B50" s="396"/>
      <c r="C50" s="263" t="s">
        <v>60</v>
      </c>
      <c r="D50" s="280"/>
      <c r="E50" s="280">
        <v>51774905.950000003</v>
      </c>
      <c r="F50" s="280">
        <v>2276404414.8800001</v>
      </c>
      <c r="G50" s="280">
        <v>14443330.59</v>
      </c>
      <c r="H50" s="280">
        <v>35139047.899999999</v>
      </c>
      <c r="I50" s="280">
        <v>447045525.73000002</v>
      </c>
      <c r="J50" s="280">
        <v>444397319.54000002</v>
      </c>
      <c r="K50" s="280">
        <v>545582194.48000002</v>
      </c>
      <c r="L50" s="280">
        <v>134858449.36000001</v>
      </c>
      <c r="M50" s="280">
        <v>137264442.19999999</v>
      </c>
      <c r="N50" s="280">
        <v>209767159.00999999</v>
      </c>
      <c r="O50" s="280">
        <v>334991928.45291603</v>
      </c>
      <c r="P50" s="280">
        <v>231236353.75999999</v>
      </c>
      <c r="Q50" s="280">
        <v>258633674.69</v>
      </c>
      <c r="R50" s="280">
        <v>238196267.31999999</v>
      </c>
      <c r="S50" s="280">
        <v>287411734.44</v>
      </c>
      <c r="T50" s="280">
        <v>303947330.23000002</v>
      </c>
      <c r="U50" s="280">
        <v>512684015.62</v>
      </c>
      <c r="X50" s="280"/>
      <c r="Y50" s="280"/>
      <c r="Z50" s="280"/>
    </row>
    <row r="51" spans="1:26" x14ac:dyDescent="0.35">
      <c r="A51" s="238" t="s">
        <v>163</v>
      </c>
      <c r="B51" s="396"/>
      <c r="C51" s="263" t="s">
        <v>61</v>
      </c>
      <c r="D51" s="280"/>
      <c r="E51" s="280">
        <v>775774203.94000018</v>
      </c>
      <c r="F51" s="280">
        <v>925259049.29999971</v>
      </c>
      <c r="G51" s="280">
        <v>787466459.9000001</v>
      </c>
      <c r="H51" s="280">
        <v>555641024.03000021</v>
      </c>
      <c r="I51" s="280">
        <v>968061422.05999994</v>
      </c>
      <c r="J51" s="280">
        <v>1064679237.7399998</v>
      </c>
      <c r="K51" s="280">
        <v>1274081361.73</v>
      </c>
      <c r="L51" s="280">
        <v>962108742.16999984</v>
      </c>
      <c r="M51" s="280">
        <v>1397549247.1800001</v>
      </c>
      <c r="N51" s="280">
        <v>1907740069.71</v>
      </c>
      <c r="O51" s="280">
        <v>2171093586.7599998</v>
      </c>
      <c r="P51" s="280">
        <v>1628581653.9399998</v>
      </c>
      <c r="Q51" s="280">
        <v>1567636957.1699998</v>
      </c>
      <c r="R51" s="280">
        <v>1992940431.6400003</v>
      </c>
      <c r="S51" s="280">
        <v>2588482184.0900002</v>
      </c>
      <c r="T51" s="280">
        <v>1366618184.95</v>
      </c>
      <c r="U51" s="280">
        <v>1386391138.1700001</v>
      </c>
      <c r="X51" s="280"/>
      <c r="Y51" s="280"/>
      <c r="Z51" s="280"/>
    </row>
    <row r="52" spans="1:26" x14ac:dyDescent="0.35">
      <c r="A52" s="238" t="s">
        <v>163</v>
      </c>
      <c r="B52" s="396"/>
      <c r="C52" s="263" t="s">
        <v>62</v>
      </c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280"/>
      <c r="U52" s="280"/>
      <c r="X52" s="280"/>
      <c r="Y52" s="280"/>
      <c r="Z52" s="280"/>
    </row>
    <row r="53" spans="1:26" x14ac:dyDescent="0.35">
      <c r="A53" s="238" t="s">
        <v>163</v>
      </c>
      <c r="B53" s="397"/>
      <c r="C53" s="282" t="s">
        <v>63</v>
      </c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X53" s="280"/>
      <c r="Y53" s="280"/>
      <c r="Z53" s="280"/>
    </row>
    <row r="54" spans="1:26" x14ac:dyDescent="0.35">
      <c r="A54" s="238" t="s">
        <v>163</v>
      </c>
      <c r="B54" s="393" t="s">
        <v>166</v>
      </c>
      <c r="C54" s="284" t="s">
        <v>59</v>
      </c>
      <c r="D54" s="273">
        <f>+SUM(D55:D58)</f>
        <v>0</v>
      </c>
      <c r="E54" s="273">
        <f t="shared" ref="E54" si="100">+SUM(E55:E58)</f>
        <v>482702724.24000001</v>
      </c>
      <c r="F54" s="273">
        <f t="shared" ref="F54" si="101">+SUM(F55:F58)</f>
        <v>124878171.69</v>
      </c>
      <c r="G54" s="273">
        <f t="shared" ref="G54" si="102">+SUM(G55:G58)</f>
        <v>185521733.58000001</v>
      </c>
      <c r="H54" s="273">
        <f t="shared" ref="H54" si="103">+SUM(H55:H58)</f>
        <v>140462696.61000001</v>
      </c>
      <c r="I54" s="273">
        <f t="shared" ref="I54" si="104">+SUM(I55:I58)</f>
        <v>121726101.36000001</v>
      </c>
      <c r="J54" s="273">
        <f t="shared" ref="J54" si="105">+SUM(J55:J58)</f>
        <v>188866312.90000004</v>
      </c>
      <c r="K54" s="273">
        <f t="shared" ref="K54" si="106">+SUM(K55:K58)</f>
        <v>430834574.32999992</v>
      </c>
      <c r="L54" s="273">
        <f t="shared" ref="L54" si="107">+SUM(L55:L58)</f>
        <v>334112291.06999999</v>
      </c>
      <c r="M54" s="273">
        <f t="shared" ref="M54" si="108">+SUM(M55:M58)</f>
        <v>182125999.44</v>
      </c>
      <c r="N54" s="273">
        <f t="shared" ref="N54" si="109">+SUM(N55:N58)</f>
        <v>301936832.80999994</v>
      </c>
      <c r="O54" s="273">
        <f t="shared" ref="O54" si="110">+SUM(O55:O58)</f>
        <v>576134948.32999992</v>
      </c>
      <c r="P54" s="273">
        <f t="shared" ref="P54" si="111">+SUM(P55:P58)</f>
        <v>861026435.28999984</v>
      </c>
      <c r="Q54" s="273">
        <f t="shared" ref="Q54" si="112">+SUM(Q55:Q58)</f>
        <v>1149552447.4800003</v>
      </c>
      <c r="R54" s="273">
        <f t="shared" ref="R54" si="113">+SUM(R55:R58)</f>
        <v>3358694698.1999998</v>
      </c>
      <c r="S54" s="273">
        <f t="shared" ref="S54:U54" si="114">+SUM(S55:S58)</f>
        <v>1846054477.9184995</v>
      </c>
      <c r="T54" s="273">
        <f t="shared" si="114"/>
        <v>641507374.42000008</v>
      </c>
      <c r="U54" s="273">
        <f t="shared" si="114"/>
        <v>587889680.51999998</v>
      </c>
      <c r="X54" s="273"/>
      <c r="Y54" s="273"/>
      <c r="Z54" s="273"/>
    </row>
    <row r="55" spans="1:26" x14ac:dyDescent="0.35">
      <c r="A55" s="238" t="s">
        <v>163</v>
      </c>
      <c r="B55" s="390"/>
      <c r="C55" s="263" t="s">
        <v>60</v>
      </c>
      <c r="D55" s="280"/>
      <c r="E55" s="280">
        <v>413207834.19999999</v>
      </c>
      <c r="F55" s="280">
        <v>56684990.239999995</v>
      </c>
      <c r="G55" s="280">
        <v>92162728.289999992</v>
      </c>
      <c r="H55" s="280">
        <v>90542008.780000001</v>
      </c>
      <c r="I55" s="280">
        <v>18326054.369999997</v>
      </c>
      <c r="J55" s="280">
        <v>19521847</v>
      </c>
      <c r="K55" s="280">
        <v>115999201.16</v>
      </c>
      <c r="L55" s="280">
        <v>38071706.390000001</v>
      </c>
      <c r="M55" s="280">
        <v>7650769.9500000002</v>
      </c>
      <c r="N55" s="280">
        <v>12033076.5</v>
      </c>
      <c r="O55" s="280">
        <v>32823810.810000002</v>
      </c>
      <c r="P55" s="280">
        <v>25349201.990000002</v>
      </c>
      <c r="Q55" s="280">
        <v>34302411.719999999</v>
      </c>
      <c r="R55" s="280">
        <v>36618345.210000001</v>
      </c>
      <c r="S55" s="280">
        <v>168451148.8985</v>
      </c>
      <c r="T55" s="280">
        <v>168885775.12</v>
      </c>
      <c r="U55" s="280">
        <v>151633251.28</v>
      </c>
      <c r="V55" s="280"/>
      <c r="X55" s="280"/>
      <c r="Y55" s="280"/>
      <c r="Z55" s="280"/>
    </row>
    <row r="56" spans="1:26" x14ac:dyDescent="0.35">
      <c r="A56" s="238" t="s">
        <v>163</v>
      </c>
      <c r="B56" s="390"/>
      <c r="C56" s="263" t="s">
        <v>61</v>
      </c>
      <c r="D56" s="280"/>
      <c r="E56" s="280">
        <v>69494890.039999992</v>
      </c>
      <c r="F56" s="280">
        <v>68193181.450000003</v>
      </c>
      <c r="G56" s="280">
        <v>93359005.290000021</v>
      </c>
      <c r="H56" s="280">
        <v>49920687.829999998</v>
      </c>
      <c r="I56" s="280">
        <v>103400046.99000001</v>
      </c>
      <c r="J56" s="280">
        <v>169344465.90000004</v>
      </c>
      <c r="K56" s="280">
        <v>314835373.16999996</v>
      </c>
      <c r="L56" s="280">
        <v>296040584.68000001</v>
      </c>
      <c r="M56" s="280">
        <v>174475229.49000001</v>
      </c>
      <c r="N56" s="280">
        <v>289903756.30999994</v>
      </c>
      <c r="O56" s="280">
        <v>543311137.51999998</v>
      </c>
      <c r="P56" s="280">
        <v>835677233.29999983</v>
      </c>
      <c r="Q56" s="280">
        <v>1115250035.7600002</v>
      </c>
      <c r="R56" s="280">
        <v>3322076352.9899998</v>
      </c>
      <c r="S56" s="280">
        <v>1677603329.0199995</v>
      </c>
      <c r="T56" s="280">
        <v>472621599.30000001</v>
      </c>
      <c r="U56" s="280">
        <v>436256429.24000001</v>
      </c>
      <c r="X56" s="280"/>
      <c r="Y56" s="280"/>
      <c r="Z56" s="280"/>
    </row>
    <row r="57" spans="1:26" x14ac:dyDescent="0.35">
      <c r="A57" s="238" t="s">
        <v>163</v>
      </c>
      <c r="B57" s="390"/>
      <c r="C57" s="263" t="s">
        <v>62</v>
      </c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X57" s="280"/>
      <c r="Y57" s="280"/>
      <c r="Z57" s="280"/>
    </row>
    <row r="58" spans="1:26" x14ac:dyDescent="0.35">
      <c r="A58" s="238" t="s">
        <v>163</v>
      </c>
      <c r="B58" s="391"/>
      <c r="C58" s="282" t="s">
        <v>63</v>
      </c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X58" s="280"/>
      <c r="Y58" s="280"/>
      <c r="Z58" s="280"/>
    </row>
    <row r="59" spans="1:26" x14ac:dyDescent="0.35">
      <c r="A59" s="238" t="s">
        <v>163</v>
      </c>
      <c r="B59" s="395" t="s">
        <v>11</v>
      </c>
      <c r="C59" s="284" t="s">
        <v>59</v>
      </c>
      <c r="D59" s="273">
        <f>+SUM(D60:D63)</f>
        <v>0</v>
      </c>
      <c r="E59" s="273">
        <f t="shared" ref="E59" si="115">+SUM(E60:E63)</f>
        <v>1549986695.6099999</v>
      </c>
      <c r="F59" s="273">
        <f t="shared" ref="F59" si="116">+SUM(F60:F63)</f>
        <v>1595653435.3</v>
      </c>
      <c r="G59" s="273">
        <f t="shared" ref="G59" si="117">+SUM(G60:G63)</f>
        <v>2895763670.4099998</v>
      </c>
      <c r="H59" s="273">
        <f t="shared" ref="H59" si="118">+SUM(H60:H63)</f>
        <v>1097958180.3600001</v>
      </c>
      <c r="I59" s="273">
        <f t="shared" ref="I59" si="119">+SUM(I60:I63)</f>
        <v>1452043637.7299998</v>
      </c>
      <c r="J59" s="273">
        <f t="shared" ref="J59" si="120">+SUM(J60:J63)</f>
        <v>2028585201.1800001</v>
      </c>
      <c r="K59" s="273">
        <f t="shared" ref="K59" si="121">+SUM(K60:K63)</f>
        <v>2548856131.5900002</v>
      </c>
      <c r="L59" s="273">
        <f t="shared" ref="L59" si="122">+SUM(L60:L63)</f>
        <v>2024448160.2200003</v>
      </c>
      <c r="M59" s="273">
        <f t="shared" ref="M59" si="123">+SUM(M60:M63)</f>
        <v>2347081819.1500001</v>
      </c>
      <c r="N59" s="273">
        <f t="shared" ref="N59" si="124">+SUM(N60:N63)</f>
        <v>3348692230.8499994</v>
      </c>
      <c r="O59" s="273">
        <f t="shared" ref="O59" si="125">+SUM(O60:O63)</f>
        <v>4687088111.7399998</v>
      </c>
      <c r="P59" s="273">
        <f t="shared" ref="P59" si="126">+SUM(P60:P63)</f>
        <v>4362365601.5200005</v>
      </c>
      <c r="Q59" s="273">
        <f t="shared" ref="Q59" si="127">+SUM(Q60:Q63)</f>
        <v>4275325084.1600008</v>
      </c>
      <c r="R59" s="273">
        <f t="shared" ref="R59" si="128">+SUM(R60:R63)</f>
        <v>5151834930.71</v>
      </c>
      <c r="S59" s="273">
        <f t="shared" ref="S59:U59" si="129">+SUM(S60:S63)</f>
        <v>5206725378.1800003</v>
      </c>
      <c r="T59" s="273">
        <f t="shared" si="129"/>
        <v>3584122112.0699997</v>
      </c>
      <c r="U59" s="273">
        <f t="shared" si="129"/>
        <v>2929477254.7399998</v>
      </c>
      <c r="X59" s="273"/>
      <c r="Y59" s="273"/>
      <c r="Z59" s="273"/>
    </row>
    <row r="60" spans="1:26" x14ac:dyDescent="0.35">
      <c r="A60" s="238" t="s">
        <v>163</v>
      </c>
      <c r="B60" s="396"/>
      <c r="C60" s="263" t="s">
        <v>60</v>
      </c>
      <c r="D60" s="280"/>
      <c r="E60" s="280">
        <v>79232202.530000001</v>
      </c>
      <c r="F60" s="280">
        <v>2890926.96</v>
      </c>
      <c r="G60" s="280">
        <v>1626715287.52</v>
      </c>
      <c r="H60" s="280">
        <v>237047145.50999999</v>
      </c>
      <c r="I60" s="280">
        <v>262165898.83000001</v>
      </c>
      <c r="J60" s="280">
        <v>594892481.45000005</v>
      </c>
      <c r="K60" s="280">
        <v>727718680.97000003</v>
      </c>
      <c r="L60" s="280">
        <v>450963051.06999999</v>
      </c>
      <c r="M60" s="280">
        <v>277786662.04000002</v>
      </c>
      <c r="N60" s="280">
        <v>755325192.30999994</v>
      </c>
      <c r="O60" s="280">
        <v>1295124973.6599998</v>
      </c>
      <c r="P60" s="280">
        <v>1270149959.48</v>
      </c>
      <c r="Q60" s="280">
        <v>1164074001.97</v>
      </c>
      <c r="R60" s="280">
        <v>1145288608.3399999</v>
      </c>
      <c r="S60" s="280">
        <v>1537286521.99</v>
      </c>
      <c r="T60" s="280">
        <v>1081403420.72</v>
      </c>
      <c r="U60" s="280">
        <v>1019103889.46</v>
      </c>
      <c r="X60" s="280"/>
      <c r="Y60" s="280"/>
      <c r="Z60" s="280"/>
    </row>
    <row r="61" spans="1:26" x14ac:dyDescent="0.35">
      <c r="A61" s="238" t="s">
        <v>163</v>
      </c>
      <c r="B61" s="396"/>
      <c r="C61" s="263" t="s">
        <v>61</v>
      </c>
      <c r="D61" s="280"/>
      <c r="E61" s="280">
        <v>1470754493.0799999</v>
      </c>
      <c r="F61" s="280">
        <v>1592762508.3399999</v>
      </c>
      <c r="G61" s="280">
        <v>1269048382.8899999</v>
      </c>
      <c r="H61" s="280">
        <v>860911034.85000002</v>
      </c>
      <c r="I61" s="280">
        <v>1189877738.8999999</v>
      </c>
      <c r="J61" s="280">
        <v>1433692719.73</v>
      </c>
      <c r="K61" s="280">
        <v>1821137450.6200001</v>
      </c>
      <c r="L61" s="280">
        <v>1573485109.1500003</v>
      </c>
      <c r="M61" s="280">
        <v>2069295157.1099999</v>
      </c>
      <c r="N61" s="280">
        <v>2593367038.5399995</v>
      </c>
      <c r="O61" s="280">
        <v>3391963138.0800004</v>
      </c>
      <c r="P61" s="280">
        <v>3092215642.04</v>
      </c>
      <c r="Q61" s="280">
        <v>3111251082.1900005</v>
      </c>
      <c r="R61" s="280">
        <v>4006546322.3699999</v>
      </c>
      <c r="S61" s="280">
        <v>3669438856.1900001</v>
      </c>
      <c r="T61" s="280">
        <v>2502718691.3499999</v>
      </c>
      <c r="U61" s="280">
        <v>1910373365.28</v>
      </c>
      <c r="X61" s="280"/>
      <c r="Y61" s="280"/>
      <c r="Z61" s="280"/>
    </row>
    <row r="62" spans="1:26" x14ac:dyDescent="0.35">
      <c r="A62" s="238" t="s">
        <v>163</v>
      </c>
      <c r="B62" s="396"/>
      <c r="C62" s="263" t="s">
        <v>62</v>
      </c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280"/>
      <c r="P62" s="280"/>
      <c r="Q62" s="280"/>
      <c r="R62" s="280"/>
      <c r="S62" s="280"/>
      <c r="T62" s="280"/>
      <c r="U62" s="280"/>
      <c r="X62" s="280"/>
      <c r="Y62" s="280"/>
      <c r="Z62" s="280"/>
    </row>
    <row r="63" spans="1:26" x14ac:dyDescent="0.35">
      <c r="A63" s="238" t="s">
        <v>163</v>
      </c>
      <c r="B63" s="397"/>
      <c r="C63" s="282" t="s">
        <v>63</v>
      </c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X63" s="280"/>
      <c r="Y63" s="280"/>
      <c r="Z63" s="280"/>
    </row>
    <row r="64" spans="1:26" x14ac:dyDescent="0.35">
      <c r="A64" s="238" t="s">
        <v>163</v>
      </c>
      <c r="B64" s="395" t="s">
        <v>12</v>
      </c>
      <c r="C64" s="284" t="s">
        <v>59</v>
      </c>
      <c r="D64" s="273">
        <f>+SUM(D65:D68)</f>
        <v>0</v>
      </c>
      <c r="E64" s="273">
        <f t="shared" ref="E64" si="130">+SUM(E65:E68)</f>
        <v>2320457503.1700001</v>
      </c>
      <c r="F64" s="273">
        <f t="shared" ref="F64" si="131">+SUM(F65:F68)</f>
        <v>2685000176.6500001</v>
      </c>
      <c r="G64" s="273">
        <f t="shared" ref="G64" si="132">+SUM(G65:G68)</f>
        <v>531227779.80000001</v>
      </c>
      <c r="H64" s="273">
        <f t="shared" ref="H64" si="133">+SUM(H65:H68)</f>
        <v>1384525618.2</v>
      </c>
      <c r="I64" s="273">
        <f t="shared" ref="I64" si="134">+SUM(I65:I68)</f>
        <v>421314332.87999994</v>
      </c>
      <c r="J64" s="273">
        <f t="shared" ref="J64" si="135">+SUM(J65:J68)</f>
        <v>507403380.14000005</v>
      </c>
      <c r="K64" s="273">
        <f t="shared" ref="K64" si="136">+SUM(K65:K68)</f>
        <v>624592192.77999997</v>
      </c>
      <c r="L64" s="273">
        <f t="shared" ref="L64" si="137">+SUM(L65:L68)</f>
        <v>389422724.35999995</v>
      </c>
      <c r="M64" s="273">
        <f t="shared" ref="M64" si="138">+SUM(M65:M68)</f>
        <v>338349639.01943004</v>
      </c>
      <c r="N64" s="273">
        <f t="shared" ref="N64" si="139">+SUM(N65:N68)</f>
        <v>625309371.63662803</v>
      </c>
      <c r="O64" s="273">
        <f t="shared" ref="O64" si="140">+SUM(O65:O68)</f>
        <v>843188271.49000013</v>
      </c>
      <c r="P64" s="273">
        <f t="shared" ref="P64" si="141">+SUM(P65:P68)</f>
        <v>704858076.96999991</v>
      </c>
      <c r="Q64" s="273">
        <f t="shared" ref="Q64" si="142">+SUM(Q65:Q68)</f>
        <v>596301696.91000009</v>
      </c>
      <c r="R64" s="273">
        <f t="shared" ref="R64" si="143">+SUM(R65:R68)</f>
        <v>772596691.49000001</v>
      </c>
      <c r="S64" s="273">
        <f t="shared" ref="S64:U64" si="144">+SUM(S65:S68)</f>
        <v>1356936610.2</v>
      </c>
      <c r="T64" s="273">
        <f t="shared" si="144"/>
        <v>837135083.17999995</v>
      </c>
      <c r="U64" s="273">
        <f t="shared" si="144"/>
        <v>800830674.78999996</v>
      </c>
      <c r="X64" s="273"/>
      <c r="Y64" s="273"/>
      <c r="Z64" s="273"/>
    </row>
    <row r="65" spans="1:26" x14ac:dyDescent="0.35">
      <c r="A65" s="238" t="s">
        <v>163</v>
      </c>
      <c r="B65" s="396"/>
      <c r="C65" s="263" t="s">
        <v>60</v>
      </c>
      <c r="D65" s="280"/>
      <c r="E65" s="280">
        <v>1925339292.6099999</v>
      </c>
      <c r="F65" s="280">
        <v>2189798087.4200001</v>
      </c>
      <c r="G65" s="280">
        <v>213754652.13</v>
      </c>
      <c r="H65" s="280">
        <v>1152685976.75</v>
      </c>
      <c r="I65" s="280">
        <v>60991402.260000005</v>
      </c>
      <c r="J65" s="280">
        <v>138322455.36000001</v>
      </c>
      <c r="K65" s="280">
        <v>173379214.05000001</v>
      </c>
      <c r="L65" s="280">
        <v>29851927.199999999</v>
      </c>
      <c r="M65" s="280">
        <v>35862953.349430002</v>
      </c>
      <c r="N65" s="280">
        <v>35058078.936627999</v>
      </c>
      <c r="O65" s="280">
        <v>49537458.169999994</v>
      </c>
      <c r="P65" s="280">
        <v>34396047.289999999</v>
      </c>
      <c r="Q65" s="280">
        <v>86811249.229999989</v>
      </c>
      <c r="R65" s="280">
        <v>72299749.879999995</v>
      </c>
      <c r="S65" s="280">
        <v>108317317.09</v>
      </c>
      <c r="T65" s="280">
        <v>47527440.670000002</v>
      </c>
      <c r="U65" s="280">
        <v>24675886.649999999</v>
      </c>
      <c r="X65" s="280"/>
      <c r="Y65" s="280"/>
      <c r="Z65" s="280"/>
    </row>
    <row r="66" spans="1:26" x14ac:dyDescent="0.35">
      <c r="A66" s="238" t="s">
        <v>163</v>
      </c>
      <c r="B66" s="396"/>
      <c r="C66" s="263" t="s">
        <v>61</v>
      </c>
      <c r="D66" s="280"/>
      <c r="E66" s="280">
        <v>395118210.56</v>
      </c>
      <c r="F66" s="280">
        <v>495202089.23000002</v>
      </c>
      <c r="G66" s="280">
        <v>317473127.67000002</v>
      </c>
      <c r="H66" s="280">
        <v>231839641.45000002</v>
      </c>
      <c r="I66" s="280">
        <v>360322930.61999995</v>
      </c>
      <c r="J66" s="280">
        <v>369080924.78000003</v>
      </c>
      <c r="K66" s="280">
        <v>451212978.73000002</v>
      </c>
      <c r="L66" s="280">
        <v>359570797.15999997</v>
      </c>
      <c r="M66" s="280">
        <v>302486685.67000002</v>
      </c>
      <c r="N66" s="280">
        <v>590251292.70000005</v>
      </c>
      <c r="O66" s="280">
        <v>793650813.32000017</v>
      </c>
      <c r="P66" s="280">
        <v>670462029.67999995</v>
      </c>
      <c r="Q66" s="280">
        <v>509490447.68000007</v>
      </c>
      <c r="R66" s="280">
        <v>700296941.61000001</v>
      </c>
      <c r="S66" s="280">
        <v>1248619293.1100001</v>
      </c>
      <c r="T66" s="280">
        <v>789607642.50999999</v>
      </c>
      <c r="U66" s="280">
        <v>776154788.13999999</v>
      </c>
      <c r="X66" s="280"/>
      <c r="Y66" s="280"/>
      <c r="Z66" s="280"/>
    </row>
    <row r="67" spans="1:26" x14ac:dyDescent="0.35">
      <c r="A67" s="238" t="s">
        <v>163</v>
      </c>
      <c r="B67" s="396"/>
      <c r="C67" s="263" t="s">
        <v>62</v>
      </c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X67" s="280"/>
      <c r="Y67" s="280"/>
      <c r="Z67" s="280"/>
    </row>
    <row r="68" spans="1:26" ht="15" thickBot="1" x14ac:dyDescent="0.4">
      <c r="A68" s="238" t="s">
        <v>163</v>
      </c>
      <c r="B68" s="401"/>
      <c r="C68" s="285" t="s">
        <v>63</v>
      </c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X68" s="280"/>
      <c r="Y68" s="280"/>
      <c r="Z68" s="280"/>
    </row>
    <row r="69" spans="1:26" x14ac:dyDescent="0.35">
      <c r="A69" s="238" t="s">
        <v>163</v>
      </c>
      <c r="B69" s="402" t="s">
        <v>92</v>
      </c>
      <c r="C69" s="279" t="s">
        <v>59</v>
      </c>
      <c r="D69" s="273">
        <f>+SUM(D70:D73)</f>
        <v>0</v>
      </c>
      <c r="E69" s="273">
        <f t="shared" ref="E69" si="145">+SUM(E70:E73)</f>
        <v>512888179.24000007</v>
      </c>
      <c r="F69" s="273">
        <f t="shared" ref="F69" si="146">+SUM(F70:F73)</f>
        <v>1348009483.7100003</v>
      </c>
      <c r="G69" s="273">
        <f t="shared" ref="G69" si="147">+SUM(G70:G73)</f>
        <v>3180419394.8200006</v>
      </c>
      <c r="H69" s="273">
        <f t="shared" ref="H69" si="148">+SUM(H70:H73)</f>
        <v>3609764362.7100005</v>
      </c>
      <c r="I69" s="273">
        <f t="shared" ref="I69" si="149">+SUM(I70:I73)</f>
        <v>5469786039.7299995</v>
      </c>
      <c r="J69" s="273">
        <f t="shared" ref="J69" si="150">+SUM(J70:J73)</f>
        <v>9737566989.1800003</v>
      </c>
      <c r="K69" s="273">
        <f t="shared" ref="K69" si="151">+SUM(K70:K73)</f>
        <v>10367855841.349998</v>
      </c>
      <c r="L69" s="273">
        <f t="shared" ref="L69" si="152">+SUM(L70:L73)</f>
        <v>8729948998.6800003</v>
      </c>
      <c r="M69" s="273">
        <f t="shared" ref="M69" si="153">+SUM(M70:M73)</f>
        <v>10533086604.310001</v>
      </c>
      <c r="N69" s="273">
        <f t="shared" ref="N69" si="154">+SUM(N70:N73)</f>
        <v>17124411823.126549</v>
      </c>
      <c r="O69" s="273">
        <f t="shared" ref="O69" si="155">+SUM(O70:O73)</f>
        <v>24929995080.713398</v>
      </c>
      <c r="P69" s="273">
        <f t="shared" ref="P69" si="156">+SUM(P70:P73)</f>
        <v>18030931907.183998</v>
      </c>
      <c r="Q69" s="273">
        <f t="shared" ref="Q69" si="157">+SUM(Q70:Q73)</f>
        <v>14318139636.662693</v>
      </c>
      <c r="R69" s="273">
        <f t="shared" ref="R69" si="158">+SUM(R70:R73)</f>
        <v>23471028111.157452</v>
      </c>
      <c r="S69" s="273">
        <f t="shared" ref="S69:U69" si="159">+SUM(S70:S73)</f>
        <v>28374498863.590199</v>
      </c>
      <c r="T69" s="273">
        <f t="shared" si="159"/>
        <v>19226742637.459999</v>
      </c>
      <c r="U69" s="273">
        <f t="shared" si="159"/>
        <v>16380408398.040001</v>
      </c>
      <c r="X69" s="273"/>
      <c r="Y69" s="273"/>
      <c r="Z69" s="273"/>
    </row>
    <row r="70" spans="1:26" x14ac:dyDescent="0.35">
      <c r="A70" s="238" t="s">
        <v>163</v>
      </c>
      <c r="B70" s="402"/>
      <c r="C70" s="263" t="s">
        <v>60</v>
      </c>
      <c r="D70" s="280"/>
      <c r="E70" s="280">
        <v>3048628.36</v>
      </c>
      <c r="F70" s="280"/>
      <c r="G70" s="280">
        <v>11003624.09</v>
      </c>
      <c r="H70" s="280">
        <v>268485107.88999999</v>
      </c>
      <c r="I70" s="280">
        <v>1663398685.01</v>
      </c>
      <c r="J70" s="280">
        <v>4406259884.5799999</v>
      </c>
      <c r="K70" s="280">
        <v>4233759672.8399997</v>
      </c>
      <c r="L70" s="280">
        <v>2990577216.98</v>
      </c>
      <c r="M70" s="280">
        <v>1741715844.4799998</v>
      </c>
      <c r="N70" s="280">
        <v>3850300726.8965497</v>
      </c>
      <c r="O70" s="280">
        <v>6701008420.1733999</v>
      </c>
      <c r="P70" s="280">
        <v>5285398293.7740002</v>
      </c>
      <c r="Q70" s="280">
        <v>3310362276.6626902</v>
      </c>
      <c r="R70" s="280">
        <v>4399982305.41745</v>
      </c>
      <c r="S70" s="280">
        <v>6355642885.1101904</v>
      </c>
      <c r="T70" s="280">
        <v>3488120497.8299999</v>
      </c>
      <c r="U70" s="280">
        <v>3544576847.52</v>
      </c>
      <c r="X70" s="280"/>
      <c r="Y70" s="280"/>
      <c r="Z70" s="280"/>
    </row>
    <row r="71" spans="1:26" x14ac:dyDescent="0.35">
      <c r="A71" s="238" t="s">
        <v>163</v>
      </c>
      <c r="B71" s="402"/>
      <c r="C71" s="263" t="s">
        <v>61</v>
      </c>
      <c r="D71" s="280"/>
      <c r="E71" s="280">
        <v>509839550.88000005</v>
      </c>
      <c r="F71" s="280">
        <v>1348009483.7100003</v>
      </c>
      <c r="G71" s="280">
        <v>3169415770.7300005</v>
      </c>
      <c r="H71" s="280">
        <v>3341279254.8200006</v>
      </c>
      <c r="I71" s="280">
        <v>3806387354.7199993</v>
      </c>
      <c r="J71" s="280">
        <v>5331307104.6000004</v>
      </c>
      <c r="K71" s="280">
        <v>6134096168.5099993</v>
      </c>
      <c r="L71" s="280">
        <v>5739371781.7000008</v>
      </c>
      <c r="M71" s="280">
        <v>8791370759.8300018</v>
      </c>
      <c r="N71" s="280">
        <v>13274111096.23</v>
      </c>
      <c r="O71" s="280">
        <v>18228986660.539997</v>
      </c>
      <c r="P71" s="280">
        <v>12745533613.409996</v>
      </c>
      <c r="Q71" s="280">
        <v>11007777360.000004</v>
      </c>
      <c r="R71" s="280">
        <v>19071045805.740002</v>
      </c>
      <c r="S71" s="280">
        <v>22018855978.480007</v>
      </c>
      <c r="T71" s="280">
        <v>15738622139.629999</v>
      </c>
      <c r="U71" s="280">
        <v>12835831550.52</v>
      </c>
      <c r="X71" s="280"/>
      <c r="Y71" s="280"/>
      <c r="Z71" s="280"/>
    </row>
    <row r="72" spans="1:26" x14ac:dyDescent="0.35">
      <c r="A72" s="238" t="s">
        <v>163</v>
      </c>
      <c r="B72" s="402"/>
      <c r="C72" s="263" t="s">
        <v>62</v>
      </c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X72" s="280"/>
      <c r="Y72" s="280"/>
      <c r="Z72" s="280"/>
    </row>
    <row r="73" spans="1:26" x14ac:dyDescent="0.35">
      <c r="A73" s="238" t="s">
        <v>163</v>
      </c>
      <c r="B73" s="403"/>
      <c r="C73" s="287" t="s">
        <v>63</v>
      </c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X73" s="280"/>
      <c r="Y73" s="280"/>
      <c r="Z73" s="280"/>
    </row>
    <row r="74" spans="1:26" x14ac:dyDescent="0.35">
      <c r="A74" s="238" t="s">
        <v>163</v>
      </c>
      <c r="B74" s="395" t="s">
        <v>93</v>
      </c>
      <c r="C74" s="284" t="s">
        <v>59</v>
      </c>
      <c r="D74" s="273">
        <f>+SUM(D75:D78)</f>
        <v>0</v>
      </c>
      <c r="E74" s="273">
        <f t="shared" ref="E74" si="160">+SUM(E75:E78)</f>
        <v>34866232.560000002</v>
      </c>
      <c r="F74" s="273">
        <f t="shared" ref="F74" si="161">+SUM(F75:F78)</f>
        <v>38693081.670000002</v>
      </c>
      <c r="G74" s="273">
        <f t="shared" ref="G74" si="162">+SUM(G75:G78)</f>
        <v>136036201.87</v>
      </c>
      <c r="H74" s="273">
        <f t="shared" ref="H74" si="163">+SUM(H75:H78)</f>
        <v>144408967.50999999</v>
      </c>
      <c r="I74" s="273">
        <f t="shared" ref="I74" si="164">+SUM(I75:I78)</f>
        <v>82817663.280000001</v>
      </c>
      <c r="J74" s="273">
        <f t="shared" ref="J74" si="165">+SUM(J75:J78)</f>
        <v>147709464.06</v>
      </c>
      <c r="K74" s="273">
        <f t="shared" ref="K74" si="166">+SUM(K75:K78)</f>
        <v>83102341.210000008</v>
      </c>
      <c r="L74" s="273">
        <f t="shared" ref="L74" si="167">+SUM(L75:L78)</f>
        <v>110209073.83999999</v>
      </c>
      <c r="M74" s="273">
        <f t="shared" ref="M74" si="168">+SUM(M75:M78)</f>
        <v>143311567.14000002</v>
      </c>
      <c r="N74" s="273">
        <f t="shared" ref="N74" si="169">+SUM(N75:N78)</f>
        <v>132475655.26999998</v>
      </c>
      <c r="O74" s="273">
        <f t="shared" ref="O74" si="170">+SUM(O75:O78)</f>
        <v>133054705.47</v>
      </c>
      <c r="P74" s="273">
        <f t="shared" ref="P74" si="171">+SUM(P75:P78)</f>
        <v>215114843.70000002</v>
      </c>
      <c r="Q74" s="273">
        <f t="shared" ref="Q74" si="172">+SUM(Q75:Q78)</f>
        <v>197869267.57000002</v>
      </c>
      <c r="R74" s="273">
        <f t="shared" ref="R74" si="173">+SUM(R75:R78)</f>
        <v>235894684.42000002</v>
      </c>
      <c r="S74" s="273">
        <f t="shared" ref="S74:U74" si="174">+SUM(S75:S78)</f>
        <v>252566687.64999998</v>
      </c>
      <c r="T74" s="273">
        <f t="shared" si="174"/>
        <v>66716811.539999999</v>
      </c>
      <c r="U74" s="273">
        <f t="shared" si="174"/>
        <v>54786023.700000003</v>
      </c>
      <c r="X74" s="273"/>
      <c r="Y74" s="273"/>
      <c r="Z74" s="273"/>
    </row>
    <row r="75" spans="1:26" x14ac:dyDescent="0.35">
      <c r="A75" s="238" t="s">
        <v>163</v>
      </c>
      <c r="B75" s="396"/>
      <c r="C75" s="263" t="s">
        <v>60</v>
      </c>
      <c r="D75" s="280"/>
      <c r="E75" s="280">
        <v>6373675.0899999999</v>
      </c>
      <c r="F75" s="280">
        <v>7064495.3600000003</v>
      </c>
      <c r="G75" s="280">
        <v>31830038.390000001</v>
      </c>
      <c r="H75" s="280">
        <v>73909176.890000001</v>
      </c>
      <c r="I75" s="280">
        <v>35051020.390000001</v>
      </c>
      <c r="J75" s="280">
        <v>12156774.560000001</v>
      </c>
      <c r="K75" s="280">
        <v>14865933.18</v>
      </c>
      <c r="L75" s="280">
        <v>5774437.3300000001</v>
      </c>
      <c r="M75" s="280">
        <v>9608517.3399999999</v>
      </c>
      <c r="N75" s="280">
        <v>9137810.2899999991</v>
      </c>
      <c r="O75" s="280">
        <v>9045482.8599999994</v>
      </c>
      <c r="P75" s="280">
        <v>5677508.6200000001</v>
      </c>
      <c r="Q75" s="280">
        <v>17357141.02</v>
      </c>
      <c r="R75" s="280">
        <v>28453798.379999999</v>
      </c>
      <c r="S75" s="280">
        <v>14834382.199999999</v>
      </c>
      <c r="T75" s="280">
        <v>12224760.460000001</v>
      </c>
      <c r="U75" s="280">
        <v>27388162.829999998</v>
      </c>
      <c r="X75" s="280"/>
      <c r="Y75" s="280"/>
      <c r="Z75" s="280"/>
    </row>
    <row r="76" spans="1:26" x14ac:dyDescent="0.35">
      <c r="A76" s="238" t="s">
        <v>163</v>
      </c>
      <c r="B76" s="396"/>
      <c r="C76" s="263" t="s">
        <v>61</v>
      </c>
      <c r="D76" s="280"/>
      <c r="E76" s="280">
        <v>28492557.469999999</v>
      </c>
      <c r="F76" s="280">
        <v>31628586.310000002</v>
      </c>
      <c r="G76" s="280">
        <v>104206163.47999999</v>
      </c>
      <c r="H76" s="280">
        <v>70499790.620000005</v>
      </c>
      <c r="I76" s="280">
        <v>47766642.890000001</v>
      </c>
      <c r="J76" s="280">
        <v>135552689.5</v>
      </c>
      <c r="K76" s="280">
        <v>68236408.030000001</v>
      </c>
      <c r="L76" s="280">
        <v>104434636.50999999</v>
      </c>
      <c r="M76" s="280">
        <v>133703049.80000001</v>
      </c>
      <c r="N76" s="280">
        <v>123337844.97999999</v>
      </c>
      <c r="O76" s="280">
        <v>124009222.61</v>
      </c>
      <c r="P76" s="280">
        <v>209437335.08000001</v>
      </c>
      <c r="Q76" s="280">
        <v>180512126.55000001</v>
      </c>
      <c r="R76" s="280">
        <v>207440886.04000002</v>
      </c>
      <c r="S76" s="280">
        <v>237732305.44999999</v>
      </c>
      <c r="T76" s="280">
        <v>54492051.079999998</v>
      </c>
      <c r="U76" s="280">
        <v>27397860.870000001</v>
      </c>
      <c r="X76" s="280"/>
      <c r="Y76" s="280"/>
      <c r="Z76" s="280"/>
    </row>
    <row r="77" spans="1:26" x14ac:dyDescent="0.35">
      <c r="A77" s="238" t="s">
        <v>163</v>
      </c>
      <c r="B77" s="396"/>
      <c r="C77" s="263" t="s">
        <v>62</v>
      </c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0"/>
      <c r="P77" s="280"/>
      <c r="Q77" s="280"/>
      <c r="R77" s="280"/>
      <c r="S77" s="280"/>
      <c r="T77" s="280"/>
      <c r="U77" s="280"/>
      <c r="X77" s="280"/>
      <c r="Y77" s="280"/>
      <c r="Z77" s="280"/>
    </row>
    <row r="78" spans="1:26" x14ac:dyDescent="0.35">
      <c r="A78" s="238" t="s">
        <v>163</v>
      </c>
      <c r="B78" s="397"/>
      <c r="C78" s="282" t="s">
        <v>63</v>
      </c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X78" s="280"/>
      <c r="Y78" s="280"/>
      <c r="Z78" s="280"/>
    </row>
    <row r="79" spans="1:26" x14ac:dyDescent="0.35">
      <c r="A79" s="238" t="s">
        <v>163</v>
      </c>
      <c r="B79" s="402" t="s">
        <v>94</v>
      </c>
      <c r="C79" s="279" t="s">
        <v>59</v>
      </c>
      <c r="D79" s="273">
        <f>+SUM(D80:D83)</f>
        <v>0</v>
      </c>
      <c r="E79" s="273">
        <f t="shared" ref="E79" si="175">+SUM(E80:E83)</f>
        <v>1135287884.0700002</v>
      </c>
      <c r="F79" s="273">
        <f t="shared" ref="F79" si="176">+SUM(F80:F83)</f>
        <v>1049857714.5499998</v>
      </c>
      <c r="G79" s="273">
        <f t="shared" ref="G79" si="177">+SUM(G80:G83)</f>
        <v>954429270.53000021</v>
      </c>
      <c r="H79" s="273">
        <f t="shared" ref="H79" si="178">+SUM(H80:H83)</f>
        <v>439295860.62999994</v>
      </c>
      <c r="I79" s="273">
        <f t="shared" ref="I79" si="179">+SUM(I80:I83)</f>
        <v>1145063904.6600003</v>
      </c>
      <c r="J79" s="273">
        <f t="shared" ref="J79" si="180">+SUM(J80:J83)</f>
        <v>1234968397.0300012</v>
      </c>
      <c r="K79" s="273">
        <f t="shared" ref="K79" si="181">+SUM(K80:K83)</f>
        <v>1464117166.9100013</v>
      </c>
      <c r="L79" s="273">
        <f t="shared" ref="L79" si="182">+SUM(L80:L83)</f>
        <v>1034625027.5099995</v>
      </c>
      <c r="M79" s="273">
        <f t="shared" ref="M79" si="183">+SUM(M80:M83)</f>
        <v>1586680635.4772699</v>
      </c>
      <c r="N79" s="273">
        <f t="shared" ref="N79" si="184">+SUM(N80:N83)</f>
        <v>1949080215.39256</v>
      </c>
      <c r="O79" s="273">
        <f t="shared" ref="O79" si="185">+SUM(O80:O83)</f>
        <v>2341407409.0153537</v>
      </c>
      <c r="P79" s="273">
        <f t="shared" ref="P79" si="186">+SUM(P80:P83)</f>
        <v>1932389955.8030138</v>
      </c>
      <c r="Q79" s="273">
        <f t="shared" ref="Q79" si="187">+SUM(Q80:Q83)</f>
        <v>2095450326.3696644</v>
      </c>
      <c r="R79" s="273">
        <f t="shared" ref="R79" si="188">+SUM(R80:R83)</f>
        <v>2917987028.688201</v>
      </c>
      <c r="S79" s="273">
        <f t="shared" ref="S79:U79" si="189">+SUM(S80:S83)</f>
        <v>2855689779.1761427</v>
      </c>
      <c r="T79" s="273">
        <f t="shared" si="189"/>
        <v>1429762580.9400015</v>
      </c>
      <c r="U79" s="273">
        <f t="shared" si="189"/>
        <v>1485537152.7200003</v>
      </c>
      <c r="X79" s="280"/>
      <c r="Y79" s="280"/>
      <c r="Z79" s="280"/>
    </row>
    <row r="80" spans="1:26" x14ac:dyDescent="0.35">
      <c r="A80" s="238" t="s">
        <v>163</v>
      </c>
      <c r="B80" s="402"/>
      <c r="C80" s="263" t="s">
        <v>60</v>
      </c>
      <c r="D80" s="280"/>
      <c r="E80" s="280">
        <f>+E35-E70-E75</f>
        <v>793952192.50999999</v>
      </c>
      <c r="F80" s="280">
        <f t="shared" ref="F80:U80" si="190">+F35-F70-F75</f>
        <v>526995468.65000004</v>
      </c>
      <c r="G80" s="280">
        <f t="shared" si="190"/>
        <v>496465611.44</v>
      </c>
      <c r="H80" s="280">
        <f t="shared" si="190"/>
        <v>11071578.170000002</v>
      </c>
      <c r="I80" s="280">
        <f t="shared" si="190"/>
        <v>579745774.30000031</v>
      </c>
      <c r="J80" s="280">
        <f t="shared" si="190"/>
        <v>623818843.52000093</v>
      </c>
      <c r="K80" s="280">
        <f t="shared" si="190"/>
        <v>881203233.5799998</v>
      </c>
      <c r="L80" s="280">
        <f t="shared" si="190"/>
        <v>470448379.42000002</v>
      </c>
      <c r="M80" s="280">
        <f t="shared" si="190"/>
        <v>436548050.45727009</v>
      </c>
      <c r="N80" s="280">
        <f t="shared" si="190"/>
        <v>679711625.48256063</v>
      </c>
      <c r="O80" s="280">
        <f t="shared" si="190"/>
        <v>686773026.54535162</v>
      </c>
      <c r="P80" s="280">
        <f t="shared" si="190"/>
        <v>521056063.24301422</v>
      </c>
      <c r="Q80" s="280">
        <f t="shared" si="190"/>
        <v>476528791.77966499</v>
      </c>
      <c r="R80" s="280">
        <f t="shared" si="190"/>
        <v>890723995.11820042</v>
      </c>
      <c r="S80" s="280">
        <f t="shared" si="190"/>
        <v>477019254.62614232</v>
      </c>
      <c r="T80" s="280">
        <f t="shared" si="190"/>
        <v>214748280.86999992</v>
      </c>
      <c r="U80" s="280">
        <f t="shared" si="190"/>
        <v>203910659.49999994</v>
      </c>
      <c r="X80" s="280"/>
      <c r="Y80" s="280"/>
      <c r="Z80" s="280"/>
    </row>
    <row r="81" spans="1:26" x14ac:dyDescent="0.35">
      <c r="A81" s="238" t="s">
        <v>163</v>
      </c>
      <c r="B81" s="402"/>
      <c r="C81" s="263" t="s">
        <v>61</v>
      </c>
      <c r="D81" s="280"/>
      <c r="E81" s="280">
        <f>+E36-E71-E76</f>
        <v>341335691.56000018</v>
      </c>
      <c r="F81" s="280">
        <f t="shared" ref="F81:U81" si="191">+F36-F71-F76</f>
        <v>522862245.8999998</v>
      </c>
      <c r="G81" s="280">
        <f t="shared" si="191"/>
        <v>457963659.09000015</v>
      </c>
      <c r="H81" s="280">
        <f t="shared" si="191"/>
        <v>428224282.45999992</v>
      </c>
      <c r="I81" s="280">
        <f t="shared" si="191"/>
        <v>565318130.36000001</v>
      </c>
      <c r="J81" s="280">
        <f t="shared" si="191"/>
        <v>611149553.51000023</v>
      </c>
      <c r="K81" s="280">
        <f t="shared" si="191"/>
        <v>582913933.33000159</v>
      </c>
      <c r="L81" s="280">
        <f t="shared" si="191"/>
        <v>564176648.08999944</v>
      </c>
      <c r="M81" s="280">
        <f t="shared" si="191"/>
        <v>1150132585.0199997</v>
      </c>
      <c r="N81" s="280">
        <f t="shared" si="191"/>
        <v>1269368589.9099994</v>
      </c>
      <c r="O81" s="280">
        <f t="shared" si="191"/>
        <v>1654634382.4700019</v>
      </c>
      <c r="P81" s="280">
        <f t="shared" si="191"/>
        <v>1411333892.5599995</v>
      </c>
      <c r="Q81" s="280">
        <f t="shared" si="191"/>
        <v>1618921534.5899994</v>
      </c>
      <c r="R81" s="280">
        <f t="shared" si="191"/>
        <v>2027263033.5700006</v>
      </c>
      <c r="S81" s="280">
        <f t="shared" si="191"/>
        <v>2378670524.5500002</v>
      </c>
      <c r="T81" s="280">
        <f t="shared" si="191"/>
        <v>1215014300.0700016</v>
      </c>
      <c r="U81" s="280">
        <f t="shared" si="191"/>
        <v>1281626493.2200003</v>
      </c>
      <c r="X81" s="280"/>
      <c r="Y81" s="280"/>
      <c r="Z81" s="280"/>
    </row>
    <row r="82" spans="1:26" x14ac:dyDescent="0.35">
      <c r="A82" s="238" t="s">
        <v>163</v>
      </c>
      <c r="B82" s="402"/>
      <c r="C82" s="263" t="s">
        <v>62</v>
      </c>
      <c r="D82" s="280"/>
      <c r="E82" s="280"/>
      <c r="F82" s="280"/>
      <c r="G82" s="280"/>
      <c r="H82" s="280"/>
      <c r="I82" s="280"/>
      <c r="J82" s="280"/>
      <c r="K82" s="280"/>
      <c r="L82" s="280"/>
      <c r="M82" s="280"/>
      <c r="N82" s="280"/>
      <c r="O82" s="280"/>
      <c r="P82" s="280"/>
      <c r="Q82" s="280"/>
      <c r="R82" s="280"/>
      <c r="S82" s="280"/>
      <c r="T82" s="280"/>
      <c r="U82" s="280"/>
      <c r="X82" s="280"/>
      <c r="Y82" s="280"/>
      <c r="Z82" s="280"/>
    </row>
    <row r="83" spans="1:26" x14ac:dyDescent="0.35">
      <c r="A83" s="238" t="s">
        <v>163</v>
      </c>
      <c r="B83" s="404"/>
      <c r="C83" s="288" t="s">
        <v>63</v>
      </c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X83" s="280"/>
      <c r="Y83" s="280"/>
      <c r="Z83" s="280"/>
    </row>
    <row r="84" spans="1:26" x14ac:dyDescent="0.35">
      <c r="A84" s="238" t="s">
        <v>163</v>
      </c>
    </row>
    <row r="85" spans="1:26" x14ac:dyDescent="0.35">
      <c r="A85" s="238" t="s">
        <v>163</v>
      </c>
      <c r="B85" s="270"/>
    </row>
    <row r="86" spans="1:26" x14ac:dyDescent="0.35">
      <c r="A86" s="238" t="s">
        <v>104</v>
      </c>
      <c r="B86" s="267" t="s">
        <v>172</v>
      </c>
      <c r="C86" s="267" t="s">
        <v>68</v>
      </c>
      <c r="D86" s="268" t="s">
        <v>145</v>
      </c>
      <c r="E86" s="268" t="s">
        <v>146</v>
      </c>
      <c r="F86" s="268" t="s">
        <v>147</v>
      </c>
      <c r="G86" s="268" t="s">
        <v>148</v>
      </c>
      <c r="H86" s="268" t="s">
        <v>149</v>
      </c>
      <c r="I86" s="268" t="s">
        <v>150</v>
      </c>
      <c r="J86" s="268" t="s">
        <v>151</v>
      </c>
      <c r="K86" s="268" t="s">
        <v>152</v>
      </c>
      <c r="L86" s="268" t="s">
        <v>153</v>
      </c>
      <c r="M86" s="268" t="s">
        <v>154</v>
      </c>
      <c r="N86" s="268" t="s">
        <v>155</v>
      </c>
      <c r="O86" s="268" t="s">
        <v>156</v>
      </c>
      <c r="P86" s="268" t="s">
        <v>157</v>
      </c>
      <c r="Q86" s="268" t="s">
        <v>158</v>
      </c>
      <c r="R86" s="268" t="s">
        <v>159</v>
      </c>
      <c r="S86" s="268" t="s">
        <v>160</v>
      </c>
      <c r="T86" s="268" t="s">
        <v>164</v>
      </c>
      <c r="U86" s="268" t="s">
        <v>165</v>
      </c>
      <c r="X86" s="291"/>
      <c r="Y86" s="291"/>
      <c r="Z86" s="291"/>
    </row>
    <row r="87" spans="1:26" s="240" customFormat="1" x14ac:dyDescent="0.35">
      <c r="A87" s="238" t="s">
        <v>163</v>
      </c>
      <c r="B87" s="239" t="s">
        <v>168</v>
      </c>
      <c r="C87" s="239" t="s">
        <v>167</v>
      </c>
      <c r="D87" s="241"/>
      <c r="E87" s="241">
        <v>1199093000000</v>
      </c>
      <c r="F87" s="241">
        <v>1315756000000</v>
      </c>
      <c r="G87" s="241">
        <v>1488788000000</v>
      </c>
      <c r="H87" s="241">
        <v>1717951000000</v>
      </c>
      <c r="I87" s="241">
        <v>1957750000000</v>
      </c>
      <c r="J87" s="241">
        <v>2170583999999.9998</v>
      </c>
      <c r="K87" s="241">
        <v>2409450000000</v>
      </c>
      <c r="L87" s="241">
        <v>2720263000000</v>
      </c>
      <c r="M87" s="241">
        <v>3109803000000</v>
      </c>
      <c r="N87" s="241">
        <v>3333039000000</v>
      </c>
      <c r="O87" s="241">
        <v>3885847000000</v>
      </c>
      <c r="P87" s="241">
        <v>4376381999999.9995</v>
      </c>
      <c r="Q87" s="241">
        <v>4814760000000</v>
      </c>
      <c r="R87" s="241">
        <v>5331619000000</v>
      </c>
      <c r="S87" s="241">
        <v>5778952000000</v>
      </c>
      <c r="T87" s="241">
        <v>6000572000000</v>
      </c>
      <c r="U87" s="241">
        <v>6266895000000</v>
      </c>
      <c r="X87" s="245"/>
      <c r="Y87" s="245"/>
      <c r="Z87" s="245"/>
    </row>
    <row r="88" spans="1:26" s="240" customFormat="1" x14ac:dyDescent="0.35">
      <c r="A88" s="238" t="s">
        <v>163</v>
      </c>
      <c r="B88" s="242" t="s">
        <v>171</v>
      </c>
      <c r="C88" s="242" t="s">
        <v>173</v>
      </c>
      <c r="D88" s="243"/>
      <c r="E88" s="357">
        <v>1.8294231220756101</v>
      </c>
      <c r="F88" s="357">
        <v>2.3496317093224399</v>
      </c>
      <c r="G88" s="357">
        <v>2.9203630177551898</v>
      </c>
      <c r="H88" s="357">
        <v>3.0774751184780098</v>
      </c>
      <c r="I88" s="357">
        <v>2.9251194495158601</v>
      </c>
      <c r="J88" s="357">
        <v>2.4343900362318802</v>
      </c>
      <c r="K88" s="357">
        <v>2.17532666666667</v>
      </c>
      <c r="L88" s="357">
        <v>1.94705833333333</v>
      </c>
      <c r="M88" s="357">
        <v>1.8337666666666701</v>
      </c>
      <c r="N88" s="357">
        <v>1.99942817314426</v>
      </c>
      <c r="O88" s="357">
        <v>1.7592267105871799</v>
      </c>
      <c r="P88" s="357">
        <v>1.6728287552565899</v>
      </c>
      <c r="Q88" s="357">
        <v>1.9530686111248701</v>
      </c>
      <c r="R88" s="357">
        <v>2.1560891512631102</v>
      </c>
      <c r="S88" s="357">
        <v>2.3529519627666899</v>
      </c>
      <c r="T88" s="357">
        <v>3.3269043827687899</v>
      </c>
      <c r="U88" s="357">
        <v>3.4905019875900201</v>
      </c>
      <c r="X88" s="245"/>
      <c r="Y88" s="245"/>
      <c r="Z88" s="245"/>
    </row>
    <row r="89" spans="1:26" s="240" customFormat="1" x14ac:dyDescent="0.35">
      <c r="A89" s="238" t="s">
        <v>163</v>
      </c>
      <c r="B89" s="244" t="s">
        <v>69</v>
      </c>
      <c r="C89" s="244" t="s">
        <v>173</v>
      </c>
      <c r="D89" s="245"/>
      <c r="E89" s="358">
        <v>175287587</v>
      </c>
      <c r="F89" s="358">
        <v>177750670</v>
      </c>
      <c r="G89" s="358">
        <v>180151021</v>
      </c>
      <c r="H89" s="358">
        <v>182482149</v>
      </c>
      <c r="I89" s="358">
        <v>184738458</v>
      </c>
      <c r="J89" s="358">
        <v>186917361</v>
      </c>
      <c r="K89" s="358">
        <v>189012412</v>
      </c>
      <c r="L89" s="358">
        <v>191026637</v>
      </c>
      <c r="M89" s="358">
        <v>192979029</v>
      </c>
      <c r="N89" s="358">
        <v>194895996</v>
      </c>
      <c r="O89" s="358">
        <v>196796269</v>
      </c>
      <c r="P89" s="358">
        <v>198686688</v>
      </c>
      <c r="Q89" s="358">
        <v>200560983</v>
      </c>
      <c r="R89" s="358">
        <v>202408632</v>
      </c>
      <c r="S89" s="358">
        <v>204213133</v>
      </c>
      <c r="T89" s="358">
        <v>205962108</v>
      </c>
      <c r="U89" s="358">
        <v>207652865</v>
      </c>
      <c r="X89" s="245"/>
      <c r="Y89" s="245"/>
      <c r="Z89" s="245"/>
    </row>
    <row r="90" spans="1:26" x14ac:dyDescent="0.35">
      <c r="A90" s="238" t="s">
        <v>163</v>
      </c>
      <c r="B90" s="246" t="s">
        <v>169</v>
      </c>
      <c r="C90" s="246" t="s">
        <v>167</v>
      </c>
      <c r="D90" s="247"/>
      <c r="E90" s="247">
        <v>413470000000</v>
      </c>
      <c r="F90" s="247">
        <v>476740000000</v>
      </c>
      <c r="G90" s="247">
        <v>579382000000</v>
      </c>
      <c r="H90" s="247">
        <v>704277000000</v>
      </c>
      <c r="I90" s="247">
        <v>748617000000</v>
      </c>
      <c r="J90" s="247">
        <v>863666000000</v>
      </c>
      <c r="K90" s="247">
        <v>944672000000</v>
      </c>
      <c r="L90" s="247">
        <v>1023693000000</v>
      </c>
      <c r="M90" s="247">
        <v>1163562000000</v>
      </c>
      <c r="N90" s="247">
        <v>1236844000000</v>
      </c>
      <c r="O90" s="247">
        <v>1507576000000</v>
      </c>
      <c r="P90" s="247">
        <v>1644450000000</v>
      </c>
      <c r="Q90" s="247">
        <v>1792431000000</v>
      </c>
      <c r="R90" s="247">
        <v>1996508000000</v>
      </c>
      <c r="S90" s="247">
        <v>2186877000000</v>
      </c>
      <c r="T90" s="247">
        <v>2295798000000</v>
      </c>
      <c r="U90" s="247">
        <v>2460398000000</v>
      </c>
      <c r="V90" s="240"/>
      <c r="W90" s="240"/>
      <c r="X90" s="245"/>
      <c r="Y90" s="245"/>
      <c r="Z90" s="245"/>
    </row>
    <row r="91" spans="1:26" x14ac:dyDescent="0.35">
      <c r="A91" s="238" t="s">
        <v>163</v>
      </c>
      <c r="B91" s="263"/>
      <c r="C91" s="263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X91" s="290"/>
      <c r="Y91" s="290"/>
      <c r="Z91" s="290"/>
    </row>
    <row r="92" spans="1:26" x14ac:dyDescent="0.35">
      <c r="A92" s="238" t="s">
        <v>163</v>
      </c>
      <c r="B92" s="263"/>
      <c r="C92" s="263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X92" s="290"/>
      <c r="Y92" s="290"/>
      <c r="Z92" s="290"/>
    </row>
    <row r="93" spans="1:26" ht="15" customHeight="1" x14ac:dyDescent="0.35">
      <c r="A93" s="238" t="s">
        <v>163</v>
      </c>
      <c r="B93" s="267" t="s">
        <v>100</v>
      </c>
      <c r="C93" s="267" t="s">
        <v>58</v>
      </c>
      <c r="D93" s="268">
        <v>1999</v>
      </c>
      <c r="E93" s="268">
        <v>2000</v>
      </c>
      <c r="F93" s="268">
        <v>2001</v>
      </c>
      <c r="G93" s="268">
        <v>2002</v>
      </c>
      <c r="H93" s="268">
        <v>2003</v>
      </c>
      <c r="I93" s="268">
        <v>2004</v>
      </c>
      <c r="J93" s="268">
        <v>2005</v>
      </c>
      <c r="K93" s="268">
        <v>2006</v>
      </c>
      <c r="L93" s="268">
        <v>2007</v>
      </c>
      <c r="M93" s="268">
        <v>2008</v>
      </c>
      <c r="N93" s="268">
        <v>2009</v>
      </c>
      <c r="O93" s="268">
        <v>2010</v>
      </c>
      <c r="P93" s="268">
        <v>2011</v>
      </c>
      <c r="Q93" s="268">
        <v>2012</v>
      </c>
      <c r="R93" s="268">
        <v>2013</v>
      </c>
      <c r="S93" s="268">
        <v>2014</v>
      </c>
      <c r="T93" s="268" t="s">
        <v>164</v>
      </c>
      <c r="U93" s="268" t="s">
        <v>165</v>
      </c>
      <c r="X93" s="291"/>
      <c r="Y93" s="291"/>
      <c r="Z93" s="291"/>
    </row>
    <row r="94" spans="1:26" ht="15" customHeight="1" x14ac:dyDescent="0.35">
      <c r="A94" s="238" t="s">
        <v>163</v>
      </c>
      <c r="B94" s="398" t="s">
        <v>0</v>
      </c>
      <c r="C94" s="269" t="s">
        <v>125</v>
      </c>
      <c r="D94" s="235"/>
      <c r="E94" s="235">
        <f>(E8/E$8)*100</f>
        <v>100</v>
      </c>
      <c r="F94" s="235">
        <f t="shared" ref="E94:S104" si="192">(F8/F$8)*100</f>
        <v>100</v>
      </c>
      <c r="G94" s="235">
        <f t="shared" si="192"/>
        <v>100</v>
      </c>
      <c r="H94" s="235">
        <f t="shared" si="192"/>
        <v>100</v>
      </c>
      <c r="I94" s="235">
        <f t="shared" si="192"/>
        <v>100</v>
      </c>
      <c r="J94" s="235">
        <f t="shared" si="192"/>
        <v>100</v>
      </c>
      <c r="K94" s="235">
        <f t="shared" si="192"/>
        <v>100</v>
      </c>
      <c r="L94" s="235">
        <f t="shared" si="192"/>
        <v>100</v>
      </c>
      <c r="M94" s="235">
        <f t="shared" si="192"/>
        <v>100</v>
      </c>
      <c r="N94" s="235">
        <f t="shared" si="192"/>
        <v>100</v>
      </c>
      <c r="O94" s="235">
        <f t="shared" si="192"/>
        <v>100</v>
      </c>
      <c r="P94" s="235">
        <f t="shared" si="192"/>
        <v>100</v>
      </c>
      <c r="Q94" s="235">
        <f t="shared" si="192"/>
        <v>100</v>
      </c>
      <c r="R94" s="235">
        <f t="shared" si="192"/>
        <v>100</v>
      </c>
      <c r="S94" s="235">
        <f>(S8/S$8)*100</f>
        <v>100</v>
      </c>
      <c r="T94" s="235">
        <f>(T8/T$8)*100</f>
        <v>100</v>
      </c>
      <c r="U94" s="235">
        <f>(U8/U$8)*100</f>
        <v>100</v>
      </c>
      <c r="X94" s="270"/>
      <c r="Y94" s="270"/>
      <c r="Z94" s="270"/>
    </row>
    <row r="95" spans="1:26" ht="15" customHeight="1" x14ac:dyDescent="0.35">
      <c r="A95" s="238" t="s">
        <v>163</v>
      </c>
      <c r="B95" s="399"/>
      <c r="C95" s="269" t="s">
        <v>124</v>
      </c>
      <c r="D95" s="235"/>
      <c r="E95" s="235">
        <f>(E9/E$8)*100</f>
        <v>65.106143139715712</v>
      </c>
      <c r="F95" s="235">
        <f t="shared" si="192"/>
        <v>61.282371627082419</v>
      </c>
      <c r="G95" s="235">
        <f t="shared" si="192"/>
        <v>55.416321552361467</v>
      </c>
      <c r="H95" s="235">
        <f t="shared" si="192"/>
        <v>51.750417185604469</v>
      </c>
      <c r="I95" s="235">
        <f t="shared" si="192"/>
        <v>54.563159329135679</v>
      </c>
      <c r="J95" s="235">
        <f t="shared" si="192"/>
        <v>54.144395116284684</v>
      </c>
      <c r="K95" s="235">
        <f t="shared" si="192"/>
        <v>56.539918157841264</v>
      </c>
      <c r="L95" s="235">
        <f t="shared" si="192"/>
        <v>50.273868079390041</v>
      </c>
      <c r="M95" s="235">
        <f t="shared" si="192"/>
        <v>50.407239255222969</v>
      </c>
      <c r="N95" s="235">
        <f t="shared" si="192"/>
        <v>44.406503787593024</v>
      </c>
      <c r="O95" s="235">
        <f t="shared" si="192"/>
        <v>48.859615763791595</v>
      </c>
      <c r="P95" s="235">
        <f t="shared" si="192"/>
        <v>46.037162920763727</v>
      </c>
      <c r="Q95" s="235">
        <f t="shared" si="192"/>
        <v>43.431292475315885</v>
      </c>
      <c r="R95" s="235">
        <f t="shared" si="192"/>
        <v>45.223827113993245</v>
      </c>
      <c r="S95" s="235">
        <f t="shared" si="192"/>
        <v>52.763806720542185</v>
      </c>
      <c r="T95" s="235">
        <f t="shared" ref="T95:U95" si="193">(T9/T$8)*100</f>
        <v>51.578182890343868</v>
      </c>
      <c r="U95" s="235">
        <f t="shared" si="193"/>
        <v>57.463912939444924</v>
      </c>
      <c r="X95" s="270"/>
      <c r="Y95" s="270"/>
      <c r="Z95" s="270"/>
    </row>
    <row r="96" spans="1:26" ht="15" customHeight="1" x14ac:dyDescent="0.35">
      <c r="A96" s="238" t="s">
        <v>163</v>
      </c>
      <c r="B96" s="399"/>
      <c r="C96" s="271" t="s">
        <v>126</v>
      </c>
      <c r="D96" s="235"/>
      <c r="E96" s="235">
        <f t="shared" si="192"/>
        <v>40.607645174798925</v>
      </c>
      <c r="F96" s="235">
        <f t="shared" si="192"/>
        <v>42.910799696353571</v>
      </c>
      <c r="G96" s="235">
        <f t="shared" si="192"/>
        <v>31.084215662999586</v>
      </c>
      <c r="H96" s="235">
        <f t="shared" si="192"/>
        <v>25.982297548422135</v>
      </c>
      <c r="I96" s="235">
        <f t="shared" si="192"/>
        <v>30.608007090300571</v>
      </c>
      <c r="J96" s="235">
        <f t="shared" si="192"/>
        <v>38.265345312394736</v>
      </c>
      <c r="K96" s="235">
        <f t="shared" si="192"/>
        <v>35.806171462336231</v>
      </c>
      <c r="L96" s="235">
        <f t="shared" si="192"/>
        <v>24.925927105697792</v>
      </c>
      <c r="M96" s="235">
        <f t="shared" si="192"/>
        <v>24.208324603289505</v>
      </c>
      <c r="N96" s="235">
        <f t="shared" si="192"/>
        <v>30.031997335558529</v>
      </c>
      <c r="O96" s="235">
        <f t="shared" si="192"/>
        <v>33.358681266911645</v>
      </c>
      <c r="P96" s="235">
        <f t="shared" si="192"/>
        <v>28.040428632744046</v>
      </c>
      <c r="Q96" s="235">
        <f t="shared" si="192"/>
        <v>23.703083314349332</v>
      </c>
      <c r="R96" s="235">
        <f t="shared" si="192"/>
        <v>27.665196750333564</v>
      </c>
      <c r="S96" s="235">
        <f t="shared" si="192"/>
        <v>32.561470727326764</v>
      </c>
      <c r="T96" s="235">
        <f t="shared" ref="T96:U96" si="194">(T10/T$8)*100</f>
        <v>26.378859331086758</v>
      </c>
      <c r="U96" s="235">
        <f t="shared" si="194"/>
        <v>30.275303391121533</v>
      </c>
      <c r="X96" s="270"/>
      <c r="Y96" s="270"/>
      <c r="Z96" s="270"/>
    </row>
    <row r="97" spans="1:26" ht="15" customHeight="1" x14ac:dyDescent="0.35">
      <c r="A97" s="238" t="s">
        <v>163</v>
      </c>
      <c r="B97" s="399"/>
      <c r="C97" s="269" t="s">
        <v>123</v>
      </c>
      <c r="D97" s="235"/>
      <c r="E97" s="235">
        <f t="shared" si="192"/>
        <v>65.106143139715712</v>
      </c>
      <c r="F97" s="235">
        <f t="shared" si="192"/>
        <v>61.282371627082419</v>
      </c>
      <c r="G97" s="235">
        <f t="shared" si="192"/>
        <v>55.416321552361467</v>
      </c>
      <c r="H97" s="235">
        <f t="shared" si="192"/>
        <v>51.750417185604469</v>
      </c>
      <c r="I97" s="235">
        <f t="shared" si="192"/>
        <v>54.563159329135679</v>
      </c>
      <c r="J97" s="235">
        <f t="shared" si="192"/>
        <v>54.144395116284684</v>
      </c>
      <c r="K97" s="235">
        <f t="shared" si="192"/>
        <v>56.539918157841264</v>
      </c>
      <c r="L97" s="235">
        <f t="shared" si="192"/>
        <v>50.273868079390041</v>
      </c>
      <c r="M97" s="235">
        <f t="shared" si="192"/>
        <v>50.407239255222969</v>
      </c>
      <c r="N97" s="235">
        <f t="shared" si="192"/>
        <v>44.406503787593024</v>
      </c>
      <c r="O97" s="235">
        <f t="shared" si="192"/>
        <v>48.859615763791595</v>
      </c>
      <c r="P97" s="235">
        <f t="shared" si="192"/>
        <v>46.037162920763727</v>
      </c>
      <c r="Q97" s="235">
        <f t="shared" si="192"/>
        <v>43.431292475315885</v>
      </c>
      <c r="R97" s="235">
        <f t="shared" si="192"/>
        <v>45.223827113993245</v>
      </c>
      <c r="S97" s="235">
        <f t="shared" si="192"/>
        <v>52.763806720542185</v>
      </c>
      <c r="T97" s="235">
        <f t="shared" ref="T97:U97" si="195">(T11/T$8)*100</f>
        <v>51.578182890343868</v>
      </c>
      <c r="U97" s="235">
        <f t="shared" si="195"/>
        <v>57.463912939444924</v>
      </c>
      <c r="X97" s="270"/>
      <c r="Y97" s="270"/>
      <c r="Z97" s="270"/>
    </row>
    <row r="98" spans="1:26" ht="15" customHeight="1" x14ac:dyDescent="0.35">
      <c r="A98" s="238" t="s">
        <v>163</v>
      </c>
      <c r="B98" s="399"/>
      <c r="C98" s="263" t="s">
        <v>117</v>
      </c>
      <c r="D98" s="235"/>
      <c r="E98" s="235">
        <f t="shared" si="192"/>
        <v>19.203292014092714</v>
      </c>
      <c r="F98" s="235">
        <f t="shared" si="192"/>
        <v>19.081440679722117</v>
      </c>
      <c r="G98" s="235">
        <f t="shared" si="192"/>
        <v>8.6824199098505055</v>
      </c>
      <c r="H98" s="235">
        <f t="shared" si="192"/>
        <v>7.5124867107641977</v>
      </c>
      <c r="I98" s="235">
        <f t="shared" si="192"/>
        <v>11.333730177596902</v>
      </c>
      <c r="J98" s="235">
        <f t="shared" si="192"/>
        <v>16.144417413201662</v>
      </c>
      <c r="K98" s="235">
        <f t="shared" si="192"/>
        <v>13.809187956729216</v>
      </c>
      <c r="L98" s="235">
        <f t="shared" si="192"/>
        <v>7.9315961073585504</v>
      </c>
      <c r="M98" s="235">
        <f t="shared" si="192"/>
        <v>4.9562038238756232</v>
      </c>
      <c r="N98" s="235">
        <f t="shared" si="192"/>
        <v>7.5732822932765886</v>
      </c>
      <c r="O98" s="235">
        <f t="shared" si="192"/>
        <v>9.8796472795795829</v>
      </c>
      <c r="P98" s="235">
        <f t="shared" si="192"/>
        <v>8.1197545525212202</v>
      </c>
      <c r="Q98" s="235">
        <f t="shared" si="192"/>
        <v>6.8749910526882561</v>
      </c>
      <c r="R98" s="235">
        <f t="shared" si="192"/>
        <v>6.3408522506825067</v>
      </c>
      <c r="S98" s="235">
        <f t="shared" si="192"/>
        <v>7.884973656908449</v>
      </c>
      <c r="T98" s="235">
        <f t="shared" ref="T98:U98" si="196">(T12/T$8)*100</f>
        <v>6.4695054700065064</v>
      </c>
      <c r="U98" s="235">
        <f t="shared" si="196"/>
        <v>8.8300999722964946</v>
      </c>
      <c r="X98" s="270"/>
      <c r="Y98" s="270"/>
      <c r="Z98" s="270"/>
    </row>
    <row r="99" spans="1:26" ht="15" customHeight="1" x14ac:dyDescent="0.35">
      <c r="A99" s="238" t="s">
        <v>163</v>
      </c>
      <c r="B99" s="399"/>
      <c r="C99" s="271" t="s">
        <v>118</v>
      </c>
      <c r="D99" s="235"/>
      <c r="E99" s="235">
        <f t="shared" si="192"/>
        <v>21.404353160706215</v>
      </c>
      <c r="F99" s="235">
        <f t="shared" si="192"/>
        <v>23.82935901663145</v>
      </c>
      <c r="G99" s="235">
        <f t="shared" si="192"/>
        <v>22.401795753149088</v>
      </c>
      <c r="H99" s="235">
        <f t="shared" si="192"/>
        <v>18.469810837657938</v>
      </c>
      <c r="I99" s="235">
        <f t="shared" si="192"/>
        <v>19.274276912703662</v>
      </c>
      <c r="J99" s="235">
        <f t="shared" si="192"/>
        <v>22.120927899193081</v>
      </c>
      <c r="K99" s="235">
        <f t="shared" si="192"/>
        <v>21.996983505607016</v>
      </c>
      <c r="L99" s="235">
        <f t="shared" si="192"/>
        <v>16.994330998339237</v>
      </c>
      <c r="M99" s="235">
        <f t="shared" si="192"/>
        <v>19.252120779413879</v>
      </c>
      <c r="N99" s="235">
        <f t="shared" si="192"/>
        <v>22.458715042281948</v>
      </c>
      <c r="O99" s="235">
        <f t="shared" si="192"/>
        <v>23.479033987332055</v>
      </c>
      <c r="P99" s="235">
        <f t="shared" si="192"/>
        <v>19.920674080222827</v>
      </c>
      <c r="Q99" s="235">
        <f t="shared" si="192"/>
        <v>16.82809226166107</v>
      </c>
      <c r="R99" s="235">
        <f t="shared" si="192"/>
        <v>21.324344499651065</v>
      </c>
      <c r="S99" s="235">
        <f t="shared" si="192"/>
        <v>24.676497070418311</v>
      </c>
      <c r="T99" s="235">
        <f t="shared" ref="T99:U99" si="197">(T13/T$8)*100</f>
        <v>19.909353861080245</v>
      </c>
      <c r="U99" s="235">
        <f t="shared" si="197"/>
        <v>21.445203418825042</v>
      </c>
      <c r="X99" s="270"/>
      <c r="Y99" s="270"/>
      <c r="Z99" s="270"/>
    </row>
    <row r="100" spans="1:26" ht="15" customHeight="1" x14ac:dyDescent="0.35">
      <c r="A100" s="238" t="s">
        <v>163</v>
      </c>
      <c r="B100" s="399"/>
      <c r="C100" s="271" t="s">
        <v>119</v>
      </c>
      <c r="D100" s="235"/>
      <c r="E100" s="235">
        <f t="shared" si="192"/>
        <v>24.49849796491678</v>
      </c>
      <c r="F100" s="235">
        <f t="shared" si="192"/>
        <v>18.371571930728852</v>
      </c>
      <c r="G100" s="235">
        <f t="shared" si="192"/>
        <v>24.33210588936188</v>
      </c>
      <c r="H100" s="235">
        <f t="shared" si="192"/>
        <v>25.76811963718233</v>
      </c>
      <c r="I100" s="235">
        <f t="shared" si="192"/>
        <v>23.955152238835115</v>
      </c>
      <c r="J100" s="235">
        <f t="shared" si="192"/>
        <v>15.879049803889931</v>
      </c>
      <c r="K100" s="235">
        <f t="shared" si="192"/>
        <v>20.733746695505033</v>
      </c>
      <c r="L100" s="235">
        <f t="shared" si="192"/>
        <v>25.347940973692257</v>
      </c>
      <c r="M100" s="235">
        <f t="shared" si="192"/>
        <v>26.198914651933464</v>
      </c>
      <c r="N100" s="235">
        <f t="shared" si="192"/>
        <v>14.374506452034479</v>
      </c>
      <c r="O100" s="235">
        <f t="shared" si="192"/>
        <v>15.500934496879953</v>
      </c>
      <c r="P100" s="235">
        <f t="shared" si="192"/>
        <v>17.996734288019685</v>
      </c>
      <c r="Q100" s="235">
        <f t="shared" si="192"/>
        <v>19.728209160966557</v>
      </c>
      <c r="R100" s="235">
        <f t="shared" si="192"/>
        <v>17.558630363659677</v>
      </c>
      <c r="S100" s="235">
        <f t="shared" si="192"/>
        <v>20.202335993215424</v>
      </c>
      <c r="T100" s="235">
        <f t="shared" ref="T100:U100" si="198">(T14/T$8)*100</f>
        <v>25.199323559257113</v>
      </c>
      <c r="U100" s="235">
        <f t="shared" si="198"/>
        <v>27.188609548323388</v>
      </c>
      <c r="X100" s="270"/>
      <c r="Y100" s="270"/>
      <c r="Z100" s="270"/>
    </row>
    <row r="101" spans="1:26" ht="15" customHeight="1" x14ac:dyDescent="0.35">
      <c r="A101" s="238" t="s">
        <v>163</v>
      </c>
      <c r="B101" s="399"/>
      <c r="C101" s="271" t="s">
        <v>120</v>
      </c>
      <c r="D101" s="235"/>
      <c r="E101" s="235">
        <f t="shared" si="192"/>
        <v>0</v>
      </c>
      <c r="F101" s="235">
        <f t="shared" si="192"/>
        <v>0</v>
      </c>
      <c r="G101" s="235">
        <f t="shared" si="192"/>
        <v>0</v>
      </c>
      <c r="H101" s="235">
        <f t="shared" si="192"/>
        <v>0</v>
      </c>
      <c r="I101" s="235">
        <f t="shared" si="192"/>
        <v>0</v>
      </c>
      <c r="J101" s="235">
        <f t="shared" si="192"/>
        <v>0</v>
      </c>
      <c r="K101" s="235">
        <f t="shared" si="192"/>
        <v>0</v>
      </c>
      <c r="L101" s="235">
        <f t="shared" si="192"/>
        <v>0</v>
      </c>
      <c r="M101" s="235">
        <f t="shared" si="192"/>
        <v>0</v>
      </c>
      <c r="N101" s="235">
        <f t="shared" si="192"/>
        <v>0</v>
      </c>
      <c r="O101" s="235">
        <f t="shared" si="192"/>
        <v>0</v>
      </c>
      <c r="P101" s="235">
        <f t="shared" si="192"/>
        <v>0</v>
      </c>
      <c r="Q101" s="235">
        <f t="shared" si="192"/>
        <v>0</v>
      </c>
      <c r="R101" s="235">
        <f t="shared" si="192"/>
        <v>0</v>
      </c>
      <c r="S101" s="235">
        <f t="shared" si="192"/>
        <v>0</v>
      </c>
      <c r="T101" s="235">
        <f t="shared" ref="T101:U101" si="199">(T15/T$8)*100</f>
        <v>0</v>
      </c>
      <c r="U101" s="235">
        <f t="shared" si="199"/>
        <v>0</v>
      </c>
      <c r="X101" s="270"/>
      <c r="Y101" s="270"/>
      <c r="Z101" s="270"/>
    </row>
    <row r="102" spans="1:26" ht="15" customHeight="1" x14ac:dyDescent="0.35">
      <c r="A102" s="238" t="s">
        <v>163</v>
      </c>
      <c r="B102" s="399"/>
      <c r="C102" s="269" t="s">
        <v>121</v>
      </c>
      <c r="D102" s="107"/>
      <c r="E102" s="107">
        <f t="shared" si="192"/>
        <v>39.675877596624879</v>
      </c>
      <c r="F102" s="107">
        <f t="shared" si="192"/>
        <v>42.19921596905705</v>
      </c>
      <c r="G102" s="107">
        <f t="shared" si="192"/>
        <v>8.1740100425161586</v>
      </c>
      <c r="H102" s="107">
        <f t="shared" si="192"/>
        <v>8.9414287365780112</v>
      </c>
      <c r="I102" s="107">
        <f t="shared" si="192"/>
        <v>11.261209922682507</v>
      </c>
      <c r="J102" s="107">
        <f t="shared" si="192"/>
        <v>15.428878901339177</v>
      </c>
      <c r="K102" s="107">
        <f t="shared" si="192"/>
        <v>16.209565878807986</v>
      </c>
      <c r="L102" s="107">
        <f t="shared" si="192"/>
        <v>7.9626592448962059</v>
      </c>
      <c r="M102" s="107">
        <f t="shared" si="192"/>
        <v>8.109904647170703</v>
      </c>
      <c r="N102" s="107">
        <f t="shared" si="192"/>
        <v>7.4115419147793418</v>
      </c>
      <c r="O102" s="107">
        <f t="shared" si="192"/>
        <v>8.6194240254520462</v>
      </c>
      <c r="P102" s="107">
        <f t="shared" si="192"/>
        <v>5.919967832011876</v>
      </c>
      <c r="Q102" s="107">
        <f t="shared" si="192"/>
        <v>9.230722891724044</v>
      </c>
      <c r="R102" s="107">
        <f t="shared" si="192"/>
        <v>5.4770417656740209</v>
      </c>
      <c r="S102" s="107">
        <f t="shared" si="192"/>
        <v>5.9000207695357316</v>
      </c>
      <c r="T102" s="107">
        <f t="shared" ref="T102:U102" si="200">(T16/T$8)*100</f>
        <v>3.6054983004907801</v>
      </c>
      <c r="U102" s="107">
        <f t="shared" si="200"/>
        <v>7.549801590816509</v>
      </c>
      <c r="X102" s="270"/>
      <c r="Y102" s="270"/>
      <c r="Z102" s="270"/>
    </row>
    <row r="103" spans="1:26" ht="15" customHeight="1" x14ac:dyDescent="0.35">
      <c r="A103" s="238" t="s">
        <v>163</v>
      </c>
      <c r="B103" s="399"/>
      <c r="C103" s="269" t="s">
        <v>122</v>
      </c>
      <c r="D103" s="107"/>
      <c r="E103" s="107">
        <f t="shared" si="192"/>
        <v>0</v>
      </c>
      <c r="F103" s="107">
        <f t="shared" si="192"/>
        <v>0</v>
      </c>
      <c r="G103" s="107">
        <f t="shared" si="192"/>
        <v>0</v>
      </c>
      <c r="H103" s="107">
        <f t="shared" si="192"/>
        <v>0</v>
      </c>
      <c r="I103" s="107">
        <f t="shared" si="192"/>
        <v>0</v>
      </c>
      <c r="J103" s="107">
        <f t="shared" si="192"/>
        <v>0</v>
      </c>
      <c r="K103" s="107">
        <f t="shared" si="192"/>
        <v>0</v>
      </c>
      <c r="L103" s="107">
        <f t="shared" si="192"/>
        <v>0</v>
      </c>
      <c r="M103" s="107">
        <f t="shared" si="192"/>
        <v>0</v>
      </c>
      <c r="N103" s="107">
        <f t="shared" si="192"/>
        <v>0</v>
      </c>
      <c r="O103" s="107">
        <f t="shared" si="192"/>
        <v>0</v>
      </c>
      <c r="P103" s="107">
        <f t="shared" si="192"/>
        <v>0</v>
      </c>
      <c r="Q103" s="107">
        <f t="shared" si="192"/>
        <v>0</v>
      </c>
      <c r="R103" s="107">
        <f t="shared" si="192"/>
        <v>0</v>
      </c>
      <c r="S103" s="107">
        <f t="shared" si="192"/>
        <v>0</v>
      </c>
      <c r="T103" s="107">
        <f t="shared" ref="T103:U103" si="201">(T17/T$8)*100</f>
        <v>0</v>
      </c>
      <c r="U103" s="107">
        <f t="shared" si="201"/>
        <v>0</v>
      </c>
      <c r="X103" s="270"/>
      <c r="Y103" s="270"/>
      <c r="Z103" s="270"/>
    </row>
    <row r="104" spans="1:26" ht="15" customHeight="1" x14ac:dyDescent="0.35">
      <c r="A104" s="238" t="s">
        <v>163</v>
      </c>
      <c r="B104" s="400"/>
      <c r="C104" s="274" t="s">
        <v>116</v>
      </c>
      <c r="D104" s="275"/>
      <c r="E104" s="275">
        <f>(E18/E$8)*100</f>
        <v>34.893856860284281</v>
      </c>
      <c r="F104" s="275">
        <f t="shared" si="192"/>
        <v>38.717628372917581</v>
      </c>
      <c r="G104" s="275">
        <f t="shared" si="192"/>
        <v>44.583678447638519</v>
      </c>
      <c r="H104" s="275">
        <f t="shared" si="192"/>
        <v>48.249582814395545</v>
      </c>
      <c r="I104" s="275">
        <f t="shared" si="192"/>
        <v>45.436840670864321</v>
      </c>
      <c r="J104" s="275">
        <f t="shared" si="192"/>
        <v>45.855604883715323</v>
      </c>
      <c r="K104" s="275">
        <f t="shared" si="192"/>
        <v>43.460081842158743</v>
      </c>
      <c r="L104" s="275">
        <f t="shared" si="192"/>
        <v>49.726131920609959</v>
      </c>
      <c r="M104" s="275">
        <f t="shared" si="192"/>
        <v>49.592760744777031</v>
      </c>
      <c r="N104" s="275">
        <f t="shared" si="192"/>
        <v>55.593496212406976</v>
      </c>
      <c r="O104" s="275">
        <f t="shared" si="192"/>
        <v>51.140384236208405</v>
      </c>
      <c r="P104" s="275">
        <f t="shared" si="192"/>
        <v>53.962837079236259</v>
      </c>
      <c r="Q104" s="275">
        <f t="shared" si="192"/>
        <v>56.568707524684115</v>
      </c>
      <c r="R104" s="275">
        <f t="shared" si="192"/>
        <v>54.776172886006748</v>
      </c>
      <c r="S104" s="275">
        <f t="shared" si="192"/>
        <v>47.236193279457815</v>
      </c>
      <c r="T104" s="275">
        <f t="shared" ref="T104:U104" si="202">(T18/T$8)*100</f>
        <v>48.421817109656132</v>
      </c>
      <c r="U104" s="275">
        <f t="shared" si="202"/>
        <v>42.536087060555076</v>
      </c>
      <c r="X104" s="107"/>
      <c r="Y104" s="107"/>
      <c r="Z104" s="107"/>
    </row>
    <row r="105" spans="1:26" x14ac:dyDescent="0.35">
      <c r="A105" s="238" t="s">
        <v>163</v>
      </c>
      <c r="B105" s="396" t="s">
        <v>4</v>
      </c>
      <c r="C105" s="269" t="s">
        <v>59</v>
      </c>
      <c r="D105" s="273"/>
      <c r="E105" s="273">
        <f t="shared" ref="E105:R105" si="203">(E19/E$10)*100</f>
        <v>10.434423064555608</v>
      </c>
      <c r="F105" s="273">
        <f t="shared" si="203"/>
        <v>7.9655029115916323</v>
      </c>
      <c r="G105" s="273">
        <f t="shared" si="203"/>
        <v>3.7123995275717898</v>
      </c>
      <c r="H105" s="273">
        <f t="shared" si="203"/>
        <v>12.321879704011126</v>
      </c>
      <c r="I105" s="273">
        <f t="shared" si="203"/>
        <v>4.5805928869173762</v>
      </c>
      <c r="J105" s="273">
        <f t="shared" si="203"/>
        <v>5.9848221955363847</v>
      </c>
      <c r="K105" s="273">
        <f t="shared" si="203"/>
        <v>6.7581491871857722</v>
      </c>
      <c r="L105" s="273">
        <f t="shared" si="203"/>
        <v>4.6994827998356365</v>
      </c>
      <c r="M105" s="273">
        <f t="shared" si="203"/>
        <v>5.0807635268332056</v>
      </c>
      <c r="N105" s="273">
        <f t="shared" si="203"/>
        <v>3.627348921407461</v>
      </c>
      <c r="O105" s="273">
        <f t="shared" si="203"/>
        <v>4.0745193637451846</v>
      </c>
      <c r="P105" s="273">
        <f t="shared" si="203"/>
        <v>4.7879860959050209</v>
      </c>
      <c r="Q105" s="273">
        <f t="shared" si="203"/>
        <v>4.2615428887253595</v>
      </c>
      <c r="R105" s="273">
        <f t="shared" si="203"/>
        <v>4.0540806493839039</v>
      </c>
      <c r="S105" s="273">
        <f>(S19/S$10)*100</f>
        <v>4.3649110710493408</v>
      </c>
      <c r="T105" s="273">
        <f>(T19/T$10)*100</f>
        <v>4.5586092141273973</v>
      </c>
      <c r="U105" s="273">
        <f>(U19/U$10)*100</f>
        <v>3.8597562600754696</v>
      </c>
      <c r="X105" s="273"/>
      <c r="Y105" s="273"/>
      <c r="Z105" s="273"/>
    </row>
    <row r="106" spans="1:26" x14ac:dyDescent="0.35">
      <c r="A106" s="238" t="s">
        <v>163</v>
      </c>
      <c r="B106" s="396"/>
      <c r="C106" s="263" t="s">
        <v>60</v>
      </c>
      <c r="D106" s="273"/>
      <c r="E106" s="273">
        <f t="shared" ref="E106:S106" si="204">(E20/E$10)*100</f>
        <v>2.2700458190836788</v>
      </c>
      <c r="F106" s="273">
        <f t="shared" si="204"/>
        <v>3.3454673002765465</v>
      </c>
      <c r="G106" s="273">
        <f t="shared" si="204"/>
        <v>0.65653249526258295</v>
      </c>
      <c r="H106" s="273">
        <f t="shared" si="204"/>
        <v>9.4655985836622083</v>
      </c>
      <c r="I106" s="273">
        <f t="shared" si="204"/>
        <v>1.8112988340097402</v>
      </c>
      <c r="J106" s="273">
        <f t="shared" si="204"/>
        <v>2.4357814305886509</v>
      </c>
      <c r="K106" s="273">
        <f t="shared" si="204"/>
        <v>2.2287506575352918</v>
      </c>
      <c r="L106" s="273">
        <f t="shared" si="204"/>
        <v>0.68161982302619772</v>
      </c>
      <c r="M106" s="273">
        <f t="shared" si="204"/>
        <v>0.48143133756591083</v>
      </c>
      <c r="N106" s="273">
        <f t="shared" si="204"/>
        <v>0.61580721262451421</v>
      </c>
      <c r="O106" s="273">
        <f t="shared" si="204"/>
        <v>0.5679175795032928</v>
      </c>
      <c r="P106" s="273">
        <f t="shared" si="204"/>
        <v>0.95997591078392197</v>
      </c>
      <c r="Q106" s="273">
        <f t="shared" si="204"/>
        <v>1.0917944561861628</v>
      </c>
      <c r="R106" s="273">
        <f t="shared" si="204"/>
        <v>0.71070418842747907</v>
      </c>
      <c r="S106" s="273">
        <f t="shared" si="204"/>
        <v>0.55473743077112903</v>
      </c>
      <c r="T106" s="273">
        <f t="shared" ref="T106:U106" si="205">(T20/T$10)*100</f>
        <v>0.65416462529182484</v>
      </c>
      <c r="U106" s="273">
        <f t="shared" si="205"/>
        <v>0.81008232268570124</v>
      </c>
      <c r="X106" s="273"/>
      <c r="Y106" s="273"/>
      <c r="Z106" s="273"/>
    </row>
    <row r="107" spans="1:26" x14ac:dyDescent="0.35">
      <c r="A107" s="238" t="s">
        <v>163</v>
      </c>
      <c r="B107" s="396"/>
      <c r="C107" s="271" t="s">
        <v>61</v>
      </c>
      <c r="D107" s="273"/>
      <c r="E107" s="273">
        <f t="shared" ref="E107:S107" si="206">(E21/E$10)*100</f>
        <v>8.164377245471929</v>
      </c>
      <c r="F107" s="273">
        <f t="shared" si="206"/>
        <v>4.6200356113150862</v>
      </c>
      <c r="G107" s="273">
        <f t="shared" si="206"/>
        <v>3.0558670323092074</v>
      </c>
      <c r="H107" s="273">
        <f t="shared" si="206"/>
        <v>2.856281120348918</v>
      </c>
      <c r="I107" s="273">
        <f t="shared" si="206"/>
        <v>2.769294052907636</v>
      </c>
      <c r="J107" s="273">
        <f t="shared" si="206"/>
        <v>3.5490407649477334</v>
      </c>
      <c r="K107" s="273">
        <f t="shared" si="206"/>
        <v>4.5293985296504804</v>
      </c>
      <c r="L107" s="273">
        <f t="shared" si="206"/>
        <v>4.0178629768094387</v>
      </c>
      <c r="M107" s="273">
        <f t="shared" si="206"/>
        <v>4.5993321892672947</v>
      </c>
      <c r="N107" s="273">
        <f t="shared" si="206"/>
        <v>3.0115417087829468</v>
      </c>
      <c r="O107" s="273">
        <f t="shared" si="206"/>
        <v>3.5066017842418908</v>
      </c>
      <c r="P107" s="273">
        <f t="shared" si="206"/>
        <v>3.8280101851210988</v>
      </c>
      <c r="Q107" s="273">
        <f t="shared" si="206"/>
        <v>3.1697484325391967</v>
      </c>
      <c r="R107" s="273">
        <f t="shared" si="206"/>
        <v>3.3433764609564243</v>
      </c>
      <c r="S107" s="273">
        <f t="shared" si="206"/>
        <v>3.8101736402782116</v>
      </c>
      <c r="T107" s="273">
        <f t="shared" ref="T107:U107" si="207">(T21/T$10)*100</f>
        <v>3.9044445888355725</v>
      </c>
      <c r="U107" s="273">
        <f t="shared" si="207"/>
        <v>3.0496739373897688</v>
      </c>
      <c r="X107" s="273"/>
      <c r="Y107" s="273"/>
      <c r="Z107" s="273"/>
    </row>
    <row r="108" spans="1:26" x14ac:dyDescent="0.35">
      <c r="A108" s="238" t="s">
        <v>163</v>
      </c>
      <c r="B108" s="396"/>
      <c r="C108" s="271" t="s">
        <v>62</v>
      </c>
      <c r="D108" s="273"/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X108" s="273"/>
      <c r="Y108" s="273"/>
      <c r="Z108" s="273"/>
    </row>
    <row r="109" spans="1:26" x14ac:dyDescent="0.35">
      <c r="A109" s="238" t="s">
        <v>163</v>
      </c>
      <c r="B109" s="397"/>
      <c r="C109" s="277" t="s">
        <v>63</v>
      </c>
      <c r="D109" s="278"/>
      <c r="E109" s="278"/>
      <c r="F109" s="278"/>
      <c r="G109" s="278"/>
      <c r="H109" s="278"/>
      <c r="I109" s="278"/>
      <c r="J109" s="278"/>
      <c r="K109" s="278"/>
      <c r="L109" s="278"/>
      <c r="M109" s="278"/>
      <c r="N109" s="278"/>
      <c r="O109" s="278"/>
      <c r="P109" s="278"/>
      <c r="Q109" s="278"/>
      <c r="R109" s="278"/>
      <c r="S109" s="278"/>
      <c r="T109" s="278"/>
      <c r="U109" s="278"/>
      <c r="X109" s="273"/>
      <c r="Y109" s="273"/>
      <c r="Z109" s="273"/>
    </row>
    <row r="110" spans="1:26" x14ac:dyDescent="0.35">
      <c r="A110" s="238" t="s">
        <v>163</v>
      </c>
      <c r="B110" s="396" t="s">
        <v>5</v>
      </c>
      <c r="C110" s="279" t="s">
        <v>59</v>
      </c>
      <c r="D110" s="273"/>
      <c r="E110" s="273">
        <f t="shared" ref="E110:R110" si="208">(E24/E$10)*100</f>
        <v>0</v>
      </c>
      <c r="F110" s="273">
        <f t="shared" si="208"/>
        <v>0.73505643503206597</v>
      </c>
      <c r="G110" s="273">
        <f t="shared" si="208"/>
        <v>0</v>
      </c>
      <c r="H110" s="273">
        <f t="shared" si="208"/>
        <v>1.5048402339986092E-2</v>
      </c>
      <c r="I110" s="273">
        <f t="shared" si="208"/>
        <v>9.1377023271934004</v>
      </c>
      <c r="J110" s="273">
        <f t="shared" si="208"/>
        <v>6.0899806607596476</v>
      </c>
      <c r="K110" s="273">
        <f t="shared" si="208"/>
        <v>5.8750995164131421</v>
      </c>
      <c r="L110" s="273">
        <f t="shared" si="208"/>
        <v>7.0760977784508956</v>
      </c>
      <c r="M110" s="273">
        <f t="shared" si="208"/>
        <v>7.7462919238817705</v>
      </c>
      <c r="N110" s="273">
        <f t="shared" si="208"/>
        <v>7.7749309953575123</v>
      </c>
      <c r="O110" s="273">
        <f t="shared" si="208"/>
        <v>10.126911878865274</v>
      </c>
      <c r="P110" s="273">
        <f t="shared" si="208"/>
        <v>8.9459284122842906</v>
      </c>
      <c r="Q110" s="273">
        <f t="shared" si="208"/>
        <v>12.733195630286257</v>
      </c>
      <c r="R110" s="273">
        <f t="shared" si="208"/>
        <v>8.3417210120277918</v>
      </c>
      <c r="S110" s="273">
        <f>(S24/S$10)*100</f>
        <v>7.6819384743170778</v>
      </c>
      <c r="T110" s="273">
        <f>(T24/T$10)*100</f>
        <v>8.9078357739774834</v>
      </c>
      <c r="U110" s="273">
        <f>(U24/U$10)*100</f>
        <v>11.414764006754897</v>
      </c>
      <c r="X110" s="273"/>
      <c r="Y110" s="273"/>
      <c r="Z110" s="273"/>
    </row>
    <row r="111" spans="1:26" x14ac:dyDescent="0.35">
      <c r="A111" s="238" t="s">
        <v>163</v>
      </c>
      <c r="B111" s="396"/>
      <c r="C111" s="263" t="s">
        <v>60</v>
      </c>
      <c r="D111" s="280"/>
      <c r="E111" s="273">
        <f t="shared" ref="E111:S111" si="209">(E25/E$10)*100</f>
        <v>0</v>
      </c>
      <c r="F111" s="273">
        <f t="shared" si="209"/>
        <v>0.73505643503206597</v>
      </c>
      <c r="G111" s="273">
        <f t="shared" si="209"/>
        <v>0</v>
      </c>
      <c r="H111" s="273">
        <f t="shared" si="209"/>
        <v>1.5048402339986092E-2</v>
      </c>
      <c r="I111" s="273">
        <f t="shared" si="209"/>
        <v>9.1377023271934004</v>
      </c>
      <c r="J111" s="273">
        <f t="shared" si="209"/>
        <v>6.0899806607596476</v>
      </c>
      <c r="K111" s="273">
        <f t="shared" si="209"/>
        <v>5.8750995164131421</v>
      </c>
      <c r="L111" s="273">
        <f t="shared" si="209"/>
        <v>7.0760977784508956</v>
      </c>
      <c r="M111" s="273">
        <f t="shared" si="209"/>
        <v>7.7462919238817705</v>
      </c>
      <c r="N111" s="273">
        <f t="shared" si="209"/>
        <v>7.7749309953575123</v>
      </c>
      <c r="O111" s="273">
        <f t="shared" si="209"/>
        <v>10.126911878865274</v>
      </c>
      <c r="P111" s="273">
        <f t="shared" si="209"/>
        <v>8.9459284122842906</v>
      </c>
      <c r="Q111" s="273">
        <f t="shared" si="209"/>
        <v>12.733195630286257</v>
      </c>
      <c r="R111" s="273">
        <f t="shared" si="209"/>
        <v>8.3417210120277918</v>
      </c>
      <c r="S111" s="273">
        <f t="shared" si="209"/>
        <v>7.6819384743170778</v>
      </c>
      <c r="T111" s="273">
        <f t="shared" ref="T111:U111" si="210">(T25/T$10)*100</f>
        <v>8.9078357739774834</v>
      </c>
      <c r="U111" s="273">
        <f t="shared" si="210"/>
        <v>11.414764006754897</v>
      </c>
      <c r="X111" s="280"/>
      <c r="Y111" s="280"/>
      <c r="Z111" s="280"/>
    </row>
    <row r="112" spans="1:26" x14ac:dyDescent="0.35">
      <c r="A112" s="238" t="s">
        <v>163</v>
      </c>
      <c r="B112" s="396"/>
      <c r="C112" s="263" t="s">
        <v>61</v>
      </c>
      <c r="D112" s="280"/>
      <c r="E112" s="273">
        <f t="shared" ref="E112:S112" si="211">(E26/E$10)*100</f>
        <v>0</v>
      </c>
      <c r="F112" s="273">
        <f t="shared" si="211"/>
        <v>0</v>
      </c>
      <c r="G112" s="273">
        <f t="shared" si="211"/>
        <v>0</v>
      </c>
      <c r="H112" s="273">
        <f t="shared" si="211"/>
        <v>0</v>
      </c>
      <c r="I112" s="273">
        <f t="shared" si="211"/>
        <v>0</v>
      </c>
      <c r="J112" s="273">
        <f t="shared" si="211"/>
        <v>0</v>
      </c>
      <c r="K112" s="273">
        <f t="shared" si="211"/>
        <v>0</v>
      </c>
      <c r="L112" s="273">
        <f t="shared" si="211"/>
        <v>0</v>
      </c>
      <c r="M112" s="273">
        <f t="shared" si="211"/>
        <v>0</v>
      </c>
      <c r="N112" s="273">
        <f t="shared" si="211"/>
        <v>0</v>
      </c>
      <c r="O112" s="273">
        <f t="shared" si="211"/>
        <v>0</v>
      </c>
      <c r="P112" s="273">
        <f t="shared" si="211"/>
        <v>0</v>
      </c>
      <c r="Q112" s="273">
        <f t="shared" si="211"/>
        <v>0</v>
      </c>
      <c r="R112" s="273">
        <f t="shared" si="211"/>
        <v>0</v>
      </c>
      <c r="S112" s="273">
        <f t="shared" si="211"/>
        <v>0</v>
      </c>
      <c r="T112" s="273">
        <f t="shared" ref="T112:U112" si="212">(T26/T$10)*100</f>
        <v>0</v>
      </c>
      <c r="U112" s="273">
        <f t="shared" si="212"/>
        <v>0</v>
      </c>
      <c r="X112" s="280"/>
      <c r="Y112" s="280"/>
      <c r="Z112" s="280"/>
    </row>
    <row r="113" spans="1:26" x14ac:dyDescent="0.35">
      <c r="A113" s="238" t="s">
        <v>163</v>
      </c>
      <c r="B113" s="396"/>
      <c r="C113" s="263" t="s">
        <v>62</v>
      </c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  <c r="S113" s="280"/>
      <c r="T113" s="280"/>
      <c r="U113" s="280"/>
      <c r="X113" s="280"/>
      <c r="Y113" s="280"/>
      <c r="Z113" s="280"/>
    </row>
    <row r="114" spans="1:26" x14ac:dyDescent="0.35">
      <c r="A114" s="238" t="s">
        <v>163</v>
      </c>
      <c r="B114" s="397"/>
      <c r="C114" s="282" t="s">
        <v>63</v>
      </c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X114" s="280"/>
      <c r="Y114" s="280"/>
      <c r="Z114" s="280"/>
    </row>
    <row r="115" spans="1:26" x14ac:dyDescent="0.35">
      <c r="A115" s="238" t="s">
        <v>163</v>
      </c>
      <c r="B115" s="396" t="s">
        <v>6</v>
      </c>
      <c r="C115" s="279" t="s">
        <v>59</v>
      </c>
      <c r="D115" s="273"/>
      <c r="E115" s="273">
        <f t="shared" ref="E115:R115" si="213">(E29/E$10)*100</f>
        <v>10.184409682277636</v>
      </c>
      <c r="F115" s="273">
        <f t="shared" si="213"/>
        <v>10.445850619697055</v>
      </c>
      <c r="G115" s="273">
        <f t="shared" si="213"/>
        <v>13.953386551714878</v>
      </c>
      <c r="H115" s="273">
        <f t="shared" si="213"/>
        <v>9.3257005106929753</v>
      </c>
      <c r="I115" s="273">
        <f t="shared" si="213"/>
        <v>12.542657727452431</v>
      </c>
      <c r="J115" s="273">
        <f t="shared" si="213"/>
        <v>10.806549982332175</v>
      </c>
      <c r="K115" s="273">
        <f t="shared" si="213"/>
        <v>10.448963421014996</v>
      </c>
      <c r="L115" s="273">
        <f t="shared" si="213"/>
        <v>9.7919674392027112</v>
      </c>
      <c r="M115" s="273">
        <f t="shared" si="213"/>
        <v>10.449479366443189</v>
      </c>
      <c r="N115" s="273">
        <f t="shared" si="213"/>
        <v>8.5632260241957603</v>
      </c>
      <c r="O115" s="273">
        <f t="shared" si="213"/>
        <v>6.8675758370513709</v>
      </c>
      <c r="P115" s="273">
        <f t="shared" si="213"/>
        <v>6.7037781045287375</v>
      </c>
      <c r="Q115" s="273">
        <f t="shared" si="213"/>
        <v>7.9521435044569984</v>
      </c>
      <c r="R115" s="273">
        <f t="shared" si="213"/>
        <v>6.4146098645829621</v>
      </c>
      <c r="S115" s="273">
        <f>(S29/S$10)*100</f>
        <v>6.2265967133409541</v>
      </c>
      <c r="T115" s="273">
        <f>(T29/T$10)*100</f>
        <v>6.9011546518660181</v>
      </c>
      <c r="U115" s="273">
        <f>(U29/U$10)*100</f>
        <v>7.4488449513161488</v>
      </c>
      <c r="X115" s="273"/>
      <c r="Y115" s="273"/>
      <c r="Z115" s="273"/>
    </row>
    <row r="116" spans="1:26" x14ac:dyDescent="0.35">
      <c r="A116" s="238" t="s">
        <v>163</v>
      </c>
      <c r="B116" s="396"/>
      <c r="C116" s="263" t="s">
        <v>60</v>
      </c>
      <c r="D116" s="280"/>
      <c r="E116" s="273">
        <f t="shared" ref="E116:S116" si="214">(E30/E$10)*100</f>
        <v>0.17432311230526468</v>
      </c>
      <c r="F116" s="273">
        <f t="shared" si="214"/>
        <v>3.0100194430713603</v>
      </c>
      <c r="G116" s="273">
        <f t="shared" si="214"/>
        <v>7.0459568119620339</v>
      </c>
      <c r="H116" s="273">
        <f t="shared" si="214"/>
        <v>1.9743332976996029</v>
      </c>
      <c r="I116" s="273">
        <f t="shared" si="214"/>
        <v>5.7682470382241995</v>
      </c>
      <c r="J116" s="273">
        <f t="shared" si="214"/>
        <v>4.2993918515663836</v>
      </c>
      <c r="K116" s="273">
        <f t="shared" si="214"/>
        <v>3.8216413822796875</v>
      </c>
      <c r="L116" s="273">
        <f t="shared" si="214"/>
        <v>2.5395053002994308</v>
      </c>
      <c r="M116" s="273">
        <f t="shared" si="214"/>
        <v>1.4746095031500726</v>
      </c>
      <c r="N116" s="273">
        <f t="shared" si="214"/>
        <v>0.95749343895624939</v>
      </c>
      <c r="O116" s="273">
        <f t="shared" si="214"/>
        <v>0.91799695002725379</v>
      </c>
      <c r="P116" s="273">
        <f t="shared" si="214"/>
        <v>0.70580448226087822</v>
      </c>
      <c r="Q116" s="273">
        <f t="shared" si="214"/>
        <v>0.78841673773997478</v>
      </c>
      <c r="R116" s="273">
        <f t="shared" si="214"/>
        <v>0.74982976014551939</v>
      </c>
      <c r="S116" s="273">
        <f t="shared" si="214"/>
        <v>0.76912533980290976</v>
      </c>
      <c r="T116" s="273">
        <f t="shared" ref="T116:U116" si="215">(T30/T$10)*100</f>
        <v>0.82973676136472685</v>
      </c>
      <c r="U116" s="273">
        <f t="shared" si="215"/>
        <v>1.2827607561921124</v>
      </c>
      <c r="X116" s="280"/>
      <c r="Y116" s="280"/>
      <c r="Z116" s="280"/>
    </row>
    <row r="117" spans="1:26" x14ac:dyDescent="0.35">
      <c r="A117" s="238" t="s">
        <v>163</v>
      </c>
      <c r="B117" s="396"/>
      <c r="C117" s="263" t="s">
        <v>61</v>
      </c>
      <c r="D117" s="280"/>
      <c r="E117" s="273">
        <f t="shared" ref="E117:S117" si="216">(E31/E$10)*100</f>
        <v>10.010086569972371</v>
      </c>
      <c r="F117" s="273">
        <f t="shared" si="216"/>
        <v>7.4358311766256939</v>
      </c>
      <c r="G117" s="273">
        <f t="shared" si="216"/>
        <v>6.9074297397528435</v>
      </c>
      <c r="H117" s="273">
        <f t="shared" si="216"/>
        <v>7.3513672129933729</v>
      </c>
      <c r="I117" s="273">
        <f t="shared" si="216"/>
        <v>6.7744106892282288</v>
      </c>
      <c r="J117" s="273">
        <f t="shared" si="216"/>
        <v>6.5071581307657915</v>
      </c>
      <c r="K117" s="273">
        <f t="shared" si="216"/>
        <v>6.6273220387353078</v>
      </c>
      <c r="L117" s="273">
        <f t="shared" si="216"/>
        <v>7.2524621389032804</v>
      </c>
      <c r="M117" s="273">
        <f t="shared" si="216"/>
        <v>8.974869863293117</v>
      </c>
      <c r="N117" s="273">
        <f t="shared" si="216"/>
        <v>7.6057325852395108</v>
      </c>
      <c r="O117" s="273">
        <f t="shared" si="216"/>
        <v>5.9495788870241171</v>
      </c>
      <c r="P117" s="273">
        <f t="shared" si="216"/>
        <v>5.9979736222678595</v>
      </c>
      <c r="Q117" s="273">
        <f t="shared" si="216"/>
        <v>7.1637267667170237</v>
      </c>
      <c r="R117" s="273">
        <f t="shared" si="216"/>
        <v>5.6647801044374422</v>
      </c>
      <c r="S117" s="273">
        <f t="shared" si="216"/>
        <v>5.457471373538044</v>
      </c>
      <c r="T117" s="273">
        <f t="shared" ref="T117:U117" si="217">(T31/T$10)*100</f>
        <v>6.0714178905012917</v>
      </c>
      <c r="U117" s="273">
        <f t="shared" si="217"/>
        <v>6.1660841951240375</v>
      </c>
      <c r="X117" s="280"/>
      <c r="Y117" s="280"/>
      <c r="Z117" s="280"/>
    </row>
    <row r="118" spans="1:26" x14ac:dyDescent="0.35">
      <c r="A118" s="238" t="s">
        <v>163</v>
      </c>
      <c r="B118" s="396"/>
      <c r="C118" s="263" t="s">
        <v>62</v>
      </c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X118" s="280"/>
      <c r="Y118" s="280"/>
      <c r="Z118" s="280"/>
    </row>
    <row r="119" spans="1:26" x14ac:dyDescent="0.35">
      <c r="A119" s="238" t="s">
        <v>163</v>
      </c>
      <c r="B119" s="397"/>
      <c r="C119" s="282" t="s">
        <v>63</v>
      </c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X119" s="280"/>
      <c r="Y119" s="280"/>
      <c r="Z119" s="280"/>
    </row>
    <row r="120" spans="1:26" x14ac:dyDescent="0.35">
      <c r="A120" s="238" t="s">
        <v>163</v>
      </c>
      <c r="B120" s="395" t="s">
        <v>7</v>
      </c>
      <c r="C120" s="284" t="s">
        <v>59</v>
      </c>
      <c r="D120" s="273"/>
      <c r="E120" s="273">
        <f t="shared" ref="E120:R120" si="218">(E34/E$10)*100</f>
        <v>14.504016496270378</v>
      </c>
      <c r="F120" s="273">
        <f t="shared" si="218"/>
        <v>16.938375314192221</v>
      </c>
      <c r="G120" s="273">
        <f t="shared" si="218"/>
        <v>32.464704766028859</v>
      </c>
      <c r="H120" s="273">
        <f t="shared" si="218"/>
        <v>35.795443722290472</v>
      </c>
      <c r="I120" s="273">
        <f t="shared" si="218"/>
        <v>40.153106340867076</v>
      </c>
      <c r="J120" s="273">
        <f t="shared" si="218"/>
        <v>47.404777381087534</v>
      </c>
      <c r="K120" s="273">
        <f t="shared" si="218"/>
        <v>44.063171342645873</v>
      </c>
      <c r="L120" s="273">
        <f t="shared" si="218"/>
        <v>49.521561174003978</v>
      </c>
      <c r="M120" s="273">
        <f t="shared" si="218"/>
        <v>46.990267279739179</v>
      </c>
      <c r="N120" s="273">
        <f t="shared" si="218"/>
        <v>49.971740098240716</v>
      </c>
      <c r="O120" s="273">
        <f t="shared" si="218"/>
        <v>50.02897826058598</v>
      </c>
      <c r="P120" s="273">
        <f t="shared" si="218"/>
        <v>47.088259502500549</v>
      </c>
      <c r="Q120" s="273">
        <f t="shared" si="218"/>
        <v>40.466431785350174</v>
      </c>
      <c r="R120" s="273">
        <f t="shared" si="218"/>
        <v>46.429604536743312</v>
      </c>
      <c r="S120" s="273">
        <f>(S34/S$10)*100</f>
        <v>47.753421641602557</v>
      </c>
      <c r="T120" s="273">
        <f>(T34/T$10)*100</f>
        <v>47.403581837539171</v>
      </c>
      <c r="U120" s="273">
        <f>(U34/U$10)*100</f>
        <v>44.633879734590927</v>
      </c>
      <c r="X120" s="273"/>
      <c r="Y120" s="273"/>
      <c r="Z120" s="273"/>
    </row>
    <row r="121" spans="1:26" x14ac:dyDescent="0.35">
      <c r="A121" s="238" t="s">
        <v>163</v>
      </c>
      <c r="B121" s="396"/>
      <c r="C121" s="263" t="s">
        <v>60</v>
      </c>
      <c r="D121" s="280"/>
      <c r="E121" s="273">
        <f t="shared" ref="E121:R121" si="219">(E35/E$10)*100</f>
        <v>6.9232704196916766</v>
      </c>
      <c r="F121" s="273">
        <f t="shared" si="219"/>
        <v>3.7126551660545237</v>
      </c>
      <c r="G121" s="273">
        <f t="shared" si="219"/>
        <v>4.099429568501324</v>
      </c>
      <c r="H121" s="273">
        <f t="shared" si="219"/>
        <v>3.0171838230229024</v>
      </c>
      <c r="I121" s="273">
        <f t="shared" si="219"/>
        <v>13.657982258916531</v>
      </c>
      <c r="J121" s="273">
        <f t="shared" si="219"/>
        <v>21.494675227480244</v>
      </c>
      <c r="K121" s="273">
        <f t="shared" si="219"/>
        <v>18.970633461230729</v>
      </c>
      <c r="L121" s="273">
        <f t="shared" si="219"/>
        <v>17.385835031442635</v>
      </c>
      <c r="M121" s="273">
        <f t="shared" si="219"/>
        <v>8.3835968964662584</v>
      </c>
      <c r="N121" s="273">
        <f t="shared" si="219"/>
        <v>11.81035164758403</v>
      </c>
      <c r="O121" s="273">
        <f t="shared" si="219"/>
        <v>13.503485619924845</v>
      </c>
      <c r="P121" s="273">
        <f t="shared" si="219"/>
        <v>13.563150482374652</v>
      </c>
      <c r="Q121" s="273">
        <f t="shared" si="219"/>
        <v>9.2673586664286489</v>
      </c>
      <c r="R121" s="273">
        <f t="shared" si="219"/>
        <v>9.2757684998878585</v>
      </c>
      <c r="S121" s="273">
        <f t="shared" ref="S121" si="220">(S35/S$10)*100</f>
        <v>10.386365016962715</v>
      </c>
      <c r="T121" s="273">
        <f t="shared" ref="T121:U121" si="221">(T35/T$10)*100</f>
        <v>8.4981351048234632</v>
      </c>
      <c r="U121" s="273">
        <f t="shared" si="221"/>
        <v>9.4043024884675326</v>
      </c>
      <c r="X121" s="280"/>
      <c r="Y121" s="280"/>
      <c r="Z121" s="280"/>
    </row>
    <row r="122" spans="1:26" x14ac:dyDescent="0.35">
      <c r="A122" s="238" t="s">
        <v>163</v>
      </c>
      <c r="B122" s="396"/>
      <c r="C122" s="263" t="s">
        <v>61</v>
      </c>
      <c r="D122" s="280"/>
      <c r="E122" s="273">
        <f t="shared" ref="E122:R122" si="222">(E36/E$10)*100</f>
        <v>7.5807460765786994</v>
      </c>
      <c r="F122" s="273">
        <f t="shared" si="222"/>
        <v>13.225720148137698</v>
      </c>
      <c r="G122" s="273">
        <f t="shared" si="222"/>
        <v>28.365275197527527</v>
      </c>
      <c r="H122" s="273">
        <f t="shared" si="222"/>
        <v>32.778259899267567</v>
      </c>
      <c r="I122" s="273">
        <f t="shared" si="222"/>
        <v>26.495124081950539</v>
      </c>
      <c r="J122" s="273">
        <f t="shared" si="222"/>
        <v>25.910102153607294</v>
      </c>
      <c r="K122" s="273">
        <f t="shared" si="222"/>
        <v>25.09253788141514</v>
      </c>
      <c r="L122" s="273">
        <f t="shared" si="222"/>
        <v>32.135726142561353</v>
      </c>
      <c r="M122" s="273">
        <f t="shared" si="222"/>
        <v>38.60667038327292</v>
      </c>
      <c r="N122" s="273">
        <f t="shared" si="222"/>
        <v>38.161388450656695</v>
      </c>
      <c r="O122" s="273">
        <f t="shared" si="222"/>
        <v>36.525492640661128</v>
      </c>
      <c r="P122" s="273">
        <f t="shared" si="222"/>
        <v>33.525109020125889</v>
      </c>
      <c r="Q122" s="273">
        <f t="shared" si="222"/>
        <v>31.199073118921529</v>
      </c>
      <c r="R122" s="273">
        <f t="shared" si="222"/>
        <v>37.153836036855459</v>
      </c>
      <c r="S122" s="273">
        <f t="shared" ref="S122" si="223">(S36/S$10)*100</f>
        <v>37.367056624639844</v>
      </c>
      <c r="T122" s="273">
        <f t="shared" ref="T122:U122" si="224">(T36/T$10)*100</f>
        <v>38.905446732715703</v>
      </c>
      <c r="U122" s="273">
        <f t="shared" si="224"/>
        <v>35.229577246123398</v>
      </c>
      <c r="X122" s="280"/>
      <c r="Y122" s="280"/>
      <c r="Z122" s="280"/>
    </row>
    <row r="123" spans="1:26" x14ac:dyDescent="0.35">
      <c r="A123" s="238" t="s">
        <v>163</v>
      </c>
      <c r="B123" s="396"/>
      <c r="C123" s="263" t="s">
        <v>62</v>
      </c>
      <c r="D123" s="280"/>
      <c r="E123" s="280"/>
      <c r="F123" s="280"/>
      <c r="G123" s="280"/>
      <c r="H123" s="280"/>
      <c r="I123" s="280"/>
      <c r="J123" s="280"/>
      <c r="K123" s="280"/>
      <c r="L123" s="280"/>
      <c r="M123" s="280"/>
      <c r="N123" s="280"/>
      <c r="O123" s="280"/>
      <c r="P123" s="280"/>
      <c r="Q123" s="280"/>
      <c r="R123" s="280"/>
      <c r="S123" s="280"/>
      <c r="T123" s="280"/>
      <c r="U123" s="280"/>
      <c r="X123" s="280"/>
      <c r="Y123" s="280"/>
      <c r="Z123" s="280"/>
    </row>
    <row r="124" spans="1:26" x14ac:dyDescent="0.35">
      <c r="A124" s="238" t="s">
        <v>163</v>
      </c>
      <c r="B124" s="397"/>
      <c r="C124" s="282" t="s">
        <v>63</v>
      </c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X124" s="280"/>
      <c r="Y124" s="280"/>
      <c r="Z124" s="280"/>
    </row>
    <row r="125" spans="1:26" x14ac:dyDescent="0.35">
      <c r="A125" s="238" t="s">
        <v>163</v>
      </c>
      <c r="B125" s="395" t="s">
        <v>8</v>
      </c>
      <c r="C125" s="284" t="s">
        <v>59</v>
      </c>
      <c r="D125" s="273"/>
      <c r="E125" s="273">
        <f t="shared" ref="E125:R125" si="225">(E39/E$10)*100</f>
        <v>1.5190830385859329</v>
      </c>
      <c r="F125" s="273">
        <f t="shared" si="225"/>
        <v>4.292857757032511</v>
      </c>
      <c r="G125" s="273">
        <f t="shared" si="225"/>
        <v>5.8919075400096936</v>
      </c>
      <c r="H125" s="273">
        <f t="shared" si="225"/>
        <v>7.83767449580019</v>
      </c>
      <c r="I125" s="273">
        <f t="shared" si="225"/>
        <v>5.3897952600652825</v>
      </c>
      <c r="J125" s="273">
        <f t="shared" si="225"/>
        <v>4.6355499697327618</v>
      </c>
      <c r="K125" s="273">
        <f t="shared" si="225"/>
        <v>3.0991543077639343</v>
      </c>
      <c r="L125" s="273">
        <f t="shared" si="225"/>
        <v>2.2693391393977955</v>
      </c>
      <c r="M125" s="273">
        <f t="shared" si="225"/>
        <v>2.199757686962128</v>
      </c>
      <c r="N125" s="273">
        <f t="shared" si="225"/>
        <v>2.7628731786855178</v>
      </c>
      <c r="O125" s="273">
        <f t="shared" si="225"/>
        <v>2.6053606332406094</v>
      </c>
      <c r="P125" s="273">
        <f t="shared" si="225"/>
        <v>2.3707941110517572</v>
      </c>
      <c r="Q125" s="273">
        <f t="shared" si="225"/>
        <v>3.4260371879265299</v>
      </c>
      <c r="R125" s="273">
        <f t="shared" si="225"/>
        <v>3.8597739607831487</v>
      </c>
      <c r="S125" s="273">
        <f>(S39/S$10)*100</f>
        <v>3.8418611814828205</v>
      </c>
      <c r="T125" s="273">
        <f>(T39/T$10)*100</f>
        <v>4.619115477714816</v>
      </c>
      <c r="U125" s="273">
        <f>(U39/U$10)*100</f>
        <v>4.9417432539290527</v>
      </c>
      <c r="X125" s="273"/>
      <c r="Y125" s="273"/>
      <c r="Z125" s="273"/>
    </row>
    <row r="126" spans="1:26" x14ac:dyDescent="0.35">
      <c r="A126" s="238" t="s">
        <v>163</v>
      </c>
      <c r="B126" s="396"/>
      <c r="C126" s="263" t="s">
        <v>60</v>
      </c>
      <c r="D126" s="280"/>
      <c r="E126" s="273">
        <f t="shared" ref="E126:R126" si="226">(E40/E$10)*100</f>
        <v>0.14600464938662863</v>
      </c>
      <c r="F126" s="273">
        <f t="shared" si="226"/>
        <v>2.2023775854445291</v>
      </c>
      <c r="G126" s="273">
        <f t="shared" si="226"/>
        <v>9.8402694659030773E-2</v>
      </c>
      <c r="H126" s="273">
        <f t="shared" si="226"/>
        <v>1.5061298727742001</v>
      </c>
      <c r="I126" s="273">
        <f t="shared" si="226"/>
        <v>0.58755526643803013</v>
      </c>
      <c r="J126" s="273">
        <f t="shared" si="226"/>
        <v>0.97998835988151511</v>
      </c>
      <c r="K126" s="273">
        <f t="shared" si="226"/>
        <v>0.47028866636177274</v>
      </c>
      <c r="L126" s="273">
        <f t="shared" si="226"/>
        <v>0.19212199011492845</v>
      </c>
      <c r="M126" s="273">
        <f t="shared" si="226"/>
        <v>0.50627294320072858</v>
      </c>
      <c r="N126" s="273">
        <f t="shared" si="226"/>
        <v>0.91855018046148107</v>
      </c>
      <c r="O126" s="273">
        <f t="shared" si="226"/>
        <v>0.58777233860325595</v>
      </c>
      <c r="P126" s="273">
        <f t="shared" si="226"/>
        <v>0.38855229027742932</v>
      </c>
      <c r="Q126" s="273">
        <f t="shared" si="226"/>
        <v>0.86567737314746962</v>
      </c>
      <c r="R126" s="273">
        <f t="shared" si="226"/>
        <v>0.9164485906986054</v>
      </c>
      <c r="S126" s="273">
        <f t="shared" ref="S126" si="227">(S40/S$10)*100</f>
        <v>1.349787569789584</v>
      </c>
      <c r="T126" s="273">
        <f t="shared" ref="T126:U126" si="228">(T40/T$10)*100</f>
        <v>1.9301178919899169</v>
      </c>
      <c r="U126" s="273">
        <f t="shared" si="228"/>
        <v>1.9408833220817694</v>
      </c>
      <c r="X126" s="280"/>
      <c r="Y126" s="280"/>
      <c r="Z126" s="280"/>
    </row>
    <row r="127" spans="1:26" x14ac:dyDescent="0.35">
      <c r="A127" s="238" t="s">
        <v>163</v>
      </c>
      <c r="B127" s="396"/>
      <c r="C127" s="263" t="s">
        <v>61</v>
      </c>
      <c r="D127" s="280"/>
      <c r="E127" s="273">
        <f t="shared" ref="E127:R127" si="229">(E41/E$10)*100</f>
        <v>1.3730783891993046</v>
      </c>
      <c r="F127" s="273">
        <f t="shared" si="229"/>
        <v>2.0904801715879824</v>
      </c>
      <c r="G127" s="273">
        <f t="shared" si="229"/>
        <v>5.7935048453506628</v>
      </c>
      <c r="H127" s="273">
        <f t="shared" si="229"/>
        <v>6.3315446230259891</v>
      </c>
      <c r="I127" s="273">
        <f t="shared" si="229"/>
        <v>4.8022399936272526</v>
      </c>
      <c r="J127" s="273">
        <f t="shared" si="229"/>
        <v>3.6555616098512469</v>
      </c>
      <c r="K127" s="273">
        <f t="shared" si="229"/>
        <v>2.6288656414021618</v>
      </c>
      <c r="L127" s="273">
        <f t="shared" si="229"/>
        <v>2.077217149282867</v>
      </c>
      <c r="M127" s="273">
        <f t="shared" si="229"/>
        <v>1.6934847437613993</v>
      </c>
      <c r="N127" s="273">
        <f t="shared" si="229"/>
        <v>1.8443229982240368</v>
      </c>
      <c r="O127" s="273">
        <f t="shared" si="229"/>
        <v>2.0175882946373536</v>
      </c>
      <c r="P127" s="273">
        <f t="shared" si="229"/>
        <v>1.9822418207743282</v>
      </c>
      <c r="Q127" s="273">
        <f t="shared" si="229"/>
        <v>2.5603598147790603</v>
      </c>
      <c r="R127" s="273">
        <f t="shared" si="229"/>
        <v>2.9433253700845432</v>
      </c>
      <c r="S127" s="273">
        <f t="shared" ref="S127" si="230">(S41/S$10)*100</f>
        <v>2.4920736116932365</v>
      </c>
      <c r="T127" s="273">
        <f t="shared" ref="T127:U127" si="231">(T41/T$10)*100</f>
        <v>2.6889975857248998</v>
      </c>
      <c r="U127" s="273">
        <f t="shared" si="231"/>
        <v>3.0008599318472831</v>
      </c>
      <c r="X127" s="280"/>
      <c r="Y127" s="280"/>
      <c r="Z127" s="280"/>
    </row>
    <row r="128" spans="1:26" x14ac:dyDescent="0.35">
      <c r="A128" s="238" t="s">
        <v>163</v>
      </c>
      <c r="B128" s="396"/>
      <c r="C128" s="263" t="s">
        <v>62</v>
      </c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  <c r="O128" s="280"/>
      <c r="P128" s="280"/>
      <c r="Q128" s="280"/>
      <c r="R128" s="280"/>
      <c r="S128" s="280"/>
      <c r="T128" s="280"/>
      <c r="U128" s="280"/>
      <c r="X128" s="280"/>
      <c r="Y128" s="280"/>
      <c r="Z128" s="280"/>
    </row>
    <row r="129" spans="1:26" x14ac:dyDescent="0.35">
      <c r="A129" s="238" t="s">
        <v>163</v>
      </c>
      <c r="B129" s="397"/>
      <c r="C129" s="282" t="s">
        <v>63</v>
      </c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X129" s="280"/>
      <c r="Y129" s="280"/>
      <c r="Z129" s="280"/>
    </row>
    <row r="130" spans="1:26" x14ac:dyDescent="0.35">
      <c r="A130" s="238" t="s">
        <v>163</v>
      </c>
      <c r="B130" s="395" t="s">
        <v>9</v>
      </c>
      <c r="C130" s="284" t="s">
        <v>59</v>
      </c>
      <c r="D130" s="273"/>
      <c r="E130" s="273">
        <f t="shared" ref="E130:R130" si="232">(E44/E$10)*100</f>
        <v>18.712189888694049</v>
      </c>
      <c r="F130" s="273">
        <f t="shared" si="232"/>
        <v>6.7389831106832432</v>
      </c>
      <c r="G130" s="273">
        <f t="shared" si="232"/>
        <v>10.421806263614384</v>
      </c>
      <c r="H130" s="273">
        <f t="shared" si="232"/>
        <v>7.2718903082443003</v>
      </c>
      <c r="I130" s="273">
        <f t="shared" si="232"/>
        <v>7.7517503814805444</v>
      </c>
      <c r="J130" s="273">
        <f t="shared" si="232"/>
        <v>7.0293846829882698</v>
      </c>
      <c r="K130" s="273">
        <f t="shared" si="232"/>
        <v>9.6971516405898655</v>
      </c>
      <c r="L130" s="273">
        <f t="shared" si="232"/>
        <v>7.3593109464003366</v>
      </c>
      <c r="M130" s="273">
        <f t="shared" si="232"/>
        <v>10.664218374005126</v>
      </c>
      <c r="N130" s="273">
        <f t="shared" si="232"/>
        <v>10.664863471437185</v>
      </c>
      <c r="O130" s="273">
        <f t="shared" si="232"/>
        <v>10.573867968480984</v>
      </c>
      <c r="P130" s="273">
        <f t="shared" si="232"/>
        <v>11.92907219276154</v>
      </c>
      <c r="Q130" s="273">
        <f t="shared" si="232"/>
        <v>12.04382789459388</v>
      </c>
      <c r="R130" s="273">
        <f t="shared" si="232"/>
        <v>10.821168129970866</v>
      </c>
      <c r="S130" s="273">
        <f>(S44/S$10)*100</f>
        <v>13.013121457226228</v>
      </c>
      <c r="T130" s="273">
        <f>(T44/T$10)*100</f>
        <v>12.207466691026239</v>
      </c>
      <c r="U130" s="273">
        <f>(U44/U$10)*100</f>
        <v>12.21609681286103</v>
      </c>
      <c r="X130" s="273"/>
      <c r="Y130" s="273"/>
      <c r="Z130" s="273"/>
    </row>
    <row r="131" spans="1:26" x14ac:dyDescent="0.35">
      <c r="A131" s="238" t="s">
        <v>163</v>
      </c>
      <c r="B131" s="396"/>
      <c r="C131" s="263" t="s">
        <v>60</v>
      </c>
      <c r="D131" s="280"/>
      <c r="E131" s="273">
        <f t="shared" ref="E131:O131" si="233">(E45/E$10)*100</f>
        <v>16.494230065979039</v>
      </c>
      <c r="F131" s="273">
        <f t="shared" si="233"/>
        <v>0</v>
      </c>
      <c r="G131" s="273">
        <f t="shared" si="233"/>
        <v>1.2311000245226096</v>
      </c>
      <c r="H131" s="273">
        <f t="shared" si="233"/>
        <v>0</v>
      </c>
      <c r="I131" s="273">
        <f t="shared" si="233"/>
        <v>1.3385589269745322</v>
      </c>
      <c r="J131" s="273">
        <f t="shared" si="233"/>
        <v>1.7875897167105068</v>
      </c>
      <c r="K131" s="273">
        <f t="shared" si="233"/>
        <v>1.4211402855597002</v>
      </c>
      <c r="L131" s="273">
        <f t="shared" si="233"/>
        <v>0.66698613096869475</v>
      </c>
      <c r="M131" s="273">
        <f t="shared" si="233"/>
        <v>0.12378467905111142</v>
      </c>
      <c r="N131" s="273">
        <f t="shared" si="233"/>
        <v>0.50665835700857553</v>
      </c>
      <c r="O131" s="273">
        <f t="shared" si="233"/>
        <v>0.78607328908531959</v>
      </c>
      <c r="P131" s="273">
        <f t="shared" ref="P131:S131" si="234">(P45/P$10)*100</f>
        <v>0.7508551946195523</v>
      </c>
      <c r="Q131" s="273">
        <f t="shared" si="234"/>
        <v>0.49735075743582036</v>
      </c>
      <c r="R131" s="273">
        <f t="shared" si="234"/>
        <v>0.32297553192653283</v>
      </c>
      <c r="S131" s="273">
        <f t="shared" si="234"/>
        <v>0.28617193380231953</v>
      </c>
      <c r="T131" s="273">
        <f t="shared" ref="T131:U131" si="235">(T45/T$10)*100</f>
        <v>4.1377731372738903E-2</v>
      </c>
      <c r="U131" s="273">
        <f t="shared" si="235"/>
        <v>5.8988876920228639E-2</v>
      </c>
      <c r="X131" s="280"/>
      <c r="Y131" s="280"/>
      <c r="Z131" s="280"/>
    </row>
    <row r="132" spans="1:26" x14ac:dyDescent="0.35">
      <c r="A132" s="238" t="s">
        <v>163</v>
      </c>
      <c r="B132" s="396"/>
      <c r="C132" s="263" t="s">
        <v>61</v>
      </c>
      <c r="D132" s="280"/>
      <c r="E132" s="273">
        <f t="shared" ref="E132:O132" si="236">(E46/E$10)*100</f>
        <v>2.2179598227150055</v>
      </c>
      <c r="F132" s="273">
        <f t="shared" si="236"/>
        <v>6.7389831106832432</v>
      </c>
      <c r="G132" s="273">
        <f t="shared" si="236"/>
        <v>9.1907062390917726</v>
      </c>
      <c r="H132" s="273">
        <f t="shared" si="236"/>
        <v>7.2718903082443003</v>
      </c>
      <c r="I132" s="273">
        <f t="shared" si="236"/>
        <v>6.4131914545060136</v>
      </c>
      <c r="J132" s="273">
        <f t="shared" si="236"/>
        <v>5.2417949662777632</v>
      </c>
      <c r="K132" s="273">
        <f t="shared" si="236"/>
        <v>8.2760113550301639</v>
      </c>
      <c r="L132" s="273">
        <f t="shared" si="236"/>
        <v>6.6923248154316424</v>
      </c>
      <c r="M132" s="273">
        <f t="shared" si="236"/>
        <v>10.540433694954014</v>
      </c>
      <c r="N132" s="273">
        <f t="shared" si="236"/>
        <v>10.158205114428609</v>
      </c>
      <c r="O132" s="273">
        <f t="shared" si="236"/>
        <v>9.7877946793956649</v>
      </c>
      <c r="P132" s="273">
        <f t="shared" ref="P132:S132" si="237">(P46/P$10)*100</f>
        <v>11.178216998141988</v>
      </c>
      <c r="Q132" s="273">
        <f t="shared" si="237"/>
        <v>11.546477137158059</v>
      </c>
      <c r="R132" s="273">
        <f t="shared" si="237"/>
        <v>10.498192598044334</v>
      </c>
      <c r="S132" s="273">
        <f t="shared" si="237"/>
        <v>12.726949523423912</v>
      </c>
      <c r="T132" s="273">
        <f t="shared" ref="T132:U132" si="238">(T46/T$10)*100</f>
        <v>12.1660889596535</v>
      </c>
      <c r="U132" s="273">
        <f t="shared" si="238"/>
        <v>12.157107935940802</v>
      </c>
      <c r="X132" s="280"/>
      <c r="Y132" s="280"/>
      <c r="Z132" s="280"/>
    </row>
    <row r="133" spans="1:26" x14ac:dyDescent="0.35">
      <c r="A133" s="238" t="s">
        <v>163</v>
      </c>
      <c r="B133" s="396"/>
      <c r="C133" s="263" t="s">
        <v>62</v>
      </c>
      <c r="D133" s="280"/>
      <c r="E133" s="280"/>
      <c r="F133" s="280"/>
      <c r="G133" s="280"/>
      <c r="H133" s="280"/>
      <c r="I133" s="280"/>
      <c r="J133" s="280"/>
      <c r="K133" s="280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X133" s="280"/>
      <c r="Y133" s="280"/>
      <c r="Z133" s="280"/>
    </row>
    <row r="134" spans="1:26" x14ac:dyDescent="0.35">
      <c r="A134" s="238" t="s">
        <v>163</v>
      </c>
      <c r="B134" s="397"/>
      <c r="C134" s="282" t="s">
        <v>63</v>
      </c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X134" s="280"/>
      <c r="Y134" s="280"/>
      <c r="Z134" s="280"/>
    </row>
    <row r="135" spans="1:26" x14ac:dyDescent="0.35">
      <c r="A135" s="238" t="s">
        <v>163</v>
      </c>
      <c r="B135" s="395" t="s">
        <v>1</v>
      </c>
      <c r="C135" s="284" t="s">
        <v>59</v>
      </c>
      <c r="D135" s="273"/>
      <c r="E135" s="273">
        <f t="shared" ref="E135:R135" si="239">(E49/E$10)*100</f>
        <v>7.1316008936744719</v>
      </c>
      <c r="F135" s="273">
        <f t="shared" si="239"/>
        <v>22.25718683535942</v>
      </c>
      <c r="G135" s="273">
        <f t="shared" si="239"/>
        <v>6.0956371821354614</v>
      </c>
      <c r="H135" s="273">
        <f t="shared" si="239"/>
        <v>5.0428973850966994</v>
      </c>
      <c r="I135" s="273">
        <f t="shared" si="239"/>
        <v>8.4836906049565357</v>
      </c>
      <c r="J135" s="273">
        <f t="shared" si="239"/>
        <v>6.433081214676621</v>
      </c>
      <c r="K135" s="273">
        <f t="shared" si="239"/>
        <v>6.7293025609624939</v>
      </c>
      <c r="L135" s="273">
        <f t="shared" si="239"/>
        <v>5.5012375796956174</v>
      </c>
      <c r="M135" s="273">
        <f t="shared" si="239"/>
        <v>5.881174428058662</v>
      </c>
      <c r="N135" s="273">
        <f t="shared" si="239"/>
        <v>5.5095125940444429</v>
      </c>
      <c r="O135" s="273">
        <f t="shared" si="239"/>
        <v>4.5750549579110933</v>
      </c>
      <c r="P135" s="273">
        <f t="shared" si="239"/>
        <v>4.3400583626470493</v>
      </c>
      <c r="Q135" s="273">
        <f t="shared" si="239"/>
        <v>4.4488960855169388</v>
      </c>
      <c r="R135" s="273">
        <f t="shared" si="239"/>
        <v>3.8907472469903435</v>
      </c>
      <c r="S135" s="273">
        <f>(S49/S$10)*100</f>
        <v>4.3621904578155464</v>
      </c>
      <c r="T135" s="273">
        <f>(T49/T$10)*100</f>
        <v>3.8213550479454663</v>
      </c>
      <c r="U135" s="273">
        <f>(U49/U$10)*100</f>
        <v>4.7298901648643641</v>
      </c>
      <c r="X135" s="273"/>
      <c r="Y135" s="273"/>
      <c r="Z135" s="273"/>
    </row>
    <row r="136" spans="1:26" x14ac:dyDescent="0.35">
      <c r="A136" s="238" t="s">
        <v>163</v>
      </c>
      <c r="B136" s="396"/>
      <c r="C136" s="263" t="s">
        <v>60</v>
      </c>
      <c r="D136" s="280"/>
      <c r="E136" s="273">
        <f t="shared" ref="E136:S136" si="240">(E50/E$10)*100</f>
        <v>0.44618254207537211</v>
      </c>
      <c r="F136" s="273">
        <f t="shared" si="240"/>
        <v>15.825010636399822</v>
      </c>
      <c r="G136" s="273">
        <f t="shared" si="240"/>
        <v>0.10978953496063643</v>
      </c>
      <c r="H136" s="273">
        <f t="shared" si="240"/>
        <v>0.29994683502238018</v>
      </c>
      <c r="I136" s="273">
        <f t="shared" si="240"/>
        <v>2.6800772426044737</v>
      </c>
      <c r="J136" s="273">
        <f t="shared" si="240"/>
        <v>1.8944327472280635</v>
      </c>
      <c r="K136" s="273">
        <f t="shared" si="240"/>
        <v>2.0176189416996277</v>
      </c>
      <c r="L136" s="273">
        <f t="shared" si="240"/>
        <v>0.67630862188682084</v>
      </c>
      <c r="M136" s="273">
        <f t="shared" si="240"/>
        <v>0.52597662695755698</v>
      </c>
      <c r="N136" s="273">
        <f t="shared" si="240"/>
        <v>0.54579025219249411</v>
      </c>
      <c r="O136" s="273">
        <f t="shared" si="240"/>
        <v>0.61155394491735926</v>
      </c>
      <c r="P136" s="273">
        <f t="shared" si="240"/>
        <v>0.53961154625296159</v>
      </c>
      <c r="Q136" s="273">
        <f t="shared" si="240"/>
        <v>0.63004591041324309</v>
      </c>
      <c r="R136" s="273">
        <f t="shared" si="240"/>
        <v>0.4153763737339165</v>
      </c>
      <c r="S136" s="273">
        <f t="shared" si="240"/>
        <v>0.43594957288244823</v>
      </c>
      <c r="T136" s="273">
        <f t="shared" ref="T136:U136" si="241">(T50/T$10)*100</f>
        <v>0.69526795215739257</v>
      </c>
      <c r="U136" s="273">
        <f t="shared" si="241"/>
        <v>1.2769052758784902</v>
      </c>
      <c r="X136" s="280"/>
      <c r="Y136" s="280"/>
      <c r="Z136" s="280"/>
    </row>
    <row r="137" spans="1:26" x14ac:dyDescent="0.35">
      <c r="A137" s="238" t="s">
        <v>163</v>
      </c>
      <c r="B137" s="396"/>
      <c r="C137" s="263" t="s">
        <v>61</v>
      </c>
      <c r="D137" s="280"/>
      <c r="E137" s="273">
        <f t="shared" ref="E137:S137" si="242">(E51/E$10)*100</f>
        <v>6.6854183515990995</v>
      </c>
      <c r="F137" s="273">
        <f t="shared" si="242"/>
        <v>6.4321761989595965</v>
      </c>
      <c r="G137" s="273">
        <f t="shared" si="242"/>
        <v>5.9858476471748245</v>
      </c>
      <c r="H137" s="273">
        <f t="shared" si="242"/>
        <v>4.742950550074319</v>
      </c>
      <c r="I137" s="273">
        <f t="shared" si="242"/>
        <v>5.8036133623520625</v>
      </c>
      <c r="J137" s="273">
        <f t="shared" si="242"/>
        <v>4.5386484674485583</v>
      </c>
      <c r="K137" s="273">
        <f t="shared" si="242"/>
        <v>4.7116836192628657</v>
      </c>
      <c r="L137" s="273">
        <f t="shared" si="242"/>
        <v>4.8249289578087966</v>
      </c>
      <c r="M137" s="273">
        <f t="shared" si="242"/>
        <v>5.355197801101105</v>
      </c>
      <c r="N137" s="273">
        <f t="shared" si="242"/>
        <v>4.9637223418519492</v>
      </c>
      <c r="O137" s="273">
        <f t="shared" si="242"/>
        <v>3.9635010129937336</v>
      </c>
      <c r="P137" s="273">
        <f t="shared" si="242"/>
        <v>3.8004468163940874</v>
      </c>
      <c r="Q137" s="273">
        <f t="shared" si="242"/>
        <v>3.8188501751036954</v>
      </c>
      <c r="R137" s="273">
        <f t="shared" si="242"/>
        <v>3.4753708732564266</v>
      </c>
      <c r="S137" s="273">
        <f t="shared" si="242"/>
        <v>3.9262408849330988</v>
      </c>
      <c r="T137" s="273">
        <f t="shared" ref="T137:U137" si="243">(T51/T$10)*100</f>
        <v>3.1260870957880735</v>
      </c>
      <c r="U137" s="273">
        <f t="shared" si="243"/>
        <v>3.4529848889858745</v>
      </c>
      <c r="X137" s="280"/>
      <c r="Y137" s="280"/>
      <c r="Z137" s="280"/>
    </row>
    <row r="138" spans="1:26" x14ac:dyDescent="0.35">
      <c r="A138" s="238" t="s">
        <v>163</v>
      </c>
      <c r="B138" s="396"/>
      <c r="C138" s="263" t="s">
        <v>62</v>
      </c>
      <c r="D138" s="280"/>
      <c r="E138" s="280"/>
      <c r="F138" s="280"/>
      <c r="G138" s="280"/>
      <c r="H138" s="280"/>
      <c r="I138" s="280"/>
      <c r="J138" s="280"/>
      <c r="K138" s="280"/>
      <c r="L138" s="280"/>
      <c r="M138" s="280"/>
      <c r="N138" s="280"/>
      <c r="O138" s="280"/>
      <c r="P138" s="280"/>
      <c r="Q138" s="280"/>
      <c r="R138" s="280"/>
      <c r="S138" s="280"/>
      <c r="T138" s="280"/>
      <c r="U138" s="280"/>
      <c r="X138" s="280"/>
      <c r="Y138" s="280"/>
      <c r="Z138" s="280"/>
    </row>
    <row r="139" spans="1:26" x14ac:dyDescent="0.35">
      <c r="A139" s="238" t="s">
        <v>163</v>
      </c>
      <c r="B139" s="397"/>
      <c r="C139" s="282" t="s">
        <v>63</v>
      </c>
      <c r="D139" s="28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X139" s="280"/>
      <c r="Y139" s="280"/>
      <c r="Z139" s="280"/>
    </row>
    <row r="140" spans="1:26" x14ac:dyDescent="0.35">
      <c r="A140" s="238" t="s">
        <v>163</v>
      </c>
      <c r="B140" s="393" t="s">
        <v>166</v>
      </c>
      <c r="C140" s="284" t="s">
        <v>59</v>
      </c>
      <c r="D140" s="273"/>
      <c r="E140" s="273">
        <f>(E54/E$10)*100</f>
        <v>4.1598053075383818</v>
      </c>
      <c r="F140" s="273">
        <f t="shared" ref="F140:R140" si="244">(F54/F$10)*100</f>
        <v>0.86812272122244494</v>
      </c>
      <c r="G140" s="273">
        <f t="shared" si="244"/>
        <v>1.4102249289330495</v>
      </c>
      <c r="H140" s="273">
        <f t="shared" si="244"/>
        <v>1.1989892670620228</v>
      </c>
      <c r="I140" s="273">
        <f t="shared" si="244"/>
        <v>0.72975868297345714</v>
      </c>
      <c r="J140" s="273">
        <f t="shared" si="244"/>
        <v>0.80512305604439438</v>
      </c>
      <c r="K140" s="273">
        <f t="shared" si="244"/>
        <v>1.5932704672222755</v>
      </c>
      <c r="L140" s="273">
        <f t="shared" si="244"/>
        <v>1.6755570318460322</v>
      </c>
      <c r="M140" s="273">
        <f t="shared" si="244"/>
        <v>0.69787934392469442</v>
      </c>
      <c r="N140" s="273">
        <f t="shared" si="244"/>
        <v>0.78560524394439057</v>
      </c>
      <c r="O140" s="273">
        <f t="shared" si="244"/>
        <v>1.0517793729632874</v>
      </c>
      <c r="P140" s="273">
        <f t="shared" si="244"/>
        <v>2.0092852985985972</v>
      </c>
      <c r="Q140" s="273">
        <f t="shared" si="244"/>
        <v>2.8003732275328193</v>
      </c>
      <c r="R140" s="273">
        <f t="shared" si="244"/>
        <v>5.8570289111348579</v>
      </c>
      <c r="S140" s="273">
        <f>(S54/S$10)*100</f>
        <v>2.8001176177944389</v>
      </c>
      <c r="T140" s="273">
        <f>(T54/T$10)*100</f>
        <v>1.4674237084739374</v>
      </c>
      <c r="U140" s="273">
        <f>(U54/U$10)*100</f>
        <v>1.4642146269816798</v>
      </c>
      <c r="X140" s="273"/>
      <c r="Y140" s="273"/>
      <c r="Z140" s="273"/>
    </row>
    <row r="141" spans="1:26" x14ac:dyDescent="0.35">
      <c r="A141" s="238" t="s">
        <v>163</v>
      </c>
      <c r="B141" s="390"/>
      <c r="C141" s="263" t="s">
        <v>60</v>
      </c>
      <c r="D141" s="280"/>
      <c r="E141" s="273">
        <f t="shared" ref="E141:S141" si="245">(E55/E$10)*100</f>
        <v>3.560916596292047</v>
      </c>
      <c r="F141" s="273">
        <f t="shared" si="245"/>
        <v>0.39406028542582455</v>
      </c>
      <c r="G141" s="273">
        <f t="shared" si="245"/>
        <v>0.70056577439750967</v>
      </c>
      <c r="H141" s="273">
        <f t="shared" si="245"/>
        <v>0.77286638634649962</v>
      </c>
      <c r="I141" s="273">
        <f t="shared" si="245"/>
        <v>0.10986630765080774</v>
      </c>
      <c r="J141" s="273">
        <f t="shared" si="245"/>
        <v>8.3220182969278966E-2</v>
      </c>
      <c r="K141" s="273">
        <f t="shared" si="245"/>
        <v>0.42897694948697768</v>
      </c>
      <c r="L141" s="273">
        <f t="shared" si="245"/>
        <v>0.1909277720728241</v>
      </c>
      <c r="M141" s="273">
        <f t="shared" si="245"/>
        <v>2.9316595816314312E-2</v>
      </c>
      <c r="N141" s="273">
        <f t="shared" si="245"/>
        <v>3.1308694309357968E-2</v>
      </c>
      <c r="O141" s="273">
        <f t="shared" si="245"/>
        <v>5.9922431805391849E-2</v>
      </c>
      <c r="P141" s="273">
        <f t="shared" si="245"/>
        <v>5.9154721390822861E-2</v>
      </c>
      <c r="Q141" s="273">
        <f t="shared" si="245"/>
        <v>8.3562568746709795E-2</v>
      </c>
      <c r="R141" s="273">
        <f t="shared" si="245"/>
        <v>6.3856565078043104E-2</v>
      </c>
      <c r="S141" s="273">
        <f t="shared" si="245"/>
        <v>0.2555087270773535</v>
      </c>
      <c r="T141" s="273">
        <f t="shared" ref="T141:U141" si="246">(T55/T$10)*100</f>
        <v>0.38631978417886664</v>
      </c>
      <c r="U141" s="273">
        <f t="shared" si="246"/>
        <v>0.3776620543238321</v>
      </c>
      <c r="X141" s="280"/>
      <c r="Y141" s="280"/>
      <c r="Z141" s="280"/>
    </row>
    <row r="142" spans="1:26" x14ac:dyDescent="0.35">
      <c r="A142" s="238" t="s">
        <v>163</v>
      </c>
      <c r="B142" s="390"/>
      <c r="C142" s="263" t="s">
        <v>61</v>
      </c>
      <c r="D142" s="280"/>
      <c r="E142" s="273">
        <f t="shared" ref="E142:S142" si="247">(E56/E$10)*100</f>
        <v>0.59888871124633403</v>
      </c>
      <c r="F142" s="273">
        <f t="shared" si="247"/>
        <v>0.47406243579662033</v>
      </c>
      <c r="G142" s="273">
        <f t="shared" si="247"/>
        <v>0.70965915453553985</v>
      </c>
      <c r="H142" s="273">
        <f t="shared" si="247"/>
        <v>0.42612288071552307</v>
      </c>
      <c r="I142" s="273">
        <f t="shared" si="247"/>
        <v>0.6198923753226494</v>
      </c>
      <c r="J142" s="273">
        <f t="shared" si="247"/>
        <v>0.72190287307511558</v>
      </c>
      <c r="K142" s="273">
        <f t="shared" si="247"/>
        <v>1.164293517735298</v>
      </c>
      <c r="L142" s="273">
        <f t="shared" si="247"/>
        <v>1.4846292597732083</v>
      </c>
      <c r="M142" s="273">
        <f t="shared" si="247"/>
        <v>0.66856274810838012</v>
      </c>
      <c r="N142" s="273">
        <f t="shared" si="247"/>
        <v>0.75429654963503268</v>
      </c>
      <c r="O142" s="273">
        <f t="shared" si="247"/>
        <v>0.99185694115789569</v>
      </c>
      <c r="P142" s="273">
        <f t="shared" si="247"/>
        <v>1.9501305772077742</v>
      </c>
      <c r="Q142" s="273">
        <f t="shared" si="247"/>
        <v>2.7168106587861098</v>
      </c>
      <c r="R142" s="273">
        <f t="shared" si="247"/>
        <v>5.7931723460568145</v>
      </c>
      <c r="S142" s="273">
        <f t="shared" si="247"/>
        <v>2.5446088907170856</v>
      </c>
      <c r="T142" s="273">
        <f t="shared" ref="T142:U142" si="248">(T56/T$10)*100</f>
        <v>1.0811039242950706</v>
      </c>
      <c r="U142" s="273">
        <f t="shared" si="248"/>
        <v>1.086552572657848</v>
      </c>
      <c r="X142" s="280"/>
      <c r="Y142" s="280"/>
      <c r="Z142" s="280"/>
    </row>
    <row r="143" spans="1:26" x14ac:dyDescent="0.35">
      <c r="A143" s="238" t="s">
        <v>163</v>
      </c>
      <c r="B143" s="390"/>
      <c r="C143" s="263" t="s">
        <v>62</v>
      </c>
      <c r="D143" s="280"/>
      <c r="E143" s="280"/>
      <c r="F143" s="280"/>
      <c r="G143" s="280"/>
      <c r="H143" s="280"/>
      <c r="I143" s="280"/>
      <c r="J143" s="280"/>
      <c r="K143" s="280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X143" s="280"/>
      <c r="Y143" s="280"/>
      <c r="Z143" s="280"/>
    </row>
    <row r="144" spans="1:26" x14ac:dyDescent="0.35">
      <c r="A144" s="238" t="s">
        <v>163</v>
      </c>
      <c r="B144" s="391"/>
      <c r="C144" s="282" t="s">
        <v>63</v>
      </c>
      <c r="D144" s="28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X144" s="280"/>
      <c r="Y144" s="280"/>
      <c r="Z144" s="280"/>
    </row>
    <row r="145" spans="1:26" x14ac:dyDescent="0.35">
      <c r="A145" s="238" t="s">
        <v>163</v>
      </c>
      <c r="B145" s="395" t="s">
        <v>11</v>
      </c>
      <c r="C145" s="284" t="s">
        <v>59</v>
      </c>
      <c r="D145" s="273"/>
      <c r="E145" s="273">
        <f t="shared" ref="E145:R145" si="249">(E59/E$10)*100</f>
        <v>13.357378277000533</v>
      </c>
      <c r="F145" s="273">
        <f t="shared" si="249"/>
        <v>11.0925951560156</v>
      </c>
      <c r="G145" s="273">
        <f t="shared" si="249"/>
        <v>22.01185832790798</v>
      </c>
      <c r="H145" s="273">
        <f t="shared" si="249"/>
        <v>9.3721685949810176</v>
      </c>
      <c r="I145" s="273">
        <f t="shared" si="249"/>
        <v>8.7051293095799203</v>
      </c>
      <c r="J145" s="273">
        <f t="shared" si="249"/>
        <v>8.647707955654564</v>
      </c>
      <c r="K145" s="273">
        <f t="shared" si="249"/>
        <v>9.425931532946576</v>
      </c>
      <c r="L145" s="273">
        <f t="shared" si="249"/>
        <v>10.152509922939975</v>
      </c>
      <c r="M145" s="273">
        <f t="shared" si="249"/>
        <v>8.9936633161790827</v>
      </c>
      <c r="N145" s="273">
        <f t="shared" si="249"/>
        <v>8.7129157195838172</v>
      </c>
      <c r="O145" s="273">
        <f t="shared" si="249"/>
        <v>8.556645642621012</v>
      </c>
      <c r="P145" s="273">
        <f t="shared" si="249"/>
        <v>10.17998601552131</v>
      </c>
      <c r="Q145" s="273">
        <f t="shared" si="249"/>
        <v>10.414927940805816</v>
      </c>
      <c r="R145" s="273">
        <f t="shared" si="249"/>
        <v>8.9839800416316749</v>
      </c>
      <c r="S145" s="273">
        <f>(S59/S$10)*100</f>
        <v>7.89762362749887</v>
      </c>
      <c r="T145" s="273">
        <f>(T59/T$10)*100</f>
        <v>8.1985429490539445</v>
      </c>
      <c r="U145" s="273">
        <f>(U59/U$10)*100</f>
        <v>7.2962387126890889</v>
      </c>
      <c r="X145" s="273"/>
      <c r="Y145" s="273"/>
      <c r="Z145" s="273"/>
    </row>
    <row r="146" spans="1:26" x14ac:dyDescent="0.35">
      <c r="A146" s="238" t="s">
        <v>163</v>
      </c>
      <c r="B146" s="396"/>
      <c r="C146" s="263" t="s">
        <v>60</v>
      </c>
      <c r="D146" s="280"/>
      <c r="E146" s="273">
        <f t="shared" ref="E146:S146" si="250">(E60/E$10)*100</f>
        <v>0.68280231302025429</v>
      </c>
      <c r="F146" s="273">
        <f t="shared" si="250"/>
        <v>2.0097022124896311E-2</v>
      </c>
      <c r="G146" s="273">
        <f t="shared" si="250"/>
        <v>12.365313790839345</v>
      </c>
      <c r="H146" s="273">
        <f t="shared" si="250"/>
        <v>2.0234339088855653</v>
      </c>
      <c r="I146" s="273">
        <f t="shared" si="250"/>
        <v>1.5717076199205513</v>
      </c>
      <c r="J146" s="273">
        <f t="shared" si="250"/>
        <v>2.5359824382046123</v>
      </c>
      <c r="K146" s="273">
        <f t="shared" si="250"/>
        <v>2.6911783592079157</v>
      </c>
      <c r="L146" s="273">
        <f t="shared" si="250"/>
        <v>2.2615579597602138</v>
      </c>
      <c r="M146" s="273">
        <f t="shared" si="250"/>
        <v>1.0644365661772097</v>
      </c>
      <c r="N146" s="273">
        <f t="shared" si="250"/>
        <v>1.9652701077892101</v>
      </c>
      <c r="O146" s="273">
        <f t="shared" si="250"/>
        <v>2.3643518530748331</v>
      </c>
      <c r="P146" s="273">
        <f t="shared" si="250"/>
        <v>2.9640131080751364</v>
      </c>
      <c r="Q146" s="273">
        <f t="shared" si="250"/>
        <v>2.8357485359888193</v>
      </c>
      <c r="R146" s="273">
        <f t="shared" si="250"/>
        <v>1.9972010240275035</v>
      </c>
      <c r="S146" s="273">
        <f t="shared" si="250"/>
        <v>2.3317746715014218</v>
      </c>
      <c r="T146" s="273">
        <f t="shared" ref="T146:U146" si="251">(T60/T$10)*100</f>
        <v>2.4736691755477822</v>
      </c>
      <c r="U146" s="273">
        <f t="shared" si="251"/>
        <v>2.538208903482341</v>
      </c>
      <c r="X146" s="280"/>
      <c r="Y146" s="280"/>
      <c r="Z146" s="280"/>
    </row>
    <row r="147" spans="1:26" x14ac:dyDescent="0.35">
      <c r="A147" s="238" t="s">
        <v>163</v>
      </c>
      <c r="B147" s="396"/>
      <c r="C147" s="263" t="s">
        <v>61</v>
      </c>
      <c r="D147" s="280"/>
      <c r="E147" s="273">
        <f t="shared" ref="E147:S147" si="252">(E61/E$10)*100</f>
        <v>12.674575963980281</v>
      </c>
      <c r="F147" s="273">
        <f t="shared" si="252"/>
        <v>11.072498133890702</v>
      </c>
      <c r="G147" s="273">
        <f t="shared" si="252"/>
        <v>9.6465445370686318</v>
      </c>
      <c r="H147" s="273">
        <f t="shared" si="252"/>
        <v>7.348734686095451</v>
      </c>
      <c r="I147" s="273">
        <f t="shared" si="252"/>
        <v>7.1334216896593698</v>
      </c>
      <c r="J147" s="273">
        <f t="shared" si="252"/>
        <v>6.1117255174499512</v>
      </c>
      <c r="K147" s="273">
        <f t="shared" si="252"/>
        <v>6.7347531737386594</v>
      </c>
      <c r="L147" s="273">
        <f t="shared" si="252"/>
        <v>7.8909519631797629</v>
      </c>
      <c r="M147" s="273">
        <f t="shared" si="252"/>
        <v>7.9292267500018738</v>
      </c>
      <c r="N147" s="273">
        <f t="shared" si="252"/>
        <v>6.7476456117946073</v>
      </c>
      <c r="O147" s="273">
        <f t="shared" si="252"/>
        <v>6.1922937895461789</v>
      </c>
      <c r="P147" s="273">
        <f t="shared" si="252"/>
        <v>7.2159729074461723</v>
      </c>
      <c r="Q147" s="273">
        <f t="shared" si="252"/>
        <v>7.5791794048169967</v>
      </c>
      <c r="R147" s="273">
        <f t="shared" si="252"/>
        <v>6.9867790176041691</v>
      </c>
      <c r="S147" s="273">
        <f t="shared" si="252"/>
        <v>5.5658489559974482</v>
      </c>
      <c r="T147" s="273">
        <f t="shared" ref="T147:U147" si="253">(T61/T$10)*100</f>
        <v>5.7248737735061628</v>
      </c>
      <c r="U147" s="273">
        <f t="shared" si="253"/>
        <v>4.7580298092067475</v>
      </c>
      <c r="X147" s="280"/>
      <c r="Y147" s="280"/>
      <c r="Z147" s="280"/>
    </row>
    <row r="148" spans="1:26" x14ac:dyDescent="0.35">
      <c r="A148" s="238" t="s">
        <v>163</v>
      </c>
      <c r="B148" s="396"/>
      <c r="C148" s="263" t="s">
        <v>62</v>
      </c>
      <c r="D148" s="280"/>
      <c r="E148" s="280"/>
      <c r="F148" s="280"/>
      <c r="G148" s="280"/>
      <c r="H148" s="280"/>
      <c r="I148" s="280"/>
      <c r="J148" s="280"/>
      <c r="K148" s="280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X148" s="280"/>
      <c r="Y148" s="280"/>
      <c r="Z148" s="280"/>
    </row>
    <row r="149" spans="1:26" x14ac:dyDescent="0.35">
      <c r="A149" s="238" t="s">
        <v>163</v>
      </c>
      <c r="B149" s="397"/>
      <c r="C149" s="282" t="s">
        <v>63</v>
      </c>
      <c r="D149" s="283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X149" s="280"/>
      <c r="Y149" s="280"/>
      <c r="Z149" s="280"/>
    </row>
    <row r="150" spans="1:26" x14ac:dyDescent="0.35">
      <c r="A150" s="238" t="s">
        <v>163</v>
      </c>
      <c r="B150" s="395" t="s">
        <v>12</v>
      </c>
      <c r="C150" s="284" t="s">
        <v>59</v>
      </c>
      <c r="D150" s="273"/>
      <c r="E150" s="273">
        <f t="shared" ref="E150:R150" si="254">(E64/E$10)*100</f>
        <v>19.997093351403016</v>
      </c>
      <c r="F150" s="273">
        <f t="shared" si="254"/>
        <v>18.665469139173808</v>
      </c>
      <c r="G150" s="273">
        <f t="shared" si="254"/>
        <v>4.0380749120839292</v>
      </c>
      <c r="H150" s="273">
        <f t="shared" si="254"/>
        <v>11.818307609481199</v>
      </c>
      <c r="I150" s="273">
        <f t="shared" si="254"/>
        <v>2.525816478513967</v>
      </c>
      <c r="J150" s="273">
        <f t="shared" si="254"/>
        <v>2.1630229011876492</v>
      </c>
      <c r="K150" s="273">
        <f t="shared" si="254"/>
        <v>2.309806023255089</v>
      </c>
      <c r="L150" s="273">
        <f t="shared" si="254"/>
        <v>1.952936188227004</v>
      </c>
      <c r="M150" s="273">
        <f t="shared" si="254"/>
        <v>1.2965047539729619</v>
      </c>
      <c r="N150" s="273">
        <f t="shared" si="254"/>
        <v>1.6269837531031988</v>
      </c>
      <c r="O150" s="273">
        <f t="shared" si="254"/>
        <v>1.5393060845352147</v>
      </c>
      <c r="P150" s="273">
        <f t="shared" si="254"/>
        <v>1.6448519042011671</v>
      </c>
      <c r="Q150" s="273">
        <f t="shared" si="254"/>
        <v>1.4526238548052033</v>
      </c>
      <c r="R150" s="273">
        <f t="shared" si="254"/>
        <v>1.3472856467511569</v>
      </c>
      <c r="S150" s="273">
        <f>(S64/S$10)*100</f>
        <v>2.0582177578721659</v>
      </c>
      <c r="T150" s="273">
        <f>(T64/T$10)*100</f>
        <v>1.9149146482755306</v>
      </c>
      <c r="U150" s="273">
        <f>(U64/U$10)*100</f>
        <v>1.9945714759373723</v>
      </c>
      <c r="X150" s="273"/>
      <c r="Y150" s="273"/>
      <c r="Z150" s="273"/>
    </row>
    <row r="151" spans="1:26" x14ac:dyDescent="0.35">
      <c r="A151" s="238" t="s">
        <v>163</v>
      </c>
      <c r="B151" s="396"/>
      <c r="C151" s="263" t="s">
        <v>60</v>
      </c>
      <c r="D151" s="280"/>
      <c r="E151" s="273">
        <f t="shared" ref="E151:S151" si="255">(E65/E$10)*100</f>
        <v>16.59206838084712</v>
      </c>
      <c r="F151" s="273">
        <f t="shared" si="255"/>
        <v>15.222944481425213</v>
      </c>
      <c r="G151" s="273">
        <f t="shared" si="255"/>
        <v>1.6248346395445423</v>
      </c>
      <c r="H151" s="273">
        <f t="shared" si="255"/>
        <v>9.8393249437143524</v>
      </c>
      <c r="I151" s="273">
        <f t="shared" si="255"/>
        <v>0.36564882049683295</v>
      </c>
      <c r="J151" s="273">
        <f t="shared" si="255"/>
        <v>0.58965834758458679</v>
      </c>
      <c r="K151" s="273">
        <f t="shared" si="255"/>
        <v>0.64117412537204366</v>
      </c>
      <c r="L151" s="273">
        <f t="shared" si="255"/>
        <v>0.14970597571831448</v>
      </c>
      <c r="M151" s="273">
        <f t="shared" si="255"/>
        <v>0.13742142490176101</v>
      </c>
      <c r="N151" s="273">
        <f t="shared" si="255"/>
        <v>9.1217127764477143E-2</v>
      </c>
      <c r="O151" s="273">
        <f t="shared" si="255"/>
        <v>9.0434501227990585E-2</v>
      </c>
      <c r="P151" s="273">
        <f t="shared" si="255"/>
        <v>8.0266376637346648E-2</v>
      </c>
      <c r="Q151" s="273">
        <f t="shared" si="255"/>
        <v>0.21147699587373592</v>
      </c>
      <c r="R151" s="273">
        <f t="shared" si="255"/>
        <v>0.12607925499805672</v>
      </c>
      <c r="S151" s="273">
        <f t="shared" si="255"/>
        <v>0.16429700830818386</v>
      </c>
      <c r="T151" s="273">
        <f t="shared" ref="T151:U151" si="256">(T65/T$10)*100</f>
        <v>0.10871721202784677</v>
      </c>
      <c r="U151" s="273">
        <f t="shared" si="256"/>
        <v>6.1458459578187463E-2</v>
      </c>
      <c r="X151" s="280"/>
      <c r="Y151" s="280"/>
      <c r="Z151" s="280"/>
    </row>
    <row r="152" spans="1:26" x14ac:dyDescent="0.35">
      <c r="A152" s="238" t="s">
        <v>163</v>
      </c>
      <c r="B152" s="396"/>
      <c r="C152" s="263" t="s">
        <v>61</v>
      </c>
      <c r="D152" s="280"/>
      <c r="E152" s="273">
        <f t="shared" ref="E152:S152" si="257">(E66/E$10)*100</f>
        <v>3.4050249705558944</v>
      </c>
      <c r="F152" s="273">
        <f t="shared" si="257"/>
        <v>3.4425246577485953</v>
      </c>
      <c r="G152" s="273">
        <f t="shared" si="257"/>
        <v>2.4132402725393867</v>
      </c>
      <c r="H152" s="273">
        <f t="shared" si="257"/>
        <v>1.9789826657668468</v>
      </c>
      <c r="I152" s="273">
        <f t="shared" si="257"/>
        <v>2.1601676580171341</v>
      </c>
      <c r="J152" s="273">
        <f t="shared" si="257"/>
        <v>1.5733645536030627</v>
      </c>
      <c r="K152" s="273">
        <f t="shared" si="257"/>
        <v>1.6686318978830457</v>
      </c>
      <c r="L152" s="273">
        <f t="shared" si="257"/>
        <v>1.8032302125086896</v>
      </c>
      <c r="M152" s="273">
        <f t="shared" si="257"/>
        <v>1.1590833290712008</v>
      </c>
      <c r="N152" s="273">
        <f t="shared" si="257"/>
        <v>1.5357666253387217</v>
      </c>
      <c r="O152" s="273">
        <f t="shared" si="257"/>
        <v>1.4488715833072243</v>
      </c>
      <c r="P152" s="273">
        <f t="shared" si="257"/>
        <v>1.5645855275638203</v>
      </c>
      <c r="Q152" s="273">
        <f t="shared" si="257"/>
        <v>1.2411468589314674</v>
      </c>
      <c r="R152" s="273">
        <f t="shared" si="257"/>
        <v>1.2212063917531002</v>
      </c>
      <c r="S152" s="273">
        <f t="shared" si="257"/>
        <v>1.893920749563982</v>
      </c>
      <c r="T152" s="273">
        <f t="shared" ref="T152:U152" si="258">(T66/T$10)*100</f>
        <v>1.8061974362476838</v>
      </c>
      <c r="U152" s="273">
        <f t="shared" si="258"/>
        <v>1.933113016359185</v>
      </c>
      <c r="X152" s="280"/>
      <c r="Y152" s="280"/>
      <c r="Z152" s="280"/>
    </row>
    <row r="153" spans="1:26" x14ac:dyDescent="0.35">
      <c r="A153" s="238" t="s">
        <v>163</v>
      </c>
      <c r="B153" s="396"/>
      <c r="C153" s="263" t="s">
        <v>62</v>
      </c>
      <c r="D153" s="280"/>
      <c r="E153" s="280"/>
      <c r="F153" s="280"/>
      <c r="G153" s="280"/>
      <c r="H153" s="280"/>
      <c r="I153" s="280"/>
      <c r="J153" s="280"/>
      <c r="K153" s="280"/>
      <c r="L153" s="280"/>
      <c r="M153" s="280"/>
      <c r="N153" s="280"/>
      <c r="O153" s="280"/>
      <c r="P153" s="280"/>
      <c r="Q153" s="280"/>
      <c r="R153" s="280"/>
      <c r="S153" s="280"/>
      <c r="T153" s="280"/>
      <c r="U153" s="280"/>
      <c r="X153" s="280"/>
      <c r="Y153" s="280"/>
      <c r="Z153" s="280"/>
    </row>
    <row r="154" spans="1:26" ht="15" thickBot="1" x14ac:dyDescent="0.4">
      <c r="A154" s="238" t="s">
        <v>163</v>
      </c>
      <c r="B154" s="401"/>
      <c r="C154" s="285" t="s">
        <v>63</v>
      </c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X154" s="280"/>
      <c r="Y154" s="280"/>
      <c r="Z154" s="280"/>
    </row>
    <row r="155" spans="1:26" x14ac:dyDescent="0.35">
      <c r="A155" s="238" t="s">
        <v>163</v>
      </c>
      <c r="B155" s="402" t="s">
        <v>92</v>
      </c>
      <c r="C155" s="279" t="s">
        <v>59</v>
      </c>
      <c r="D155" s="273"/>
      <c r="E155" s="273">
        <f t="shared" ref="E155:R155" si="259">(E69/E$10)*100</f>
        <v>4.4199356312633205</v>
      </c>
      <c r="F155" s="273">
        <f t="shared" si="259"/>
        <v>9.3710345482716484</v>
      </c>
      <c r="G155" s="273">
        <f t="shared" si="259"/>
        <v>24.17564038718556</v>
      </c>
      <c r="H155" s="273">
        <f t="shared" si="259"/>
        <v>30.81294060250972</v>
      </c>
      <c r="I155" s="273">
        <f t="shared" si="259"/>
        <v>32.791848353829231</v>
      </c>
      <c r="J155" s="273">
        <f t="shared" si="259"/>
        <v>41.510524414783632</v>
      </c>
      <c r="K155" s="273">
        <f t="shared" si="259"/>
        <v>38.341394829163022</v>
      </c>
      <c r="L155" s="273">
        <f t="shared" si="259"/>
        <v>43.780273349270118</v>
      </c>
      <c r="M155" s="273">
        <f t="shared" si="259"/>
        <v>40.361198244732336</v>
      </c>
      <c r="N155" s="273">
        <f t="shared" si="259"/>
        <v>44.55576884247553</v>
      </c>
      <c r="O155" s="273">
        <f t="shared" si="259"/>
        <v>45.511654292063071</v>
      </c>
      <c r="P155" s="273">
        <f t="shared" si="259"/>
        <v>42.076857244150567</v>
      </c>
      <c r="Q155" s="273">
        <f t="shared" si="259"/>
        <v>34.879778642969903</v>
      </c>
      <c r="R155" s="273">
        <f t="shared" si="259"/>
        <v>40.929736869141962</v>
      </c>
      <c r="S155" s="273">
        <f>(S69/S$10)*100</f>
        <v>43.03878087802287</v>
      </c>
      <c r="T155" s="273">
        <f>(T69/T$10)*100</f>
        <v>43.980442170979217</v>
      </c>
      <c r="U155" s="273">
        <f>(U69/U$10)*100</f>
        <v>40.797507367588103</v>
      </c>
      <c r="W155" s="272"/>
      <c r="X155" s="273"/>
      <c r="Y155" s="273"/>
      <c r="Z155" s="273"/>
    </row>
    <row r="156" spans="1:26" x14ac:dyDescent="0.35">
      <c r="A156" s="238" t="s">
        <v>163</v>
      </c>
      <c r="B156" s="402"/>
      <c r="C156" s="263" t="s">
        <v>60</v>
      </c>
      <c r="D156" s="280"/>
      <c r="E156" s="273">
        <f t="shared" ref="E156:S156" si="260">(E70/E$10)*100</f>
        <v>2.6272278559452845E-2</v>
      </c>
      <c r="F156" s="273">
        <f t="shared" si="260"/>
        <v>0</v>
      </c>
      <c r="G156" s="273">
        <f t="shared" si="260"/>
        <v>8.3642949539574046E-2</v>
      </c>
      <c r="H156" s="273">
        <f t="shared" si="260"/>
        <v>2.2917882861091341</v>
      </c>
      <c r="I156" s="273">
        <f t="shared" si="260"/>
        <v>9.9722214058485132</v>
      </c>
      <c r="J156" s="273">
        <f t="shared" si="260"/>
        <v>18.78355843096924</v>
      </c>
      <c r="K156" s="273">
        <f t="shared" si="260"/>
        <v>15.65687772979391</v>
      </c>
      <c r="L156" s="273">
        <f t="shared" si="260"/>
        <v>14.99760056459445</v>
      </c>
      <c r="M156" s="273">
        <f t="shared" si="260"/>
        <v>6.6739922613266804</v>
      </c>
      <c r="N156" s="273">
        <f t="shared" si="260"/>
        <v>10.018043885743007</v>
      </c>
      <c r="O156" s="273">
        <f t="shared" si="260"/>
        <v>12.233214552981305</v>
      </c>
      <c r="P156" s="273">
        <f t="shared" si="260"/>
        <v>12.333968683947965</v>
      </c>
      <c r="Q156" s="273">
        <f t="shared" si="260"/>
        <v>8.0642252672530397</v>
      </c>
      <c r="R156" s="273">
        <f t="shared" si="260"/>
        <v>7.6728687442544183</v>
      </c>
      <c r="S156" s="273">
        <f t="shared" si="260"/>
        <v>9.6403155095797839</v>
      </c>
      <c r="T156" s="273">
        <f t="shared" ref="T156:U156" si="261">(T70/T$10)*100</f>
        <v>7.9789429095143944</v>
      </c>
      <c r="U156" s="273">
        <f t="shared" si="261"/>
        <v>8.8282231149366659</v>
      </c>
      <c r="X156" s="280"/>
      <c r="Y156" s="280"/>
      <c r="Z156" s="280"/>
    </row>
    <row r="157" spans="1:26" x14ac:dyDescent="0.35">
      <c r="A157" s="238" t="s">
        <v>163</v>
      </c>
      <c r="B157" s="402"/>
      <c r="C157" s="263" t="s">
        <v>61</v>
      </c>
      <c r="D157" s="280"/>
      <c r="E157" s="273">
        <f t="shared" ref="E157:S157" si="262">(E71/E$10)*100</f>
        <v>4.393663352703868</v>
      </c>
      <c r="F157" s="273">
        <f t="shared" si="262"/>
        <v>9.3710345482716484</v>
      </c>
      <c r="G157" s="273">
        <f t="shared" si="262"/>
        <v>24.091997437645986</v>
      </c>
      <c r="H157" s="273">
        <f t="shared" si="262"/>
        <v>28.521152316400585</v>
      </c>
      <c r="I157" s="273">
        <f t="shared" si="262"/>
        <v>22.819626947980712</v>
      </c>
      <c r="J157" s="273">
        <f t="shared" si="262"/>
        <v>22.726965983814384</v>
      </c>
      <c r="K157" s="273">
        <f t="shared" si="262"/>
        <v>22.684517099369113</v>
      </c>
      <c r="L157" s="273">
        <f t="shared" si="262"/>
        <v>28.782672784675679</v>
      </c>
      <c r="M157" s="273">
        <f t="shared" si="262"/>
        <v>33.687205983405661</v>
      </c>
      <c r="N157" s="273">
        <f t="shared" si="262"/>
        <v>34.537724956732525</v>
      </c>
      <c r="O157" s="273">
        <f t="shared" si="262"/>
        <v>33.278439739081762</v>
      </c>
      <c r="P157" s="273">
        <f t="shared" si="262"/>
        <v>29.742888560202601</v>
      </c>
      <c r="Q157" s="273">
        <f t="shared" si="262"/>
        <v>26.81555337571687</v>
      </c>
      <c r="R157" s="273">
        <f t="shared" si="262"/>
        <v>33.256868124887539</v>
      </c>
      <c r="S157" s="273">
        <f t="shared" si="262"/>
        <v>33.398465368443084</v>
      </c>
      <c r="T157" s="273">
        <f t="shared" ref="T157:U157" si="263">(T71/T$10)*100</f>
        <v>36.001499261464822</v>
      </c>
      <c r="U157" s="273">
        <f t="shared" si="263"/>
        <v>31.969284252651438</v>
      </c>
      <c r="X157" s="280"/>
      <c r="Y157" s="280"/>
      <c r="Z157" s="280"/>
    </row>
    <row r="158" spans="1:26" x14ac:dyDescent="0.35">
      <c r="A158" s="238" t="s">
        <v>163</v>
      </c>
      <c r="B158" s="402"/>
      <c r="C158" s="263" t="s">
        <v>62</v>
      </c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280"/>
      <c r="P158" s="280"/>
      <c r="Q158" s="280"/>
      <c r="R158" s="280"/>
      <c r="S158" s="280"/>
      <c r="T158" s="280"/>
      <c r="U158" s="280"/>
      <c r="X158" s="280"/>
      <c r="Y158" s="280"/>
      <c r="Z158" s="280"/>
    </row>
    <row r="159" spans="1:26" x14ac:dyDescent="0.35">
      <c r="A159" s="238" t="s">
        <v>163</v>
      </c>
      <c r="B159" s="403"/>
      <c r="C159" s="287" t="s">
        <v>63</v>
      </c>
      <c r="D159" s="283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X159" s="280"/>
      <c r="Y159" s="280"/>
      <c r="Z159" s="280"/>
    </row>
    <row r="160" spans="1:26" x14ac:dyDescent="0.35">
      <c r="A160" s="238" t="s">
        <v>163</v>
      </c>
      <c r="B160" s="395" t="s">
        <v>93</v>
      </c>
      <c r="C160" s="284" t="s">
        <v>59</v>
      </c>
      <c r="D160" s="273"/>
      <c r="E160" s="273">
        <f t="shared" ref="E160:R160" si="264">(E74/E$10)*100</f>
        <v>0.30046803544627027</v>
      </c>
      <c r="F160" s="273">
        <f t="shared" si="264"/>
        <v>0.26898490662746111</v>
      </c>
      <c r="G160" s="273">
        <f t="shared" si="264"/>
        <v>1.0340656019782042</v>
      </c>
      <c r="H160" s="273">
        <f t="shared" si="264"/>
        <v>1.2326746267212956</v>
      </c>
      <c r="I160" s="273">
        <f t="shared" si="264"/>
        <v>0.4964991748434654</v>
      </c>
      <c r="J160" s="273">
        <f t="shared" si="264"/>
        <v>0.6296744680647961</v>
      </c>
      <c r="K160" s="273">
        <f t="shared" si="264"/>
        <v>0.30732098558437831</v>
      </c>
      <c r="L160" s="273">
        <f t="shared" si="264"/>
        <v>0.55269319202376199</v>
      </c>
      <c r="M160" s="273">
        <f t="shared" si="264"/>
        <v>0.54914829711302093</v>
      </c>
      <c r="N160" s="273">
        <f t="shared" si="264"/>
        <v>0.34468656409525167</v>
      </c>
      <c r="O160" s="273">
        <f t="shared" si="264"/>
        <v>0.24290176302391903</v>
      </c>
      <c r="P160" s="273">
        <f t="shared" si="264"/>
        <v>0.50199050254614763</v>
      </c>
      <c r="Q160" s="273">
        <f t="shared" si="264"/>
        <v>0.48202045993573189</v>
      </c>
      <c r="R160" s="273">
        <f t="shared" si="264"/>
        <v>0.41136277952605416</v>
      </c>
      <c r="S160" s="273">
        <f>(S74/S$10)*100</f>
        <v>0.38309618714728566</v>
      </c>
      <c r="T160" s="273">
        <f>(T74/T$10)*100</f>
        <v>0.15261216770282435</v>
      </c>
      <c r="U160" s="273">
        <f>(U74/U$10)*100</f>
        <v>0.13645161654266519</v>
      </c>
      <c r="X160" s="273"/>
      <c r="Y160" s="273"/>
      <c r="Z160" s="273"/>
    </row>
    <row r="161" spans="1:26" x14ac:dyDescent="0.35">
      <c r="A161" s="238" t="s">
        <v>163</v>
      </c>
      <c r="B161" s="396"/>
      <c r="C161" s="263" t="s">
        <v>60</v>
      </c>
      <c r="D161" s="280"/>
      <c r="E161" s="273">
        <f t="shared" ref="E161:S161" si="265">(E75/E$10)*100</f>
        <v>5.4926658037100229E-2</v>
      </c>
      <c r="F161" s="273">
        <f t="shared" si="265"/>
        <v>4.9110656033712917E-2</v>
      </c>
      <c r="G161" s="273">
        <f t="shared" si="265"/>
        <v>0.24195285781499964</v>
      </c>
      <c r="H161" s="273">
        <f t="shared" si="265"/>
        <v>0.63088857018418942</v>
      </c>
      <c r="I161" s="273">
        <f t="shared" si="265"/>
        <v>0.21013394983409486</v>
      </c>
      <c r="J161" s="273">
        <f t="shared" si="265"/>
        <v>5.1823426502598642E-2</v>
      </c>
      <c r="K161" s="273">
        <f t="shared" si="265"/>
        <v>5.4975746410852656E-2</v>
      </c>
      <c r="L161" s="273">
        <f t="shared" si="265"/>
        <v>2.8958524818856878E-2</v>
      </c>
      <c r="M161" s="273">
        <f t="shared" si="265"/>
        <v>3.6818388357217242E-2</v>
      </c>
      <c r="N161" s="273">
        <f t="shared" si="265"/>
        <v>2.377554144416149E-2</v>
      </c>
      <c r="O161" s="273">
        <f t="shared" si="265"/>
        <v>1.6513235862913832E-2</v>
      </c>
      <c r="P161" s="273">
        <f t="shared" si="265"/>
        <v>1.3248994613029044E-2</v>
      </c>
      <c r="Q161" s="273">
        <f t="shared" si="265"/>
        <v>4.2282953792558767E-2</v>
      </c>
      <c r="R161" s="273">
        <f t="shared" si="265"/>
        <v>4.9618895052466715E-2</v>
      </c>
      <c r="S161" s="273">
        <f t="shared" si="265"/>
        <v>2.2500969198997859E-2</v>
      </c>
      <c r="T161" s="273">
        <f t="shared" ref="T161:U161" si="266">(T75/T$10)*100</f>
        <v>2.7963674378081293E-2</v>
      </c>
      <c r="U161" s="273">
        <f t="shared" si="266"/>
        <v>6.8213731165294167E-2</v>
      </c>
      <c r="X161" s="280"/>
      <c r="Y161" s="280"/>
      <c r="Z161" s="280"/>
    </row>
    <row r="162" spans="1:26" x14ac:dyDescent="0.35">
      <c r="A162" s="238" t="s">
        <v>163</v>
      </c>
      <c r="B162" s="396"/>
      <c r="C162" s="263" t="s">
        <v>61</v>
      </c>
      <c r="D162" s="280"/>
      <c r="E162" s="273">
        <f t="shared" ref="E162:S162" si="267">(E76/E$10)*100</f>
        <v>0.24554137740917001</v>
      </c>
      <c r="F162" s="273">
        <f t="shared" si="267"/>
        <v>0.21987425059374816</v>
      </c>
      <c r="G162" s="273">
        <f t="shared" si="267"/>
        <v>0.79211274416320432</v>
      </c>
      <c r="H162" s="273">
        <f t="shared" si="267"/>
        <v>0.60178605653710637</v>
      </c>
      <c r="I162" s="273">
        <f t="shared" si="267"/>
        <v>0.28636522500937051</v>
      </c>
      <c r="J162" s="273">
        <f t="shared" si="267"/>
        <v>0.57785104156219735</v>
      </c>
      <c r="K162" s="273">
        <f t="shared" si="267"/>
        <v>0.25234523917352564</v>
      </c>
      <c r="L162" s="273">
        <f t="shared" si="267"/>
        <v>0.52373466720490525</v>
      </c>
      <c r="M162" s="273">
        <f t="shared" si="267"/>
        <v>0.51232990875580364</v>
      </c>
      <c r="N162" s="273">
        <f t="shared" si="267"/>
        <v>0.32091102265109017</v>
      </c>
      <c r="O162" s="273">
        <f t="shared" si="267"/>
        <v>0.22638852716100519</v>
      </c>
      <c r="P162" s="273">
        <f t="shared" si="267"/>
        <v>0.48874150793311855</v>
      </c>
      <c r="Q162" s="273">
        <f t="shared" si="267"/>
        <v>0.43973750614317314</v>
      </c>
      <c r="R162" s="273">
        <f t="shared" si="267"/>
        <v>0.36174388447358746</v>
      </c>
      <c r="S162" s="273">
        <f t="shared" si="267"/>
        <v>0.36059521794828775</v>
      </c>
      <c r="T162" s="273">
        <f t="shared" ref="T162:U162" si="268">(T76/T$10)*100</f>
        <v>0.12464849332474305</v>
      </c>
      <c r="U162" s="273">
        <f t="shared" si="268"/>
        <v>6.8237885377370994E-2</v>
      </c>
      <c r="X162" s="280"/>
      <c r="Y162" s="280"/>
      <c r="Z162" s="280"/>
    </row>
    <row r="163" spans="1:26" x14ac:dyDescent="0.35">
      <c r="A163" s="238" t="s">
        <v>163</v>
      </c>
      <c r="B163" s="396"/>
      <c r="C163" s="263" t="s">
        <v>62</v>
      </c>
      <c r="D163" s="280"/>
      <c r="E163" s="280"/>
      <c r="F163" s="280"/>
      <c r="G163" s="280"/>
      <c r="H163" s="280"/>
      <c r="I163" s="280"/>
      <c r="J163" s="280"/>
      <c r="K163" s="280"/>
      <c r="L163" s="280"/>
      <c r="M163" s="280"/>
      <c r="N163" s="280"/>
      <c r="O163" s="280"/>
      <c r="P163" s="280"/>
      <c r="Q163" s="280"/>
      <c r="R163" s="280"/>
      <c r="S163" s="280"/>
      <c r="T163" s="280"/>
      <c r="U163" s="280"/>
      <c r="X163" s="280"/>
      <c r="Y163" s="280"/>
      <c r="Z163" s="280"/>
    </row>
    <row r="164" spans="1:26" x14ac:dyDescent="0.35">
      <c r="A164" s="238" t="s">
        <v>163</v>
      </c>
      <c r="B164" s="397"/>
      <c r="C164" s="282" t="s">
        <v>63</v>
      </c>
      <c r="D164" s="28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X164" s="280"/>
      <c r="Y164" s="280"/>
      <c r="Z164" s="280"/>
    </row>
    <row r="165" spans="1:26" x14ac:dyDescent="0.35">
      <c r="A165" s="238" t="s">
        <v>163</v>
      </c>
      <c r="B165" s="402" t="s">
        <v>94</v>
      </c>
      <c r="C165" s="279" t="s">
        <v>59</v>
      </c>
      <c r="D165" s="273"/>
      <c r="E165" s="273">
        <f t="shared" ref="E165:R165" si="269">(E79/E$10)*100</f>
        <v>9.783612829560786</v>
      </c>
      <c r="F165" s="273">
        <f t="shared" si="269"/>
        <v>7.2983558592931113</v>
      </c>
      <c r="G165" s="273">
        <f t="shared" si="269"/>
        <v>7.2549987768650928</v>
      </c>
      <c r="H165" s="273">
        <f t="shared" si="269"/>
        <v>3.7498284930594581</v>
      </c>
      <c r="I165" s="273">
        <f t="shared" si="269"/>
        <v>6.8647588121943768</v>
      </c>
      <c r="J165" s="273">
        <f t="shared" si="269"/>
        <v>5.2645784982391186</v>
      </c>
      <c r="K165" s="273">
        <f t="shared" si="269"/>
        <v>5.4144555278984692</v>
      </c>
      <c r="L165" s="273">
        <f t="shared" si="269"/>
        <v>5.1885946327100934</v>
      </c>
      <c r="M165" s="273">
        <f t="shared" si="269"/>
        <v>6.0799207378938203</v>
      </c>
      <c r="N165" s="273">
        <f t="shared" si="269"/>
        <v>5.071284691669935</v>
      </c>
      <c r="O165" s="273">
        <f t="shared" si="269"/>
        <v>4.2744222054989889</v>
      </c>
      <c r="P165" s="273">
        <f t="shared" si="269"/>
        <v>4.5094117558038267</v>
      </c>
      <c r="Q165" s="273">
        <f t="shared" si="269"/>
        <v>5.1046326824445378</v>
      </c>
      <c r="R165" s="273">
        <f t="shared" si="269"/>
        <v>5.088504888075299</v>
      </c>
      <c r="S165" s="273">
        <f>(S79/S$10)*100</f>
        <v>4.3315445764324032</v>
      </c>
      <c r="T165" s="273">
        <f>(T79/T$10)*100</f>
        <v>3.2705274988571267</v>
      </c>
      <c r="U165" s="273">
        <f>(U79/U$10)*100</f>
        <v>3.6999207504601594</v>
      </c>
      <c r="X165" s="280"/>
      <c r="Y165" s="280"/>
      <c r="Z165" s="280"/>
    </row>
    <row r="166" spans="1:26" x14ac:dyDescent="0.35">
      <c r="A166" s="238" t="s">
        <v>163</v>
      </c>
      <c r="B166" s="402"/>
      <c r="C166" s="263" t="s">
        <v>60</v>
      </c>
      <c r="D166" s="280"/>
      <c r="E166" s="273">
        <f t="shared" ref="E166:S166" si="270">(E80/E$10)*100</f>
        <v>6.8420714830951228</v>
      </c>
      <c r="F166" s="273">
        <f t="shared" si="270"/>
        <v>3.6635445100208099</v>
      </c>
      <c r="G166" s="273">
        <f t="shared" si="270"/>
        <v>3.7738337611467512</v>
      </c>
      <c r="H166" s="273">
        <f t="shared" si="270"/>
        <v>9.4506966729578812E-2</v>
      </c>
      <c r="I166" s="273">
        <f t="shared" si="270"/>
        <v>3.475626903233922</v>
      </c>
      <c r="J166" s="273">
        <f t="shared" si="270"/>
        <v>2.6592933700084056</v>
      </c>
      <c r="K166" s="273">
        <f t="shared" si="270"/>
        <v>3.2587799850259676</v>
      </c>
      <c r="L166" s="273">
        <f t="shared" si="270"/>
        <v>2.3592759420293281</v>
      </c>
      <c r="M166" s="273">
        <f t="shared" si="270"/>
        <v>1.6727862467823613</v>
      </c>
      <c r="N166" s="273">
        <f t="shared" si="270"/>
        <v>1.7685322203968619</v>
      </c>
      <c r="O166" s="273">
        <f t="shared" si="270"/>
        <v>1.2537578310806257</v>
      </c>
      <c r="P166" s="273">
        <f t="shared" si="270"/>
        <v>1.2159328038136588</v>
      </c>
      <c r="Q166" s="273">
        <f t="shared" si="270"/>
        <v>1.1608504453830517</v>
      </c>
      <c r="R166" s="273">
        <f t="shared" si="270"/>
        <v>1.553280860580972</v>
      </c>
      <c r="S166" s="273">
        <f t="shared" si="270"/>
        <v>0.72354853818393228</v>
      </c>
      <c r="T166" s="273">
        <f t="shared" ref="T166:U166" si="271">(T80/T$10)*100</f>
        <v>0.49122852093098773</v>
      </c>
      <c r="U166" s="273">
        <f t="shared" si="271"/>
        <v>0.50786564236557208</v>
      </c>
      <c r="X166" s="280"/>
      <c r="Y166" s="280"/>
      <c r="Z166" s="280"/>
    </row>
    <row r="167" spans="1:26" x14ac:dyDescent="0.35">
      <c r="A167" s="238" t="s">
        <v>163</v>
      </c>
      <c r="B167" s="402"/>
      <c r="C167" s="263" t="s">
        <v>61</v>
      </c>
      <c r="D167" s="280"/>
      <c r="E167" s="273">
        <f t="shared" ref="E167:S167" si="272">(E81/E$10)*100</f>
        <v>2.9415413464656619</v>
      </c>
      <c r="F167" s="273">
        <f t="shared" si="272"/>
        <v>3.6348113492723009</v>
      </c>
      <c r="G167" s="273">
        <f t="shared" si="272"/>
        <v>3.481165015718342</v>
      </c>
      <c r="H167" s="273">
        <f t="shared" si="272"/>
        <v>3.6553215263298786</v>
      </c>
      <c r="I167" s="273">
        <f t="shared" si="272"/>
        <v>3.3891319089604557</v>
      </c>
      <c r="J167" s="273">
        <f t="shared" si="272"/>
        <v>2.605285128230713</v>
      </c>
      <c r="K167" s="273">
        <f t="shared" si="272"/>
        <v>2.1556755428725021</v>
      </c>
      <c r="L167" s="273">
        <f t="shared" si="272"/>
        <v>2.8293186906807648</v>
      </c>
      <c r="M167" s="273">
        <f t="shared" si="272"/>
        <v>4.4071344911114583</v>
      </c>
      <c r="N167" s="273">
        <f t="shared" si="272"/>
        <v>3.3027524712730738</v>
      </c>
      <c r="O167" s="273">
        <f t="shared" si="272"/>
        <v>3.0206643744183626</v>
      </c>
      <c r="P167" s="273">
        <f t="shared" si="272"/>
        <v>3.2934789519901684</v>
      </c>
      <c r="Q167" s="273">
        <f t="shared" si="272"/>
        <v>3.9437822370614861</v>
      </c>
      <c r="R167" s="273">
        <f t="shared" si="272"/>
        <v>3.5352240274943276</v>
      </c>
      <c r="S167" s="273">
        <f t="shared" si="272"/>
        <v>3.607996038248471</v>
      </c>
      <c r="T167" s="273">
        <f t="shared" ref="T167:U167" si="273">(T81/T$10)*100</f>
        <v>2.779298977926139</v>
      </c>
      <c r="U167" s="273">
        <f t="shared" si="273"/>
        <v>3.1920551080945874</v>
      </c>
      <c r="X167" s="280"/>
      <c r="Y167" s="280"/>
      <c r="Z167" s="280"/>
    </row>
    <row r="168" spans="1:26" x14ac:dyDescent="0.35">
      <c r="A168" s="238" t="s">
        <v>163</v>
      </c>
      <c r="B168" s="402"/>
      <c r="C168" s="263" t="s">
        <v>62</v>
      </c>
      <c r="D168" s="280"/>
      <c r="E168" s="280"/>
      <c r="F168" s="280"/>
      <c r="G168" s="280"/>
      <c r="H168" s="280"/>
      <c r="I168" s="280"/>
      <c r="J168" s="280"/>
      <c r="K168" s="280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X168" s="280"/>
      <c r="Y168" s="280"/>
      <c r="Z168" s="280"/>
    </row>
    <row r="169" spans="1:26" x14ac:dyDescent="0.35">
      <c r="A169" s="238" t="s">
        <v>163</v>
      </c>
      <c r="B169" s="404"/>
      <c r="C169" s="288" t="s">
        <v>63</v>
      </c>
      <c r="D169" s="289"/>
      <c r="E169" s="289"/>
      <c r="F169" s="289"/>
      <c r="G169" s="289"/>
      <c r="H169" s="289"/>
      <c r="I169" s="289"/>
      <c r="J169" s="289"/>
      <c r="K169" s="289"/>
      <c r="L169" s="289"/>
      <c r="M169" s="289"/>
      <c r="N169" s="289"/>
      <c r="O169" s="289"/>
      <c r="P169" s="289"/>
      <c r="Q169" s="289"/>
      <c r="R169" s="289"/>
      <c r="S169" s="289"/>
      <c r="T169" s="289"/>
      <c r="U169" s="289"/>
      <c r="X169" s="280"/>
      <c r="Y169" s="280"/>
      <c r="Z169" s="280"/>
    </row>
    <row r="170" spans="1:26" x14ac:dyDescent="0.35">
      <c r="A170" s="238" t="s">
        <v>163</v>
      </c>
    </row>
    <row r="171" spans="1:26" x14ac:dyDescent="0.35">
      <c r="A171" s="238" t="s">
        <v>163</v>
      </c>
    </row>
    <row r="172" spans="1:26" ht="15" customHeight="1" x14ac:dyDescent="0.35">
      <c r="A172" s="238" t="s">
        <v>163</v>
      </c>
      <c r="B172" s="267" t="s">
        <v>75</v>
      </c>
      <c r="C172" s="267" t="s">
        <v>58</v>
      </c>
      <c r="D172" s="268">
        <v>1999</v>
      </c>
      <c r="E172" s="268">
        <v>2000</v>
      </c>
      <c r="F172" s="268">
        <v>2001</v>
      </c>
      <c r="G172" s="268">
        <v>2002</v>
      </c>
      <c r="H172" s="268">
        <v>2003</v>
      </c>
      <c r="I172" s="268">
        <v>2004</v>
      </c>
      <c r="J172" s="268">
        <v>2005</v>
      </c>
      <c r="K172" s="268">
        <v>2006</v>
      </c>
      <c r="L172" s="268">
        <v>2007</v>
      </c>
      <c r="M172" s="268">
        <v>2008</v>
      </c>
      <c r="N172" s="268">
        <v>2009</v>
      </c>
      <c r="O172" s="268">
        <v>2010</v>
      </c>
      <c r="P172" s="268">
        <v>2011</v>
      </c>
      <c r="Q172" s="268">
        <v>2012</v>
      </c>
      <c r="R172" s="268">
        <v>2013</v>
      </c>
      <c r="S172" s="268">
        <v>2014</v>
      </c>
      <c r="T172" s="268">
        <v>2015</v>
      </c>
      <c r="U172" s="268">
        <v>2016</v>
      </c>
      <c r="X172" s="291"/>
      <c r="Y172" s="291"/>
      <c r="Z172" s="291"/>
    </row>
    <row r="173" spans="1:26" ht="15" customHeight="1" x14ac:dyDescent="0.35">
      <c r="A173" s="238" t="s">
        <v>163</v>
      </c>
      <c r="B173" s="398" t="s">
        <v>0</v>
      </c>
      <c r="C173" s="269" t="s">
        <v>125</v>
      </c>
      <c r="D173" s="235"/>
      <c r="E173" s="292">
        <f>(E8/E$87)*100</f>
        <v>2.3831208803337192</v>
      </c>
      <c r="F173" s="292">
        <f t="shared" ref="E173:S184" si="274">(F8/F$87)*100</f>
        <v>2.5477889004975087</v>
      </c>
      <c r="G173" s="292">
        <f t="shared" si="274"/>
        <v>2.8427170429396265</v>
      </c>
      <c r="H173" s="292">
        <f t="shared" si="274"/>
        <v>2.6245652946981606</v>
      </c>
      <c r="I173" s="292">
        <f t="shared" si="274"/>
        <v>2.7836341486890563</v>
      </c>
      <c r="J173" s="292">
        <f t="shared" si="274"/>
        <v>2.8242946556078921</v>
      </c>
      <c r="K173" s="292">
        <f t="shared" si="274"/>
        <v>3.134333730597024</v>
      </c>
      <c r="L173" s="292">
        <f t="shared" si="274"/>
        <v>2.9408374660394969</v>
      </c>
      <c r="M173" s="292">
        <f t="shared" si="274"/>
        <v>3.4665222467237298</v>
      </c>
      <c r="N173" s="292">
        <f t="shared" si="274"/>
        <v>3.8396099577854814</v>
      </c>
      <c r="O173" s="292">
        <f t="shared" si="274"/>
        <v>4.2257616778055622</v>
      </c>
      <c r="P173" s="292">
        <f t="shared" si="274"/>
        <v>3.492006211635283</v>
      </c>
      <c r="Q173" s="292">
        <f t="shared" si="274"/>
        <v>3.596941599018102</v>
      </c>
      <c r="R173" s="292">
        <f t="shared" si="274"/>
        <v>3.8877675524787372</v>
      </c>
      <c r="S173" s="292">
        <f>(S8/S$87)*100</f>
        <v>3.5036050128143286</v>
      </c>
      <c r="T173" s="292">
        <f>(T8/T$87)*100</f>
        <v>2.7618332801476257</v>
      </c>
      <c r="U173" s="292">
        <f>(U8/U$87)*100</f>
        <v>2.11616815033282</v>
      </c>
      <c r="X173" s="293"/>
      <c r="Y173" s="293"/>
      <c r="Z173" s="293"/>
    </row>
    <row r="174" spans="1:26" ht="15" customHeight="1" x14ac:dyDescent="0.35">
      <c r="A174" s="238" t="s">
        <v>163</v>
      </c>
      <c r="B174" s="399"/>
      <c r="C174" s="269" t="s">
        <v>124</v>
      </c>
      <c r="D174" s="235"/>
      <c r="E174" s="292">
        <f t="shared" si="274"/>
        <v>1.5515580915425244</v>
      </c>
      <c r="F174" s="292">
        <f t="shared" si="274"/>
        <v>1.5613454622764402</v>
      </c>
      <c r="G174" s="292">
        <f t="shared" si="274"/>
        <v>1.5753292173392048</v>
      </c>
      <c r="H174" s="292">
        <f t="shared" si="274"/>
        <v>1.3582234893148875</v>
      </c>
      <c r="I174" s="292">
        <f t="shared" si="274"/>
        <v>1.5188387356894393</v>
      </c>
      <c r="J174" s="292">
        <f t="shared" si="274"/>
        <v>1.5291972575804487</v>
      </c>
      <c r="K174" s="292">
        <f t="shared" si="274"/>
        <v>1.7721497260731702</v>
      </c>
      <c r="L174" s="292">
        <f t="shared" si="274"/>
        <v>1.4784727481059734</v>
      </c>
      <c r="M174" s="292">
        <f t="shared" si="274"/>
        <v>1.7473781627415614</v>
      </c>
      <c r="N174" s="292">
        <f t="shared" si="274"/>
        <v>1.7050365413328086</v>
      </c>
      <c r="O174" s="292">
        <f t="shared" si="274"/>
        <v>2.0646909188693505</v>
      </c>
      <c r="P174" s="292">
        <f t="shared" si="274"/>
        <v>1.6076205888537247</v>
      </c>
      <c r="Q174" s="292">
        <f t="shared" si="274"/>
        <v>1.5621982260358558</v>
      </c>
      <c r="R174" s="292">
        <f t="shared" si="274"/>
        <v>1.7581972765269109</v>
      </c>
      <c r="S174" s="292">
        <f t="shared" si="274"/>
        <v>1.8486353772125799</v>
      </c>
      <c r="T174" s="292">
        <f t="shared" ref="T174:U174" si="275">(T9/T$87)*100</f>
        <v>1.4245034203609257</v>
      </c>
      <c r="U174" s="292">
        <f t="shared" si="275"/>
        <v>1.2160330235595138</v>
      </c>
      <c r="X174" s="293"/>
      <c r="Y174" s="293"/>
      <c r="Z174" s="293"/>
    </row>
    <row r="175" spans="1:26" ht="15" customHeight="1" x14ac:dyDescent="0.35">
      <c r="A175" s="238" t="s">
        <v>163</v>
      </c>
      <c r="B175" s="399"/>
      <c r="C175" s="271" t="s">
        <v>126</v>
      </c>
      <c r="D175" s="107"/>
      <c r="E175" s="294">
        <f t="shared" si="274"/>
        <v>0.96772927117246121</v>
      </c>
      <c r="F175" s="294">
        <f t="shared" si="274"/>
        <v>1.0932765917784149</v>
      </c>
      <c r="G175" s="294">
        <f t="shared" si="274"/>
        <v>0.88363629631619811</v>
      </c>
      <c r="H175" s="294">
        <f t="shared" si="274"/>
        <v>0.68192236422109842</v>
      </c>
      <c r="I175" s="294">
        <f t="shared" si="274"/>
        <v>0.85201493759877422</v>
      </c>
      <c r="J175" s="294">
        <f t="shared" si="274"/>
        <v>1.0807261026078696</v>
      </c>
      <c r="K175" s="294">
        <f t="shared" si="274"/>
        <v>1.1222849097794101</v>
      </c>
      <c r="L175" s="294">
        <f t="shared" si="274"/>
        <v>0.73303100308205504</v>
      </c>
      <c r="M175" s="294">
        <f t="shared" si="274"/>
        <v>0.83918695793212472</v>
      </c>
      <c r="N175" s="294">
        <f t="shared" si="274"/>
        <v>1.1531115602179758</v>
      </c>
      <c r="O175" s="294">
        <f t="shared" si="274"/>
        <v>1.409658369198455</v>
      </c>
      <c r="P175" s="294">
        <f t="shared" si="274"/>
        <v>0.97917350962458061</v>
      </c>
      <c r="Q175" s="294">
        <f t="shared" si="274"/>
        <v>0.85258606398374992</v>
      </c>
      <c r="R175" s="294">
        <f t="shared" si="274"/>
        <v>1.0755585425888705</v>
      </c>
      <c r="S175" s="294">
        <f t="shared" si="274"/>
        <v>1.1408253206486907</v>
      </c>
      <c r="T175" s="294">
        <f t="shared" ref="T175:U175" si="276">(T10/T$87)*100</f>
        <v>0.72854011592928147</v>
      </c>
      <c r="U175" s="294">
        <f t="shared" si="276"/>
        <v>0.64067632777954608</v>
      </c>
      <c r="X175" s="270"/>
      <c r="Y175" s="270"/>
      <c r="Z175" s="270"/>
    </row>
    <row r="176" spans="1:26" ht="15" customHeight="1" x14ac:dyDescent="0.35">
      <c r="A176" s="238" t="s">
        <v>163</v>
      </c>
      <c r="B176" s="399"/>
      <c r="C176" s="269" t="s">
        <v>123</v>
      </c>
      <c r="D176" s="272"/>
      <c r="E176" s="295">
        <f t="shared" si="274"/>
        <v>1.5515580915425244</v>
      </c>
      <c r="F176" s="295">
        <f>(F11/F$87)*100</f>
        <v>1.5613454622764402</v>
      </c>
      <c r="G176" s="295">
        <f t="shared" si="274"/>
        <v>1.5753292173392048</v>
      </c>
      <c r="H176" s="295">
        <f t="shared" si="274"/>
        <v>1.3582234893148875</v>
      </c>
      <c r="I176" s="295">
        <f t="shared" si="274"/>
        <v>1.5188387356894393</v>
      </c>
      <c r="J176" s="295">
        <f t="shared" si="274"/>
        <v>1.5291972575804487</v>
      </c>
      <c r="K176" s="295">
        <f t="shared" si="274"/>
        <v>1.7721497260731702</v>
      </c>
      <c r="L176" s="295">
        <f t="shared" si="274"/>
        <v>1.4784727481059734</v>
      </c>
      <c r="M176" s="295">
        <f>(M11/M$87)*100</f>
        <v>1.7473781627415614</v>
      </c>
      <c r="N176" s="295">
        <f t="shared" si="274"/>
        <v>1.7050365413328086</v>
      </c>
      <c r="O176" s="295">
        <f t="shared" si="274"/>
        <v>2.0646909188693505</v>
      </c>
      <c r="P176" s="295">
        <f t="shared" si="274"/>
        <v>1.6076205888537247</v>
      </c>
      <c r="Q176" s="295">
        <f t="shared" si="274"/>
        <v>1.5621982260358558</v>
      </c>
      <c r="R176" s="295">
        <f t="shared" si="274"/>
        <v>1.7581972765269109</v>
      </c>
      <c r="S176" s="295">
        <f t="shared" si="274"/>
        <v>1.8486353772125799</v>
      </c>
      <c r="T176" s="295">
        <f t="shared" ref="T176:U176" si="277">(T11/T$87)*100</f>
        <v>1.4245034203609257</v>
      </c>
      <c r="U176" s="295">
        <f t="shared" si="277"/>
        <v>1.2160330235595138</v>
      </c>
      <c r="X176" s="270"/>
      <c r="Y176" s="270"/>
      <c r="Z176" s="270"/>
    </row>
    <row r="177" spans="1:26" ht="15" customHeight="1" x14ac:dyDescent="0.35">
      <c r="A177" s="238" t="s">
        <v>163</v>
      </c>
      <c r="B177" s="399"/>
      <c r="C177" s="263" t="s">
        <v>117</v>
      </c>
      <c r="D177" s="107"/>
      <c r="E177" s="294">
        <f t="shared" si="274"/>
        <v>0.45763766169930103</v>
      </c>
      <c r="F177" s="294">
        <f t="shared" si="274"/>
        <v>0.48615482769297652</v>
      </c>
      <c r="G177" s="294">
        <f t="shared" si="274"/>
        <v>0.24681663051690367</v>
      </c>
      <c r="H177" s="294">
        <f t="shared" si="274"/>
        <v>0.19717011897952852</v>
      </c>
      <c r="I177" s="294">
        <f t="shared" si="274"/>
        <v>0.31548958354386419</v>
      </c>
      <c r="J177" s="294">
        <f t="shared" si="274"/>
        <v>0.45596591818008442</v>
      </c>
      <c r="K177" s="294">
        <f t="shared" si="274"/>
        <v>0.43282603604930575</v>
      </c>
      <c r="L177" s="294">
        <f t="shared" si="274"/>
        <v>0.23325534998013056</v>
      </c>
      <c r="M177" s="294">
        <f t="shared" si="274"/>
        <v>0.17180790814762065</v>
      </c>
      <c r="N177" s="294">
        <f t="shared" si="274"/>
        <v>0.29078450106385251</v>
      </c>
      <c r="O177" s="294">
        <f t="shared" si="274"/>
        <v>0.41749034864283374</v>
      </c>
      <c r="P177" s="294">
        <f t="shared" si="274"/>
        <v>0.2835423333435797</v>
      </c>
      <c r="Q177" s="294">
        <f t="shared" si="274"/>
        <v>0.24728941310291644</v>
      </c>
      <c r="R177" s="294">
        <f t="shared" si="274"/>
        <v>0.24651759635265219</v>
      </c>
      <c r="S177" s="294">
        <f t="shared" si="274"/>
        <v>0.27625833230253372</v>
      </c>
      <c r="T177" s="294">
        <f t="shared" ref="T177:U177" si="278">(T12/T$87)*100</f>
        <v>0.1786769551316108</v>
      </c>
      <c r="U177" s="294">
        <f t="shared" si="278"/>
        <v>0.18685976325628559</v>
      </c>
      <c r="X177" s="270"/>
      <c r="Y177" s="270"/>
      <c r="Z177" s="270"/>
    </row>
    <row r="178" spans="1:26" ht="15" customHeight="1" x14ac:dyDescent="0.35">
      <c r="A178" s="238" t="s">
        <v>163</v>
      </c>
      <c r="B178" s="399"/>
      <c r="C178" s="271" t="s">
        <v>118</v>
      </c>
      <c r="D178" s="107"/>
      <c r="E178" s="294">
        <f t="shared" si="274"/>
        <v>0.51009160947316012</v>
      </c>
      <c r="F178" s="294">
        <f t="shared" si="274"/>
        <v>0.60712176408543839</v>
      </c>
      <c r="G178" s="294">
        <f t="shared" si="274"/>
        <v>0.6368196657992945</v>
      </c>
      <c r="H178" s="294">
        <f t="shared" si="274"/>
        <v>0.48475224524156985</v>
      </c>
      <c r="I178" s="294">
        <f t="shared" si="274"/>
        <v>0.53652535405490986</v>
      </c>
      <c r="J178" s="294">
        <f t="shared" si="274"/>
        <v>0.62476018442778536</v>
      </c>
      <c r="K178" s="294">
        <f t="shared" si="274"/>
        <v>0.68945887373010439</v>
      </c>
      <c r="L178" s="294">
        <f t="shared" si="274"/>
        <v>0.49977565310192434</v>
      </c>
      <c r="M178" s="294">
        <f t="shared" si="274"/>
        <v>0.66737904978450402</v>
      </c>
      <c r="N178" s="294">
        <f t="shared" si="274"/>
        <v>0.86232705915412344</v>
      </c>
      <c r="O178" s="294">
        <f t="shared" si="274"/>
        <v>0.99216802055562137</v>
      </c>
      <c r="P178" s="294">
        <f t="shared" si="274"/>
        <v>0.69563117628100102</v>
      </c>
      <c r="Q178" s="294">
        <f t="shared" si="274"/>
        <v>0.60529665088083318</v>
      </c>
      <c r="R178" s="294">
        <f t="shared" si="274"/>
        <v>0.82904094623621838</v>
      </c>
      <c r="S178" s="294">
        <f t="shared" si="274"/>
        <v>0.86456698834615697</v>
      </c>
      <c r="T178" s="294">
        <f t="shared" ref="T178:U178" si="279">(T13/T$87)*100</f>
        <v>0.54986316079767061</v>
      </c>
      <c r="U178" s="294">
        <f t="shared" si="279"/>
        <v>0.45381656452326063</v>
      </c>
      <c r="X178" s="270"/>
      <c r="Y178" s="270"/>
      <c r="Z178" s="270"/>
    </row>
    <row r="179" spans="1:26" ht="15" customHeight="1" x14ac:dyDescent="0.35">
      <c r="A179" s="238" t="s">
        <v>163</v>
      </c>
      <c r="B179" s="399"/>
      <c r="C179" s="271" t="s">
        <v>119</v>
      </c>
      <c r="D179" s="107"/>
      <c r="E179" s="294">
        <f t="shared" ref="E179" si="280">(E14/E$87)*100</f>
        <v>0.58382882037006312</v>
      </c>
      <c r="F179" s="294">
        <f t="shared" si="274"/>
        <v>0.46806887049802542</v>
      </c>
      <c r="G179" s="294">
        <f t="shared" si="274"/>
        <v>0.69169292102300672</v>
      </c>
      <c r="H179" s="294">
        <f t="shared" si="274"/>
        <v>0.67630112509378904</v>
      </c>
      <c r="I179" s="294">
        <f t="shared" si="274"/>
        <v>0.66682379809066528</v>
      </c>
      <c r="J179" s="294">
        <f t="shared" si="274"/>
        <v>0.44847115497257883</v>
      </c>
      <c r="K179" s="294">
        <f t="shared" si="274"/>
        <v>0.64986481629376003</v>
      </c>
      <c r="L179" s="294">
        <f t="shared" si="274"/>
        <v>0.7454417450239188</v>
      </c>
      <c r="M179" s="294">
        <f t="shared" si="274"/>
        <v>0.90819120480943649</v>
      </c>
      <c r="N179" s="294">
        <f t="shared" si="274"/>
        <v>0.55192498111483246</v>
      </c>
      <c r="O179" s="294">
        <f t="shared" si="274"/>
        <v>0.65503254967089553</v>
      </c>
      <c r="P179" s="294">
        <f t="shared" si="274"/>
        <v>0.62844707922914433</v>
      </c>
      <c r="Q179" s="294">
        <f t="shared" si="274"/>
        <v>0.70961216205210631</v>
      </c>
      <c r="R179" s="294">
        <f t="shared" si="274"/>
        <v>0.6826387339380402</v>
      </c>
      <c r="S179" s="294">
        <f t="shared" si="274"/>
        <v>0.70781005656388907</v>
      </c>
      <c r="T179" s="294">
        <f t="shared" ref="T179:U179" si="281">(T14/T$87)*100</f>
        <v>0.69596330443164423</v>
      </c>
      <c r="U179" s="294">
        <f t="shared" si="281"/>
        <v>0.57535669577996762</v>
      </c>
      <c r="X179" s="270"/>
      <c r="Y179" s="270"/>
      <c r="Z179" s="270"/>
    </row>
    <row r="180" spans="1:26" ht="15" customHeight="1" x14ac:dyDescent="0.35">
      <c r="A180" s="238" t="s">
        <v>163</v>
      </c>
      <c r="B180" s="399"/>
      <c r="C180" s="271" t="s">
        <v>120</v>
      </c>
      <c r="D180" s="273"/>
      <c r="E180" s="294">
        <f t="shared" ref="E180" si="282">(E15/E$87)*100</f>
        <v>0</v>
      </c>
      <c r="F180" s="296"/>
      <c r="G180" s="296"/>
      <c r="H180" s="296"/>
      <c r="I180" s="296"/>
      <c r="J180" s="296"/>
      <c r="K180" s="296"/>
      <c r="L180" s="296"/>
      <c r="M180" s="296"/>
      <c r="N180" s="296"/>
      <c r="O180" s="296"/>
      <c r="P180" s="296"/>
      <c r="Q180" s="296"/>
      <c r="R180" s="296">
        <f>SUM(R178:R179)</f>
        <v>1.5116796801742587</v>
      </c>
      <c r="S180" s="296">
        <f t="shared" ref="S180:U180" si="283">SUM(S178:S179)</f>
        <v>1.572377044910046</v>
      </c>
      <c r="T180" s="296">
        <f t="shared" si="283"/>
        <v>1.2458264652293147</v>
      </c>
      <c r="U180" s="296">
        <f t="shared" si="283"/>
        <v>1.0291732603032282</v>
      </c>
      <c r="X180" s="270"/>
      <c r="Y180" s="270"/>
      <c r="Z180" s="270"/>
    </row>
    <row r="181" spans="1:26" ht="15" customHeight="1" x14ac:dyDescent="0.35">
      <c r="A181" s="238" t="s">
        <v>163</v>
      </c>
      <c r="B181" s="399"/>
      <c r="C181" s="269" t="s">
        <v>121</v>
      </c>
      <c r="D181" s="107"/>
      <c r="E181" s="294">
        <f t="shared" ref="E181:S181" si="284">(E16/E$87)*100</f>
        <v>0.94552412346081571</v>
      </c>
      <c r="F181" s="294">
        <f t="shared" si="284"/>
        <v>1.0751469405566076</v>
      </c>
      <c r="G181" s="294">
        <f t="shared" si="284"/>
        <v>0.23236397657020344</v>
      </c>
      <c r="H181" s="294">
        <f t="shared" si="284"/>
        <v>0.23467363547039466</v>
      </c>
      <c r="I181" s="294">
        <f t="shared" si="284"/>
        <v>0.31347088496335074</v>
      </c>
      <c r="J181" s="294">
        <f t="shared" si="284"/>
        <v>0.43575700223073605</v>
      </c>
      <c r="K181" s="294">
        <f t="shared" si="284"/>
        <v>0.50806189092282472</v>
      </c>
      <c r="L181" s="294">
        <f t="shared" si="284"/>
        <v>0.23416886636696529</v>
      </c>
      <c r="M181" s="294">
        <f t="shared" si="284"/>
        <v>0.281131648782254</v>
      </c>
      <c r="N181" s="294">
        <f t="shared" si="284"/>
        <v>0.28457430138531231</v>
      </c>
      <c r="O181" s="294">
        <f t="shared" si="284"/>
        <v>0.36423631731511807</v>
      </c>
      <c r="P181" s="294">
        <f t="shared" si="284"/>
        <v>0.20672564442066532</v>
      </c>
      <c r="Q181" s="294">
        <f t="shared" si="284"/>
        <v>0.33202371158250882</v>
      </c>
      <c r="R181" s="294">
        <f t="shared" si="284"/>
        <v>0.21293465260158309</v>
      </c>
      <c r="S181" s="294">
        <f t="shared" si="284"/>
        <v>0.20671342343854043</v>
      </c>
      <c r="T181" s="294">
        <f t="shared" ref="T181:U181" si="285">(T16/T$87)*100</f>
        <v>9.9577851978111406E-2</v>
      </c>
      <c r="U181" s="294">
        <f t="shared" si="285"/>
        <v>0.15976649667817955</v>
      </c>
      <c r="V181" s="107"/>
      <c r="X181" s="270"/>
      <c r="Y181" s="270"/>
      <c r="Z181" s="270"/>
    </row>
    <row r="182" spans="1:26" ht="15" customHeight="1" x14ac:dyDescent="0.35">
      <c r="A182" s="238" t="s">
        <v>163</v>
      </c>
      <c r="B182" s="399"/>
      <c r="C182" s="269" t="s">
        <v>122</v>
      </c>
      <c r="D182" s="107"/>
      <c r="E182" s="294">
        <f t="shared" ref="E182" si="286">(E17/E$87)*100</f>
        <v>0</v>
      </c>
      <c r="F182" s="294">
        <f t="shared" si="274"/>
        <v>0</v>
      </c>
      <c r="G182" s="294">
        <f t="shared" si="274"/>
        <v>0</v>
      </c>
      <c r="H182" s="294">
        <f t="shared" si="274"/>
        <v>0</v>
      </c>
      <c r="I182" s="294">
        <f t="shared" si="274"/>
        <v>0</v>
      </c>
      <c r="J182" s="294">
        <f t="shared" si="274"/>
        <v>0</v>
      </c>
      <c r="K182" s="294">
        <f t="shared" si="274"/>
        <v>0</v>
      </c>
      <c r="L182" s="294">
        <f t="shared" si="274"/>
        <v>0</v>
      </c>
      <c r="M182" s="294">
        <f t="shared" si="274"/>
        <v>0</v>
      </c>
      <c r="N182" s="294">
        <f t="shared" si="274"/>
        <v>0</v>
      </c>
      <c r="O182" s="294">
        <f t="shared" si="274"/>
        <v>0</v>
      </c>
      <c r="P182" s="294">
        <f t="shared" si="274"/>
        <v>0</v>
      </c>
      <c r="Q182" s="294">
        <f t="shared" si="274"/>
        <v>0</v>
      </c>
      <c r="R182" s="294">
        <f t="shared" si="274"/>
        <v>0</v>
      </c>
      <c r="S182" s="294">
        <f t="shared" si="274"/>
        <v>0</v>
      </c>
      <c r="T182" s="294">
        <f t="shared" ref="T182:U182" si="287">(T17/T$87)*100</f>
        <v>0</v>
      </c>
      <c r="U182" s="294">
        <f t="shared" si="287"/>
        <v>0</v>
      </c>
      <c r="X182" s="270"/>
      <c r="Y182" s="270"/>
      <c r="Z182" s="270"/>
    </row>
    <row r="183" spans="1:26" ht="15" customHeight="1" x14ac:dyDescent="0.35">
      <c r="A183" s="238" t="s">
        <v>163</v>
      </c>
      <c r="B183" s="400"/>
      <c r="C183" s="274" t="s">
        <v>116</v>
      </c>
      <c r="D183" s="275"/>
      <c r="E183" s="297">
        <f t="shared" si="274"/>
        <v>0.83156278879119461</v>
      </c>
      <c r="F183" s="297">
        <f t="shared" si="274"/>
        <v>0.98644343822106828</v>
      </c>
      <c r="G183" s="297">
        <f t="shared" si="274"/>
        <v>1.2673878256004212</v>
      </c>
      <c r="H183" s="297">
        <f t="shared" si="274"/>
        <v>1.2663418053832733</v>
      </c>
      <c r="I183" s="297">
        <f t="shared" si="274"/>
        <v>1.2647954129996171</v>
      </c>
      <c r="J183" s="297">
        <f t="shared" si="274"/>
        <v>1.2950973980274434</v>
      </c>
      <c r="K183" s="297">
        <f t="shared" si="274"/>
        <v>1.362184004523854</v>
      </c>
      <c r="L183" s="297">
        <f t="shared" si="274"/>
        <v>1.4623647179335235</v>
      </c>
      <c r="M183" s="297">
        <f t="shared" si="274"/>
        <v>1.7191440839821688</v>
      </c>
      <c r="N183" s="297">
        <f t="shared" si="274"/>
        <v>2.1345734164526728</v>
      </c>
      <c r="O183" s="297">
        <f t="shared" si="274"/>
        <v>2.1610707589362113</v>
      </c>
      <c r="P183" s="297">
        <f t="shared" si="274"/>
        <v>1.8843856227815581</v>
      </c>
      <c r="Q183" s="297">
        <f t="shared" si="274"/>
        <v>2.0347433729822462</v>
      </c>
      <c r="R183" s="297">
        <f t="shared" si="274"/>
        <v>2.1295702759518265</v>
      </c>
      <c r="S183" s="297">
        <f t="shared" si="274"/>
        <v>1.6549696356017491</v>
      </c>
      <c r="T183" s="297">
        <f t="shared" ref="T183:U183" si="288">(T18/T$87)*100</f>
        <v>1.3373298597867003</v>
      </c>
      <c r="U183" s="297">
        <f t="shared" si="288"/>
        <v>0.90013512677330643</v>
      </c>
      <c r="X183" s="107"/>
      <c r="Y183" s="107"/>
      <c r="Z183" s="107"/>
    </row>
    <row r="184" spans="1:26" x14ac:dyDescent="0.35">
      <c r="A184" s="238" t="s">
        <v>163</v>
      </c>
      <c r="B184" s="396" t="s">
        <v>4</v>
      </c>
      <c r="C184" s="269" t="s">
        <v>59</v>
      </c>
      <c r="D184" s="273"/>
      <c r="E184" s="296">
        <f>(E19/E$87)*100</f>
        <v>0.10097696627367518</v>
      </c>
      <c r="F184" s="296">
        <f t="shared" si="274"/>
        <v>8.708497874985939E-2</v>
      </c>
      <c r="G184" s="296">
        <f t="shared" si="274"/>
        <v>3.2804109689895403E-2</v>
      </c>
      <c r="H184" s="296">
        <f t="shared" si="274"/>
        <v>8.4025653394072364E-2</v>
      </c>
      <c r="I184" s="296">
        <f t="shared" si="274"/>
        <v>3.9027335627122975E-2</v>
      </c>
      <c r="J184" s="296">
        <f t="shared" si="274"/>
        <v>6.4679535661831114E-2</v>
      </c>
      <c r="K184" s="296">
        <f t="shared" si="274"/>
        <v>7.5845688508165768E-2</v>
      </c>
      <c r="L184" s="296">
        <f t="shared" si="274"/>
        <v>3.4448665907303805E-2</v>
      </c>
      <c r="M184" s="296">
        <f t="shared" si="274"/>
        <v>4.2637104880556512E-2</v>
      </c>
      <c r="N184" s="296">
        <f t="shared" si="274"/>
        <v>4.1827379742191487E-2</v>
      </c>
      <c r="O184" s="296">
        <f t="shared" si="274"/>
        <v>5.7436803215645642E-2</v>
      </c>
      <c r="P184" s="296">
        <f t="shared" si="274"/>
        <v>4.6882691495610133E-2</v>
      </c>
      <c r="Q184" s="296">
        <f t="shared" si="274"/>
        <v>3.6333320779962937E-2</v>
      </c>
      <c r="R184" s="296">
        <f t="shared" si="274"/>
        <v>4.3604010747890921E-2</v>
      </c>
      <c r="S184" s="296">
        <f t="shared" si="274"/>
        <v>4.9796010722328837E-2</v>
      </c>
      <c r="T184" s="296">
        <f t="shared" ref="T184:U184" si="289">(T19/T$87)*100</f>
        <v>3.3211296853366643E-2</v>
      </c>
      <c r="U184" s="296">
        <f t="shared" si="289"/>
        <v>2.4728544668292669E-2</v>
      </c>
      <c r="X184" s="273"/>
      <c r="Y184" s="273"/>
      <c r="Z184" s="273"/>
    </row>
    <row r="185" spans="1:26" x14ac:dyDescent="0.35">
      <c r="A185" s="238" t="s">
        <v>163</v>
      </c>
      <c r="B185" s="396"/>
      <c r="C185" s="263" t="s">
        <v>60</v>
      </c>
      <c r="D185" s="273"/>
      <c r="E185" s="296">
        <f t="shared" ref="E185:S185" si="290">(E20/E$87)*100</f>
        <v>2.1967897860299412E-2</v>
      </c>
      <c r="F185" s="296">
        <f t="shared" si="290"/>
        <v>3.6575210879524776E-2</v>
      </c>
      <c r="G185" s="296">
        <f t="shared" si="290"/>
        <v>5.8013594252506072E-3</v>
      </c>
      <c r="H185" s="296">
        <f t="shared" si="290"/>
        <v>6.4548033649388131E-2</v>
      </c>
      <c r="I185" s="296">
        <f t="shared" si="290"/>
        <v>1.5432536630315411E-2</v>
      </c>
      <c r="J185" s="296">
        <f t="shared" si="290"/>
        <v>2.6324125722846935E-2</v>
      </c>
      <c r="K185" s="296">
        <f t="shared" si="290"/>
        <v>2.5012932306127958E-2</v>
      </c>
      <c r="L185" s="296">
        <f t="shared" si="290"/>
        <v>4.9964846259350649E-3</v>
      </c>
      <c r="M185" s="296">
        <f t="shared" si="290"/>
        <v>4.040108996251306E-3</v>
      </c>
      <c r="N185" s="296">
        <f t="shared" si="290"/>
        <v>7.1009441574293635E-3</v>
      </c>
      <c r="O185" s="296">
        <f t="shared" si="290"/>
        <v>8.0056976896174577E-3</v>
      </c>
      <c r="P185" s="296">
        <f t="shared" si="290"/>
        <v>9.399829817173461E-3</v>
      </c>
      <c r="Q185" s="296">
        <f t="shared" si="290"/>
        <v>9.3084873807903912E-3</v>
      </c>
      <c r="R185" s="296">
        <f t="shared" si="290"/>
        <v>7.6440396111686539E-3</v>
      </c>
      <c r="S185" s="296">
        <f t="shared" si="290"/>
        <v>6.3285850733530418E-3</v>
      </c>
      <c r="T185" s="296">
        <f t="shared" ref="T185:U185" si="291">(T20/T$87)*100</f>
        <v>4.76585171946941E-3</v>
      </c>
      <c r="U185" s="296">
        <f t="shared" si="291"/>
        <v>5.190005676974003E-3</v>
      </c>
      <c r="X185" s="273"/>
      <c r="Y185" s="273"/>
      <c r="Z185" s="273"/>
    </row>
    <row r="186" spans="1:26" x14ac:dyDescent="0.35">
      <c r="A186" s="238" t="s">
        <v>163</v>
      </c>
      <c r="B186" s="396"/>
      <c r="C186" s="271" t="s">
        <v>61</v>
      </c>
      <c r="D186" s="273"/>
      <c r="E186" s="296">
        <f t="shared" ref="E186:S186" si="292">(E21/E$87)*100</f>
        <v>7.9009068413375766E-2</v>
      </c>
      <c r="F186" s="296">
        <f t="shared" si="292"/>
        <v>5.0509767870334628E-2</v>
      </c>
      <c r="G186" s="296">
        <f t="shared" si="292"/>
        <v>2.7002750264644795E-2</v>
      </c>
      <c r="H186" s="296">
        <f t="shared" si="292"/>
        <v>1.9477619744684222E-2</v>
      </c>
      <c r="I186" s="296">
        <f t="shared" si="292"/>
        <v>2.359479899680756E-2</v>
      </c>
      <c r="J186" s="296">
        <f t="shared" si="292"/>
        <v>3.8355409938984168E-2</v>
      </c>
      <c r="K186" s="296">
        <f t="shared" si="292"/>
        <v>5.0832756202037817E-2</v>
      </c>
      <c r="L186" s="296">
        <f t="shared" si="292"/>
        <v>2.9452181281368745E-2</v>
      </c>
      <c r="M186" s="296">
        <f t="shared" si="292"/>
        <v>3.8596995884305207E-2</v>
      </c>
      <c r="N186" s="296">
        <f t="shared" si="292"/>
        <v>3.4726435584762128E-2</v>
      </c>
      <c r="O186" s="296">
        <f t="shared" si="292"/>
        <v>4.9431105526028182E-2</v>
      </c>
      <c r="P186" s="296">
        <f t="shared" si="292"/>
        <v>3.7482861678436667E-2</v>
      </c>
      <c r="Q186" s="296">
        <f t="shared" si="292"/>
        <v>2.7024833399172544E-2</v>
      </c>
      <c r="R186" s="296">
        <f t="shared" si="292"/>
        <v>3.5959971136722266E-2</v>
      </c>
      <c r="S186" s="296">
        <f t="shared" si="292"/>
        <v>4.3467425648975801E-2</v>
      </c>
      <c r="T186" s="296">
        <f t="shared" ref="T186:U186" si="293">(T21/T$87)*100</f>
        <v>2.8445445133897233E-2</v>
      </c>
      <c r="U186" s="296">
        <f t="shared" si="293"/>
        <v>1.9538538991318667E-2</v>
      </c>
      <c r="X186" s="273"/>
      <c r="Y186" s="273"/>
      <c r="Z186" s="273"/>
    </row>
    <row r="187" spans="1:26" x14ac:dyDescent="0.35">
      <c r="A187" s="238" t="s">
        <v>163</v>
      </c>
      <c r="B187" s="396"/>
      <c r="C187" s="271" t="s">
        <v>62</v>
      </c>
      <c r="D187" s="273"/>
      <c r="E187" s="296"/>
      <c r="F187" s="296"/>
      <c r="G187" s="296"/>
      <c r="H187" s="296"/>
      <c r="I187" s="296"/>
      <c r="J187" s="296"/>
      <c r="K187" s="296"/>
      <c r="L187" s="296"/>
      <c r="M187" s="296"/>
      <c r="N187" s="296"/>
      <c r="O187" s="296"/>
      <c r="P187" s="296"/>
      <c r="Q187" s="296"/>
      <c r="R187" s="296"/>
      <c r="S187" s="296"/>
      <c r="T187" s="296"/>
      <c r="U187" s="296"/>
      <c r="X187" s="273"/>
      <c r="Y187" s="273"/>
      <c r="Z187" s="273"/>
    </row>
    <row r="188" spans="1:26" x14ac:dyDescent="0.35">
      <c r="A188" s="238" t="s">
        <v>163</v>
      </c>
      <c r="B188" s="397"/>
      <c r="C188" s="277" t="s">
        <v>63</v>
      </c>
      <c r="D188" s="27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X188" s="273"/>
      <c r="Y188" s="273"/>
      <c r="Z188" s="273"/>
    </row>
    <row r="189" spans="1:26" x14ac:dyDescent="0.35">
      <c r="A189" s="238" t="s">
        <v>163</v>
      </c>
      <c r="B189" s="396" t="s">
        <v>5</v>
      </c>
      <c r="C189" s="279" t="s">
        <v>59</v>
      </c>
      <c r="D189" s="273"/>
      <c r="E189" s="296">
        <f t="shared" ref="E189:S204" si="294">(E24/E$87)*100</f>
        <v>0</v>
      </c>
      <c r="F189" s="296">
        <f t="shared" si="294"/>
        <v>8.0361999405664884E-3</v>
      </c>
      <c r="G189" s="296">
        <f t="shared" si="294"/>
        <v>0</v>
      </c>
      <c r="H189" s="296">
        <f t="shared" si="294"/>
        <v>1.0261842101433625E-4</v>
      </c>
      <c r="I189" s="296">
        <f t="shared" si="294"/>
        <v>7.7854588780998588E-2</v>
      </c>
      <c r="J189" s="296">
        <f t="shared" si="294"/>
        <v>6.5816010644600728E-2</v>
      </c>
      <c r="K189" s="296">
        <f t="shared" si="294"/>
        <v>6.59353553072278E-2</v>
      </c>
      <c r="L189" s="296">
        <f t="shared" si="294"/>
        <v>5.186999052444561E-2</v>
      </c>
      <c r="M189" s="296">
        <f t="shared" si="294"/>
        <v>6.5005871548565297E-2</v>
      </c>
      <c r="N189" s="296">
        <f t="shared" si="294"/>
        <v>8.9653628106437996E-2</v>
      </c>
      <c r="O189" s="296">
        <f t="shared" si="294"/>
        <v>0.14275486084177685</v>
      </c>
      <c r="P189" s="296">
        <f t="shared" si="294"/>
        <v>8.7596161203066597E-2</v>
      </c>
      <c r="Q189" s="296">
        <f t="shared" si="294"/>
        <v>0.10856145144360842</v>
      </c>
      <c r="R189" s="296">
        <f t="shared" si="294"/>
        <v>8.9720092943795682E-2</v>
      </c>
      <c r="S189" s="296">
        <f t="shared" si="294"/>
        <v>8.7637499231662946E-2</v>
      </c>
      <c r="T189" s="296">
        <f t="shared" ref="T189:U189" si="295">(T24/T$87)*100</f>
        <v>6.4897157074525563E-2</v>
      </c>
      <c r="U189" s="296">
        <f t="shared" si="295"/>
        <v>7.3131690863178653E-2</v>
      </c>
      <c r="X189" s="273"/>
      <c r="Y189" s="273"/>
      <c r="Z189" s="273"/>
    </row>
    <row r="190" spans="1:26" x14ac:dyDescent="0.35">
      <c r="A190" s="238" t="s">
        <v>163</v>
      </c>
      <c r="B190" s="396"/>
      <c r="C190" s="263" t="s">
        <v>60</v>
      </c>
      <c r="D190" s="280"/>
      <c r="E190" s="296">
        <f t="shared" ref="E190:S190" si="296">(E25/E$87)*100</f>
        <v>0</v>
      </c>
      <c r="F190" s="296">
        <f t="shared" si="296"/>
        <v>8.0361999405664884E-3</v>
      </c>
      <c r="G190" s="296">
        <f t="shared" si="296"/>
        <v>0</v>
      </c>
      <c r="H190" s="296">
        <f t="shared" si="296"/>
        <v>1.0261842101433625E-4</v>
      </c>
      <c r="I190" s="296">
        <f t="shared" si="296"/>
        <v>7.7854588780998588E-2</v>
      </c>
      <c r="J190" s="296">
        <f t="shared" si="296"/>
        <v>6.5816010644600728E-2</v>
      </c>
      <c r="K190" s="296">
        <f t="shared" si="296"/>
        <v>6.59353553072278E-2</v>
      </c>
      <c r="L190" s="296">
        <f t="shared" si="296"/>
        <v>5.186999052444561E-2</v>
      </c>
      <c r="M190" s="296">
        <f t="shared" si="296"/>
        <v>6.5005871548565297E-2</v>
      </c>
      <c r="N190" s="296">
        <f t="shared" si="296"/>
        <v>8.9653628106437996E-2</v>
      </c>
      <c r="O190" s="296">
        <f t="shared" si="296"/>
        <v>0.14275486084177685</v>
      </c>
      <c r="P190" s="296">
        <f t="shared" si="296"/>
        <v>8.7596161203066597E-2</v>
      </c>
      <c r="Q190" s="296">
        <f t="shared" si="296"/>
        <v>0.10856145144360842</v>
      </c>
      <c r="R190" s="296">
        <f t="shared" si="296"/>
        <v>8.9720092943795682E-2</v>
      </c>
      <c r="S190" s="296">
        <f t="shared" si="296"/>
        <v>8.7637499231662946E-2</v>
      </c>
      <c r="T190" s="296">
        <f t="shared" ref="T190:U190" si="297">(T25/T$87)*100</f>
        <v>6.4897157074525563E-2</v>
      </c>
      <c r="U190" s="296">
        <f t="shared" si="297"/>
        <v>7.3131690863178653E-2</v>
      </c>
      <c r="X190" s="280"/>
      <c r="Y190" s="280"/>
      <c r="Z190" s="280"/>
    </row>
    <row r="191" spans="1:26" x14ac:dyDescent="0.35">
      <c r="A191" s="238" t="s">
        <v>163</v>
      </c>
      <c r="B191" s="396"/>
      <c r="C191" s="263" t="s">
        <v>61</v>
      </c>
      <c r="D191" s="280"/>
      <c r="E191" s="296">
        <f t="shared" ref="E191:S191" si="298">(E26/E$87)*100</f>
        <v>0</v>
      </c>
      <c r="F191" s="296">
        <f t="shared" si="298"/>
        <v>0</v>
      </c>
      <c r="G191" s="296">
        <f t="shared" si="298"/>
        <v>0</v>
      </c>
      <c r="H191" s="296">
        <f t="shared" si="298"/>
        <v>0</v>
      </c>
      <c r="I191" s="296">
        <f t="shared" si="298"/>
        <v>0</v>
      </c>
      <c r="J191" s="296">
        <f t="shared" si="298"/>
        <v>0</v>
      </c>
      <c r="K191" s="296">
        <f t="shared" si="298"/>
        <v>0</v>
      </c>
      <c r="L191" s="296">
        <f t="shared" si="298"/>
        <v>0</v>
      </c>
      <c r="M191" s="296">
        <f t="shared" si="298"/>
        <v>0</v>
      </c>
      <c r="N191" s="296">
        <f t="shared" si="298"/>
        <v>0</v>
      </c>
      <c r="O191" s="296">
        <f t="shared" si="298"/>
        <v>0</v>
      </c>
      <c r="P191" s="296">
        <f t="shared" si="298"/>
        <v>0</v>
      </c>
      <c r="Q191" s="296">
        <f t="shared" si="298"/>
        <v>0</v>
      </c>
      <c r="R191" s="296">
        <f t="shared" si="298"/>
        <v>0</v>
      </c>
      <c r="S191" s="296">
        <f t="shared" si="298"/>
        <v>0</v>
      </c>
      <c r="T191" s="296">
        <f t="shared" ref="T191:U191" si="299">(T26/T$87)*100</f>
        <v>0</v>
      </c>
      <c r="U191" s="296">
        <f t="shared" si="299"/>
        <v>0</v>
      </c>
      <c r="X191" s="280"/>
      <c r="Y191" s="280"/>
      <c r="Z191" s="280"/>
    </row>
    <row r="192" spans="1:26" x14ac:dyDescent="0.35">
      <c r="A192" s="238" t="s">
        <v>163</v>
      </c>
      <c r="B192" s="396"/>
      <c r="C192" s="263" t="s">
        <v>62</v>
      </c>
      <c r="D192" s="280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X192" s="280"/>
      <c r="Y192" s="280"/>
      <c r="Z192" s="280"/>
    </row>
    <row r="193" spans="1:26" x14ac:dyDescent="0.35">
      <c r="A193" s="238" t="s">
        <v>163</v>
      </c>
      <c r="B193" s="397"/>
      <c r="C193" s="282" t="s">
        <v>63</v>
      </c>
      <c r="D193" s="283"/>
      <c r="E193" s="300"/>
      <c r="F193" s="300"/>
      <c r="G193" s="300"/>
      <c r="H193" s="300"/>
      <c r="I193" s="300"/>
      <c r="J193" s="300"/>
      <c r="K193" s="300"/>
      <c r="L193" s="300"/>
      <c r="M193" s="300"/>
      <c r="N193" s="300"/>
      <c r="O193" s="300"/>
      <c r="P193" s="300"/>
      <c r="Q193" s="300"/>
      <c r="R193" s="300"/>
      <c r="S193" s="300"/>
      <c r="T193" s="300"/>
      <c r="U193" s="300"/>
      <c r="X193" s="280"/>
      <c r="Y193" s="280"/>
      <c r="Z193" s="280"/>
    </row>
    <row r="194" spans="1:26" x14ac:dyDescent="0.35">
      <c r="A194" s="238" t="s">
        <v>163</v>
      </c>
      <c r="B194" s="396" t="s">
        <v>6</v>
      </c>
      <c r="C194" s="279" t="s">
        <v>59</v>
      </c>
      <c r="D194" s="273"/>
      <c r="E194" s="296">
        <f t="shared" ref="E194:S209" si="300">(E29/E$87)*100</f>
        <v>9.8557513591522913E-2</v>
      </c>
      <c r="F194" s="296">
        <f t="shared" si="300"/>
        <v>0.11420203963728838</v>
      </c>
      <c r="G194" s="296">
        <f t="shared" si="300"/>
        <v>0.1232971881362558</v>
      </c>
      <c r="H194" s="296">
        <f t="shared" si="300"/>
        <v>6.359403740269659E-2</v>
      </c>
      <c r="I194" s="296">
        <f t="shared" si="300"/>
        <v>0.10686531740978164</v>
      </c>
      <c r="J194" s="296">
        <f t="shared" si="300"/>
        <v>0.11678920645042995</v>
      </c>
      <c r="K194" s="296">
        <f t="shared" si="300"/>
        <v>0.1172671397024217</v>
      </c>
      <c r="L194" s="296">
        <f t="shared" si="300"/>
        <v>7.1778157141055857E-2</v>
      </c>
      <c r="M194" s="296">
        <f t="shared" si="300"/>
        <v>8.7690668014999654E-2</v>
      </c>
      <c r="N194" s="296">
        <f t="shared" si="300"/>
        <v>9.8743549212595455E-2</v>
      </c>
      <c r="O194" s="296">
        <f t="shared" si="300"/>
        <v>9.680935754804551E-2</v>
      </c>
      <c r="P194" s="296">
        <f t="shared" si="300"/>
        <v>6.5641619343558222E-2</v>
      </c>
      <c r="Q194" s="296">
        <f t="shared" si="300"/>
        <v>6.7798867306989363E-2</v>
      </c>
      <c r="R194" s="296">
        <f t="shared" si="300"/>
        <v>6.8992884372270427E-2</v>
      </c>
      <c r="S194" s="296">
        <f t="shared" si="294"/>
        <v>7.1034591920472775E-2</v>
      </c>
      <c r="T194" s="296">
        <f t="shared" ref="T194:U194" si="301">(T29/T$87)*100</f>
        <v>5.027768010116368E-2</v>
      </c>
      <c r="U194" s="296">
        <f t="shared" si="301"/>
        <v>4.7722986296084423E-2</v>
      </c>
      <c r="X194" s="273"/>
      <c r="Y194" s="273"/>
      <c r="Z194" s="273"/>
    </row>
    <row r="195" spans="1:26" x14ac:dyDescent="0.35">
      <c r="A195" s="238" t="s">
        <v>163</v>
      </c>
      <c r="B195" s="396"/>
      <c r="C195" s="263" t="s">
        <v>60</v>
      </c>
      <c r="D195" s="280"/>
      <c r="E195" s="296">
        <f t="shared" ref="E195:S195" si="302">(E30/E$87)*100</f>
        <v>1.6869757841968887E-3</v>
      </c>
      <c r="F195" s="296">
        <f t="shared" si="302"/>
        <v>3.2907837979078196E-2</v>
      </c>
      <c r="G195" s="296">
        <f t="shared" si="302"/>
        <v>6.2260631813260178E-2</v>
      </c>
      <c r="H195" s="296">
        <f t="shared" si="302"/>
        <v>1.3463420301277508E-2</v>
      </c>
      <c r="I195" s="296">
        <f t="shared" si="302"/>
        <v>4.9146326403269061E-2</v>
      </c>
      <c r="J195" s="296">
        <f t="shared" si="302"/>
        <v>4.6464649993273703E-2</v>
      </c>
      <c r="K195" s="296">
        <f t="shared" si="302"/>
        <v>4.2889704539210198E-2</v>
      </c>
      <c r="L195" s="296">
        <f t="shared" si="302"/>
        <v>1.8615361176106873E-2</v>
      </c>
      <c r="M195" s="296">
        <f t="shared" si="302"/>
        <v>1.2374730630863114E-2</v>
      </c>
      <c r="N195" s="296">
        <f t="shared" si="302"/>
        <v>1.104096753293316E-2</v>
      </c>
      <c r="O195" s="296">
        <f t="shared" si="302"/>
        <v>1.2940620835045746E-2</v>
      </c>
      <c r="P195" s="296">
        <f t="shared" si="302"/>
        <v>6.9110505200414415E-3</v>
      </c>
      <c r="Q195" s="296">
        <f t="shared" si="302"/>
        <v>6.7219312320863341E-3</v>
      </c>
      <c r="R195" s="296">
        <f t="shared" si="302"/>
        <v>8.0648580401187706E-3</v>
      </c>
      <c r="S195" s="296">
        <f t="shared" si="302"/>
        <v>8.7743766239968771E-3</v>
      </c>
      <c r="T195" s="296">
        <f t="shared" ref="T195:U195" si="303">(T30/T$87)*100</f>
        <v>6.0449651631544459E-3</v>
      </c>
      <c r="U195" s="296">
        <f t="shared" si="303"/>
        <v>8.2183445069687611E-3</v>
      </c>
      <c r="X195" s="280"/>
      <c r="Y195" s="280"/>
      <c r="Z195" s="280"/>
    </row>
    <row r="196" spans="1:26" x14ac:dyDescent="0.35">
      <c r="A196" s="238" t="s">
        <v>163</v>
      </c>
      <c r="B196" s="396"/>
      <c r="C196" s="263" t="s">
        <v>61</v>
      </c>
      <c r="D196" s="280"/>
      <c r="E196" s="296">
        <f t="shared" ref="E196:S196" si="304">(E31/E$87)*100</f>
        <v>9.6870537807326046E-2</v>
      </c>
      <c r="F196" s="296">
        <f t="shared" si="304"/>
        <v>8.1294201658210191E-2</v>
      </c>
      <c r="G196" s="296">
        <f t="shared" si="304"/>
        <v>6.1036556322995622E-2</v>
      </c>
      <c r="H196" s="296">
        <f t="shared" si="304"/>
        <v>5.0130617101419077E-2</v>
      </c>
      <c r="I196" s="296">
        <f t="shared" si="304"/>
        <v>5.7718991006512579E-2</v>
      </c>
      <c r="J196" s="296">
        <f t="shared" si="304"/>
        <v>7.0324556457156254E-2</v>
      </c>
      <c r="K196" s="296">
        <f t="shared" si="304"/>
        <v>7.4377435163211519E-2</v>
      </c>
      <c r="L196" s="296">
        <f t="shared" si="304"/>
        <v>5.3162795964948974E-2</v>
      </c>
      <c r="M196" s="296">
        <f t="shared" si="304"/>
        <v>7.5315937384136555E-2</v>
      </c>
      <c r="N196" s="296">
        <f t="shared" si="304"/>
        <v>8.7702581679662314E-2</v>
      </c>
      <c r="O196" s="296">
        <f t="shared" si="304"/>
        <v>8.386873671299977E-2</v>
      </c>
      <c r="P196" s="296">
        <f t="shared" si="304"/>
        <v>5.8730568823516786E-2</v>
      </c>
      <c r="Q196" s="296">
        <f t="shared" si="304"/>
        <v>6.107693607490302E-2</v>
      </c>
      <c r="R196" s="296">
        <f t="shared" si="304"/>
        <v>6.092802633215165E-2</v>
      </c>
      <c r="S196" s="296">
        <f t="shared" si="304"/>
        <v>6.22602152964759E-2</v>
      </c>
      <c r="T196" s="296">
        <f t="shared" ref="T196:U196" si="305">(T31/T$87)*100</f>
        <v>4.4232714938009239E-2</v>
      </c>
      <c r="U196" s="296">
        <f t="shared" si="305"/>
        <v>3.9504641789115669E-2</v>
      </c>
      <c r="X196" s="280"/>
      <c r="Y196" s="280"/>
      <c r="Z196" s="280"/>
    </row>
    <row r="197" spans="1:26" x14ac:dyDescent="0.35">
      <c r="A197" s="238" t="s">
        <v>163</v>
      </c>
      <c r="B197" s="396"/>
      <c r="C197" s="263" t="s">
        <v>62</v>
      </c>
      <c r="D197" s="280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X197" s="280"/>
      <c r="Y197" s="280"/>
      <c r="Z197" s="280"/>
    </row>
    <row r="198" spans="1:26" x14ac:dyDescent="0.35">
      <c r="A198" s="238" t="s">
        <v>163</v>
      </c>
      <c r="B198" s="397"/>
      <c r="C198" s="282" t="s">
        <v>63</v>
      </c>
      <c r="D198" s="283"/>
      <c r="E198" s="300"/>
      <c r="F198" s="300"/>
      <c r="G198" s="300"/>
      <c r="H198" s="300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X198" s="280"/>
      <c r="Y198" s="280"/>
      <c r="Z198" s="280"/>
    </row>
    <row r="199" spans="1:26" x14ac:dyDescent="0.35">
      <c r="A199" s="238" t="s">
        <v>163</v>
      </c>
      <c r="B199" s="395" t="s">
        <v>7</v>
      </c>
      <c r="C199" s="284" t="s">
        <v>59</v>
      </c>
      <c r="D199" s="273"/>
      <c r="E199" s="296">
        <f t="shared" si="300"/>
        <v>0.14035961313009085</v>
      </c>
      <c r="F199" s="296">
        <f t="shared" si="300"/>
        <v>0.18518329233763708</v>
      </c>
      <c r="G199" s="296">
        <f t="shared" si="300"/>
        <v>0.28686991480452562</v>
      </c>
      <c r="H199" s="296">
        <f t="shared" si="300"/>
        <v>0.24409713611447592</v>
      </c>
      <c r="I199" s="296">
        <f t="shared" si="300"/>
        <v>0.34211046393410804</v>
      </c>
      <c r="J199" s="296">
        <f t="shared" si="300"/>
        <v>0.51231580304056423</v>
      </c>
      <c r="K199" s="296">
        <f t="shared" si="300"/>
        <v>0.49451432274876017</v>
      </c>
      <c r="L199" s="296">
        <f t="shared" si="300"/>
        <v>0.36300839661569495</v>
      </c>
      <c r="M199" s="296">
        <f t="shared" si="300"/>
        <v>0.3943361945090178</v>
      </c>
      <c r="N199" s="296">
        <f t="shared" si="300"/>
        <v>0.57622991191489525</v>
      </c>
      <c r="O199" s="296">
        <f t="shared" si="300"/>
        <v>0.70523767907482582</v>
      </c>
      <c r="P199" s="296">
        <f t="shared" si="300"/>
        <v>0.46107576319176469</v>
      </c>
      <c r="Q199" s="296">
        <f t="shared" si="300"/>
        <v>0.34501115799338616</v>
      </c>
      <c r="R199" s="296">
        <f t="shared" si="300"/>
        <v>0.4993775778851724</v>
      </c>
      <c r="S199" s="296">
        <f t="shared" si="294"/>
        <v>0.5447831255635337</v>
      </c>
      <c r="T199" s="296">
        <f t="shared" ref="T199:U199" si="306">(T34/T$87)*100</f>
        <v>0.3453541100738397</v>
      </c>
      <c r="U199" s="296">
        <f t="shared" si="306"/>
        <v>0.28595870162911619</v>
      </c>
      <c r="X199" s="273"/>
      <c r="Y199" s="273"/>
      <c r="Z199" s="273"/>
    </row>
    <row r="200" spans="1:26" x14ac:dyDescent="0.35">
      <c r="A200" s="238" t="s">
        <v>163</v>
      </c>
      <c r="B200" s="396"/>
      <c r="C200" s="263" t="s">
        <v>60</v>
      </c>
      <c r="D200" s="280"/>
      <c r="E200" s="296">
        <f t="shared" ref="E200:S200" si="307">(E35/E$87)*100</f>
        <v>6.6998514373780849E-2</v>
      </c>
      <c r="F200" s="296">
        <f t="shared" si="307"/>
        <v>4.0589589863926141E-2</v>
      </c>
      <c r="G200" s="296">
        <f t="shared" si="307"/>
        <v>3.6224047609196203E-2</v>
      </c>
      <c r="H200" s="296">
        <f t="shared" si="307"/>
        <v>2.0574851258854297E-2</v>
      </c>
      <c r="I200" s="296">
        <f t="shared" si="307"/>
        <v>0.11636804902055933</v>
      </c>
      <c r="J200" s="296">
        <f t="shared" si="307"/>
        <v>0.23229856585416647</v>
      </c>
      <c r="K200" s="296">
        <f t="shared" si="307"/>
        <v>0.21290455662495589</v>
      </c>
      <c r="L200" s="296">
        <f t="shared" si="307"/>
        <v>0.12744356092517525</v>
      </c>
      <c r="M200" s="296">
        <f t="shared" si="307"/>
        <v>7.0354051760747216E-2</v>
      </c>
      <c r="N200" s="296">
        <f t="shared" si="307"/>
        <v>0.13618653015068563</v>
      </c>
      <c r="O200" s="296">
        <f t="shared" si="307"/>
        <v>0.19035301517478048</v>
      </c>
      <c r="P200" s="296">
        <f t="shared" si="307"/>
        <v>0.13280677659393114</v>
      </c>
      <c r="Q200" s="296">
        <f t="shared" si="307"/>
        <v>7.9012208489360955E-2</v>
      </c>
      <c r="R200" s="296">
        <f t="shared" si="307"/>
        <v>9.9766320491311386E-2</v>
      </c>
      <c r="S200" s="296">
        <f t="shared" si="307"/>
        <v>0.11849028200850835</v>
      </c>
      <c r="T200" s="296">
        <f t="shared" ref="T200:U200" si="308">(T35/T$87)*100</f>
        <v>6.1912323344507823E-2</v>
      </c>
      <c r="U200" s="296">
        <f t="shared" si="308"/>
        <v>6.0251139836394255E-2</v>
      </c>
      <c r="X200" s="280"/>
      <c r="Y200" s="280"/>
      <c r="Z200" s="280"/>
    </row>
    <row r="201" spans="1:26" x14ac:dyDescent="0.35">
      <c r="A201" s="238" t="s">
        <v>163</v>
      </c>
      <c r="B201" s="396"/>
      <c r="C201" s="263" t="s">
        <v>61</v>
      </c>
      <c r="D201" s="280"/>
      <c r="E201" s="296">
        <f t="shared" ref="E201:S201" si="309">(E36/E$87)*100</f>
        <v>7.336109875631E-2</v>
      </c>
      <c r="F201" s="296">
        <f t="shared" si="309"/>
        <v>0.14459370247371092</v>
      </c>
      <c r="G201" s="296">
        <f t="shared" si="309"/>
        <v>0.25064586719532939</v>
      </c>
      <c r="H201" s="296">
        <f t="shared" si="309"/>
        <v>0.22352228485562164</v>
      </c>
      <c r="I201" s="296">
        <f t="shared" si="309"/>
        <v>0.22574241491354871</v>
      </c>
      <c r="J201" s="296">
        <f t="shared" si="309"/>
        <v>0.28001723718639782</v>
      </c>
      <c r="K201" s="296">
        <f t="shared" si="309"/>
        <v>0.28160976612380423</v>
      </c>
      <c r="L201" s="296">
        <f t="shared" si="309"/>
        <v>0.23556483569051964</v>
      </c>
      <c r="M201" s="296">
        <f t="shared" si="309"/>
        <v>0.32398214274827059</v>
      </c>
      <c r="N201" s="296">
        <f t="shared" si="309"/>
        <v>0.44004338176420976</v>
      </c>
      <c r="O201" s="296">
        <f t="shared" si="309"/>
        <v>0.51488466390004539</v>
      </c>
      <c r="P201" s="296">
        <f t="shared" si="309"/>
        <v>0.32826898659783349</v>
      </c>
      <c r="Q201" s="296">
        <f t="shared" si="309"/>
        <v>0.2659989495040252</v>
      </c>
      <c r="R201" s="296">
        <f t="shared" si="309"/>
        <v>0.39961125739386105</v>
      </c>
      <c r="S201" s="296">
        <f t="shared" si="309"/>
        <v>0.42629284355502528</v>
      </c>
      <c r="T201" s="296">
        <f t="shared" ref="T201:U201" si="310">(T36/T$87)*100</f>
        <v>0.28344178672933179</v>
      </c>
      <c r="U201" s="296">
        <f t="shared" si="310"/>
        <v>0.22570756179272192</v>
      </c>
      <c r="X201" s="280"/>
      <c r="Y201" s="280"/>
      <c r="Z201" s="280"/>
    </row>
    <row r="202" spans="1:26" x14ac:dyDescent="0.35">
      <c r="A202" s="238" t="s">
        <v>163</v>
      </c>
      <c r="B202" s="396"/>
      <c r="C202" s="263" t="s">
        <v>62</v>
      </c>
      <c r="D202" s="280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X202" s="280"/>
      <c r="Y202" s="280"/>
      <c r="Z202" s="280"/>
    </row>
    <row r="203" spans="1:26" x14ac:dyDescent="0.35">
      <c r="A203" s="238" t="s">
        <v>163</v>
      </c>
      <c r="B203" s="397"/>
      <c r="C203" s="282" t="s">
        <v>63</v>
      </c>
      <c r="D203" s="283"/>
      <c r="E203" s="300"/>
      <c r="F203" s="300"/>
      <c r="G203" s="300"/>
      <c r="H203" s="300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X203" s="280"/>
      <c r="Y203" s="280"/>
      <c r="Z203" s="280"/>
    </row>
    <row r="204" spans="1:26" x14ac:dyDescent="0.35">
      <c r="A204" s="238" t="s">
        <v>163</v>
      </c>
      <c r="B204" s="395" t="s">
        <v>8</v>
      </c>
      <c r="C204" s="284" t="s">
        <v>59</v>
      </c>
      <c r="D204" s="273"/>
      <c r="E204" s="296">
        <f t="shared" si="300"/>
        <v>1.4700611217812127E-2</v>
      </c>
      <c r="F204" s="296">
        <f t="shared" si="300"/>
        <v>4.6932808975980345E-2</v>
      </c>
      <c r="G204" s="296">
        <f t="shared" si="300"/>
        <v>5.2063033568916471E-2</v>
      </c>
      <c r="H204" s="296">
        <f t="shared" si="300"/>
        <v>5.3446855221714711E-2</v>
      </c>
      <c r="I204" s="296">
        <f t="shared" si="300"/>
        <v>4.5921860721746907E-2</v>
      </c>
      <c r="J204" s="296">
        <f t="shared" si="300"/>
        <v>5.0097598522333156E-2</v>
      </c>
      <c r="K204" s="296">
        <f t="shared" si="300"/>
        <v>3.4781341126813171E-2</v>
      </c>
      <c r="L204" s="296">
        <f t="shared" si="300"/>
        <v>1.6634959456861335E-2</v>
      </c>
      <c r="M204" s="296">
        <f t="shared" si="300"/>
        <v>1.8460079615095555E-2</v>
      </c>
      <c r="N204" s="296">
        <f t="shared" si="300"/>
        <v>3.1859010017584552E-2</v>
      </c>
      <c r="O204" s="296">
        <f t="shared" si="300"/>
        <v>3.6726684214278119E-2</v>
      </c>
      <c r="P204" s="296">
        <f t="shared" si="300"/>
        <v>2.3214187903158372E-2</v>
      </c>
      <c r="Q204" s="296">
        <f t="shared" si="300"/>
        <v>2.9209915611162346E-2</v>
      </c>
      <c r="R204" s="296">
        <f t="shared" si="300"/>
        <v>4.1514128559823948E-2</v>
      </c>
      <c r="S204" s="296">
        <f t="shared" si="294"/>
        <v>4.3828925142528966E-2</v>
      </c>
      <c r="T204" s="296">
        <f t="shared" ref="T204:U204" si="311">(T39/T$87)*100</f>
        <v>3.3652109256250902E-2</v>
      </c>
      <c r="U204" s="296">
        <f t="shared" si="311"/>
        <v>3.1660579207566104E-2</v>
      </c>
      <c r="X204" s="273"/>
      <c r="Y204" s="273"/>
      <c r="Z204" s="273"/>
    </row>
    <row r="205" spans="1:26" x14ac:dyDescent="0.35">
      <c r="A205" s="238" t="s">
        <v>163</v>
      </c>
      <c r="B205" s="396"/>
      <c r="C205" s="263" t="s">
        <v>60</v>
      </c>
      <c r="D205" s="280"/>
      <c r="E205" s="296">
        <f t="shared" ref="E205:S205" si="312">(E40/E$87)*100</f>
        <v>1.4129297293871284E-3</v>
      </c>
      <c r="F205" s="296">
        <f t="shared" si="312"/>
        <v>2.4078078604239692E-2</v>
      </c>
      <c r="G205" s="296">
        <f t="shared" si="312"/>
        <v>8.6952192656039671E-4</v>
      </c>
      <c r="H205" s="296">
        <f t="shared" si="312"/>
        <v>1.0270636436662046E-2</v>
      </c>
      <c r="I205" s="296">
        <f t="shared" si="312"/>
        <v>5.006058636700293E-3</v>
      </c>
      <c r="J205" s="296">
        <f t="shared" si="312"/>
        <v>1.0590990007758282E-2</v>
      </c>
      <c r="K205" s="296">
        <f t="shared" si="312"/>
        <v>5.2779787349810127E-3</v>
      </c>
      <c r="L205" s="296">
        <f t="shared" si="312"/>
        <v>1.4083137512806666E-3</v>
      </c>
      <c r="M205" s="296">
        <f t="shared" si="312"/>
        <v>4.2485765108796281E-3</v>
      </c>
      <c r="N205" s="296">
        <f t="shared" si="312"/>
        <v>1.0591908317304416E-2</v>
      </c>
      <c r="O205" s="296">
        <f t="shared" si="312"/>
        <v>8.285581962954279E-3</v>
      </c>
      <c r="P205" s="296">
        <f t="shared" si="312"/>
        <v>3.8046010974361931E-3</v>
      </c>
      <c r="Q205" s="296">
        <f t="shared" si="312"/>
        <v>7.3806446425159307E-3</v>
      </c>
      <c r="R205" s="296">
        <f t="shared" si="312"/>
        <v>9.856941105694161E-3</v>
      </c>
      <c r="S205" s="296">
        <f t="shared" si="312"/>
        <v>1.5398718371128191E-2</v>
      </c>
      <c r="T205" s="296">
        <f t="shared" ref="T205:U205" si="313">(T40/T$87)*100</f>
        <v>1.4061683127875143E-2</v>
      </c>
      <c r="U205" s="296">
        <f t="shared" si="313"/>
        <v>1.2434779994399141E-2</v>
      </c>
      <c r="X205" s="280"/>
      <c r="Y205" s="280"/>
      <c r="Z205" s="280"/>
    </row>
    <row r="206" spans="1:26" x14ac:dyDescent="0.35">
      <c r="A206" s="238" t="s">
        <v>163</v>
      </c>
      <c r="B206" s="396"/>
      <c r="C206" s="263" t="s">
        <v>61</v>
      </c>
      <c r="D206" s="280"/>
      <c r="E206" s="296">
        <f t="shared" ref="E206:S206" si="314">(E41/E$87)*100</f>
        <v>1.3287681488424997E-2</v>
      </c>
      <c r="F206" s="296">
        <f t="shared" si="314"/>
        <v>2.2854730371740656E-2</v>
      </c>
      <c r="G206" s="296">
        <f t="shared" si="314"/>
        <v>5.1193511642356068E-2</v>
      </c>
      <c r="H206" s="296">
        <f t="shared" si="314"/>
        <v>4.3176218785052657E-2</v>
      </c>
      <c r="I206" s="296">
        <f t="shared" si="314"/>
        <v>4.091580208504661E-2</v>
      </c>
      <c r="J206" s="296">
        <f t="shared" si="314"/>
        <v>3.9506608514574881E-2</v>
      </c>
      <c r="K206" s="296">
        <f t="shared" si="314"/>
        <v>2.9503362391832162E-2</v>
      </c>
      <c r="L206" s="296">
        <f t="shared" si="314"/>
        <v>1.5226645705580669E-2</v>
      </c>
      <c r="M206" s="296">
        <f t="shared" si="314"/>
        <v>1.4211503104215928E-2</v>
      </c>
      <c r="N206" s="296">
        <f t="shared" si="314"/>
        <v>2.1267101700280139E-2</v>
      </c>
      <c r="O206" s="296">
        <f t="shared" si="314"/>
        <v>2.844110225132384E-2</v>
      </c>
      <c r="P206" s="296">
        <f t="shared" si="314"/>
        <v>1.9409586805722179E-2</v>
      </c>
      <c r="Q206" s="296">
        <f t="shared" si="314"/>
        <v>2.1829270968646414E-2</v>
      </c>
      <c r="R206" s="296">
        <f t="shared" si="314"/>
        <v>3.1657187454129786E-2</v>
      </c>
      <c r="S206" s="296">
        <f t="shared" si="314"/>
        <v>2.8430206771400776E-2</v>
      </c>
      <c r="T206" s="296">
        <f t="shared" ref="T206:U206" si="315">(T41/T$87)*100</f>
        <v>1.9590426128375762E-2</v>
      </c>
      <c r="U206" s="296">
        <f t="shared" si="315"/>
        <v>1.9225799213166965E-2</v>
      </c>
      <c r="X206" s="280"/>
      <c r="Y206" s="280"/>
      <c r="Z206" s="280"/>
    </row>
    <row r="207" spans="1:26" x14ac:dyDescent="0.35">
      <c r="A207" s="238" t="s">
        <v>163</v>
      </c>
      <c r="B207" s="396"/>
      <c r="C207" s="263" t="s">
        <v>62</v>
      </c>
      <c r="D207" s="280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X207" s="280"/>
      <c r="Y207" s="280"/>
      <c r="Z207" s="280"/>
    </row>
    <row r="208" spans="1:26" x14ac:dyDescent="0.35">
      <c r="A208" s="238" t="s">
        <v>163</v>
      </c>
      <c r="B208" s="397"/>
      <c r="C208" s="282" t="s">
        <v>63</v>
      </c>
      <c r="D208" s="283"/>
      <c r="E208" s="300"/>
      <c r="F208" s="300"/>
      <c r="G208" s="300"/>
      <c r="H208" s="300"/>
      <c r="I208" s="300"/>
      <c r="J208" s="300"/>
      <c r="K208" s="300"/>
      <c r="L208" s="300"/>
      <c r="M208" s="300"/>
      <c r="N208" s="300"/>
      <c r="O208" s="300"/>
      <c r="P208" s="300"/>
      <c r="Q208" s="300"/>
      <c r="R208" s="300"/>
      <c r="S208" s="300"/>
      <c r="T208" s="300"/>
      <c r="U208" s="300"/>
      <c r="X208" s="280"/>
      <c r="Y208" s="280"/>
      <c r="Z208" s="280"/>
    </row>
    <row r="209" spans="1:26" x14ac:dyDescent="0.35">
      <c r="A209" s="238" t="s">
        <v>163</v>
      </c>
      <c r="B209" s="395" t="s">
        <v>9</v>
      </c>
      <c r="C209" s="284" t="s">
        <v>59</v>
      </c>
      <c r="D209" s="273"/>
      <c r="E209" s="296">
        <f t="shared" si="300"/>
        <v>0.18108333883026587</v>
      </c>
      <c r="F209" s="296">
        <f t="shared" si="300"/>
        <v>7.3675724873000767E-2</v>
      </c>
      <c r="G209" s="296">
        <f t="shared" si="300"/>
        <v>9.2090862877051677E-2</v>
      </c>
      <c r="H209" s="296">
        <f t="shared" si="300"/>
        <v>4.9588646313544447E-2</v>
      </c>
      <c r="I209" s="296">
        <f t="shared" si="300"/>
        <v>6.6046071175584212E-2</v>
      </c>
      <c r="J209" s="296">
        <f t="shared" si="300"/>
        <v>7.5968395121773682E-2</v>
      </c>
      <c r="K209" s="296">
        <f t="shared" si="300"/>
        <v>0.10882966954076656</v>
      </c>
      <c r="L209" s="296">
        <f t="shared" si="300"/>
        <v>5.3946030850325857E-2</v>
      </c>
      <c r="M209" s="296">
        <f t="shared" si="300"/>
        <v>8.9492729760052306E-2</v>
      </c>
      <c r="N209" s="296">
        <f t="shared" si="300"/>
        <v>0.1229777735706063</v>
      </c>
      <c r="O209" s="296">
        <f t="shared" si="300"/>
        <v>0.14905541476568687</v>
      </c>
      <c r="P209" s="296">
        <f t="shared" si="300"/>
        <v>0.11680631485551309</v>
      </c>
      <c r="Q209" s="296">
        <f t="shared" si="300"/>
        <v>0.10268399819949488</v>
      </c>
      <c r="R209" s="296">
        <f t="shared" si="300"/>
        <v>0.11638799822980597</v>
      </c>
      <c r="S209" s="296">
        <f t="shared" si="300"/>
        <v>0.1484569845908047</v>
      </c>
      <c r="T209" s="296">
        <f t="shared" ref="T209:U209" si="316">(T44/T$87)*100</f>
        <v>8.893629198283097E-2</v>
      </c>
      <c r="U209" s="296">
        <f t="shared" si="316"/>
        <v>7.8265640458632213E-2</v>
      </c>
      <c r="X209" s="273"/>
      <c r="Y209" s="273"/>
      <c r="Z209" s="273"/>
    </row>
    <row r="210" spans="1:26" x14ac:dyDescent="0.35">
      <c r="A210" s="238" t="s">
        <v>163</v>
      </c>
      <c r="B210" s="396"/>
      <c r="C210" s="263" t="s">
        <v>60</v>
      </c>
      <c r="D210" s="280"/>
      <c r="E210" s="296">
        <f t="shared" ref="E210:S210" si="317">(E45/E$87)*100</f>
        <v>0.15961949240300793</v>
      </c>
      <c r="F210" s="296">
        <f t="shared" si="317"/>
        <v>0</v>
      </c>
      <c r="G210" s="296">
        <f t="shared" si="317"/>
        <v>1.0878446660639392E-2</v>
      </c>
      <c r="H210" s="296">
        <f t="shared" si="317"/>
        <v>0</v>
      </c>
      <c r="I210" s="296">
        <f t="shared" si="317"/>
        <v>1.1404722006384881E-2</v>
      </c>
      <c r="J210" s="296">
        <f t="shared" si="317"/>
        <v>1.931894867602452E-2</v>
      </c>
      <c r="K210" s="296">
        <f t="shared" si="317"/>
        <v>1.594924297163253E-2</v>
      </c>
      <c r="L210" s="296">
        <f t="shared" si="317"/>
        <v>4.8892151262580124E-3</v>
      </c>
      <c r="M210" s="296">
        <f t="shared" si="317"/>
        <v>1.0387848825150659E-3</v>
      </c>
      <c r="N210" s="296">
        <f t="shared" si="317"/>
        <v>5.8423360854763465E-3</v>
      </c>
      <c r="O210" s="296">
        <f t="shared" si="317"/>
        <v>1.1080947907624773E-2</v>
      </c>
      <c r="P210" s="296">
        <f t="shared" si="317"/>
        <v>7.3521751613547463E-3</v>
      </c>
      <c r="Q210" s="296">
        <f t="shared" si="317"/>
        <v>4.2403432470154278E-3</v>
      </c>
      <c r="R210" s="296">
        <f t="shared" si="317"/>
        <v>3.473790924107668E-3</v>
      </c>
      <c r="S210" s="296">
        <f t="shared" si="317"/>
        <v>3.2647218814068706E-3</v>
      </c>
      <c r="T210" s="296">
        <f t="shared" ref="T210:U210" si="318">(T45/T$87)*100</f>
        <v>3.0145337211185866E-4</v>
      </c>
      <c r="U210" s="296">
        <f t="shared" si="318"/>
        <v>3.7792777045091711E-4</v>
      </c>
      <c r="X210" s="280"/>
      <c r="Y210" s="280"/>
      <c r="Z210" s="280"/>
    </row>
    <row r="211" spans="1:26" x14ac:dyDescent="0.35">
      <c r="A211" s="238" t="s">
        <v>163</v>
      </c>
      <c r="B211" s="396"/>
      <c r="C211" s="263" t="s">
        <v>61</v>
      </c>
      <c r="D211" s="280"/>
      <c r="E211" s="296">
        <f t="shared" ref="E211:S211" si="319">(E46/E$87)*100</f>
        <v>2.1463846427257936E-2</v>
      </c>
      <c r="F211" s="296">
        <f t="shared" si="319"/>
        <v>7.3675724873000767E-2</v>
      </c>
      <c r="G211" s="296">
        <f t="shared" si="319"/>
        <v>8.1212416216412286E-2</v>
      </c>
      <c r="H211" s="296">
        <f t="shared" si="319"/>
        <v>4.9588646313544447E-2</v>
      </c>
      <c r="I211" s="296">
        <f t="shared" si="319"/>
        <v>5.4641349169199327E-2</v>
      </c>
      <c r="J211" s="296">
        <f t="shared" si="319"/>
        <v>5.6649446445749166E-2</v>
      </c>
      <c r="K211" s="296">
        <f t="shared" si="319"/>
        <v>9.288042656913402E-2</v>
      </c>
      <c r="L211" s="296">
        <f t="shared" si="319"/>
        <v>4.9056815724067851E-2</v>
      </c>
      <c r="M211" s="296">
        <f t="shared" si="319"/>
        <v>8.8453944877537244E-2</v>
      </c>
      <c r="N211" s="296">
        <f t="shared" si="319"/>
        <v>0.11713543748512995</v>
      </c>
      <c r="O211" s="296">
        <f t="shared" si="319"/>
        <v>0.13797446685806211</v>
      </c>
      <c r="P211" s="296">
        <f t="shared" si="319"/>
        <v>0.10945413969415835</v>
      </c>
      <c r="Q211" s="296">
        <f t="shared" si="319"/>
        <v>9.8443654952479462E-2</v>
      </c>
      <c r="R211" s="296">
        <f t="shared" si="319"/>
        <v>0.1129142073056983</v>
      </c>
      <c r="S211" s="296">
        <f t="shared" si="319"/>
        <v>0.14519226270939783</v>
      </c>
      <c r="T211" s="296">
        <f t="shared" ref="T211:U211" si="320">(T46/T$87)*100</f>
        <v>8.8634838610719122E-2</v>
      </c>
      <c r="U211" s="296">
        <f t="shared" si="320"/>
        <v>7.7887712688181315E-2</v>
      </c>
      <c r="X211" s="280"/>
      <c r="Y211" s="280"/>
      <c r="Z211" s="280"/>
    </row>
    <row r="212" spans="1:26" x14ac:dyDescent="0.35">
      <c r="A212" s="238" t="s">
        <v>163</v>
      </c>
      <c r="B212" s="396"/>
      <c r="C212" s="263" t="s">
        <v>62</v>
      </c>
      <c r="D212" s="280"/>
      <c r="E212" s="299"/>
      <c r="F212" s="299"/>
      <c r="G212" s="299"/>
      <c r="H212" s="299"/>
      <c r="I212" s="299"/>
      <c r="J212" s="299"/>
      <c r="K212" s="299"/>
      <c r="L212" s="299"/>
      <c r="M212" s="299"/>
      <c r="N212" s="299"/>
      <c r="O212" s="299"/>
      <c r="P212" s="299"/>
      <c r="Q212" s="299"/>
      <c r="R212" s="299"/>
      <c r="S212" s="299"/>
      <c r="T212" s="299"/>
      <c r="U212" s="299"/>
      <c r="X212" s="280"/>
      <c r="Y212" s="280"/>
      <c r="Z212" s="280"/>
    </row>
    <row r="213" spans="1:26" x14ac:dyDescent="0.35">
      <c r="A213" s="238" t="s">
        <v>163</v>
      </c>
      <c r="B213" s="397"/>
      <c r="C213" s="282" t="s">
        <v>63</v>
      </c>
      <c r="D213" s="283"/>
      <c r="E213" s="300"/>
      <c r="F213" s="300"/>
      <c r="G213" s="300"/>
      <c r="H213" s="300"/>
      <c r="I213" s="300"/>
      <c r="J213" s="300"/>
      <c r="K213" s="300"/>
      <c r="L213" s="300"/>
      <c r="M213" s="300"/>
      <c r="N213" s="300"/>
      <c r="O213" s="300"/>
      <c r="P213" s="300"/>
      <c r="Q213" s="300"/>
      <c r="R213" s="300"/>
      <c r="S213" s="300"/>
      <c r="T213" s="300"/>
      <c r="U213" s="300"/>
      <c r="X213" s="280"/>
      <c r="Y213" s="280"/>
      <c r="Z213" s="280"/>
    </row>
    <row r="214" spans="1:26" x14ac:dyDescent="0.35">
      <c r="A214" s="238" t="s">
        <v>163</v>
      </c>
      <c r="B214" s="395" t="s">
        <v>1</v>
      </c>
      <c r="C214" s="284" t="s">
        <v>59</v>
      </c>
      <c r="D214" s="273"/>
      <c r="E214" s="296">
        <f t="shared" ref="E214:S229" si="321">(E49/E$87)*100</f>
        <v>6.9014589351284697E-2</v>
      </c>
      <c r="F214" s="296">
        <f t="shared" si="321"/>
        <v>0.24333261365937145</v>
      </c>
      <c r="G214" s="296">
        <f t="shared" si="321"/>
        <v>5.3863262633094849E-2</v>
      </c>
      <c r="H214" s="296">
        <f t="shared" si="321"/>
        <v>3.4388645073695365E-2</v>
      </c>
      <c r="I214" s="296">
        <f t="shared" si="321"/>
        <v>7.2282311213893502E-2</v>
      </c>
      <c r="J214" s="296">
        <f t="shared" si="321"/>
        <v>6.9523987888973654E-2</v>
      </c>
      <c r="K214" s="296">
        <f t="shared" si="321"/>
        <v>7.5521947175081455E-2</v>
      </c>
      <c r="L214" s="296">
        <f t="shared" si="321"/>
        <v>4.0325777012369751E-2</v>
      </c>
      <c r="M214" s="296">
        <f t="shared" si="321"/>
        <v>4.935404877350752E-2</v>
      </c>
      <c r="N214" s="296">
        <f t="shared" si="321"/>
        <v>6.3530826633591747E-2</v>
      </c>
      <c r="O214" s="296">
        <f t="shared" si="321"/>
        <v>6.4492645109622576E-2</v>
      </c>
      <c r="P214" s="296">
        <f t="shared" si="321"/>
        <v>4.2496701789286224E-2</v>
      </c>
      <c r="Q214" s="296">
        <f t="shared" si="321"/>
        <v>3.7930668026235986E-2</v>
      </c>
      <c r="R214" s="296">
        <f t="shared" si="321"/>
        <v>4.1847264385545938E-2</v>
      </c>
      <c r="S214" s="296">
        <f t="shared" si="321"/>
        <v>4.9764973277680806E-2</v>
      </c>
      <c r="T214" s="296">
        <f t="shared" ref="T214:U214" si="322">(T49/T$87)*100</f>
        <v>2.7840104496371348E-2</v>
      </c>
      <c r="U214" s="296">
        <f t="shared" si="322"/>
        <v>3.0303286616258931E-2</v>
      </c>
      <c r="X214" s="273"/>
      <c r="Y214" s="273"/>
      <c r="Z214" s="273"/>
    </row>
    <row r="215" spans="1:26" x14ac:dyDescent="0.35">
      <c r="A215" s="238" t="s">
        <v>163</v>
      </c>
      <c r="B215" s="396"/>
      <c r="C215" s="263" t="s">
        <v>60</v>
      </c>
      <c r="D215" s="280"/>
      <c r="E215" s="296">
        <f t="shared" ref="E215:S215" si="323">(E50/E$87)*100</f>
        <v>4.3178390625247583E-3</v>
      </c>
      <c r="F215" s="296">
        <f t="shared" si="323"/>
        <v>0.17301113693420361</v>
      </c>
      <c r="G215" s="296">
        <f t="shared" si="323"/>
        <v>9.7014018046894532E-4</v>
      </c>
      <c r="H215" s="296">
        <f t="shared" si="323"/>
        <v>2.0454045487909725E-3</v>
      </c>
      <c r="I215" s="296">
        <f t="shared" si="323"/>
        <v>2.2834658446175458E-2</v>
      </c>
      <c r="J215" s="296">
        <f t="shared" si="323"/>
        <v>2.0473629195645045E-2</v>
      </c>
      <c r="K215" s="296">
        <f t="shared" si="323"/>
        <v>2.2643432919545955E-2</v>
      </c>
      <c r="L215" s="296">
        <f t="shared" si="323"/>
        <v>4.9575518749473864E-3</v>
      </c>
      <c r="M215" s="296">
        <f t="shared" si="323"/>
        <v>4.4139272551991229E-3</v>
      </c>
      <c r="N215" s="296">
        <f t="shared" si="323"/>
        <v>6.2935704925744943E-3</v>
      </c>
      <c r="O215" s="296">
        <f t="shared" si="323"/>
        <v>8.6208213666908676E-3</v>
      </c>
      <c r="P215" s="296">
        <f t="shared" si="323"/>
        <v>5.2837333157845908E-3</v>
      </c>
      <c r="Q215" s="296">
        <f t="shared" si="323"/>
        <v>5.3716836288828515E-3</v>
      </c>
      <c r="R215" s="296">
        <f t="shared" si="323"/>
        <v>4.4676160715910124E-3</v>
      </c>
      <c r="S215" s="296">
        <f t="shared" si="323"/>
        <v>4.9734231127027875E-3</v>
      </c>
      <c r="T215" s="296">
        <f t="shared" ref="T215:U215" si="324">(T50/T$87)*100</f>
        <v>5.0653059446666088E-3</v>
      </c>
      <c r="U215" s="296">
        <f t="shared" si="324"/>
        <v>8.1808298307215945E-3</v>
      </c>
      <c r="X215" s="280"/>
      <c r="Y215" s="280"/>
      <c r="Z215" s="280"/>
    </row>
    <row r="216" spans="1:26" x14ac:dyDescent="0.35">
      <c r="A216" s="238" t="s">
        <v>163</v>
      </c>
      <c r="B216" s="396"/>
      <c r="C216" s="263" t="s">
        <v>61</v>
      </c>
      <c r="D216" s="280"/>
      <c r="E216" s="296">
        <f t="shared" ref="E216:S216" si="325">(E51/E$87)*100</f>
        <v>6.469675028875993E-2</v>
      </c>
      <c r="F216" s="296">
        <f t="shared" si="325"/>
        <v>7.0321476725167878E-2</v>
      </c>
      <c r="G216" s="296">
        <f t="shared" si="325"/>
        <v>5.2893122452625896E-2</v>
      </c>
      <c r="H216" s="296">
        <f t="shared" si="325"/>
        <v>3.2343240524904393E-2</v>
      </c>
      <c r="I216" s="296">
        <f t="shared" si="325"/>
        <v>4.9447652767718037E-2</v>
      </c>
      <c r="J216" s="296">
        <f t="shared" si="325"/>
        <v>4.9050358693328612E-2</v>
      </c>
      <c r="K216" s="296">
        <f t="shared" si="325"/>
        <v>5.287851425553549E-2</v>
      </c>
      <c r="L216" s="296">
        <f t="shared" si="325"/>
        <v>3.5368225137422368E-2</v>
      </c>
      <c r="M216" s="296">
        <f t="shared" si="325"/>
        <v>4.4940121518308396E-2</v>
      </c>
      <c r="N216" s="296">
        <f t="shared" si="325"/>
        <v>5.7237256141017254E-2</v>
      </c>
      <c r="O216" s="296">
        <f t="shared" si="325"/>
        <v>5.587182374293171E-2</v>
      </c>
      <c r="P216" s="296">
        <f t="shared" si="325"/>
        <v>3.7212968473501626E-2</v>
      </c>
      <c r="Q216" s="296">
        <f t="shared" si="325"/>
        <v>3.2558984397353136E-2</v>
      </c>
      <c r="R216" s="296">
        <f t="shared" si="325"/>
        <v>3.7379648313954919E-2</v>
      </c>
      <c r="S216" s="296">
        <f t="shared" si="325"/>
        <v>4.479155016497801E-2</v>
      </c>
      <c r="T216" s="296">
        <f t="shared" ref="T216:U216" si="326">(T51/T$87)*100</f>
        <v>2.2774798551704736E-2</v>
      </c>
      <c r="U216" s="296">
        <f t="shared" si="326"/>
        <v>2.2122456785537335E-2</v>
      </c>
      <c r="X216" s="280"/>
      <c r="Y216" s="280"/>
      <c r="Z216" s="280"/>
    </row>
    <row r="217" spans="1:26" x14ac:dyDescent="0.35">
      <c r="A217" s="238" t="s">
        <v>163</v>
      </c>
      <c r="B217" s="396"/>
      <c r="C217" s="263" t="s">
        <v>62</v>
      </c>
      <c r="D217" s="280"/>
      <c r="E217" s="299"/>
      <c r="F217" s="299"/>
      <c r="G217" s="299"/>
      <c r="H217" s="299"/>
      <c r="I217" s="299"/>
      <c r="J217" s="299"/>
      <c r="K217" s="299"/>
      <c r="L217" s="299"/>
      <c r="M217" s="299"/>
      <c r="N217" s="299"/>
      <c r="O217" s="299"/>
      <c r="P217" s="299"/>
      <c r="Q217" s="299"/>
      <c r="R217" s="299"/>
      <c r="S217" s="299"/>
      <c r="T217" s="299"/>
      <c r="U217" s="299"/>
      <c r="X217" s="280"/>
      <c r="Y217" s="280"/>
      <c r="Z217" s="280"/>
    </row>
    <row r="218" spans="1:26" x14ac:dyDescent="0.35">
      <c r="A218" s="238" t="s">
        <v>163</v>
      </c>
      <c r="B218" s="397"/>
      <c r="C218" s="282" t="s">
        <v>63</v>
      </c>
      <c r="D218" s="283"/>
      <c r="E218" s="300"/>
      <c r="F218" s="300"/>
      <c r="G218" s="300"/>
      <c r="H218" s="300"/>
      <c r="I218" s="300"/>
      <c r="J218" s="300"/>
      <c r="K218" s="300"/>
      <c r="L218" s="300"/>
      <c r="M218" s="300"/>
      <c r="N218" s="300"/>
      <c r="O218" s="300"/>
      <c r="P218" s="300"/>
      <c r="Q218" s="300"/>
      <c r="R218" s="300"/>
      <c r="S218" s="300"/>
      <c r="T218" s="300"/>
      <c r="U218" s="300"/>
      <c r="X218" s="280"/>
      <c r="Y218" s="280"/>
      <c r="Z218" s="280"/>
    </row>
    <row r="219" spans="1:26" x14ac:dyDescent="0.35">
      <c r="A219" s="238" t="s">
        <v>163</v>
      </c>
      <c r="B219" s="393" t="s">
        <v>166</v>
      </c>
      <c r="C219" s="284" t="s">
        <v>59</v>
      </c>
      <c r="D219" s="273"/>
      <c r="E219" s="296">
        <f t="shared" si="321"/>
        <v>4.0255653584834537E-2</v>
      </c>
      <c r="F219" s="296">
        <f t="shared" si="321"/>
        <v>9.4909824990347738E-3</v>
      </c>
      <c r="G219" s="296">
        <f t="shared" si="321"/>
        <v>1.2461259331751734E-2</v>
      </c>
      <c r="H219" s="296">
        <f t="shared" si="321"/>
        <v>8.1761759567065655E-3</v>
      </c>
      <c r="I219" s="296">
        <f t="shared" si="321"/>
        <v>6.2176529873579373E-3</v>
      </c>
      <c r="J219" s="296">
        <f t="shared" si="321"/>
        <v>8.7011750247859582E-3</v>
      </c>
      <c r="K219" s="296">
        <f t="shared" si="321"/>
        <v>1.7881034025607499E-2</v>
      </c>
      <c r="L219" s="296">
        <f t="shared" si="321"/>
        <v>1.2282352517752879E-2</v>
      </c>
      <c r="M219" s="296">
        <f t="shared" si="321"/>
        <v>5.8565124363183134E-3</v>
      </c>
      <c r="N219" s="296">
        <f t="shared" si="321"/>
        <v>9.0589048856013973E-3</v>
      </c>
      <c r="O219" s="296">
        <f t="shared" si="321"/>
        <v>1.4826495956480015E-2</v>
      </c>
      <c r="P219" s="296">
        <f t="shared" si="321"/>
        <v>1.9674389376658618E-2</v>
      </c>
      <c r="Q219" s="296">
        <f t="shared" si="321"/>
        <v>2.3875591877476763E-2</v>
      </c>
      <c r="R219" s="296">
        <f t="shared" si="321"/>
        <v>6.2995774795610859E-2</v>
      </c>
      <c r="S219" s="296">
        <f t="shared" si="321"/>
        <v>3.1944450791743892E-2</v>
      </c>
      <c r="T219" s="296">
        <f t="shared" ref="T219:U219" si="327">(T54/T$87)*100</f>
        <v>1.0690770386889785E-2</v>
      </c>
      <c r="U219" s="296">
        <f t="shared" si="327"/>
        <v>9.3808765029572069E-3</v>
      </c>
      <c r="X219" s="273"/>
      <c r="Y219" s="273"/>
      <c r="Z219" s="273"/>
    </row>
    <row r="220" spans="1:26" x14ac:dyDescent="0.35">
      <c r="A220" s="238" t="s">
        <v>163</v>
      </c>
      <c r="B220" s="390"/>
      <c r="C220" s="263" t="s">
        <v>60</v>
      </c>
      <c r="D220" s="280"/>
      <c r="E220" s="296">
        <f t="shared" ref="E220:S220" si="328">(E55/E$87)*100</f>
        <v>3.4460032224356243E-2</v>
      </c>
      <c r="F220" s="296">
        <f t="shared" si="328"/>
        <v>4.3081688580557482E-3</v>
      </c>
      <c r="G220" s="296">
        <f t="shared" si="328"/>
        <v>6.1904534621450456E-3</v>
      </c>
      <c r="H220" s="296">
        <f t="shared" si="328"/>
        <v>5.2703487340442189E-3</v>
      </c>
      <c r="I220" s="296">
        <f t="shared" si="328"/>
        <v>9.3607735257310678E-4</v>
      </c>
      <c r="J220" s="296">
        <f t="shared" si="328"/>
        <v>8.9938223998702667E-4</v>
      </c>
      <c r="K220" s="296">
        <f t="shared" si="328"/>
        <v>4.8143435705243938E-3</v>
      </c>
      <c r="L220" s="296">
        <f t="shared" si="328"/>
        <v>1.3995597627876422E-3</v>
      </c>
      <c r="M220" s="296">
        <f t="shared" si="328"/>
        <v>2.4602104860018466E-4</v>
      </c>
      <c r="N220" s="296">
        <f t="shared" si="328"/>
        <v>3.610241734345143E-4</v>
      </c>
      <c r="O220" s="296">
        <f t="shared" si="328"/>
        <v>8.4470157497194311E-4</v>
      </c>
      <c r="P220" s="296">
        <f t="shared" si="328"/>
        <v>5.7922736155116268E-4</v>
      </c>
      <c r="Q220" s="296">
        <f t="shared" si="328"/>
        <v>7.1244281584128795E-4</v>
      </c>
      <c r="R220" s="296">
        <f t="shared" si="328"/>
        <v>6.8681474070071398E-4</v>
      </c>
      <c r="S220" s="296">
        <f t="shared" si="328"/>
        <v>2.9149082549656058E-3</v>
      </c>
      <c r="T220" s="296">
        <f t="shared" ref="T220:U220" si="329">(T55/T$87)*100</f>
        <v>2.8144946035144652E-3</v>
      </c>
      <c r="U220" s="296">
        <f t="shared" si="329"/>
        <v>2.4195913810587224E-3</v>
      </c>
      <c r="X220" s="280"/>
      <c r="Y220" s="280"/>
      <c r="Z220" s="280"/>
    </row>
    <row r="221" spans="1:26" x14ac:dyDescent="0.35">
      <c r="A221" s="238" t="s">
        <v>163</v>
      </c>
      <c r="B221" s="390"/>
      <c r="C221" s="263" t="s">
        <v>61</v>
      </c>
      <c r="D221" s="280"/>
      <c r="E221" s="296">
        <f t="shared" ref="E221:S221" si="330">(E56/E$87)*100</f>
        <v>5.7956213604782938E-3</v>
      </c>
      <c r="F221" s="296">
        <f t="shared" si="330"/>
        <v>5.1828136409790265E-3</v>
      </c>
      <c r="G221" s="296">
        <f t="shared" si="330"/>
        <v>6.2708058696066887E-3</v>
      </c>
      <c r="H221" s="296">
        <f t="shared" si="330"/>
        <v>2.9058272226623457E-3</v>
      </c>
      <c r="I221" s="296">
        <f t="shared" si="330"/>
        <v>5.2815756347848299E-3</v>
      </c>
      <c r="J221" s="296">
        <f t="shared" si="330"/>
        <v>7.8017927847989325E-3</v>
      </c>
      <c r="K221" s="296">
        <f t="shared" si="330"/>
        <v>1.3066690455083109E-2</v>
      </c>
      <c r="L221" s="296">
        <f t="shared" si="330"/>
        <v>1.0882792754965237E-2</v>
      </c>
      <c r="M221" s="296">
        <f t="shared" si="330"/>
        <v>5.6104913877181289E-3</v>
      </c>
      <c r="N221" s="296">
        <f t="shared" si="330"/>
        <v>8.6978807121668826E-3</v>
      </c>
      <c r="O221" s="296">
        <f t="shared" si="330"/>
        <v>1.3981794381508072E-2</v>
      </c>
      <c r="P221" s="296">
        <f t="shared" si="330"/>
        <v>1.9095162015107456E-2</v>
      </c>
      <c r="Q221" s="296">
        <f t="shared" si="330"/>
        <v>2.3163149061635475E-2</v>
      </c>
      <c r="R221" s="296">
        <f t="shared" si="330"/>
        <v>6.2308960054910149E-2</v>
      </c>
      <c r="S221" s="296">
        <f t="shared" si="330"/>
        <v>2.9029542536778287E-2</v>
      </c>
      <c r="T221" s="296">
        <f t="shared" ref="T221:U221" si="331">(T56/T$87)*100</f>
        <v>7.876275783375318E-3</v>
      </c>
      <c r="U221" s="296">
        <f t="shared" si="331"/>
        <v>6.9612851218984837E-3</v>
      </c>
      <c r="X221" s="280"/>
      <c r="Y221" s="280"/>
      <c r="Z221" s="280"/>
    </row>
    <row r="222" spans="1:26" x14ac:dyDescent="0.35">
      <c r="A222" s="238" t="s">
        <v>163</v>
      </c>
      <c r="B222" s="390"/>
      <c r="C222" s="263" t="s">
        <v>62</v>
      </c>
      <c r="D222" s="280"/>
      <c r="E222" s="299"/>
      <c r="F222" s="299"/>
      <c r="G222" s="299"/>
      <c r="H222" s="299"/>
      <c r="I222" s="299"/>
      <c r="J222" s="299"/>
      <c r="K222" s="299"/>
      <c r="L222" s="299"/>
      <c r="M222" s="299"/>
      <c r="N222" s="299"/>
      <c r="O222" s="299"/>
      <c r="P222" s="299"/>
      <c r="Q222" s="299"/>
      <c r="R222" s="299"/>
      <c r="S222" s="299"/>
      <c r="T222" s="299"/>
      <c r="U222" s="299"/>
      <c r="X222" s="280"/>
      <c r="Y222" s="280"/>
      <c r="Z222" s="280"/>
    </row>
    <row r="223" spans="1:26" x14ac:dyDescent="0.35">
      <c r="A223" s="238" t="s">
        <v>163</v>
      </c>
      <c r="B223" s="391"/>
      <c r="C223" s="282" t="s">
        <v>63</v>
      </c>
      <c r="D223" s="283"/>
      <c r="E223" s="300"/>
      <c r="F223" s="300"/>
      <c r="G223" s="300"/>
      <c r="H223" s="300"/>
      <c r="I223" s="300"/>
      <c r="J223" s="300"/>
      <c r="K223" s="300"/>
      <c r="L223" s="300"/>
      <c r="M223" s="300"/>
      <c r="N223" s="300"/>
      <c r="O223" s="300"/>
      <c r="P223" s="300"/>
      <c r="Q223" s="300"/>
      <c r="R223" s="300"/>
      <c r="S223" s="300"/>
      <c r="T223" s="300"/>
      <c r="U223" s="300"/>
      <c r="X223" s="280"/>
      <c r="Y223" s="280"/>
      <c r="Z223" s="280"/>
    </row>
    <row r="224" spans="1:26" x14ac:dyDescent="0.35">
      <c r="A224" s="238" t="s">
        <v>163</v>
      </c>
      <c r="B224" s="395" t="s">
        <v>11</v>
      </c>
      <c r="C224" s="284" t="s">
        <v>59</v>
      </c>
      <c r="D224" s="273"/>
      <c r="E224" s="296">
        <f t="shared" si="321"/>
        <v>0.12926325944776593</v>
      </c>
      <c r="F224" s="296">
        <f t="shared" si="321"/>
        <v>0.12127274626146489</v>
      </c>
      <c r="G224" s="296">
        <f t="shared" si="321"/>
        <v>0.19450476967909466</v>
      </c>
      <c r="H224" s="296">
        <f t="shared" si="321"/>
        <v>6.3910913661681862E-2</v>
      </c>
      <c r="I224" s="296">
        <f t="shared" si="321"/>
        <v>7.4169002054909963E-2</v>
      </c>
      <c r="J224" s="296">
        <f t="shared" si="321"/>
        <v>9.3458037154056248E-2</v>
      </c>
      <c r="K224" s="296">
        <f t="shared" si="321"/>
        <v>0.10578580720039844</v>
      </c>
      <c r="L224" s="296">
        <f t="shared" si="321"/>
        <v>7.4421045326132071E-2</v>
      </c>
      <c r="M224" s="296">
        <f t="shared" si="321"/>
        <v>7.5473649589700709E-2</v>
      </c>
      <c r="N224" s="296">
        <f t="shared" si="321"/>
        <v>0.10046963839457022</v>
      </c>
      <c r="O224" s="296">
        <f t="shared" si="321"/>
        <v>0.12061947142386203</v>
      </c>
      <c r="P224" s="296">
        <f t="shared" si="321"/>
        <v>9.967972634747152E-2</v>
      </c>
      <c r="Q224" s="296">
        <f t="shared" si="321"/>
        <v>8.8796224197260104E-2</v>
      </c>
      <c r="R224" s="296">
        <f t="shared" si="321"/>
        <v>9.6627964802248625E-2</v>
      </c>
      <c r="S224" s="296">
        <f t="shared" si="321"/>
        <v>9.009809007204074E-2</v>
      </c>
      <c r="T224" s="296">
        <f t="shared" ref="T224:U224" si="332">(T59/T$87)*100</f>
        <v>5.972967430554954E-2</v>
      </c>
      <c r="U224" s="296">
        <f t="shared" si="332"/>
        <v>4.674527425048608E-2</v>
      </c>
      <c r="W224" s="272"/>
      <c r="X224" s="273"/>
      <c r="Y224" s="273"/>
      <c r="Z224" s="273"/>
    </row>
    <row r="225" spans="1:26" x14ac:dyDescent="0.35">
      <c r="A225" s="238" t="s">
        <v>163</v>
      </c>
      <c r="B225" s="396"/>
      <c r="C225" s="263" t="s">
        <v>60</v>
      </c>
      <c r="D225" s="280"/>
      <c r="E225" s="296">
        <f t="shared" ref="E225:S225" si="333">(E60/E$87)*100</f>
        <v>6.6076778473396144E-3</v>
      </c>
      <c r="F225" s="296">
        <f t="shared" si="333"/>
        <v>2.1971603853602033E-4</v>
      </c>
      <c r="G225" s="296">
        <f t="shared" si="333"/>
        <v>0.10926440080924887</v>
      </c>
      <c r="H225" s="296">
        <f t="shared" si="333"/>
        <v>1.3798248349923832E-2</v>
      </c>
      <c r="I225" s="296">
        <f t="shared" si="333"/>
        <v>1.3391183697101263E-2</v>
      </c>
      <c r="J225" s="296">
        <f t="shared" si="333"/>
        <v>2.7407024167228733E-2</v>
      </c>
      <c r="K225" s="296">
        <f t="shared" si="333"/>
        <v>3.0202688620639566E-2</v>
      </c>
      <c r="L225" s="296">
        <f t="shared" si="333"/>
        <v>1.6577920997712353E-2</v>
      </c>
      <c r="M225" s="296">
        <f t="shared" si="333"/>
        <v>8.9326128388196938E-3</v>
      </c>
      <c r="N225" s="296">
        <f t="shared" si="333"/>
        <v>2.2661756802425652E-2</v>
      </c>
      <c r="O225" s="296">
        <f t="shared" si="333"/>
        <v>3.3329283774168147E-2</v>
      </c>
      <c r="P225" s="296">
        <f t="shared" si="333"/>
        <v>2.902283117607193E-2</v>
      </c>
      <c r="Q225" s="296">
        <f t="shared" si="333"/>
        <v>2.4177196827463884E-2</v>
      </c>
      <c r="R225" s="296">
        <f t="shared" si="333"/>
        <v>2.1481066226600211E-2</v>
      </c>
      <c r="S225" s="296">
        <f t="shared" si="333"/>
        <v>2.660147587296105E-2</v>
      </c>
      <c r="T225" s="296">
        <f t="shared" ref="T225:U225" si="334">(T60/T$87)*100</f>
        <v>1.8021672279242711E-2</v>
      </c>
      <c r="U225" s="296">
        <f t="shared" si="334"/>
        <v>1.626170359420415E-2</v>
      </c>
      <c r="X225" s="280"/>
      <c r="Y225" s="280"/>
      <c r="Z225" s="280"/>
    </row>
    <row r="226" spans="1:26" x14ac:dyDescent="0.35">
      <c r="A226" s="238" t="s">
        <v>163</v>
      </c>
      <c r="B226" s="396"/>
      <c r="C226" s="263" t="s">
        <v>61</v>
      </c>
      <c r="D226" s="280"/>
      <c r="E226" s="296">
        <f t="shared" ref="E226:S226" si="335">(E61/E$87)*100</f>
        <v>0.12265558160042631</v>
      </c>
      <c r="F226" s="296">
        <f t="shared" si="335"/>
        <v>0.12105303022292888</v>
      </c>
      <c r="G226" s="296">
        <f t="shared" si="335"/>
        <v>8.5240368869845803E-2</v>
      </c>
      <c r="H226" s="296">
        <f t="shared" si="335"/>
        <v>5.0112665311758016E-2</v>
      </c>
      <c r="I226" s="296">
        <f t="shared" si="335"/>
        <v>6.0777818357808697E-2</v>
      </c>
      <c r="J226" s="296">
        <f t="shared" si="335"/>
        <v>6.6051012986827515E-2</v>
      </c>
      <c r="K226" s="296">
        <f t="shared" si="335"/>
        <v>7.5583118579758871E-2</v>
      </c>
      <c r="L226" s="296">
        <f t="shared" si="335"/>
        <v>5.7843124328419725E-2</v>
      </c>
      <c r="M226" s="296">
        <f t="shared" si="335"/>
        <v>6.6541036750881008E-2</v>
      </c>
      <c r="N226" s="296">
        <f t="shared" si="335"/>
        <v>7.7807881592144579E-2</v>
      </c>
      <c r="O226" s="296">
        <f t="shared" si="335"/>
        <v>8.7290187649693887E-2</v>
      </c>
      <c r="P226" s="296">
        <f t="shared" si="335"/>
        <v>7.0656895171399572E-2</v>
      </c>
      <c r="Q226" s="296">
        <f t="shared" si="335"/>
        <v>6.4619027369796217E-2</v>
      </c>
      <c r="R226" s="296">
        <f t="shared" si="335"/>
        <v>7.5146898575648408E-2</v>
      </c>
      <c r="S226" s="296">
        <f t="shared" si="335"/>
        <v>6.3496614199079704E-2</v>
      </c>
      <c r="T226" s="296">
        <f t="shared" ref="T226:U226" si="336">(T61/T$87)*100</f>
        <v>4.1708002026306826E-2</v>
      </c>
      <c r="U226" s="296">
        <f t="shared" si="336"/>
        <v>3.0483570656281937E-2</v>
      </c>
      <c r="X226" s="280"/>
      <c r="Y226" s="280"/>
      <c r="Z226" s="280"/>
    </row>
    <row r="227" spans="1:26" x14ac:dyDescent="0.35">
      <c r="A227" s="238" t="s">
        <v>163</v>
      </c>
      <c r="B227" s="396"/>
      <c r="C227" s="263" t="s">
        <v>62</v>
      </c>
      <c r="D227" s="280"/>
      <c r="E227" s="299"/>
      <c r="F227" s="299"/>
      <c r="G227" s="299"/>
      <c r="H227" s="299"/>
      <c r="I227" s="299"/>
      <c r="J227" s="299"/>
      <c r="K227" s="299"/>
      <c r="L227" s="299"/>
      <c r="M227" s="299"/>
      <c r="N227" s="299"/>
      <c r="O227" s="299"/>
      <c r="P227" s="299"/>
      <c r="Q227" s="299"/>
      <c r="R227" s="299"/>
      <c r="S227" s="299"/>
      <c r="T227" s="299"/>
      <c r="U227" s="299"/>
      <c r="X227" s="280"/>
      <c r="Y227" s="280"/>
      <c r="Z227" s="280"/>
    </row>
    <row r="228" spans="1:26" x14ac:dyDescent="0.35">
      <c r="A228" s="238" t="s">
        <v>163</v>
      </c>
      <c r="B228" s="397"/>
      <c r="C228" s="282" t="s">
        <v>63</v>
      </c>
      <c r="D228" s="283"/>
      <c r="E228" s="300"/>
      <c r="F228" s="300"/>
      <c r="G228" s="300"/>
      <c r="H228" s="300"/>
      <c r="I228" s="300"/>
      <c r="J228" s="300"/>
      <c r="K228" s="300"/>
      <c r="L228" s="300"/>
      <c r="M228" s="300"/>
      <c r="N228" s="300"/>
      <c r="O228" s="300"/>
      <c r="P228" s="300"/>
      <c r="Q228" s="300"/>
      <c r="R228" s="300"/>
      <c r="S228" s="300"/>
      <c r="T228" s="300"/>
      <c r="U228" s="300"/>
      <c r="X228" s="280"/>
      <c r="Y228" s="280"/>
      <c r="Z228" s="280"/>
    </row>
    <row r="229" spans="1:26" x14ac:dyDescent="0.35">
      <c r="A229" s="238" t="s">
        <v>163</v>
      </c>
      <c r="B229" s="395" t="s">
        <v>12</v>
      </c>
      <c r="C229" s="284" t="s">
        <v>59</v>
      </c>
      <c r="D229" s="273"/>
      <c r="E229" s="296">
        <f t="shared" si="321"/>
        <v>0.19351772574520909</v>
      </c>
      <c r="F229" s="296">
        <f t="shared" si="321"/>
        <v>0.20406520484421123</v>
      </c>
      <c r="G229" s="296">
        <f t="shared" si="321"/>
        <v>3.5681895595612002E-2</v>
      </c>
      <c r="H229" s="296">
        <f t="shared" si="321"/>
        <v>8.0591682661496161E-2</v>
      </c>
      <c r="I229" s="296">
        <f t="shared" si="321"/>
        <v>2.1520333693270333E-2</v>
      </c>
      <c r="J229" s="296">
        <f t="shared" si="321"/>
        <v>2.3376353098520954E-2</v>
      </c>
      <c r="K229" s="296">
        <f t="shared" si="321"/>
        <v>2.5922604444167753E-2</v>
      </c>
      <c r="L229" s="296">
        <f t="shared" si="321"/>
        <v>1.4315627730112858E-2</v>
      </c>
      <c r="M229" s="296">
        <f t="shared" si="321"/>
        <v>1.0880098804311077E-2</v>
      </c>
      <c r="N229" s="296">
        <f t="shared" si="321"/>
        <v>1.8760937739901274E-2</v>
      </c>
      <c r="O229" s="296">
        <f t="shared" si="321"/>
        <v>2.1698957048231701E-2</v>
      </c>
      <c r="P229" s="296">
        <f t="shared" si="321"/>
        <v>1.6105954118493311E-2</v>
      </c>
      <c r="Q229" s="296">
        <f t="shared" si="321"/>
        <v>1.2384868548172704E-2</v>
      </c>
      <c r="R229" s="296">
        <f t="shared" si="321"/>
        <v>1.4490845866705781E-2</v>
      </c>
      <c r="S229" s="296">
        <f t="shared" si="321"/>
        <v>2.348066933589343E-2</v>
      </c>
      <c r="T229" s="296">
        <f t="shared" ref="T229:U229" si="337">(T64/T$87)*100</f>
        <v>1.3950921398493344E-2</v>
      </c>
      <c r="U229" s="296">
        <f t="shared" si="337"/>
        <v>1.2778747286973851E-2</v>
      </c>
      <c r="X229" s="273"/>
      <c r="Y229" s="273"/>
      <c r="Z229" s="273"/>
    </row>
    <row r="230" spans="1:26" x14ac:dyDescent="0.35">
      <c r="A230" s="238" t="s">
        <v>163</v>
      </c>
      <c r="B230" s="396"/>
      <c r="C230" s="263" t="s">
        <v>60</v>
      </c>
      <c r="D230" s="280"/>
      <c r="E230" s="296">
        <f t="shared" ref="E230:S230" si="338">(E65/E$87)*100</f>
        <v>0.16056630241440822</v>
      </c>
      <c r="F230" s="296">
        <f t="shared" si="338"/>
        <v>0.16642888859484586</v>
      </c>
      <c r="G230" s="296">
        <f t="shared" si="338"/>
        <v>1.4357628630134041E-2</v>
      </c>
      <c r="H230" s="296">
        <f t="shared" si="338"/>
        <v>6.7096557279573171E-2</v>
      </c>
      <c r="I230" s="296">
        <f t="shared" si="338"/>
        <v>3.115382569786745E-3</v>
      </c>
      <c r="J230" s="296">
        <f t="shared" si="338"/>
        <v>6.3725916785528696E-3</v>
      </c>
      <c r="K230" s="296">
        <f t="shared" si="338"/>
        <v>7.1958004544605625E-3</v>
      </c>
      <c r="L230" s="296">
        <f t="shared" si="338"/>
        <v>1.0973912154817384E-3</v>
      </c>
      <c r="M230" s="296">
        <f t="shared" si="338"/>
        <v>1.1532226751800679E-3</v>
      </c>
      <c r="N230" s="296">
        <f t="shared" si="338"/>
        <v>1.0518352451509868E-3</v>
      </c>
      <c r="O230" s="296">
        <f t="shared" si="338"/>
        <v>1.2748175152032489E-3</v>
      </c>
      <c r="P230" s="296">
        <f t="shared" si="338"/>
        <v>7.8594709716839166E-4</v>
      </c>
      <c r="Q230" s="296">
        <f t="shared" si="338"/>
        <v>1.8030233953509622E-3</v>
      </c>
      <c r="R230" s="296">
        <f t="shared" si="338"/>
        <v>1.3560561975640045E-3</v>
      </c>
      <c r="S230" s="296">
        <f t="shared" si="338"/>
        <v>1.8743418718480444E-3</v>
      </c>
      <c r="T230" s="296">
        <f t="shared" ref="T230:U230" si="339">(T65/T$87)*100</f>
        <v>7.9204850254275757E-4</v>
      </c>
      <c r="U230" s="296">
        <f t="shared" si="339"/>
        <v>3.9374980193540815E-4</v>
      </c>
      <c r="X230" s="280"/>
      <c r="Y230" s="280"/>
      <c r="Z230" s="280"/>
    </row>
    <row r="231" spans="1:26" x14ac:dyDescent="0.35">
      <c r="A231" s="238" t="s">
        <v>163</v>
      </c>
      <c r="B231" s="396"/>
      <c r="C231" s="263" t="s">
        <v>61</v>
      </c>
      <c r="D231" s="280"/>
      <c r="E231" s="296">
        <f t="shared" ref="E231:S231" si="340">(E66/E$87)*100</f>
        <v>3.2951423330800866E-2</v>
      </c>
      <c r="F231" s="296">
        <f t="shared" si="340"/>
        <v>3.7636316249365386E-2</v>
      </c>
      <c r="G231" s="296">
        <f t="shared" si="340"/>
        <v>2.1324266965477963E-2</v>
      </c>
      <c r="H231" s="296">
        <f t="shared" si="340"/>
        <v>1.3495125381923E-2</v>
      </c>
      <c r="I231" s="296">
        <f t="shared" si="340"/>
        <v>1.8404951123483591E-2</v>
      </c>
      <c r="J231" s="296">
        <f t="shared" si="340"/>
        <v>1.7003761419968087E-2</v>
      </c>
      <c r="K231" s="296">
        <f t="shared" si="340"/>
        <v>1.8726803989707195E-2</v>
      </c>
      <c r="L231" s="296">
        <f t="shared" si="340"/>
        <v>1.3218236514631122E-2</v>
      </c>
      <c r="M231" s="296">
        <f t="shared" si="340"/>
        <v>9.7268761291310086E-3</v>
      </c>
      <c r="N231" s="296">
        <f t="shared" si="340"/>
        <v>1.7709102494750287E-2</v>
      </c>
      <c r="O231" s="296">
        <f t="shared" si="340"/>
        <v>2.0424139533028456E-2</v>
      </c>
      <c r="P231" s="296">
        <f t="shared" si="340"/>
        <v>1.5320007021324921E-2</v>
      </c>
      <c r="Q231" s="296">
        <f t="shared" si="340"/>
        <v>1.0581845152821741E-2</v>
      </c>
      <c r="R231" s="296">
        <f t="shared" si="340"/>
        <v>1.3134789669141776E-2</v>
      </c>
      <c r="S231" s="296">
        <f t="shared" si="340"/>
        <v>2.1606327464045387E-2</v>
      </c>
      <c r="T231" s="296">
        <f t="shared" ref="T231:U231" si="341">(T66/T$87)*100</f>
        <v>1.3158872895950585E-2</v>
      </c>
      <c r="U231" s="296">
        <f t="shared" si="341"/>
        <v>1.2384997485038443E-2</v>
      </c>
      <c r="X231" s="280"/>
      <c r="Y231" s="280"/>
      <c r="Z231" s="280"/>
    </row>
    <row r="232" spans="1:26" x14ac:dyDescent="0.35">
      <c r="A232" s="238" t="s">
        <v>163</v>
      </c>
      <c r="B232" s="396"/>
      <c r="C232" s="263" t="s">
        <v>62</v>
      </c>
      <c r="D232" s="280"/>
      <c r="E232" s="299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299"/>
      <c r="Q232" s="299"/>
      <c r="R232" s="299"/>
      <c r="S232" s="299"/>
      <c r="T232" s="299"/>
      <c r="U232" s="299"/>
      <c r="X232" s="280"/>
      <c r="Y232" s="280"/>
      <c r="Z232" s="280"/>
    </row>
    <row r="233" spans="1:26" ht="15" thickBot="1" x14ac:dyDescent="0.4">
      <c r="A233" s="238" t="s">
        <v>163</v>
      </c>
      <c r="B233" s="401"/>
      <c r="C233" s="285" t="s">
        <v>63</v>
      </c>
      <c r="D233" s="286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01"/>
      <c r="P233" s="301"/>
      <c r="Q233" s="301"/>
      <c r="R233" s="301"/>
      <c r="S233" s="301"/>
      <c r="T233" s="301"/>
      <c r="U233" s="301"/>
      <c r="X233" s="280"/>
      <c r="Y233" s="280"/>
      <c r="Z233" s="280"/>
    </row>
    <row r="234" spans="1:26" x14ac:dyDescent="0.35">
      <c r="A234" s="238" t="s">
        <v>163</v>
      </c>
      <c r="B234" s="402" t="s">
        <v>92</v>
      </c>
      <c r="C234" s="279" t="s">
        <v>59</v>
      </c>
      <c r="D234" s="273"/>
      <c r="E234" s="296">
        <f t="shared" ref="E234:S234" si="342">(E69/E$87)*100</f>
        <v>4.2773010870716457E-2</v>
      </c>
      <c r="F234" s="296">
        <f t="shared" si="342"/>
        <v>0.10245132712372206</v>
      </c>
      <c r="G234" s="296">
        <f t="shared" si="342"/>
        <v>0.21362473332804943</v>
      </c>
      <c r="H234" s="296">
        <f t="shared" si="342"/>
        <v>0.21012033304267705</v>
      </c>
      <c r="I234" s="296">
        <f t="shared" si="342"/>
        <v>0.27939144628936274</v>
      </c>
      <c r="J234" s="296">
        <f t="shared" si="342"/>
        <v>0.44861507267997924</v>
      </c>
      <c r="K234" s="296">
        <f t="shared" si="342"/>
        <v>0.43029968836663962</v>
      </c>
      <c r="L234" s="296">
        <f t="shared" si="342"/>
        <v>0.32092297688422039</v>
      </c>
      <c r="M234" s="296">
        <f t="shared" si="342"/>
        <v>0.33870591173492343</v>
      </c>
      <c r="N234" s="296">
        <f t="shared" si="342"/>
        <v>0.51377772126658428</v>
      </c>
      <c r="O234" s="296">
        <f t="shared" si="342"/>
        <v>0.64155884368873495</v>
      </c>
      <c r="P234" s="296">
        <f t="shared" si="342"/>
        <v>0.41200543981727378</v>
      </c>
      <c r="Q234" s="296">
        <f t="shared" si="342"/>
        <v>0.29738013185834167</v>
      </c>
      <c r="R234" s="296">
        <f t="shared" si="342"/>
        <v>0.44022328135520283</v>
      </c>
      <c r="S234" s="296">
        <f t="shared" si="342"/>
        <v>0.49099730995499186</v>
      </c>
      <c r="T234" s="296">
        <f t="shared" ref="T234:U234" si="343">(T69/T$87)*100</f>
        <v>0.32041516437866258</v>
      </c>
      <c r="U234" s="296">
        <f t="shared" si="343"/>
        <v>0.26137997202825325</v>
      </c>
      <c r="W234" s="272"/>
      <c r="X234" s="273"/>
      <c r="Y234" s="273"/>
      <c r="Z234" s="273"/>
    </row>
    <row r="235" spans="1:26" x14ac:dyDescent="0.35">
      <c r="A235" s="238" t="s">
        <v>163</v>
      </c>
      <c r="B235" s="402"/>
      <c r="C235" s="263" t="s">
        <v>60</v>
      </c>
      <c r="D235" s="280"/>
      <c r="E235" s="296">
        <f t="shared" ref="E235:S235" si="344">(E70/E$87)*100</f>
        <v>2.5424452982379181E-4</v>
      </c>
      <c r="F235" s="296">
        <f t="shared" si="344"/>
        <v>0</v>
      </c>
      <c r="G235" s="296">
        <f t="shared" si="344"/>
        <v>7.3909946144111861E-4</v>
      </c>
      <c r="H235" s="296">
        <f t="shared" si="344"/>
        <v>1.5628216863577599E-2</v>
      </c>
      <c r="I235" s="296">
        <f t="shared" si="344"/>
        <v>8.4964815988251813E-2</v>
      </c>
      <c r="J235" s="296">
        <f t="shared" si="344"/>
        <v>0.2029988189620858</v>
      </c>
      <c r="K235" s="296">
        <f t="shared" si="344"/>
        <v>0.17571477610409011</v>
      </c>
      <c r="L235" s="296">
        <f t="shared" si="344"/>
        <v>0.10993706185688663</v>
      </c>
      <c r="M235" s="296">
        <f t="shared" si="344"/>
        <v>5.6007272630452791E-2</v>
      </c>
      <c r="N235" s="296">
        <f t="shared" si="344"/>
        <v>0.1155192221542127</v>
      </c>
      <c r="O235" s="296">
        <f t="shared" si="344"/>
        <v>0.17244653276810434</v>
      </c>
      <c r="P235" s="296">
        <f t="shared" si="344"/>
        <v>0.12077095403860999</v>
      </c>
      <c r="Q235" s="296">
        <f t="shared" si="344"/>
        <v>6.875446079685571E-2</v>
      </c>
      <c r="R235" s="296">
        <f t="shared" si="344"/>
        <v>8.2526195240459788E-2</v>
      </c>
      <c r="S235" s="296">
        <f t="shared" si="344"/>
        <v>0.10997916032370904</v>
      </c>
      <c r="T235" s="296">
        <f t="shared" ref="T235:U235" si="345">(T70/T$87)*100</f>
        <v>5.8129799922907344E-2</v>
      </c>
      <c r="U235" s="296">
        <f t="shared" si="345"/>
        <v>5.6560335660961282E-2</v>
      </c>
      <c r="X235" s="280"/>
      <c r="Y235" s="280"/>
      <c r="Z235" s="280"/>
    </row>
    <row r="236" spans="1:26" x14ac:dyDescent="0.35">
      <c r="A236" s="238" t="s">
        <v>163</v>
      </c>
      <c r="B236" s="402"/>
      <c r="C236" s="263" t="s">
        <v>61</v>
      </c>
      <c r="D236" s="280"/>
      <c r="E236" s="296">
        <f t="shared" ref="E236:S236" si="346">(E71/E$87)*100</f>
        <v>4.2518766340892661E-2</v>
      </c>
      <c r="F236" s="296">
        <f t="shared" si="346"/>
        <v>0.10245132712372206</v>
      </c>
      <c r="G236" s="296">
        <f t="shared" si="346"/>
        <v>0.2128856338666083</v>
      </c>
      <c r="H236" s="296">
        <f t="shared" si="346"/>
        <v>0.19449211617909945</v>
      </c>
      <c r="I236" s="296">
        <f t="shared" si="346"/>
        <v>0.19442663030111093</v>
      </c>
      <c r="J236" s="296">
        <f t="shared" si="346"/>
        <v>0.24561625371789347</v>
      </c>
      <c r="K236" s="296">
        <f t="shared" si="346"/>
        <v>0.25458491226254948</v>
      </c>
      <c r="L236" s="296">
        <f t="shared" si="346"/>
        <v>0.2109859150273338</v>
      </c>
      <c r="M236" s="296">
        <f t="shared" si="346"/>
        <v>0.28269863910447068</v>
      </c>
      <c r="N236" s="296">
        <f t="shared" si="346"/>
        <v>0.3982584991123716</v>
      </c>
      <c r="O236" s="296">
        <f t="shared" si="346"/>
        <v>0.46911231092063066</v>
      </c>
      <c r="P236" s="296">
        <f t="shared" si="346"/>
        <v>0.29123448577866368</v>
      </c>
      <c r="Q236" s="296">
        <f t="shared" si="346"/>
        <v>0.22862567106148599</v>
      </c>
      <c r="R236" s="296">
        <f t="shared" si="346"/>
        <v>0.35769708611474305</v>
      </c>
      <c r="S236" s="296">
        <f t="shared" si="346"/>
        <v>0.38101814963128272</v>
      </c>
      <c r="T236" s="296">
        <f t="shared" ref="T236:U236" si="347">(T71/T$87)*100</f>
        <v>0.26228536445575518</v>
      </c>
      <c r="U236" s="296">
        <f t="shared" si="347"/>
        <v>0.20481963636729195</v>
      </c>
      <c r="X236" s="280"/>
      <c r="Y236" s="280"/>
      <c r="Z236" s="280"/>
    </row>
    <row r="237" spans="1:26" x14ac:dyDescent="0.35">
      <c r="A237" s="238" t="s">
        <v>163</v>
      </c>
      <c r="B237" s="402"/>
      <c r="C237" s="263" t="s">
        <v>62</v>
      </c>
      <c r="D237" s="280"/>
      <c r="E237" s="299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299"/>
      <c r="Q237" s="299"/>
      <c r="R237" s="299"/>
      <c r="S237" s="299"/>
      <c r="T237" s="299"/>
      <c r="U237" s="299"/>
      <c r="X237" s="280"/>
      <c r="Y237" s="280"/>
      <c r="Z237" s="280"/>
    </row>
    <row r="238" spans="1:26" x14ac:dyDescent="0.35">
      <c r="A238" s="238" t="s">
        <v>163</v>
      </c>
      <c r="B238" s="403"/>
      <c r="C238" s="287" t="s">
        <v>63</v>
      </c>
      <c r="D238" s="283"/>
      <c r="E238" s="300"/>
      <c r="F238" s="300"/>
      <c r="G238" s="300"/>
      <c r="H238" s="300"/>
      <c r="I238" s="300"/>
      <c r="J238" s="300"/>
      <c r="K238" s="300"/>
      <c r="L238" s="300"/>
      <c r="M238" s="300"/>
      <c r="N238" s="300"/>
      <c r="O238" s="300"/>
      <c r="P238" s="300"/>
      <c r="Q238" s="300"/>
      <c r="R238" s="300"/>
      <c r="S238" s="300"/>
      <c r="T238" s="300"/>
      <c r="U238" s="300"/>
      <c r="X238" s="280"/>
      <c r="Y238" s="280"/>
      <c r="Z238" s="280"/>
    </row>
    <row r="239" spans="1:26" x14ac:dyDescent="0.35">
      <c r="A239" s="238" t="s">
        <v>163</v>
      </c>
      <c r="B239" s="395" t="s">
        <v>93</v>
      </c>
      <c r="C239" s="284" t="s">
        <v>59</v>
      </c>
      <c r="D239" s="273"/>
      <c r="E239" s="296">
        <f t="shared" ref="E239:S239" si="348">(E74/E$87)*100</f>
        <v>2.9077171295304035E-3</v>
      </c>
      <c r="F239" s="296">
        <f t="shared" si="348"/>
        <v>2.940749019575058E-3</v>
      </c>
      <c r="G239" s="296">
        <f t="shared" si="348"/>
        <v>9.1373789868000026E-3</v>
      </c>
      <c r="H239" s="296">
        <f t="shared" si="348"/>
        <v>8.4058839576914585E-3</v>
      </c>
      <c r="I239" s="296">
        <f t="shared" si="348"/>
        <v>4.2302471347209804E-3</v>
      </c>
      <c r="J239" s="296">
        <f t="shared" si="348"/>
        <v>6.8050563378335063E-3</v>
      </c>
      <c r="K239" s="296">
        <f t="shared" si="348"/>
        <v>3.4490170457988339E-3</v>
      </c>
      <c r="L239" s="296">
        <f t="shared" si="348"/>
        <v>4.0514124494580115E-3</v>
      </c>
      <c r="M239" s="296">
        <f t="shared" si="348"/>
        <v>4.6083808890788266E-3</v>
      </c>
      <c r="N239" s="296">
        <f t="shared" si="348"/>
        <v>3.9746206171004895E-3</v>
      </c>
      <c r="O239" s="296">
        <f t="shared" si="348"/>
        <v>3.4240850313972736E-3</v>
      </c>
      <c r="P239" s="296">
        <f t="shared" si="348"/>
        <v>4.915358021763184E-3</v>
      </c>
      <c r="Q239" s="296">
        <f t="shared" si="348"/>
        <v>4.1096392669624244E-3</v>
      </c>
      <c r="R239" s="296">
        <f t="shared" si="348"/>
        <v>4.424447516223496E-3</v>
      </c>
      <c r="S239" s="296">
        <f t="shared" si="348"/>
        <v>4.3704583054159293E-3</v>
      </c>
      <c r="T239" s="296">
        <f t="shared" ref="T239:U239" si="349">(T74/T$87)*100</f>
        <v>1.1118408635043459E-3</v>
      </c>
      <c r="U239" s="296">
        <f t="shared" si="349"/>
        <v>8.7421320606137487E-4</v>
      </c>
      <c r="X239" s="273"/>
      <c r="Y239" s="273"/>
      <c r="Z239" s="273"/>
    </row>
    <row r="240" spans="1:26" x14ac:dyDescent="0.35">
      <c r="A240" s="238" t="s">
        <v>163</v>
      </c>
      <c r="B240" s="396"/>
      <c r="C240" s="263" t="s">
        <v>60</v>
      </c>
      <c r="D240" s="280"/>
      <c r="E240" s="296">
        <f t="shared" ref="E240:S240" si="350">(E75/E$87)*100</f>
        <v>5.3154134750182014E-4</v>
      </c>
      <c r="F240" s="296">
        <f t="shared" si="350"/>
        <v>5.3691530648539707E-4</v>
      </c>
      <c r="G240" s="296">
        <f t="shared" si="350"/>
        <v>2.1379832716276596E-3</v>
      </c>
      <c r="H240" s="296">
        <f t="shared" si="350"/>
        <v>4.3021702534007085E-3</v>
      </c>
      <c r="I240" s="296">
        <f t="shared" si="350"/>
        <v>1.7903726415528028E-3</v>
      </c>
      <c r="J240" s="296">
        <f t="shared" si="350"/>
        <v>5.6006929747938819E-4</v>
      </c>
      <c r="K240" s="296">
        <f t="shared" si="350"/>
        <v>6.1698450600759509E-4</v>
      </c>
      <c r="L240" s="296">
        <f t="shared" si="350"/>
        <v>2.1227496495743243E-4</v>
      </c>
      <c r="M240" s="296">
        <f t="shared" si="350"/>
        <v>3.0897511321456697E-4</v>
      </c>
      <c r="N240" s="296">
        <f t="shared" si="350"/>
        <v>2.7415851689704197E-4</v>
      </c>
      <c r="O240" s="296">
        <f t="shared" si="350"/>
        <v>2.3278021136704556E-4</v>
      </c>
      <c r="P240" s="296">
        <f t="shared" si="350"/>
        <v>1.2973064554236814E-4</v>
      </c>
      <c r="Q240" s="296">
        <f t="shared" si="350"/>
        <v>3.604985714760445E-4</v>
      </c>
      <c r="R240" s="296">
        <f t="shared" si="350"/>
        <v>5.3368026447501212E-4</v>
      </c>
      <c r="S240" s="296">
        <f t="shared" si="350"/>
        <v>2.5669675401353048E-4</v>
      </c>
      <c r="T240" s="296">
        <f t="shared" ref="T240:U240" si="351">(T75/T$87)*100</f>
        <v>2.037265857321602E-4</v>
      </c>
      <c r="U240" s="296">
        <f t="shared" si="351"/>
        <v>4.370292278712185E-4</v>
      </c>
      <c r="X240" s="280"/>
      <c r="Y240" s="280"/>
      <c r="Z240" s="280"/>
    </row>
    <row r="241" spans="1:26" x14ac:dyDescent="0.35">
      <c r="A241" s="238" t="s">
        <v>163</v>
      </c>
      <c r="B241" s="396"/>
      <c r="C241" s="263" t="s">
        <v>61</v>
      </c>
      <c r="D241" s="280"/>
      <c r="E241" s="296">
        <f t="shared" ref="E241:S241" si="352">(E76/E$87)*100</f>
        <v>2.3761757820285833E-3</v>
      </c>
      <c r="F241" s="296">
        <f t="shared" si="352"/>
        <v>2.4038337130896609E-3</v>
      </c>
      <c r="G241" s="296">
        <f t="shared" si="352"/>
        <v>6.99939571517234E-3</v>
      </c>
      <c r="H241" s="296">
        <f t="shared" si="352"/>
        <v>4.1037137042907509E-3</v>
      </c>
      <c r="I241" s="296">
        <f t="shared" si="352"/>
        <v>2.439874493168178E-3</v>
      </c>
      <c r="J241" s="296">
        <f t="shared" si="352"/>
        <v>6.2449870403541181E-3</v>
      </c>
      <c r="K241" s="296">
        <f t="shared" si="352"/>
        <v>2.8320325397912386E-3</v>
      </c>
      <c r="L241" s="296">
        <f t="shared" si="352"/>
        <v>3.8391374845005788E-3</v>
      </c>
      <c r="M241" s="296">
        <f t="shared" si="352"/>
        <v>4.2994057758642592E-3</v>
      </c>
      <c r="N241" s="296">
        <f t="shared" si="352"/>
        <v>3.7004621002034478E-3</v>
      </c>
      <c r="O241" s="296">
        <f t="shared" si="352"/>
        <v>3.1913048200302276E-3</v>
      </c>
      <c r="P241" s="296">
        <f t="shared" si="352"/>
        <v>4.7856273762208155E-3</v>
      </c>
      <c r="Q241" s="296">
        <f t="shared" si="352"/>
        <v>3.7491406954863792E-3</v>
      </c>
      <c r="R241" s="296">
        <f t="shared" si="352"/>
        <v>3.8907672517484843E-3</v>
      </c>
      <c r="S241" s="296">
        <f t="shared" si="352"/>
        <v>4.1137615514023999E-3</v>
      </c>
      <c r="T241" s="296">
        <f t="shared" ref="T241:U241" si="353">(T76/T$87)*100</f>
        <v>9.0811427777218569E-4</v>
      </c>
      <c r="U241" s="296">
        <f t="shared" si="353"/>
        <v>4.3718397819015638E-4</v>
      </c>
      <c r="X241" s="280"/>
      <c r="Y241" s="280"/>
      <c r="Z241" s="280"/>
    </row>
    <row r="242" spans="1:26" x14ac:dyDescent="0.35">
      <c r="A242" s="238" t="s">
        <v>163</v>
      </c>
      <c r="B242" s="396"/>
      <c r="C242" s="263" t="s">
        <v>62</v>
      </c>
      <c r="D242" s="280"/>
      <c r="E242" s="299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299"/>
      <c r="Q242" s="299"/>
      <c r="R242" s="299"/>
      <c r="S242" s="299"/>
      <c r="T242" s="299"/>
      <c r="U242" s="299"/>
      <c r="X242" s="280"/>
      <c r="Y242" s="280"/>
      <c r="Z242" s="280"/>
    </row>
    <row r="243" spans="1:26" x14ac:dyDescent="0.35">
      <c r="A243" s="238" t="s">
        <v>163</v>
      </c>
      <c r="B243" s="397"/>
      <c r="C243" s="282" t="s">
        <v>63</v>
      </c>
      <c r="D243" s="283"/>
      <c r="E243" s="300"/>
      <c r="F243" s="300"/>
      <c r="G243" s="300"/>
      <c r="H243" s="300"/>
      <c r="I243" s="300"/>
      <c r="J243" s="300"/>
      <c r="K243" s="300"/>
      <c r="L243" s="300"/>
      <c r="M243" s="300"/>
      <c r="N243" s="300"/>
      <c r="O243" s="300"/>
      <c r="P243" s="300"/>
      <c r="Q243" s="300"/>
      <c r="R243" s="300"/>
      <c r="S243" s="300"/>
      <c r="T243" s="300"/>
      <c r="U243" s="300"/>
      <c r="X243" s="280"/>
      <c r="Y243" s="280"/>
      <c r="Z243" s="280"/>
    </row>
    <row r="244" spans="1:26" x14ac:dyDescent="0.35">
      <c r="A244" s="238" t="s">
        <v>163</v>
      </c>
      <c r="B244" s="402" t="s">
        <v>94</v>
      </c>
      <c r="C244" s="279" t="s">
        <v>59</v>
      </c>
      <c r="D244" s="280"/>
      <c r="E244" s="299">
        <f t="shared" ref="E244:S244" si="354">(E79/E$87)*100</f>
        <v>9.4678885129843987E-2</v>
      </c>
      <c r="F244" s="299">
        <f t="shared" si="354"/>
        <v>7.9791216194339973E-2</v>
      </c>
      <c r="G244" s="299">
        <f t="shared" si="354"/>
        <v>6.410780248967618E-2</v>
      </c>
      <c r="H244" s="299">
        <f t="shared" si="354"/>
        <v>2.557091911410744E-2</v>
      </c>
      <c r="I244" s="299">
        <f t="shared" si="354"/>
        <v>5.8488770510024282E-2</v>
      </c>
      <c r="J244" s="299">
        <f t="shared" si="354"/>
        <v>5.6895674022751537E-2</v>
      </c>
      <c r="K244" s="299">
        <f t="shared" si="354"/>
        <v>6.0765617336321617E-2</v>
      </c>
      <c r="L244" s="299">
        <f t="shared" si="354"/>
        <v>3.803400728201646E-2</v>
      </c>
      <c r="M244" s="299">
        <f t="shared" si="354"/>
        <v>5.1021901885015541E-2</v>
      </c>
      <c r="N244" s="299">
        <f t="shared" si="354"/>
        <v>5.8477570031210555E-2</v>
      </c>
      <c r="O244" s="299">
        <f t="shared" si="354"/>
        <v>6.025475035469368E-2</v>
      </c>
      <c r="P244" s="299">
        <f t="shared" si="354"/>
        <v>4.4154965352727754E-2</v>
      </c>
      <c r="Q244" s="299">
        <f t="shared" si="354"/>
        <v>4.352138686808199E-2</v>
      </c>
      <c r="R244" s="299">
        <f t="shared" si="354"/>
        <v>5.4729849013746119E-2</v>
      </c>
      <c r="S244" s="299">
        <f t="shared" si="354"/>
        <v>4.9415357303125934E-2</v>
      </c>
      <c r="T244" s="299">
        <f t="shared" ref="T244:U244" si="355">(T79/T$87)*100</f>
        <v>2.3827104831672739E-2</v>
      </c>
      <c r="U244" s="299">
        <f t="shared" si="355"/>
        <v>2.3704516394801579E-2</v>
      </c>
      <c r="X244" s="280"/>
      <c r="Y244" s="280"/>
      <c r="Z244" s="280"/>
    </row>
    <row r="245" spans="1:26" x14ac:dyDescent="0.35">
      <c r="A245" s="238" t="s">
        <v>163</v>
      </c>
      <c r="B245" s="402"/>
      <c r="C245" s="263" t="s">
        <v>60</v>
      </c>
      <c r="D245" s="280"/>
      <c r="E245" s="299">
        <f t="shared" ref="E245:S245" si="356">(E80/E$87)*100</f>
        <v>6.6212728496455237E-2</v>
      </c>
      <c r="F245" s="299">
        <f t="shared" si="356"/>
        <v>4.0052674557440743E-2</v>
      </c>
      <c r="G245" s="299">
        <f t="shared" si="356"/>
        <v>3.3346964876127427E-2</v>
      </c>
      <c r="H245" s="299">
        <f t="shared" si="356"/>
        <v>6.4446414187599075E-4</v>
      </c>
      <c r="I245" s="299">
        <f t="shared" si="356"/>
        <v>2.9612860390754708E-2</v>
      </c>
      <c r="J245" s="299">
        <f t="shared" si="356"/>
        <v>2.8739677594601314E-2</v>
      </c>
      <c r="K245" s="299">
        <f t="shared" si="356"/>
        <v>3.6572796014858154E-2</v>
      </c>
      <c r="L245" s="299">
        <f t="shared" si="356"/>
        <v>1.7294224103331188E-2</v>
      </c>
      <c r="M245" s="299">
        <f t="shared" si="356"/>
        <v>1.4037804017079863E-2</v>
      </c>
      <c r="N245" s="299">
        <f t="shared" si="356"/>
        <v>2.0393149479575868E-2</v>
      </c>
      <c r="O245" s="299">
        <f t="shared" si="356"/>
        <v>1.7673702195309067E-2</v>
      </c>
      <c r="P245" s="299">
        <f t="shared" si="356"/>
        <v>1.1906091909778769E-2</v>
      </c>
      <c r="Q245" s="299">
        <f t="shared" si="356"/>
        <v>9.8972491210291905E-3</v>
      </c>
      <c r="R245" s="299">
        <f t="shared" si="356"/>
        <v>1.6706444986376568E-2</v>
      </c>
      <c r="S245" s="299">
        <f t="shared" si="356"/>
        <v>8.2544249307857608E-3</v>
      </c>
      <c r="T245" s="299">
        <f t="shared" ref="T245:U245" si="357">(T80/T$87)*100</f>
        <v>3.5787968358683125E-3</v>
      </c>
      <c r="U245" s="299">
        <f t="shared" si="357"/>
        <v>3.2537749475617505E-3</v>
      </c>
      <c r="X245" s="280"/>
      <c r="Y245" s="280"/>
      <c r="Z245" s="280"/>
    </row>
    <row r="246" spans="1:26" x14ac:dyDescent="0.35">
      <c r="A246" s="238" t="s">
        <v>163</v>
      </c>
      <c r="B246" s="402"/>
      <c r="C246" s="263" t="s">
        <v>61</v>
      </c>
      <c r="D246" s="280"/>
      <c r="E246" s="299">
        <f t="shared" ref="E246:S246" si="358">(E81/E$87)*100</f>
        <v>2.8466156633388751E-2</v>
      </c>
      <c r="F246" s="299">
        <f t="shared" si="358"/>
        <v>3.973854163689923E-2</v>
      </c>
      <c r="G246" s="299">
        <f t="shared" si="358"/>
        <v>3.0760837613548753E-2</v>
      </c>
      <c r="H246" s="299">
        <f t="shared" si="358"/>
        <v>2.4926454972231452E-2</v>
      </c>
      <c r="I246" s="299">
        <f t="shared" si="358"/>
        <v>2.8875910119269571E-2</v>
      </c>
      <c r="J246" s="299">
        <f t="shared" si="358"/>
        <v>2.8155996428150226E-2</v>
      </c>
      <c r="K246" s="299">
        <f t="shared" si="358"/>
        <v>2.419282132146347E-2</v>
      </c>
      <c r="L246" s="299">
        <f t="shared" si="358"/>
        <v>2.0739783178685276E-2</v>
      </c>
      <c r="M246" s="299">
        <f t="shared" si="358"/>
        <v>3.6984097867935675E-2</v>
      </c>
      <c r="N246" s="299">
        <f t="shared" si="358"/>
        <v>3.808442055163469E-2</v>
      </c>
      <c r="O246" s="299">
        <f t="shared" si="358"/>
        <v>4.2581048159384606E-2</v>
      </c>
      <c r="P246" s="299">
        <f t="shared" si="358"/>
        <v>3.224887344294898E-2</v>
      </c>
      <c r="Q246" s="299">
        <f t="shared" si="358"/>
        <v>3.36241377470528E-2</v>
      </c>
      <c r="R246" s="299">
        <f t="shared" si="358"/>
        <v>3.8023404027369562E-2</v>
      </c>
      <c r="S246" s="299">
        <f t="shared" si="358"/>
        <v>4.1160932372340177E-2</v>
      </c>
      <c r="T246" s="299">
        <f t="shared" ref="T246:U246" si="359">(T81/T$87)*100</f>
        <v>2.0248307995804429E-2</v>
      </c>
      <c r="U246" s="299">
        <f t="shared" si="359"/>
        <v>2.0450741447239826E-2</v>
      </c>
      <c r="X246" s="280"/>
      <c r="Y246" s="280"/>
      <c r="Z246" s="280"/>
    </row>
    <row r="247" spans="1:26" x14ac:dyDescent="0.35">
      <c r="A247" s="238" t="s">
        <v>163</v>
      </c>
      <c r="B247" s="402"/>
      <c r="C247" s="263" t="s">
        <v>62</v>
      </c>
      <c r="D247" s="280"/>
      <c r="E247" s="299"/>
      <c r="F247" s="299"/>
      <c r="G247" s="299"/>
      <c r="H247" s="299"/>
      <c r="I247" s="299"/>
      <c r="J247" s="299"/>
      <c r="K247" s="299"/>
      <c r="L247" s="299"/>
      <c r="M247" s="299"/>
      <c r="N247" s="299"/>
      <c r="O247" s="299"/>
      <c r="P247" s="299"/>
      <c r="Q247" s="299"/>
      <c r="R247" s="299"/>
      <c r="S247" s="299"/>
      <c r="T247" s="299"/>
      <c r="U247" s="299"/>
      <c r="X247" s="280"/>
      <c r="Y247" s="280"/>
      <c r="Z247" s="280"/>
    </row>
    <row r="248" spans="1:26" x14ac:dyDescent="0.35">
      <c r="A248" s="238" t="s">
        <v>163</v>
      </c>
      <c r="B248" s="404"/>
      <c r="C248" s="288" t="s">
        <v>63</v>
      </c>
      <c r="D248" s="289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  <c r="O248" s="302"/>
      <c r="P248" s="302"/>
      <c r="Q248" s="302"/>
      <c r="R248" s="302"/>
      <c r="S248" s="302"/>
      <c r="T248" s="302"/>
      <c r="U248" s="302"/>
      <c r="X248" s="280"/>
      <c r="Y248" s="280"/>
      <c r="Z248" s="280"/>
    </row>
    <row r="249" spans="1:26" x14ac:dyDescent="0.35">
      <c r="A249" s="238" t="s">
        <v>163</v>
      </c>
    </row>
    <row r="250" spans="1:26" x14ac:dyDescent="0.35">
      <c r="A250" s="238" t="s">
        <v>163</v>
      </c>
    </row>
    <row r="251" spans="1:26" ht="15" customHeight="1" x14ac:dyDescent="0.35">
      <c r="A251" s="238" t="s">
        <v>163</v>
      </c>
      <c r="B251" s="267" t="s">
        <v>129</v>
      </c>
      <c r="C251" s="267" t="s">
        <v>58</v>
      </c>
      <c r="D251" s="268">
        <v>1999</v>
      </c>
      <c r="E251" s="268">
        <v>2000</v>
      </c>
      <c r="F251" s="268">
        <v>2001</v>
      </c>
      <c r="G251" s="268">
        <v>2002</v>
      </c>
      <c r="H251" s="268">
        <v>2003</v>
      </c>
      <c r="I251" s="268">
        <v>2004</v>
      </c>
      <c r="J251" s="268">
        <v>2005</v>
      </c>
      <c r="K251" s="268">
        <v>2006</v>
      </c>
      <c r="L251" s="268">
        <v>2007</v>
      </c>
      <c r="M251" s="268">
        <v>2008</v>
      </c>
      <c r="N251" s="268">
        <v>2009</v>
      </c>
      <c r="O251" s="268">
        <v>2010</v>
      </c>
      <c r="P251" s="268">
        <v>2011</v>
      </c>
      <c r="Q251" s="268">
        <v>2012</v>
      </c>
      <c r="R251" s="268">
        <v>2013</v>
      </c>
      <c r="S251" s="268">
        <v>2014</v>
      </c>
      <c r="T251" s="268">
        <v>2015</v>
      </c>
      <c r="U251" s="268">
        <v>2016</v>
      </c>
      <c r="X251" s="291"/>
      <c r="Y251" s="291"/>
      <c r="Z251" s="291"/>
    </row>
    <row r="252" spans="1:26" ht="15" customHeight="1" x14ac:dyDescent="0.35">
      <c r="A252" s="238" t="s">
        <v>163</v>
      </c>
      <c r="B252" s="398" t="s">
        <v>0</v>
      </c>
      <c r="C252" s="269" t="s">
        <v>125</v>
      </c>
      <c r="D252" s="293"/>
      <c r="E252" s="293">
        <f>(E8/E$88)/E$89</f>
        <v>89.111471064401712</v>
      </c>
      <c r="F252" s="270">
        <f t="shared" ref="F252:R252" si="360">(F8/F$88)/F$89</f>
        <v>80.265286357950558</v>
      </c>
      <c r="G252" s="270">
        <f>(G8/G$88)/G$89</f>
        <v>80.443864342405817</v>
      </c>
      <c r="H252" s="270">
        <f t="shared" si="360"/>
        <v>80.288476520024261</v>
      </c>
      <c r="I252" s="270">
        <f t="shared" si="360"/>
        <v>100.84827370459566</v>
      </c>
      <c r="J252" s="270">
        <f t="shared" si="360"/>
        <v>134.724567781015</v>
      </c>
      <c r="K252" s="270">
        <f t="shared" si="360"/>
        <v>183.67428033288218</v>
      </c>
      <c r="L252" s="270">
        <f t="shared" si="360"/>
        <v>215.08445530074295</v>
      </c>
      <c r="M252" s="270">
        <f t="shared" si="360"/>
        <v>304.63000592225347</v>
      </c>
      <c r="N252" s="270">
        <f t="shared" si="360"/>
        <v>328.41182067111373</v>
      </c>
      <c r="O252" s="270">
        <f t="shared" si="360"/>
        <v>474.29880043963686</v>
      </c>
      <c r="P252" s="270">
        <f t="shared" si="360"/>
        <v>459.80106736328531</v>
      </c>
      <c r="Q252" s="270">
        <f t="shared" si="360"/>
        <v>442.12398985254674</v>
      </c>
      <c r="R252" s="270">
        <f t="shared" si="360"/>
        <v>474.96723755001301</v>
      </c>
      <c r="S252" s="303">
        <f>(S8/S$88)/S$89</f>
        <v>421.37376940620896</v>
      </c>
      <c r="T252" s="303">
        <f>(T8/T$88)/T$89</f>
        <v>241.85911668721047</v>
      </c>
      <c r="U252" s="303">
        <f>(U8/U$88)/U$89</f>
        <v>182.96868839346939</v>
      </c>
      <c r="X252" s="270"/>
      <c r="Y252" s="270"/>
      <c r="Z252" s="270"/>
    </row>
    <row r="253" spans="1:26" ht="15" customHeight="1" x14ac:dyDescent="0.35">
      <c r="A253" s="238" t="s">
        <v>163</v>
      </c>
      <c r="B253" s="399"/>
      <c r="C253" s="269" t="s">
        <v>124</v>
      </c>
      <c r="D253" s="270"/>
      <c r="E253" s="270">
        <f t="shared" ref="E253:S268" si="361">(E9/E$88)/E$89</f>
        <v>58.017041905095731</v>
      </c>
      <c r="F253" s="270">
        <f t="shared" si="361"/>
        <v>49.188471073421141</v>
      </c>
      <c r="G253" s="293">
        <f>(G9/G$88)/G$89</f>
        <v>44.579030533133064</v>
      </c>
      <c r="H253" s="270">
        <f t="shared" si="361"/>
        <v>41.549621551078644</v>
      </c>
      <c r="I253" s="270">
        <f t="shared" si="361"/>
        <v>55.026004262121361</v>
      </c>
      <c r="J253" s="270">
        <f t="shared" si="361"/>
        <v>72.945802298059533</v>
      </c>
      <c r="K253" s="270">
        <f t="shared" si="361"/>
        <v>103.84928777721552</v>
      </c>
      <c r="L253" s="270">
        <f t="shared" si="361"/>
        <v>108.13127531717015</v>
      </c>
      <c r="M253" s="270">
        <f t="shared" si="361"/>
        <v>153.55557592843022</v>
      </c>
      <c r="N253" s="270">
        <f t="shared" si="361"/>
        <v>145.83620758522133</v>
      </c>
      <c r="O253" s="270">
        <f t="shared" si="361"/>
        <v>231.74057146707923</v>
      </c>
      <c r="P253" s="270">
        <f t="shared" si="361"/>
        <v>211.67936649344622</v>
      </c>
      <c r="Q253" s="270">
        <f t="shared" si="361"/>
        <v>192.0201631363955</v>
      </c>
      <c r="R253" s="270">
        <f t="shared" si="361"/>
        <v>214.79836235772751</v>
      </c>
      <c r="S253" s="270">
        <f t="shared" si="361"/>
        <v>222.33284126055526</v>
      </c>
      <c r="T253" s="270">
        <f t="shared" ref="T253:U253" si="362">(T9/T$88)/T$89</f>
        <v>124.7465375418996</v>
      </c>
      <c r="U253" s="270">
        <f t="shared" si="362"/>
        <v>105.14096780486751</v>
      </c>
      <c r="X253" s="270"/>
      <c r="Y253" s="270"/>
      <c r="Z253" s="270"/>
    </row>
    <row r="254" spans="1:26" ht="15" customHeight="1" x14ac:dyDescent="0.35">
      <c r="A254" s="238" t="s">
        <v>163</v>
      </c>
      <c r="B254" s="399"/>
      <c r="C254" s="271" t="s">
        <v>126</v>
      </c>
      <c r="D254" s="270"/>
      <c r="E254" s="270">
        <f t="shared" si="361"/>
        <v>36.18606997987586</v>
      </c>
      <c r="F254" s="270">
        <f t="shared" si="361"/>
        <v>34.44247625476477</v>
      </c>
      <c r="G254" s="293">
        <f>(G10/G$88)/G$89</f>
        <v>25.005344279844248</v>
      </c>
      <c r="H254" s="270">
        <f t="shared" si="361"/>
        <v>20.860790866527747</v>
      </c>
      <c r="I254" s="270">
        <f t="shared" si="361"/>
        <v>30.867646765948358</v>
      </c>
      <c r="J254" s="270">
        <f t="shared" si="361"/>
        <v>51.552821082036701</v>
      </c>
      <c r="K254" s="270">
        <f t="shared" si="361"/>
        <v>65.766727748203905</v>
      </c>
      <c r="L254" s="270">
        <f t="shared" si="361"/>
        <v>53.611794543950346</v>
      </c>
      <c r="M254" s="270">
        <f t="shared" si="361"/>
        <v>73.745820672679159</v>
      </c>
      <c r="N254" s="270">
        <f t="shared" si="361"/>
        <v>98.628629233608137</v>
      </c>
      <c r="O254" s="270">
        <f t="shared" si="361"/>
        <v>158.21982509144377</v>
      </c>
      <c r="P254" s="270">
        <f t="shared" si="361"/>
        <v>128.93019014659737</v>
      </c>
      <c r="Q254" s="270">
        <f t="shared" si="361"/>
        <v>104.79701766747453</v>
      </c>
      <c r="R254" s="270">
        <f t="shared" si="361"/>
        <v>131.40062076783531</v>
      </c>
      <c r="S254" s="270">
        <f t="shared" si="361"/>
        <v>137.2054965778361</v>
      </c>
      <c r="T254" s="270">
        <f t="shared" ref="T254:U254" si="363">(T10/T$88)/T$89</f>
        <v>63.799676170328226</v>
      </c>
      <c r="U254" s="270">
        <f t="shared" si="363"/>
        <v>55.394325521878628</v>
      </c>
      <c r="X254" s="270"/>
      <c r="Y254" s="270"/>
      <c r="Z254" s="270"/>
    </row>
    <row r="255" spans="1:26" ht="15" customHeight="1" x14ac:dyDescent="0.35">
      <c r="A255" s="238" t="s">
        <v>163</v>
      </c>
      <c r="B255" s="399"/>
      <c r="C255" s="269" t="s">
        <v>123</v>
      </c>
      <c r="D255" s="270"/>
      <c r="E255" s="270">
        <f t="shared" si="361"/>
        <v>58.017041905095731</v>
      </c>
      <c r="F255" s="270">
        <f t="shared" si="361"/>
        <v>49.188471073421141</v>
      </c>
      <c r="G255" s="270">
        <f t="shared" si="361"/>
        <v>44.579030533133064</v>
      </c>
      <c r="H255" s="270">
        <f t="shared" si="361"/>
        <v>41.549621551078644</v>
      </c>
      <c r="I255" s="270">
        <f t="shared" si="361"/>
        <v>55.026004262121361</v>
      </c>
      <c r="J255" s="270">
        <f t="shared" si="361"/>
        <v>72.945802298059533</v>
      </c>
      <c r="K255" s="270">
        <f t="shared" si="361"/>
        <v>103.84928777721552</v>
      </c>
      <c r="L255" s="270">
        <f t="shared" si="361"/>
        <v>108.13127531717015</v>
      </c>
      <c r="M255" s="270">
        <f t="shared" si="361"/>
        <v>153.55557592843022</v>
      </c>
      <c r="N255" s="270">
        <f t="shared" si="361"/>
        <v>145.83620758522133</v>
      </c>
      <c r="O255" s="270">
        <f t="shared" si="361"/>
        <v>231.74057146707923</v>
      </c>
      <c r="P255" s="270">
        <f t="shared" si="361"/>
        <v>211.67936649344622</v>
      </c>
      <c r="Q255" s="270">
        <f t="shared" si="361"/>
        <v>192.0201631363955</v>
      </c>
      <c r="R255" s="270">
        <f t="shared" si="361"/>
        <v>214.79836235772751</v>
      </c>
      <c r="S255" s="270">
        <f t="shared" si="361"/>
        <v>222.33284126055526</v>
      </c>
      <c r="T255" s="270">
        <f t="shared" ref="T255:U255" si="364">(T11/T$88)/T$89</f>
        <v>124.7465375418996</v>
      </c>
      <c r="U255" s="270">
        <f t="shared" si="364"/>
        <v>105.14096780486751</v>
      </c>
      <c r="X255" s="270"/>
      <c r="Y255" s="270"/>
      <c r="Z255" s="270"/>
    </row>
    <row r="256" spans="1:26" ht="15" customHeight="1" x14ac:dyDescent="0.35">
      <c r="A256" s="238" t="s">
        <v>163</v>
      </c>
      <c r="B256" s="399"/>
      <c r="C256" s="263" t="s">
        <v>117</v>
      </c>
      <c r="D256" s="270"/>
      <c r="E256" s="270">
        <f t="shared" si="361"/>
        <v>17.112336006550795</v>
      </c>
      <c r="F256" s="270">
        <f t="shared" si="361"/>
        <v>15.315773002801425</v>
      </c>
      <c r="G256" s="270">
        <f t="shared" si="361"/>
        <v>6.9844740939181751</v>
      </c>
      <c r="H256" s="270">
        <f t="shared" si="361"/>
        <v>6.031661128841856</v>
      </c>
      <c r="I256" s="270">
        <f t="shared" si="361"/>
        <v>11.429871230443277</v>
      </c>
      <c r="J256" s="270">
        <f t="shared" si="361"/>
        <v>21.750496580698865</v>
      </c>
      <c r="K256" s="270">
        <f t="shared" si="361"/>
        <v>25.363926599337425</v>
      </c>
      <c r="L256" s="270">
        <f t="shared" si="361"/>
        <v>17.059630284167071</v>
      </c>
      <c r="M256" s="270">
        <f t="shared" si="361"/>
        <v>15.098084002191262</v>
      </c>
      <c r="N256" s="270">
        <f t="shared" si="361"/>
        <v>24.871554263912717</v>
      </c>
      <c r="O256" s="270">
        <f t="shared" si="361"/>
        <v>46.859048534713175</v>
      </c>
      <c r="P256" s="270">
        <f t="shared" si="361"/>
        <v>37.334718099771514</v>
      </c>
      <c r="Q256" s="270">
        <f t="shared" si="361"/>
        <v>30.395984744150923</v>
      </c>
      <c r="R256" s="270">
        <f t="shared" si="361"/>
        <v>30.116970772194527</v>
      </c>
      <c r="S256" s="270">
        <f t="shared" si="361"/>
        <v>33.225210714801733</v>
      </c>
      <c r="T256" s="270">
        <f t="shared" ref="T256:U256" si="365">(T12/T$88)/T$89</f>
        <v>15.647088783788503</v>
      </c>
      <c r="U256" s="270">
        <f t="shared" si="365"/>
        <v>16.156318103143001</v>
      </c>
      <c r="X256" s="270"/>
      <c r="Y256" s="270"/>
      <c r="Z256" s="270"/>
    </row>
    <row r="257" spans="1:26" ht="15" customHeight="1" x14ac:dyDescent="0.35">
      <c r="A257" s="238" t="s">
        <v>163</v>
      </c>
      <c r="B257" s="399"/>
      <c r="C257" s="271" t="s">
        <v>118</v>
      </c>
      <c r="D257" s="270"/>
      <c r="E257" s="270">
        <f t="shared" si="361"/>
        <v>19.073733973325073</v>
      </c>
      <c r="F257" s="270">
        <f t="shared" si="361"/>
        <v>19.126703251963342</v>
      </c>
      <c r="G257" s="293">
        <f>(G13/G$88)/G$89</f>
        <v>18.020870185926082</v>
      </c>
      <c r="H257" s="270">
        <f t="shared" si="361"/>
        <v>14.829129737685889</v>
      </c>
      <c r="I257" s="270">
        <f t="shared" si="361"/>
        <v>19.437775535505075</v>
      </c>
      <c r="J257" s="270">
        <f t="shared" si="361"/>
        <v>29.802324501337843</v>
      </c>
      <c r="K257" s="270">
        <f t="shared" si="361"/>
        <v>40.402801148866487</v>
      </c>
      <c r="L257" s="270">
        <f t="shared" si="361"/>
        <v>36.552164259783268</v>
      </c>
      <c r="M257" s="270">
        <f t="shared" si="361"/>
        <v>58.647736670487888</v>
      </c>
      <c r="N257" s="270">
        <f t="shared" si="361"/>
        <v>73.757074969695438</v>
      </c>
      <c r="O257" s="270">
        <f t="shared" si="361"/>
        <v>111.36077655673058</v>
      </c>
      <c r="P257" s="270">
        <f t="shared" si="361"/>
        <v>91.595472046825876</v>
      </c>
      <c r="Q257" s="270">
        <f t="shared" si="361"/>
        <v>74.401032923323584</v>
      </c>
      <c r="R257" s="270">
        <f t="shared" si="361"/>
        <v>101.2836499956408</v>
      </c>
      <c r="S257" s="270">
        <f t="shared" si="361"/>
        <v>103.98028586303438</v>
      </c>
      <c r="T257" s="270">
        <f t="shared" ref="T257:U257" si="366">(T13/T$88)/T$89</f>
        <v>48.152587386539714</v>
      </c>
      <c r="U257" s="270">
        <f t="shared" si="366"/>
        <v>39.238007418735641</v>
      </c>
      <c r="X257" s="270"/>
      <c r="Y257" s="270"/>
      <c r="Z257" s="270"/>
    </row>
    <row r="258" spans="1:26" ht="15" customHeight="1" x14ac:dyDescent="0.35">
      <c r="A258" s="238" t="s">
        <v>163</v>
      </c>
      <c r="B258" s="399"/>
      <c r="C258" s="271" t="s">
        <v>119</v>
      </c>
      <c r="D258" s="270"/>
      <c r="E258" s="270">
        <f t="shared" ref="E258" si="367">(E14/E$88)/E$89</f>
        <v>21.83097192521986</v>
      </c>
      <c r="F258" s="270">
        <f t="shared" si="361"/>
        <v>14.745994818656376</v>
      </c>
      <c r="G258" s="293">
        <f>(G14/G$88)/G$89</f>
        <v>19.573686253288809</v>
      </c>
      <c r="H258" s="270">
        <f t="shared" si="361"/>
        <v>20.688830684550894</v>
      </c>
      <c r="I258" s="270">
        <f t="shared" si="361"/>
        <v>24.158357496173011</v>
      </c>
      <c r="J258" s="270">
        <f t="shared" si="361"/>
        <v>21.392981216022822</v>
      </c>
      <c r="K258" s="270">
        <f t="shared" si="361"/>
        <v>38.08256002901161</v>
      </c>
      <c r="L258" s="270">
        <f t="shared" si="361"/>
        <v>54.51948077321984</v>
      </c>
      <c r="M258" s="270">
        <f t="shared" si="361"/>
        <v>79.809755255751043</v>
      </c>
      <c r="N258" s="270">
        <f t="shared" si="361"/>
        <v>47.207578351613151</v>
      </c>
      <c r="O258" s="270">
        <f t="shared" si="361"/>
        <v>73.520746375635483</v>
      </c>
      <c r="P258" s="270">
        <f t="shared" si="361"/>
        <v>82.749176346848856</v>
      </c>
      <c r="Q258" s="270">
        <f t="shared" si="361"/>
        <v>87.22314546892099</v>
      </c>
      <c r="R258" s="270">
        <f t="shared" si="361"/>
        <v>83.397741589892178</v>
      </c>
      <c r="S258" s="270">
        <f t="shared" si="361"/>
        <v>85.127344682719126</v>
      </c>
      <c r="T258" s="270">
        <f t="shared" ref="T258:U258" si="368">(T14/T$88)/T$89</f>
        <v>60.94686137157138</v>
      </c>
      <c r="U258" s="270">
        <f t="shared" si="368"/>
        <v>49.746642282988887</v>
      </c>
      <c r="X258" s="270"/>
      <c r="Y258" s="270"/>
      <c r="Z258" s="270"/>
    </row>
    <row r="259" spans="1:26" ht="15" customHeight="1" x14ac:dyDescent="0.35">
      <c r="A259" s="238" t="s">
        <v>163</v>
      </c>
      <c r="B259" s="399"/>
      <c r="C259" s="271" t="s">
        <v>120</v>
      </c>
      <c r="D259" s="270"/>
      <c r="E259" s="270">
        <f t="shared" ref="E259" si="369">(E15/E$88)/E$89</f>
        <v>0</v>
      </c>
      <c r="F259" s="270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X259" s="270"/>
      <c r="Y259" s="270"/>
      <c r="Z259" s="270"/>
    </row>
    <row r="260" spans="1:26" ht="15" customHeight="1" x14ac:dyDescent="0.35">
      <c r="A260" s="238" t="s">
        <v>163</v>
      </c>
      <c r="B260" s="399"/>
      <c r="C260" s="269" t="s">
        <v>121</v>
      </c>
      <c r="D260" s="270"/>
      <c r="E260" s="270">
        <f t="shared" ref="E260" si="370">(E16/E$88)/E$89</f>
        <v>35.355758184063824</v>
      </c>
      <c r="F260" s="270"/>
      <c r="G260" s="270"/>
      <c r="H260" s="270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X260" s="270"/>
      <c r="Y260" s="270"/>
      <c r="Z260" s="270"/>
    </row>
    <row r="261" spans="1:26" ht="15" customHeight="1" x14ac:dyDescent="0.35">
      <c r="A261" s="238" t="s">
        <v>163</v>
      </c>
      <c r="B261" s="399"/>
      <c r="C261" s="269" t="s">
        <v>122</v>
      </c>
      <c r="D261" s="270"/>
      <c r="E261" s="270">
        <f t="shared" ref="E261" si="371">(E17/E$88)/E$89</f>
        <v>0</v>
      </c>
      <c r="F261" s="270">
        <f t="shared" si="361"/>
        <v>0</v>
      </c>
      <c r="G261" s="270">
        <f t="shared" si="361"/>
        <v>0</v>
      </c>
      <c r="H261" s="270">
        <f t="shared" si="361"/>
        <v>0</v>
      </c>
      <c r="I261" s="270">
        <f t="shared" si="361"/>
        <v>0</v>
      </c>
      <c r="J261" s="270">
        <f t="shared" si="361"/>
        <v>0</v>
      </c>
      <c r="K261" s="270">
        <f t="shared" si="361"/>
        <v>0</v>
      </c>
      <c r="L261" s="270">
        <f t="shared" si="361"/>
        <v>0</v>
      </c>
      <c r="M261" s="270">
        <f t="shared" si="361"/>
        <v>0</v>
      </c>
      <c r="N261" s="270">
        <f t="shared" si="361"/>
        <v>0</v>
      </c>
      <c r="O261" s="270">
        <f t="shared" si="361"/>
        <v>0</v>
      </c>
      <c r="P261" s="270">
        <f t="shared" si="361"/>
        <v>0</v>
      </c>
      <c r="Q261" s="270">
        <f t="shared" si="361"/>
        <v>0</v>
      </c>
      <c r="R261" s="270">
        <f t="shared" si="361"/>
        <v>0</v>
      </c>
      <c r="S261" s="270">
        <f t="shared" si="361"/>
        <v>0</v>
      </c>
      <c r="T261" s="270"/>
      <c r="U261" s="270"/>
      <c r="X261" s="270"/>
      <c r="Y261" s="270"/>
      <c r="Z261" s="270"/>
    </row>
    <row r="262" spans="1:26" ht="15" customHeight="1" x14ac:dyDescent="0.35">
      <c r="A262" s="238" t="s">
        <v>163</v>
      </c>
      <c r="B262" s="400"/>
      <c r="C262" s="274" t="s">
        <v>116</v>
      </c>
      <c r="D262" s="275"/>
      <c r="E262" s="275">
        <f t="shared" si="361"/>
        <v>31.094429159305982</v>
      </c>
      <c r="F262" s="275">
        <f t="shared" si="361"/>
        <v>31.076815284529406</v>
      </c>
      <c r="G262" s="275">
        <f t="shared" si="361"/>
        <v>35.864833809272753</v>
      </c>
      <c r="H262" s="275">
        <f t="shared" si="361"/>
        <v>38.738854968945624</v>
      </c>
      <c r="I262" s="275">
        <f t="shared" si="361"/>
        <v>45.822269442474287</v>
      </c>
      <c r="J262" s="275">
        <f t="shared" si="361"/>
        <v>61.778765482955478</v>
      </c>
      <c r="K262" s="275">
        <f t="shared" si="361"/>
        <v>79.824992555666682</v>
      </c>
      <c r="L262" s="275">
        <f t="shared" si="361"/>
        <v>106.95317998357281</v>
      </c>
      <c r="M262" s="275">
        <f t="shared" si="361"/>
        <v>151.07442999382326</v>
      </c>
      <c r="N262" s="275">
        <f t="shared" si="361"/>
        <v>182.57561308589243</v>
      </c>
      <c r="O262" s="275">
        <f t="shared" si="361"/>
        <v>242.55822897255757</v>
      </c>
      <c r="P262" s="275">
        <f t="shared" si="361"/>
        <v>248.12170086983903</v>
      </c>
      <c r="Q262" s="275">
        <f t="shared" si="361"/>
        <v>250.10382671615122</v>
      </c>
      <c r="R262" s="275">
        <f t="shared" si="361"/>
        <v>260.1688751922855</v>
      </c>
      <c r="S262" s="275">
        <f t="shared" si="361"/>
        <v>199.04092814565377</v>
      </c>
      <c r="T262" s="275">
        <f t="shared" ref="T262:U262" si="372">(T18/T$88)/T$89</f>
        <v>117.11257914531089</v>
      </c>
      <c r="U262" s="275">
        <f t="shared" si="372"/>
        <v>77.827720588601878</v>
      </c>
      <c r="X262" s="107"/>
      <c r="Y262" s="107"/>
      <c r="Z262" s="107"/>
    </row>
    <row r="263" spans="1:26" x14ac:dyDescent="0.35">
      <c r="A263" s="238" t="s">
        <v>163</v>
      </c>
      <c r="B263" s="396" t="s">
        <v>4</v>
      </c>
      <c r="C263" s="269" t="s">
        <v>59</v>
      </c>
      <c r="D263" s="107"/>
      <c r="E263" s="107">
        <f t="shared" si="361"/>
        <v>3.7758076321364</v>
      </c>
      <c r="F263" s="107">
        <f t="shared" si="361"/>
        <v>2.7435164488975441</v>
      </c>
      <c r="G263" s="304">
        <f>(G19/G$88)/G$89</f>
        <v>0.92829828291263761</v>
      </c>
      <c r="H263" s="107">
        <f t="shared" si="361"/>
        <v>2.5704415558788889</v>
      </c>
      <c r="I263" s="107">
        <f t="shared" si="361"/>
        <v>1.413921232119812</v>
      </c>
      <c r="J263" s="107">
        <f t="shared" si="361"/>
        <v>3.0853446785428931</v>
      </c>
      <c r="K263" s="107">
        <f t="shared" si="361"/>
        <v>4.4446135767539214</v>
      </c>
      <c r="L263" s="107">
        <f t="shared" si="361"/>
        <v>2.5194770632761667</v>
      </c>
      <c r="M263" s="107">
        <f t="shared" si="361"/>
        <v>3.7468507593013047</v>
      </c>
      <c r="N263" s="107">
        <f t="shared" si="361"/>
        <v>3.5776045187042489</v>
      </c>
      <c r="O263" s="107">
        <f t="shared" si="361"/>
        <v>6.4466974106346386</v>
      </c>
      <c r="P263" s="107">
        <f t="shared" si="361"/>
        <v>6.1731595776429877</v>
      </c>
      <c r="Q263" s="107">
        <f t="shared" si="361"/>
        <v>4.4659698540045198</v>
      </c>
      <c r="R263" s="107">
        <f t="shared" si="361"/>
        <v>5.3270871397191382</v>
      </c>
      <c r="S263" s="107">
        <f t="shared" si="361"/>
        <v>5.9888979102141926</v>
      </c>
      <c r="T263" s="107">
        <f t="shared" ref="T263:U263" si="373">(T19/T$88)/T$89</f>
        <v>2.908377916484024</v>
      </c>
      <c r="U263" s="107">
        <f t="shared" si="373"/>
        <v>2.1380859470572942</v>
      </c>
      <c r="X263" s="273"/>
      <c r="Y263" s="273"/>
      <c r="Z263" s="273"/>
    </row>
    <row r="264" spans="1:26" x14ac:dyDescent="0.35">
      <c r="A264" s="238" t="s">
        <v>163</v>
      </c>
      <c r="B264" s="396"/>
      <c r="C264" s="263" t="s">
        <v>60</v>
      </c>
      <c r="D264" s="107"/>
      <c r="E264" s="107">
        <f t="shared" ref="E264:S264" si="374">(E20/E$88)/E$89</f>
        <v>0.82144036866886616</v>
      </c>
      <c r="F264" s="107">
        <f t="shared" si="374"/>
        <v>1.1522617805086695</v>
      </c>
      <c r="G264" s="107">
        <f t="shared" si="374"/>
        <v>0.16416821074946103</v>
      </c>
      <c r="H264" s="107">
        <f t="shared" si="374"/>
        <v>1.9745987248027856</v>
      </c>
      <c r="I264" s="107">
        <f t="shared" si="374"/>
        <v>0.55910532595786788</v>
      </c>
      <c r="J264" s="107">
        <f t="shared" si="374"/>
        <v>1.2557140428608411</v>
      </c>
      <c r="K264" s="107">
        <f t="shared" si="374"/>
        <v>1.4657763771275396</v>
      </c>
      <c r="L264" s="107">
        <f t="shared" si="374"/>
        <v>0.36542861909164309</v>
      </c>
      <c r="M264" s="107">
        <f t="shared" si="374"/>
        <v>0.35503549086343728</v>
      </c>
      <c r="N264" s="107">
        <f t="shared" si="374"/>
        <v>0.60736221253324907</v>
      </c>
      <c r="O264" s="107">
        <f t="shared" si="374"/>
        <v>0.898558200953671</v>
      </c>
      <c r="P264" s="107">
        <f t="shared" si="374"/>
        <v>1.2376987671352406</v>
      </c>
      <c r="Q264" s="107">
        <f t="shared" si="374"/>
        <v>1.1441680291419205</v>
      </c>
      <c r="R264" s="107">
        <f t="shared" si="374"/>
        <v>0.9338697154167136</v>
      </c>
      <c r="S264" s="107">
        <f t="shared" si="374"/>
        <v>0.76113024659265749</v>
      </c>
      <c r="T264" s="107">
        <f t="shared" ref="T264:U264" si="375">(T20/T$88)/T$89</f>
        <v>0.41735491255702534</v>
      </c>
      <c r="U264" s="107">
        <f t="shared" si="375"/>
        <v>0.44873963882371259</v>
      </c>
      <c r="V264" s="107"/>
      <c r="X264" s="273"/>
      <c r="Y264" s="273"/>
      <c r="Z264" s="273"/>
    </row>
    <row r="265" spans="1:26" x14ac:dyDescent="0.35">
      <c r="A265" s="238" t="s">
        <v>163</v>
      </c>
      <c r="B265" s="396"/>
      <c r="C265" s="271" t="s">
        <v>61</v>
      </c>
      <c r="D265" s="107"/>
      <c r="E265" s="107">
        <f t="shared" ref="E265:S265" si="376">(E21/E$88)/E$89</f>
        <v>2.954367263467534</v>
      </c>
      <c r="F265" s="107">
        <f t="shared" si="376"/>
        <v>1.5912546683888746</v>
      </c>
      <c r="G265" s="107">
        <f t="shared" si="376"/>
        <v>0.76413007216317663</v>
      </c>
      <c r="H265" s="107">
        <f t="shared" si="376"/>
        <v>0.59584283107610347</v>
      </c>
      <c r="I265" s="107">
        <f t="shared" si="376"/>
        <v>0.85481590616194425</v>
      </c>
      <c r="J265" s="107">
        <f t="shared" si="376"/>
        <v>1.829630635682052</v>
      </c>
      <c r="K265" s="107">
        <f t="shared" si="376"/>
        <v>2.978837199626382</v>
      </c>
      <c r="L265" s="107">
        <f t="shared" si="376"/>
        <v>2.1540484441845238</v>
      </c>
      <c r="M265" s="107">
        <f t="shared" si="376"/>
        <v>3.3918152684378673</v>
      </c>
      <c r="N265" s="107">
        <f t="shared" si="376"/>
        <v>2.9702423061709995</v>
      </c>
      <c r="O265" s="107">
        <f t="shared" si="376"/>
        <v>5.5481392096809667</v>
      </c>
      <c r="P265" s="107">
        <f t="shared" si="376"/>
        <v>4.9354608105077471</v>
      </c>
      <c r="Q265" s="107">
        <f t="shared" si="376"/>
        <v>3.3218018248625993</v>
      </c>
      <c r="R265" s="107">
        <f t="shared" si="376"/>
        <v>4.3932174243024242</v>
      </c>
      <c r="S265" s="107">
        <f t="shared" si="376"/>
        <v>5.2277676636215347</v>
      </c>
      <c r="T265" s="107">
        <f t="shared" ref="T265:U265" si="377">(T21/T$88)/T$89</f>
        <v>2.4910230039269985</v>
      </c>
      <c r="U265" s="107">
        <f t="shared" si="377"/>
        <v>1.6893463082335818</v>
      </c>
      <c r="V265" s="107"/>
      <c r="X265" s="273"/>
      <c r="Y265" s="273"/>
      <c r="Z265" s="273"/>
    </row>
    <row r="266" spans="1:26" x14ac:dyDescent="0.35">
      <c r="A266" s="238" t="s">
        <v>163</v>
      </c>
      <c r="B266" s="396"/>
      <c r="C266" s="271" t="s">
        <v>62</v>
      </c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X266" s="273"/>
      <c r="Y266" s="273"/>
      <c r="Z266" s="273"/>
    </row>
    <row r="267" spans="1:26" x14ac:dyDescent="0.35">
      <c r="A267" s="238" t="s">
        <v>163</v>
      </c>
      <c r="B267" s="397"/>
      <c r="C267" s="277" t="s">
        <v>63</v>
      </c>
      <c r="D267" s="275"/>
      <c r="E267" s="275"/>
      <c r="F267" s="275"/>
      <c r="G267" s="275"/>
      <c r="H267" s="275"/>
      <c r="I267" s="275"/>
      <c r="J267" s="275"/>
      <c r="K267" s="275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X267" s="273"/>
      <c r="Y267" s="273"/>
      <c r="Z267" s="273"/>
    </row>
    <row r="268" spans="1:26" x14ac:dyDescent="0.35">
      <c r="A268" s="238" t="s">
        <v>163</v>
      </c>
      <c r="B268" s="396" t="s">
        <v>5</v>
      </c>
      <c r="C268" s="279" t="s">
        <v>59</v>
      </c>
      <c r="D268" s="107"/>
      <c r="E268" s="107">
        <f t="shared" si="361"/>
        <v>0</v>
      </c>
      <c r="F268" s="107">
        <f t="shared" si="361"/>
        <v>0.25317163809503973</v>
      </c>
      <c r="G268" s="107">
        <f t="shared" si="361"/>
        <v>0</v>
      </c>
      <c r="H268" s="107">
        <f t="shared" si="361"/>
        <v>3.1392157408981669E-3</v>
      </c>
      <c r="I268" s="107">
        <f t="shared" si="361"/>
        <v>2.8205936768819018</v>
      </c>
      <c r="J268" s="107">
        <f t="shared" si="361"/>
        <v>3.1395568339720574</v>
      </c>
      <c r="K268" s="107">
        <f t="shared" si="361"/>
        <v>3.8638607038954751</v>
      </c>
      <c r="L268" s="107">
        <f t="shared" si="361"/>
        <v>3.7936230027121289</v>
      </c>
      <c r="M268" s="107">
        <f t="shared" si="361"/>
        <v>5.712566550968079</v>
      </c>
      <c r="N268" s="107">
        <f t="shared" si="361"/>
        <v>7.6683078645800391</v>
      </c>
      <c r="O268" s="107">
        <f t="shared" si="361"/>
        <v>16.022782261905277</v>
      </c>
      <c r="P268" s="107">
        <f t="shared" si="361"/>
        <v>11.534002512336615</v>
      </c>
      <c r="Q268" s="107">
        <f t="shared" si="361"/>
        <v>13.344009274305183</v>
      </c>
      <c r="R268" s="107">
        <f t="shared" si="361"/>
        <v>10.961073192525474</v>
      </c>
      <c r="S268" s="107">
        <f t="shared" si="361"/>
        <v>10.540041830490594</v>
      </c>
      <c r="T268" s="107">
        <f t="shared" ref="T268:U268" si="378">(T24/T$88)/T$89</f>
        <v>5.6831703775822859</v>
      </c>
      <c r="U268" s="107">
        <f t="shared" si="378"/>
        <v>6.3231315314560437</v>
      </c>
      <c r="X268" s="273"/>
      <c r="Y268" s="273"/>
      <c r="Z268" s="273"/>
    </row>
    <row r="269" spans="1:26" x14ac:dyDescent="0.35">
      <c r="A269" s="238" t="s">
        <v>163</v>
      </c>
      <c r="B269" s="396"/>
      <c r="C269" s="263" t="s">
        <v>60</v>
      </c>
      <c r="D269" s="107"/>
      <c r="E269" s="107">
        <f t="shared" ref="E269:S269" si="379">(E25/E$88)/E$89</f>
        <v>0</v>
      </c>
      <c r="F269" s="107">
        <f t="shared" si="379"/>
        <v>0.25317163809503973</v>
      </c>
      <c r="G269" s="107">
        <f t="shared" si="379"/>
        <v>0</v>
      </c>
      <c r="H269" s="107">
        <f t="shared" si="379"/>
        <v>3.1392157408981669E-3</v>
      </c>
      <c r="I269" s="107">
        <f t="shared" si="379"/>
        <v>2.8205936768819018</v>
      </c>
      <c r="J269" s="107">
        <f t="shared" si="379"/>
        <v>3.1395568339720574</v>
      </c>
      <c r="K269" s="107">
        <f t="shared" si="379"/>
        <v>3.8638607038954751</v>
      </c>
      <c r="L269" s="107">
        <f t="shared" si="379"/>
        <v>3.7936230027121289</v>
      </c>
      <c r="M269" s="107">
        <f t="shared" si="379"/>
        <v>5.712566550968079</v>
      </c>
      <c r="N269" s="107">
        <f t="shared" si="379"/>
        <v>7.6683078645800391</v>
      </c>
      <c r="O269" s="107">
        <f t="shared" si="379"/>
        <v>16.022782261905277</v>
      </c>
      <c r="P269" s="107">
        <f t="shared" si="379"/>
        <v>11.534002512336615</v>
      </c>
      <c r="Q269" s="107">
        <f t="shared" si="379"/>
        <v>13.344009274305183</v>
      </c>
      <c r="R269" s="107">
        <f t="shared" si="379"/>
        <v>10.961073192525474</v>
      </c>
      <c r="S269" s="107">
        <f t="shared" si="379"/>
        <v>10.540041830490594</v>
      </c>
      <c r="T269" s="107">
        <f t="shared" ref="T269:U269" si="380">(T25/T$88)/T$89</f>
        <v>5.6831703775822859</v>
      </c>
      <c r="U269" s="107">
        <f t="shared" si="380"/>
        <v>6.3231315314560437</v>
      </c>
      <c r="X269" s="280"/>
      <c r="Y269" s="280"/>
      <c r="Z269" s="280"/>
    </row>
    <row r="270" spans="1:26" x14ac:dyDescent="0.35">
      <c r="A270" s="238" t="s">
        <v>163</v>
      </c>
      <c r="B270" s="396"/>
      <c r="C270" s="263" t="s">
        <v>61</v>
      </c>
      <c r="D270" s="107"/>
      <c r="E270" s="107">
        <f t="shared" ref="E270:S270" si="381">(E26/E$88)/E$89</f>
        <v>0</v>
      </c>
      <c r="F270" s="107">
        <f t="shared" si="381"/>
        <v>0</v>
      </c>
      <c r="G270" s="107">
        <f t="shared" si="381"/>
        <v>0</v>
      </c>
      <c r="H270" s="107">
        <f t="shared" si="381"/>
        <v>0</v>
      </c>
      <c r="I270" s="107">
        <f t="shared" si="381"/>
        <v>0</v>
      </c>
      <c r="J270" s="107">
        <f t="shared" si="381"/>
        <v>0</v>
      </c>
      <c r="K270" s="107">
        <f t="shared" si="381"/>
        <v>0</v>
      </c>
      <c r="L270" s="107">
        <f t="shared" si="381"/>
        <v>0</v>
      </c>
      <c r="M270" s="107">
        <f t="shared" si="381"/>
        <v>0</v>
      </c>
      <c r="N270" s="107">
        <f t="shared" si="381"/>
        <v>0</v>
      </c>
      <c r="O270" s="107">
        <f t="shared" si="381"/>
        <v>0</v>
      </c>
      <c r="P270" s="107">
        <f t="shared" si="381"/>
        <v>0</v>
      </c>
      <c r="Q270" s="107">
        <f t="shared" si="381"/>
        <v>0</v>
      </c>
      <c r="R270" s="107">
        <f t="shared" si="381"/>
        <v>0</v>
      </c>
      <c r="S270" s="107">
        <f t="shared" si="381"/>
        <v>0</v>
      </c>
      <c r="T270" s="107">
        <f t="shared" ref="T270:U270" si="382">(T26/T$88)/T$89</f>
        <v>0</v>
      </c>
      <c r="U270" s="107">
        <f t="shared" si="382"/>
        <v>0</v>
      </c>
      <c r="X270" s="280"/>
      <c r="Y270" s="280"/>
      <c r="Z270" s="280"/>
    </row>
    <row r="271" spans="1:26" x14ac:dyDescent="0.35">
      <c r="A271" s="238" t="s">
        <v>163</v>
      </c>
      <c r="B271" s="396"/>
      <c r="C271" s="263" t="s">
        <v>62</v>
      </c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X271" s="280"/>
      <c r="Y271" s="280"/>
      <c r="Z271" s="280"/>
    </row>
    <row r="272" spans="1:26" x14ac:dyDescent="0.35">
      <c r="A272" s="238" t="s">
        <v>163</v>
      </c>
      <c r="B272" s="397"/>
      <c r="C272" s="282" t="s">
        <v>63</v>
      </c>
      <c r="D272" s="275"/>
      <c r="E272" s="275"/>
      <c r="F272" s="275"/>
      <c r="G272" s="275"/>
      <c r="H272" s="275"/>
      <c r="I272" s="275"/>
      <c r="J272" s="275"/>
      <c r="K272" s="275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X272" s="280"/>
      <c r="Y272" s="280"/>
      <c r="Z272" s="280"/>
    </row>
    <row r="273" spans="1:26" x14ac:dyDescent="0.35">
      <c r="A273" s="238" t="s">
        <v>163</v>
      </c>
      <c r="B273" s="396" t="s">
        <v>6</v>
      </c>
      <c r="C273" s="279" t="s">
        <v>59</v>
      </c>
      <c r="D273" s="107"/>
      <c r="E273" s="107">
        <f t="shared" ref="E273:S288" si="383">(E29/E$88)/E$89</f>
        <v>3.6853376146662384</v>
      </c>
      <c r="F273" s="107">
        <f t="shared" si="383"/>
        <v>3.5978096192973563</v>
      </c>
      <c r="G273" s="107">
        <f t="shared" si="383"/>
        <v>3.4890923459537926</v>
      </c>
      <c r="H273" s="107">
        <f t="shared" si="383"/>
        <v>1.9454148803743714</v>
      </c>
      <c r="I273" s="107">
        <f t="shared" si="383"/>
        <v>3.8716232823719414</v>
      </c>
      <c r="J273" s="107">
        <f t="shared" si="383"/>
        <v>5.5710813775325745</v>
      </c>
      <c r="K273" s="107">
        <f t="shared" si="383"/>
        <v>6.8719413256083453</v>
      </c>
      <c r="L273" s="107">
        <f t="shared" si="383"/>
        <v>5.2496494653158736</v>
      </c>
      <c r="M273" s="107">
        <f t="shared" si="383"/>
        <v>7.7060543148058036</v>
      </c>
      <c r="N273" s="107">
        <f t="shared" si="383"/>
        <v>8.4457924458398796</v>
      </c>
      <c r="O273" s="107">
        <f t="shared" si="383"/>
        <v>10.865866477404934</v>
      </c>
      <c r="P273" s="107">
        <f t="shared" si="383"/>
        <v>8.6431938571748628</v>
      </c>
      <c r="Q273" s="107">
        <f t="shared" si="383"/>
        <v>8.3336092333087297</v>
      </c>
      <c r="R273" s="107">
        <f t="shared" si="383"/>
        <v>8.428837181896812</v>
      </c>
      <c r="S273" s="107">
        <f t="shared" si="383"/>
        <v>8.5432329404386795</v>
      </c>
      <c r="T273" s="107">
        <f t="shared" ref="T273:U273" si="384">(T29/T$88)/T$89</f>
        <v>4.4029143199040615</v>
      </c>
      <c r="U273" s="107">
        <f t="shared" si="384"/>
        <v>4.1262374199520888</v>
      </c>
      <c r="X273" s="273"/>
      <c r="Y273" s="273"/>
      <c r="Z273" s="273"/>
    </row>
    <row r="274" spans="1:26" x14ac:dyDescent="0.35">
      <c r="A274" s="238" t="s">
        <v>163</v>
      </c>
      <c r="B274" s="396"/>
      <c r="C274" s="263" t="s">
        <v>60</v>
      </c>
      <c r="D274" s="107"/>
      <c r="E274" s="107">
        <f t="shared" ref="E274:S274" si="385">(E30/E$88)/E$89</f>
        <v>6.3080683409880656E-2</v>
      </c>
      <c r="F274" s="107">
        <f t="shared" si="385"/>
        <v>1.036725231943656</v>
      </c>
      <c r="G274" s="107">
        <f t="shared" si="385"/>
        <v>1.7618657586402446</v>
      </c>
      <c r="H274" s="107">
        <f t="shared" si="385"/>
        <v>0.41186154024133481</v>
      </c>
      <c r="I274" s="107">
        <f t="shared" si="385"/>
        <v>1.7805221203463244</v>
      </c>
      <c r="J274" s="107">
        <f t="shared" si="385"/>
        <v>2.2164577888536829</v>
      </c>
      <c r="K274" s="107">
        <f t="shared" si="385"/>
        <v>2.513368483396579</v>
      </c>
      <c r="L274" s="107">
        <f t="shared" si="385"/>
        <v>1.3614743640292601</v>
      </c>
      <c r="M274" s="107">
        <f t="shared" si="385"/>
        <v>1.0874628798153376</v>
      </c>
      <c r="N274" s="107">
        <f t="shared" si="385"/>
        <v>0.94436265384428331</v>
      </c>
      <c r="O274" s="107">
        <f t="shared" si="385"/>
        <v>1.4524531686779096</v>
      </c>
      <c r="P274" s="107">
        <f t="shared" si="385"/>
        <v>0.90999506104215755</v>
      </c>
      <c r="Q274" s="107">
        <f t="shared" si="385"/>
        <v>0.82623722794268772</v>
      </c>
      <c r="R274" s="107">
        <f t="shared" si="385"/>
        <v>0.98528095953318318</v>
      </c>
      <c r="S274" s="107">
        <f t="shared" si="385"/>
        <v>1.0552822417825518</v>
      </c>
      <c r="T274" s="107">
        <f t="shared" ref="T274:U274" si="386">(T30/T$88)/T$89</f>
        <v>0.52936936681686475</v>
      </c>
      <c r="U274" s="107">
        <f t="shared" si="386"/>
        <v>0.71057666895197058</v>
      </c>
      <c r="X274" s="280"/>
      <c r="Y274" s="280"/>
      <c r="Z274" s="280"/>
    </row>
    <row r="275" spans="1:26" x14ac:dyDescent="0.35">
      <c r="A275" s="238" t="s">
        <v>163</v>
      </c>
      <c r="B275" s="396"/>
      <c r="C275" s="263" t="s">
        <v>61</v>
      </c>
      <c r="D275" s="107"/>
      <c r="E275" s="107">
        <f t="shared" ref="E275:S275" si="387">(E31/E$88)/E$89</f>
        <v>3.6222569312563575</v>
      </c>
      <c r="F275" s="107">
        <f t="shared" si="387"/>
        <v>2.5610843873536999</v>
      </c>
      <c r="G275" s="107">
        <f t="shared" si="387"/>
        <v>1.7272265873135484</v>
      </c>
      <c r="H275" s="107">
        <f t="shared" si="387"/>
        <v>1.5335533401330368</v>
      </c>
      <c r="I275" s="107">
        <f t="shared" si="387"/>
        <v>2.0911011620256175</v>
      </c>
      <c r="J275" s="107">
        <f t="shared" si="387"/>
        <v>3.3546235886788929</v>
      </c>
      <c r="K275" s="107">
        <f t="shared" si="387"/>
        <v>4.3585728422117667</v>
      </c>
      <c r="L275" s="107">
        <f t="shared" si="387"/>
        <v>3.8881751012866133</v>
      </c>
      <c r="M275" s="107">
        <f t="shared" si="387"/>
        <v>6.6185914349904671</v>
      </c>
      <c r="N275" s="107">
        <f t="shared" si="387"/>
        <v>7.501429791995597</v>
      </c>
      <c r="O275" s="107">
        <f t="shared" si="387"/>
        <v>9.4134133087270246</v>
      </c>
      <c r="P275" s="107">
        <f t="shared" si="387"/>
        <v>7.7331987961327062</v>
      </c>
      <c r="Q275" s="107">
        <f t="shared" si="387"/>
        <v>7.507372005366042</v>
      </c>
      <c r="R275" s="107">
        <f t="shared" si="387"/>
        <v>7.4435562223636298</v>
      </c>
      <c r="S275" s="107">
        <f t="shared" si="387"/>
        <v>7.4879506986561264</v>
      </c>
      <c r="T275" s="107">
        <f t="shared" ref="T275:U275" si="388">(T31/T$88)/T$89</f>
        <v>3.873544953087197</v>
      </c>
      <c r="U275" s="107">
        <f t="shared" si="388"/>
        <v>3.4156607510001189</v>
      </c>
      <c r="X275" s="280"/>
      <c r="Y275" s="280"/>
      <c r="Z275" s="280"/>
    </row>
    <row r="276" spans="1:26" x14ac:dyDescent="0.35">
      <c r="A276" s="238" t="s">
        <v>163</v>
      </c>
      <c r="B276" s="396"/>
      <c r="C276" s="263" t="s">
        <v>62</v>
      </c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X276" s="280"/>
      <c r="Y276" s="280"/>
      <c r="Z276" s="280"/>
    </row>
    <row r="277" spans="1:26" x14ac:dyDescent="0.35">
      <c r="A277" s="238" t="s">
        <v>163</v>
      </c>
      <c r="B277" s="397"/>
      <c r="C277" s="282" t="s">
        <v>63</v>
      </c>
      <c r="D277" s="275"/>
      <c r="E277" s="275"/>
      <c r="F277" s="275"/>
      <c r="G277" s="275"/>
      <c r="H277" s="275"/>
      <c r="I277" s="275"/>
      <c r="J277" s="275"/>
      <c r="K277" s="275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X277" s="280"/>
      <c r="Y277" s="280"/>
      <c r="Z277" s="280"/>
    </row>
    <row r="278" spans="1:26" x14ac:dyDescent="0.35">
      <c r="A278" s="238" t="s">
        <v>163</v>
      </c>
      <c r="B278" s="395" t="s">
        <v>7</v>
      </c>
      <c r="C278" s="284" t="s">
        <v>59</v>
      </c>
      <c r="D278" s="305"/>
      <c r="E278" s="107">
        <f t="shared" si="383"/>
        <v>5.2484335592331384</v>
      </c>
      <c r="F278" s="107">
        <f t="shared" si="383"/>
        <v>5.8339958955335929</v>
      </c>
      <c r="G278" s="107">
        <f>(G34/G$88)/G$89</f>
        <v>8.1179111961805202</v>
      </c>
      <c r="H278" s="107">
        <f t="shared" si="383"/>
        <v>7.4672126546526503</v>
      </c>
      <c r="I278" s="107">
        <f t="shared" si="383"/>
        <v>12.394319030854462</v>
      </c>
      <c r="J278" s="107">
        <f t="shared" si="383"/>
        <v>24.438500067609862</v>
      </c>
      <c r="K278" s="107">
        <f t="shared" si="383"/>
        <v>28.978905934142514</v>
      </c>
      <c r="L278" s="107">
        <f t="shared" si="383"/>
        <v>26.549397631563696</v>
      </c>
      <c r="M278" s="107">
        <f t="shared" si="383"/>
        <v>34.65335824172908</v>
      </c>
      <c r="N278" s="107">
        <f t="shared" si="383"/>
        <v>49.286442263076118</v>
      </c>
      <c r="O278" s="107">
        <f t="shared" si="383"/>
        <v>79.155761898935552</v>
      </c>
      <c r="P278" s="107">
        <f t="shared" si="383"/>
        <v>60.710982513297161</v>
      </c>
      <c r="Q278" s="107">
        <f t="shared" si="383"/>
        <v>42.407613667489954</v>
      </c>
      <c r="R278" s="107">
        <f t="shared" si="383"/>
        <v>61.008788581331743</v>
      </c>
      <c r="S278" s="107">
        <f t="shared" si="383"/>
        <v>65.520319296268653</v>
      </c>
      <c r="T278" s="107">
        <f t="shared" ref="T278:U278" si="389">(T34/T$88)/T$89</f>
        <v>30.243331705486519</v>
      </c>
      <c r="U278" s="107">
        <f t="shared" si="389"/>
        <v>24.724636633223113</v>
      </c>
      <c r="X278" s="273"/>
      <c r="Y278" s="273"/>
      <c r="Z278" s="273"/>
    </row>
    <row r="279" spans="1:26" x14ac:dyDescent="0.35">
      <c r="A279" s="238" t="s">
        <v>163</v>
      </c>
      <c r="B279" s="396"/>
      <c r="C279" s="263" t="s">
        <v>60</v>
      </c>
      <c r="D279" s="107"/>
      <c r="E279" s="107">
        <f t="shared" ref="E279:S280" si="390">(E35/E$88)/E$89</f>
        <v>2.5052594789656752</v>
      </c>
      <c r="F279" s="107">
        <f t="shared" si="390"/>
        <v>1.2787303739896267</v>
      </c>
      <c r="G279" s="107">
        <f t="shared" si="390"/>
        <v>1.0250764771134897</v>
      </c>
      <c r="H279" s="107">
        <f t="shared" si="390"/>
        <v>0.62940840737951431</v>
      </c>
      <c r="I279" s="107">
        <f t="shared" si="390"/>
        <v>4.2158977190382494</v>
      </c>
      <c r="J279" s="107">
        <f t="shared" si="390"/>
        <v>11.081111462187755</v>
      </c>
      <c r="K279" s="107">
        <f t="shared" si="390"/>
        <v>12.476364860557286</v>
      </c>
      <c r="L279" s="107">
        <f t="shared" si="390"/>
        <v>9.3208581568071693</v>
      </c>
      <c r="M279" s="107">
        <f t="shared" si="390"/>
        <v>6.182552333188303</v>
      </c>
      <c r="N279" s="107">
        <f t="shared" si="390"/>
        <v>11.648387937680983</v>
      </c>
      <c r="O279" s="107">
        <f t="shared" si="390"/>
        <v>21.365191329093353</v>
      </c>
      <c r="P279" s="107">
        <f t="shared" si="390"/>
        <v>17.486995706794779</v>
      </c>
      <c r="Q279" s="107">
        <f t="shared" si="390"/>
        <v>9.7119154989654639</v>
      </c>
      <c r="R279" s="107">
        <f t="shared" si="390"/>
        <v>12.188417389839969</v>
      </c>
      <c r="S279" s="107">
        <f t="shared" si="390"/>
        <v>14.250663697910344</v>
      </c>
      <c r="T279" s="107">
        <f t="shared" ref="T279:U279" si="391">(T35/T$88)/T$89</f>
        <v>5.4217826773943534</v>
      </c>
      <c r="U279" s="107">
        <f t="shared" si="391"/>
        <v>5.2094499335238371</v>
      </c>
      <c r="X279" s="280"/>
      <c r="Y279" s="280"/>
      <c r="Z279" s="280"/>
    </row>
    <row r="280" spans="1:26" x14ac:dyDescent="0.35">
      <c r="A280" s="238" t="s">
        <v>163</v>
      </c>
      <c r="B280" s="396"/>
      <c r="C280" s="263" t="s">
        <v>61</v>
      </c>
      <c r="D280" s="107"/>
      <c r="E280" s="107">
        <f t="shared" si="390"/>
        <v>2.7431740802674622</v>
      </c>
      <c r="F280" s="107">
        <f t="shared" si="390"/>
        <v>4.5552655215439657</v>
      </c>
      <c r="G280" s="107">
        <f t="shared" si="390"/>
        <v>7.0928347190670298</v>
      </c>
      <c r="H280" s="107">
        <f t="shared" si="390"/>
        <v>6.8378042472731355</v>
      </c>
      <c r="I280" s="107">
        <f t="shared" si="390"/>
        <v>8.1784213118162103</v>
      </c>
      <c r="J280" s="107">
        <f t="shared" si="390"/>
        <v>13.357388605422106</v>
      </c>
      <c r="K280" s="107">
        <f t="shared" si="390"/>
        <v>16.502541073585228</v>
      </c>
      <c r="L280" s="107">
        <f t="shared" si="390"/>
        <v>17.228539474756531</v>
      </c>
      <c r="M280" s="107">
        <f t="shared" si="390"/>
        <v>28.470805908540786</v>
      </c>
      <c r="N280" s="107">
        <f t="shared" si="390"/>
        <v>37.638054325395139</v>
      </c>
      <c r="O280" s="107">
        <f t="shared" si="390"/>
        <v>57.790570569842203</v>
      </c>
      <c r="P280" s="107">
        <f t="shared" si="390"/>
        <v>43.223986806502374</v>
      </c>
      <c r="Q280" s="107">
        <f t="shared" si="390"/>
        <v>32.695698168524487</v>
      </c>
      <c r="R280" s="107">
        <f t="shared" si="390"/>
        <v>48.820371191491773</v>
      </c>
      <c r="S280" s="107">
        <f t="shared" si="390"/>
        <v>51.269655598358305</v>
      </c>
      <c r="T280" s="107">
        <f t="shared" ref="T280:U280" si="392">(T36/T$88)/T$89</f>
        <v>24.821549028092161</v>
      </c>
      <c r="U280" s="107">
        <f t="shared" si="392"/>
        <v>19.515186699699278</v>
      </c>
      <c r="X280" s="280"/>
      <c r="Y280" s="280"/>
      <c r="Z280" s="280"/>
    </row>
    <row r="281" spans="1:26" x14ac:dyDescent="0.35">
      <c r="A281" s="238" t="s">
        <v>163</v>
      </c>
      <c r="B281" s="396"/>
      <c r="C281" s="263" t="s">
        <v>62</v>
      </c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X281" s="280"/>
      <c r="Y281" s="280"/>
      <c r="Z281" s="280"/>
    </row>
    <row r="282" spans="1:26" x14ac:dyDescent="0.35">
      <c r="A282" s="238" t="s">
        <v>163</v>
      </c>
      <c r="B282" s="397"/>
      <c r="C282" s="282" t="s">
        <v>63</v>
      </c>
      <c r="D282" s="275"/>
      <c r="E282" s="275"/>
      <c r="F282" s="275"/>
      <c r="G282" s="275"/>
      <c r="H282" s="275"/>
      <c r="I282" s="275"/>
      <c r="J282" s="275"/>
      <c r="K282" s="275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X282" s="280"/>
      <c r="Y282" s="280"/>
      <c r="Z282" s="280"/>
    </row>
    <row r="283" spans="1:26" x14ac:dyDescent="0.35">
      <c r="A283" s="238" t="s">
        <v>163</v>
      </c>
      <c r="B283" s="395" t="s">
        <v>8</v>
      </c>
      <c r="C283" s="284" t="s">
        <v>59</v>
      </c>
      <c r="D283" s="305"/>
      <c r="E283" s="107">
        <f t="shared" si="383"/>
        <v>0.54969645139513035</v>
      </c>
      <c r="F283" s="107">
        <f t="shared" si="383"/>
        <v>1.4785665136167501</v>
      </c>
      <c r="G283" s="107">
        <f t="shared" si="383"/>
        <v>1.4732917650295261</v>
      </c>
      <c r="H283" s="107">
        <f t="shared" si="383"/>
        <v>1.6350008853680604</v>
      </c>
      <c r="I283" s="107">
        <f t="shared" si="383"/>
        <v>1.6637029622847792</v>
      </c>
      <c r="J283" s="107">
        <f t="shared" si="383"/>
        <v>2.3897567820647372</v>
      </c>
      <c r="K283" s="107">
        <f t="shared" si="383"/>
        <v>2.0382123760838398</v>
      </c>
      <c r="L283" s="107">
        <f t="shared" si="383"/>
        <v>1.216633436919397</v>
      </c>
      <c r="M283" s="107">
        <f t="shared" si="383"/>
        <v>1.6222293590605659</v>
      </c>
      <c r="N283" s="107">
        <f t="shared" si="383"/>
        <v>2.724983943600543</v>
      </c>
      <c r="O283" s="107">
        <f t="shared" si="383"/>
        <v>4.1221970369146232</v>
      </c>
      <c r="P283" s="107">
        <f t="shared" si="383"/>
        <v>3.0566693553633644</v>
      </c>
      <c r="Q283" s="107">
        <f t="shared" si="383"/>
        <v>3.5903847971256129</v>
      </c>
      <c r="R283" s="107">
        <f t="shared" si="383"/>
        <v>5.0717669447043212</v>
      </c>
      <c r="S283" s="107">
        <f t="shared" si="383"/>
        <v>5.2712447118846244</v>
      </c>
      <c r="T283" s="107">
        <f t="shared" ref="T283:U283" si="393">(T39/T$88)/T$89</f>
        <v>2.9469807167155624</v>
      </c>
      <c r="U283" s="107">
        <f t="shared" si="393"/>
        <v>2.7374453445369369</v>
      </c>
      <c r="X283" s="273"/>
      <c r="Y283" s="273"/>
      <c r="Z283" s="273"/>
    </row>
    <row r="284" spans="1:26" x14ac:dyDescent="0.35">
      <c r="A284" s="238" t="s">
        <v>163</v>
      </c>
      <c r="B284" s="396"/>
      <c r="C284" s="263" t="s">
        <v>60</v>
      </c>
      <c r="D284" s="107"/>
      <c r="E284" s="107">
        <f t="shared" ref="E284:S284" si="394">(E40/E$88)/E$89</f>
        <v>5.2833344600917827E-2</v>
      </c>
      <c r="F284" s="107">
        <f t="shared" si="394"/>
        <v>0.75855337690699365</v>
      </c>
      <c r="G284" s="107">
        <f t="shared" si="394"/>
        <v>2.4605932580134555E-2</v>
      </c>
      <c r="H284" s="107">
        <f t="shared" si="394"/>
        <v>0.31419060293772633</v>
      </c>
      <c r="I284" s="107">
        <f t="shared" si="394"/>
        <v>0.18136448419881787</v>
      </c>
      <c r="J284" s="107">
        <f t="shared" si="394"/>
        <v>0.50521164579450339</v>
      </c>
      <c r="K284" s="107">
        <f t="shared" si="394"/>
        <v>0.30929346683680609</v>
      </c>
      <c r="L284" s="107">
        <f t="shared" si="394"/>
        <v>0.10300004661416402</v>
      </c>
      <c r="M284" s="107">
        <f t="shared" si="394"/>
        <v>0.37335513680710414</v>
      </c>
      <c r="N284" s="107">
        <f t="shared" si="394"/>
        <v>0.90595345181199272</v>
      </c>
      <c r="O284" s="107">
        <f t="shared" si="394"/>
        <v>0.92997236607396017</v>
      </c>
      <c r="P284" s="107">
        <f t="shared" si="394"/>
        <v>0.50096120667364874</v>
      </c>
      <c r="Q284" s="107">
        <f t="shared" si="394"/>
        <v>0.90720406968068334</v>
      </c>
      <c r="R284" s="107">
        <f t="shared" si="394"/>
        <v>1.2042191371960458</v>
      </c>
      <c r="S284" s="107">
        <f t="shared" si="394"/>
        <v>1.8519827378757048</v>
      </c>
      <c r="T284" s="107">
        <f t="shared" ref="T284:U284" si="395">(T40/T$88)/T$89</f>
        <v>1.2314089647951325</v>
      </c>
      <c r="U284" s="107">
        <f t="shared" si="395"/>
        <v>1.0751392254338275</v>
      </c>
      <c r="X284" s="280"/>
      <c r="Y284" s="280"/>
      <c r="Z284" s="280"/>
    </row>
    <row r="285" spans="1:26" x14ac:dyDescent="0.35">
      <c r="A285" s="238" t="s">
        <v>163</v>
      </c>
      <c r="B285" s="396"/>
      <c r="C285" s="263" t="s">
        <v>61</v>
      </c>
      <c r="D285" s="107"/>
      <c r="E285" s="107">
        <f t="shared" ref="E285:S285" si="396">(E41/E$88)/E$89</f>
        <v>0.49686310679421258</v>
      </c>
      <c r="F285" s="107">
        <f t="shared" si="396"/>
        <v>0.72001313670975664</v>
      </c>
      <c r="G285" s="107">
        <f t="shared" si="396"/>
        <v>1.4486858324493914</v>
      </c>
      <c r="H285" s="107">
        <f t="shared" si="396"/>
        <v>1.3208102824303343</v>
      </c>
      <c r="I285" s="107">
        <f t="shared" si="396"/>
        <v>1.4823384780859614</v>
      </c>
      <c r="J285" s="107">
        <f t="shared" si="396"/>
        <v>1.8845451362702339</v>
      </c>
      <c r="K285" s="107">
        <f t="shared" si="396"/>
        <v>1.7289189092470338</v>
      </c>
      <c r="L285" s="107">
        <f t="shared" si="396"/>
        <v>1.1136333903052329</v>
      </c>
      <c r="M285" s="107">
        <f t="shared" si="396"/>
        <v>1.2488742222534619</v>
      </c>
      <c r="N285" s="107">
        <f t="shared" si="396"/>
        <v>1.8190304917885503</v>
      </c>
      <c r="O285" s="107">
        <f t="shared" si="396"/>
        <v>3.1922246708406639</v>
      </c>
      <c r="P285" s="107">
        <f t="shared" si="396"/>
        <v>2.5557081486897153</v>
      </c>
      <c r="Q285" s="107">
        <f t="shared" si="396"/>
        <v>2.6831807274449297</v>
      </c>
      <c r="R285" s="107">
        <f t="shared" si="396"/>
        <v>3.8675478075082759</v>
      </c>
      <c r="S285" s="107">
        <f t="shared" si="396"/>
        <v>3.4192619740089207</v>
      </c>
      <c r="T285" s="107">
        <f t="shared" ref="T285:U285" si="397">(T41/T$88)/T$89</f>
        <v>1.7155717519204303</v>
      </c>
      <c r="U285" s="107">
        <f t="shared" si="397"/>
        <v>1.6623061191031094</v>
      </c>
      <c r="X285" s="280"/>
      <c r="Y285" s="280"/>
      <c r="Z285" s="280"/>
    </row>
    <row r="286" spans="1:26" x14ac:dyDescent="0.35">
      <c r="A286" s="238" t="s">
        <v>163</v>
      </c>
      <c r="B286" s="396"/>
      <c r="C286" s="263" t="s">
        <v>62</v>
      </c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X286" s="280"/>
      <c r="Y286" s="280"/>
      <c r="Z286" s="280"/>
    </row>
    <row r="287" spans="1:26" x14ac:dyDescent="0.35">
      <c r="A287" s="238" t="s">
        <v>163</v>
      </c>
      <c r="B287" s="397"/>
      <c r="C287" s="282" t="s">
        <v>63</v>
      </c>
      <c r="D287" s="275"/>
      <c r="E287" s="275"/>
      <c r="F287" s="275"/>
      <c r="G287" s="275"/>
      <c r="H287" s="275"/>
      <c r="I287" s="275"/>
      <c r="J287" s="275"/>
      <c r="K287" s="27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X287" s="280"/>
      <c r="Y287" s="280"/>
      <c r="Z287" s="280"/>
    </row>
    <row r="288" spans="1:26" x14ac:dyDescent="0.35">
      <c r="A288" s="238" t="s">
        <v>163</v>
      </c>
      <c r="B288" s="395" t="s">
        <v>9</v>
      </c>
      <c r="C288" s="284" t="s">
        <v>59</v>
      </c>
      <c r="D288" s="107"/>
      <c r="E288" s="107">
        <f t="shared" si="383"/>
        <v>6.7712061278900837</v>
      </c>
      <c r="F288" s="107">
        <f t="shared" si="383"/>
        <v>2.3210726577096841</v>
      </c>
      <c r="G288" s="107">
        <f t="shared" si="383"/>
        <v>2.6060085363951488</v>
      </c>
      <c r="H288" s="107">
        <f t="shared" si="383"/>
        <v>1.5169738292461434</v>
      </c>
      <c r="I288" s="107">
        <f t="shared" si="383"/>
        <v>2.392782925933469</v>
      </c>
      <c r="J288" s="107">
        <f t="shared" si="383"/>
        <v>3.623846108789035</v>
      </c>
      <c r="K288" s="107">
        <f t="shared" si="383"/>
        <v>6.3774993187972262</v>
      </c>
      <c r="L288" s="107">
        <f t="shared" si="383"/>
        <v>3.9454586644345961</v>
      </c>
      <c r="M288" s="107">
        <f t="shared" si="383"/>
        <v>7.8644153582367204</v>
      </c>
      <c r="N288" s="107">
        <f t="shared" si="383"/>
        <v>10.518608651514292</v>
      </c>
      <c r="O288" s="107">
        <f t="shared" si="383"/>
        <v>16.729955405130813</v>
      </c>
      <c r="P288" s="107">
        <f t="shared" si="383"/>
        <v>15.380175460852326</v>
      </c>
      <c r="Q288" s="107">
        <f t="shared" si="383"/>
        <v>12.621572446537776</v>
      </c>
      <c r="R288" s="107">
        <f t="shared" si="383"/>
        <v>14.219082097112876</v>
      </c>
      <c r="S288" s="107">
        <f t="shared" si="383"/>
        <v>17.854717915664192</v>
      </c>
      <c r="T288" s="107">
        <f t="shared" ref="T288:U288" si="398">(T44/T$88)/T$89</f>
        <v>7.7883242174754228</v>
      </c>
      <c r="U288" s="107">
        <f t="shared" si="398"/>
        <v>6.76702443458408</v>
      </c>
      <c r="X288" s="273"/>
      <c r="Y288" s="273"/>
      <c r="Z288" s="273"/>
    </row>
    <row r="289" spans="1:26" x14ac:dyDescent="0.35">
      <c r="A289" s="238" t="s">
        <v>163</v>
      </c>
      <c r="B289" s="396"/>
      <c r="C289" s="263" t="s">
        <v>60</v>
      </c>
      <c r="D289" s="107"/>
      <c r="E289" s="107">
        <f t="shared" ref="E289:S289" si="399">(E45/E$88)/E$89</f>
        <v>5.9686136343169007</v>
      </c>
      <c r="F289" s="107">
        <f t="shared" si="399"/>
        <v>0</v>
      </c>
      <c r="G289" s="107">
        <f t="shared" si="399"/>
        <v>0.30784079956112548</v>
      </c>
      <c r="H289" s="107">
        <f t="shared" si="399"/>
        <v>0</v>
      </c>
      <c r="I289" s="107">
        <f t="shared" si="399"/>
        <v>0.41318164133256724</v>
      </c>
      <c r="J289" s="107">
        <f t="shared" si="399"/>
        <v>0.92155292833665425</v>
      </c>
      <c r="K289" s="107">
        <f t="shared" si="399"/>
        <v>0.93463746252409541</v>
      </c>
      <c r="L289" s="107">
        <f t="shared" si="399"/>
        <v>0.35758323417158017</v>
      </c>
      <c r="M289" s="107">
        <f t="shared" si="399"/>
        <v>9.1286027433284067E-2</v>
      </c>
      <c r="N289" s="107">
        <f t="shared" si="399"/>
        <v>0.49971019241507864</v>
      </c>
      <c r="O289" s="107">
        <f t="shared" si="399"/>
        <v>1.2437237830813517</v>
      </c>
      <c r="P289" s="107">
        <f t="shared" si="399"/>
        <v>0.96807903014859276</v>
      </c>
      <c r="Q289" s="107">
        <f t="shared" si="399"/>
        <v>0.52120876113933501</v>
      </c>
      <c r="R289" s="107">
        <f t="shared" si="399"/>
        <v>0.4243918538796822</v>
      </c>
      <c r="S289" s="107">
        <f t="shared" si="399"/>
        <v>0.39264362283986892</v>
      </c>
      <c r="T289" s="107">
        <f t="shared" ref="T289:U289" si="400">(T45/T$88)/T$89</f>
        <v>2.6398858622435732E-2</v>
      </c>
      <c r="U289" s="107">
        <f t="shared" si="400"/>
        <v>3.2676490502891786E-2</v>
      </c>
      <c r="X289" s="280"/>
      <c r="Y289" s="280"/>
      <c r="Z289" s="280"/>
    </row>
    <row r="290" spans="1:26" x14ac:dyDescent="0.35">
      <c r="A290" s="238" t="s">
        <v>163</v>
      </c>
      <c r="B290" s="396"/>
      <c r="C290" s="263" t="s">
        <v>61</v>
      </c>
      <c r="D290" s="107"/>
      <c r="E290" s="107">
        <f t="shared" ref="E290:S290" si="401">(E46/E$88)/E$89</f>
        <v>0.80259249357318252</v>
      </c>
      <c r="F290" s="107">
        <f t="shared" si="401"/>
        <v>2.3210726577096841</v>
      </c>
      <c r="G290" s="107">
        <f t="shared" si="401"/>
        <v>2.2981677368340234</v>
      </c>
      <c r="H290" s="107">
        <f t="shared" si="401"/>
        <v>1.5169738292461434</v>
      </c>
      <c r="I290" s="107">
        <f t="shared" si="401"/>
        <v>1.9796012846009021</v>
      </c>
      <c r="J290" s="107">
        <f t="shared" si="401"/>
        <v>2.7022931804523811</v>
      </c>
      <c r="K290" s="107">
        <f t="shared" si="401"/>
        <v>5.4428618562731295</v>
      </c>
      <c r="L290" s="107">
        <f t="shared" si="401"/>
        <v>3.5878754302630163</v>
      </c>
      <c r="M290" s="107">
        <f t="shared" si="401"/>
        <v>7.7731293308034362</v>
      </c>
      <c r="N290" s="107">
        <f t="shared" si="401"/>
        <v>10.018898459099212</v>
      </c>
      <c r="O290" s="107">
        <f t="shared" si="401"/>
        <v>15.486231622049459</v>
      </c>
      <c r="P290" s="107">
        <f t="shared" si="401"/>
        <v>14.412096430703734</v>
      </c>
      <c r="Q290" s="107">
        <f t="shared" si="401"/>
        <v>12.10036368539844</v>
      </c>
      <c r="R290" s="107">
        <f t="shared" si="401"/>
        <v>13.794690243233193</v>
      </c>
      <c r="S290" s="107">
        <f t="shared" si="401"/>
        <v>17.462074292824322</v>
      </c>
      <c r="T290" s="107">
        <f t="shared" ref="T290:U290" si="402">(T46/T$88)/T$89</f>
        <v>7.7619253588529871</v>
      </c>
      <c r="U290" s="107">
        <f t="shared" si="402"/>
        <v>6.734347944081188</v>
      </c>
      <c r="X290" s="280"/>
      <c r="Y290" s="280"/>
      <c r="Z290" s="280"/>
    </row>
    <row r="291" spans="1:26" x14ac:dyDescent="0.35">
      <c r="A291" s="238" t="s">
        <v>163</v>
      </c>
      <c r="B291" s="396"/>
      <c r="C291" s="263" t="s">
        <v>62</v>
      </c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X291" s="280"/>
      <c r="Y291" s="280"/>
      <c r="Z291" s="280"/>
    </row>
    <row r="292" spans="1:26" x14ac:dyDescent="0.35">
      <c r="A292" s="238" t="s">
        <v>163</v>
      </c>
      <c r="B292" s="397"/>
      <c r="C292" s="282" t="s">
        <v>63</v>
      </c>
      <c r="D292" s="275"/>
      <c r="E292" s="275"/>
      <c r="F292" s="275"/>
      <c r="G292" s="275"/>
      <c r="H292" s="275"/>
      <c r="I292" s="275"/>
      <c r="J292" s="275"/>
      <c r="K292" s="275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X292" s="280"/>
      <c r="Y292" s="280"/>
      <c r="Z292" s="280"/>
    </row>
    <row r="293" spans="1:26" x14ac:dyDescent="0.35">
      <c r="A293" s="238" t="s">
        <v>163</v>
      </c>
      <c r="B293" s="395" t="s">
        <v>1</v>
      </c>
      <c r="C293" s="284" t="s">
        <v>59</v>
      </c>
      <c r="D293" s="305"/>
      <c r="E293" s="107">
        <f t="shared" ref="E293:S308" si="403">(E49/E$88)/E$89</f>
        <v>2.5806460900704971</v>
      </c>
      <c r="F293" s="107">
        <f t="shared" si="403"/>
        <v>7.6659262907472971</v>
      </c>
      <c r="G293" s="107">
        <f t="shared" si="403"/>
        <v>1.5242350634431687</v>
      </c>
      <c r="H293" s="107">
        <f t="shared" si="403"/>
        <v>1.0519882771186189</v>
      </c>
      <c r="I293" s="107">
        <f t="shared" si="403"/>
        <v>2.6187156486539309</v>
      </c>
      <c r="J293" s="107">
        <f t="shared" si="403"/>
        <v>3.3164348486643518</v>
      </c>
      <c r="K293" s="107">
        <f t="shared" si="403"/>
        <v>4.4256420946211161</v>
      </c>
      <c r="L293" s="107">
        <f t="shared" si="403"/>
        <v>2.949312188601001</v>
      </c>
      <c r="M293" s="107">
        <f t="shared" si="403"/>
        <v>4.3371203471636051</v>
      </c>
      <c r="N293" s="107">
        <f t="shared" si="403"/>
        <v>5.4339567489590399</v>
      </c>
      <c r="O293" s="107">
        <f t="shared" si="403"/>
        <v>7.2386439522443577</v>
      </c>
      <c r="P293" s="107">
        <f t="shared" si="403"/>
        <v>5.5956454994341414</v>
      </c>
      <c r="Q293" s="107">
        <f t="shared" si="403"/>
        <v>4.6623104167467693</v>
      </c>
      <c r="R293" s="107">
        <f t="shared" si="403"/>
        <v>5.1124660350527744</v>
      </c>
      <c r="S293" s="107">
        <f t="shared" si="403"/>
        <v>5.9851650793168041</v>
      </c>
      <c r="T293" s="107">
        <f t="shared" ref="T293:U293" si="404">(T49/T$88)/T$89</f>
        <v>2.4380121459076984</v>
      </c>
      <c r="U293" s="107">
        <f t="shared" si="404"/>
        <v>2.6200907547522876</v>
      </c>
      <c r="X293" s="273"/>
      <c r="Y293" s="273"/>
      <c r="Z293" s="273"/>
    </row>
    <row r="294" spans="1:26" x14ac:dyDescent="0.35">
      <c r="A294" s="238" t="s">
        <v>163</v>
      </c>
      <c r="B294" s="396"/>
      <c r="C294" s="263" t="s">
        <v>60</v>
      </c>
      <c r="D294" s="107"/>
      <c r="E294" s="107">
        <f t="shared" ref="E294:S294" si="405">(E50/E$88)/E$89</f>
        <v>0.16145592691338323</v>
      </c>
      <c r="F294" s="107">
        <f t="shared" si="405"/>
        <v>5.4505255307560079</v>
      </c>
      <c r="G294" s="107">
        <f t="shared" si="405"/>
        <v>2.7453251200147105E-2</v>
      </c>
      <c r="H294" s="107">
        <f t="shared" si="405"/>
        <v>6.2571281964787728E-2</v>
      </c>
      <c r="I294" s="107">
        <f t="shared" si="405"/>
        <v>0.82727677630171792</v>
      </c>
      <c r="J294" s="107">
        <f t="shared" si="405"/>
        <v>0.97663352469799614</v>
      </c>
      <c r="K294" s="107">
        <f t="shared" si="405"/>
        <v>1.3269219563837871</v>
      </c>
      <c r="L294" s="107">
        <f t="shared" si="405"/>
        <v>0.36258118884898444</v>
      </c>
      <c r="M294" s="107">
        <f t="shared" si="405"/>
        <v>0.38788578009632668</v>
      </c>
      <c r="N294" s="107">
        <f t="shared" si="405"/>
        <v>0.53830544422810989</v>
      </c>
      <c r="O294" s="107">
        <f t="shared" si="405"/>
        <v>0.96759958198807028</v>
      </c>
      <c r="P294" s="107">
        <f t="shared" si="405"/>
        <v>0.6957221926369378</v>
      </c>
      <c r="Q294" s="107">
        <f t="shared" si="405"/>
        <v>0.6602693240489671</v>
      </c>
      <c r="R294" s="107">
        <f t="shared" si="405"/>
        <v>0.5458071336092899</v>
      </c>
      <c r="S294" s="107">
        <f t="shared" si="405"/>
        <v>0.59814677630231861</v>
      </c>
      <c r="T294" s="107">
        <f t="shared" ref="T294:U294" si="406">(T50/T$88)/T$89</f>
        <v>0.44357870199248906</v>
      </c>
      <c r="U294" s="107">
        <f t="shared" si="406"/>
        <v>0.70733306512617322</v>
      </c>
      <c r="X294" s="280"/>
      <c r="Y294" s="280"/>
      <c r="Z294" s="280"/>
    </row>
    <row r="295" spans="1:26" x14ac:dyDescent="0.35">
      <c r="A295" s="238" t="s">
        <v>163</v>
      </c>
      <c r="B295" s="396"/>
      <c r="C295" s="263" t="s">
        <v>61</v>
      </c>
      <c r="D295" s="107"/>
      <c r="E295" s="107">
        <f t="shared" ref="E295:S295" si="407">(E51/E$88)/E$89</f>
        <v>2.419190163157114</v>
      </c>
      <c r="F295" s="107">
        <f t="shared" si="407"/>
        <v>2.2154007599912897</v>
      </c>
      <c r="G295" s="107">
        <f t="shared" si="407"/>
        <v>1.4967818122430216</v>
      </c>
      <c r="H295" s="107">
        <f t="shared" si="407"/>
        <v>0.98941699515383097</v>
      </c>
      <c r="I295" s="107">
        <f t="shared" si="407"/>
        <v>1.791438872352213</v>
      </c>
      <c r="J295" s="107">
        <f t="shared" si="407"/>
        <v>2.339801323966356</v>
      </c>
      <c r="K295" s="107">
        <f t="shared" si="407"/>
        <v>3.0987201382373288</v>
      </c>
      <c r="L295" s="107">
        <f t="shared" si="407"/>
        <v>2.5867309997520165</v>
      </c>
      <c r="M295" s="107">
        <f t="shared" si="407"/>
        <v>3.9492345670672777</v>
      </c>
      <c r="N295" s="107">
        <f t="shared" si="407"/>
        <v>4.8956513047309302</v>
      </c>
      <c r="O295" s="107">
        <f t="shared" si="407"/>
        <v>6.2710443702562877</v>
      </c>
      <c r="P295" s="107">
        <f t="shared" si="407"/>
        <v>4.8999233067972039</v>
      </c>
      <c r="Q295" s="107">
        <f t="shared" si="407"/>
        <v>4.0020410926978016</v>
      </c>
      <c r="R295" s="107">
        <f t="shared" si="407"/>
        <v>4.5666589014434846</v>
      </c>
      <c r="S295" s="107">
        <f t="shared" si="407"/>
        <v>5.3870183030144849</v>
      </c>
      <c r="T295" s="107">
        <f t="shared" ref="T295:U295" si="408">(T51/T$88)/T$89</f>
        <v>1.9944334439152094</v>
      </c>
      <c r="U295" s="107">
        <f t="shared" si="408"/>
        <v>1.9127576896261147</v>
      </c>
      <c r="X295" s="280"/>
      <c r="Y295" s="280"/>
      <c r="Z295" s="280"/>
    </row>
    <row r="296" spans="1:26" x14ac:dyDescent="0.35">
      <c r="A296" s="238" t="s">
        <v>163</v>
      </c>
      <c r="B296" s="396"/>
      <c r="C296" s="263" t="s">
        <v>62</v>
      </c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X296" s="280"/>
      <c r="Y296" s="280"/>
      <c r="Z296" s="280"/>
    </row>
    <row r="297" spans="1:26" x14ac:dyDescent="0.35">
      <c r="A297" s="238" t="s">
        <v>163</v>
      </c>
      <c r="B297" s="397"/>
      <c r="C297" s="282" t="s">
        <v>63</v>
      </c>
      <c r="D297" s="275"/>
      <c r="E297" s="275"/>
      <c r="F297" s="275"/>
      <c r="G297" s="275"/>
      <c r="H297" s="275"/>
      <c r="I297" s="275"/>
      <c r="J297" s="275"/>
      <c r="K297" s="275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X297" s="280"/>
      <c r="Y297" s="280"/>
      <c r="Z297" s="280"/>
    </row>
    <row r="298" spans="1:26" x14ac:dyDescent="0.35">
      <c r="A298" s="238" t="s">
        <v>163</v>
      </c>
      <c r="B298" s="393" t="s">
        <v>166</v>
      </c>
      <c r="C298" s="279" t="s">
        <v>59</v>
      </c>
      <c r="D298" s="107"/>
      <c r="E298" s="107">
        <f t="shared" si="403"/>
        <v>1.5052700596124291</v>
      </c>
      <c r="F298" s="107">
        <f t="shared" si="403"/>
        <v>0.29900296211925831</v>
      </c>
      <c r="G298" s="107">
        <f t="shared" si="403"/>
        <v>0.3526315985998979</v>
      </c>
      <c r="H298" s="107">
        <f t="shared" si="403"/>
        <v>0.25011864351392243</v>
      </c>
      <c r="I298" s="107">
        <f t="shared" si="403"/>
        <v>0.22525933250408367</v>
      </c>
      <c r="J298" s="107">
        <f t="shared" si="403"/>
        <v>0.41506364857279271</v>
      </c>
      <c r="K298" s="107">
        <f t="shared" si="403"/>
        <v>1.0478418504706104</v>
      </c>
      <c r="L298" s="107">
        <f t="shared" si="403"/>
        <v>0.89829619338000755</v>
      </c>
      <c r="M298" s="107">
        <f t="shared" si="403"/>
        <v>0.514656849482375</v>
      </c>
      <c r="N298" s="107">
        <f t="shared" si="403"/>
        <v>0.77483168328969576</v>
      </c>
      <c r="O298" s="107">
        <f t="shared" si="403"/>
        <v>1.6641234842503971</v>
      </c>
      <c r="P298" s="107">
        <f t="shared" si="403"/>
        <v>2.590575356070798</v>
      </c>
      <c r="Q298" s="107">
        <f t="shared" si="403"/>
        <v>2.9347076260127958</v>
      </c>
      <c r="R298" s="107">
        <f t="shared" si="403"/>
        <v>7.6961723477827881</v>
      </c>
      <c r="S298" s="107">
        <f t="shared" si="403"/>
        <v>3.8419152822583351</v>
      </c>
      <c r="T298" s="107">
        <f t="shared" ref="T298:U298" si="409">(T54/T$88)/T$89</f>
        <v>0.93621157405299338</v>
      </c>
      <c r="U298" s="107">
        <f t="shared" si="409"/>
        <v>0.81109181680919262</v>
      </c>
      <c r="X298" s="273"/>
      <c r="Y298" s="273"/>
      <c r="Z298" s="273"/>
    </row>
    <row r="299" spans="1:26" x14ac:dyDescent="0.35">
      <c r="A299" s="238" t="s">
        <v>163</v>
      </c>
      <c r="B299" s="390"/>
      <c r="C299" s="263" t="s">
        <v>60</v>
      </c>
      <c r="D299" s="107"/>
      <c r="E299" s="107">
        <f t="shared" ref="E299:S299" si="410">(E55/E$88)/E$89</f>
        <v>1.2885557714592539</v>
      </c>
      <c r="F299" s="107">
        <f t="shared" si="410"/>
        <v>0.13572412023724789</v>
      </c>
      <c r="G299" s="107">
        <f t="shared" si="410"/>
        <v>0.17517888379485427</v>
      </c>
      <c r="H299" s="107">
        <f t="shared" si="410"/>
        <v>0.16122604053343365</v>
      </c>
      <c r="I299" s="107">
        <f t="shared" si="410"/>
        <v>3.3913143760441425E-2</v>
      </c>
      <c r="J299" s="107">
        <f t="shared" si="410"/>
        <v>4.2902352030295965E-2</v>
      </c>
      <c r="K299" s="107">
        <f t="shared" si="410"/>
        <v>0.28212410247165082</v>
      </c>
      <c r="L299" s="107">
        <f t="shared" si="410"/>
        <v>0.10235980489102427</v>
      </c>
      <c r="M299" s="107">
        <f t="shared" si="410"/>
        <v>2.1619764178033313E-2</v>
      </c>
      <c r="N299" s="107">
        <f t="shared" si="410"/>
        <v>3.0879336028260443E-2</v>
      </c>
      <c r="O299" s="107">
        <f t="shared" si="410"/>
        <v>9.4809166793030641E-2</v>
      </c>
      <c r="P299" s="107">
        <f t="shared" si="410"/>
        <v>7.6268294769877829E-2</v>
      </c>
      <c r="Q299" s="107">
        <f t="shared" si="410"/>
        <v>8.7571079932885001E-2</v>
      </c>
      <c r="R299" s="107">
        <f t="shared" si="410"/>
        <v>8.3907922913565386E-2</v>
      </c>
      <c r="S299" s="107">
        <f t="shared" si="410"/>
        <v>0.35057201778619085</v>
      </c>
      <c r="T299" s="107">
        <f t="shared" ref="T299:U299" si="411">(T55/T$88)/T$89</f>
        <v>0.24647077128802783</v>
      </c>
      <c r="U299" s="107">
        <f t="shared" si="411"/>
        <v>0.20920334774475766</v>
      </c>
      <c r="X299" s="280"/>
      <c r="Y299" s="280"/>
      <c r="Z299" s="280"/>
    </row>
    <row r="300" spans="1:26" x14ac:dyDescent="0.35">
      <c r="A300" s="238" t="s">
        <v>163</v>
      </c>
      <c r="B300" s="390"/>
      <c r="C300" s="263" t="s">
        <v>61</v>
      </c>
      <c r="D300" s="107"/>
      <c r="E300" s="107">
        <f t="shared" ref="E300:S300" si="412">(E56/E$88)/E$89</f>
        <v>0.21671428815317512</v>
      </c>
      <c r="F300" s="107">
        <f t="shared" si="412"/>
        <v>0.16327884188201044</v>
      </c>
      <c r="G300" s="107">
        <f t="shared" si="412"/>
        <v>0.17745271480504365</v>
      </c>
      <c r="H300" s="107">
        <f t="shared" si="412"/>
        <v>8.8892602980488761E-2</v>
      </c>
      <c r="I300" s="107">
        <f t="shared" si="412"/>
        <v>0.19134618874364226</v>
      </c>
      <c r="J300" s="107">
        <f t="shared" si="412"/>
        <v>0.3721612965424968</v>
      </c>
      <c r="K300" s="107">
        <f t="shared" si="412"/>
        <v>0.76571774799895953</v>
      </c>
      <c r="L300" s="107">
        <f t="shared" si="412"/>
        <v>0.79593638848898329</v>
      </c>
      <c r="M300" s="107">
        <f t="shared" si="412"/>
        <v>0.49303708530434165</v>
      </c>
      <c r="N300" s="107">
        <f t="shared" si="412"/>
        <v>0.74395234726143522</v>
      </c>
      <c r="O300" s="107">
        <f t="shared" si="412"/>
        <v>1.5693143174573667</v>
      </c>
      <c r="P300" s="107">
        <f t="shared" si="412"/>
        <v>2.5143070613009204</v>
      </c>
      <c r="Q300" s="107">
        <f t="shared" si="412"/>
        <v>2.8471365460799105</v>
      </c>
      <c r="R300" s="107">
        <f t="shared" si="412"/>
        <v>7.6122644248692239</v>
      </c>
      <c r="S300" s="107">
        <f t="shared" si="412"/>
        <v>3.4913432644721447</v>
      </c>
      <c r="T300" s="107">
        <f t="shared" ref="T300:U300" si="413">(T56/T$88)/T$89</f>
        <v>0.68974080276496541</v>
      </c>
      <c r="U300" s="107">
        <f t="shared" si="413"/>
        <v>0.60188846906443505</v>
      </c>
      <c r="X300" s="280"/>
      <c r="Y300" s="280"/>
      <c r="Z300" s="280"/>
    </row>
    <row r="301" spans="1:26" x14ac:dyDescent="0.35">
      <c r="A301" s="238" t="s">
        <v>163</v>
      </c>
      <c r="B301" s="390"/>
      <c r="C301" s="263" t="s">
        <v>62</v>
      </c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X301" s="280"/>
      <c r="Y301" s="280"/>
      <c r="Z301" s="280"/>
    </row>
    <row r="302" spans="1:26" x14ac:dyDescent="0.35">
      <c r="A302" s="238" t="s">
        <v>163</v>
      </c>
      <c r="B302" s="391"/>
      <c r="C302" s="282" t="s">
        <v>63</v>
      </c>
      <c r="D302" s="275"/>
      <c r="E302" s="275"/>
      <c r="F302" s="275"/>
      <c r="G302" s="275"/>
      <c r="H302" s="275"/>
      <c r="I302" s="275"/>
      <c r="J302" s="275"/>
      <c r="K302" s="275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X302" s="280"/>
      <c r="Y302" s="280"/>
      <c r="Z302" s="280"/>
    </row>
    <row r="303" spans="1:26" x14ac:dyDescent="0.35">
      <c r="A303" s="238" t="s">
        <v>163</v>
      </c>
      <c r="B303" s="395" t="s">
        <v>11</v>
      </c>
      <c r="C303" s="284" t="s">
        <v>59</v>
      </c>
      <c r="D303" s="305"/>
      <c r="E303" s="305">
        <f t="shared" si="403"/>
        <v>4.833510250792151</v>
      </c>
      <c r="F303" s="305">
        <f t="shared" si="403"/>
        <v>3.8205644526478593</v>
      </c>
      <c r="G303" s="305">
        <f t="shared" si="403"/>
        <v>5.5041409572849576</v>
      </c>
      <c r="H303" s="305">
        <f t="shared" si="403"/>
        <v>1.9551084902573819</v>
      </c>
      <c r="I303" s="305">
        <f t="shared" si="403"/>
        <v>2.687068565800169</v>
      </c>
      <c r="J303" s="305">
        <f t="shared" si="403"/>
        <v>4.4581374100756515</v>
      </c>
      <c r="K303" s="305">
        <f t="shared" si="403"/>
        <v>6.1991267290050773</v>
      </c>
      <c r="L303" s="305">
        <f t="shared" si="403"/>
        <v>5.4429427609407517</v>
      </c>
      <c r="M303" s="305">
        <f t="shared" si="403"/>
        <v>6.6324508210539559</v>
      </c>
      <c r="N303" s="305">
        <f t="shared" si="403"/>
        <v>8.5934293405050841</v>
      </c>
      <c r="O303" s="305">
        <f t="shared" si="403"/>
        <v>13.53830976944961</v>
      </c>
      <c r="P303" s="305">
        <f t="shared" si="403"/>
        <v>13.125075326708648</v>
      </c>
      <c r="Q303" s="305">
        <f t="shared" si="403"/>
        <v>10.914533874181011</v>
      </c>
      <c r="R303" s="305">
        <f t="shared" si="403"/>
        <v>11.80500554436245</v>
      </c>
      <c r="S303" s="305">
        <f t="shared" si="403"/>
        <v>10.835973715958337</v>
      </c>
      <c r="T303" s="305">
        <f t="shared" ref="T303:U303" si="414">(T59/T$88)/T$89</f>
        <v>5.2306438521816938</v>
      </c>
      <c r="U303" s="305">
        <f t="shared" si="414"/>
        <v>4.0417022233603213</v>
      </c>
      <c r="X303" s="273"/>
      <c r="Y303" s="273"/>
      <c r="Z303" s="273"/>
    </row>
    <row r="304" spans="1:26" x14ac:dyDescent="0.35">
      <c r="A304" s="238" t="s">
        <v>163</v>
      </c>
      <c r="B304" s="396"/>
      <c r="C304" s="263" t="s">
        <v>60</v>
      </c>
      <c r="D304" s="107"/>
      <c r="E304" s="107">
        <f t="shared" ref="E304:S304" si="415">(E60/E$88)/E$89</f>
        <v>0.24707932281372028</v>
      </c>
      <c r="F304" s="107">
        <f t="shared" si="415"/>
        <v>6.9219120732822333E-3</v>
      </c>
      <c r="G304" s="107">
        <f t="shared" si="415"/>
        <v>3.0919892846824384</v>
      </c>
      <c r="H304" s="107">
        <f t="shared" si="415"/>
        <v>0.4221043160550253</v>
      </c>
      <c r="I304" s="107">
        <f t="shared" si="415"/>
        <v>0.48514915631056998</v>
      </c>
      <c r="J304" s="107">
        <f t="shared" si="415"/>
        <v>1.3073704890394957</v>
      </c>
      <c r="K304" s="107">
        <f t="shared" si="415"/>
        <v>1.7698999447188508</v>
      </c>
      <c r="L304" s="107">
        <f t="shared" si="415"/>
        <v>1.212461806879001</v>
      </c>
      <c r="M304" s="107">
        <f t="shared" si="415"/>
        <v>0.78497748126746891</v>
      </c>
      <c r="N304" s="107">
        <f t="shared" si="415"/>
        <v>1.938318968050351</v>
      </c>
      <c r="O304" s="107">
        <f t="shared" si="415"/>
        <v>3.7408733664813112</v>
      </c>
      <c r="P304" s="107">
        <f t="shared" si="415"/>
        <v>3.8215077362113448</v>
      </c>
      <c r="Q304" s="107">
        <f t="shared" si="415"/>
        <v>2.9717798942653535</v>
      </c>
      <c r="R304" s="107">
        <f t="shared" si="415"/>
        <v>2.6243345435537035</v>
      </c>
      <c r="S304" s="107">
        <f t="shared" si="415"/>
        <v>3.1993230171097324</v>
      </c>
      <c r="T304" s="107">
        <f t="shared" ref="T304:U304" si="416">(T60/T$88)/T$89</f>
        <v>1.5781929235247132</v>
      </c>
      <c r="U304" s="107">
        <f t="shared" si="416"/>
        <v>1.4060237024203144</v>
      </c>
      <c r="X304" s="280"/>
      <c r="Y304" s="280"/>
      <c r="Z304" s="280"/>
    </row>
    <row r="305" spans="1:26" x14ac:dyDescent="0.35">
      <c r="A305" s="238" t="s">
        <v>163</v>
      </c>
      <c r="B305" s="396"/>
      <c r="C305" s="263" t="s">
        <v>61</v>
      </c>
      <c r="D305" s="107"/>
      <c r="E305" s="107">
        <f t="shared" ref="E305:S305" si="417">(E61/E$88)/E$89</f>
        <v>4.5864309279784301</v>
      </c>
      <c r="F305" s="107">
        <f t="shared" si="417"/>
        <v>3.8136425405745777</v>
      </c>
      <c r="G305" s="107">
        <f t="shared" si="417"/>
        <v>2.4121516726025192</v>
      </c>
      <c r="H305" s="107">
        <f t="shared" si="417"/>
        <v>1.5330041742023564</v>
      </c>
      <c r="I305" s="107">
        <f t="shared" si="417"/>
        <v>2.2019194094895993</v>
      </c>
      <c r="J305" s="107">
        <f t="shared" si="417"/>
        <v>3.1507669210361549</v>
      </c>
      <c r="K305" s="107">
        <f t="shared" si="417"/>
        <v>4.4292267842862261</v>
      </c>
      <c r="L305" s="107">
        <f t="shared" si="417"/>
        <v>4.2304809540617505</v>
      </c>
      <c r="M305" s="107">
        <f t="shared" si="417"/>
        <v>5.8474733397864869</v>
      </c>
      <c r="N305" s="107">
        <f t="shared" si="417"/>
        <v>6.6551103724547334</v>
      </c>
      <c r="O305" s="107">
        <f t="shared" si="417"/>
        <v>9.7974364029682999</v>
      </c>
      <c r="P305" s="107">
        <f t="shared" si="417"/>
        <v>9.3035675904973019</v>
      </c>
      <c r="Q305" s="107">
        <f t="shared" si="417"/>
        <v>7.9427539799156577</v>
      </c>
      <c r="R305" s="107">
        <f t="shared" si="417"/>
        <v>9.1806710008087453</v>
      </c>
      <c r="S305" s="107">
        <f t="shared" si="417"/>
        <v>7.636650698848606</v>
      </c>
      <c r="T305" s="107">
        <f t="shared" ref="T305:U305" si="418">(T61/T$88)/T$89</f>
        <v>3.6524509286569815</v>
      </c>
      <c r="U305" s="107">
        <f t="shared" si="418"/>
        <v>2.6356785209400067</v>
      </c>
      <c r="X305" s="280"/>
      <c r="Y305" s="280"/>
      <c r="Z305" s="280"/>
    </row>
    <row r="306" spans="1:26" x14ac:dyDescent="0.35">
      <c r="A306" s="238" t="s">
        <v>163</v>
      </c>
      <c r="B306" s="396"/>
      <c r="C306" s="263" t="s">
        <v>62</v>
      </c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X306" s="280"/>
      <c r="Y306" s="280"/>
      <c r="Z306" s="280"/>
    </row>
    <row r="307" spans="1:26" x14ac:dyDescent="0.35">
      <c r="A307" s="238" t="s">
        <v>163</v>
      </c>
      <c r="B307" s="397"/>
      <c r="C307" s="282" t="s">
        <v>63</v>
      </c>
      <c r="D307" s="275"/>
      <c r="E307" s="275"/>
      <c r="F307" s="275"/>
      <c r="G307" s="275"/>
      <c r="H307" s="275"/>
      <c r="I307" s="275"/>
      <c r="J307" s="275"/>
      <c r="K307" s="275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X307" s="280"/>
      <c r="Y307" s="280"/>
      <c r="Z307" s="280"/>
    </row>
    <row r="308" spans="1:26" x14ac:dyDescent="0.35">
      <c r="A308" s="238" t="s">
        <v>163</v>
      </c>
      <c r="B308" s="396" t="s">
        <v>12</v>
      </c>
      <c r="C308" s="279" t="s">
        <v>59</v>
      </c>
      <c r="D308" s="107"/>
      <c r="E308" s="107">
        <f t="shared" si="403"/>
        <v>7.2361621940797995</v>
      </c>
      <c r="F308" s="107">
        <f t="shared" si="403"/>
        <v>6.4288497761003844</v>
      </c>
      <c r="G308" s="107">
        <f t="shared" si="403"/>
        <v>1.0097345340446044</v>
      </c>
      <c r="H308" s="107">
        <f t="shared" si="403"/>
        <v>2.4653924343768074</v>
      </c>
      <c r="I308" s="107">
        <f t="shared" si="403"/>
        <v>0.77966010854380718</v>
      </c>
      <c r="J308" s="107">
        <f t="shared" si="403"/>
        <v>1.1150993262127484</v>
      </c>
      <c r="K308" s="107">
        <f t="shared" si="403"/>
        <v>1.5190838388257899</v>
      </c>
      <c r="L308" s="107">
        <f t="shared" si="403"/>
        <v>1.0470041368067169</v>
      </c>
      <c r="M308" s="107">
        <f t="shared" si="403"/>
        <v>0.95611807087766054</v>
      </c>
      <c r="N308" s="107">
        <f t="shared" si="403"/>
        <v>1.6046717735391964</v>
      </c>
      <c r="O308" s="107">
        <f t="shared" si="403"/>
        <v>2.4354873945735682</v>
      </c>
      <c r="P308" s="107">
        <f t="shared" si="403"/>
        <v>2.1207106877164925</v>
      </c>
      <c r="Q308" s="107">
        <f t="shared" si="403"/>
        <v>1.5223064777621587</v>
      </c>
      <c r="R308" s="107">
        <f t="shared" si="403"/>
        <v>1.7703417033469651</v>
      </c>
      <c r="S308" s="107">
        <f t="shared" si="403"/>
        <v>2.8239878953417099</v>
      </c>
      <c r="T308" s="107">
        <f t="shared" ref="T308:U308" si="419">(T64/T$88)/T$89</f>
        <v>1.2217093445379683</v>
      </c>
      <c r="U308" s="107">
        <f t="shared" si="419"/>
        <v>1.1048794161472872</v>
      </c>
      <c r="X308" s="273"/>
      <c r="Y308" s="273"/>
      <c r="Z308" s="273"/>
    </row>
    <row r="309" spans="1:26" x14ac:dyDescent="0.35">
      <c r="A309" s="238" t="s">
        <v>163</v>
      </c>
      <c r="B309" s="396"/>
      <c r="C309" s="263" t="s">
        <v>60</v>
      </c>
      <c r="D309" s="107"/>
      <c r="E309" s="107">
        <f t="shared" ref="E309:S309" si="420">(E65/E$88)/E$89</f>
        <v>6.0040174754021951</v>
      </c>
      <c r="F309" s="107">
        <f t="shared" si="420"/>
        <v>5.2431590382909024</v>
      </c>
      <c r="G309" s="107">
        <f t="shared" si="420"/>
        <v>0.40629549559627914</v>
      </c>
      <c r="H309" s="107">
        <f t="shared" si="420"/>
        <v>2.0525609991863498</v>
      </c>
      <c r="I309" s="107">
        <f t="shared" si="420"/>
        <v>0.11286718631481897</v>
      </c>
      <c r="J309" s="107">
        <f t="shared" si="420"/>
        <v>0.30398551292557607</v>
      </c>
      <c r="K309" s="107">
        <f t="shared" si="420"/>
        <v>0.42167924142535956</v>
      </c>
      <c r="L309" s="107">
        <f t="shared" si="420"/>
        <v>8.0260060122118948E-2</v>
      </c>
      <c r="M309" s="107">
        <f t="shared" si="420"/>
        <v>0.10134255757389315</v>
      </c>
      <c r="N309" s="107">
        <f t="shared" si="420"/>
        <v>8.99662027403728E-2</v>
      </c>
      <c r="O309" s="107">
        <f t="shared" si="420"/>
        <v>0.14308530966524627</v>
      </c>
      <c r="P309" s="107">
        <f t="shared" si="420"/>
        <v>0.10348759202231506</v>
      </c>
      <c r="Q309" s="107">
        <f t="shared" si="420"/>
        <v>0.22162158472844345</v>
      </c>
      <c r="R309" s="107">
        <f t="shared" si="420"/>
        <v>0.16566892372690856</v>
      </c>
      <c r="S309" s="107">
        <f t="shared" si="420"/>
        <v>0.2254245261117723</v>
      </c>
      <c r="T309" s="107">
        <f t="shared" ref="T309:U309" si="421">(T65/T$88)/T$89</f>
        <v>6.9361229215175374E-2</v>
      </c>
      <c r="U309" s="107">
        <f t="shared" si="421"/>
        <v>3.4044499159473364E-2</v>
      </c>
      <c r="X309" s="280"/>
      <c r="Y309" s="280"/>
      <c r="Z309" s="280"/>
    </row>
    <row r="310" spans="1:26" x14ac:dyDescent="0.35">
      <c r="A310" s="238" t="s">
        <v>163</v>
      </c>
      <c r="B310" s="396"/>
      <c r="C310" s="263" t="s">
        <v>61</v>
      </c>
      <c r="D310" s="107"/>
      <c r="E310" s="107">
        <f t="shared" ref="E310:S310" si="422">(E66/E$88)/E$89</f>
        <v>1.2321447186776033</v>
      </c>
      <c r="F310" s="107">
        <f t="shared" si="422"/>
        <v>1.1856907378094821</v>
      </c>
      <c r="G310" s="107">
        <f t="shared" si="422"/>
        <v>0.60343903844832536</v>
      </c>
      <c r="H310" s="107">
        <f t="shared" si="422"/>
        <v>0.41283143519045773</v>
      </c>
      <c r="I310" s="107">
        <f t="shared" si="422"/>
        <v>0.66679292222898834</v>
      </c>
      <c r="J310" s="107">
        <f t="shared" si="422"/>
        <v>0.81111381328717236</v>
      </c>
      <c r="K310" s="107">
        <f t="shared" si="422"/>
        <v>1.0974045974004303</v>
      </c>
      <c r="L310" s="107">
        <f t="shared" si="422"/>
        <v>0.96674407668459794</v>
      </c>
      <c r="M310" s="107">
        <f t="shared" si="422"/>
        <v>0.85477551330376744</v>
      </c>
      <c r="N310" s="107">
        <f t="shared" si="422"/>
        <v>1.5147055707988235</v>
      </c>
      <c r="O310" s="107">
        <f t="shared" si="422"/>
        <v>2.2924020849083222</v>
      </c>
      <c r="P310" s="107">
        <f t="shared" si="422"/>
        <v>2.0172230956941775</v>
      </c>
      <c r="Q310" s="107">
        <f t="shared" si="422"/>
        <v>1.3006848930337152</v>
      </c>
      <c r="R310" s="107">
        <f t="shared" si="422"/>
        <v>1.6046727796200564</v>
      </c>
      <c r="S310" s="107">
        <f t="shared" si="422"/>
        <v>2.5985633692299372</v>
      </c>
      <c r="T310" s="107">
        <f t="shared" ref="T310:U310" si="423">(T66/T$88)/T$89</f>
        <v>1.152348115322793</v>
      </c>
      <c r="U310" s="107">
        <f t="shared" si="423"/>
        <v>1.070834916987814</v>
      </c>
      <c r="X310" s="280"/>
      <c r="Y310" s="280"/>
      <c r="Z310" s="280"/>
    </row>
    <row r="311" spans="1:26" x14ac:dyDescent="0.35">
      <c r="A311" s="238" t="s">
        <v>163</v>
      </c>
      <c r="B311" s="396"/>
      <c r="C311" s="263" t="s">
        <v>62</v>
      </c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X311" s="280"/>
      <c r="Y311" s="280"/>
      <c r="Z311" s="280"/>
    </row>
    <row r="312" spans="1:26" ht="15" thickBot="1" x14ac:dyDescent="0.4">
      <c r="A312" s="238" t="s">
        <v>163</v>
      </c>
      <c r="B312" s="401"/>
      <c r="C312" s="285" t="s">
        <v>63</v>
      </c>
      <c r="D312" s="306"/>
      <c r="E312" s="306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306"/>
      <c r="R312" s="306"/>
      <c r="S312" s="306"/>
      <c r="T312" s="306"/>
      <c r="U312" s="306"/>
      <c r="X312" s="280"/>
      <c r="Y312" s="280"/>
      <c r="Z312" s="280"/>
    </row>
    <row r="313" spans="1:26" x14ac:dyDescent="0.35">
      <c r="A313" s="238" t="s">
        <v>163</v>
      </c>
      <c r="B313" s="402" t="s">
        <v>92</v>
      </c>
      <c r="C313" s="279" t="s">
        <v>59</v>
      </c>
      <c r="D313" s="107"/>
      <c r="E313" s="107">
        <f t="shared" ref="E313:S313" si="424">(E69/E$88)/E$89</f>
        <v>1.5994010005944135</v>
      </c>
      <c r="F313" s="107">
        <f t="shared" si="424"/>
        <v>3.2276163491142649</v>
      </c>
      <c r="G313" s="107">
        <f t="shared" si="424"/>
        <v>6.04520211067282</v>
      </c>
      <c r="H313" s="107">
        <f t="shared" si="424"/>
        <v>6.4278230989169662</v>
      </c>
      <c r="I313" s="107">
        <f t="shared" si="424"/>
        <v>10.122071917885458</v>
      </c>
      <c r="J313" s="107">
        <f t="shared" si="424"/>
        <v>21.399846381768565</v>
      </c>
      <c r="K313" s="107">
        <f t="shared" si="424"/>
        <v>25.215880752159574</v>
      </c>
      <c r="L313" s="107">
        <f t="shared" si="424"/>
        <v>23.471390198790548</v>
      </c>
      <c r="M313" s="107">
        <f t="shared" si="424"/>
        <v>29.764696878904839</v>
      </c>
      <c r="N313" s="107">
        <f t="shared" si="424"/>
        <v>43.944744053828686</v>
      </c>
      <c r="O313" s="107">
        <f t="shared" si="424"/>
        <v>72.008459817124745</v>
      </c>
      <c r="P313" s="107">
        <f t="shared" si="424"/>
        <v>54.249772052595667</v>
      </c>
      <c r="Q313" s="107">
        <f t="shared" si="424"/>
        <v>36.55296778684918</v>
      </c>
      <c r="R313" s="107">
        <f t="shared" si="424"/>
        <v>53.7819283246941</v>
      </c>
      <c r="S313" s="107">
        <f t="shared" si="424"/>
        <v>59.051573024738055</v>
      </c>
      <c r="T313" s="107">
        <f t="shared" ref="T313:U313" si="425">(T69/T$88)/T$89</f>
        <v>28.059379683363215</v>
      </c>
      <c r="U313" s="107">
        <f t="shared" si="425"/>
        <v>22.599504036014171</v>
      </c>
      <c r="X313" s="273"/>
      <c r="Y313" s="273"/>
      <c r="Z313" s="273"/>
    </row>
    <row r="314" spans="1:26" x14ac:dyDescent="0.35">
      <c r="A314" s="238" t="s">
        <v>163</v>
      </c>
      <c r="B314" s="402"/>
      <c r="C314" s="263" t="s">
        <v>60</v>
      </c>
      <c r="D314" s="107"/>
      <c r="E314" s="107">
        <f t="shared" ref="E314:S314" si="426">(E70/E$88)/E$89</f>
        <v>9.5069051048315301E-3</v>
      </c>
      <c r="F314" s="107">
        <f t="shared" si="426"/>
        <v>0</v>
      </c>
      <c r="G314" s="107">
        <f t="shared" si="426"/>
        <v>2.0915207498186893E-2</v>
      </c>
      <c r="H314" s="107">
        <f t="shared" si="426"/>
        <v>0.47808516146880703</v>
      </c>
      <c r="I314" s="107">
        <f t="shared" si="426"/>
        <v>3.0781900782756089</v>
      </c>
      <c r="J314" s="107">
        <f t="shared" si="426"/>
        <v>9.6834542707573927</v>
      </c>
      <c r="K314" s="107">
        <f t="shared" si="426"/>
        <v>10.297016150422728</v>
      </c>
      <c r="L314" s="107">
        <f t="shared" si="426"/>
        <v>8.040482801212713</v>
      </c>
      <c r="M314" s="107">
        <f t="shared" si="426"/>
        <v>4.9217903647464585</v>
      </c>
      <c r="N314" s="107">
        <f t="shared" si="426"/>
        <v>9.88065936052962</v>
      </c>
      <c r="O314" s="107">
        <f t="shared" si="426"/>
        <v>19.355370668788066</v>
      </c>
      <c r="P314" s="107">
        <f t="shared" si="426"/>
        <v>15.902209276835887</v>
      </c>
      <c r="Q314" s="107">
        <f t="shared" si="426"/>
        <v>8.4510675780681126</v>
      </c>
      <c r="R314" s="107">
        <f t="shared" si="426"/>
        <v>10.082197160651518</v>
      </c>
      <c r="S314" s="107">
        <f t="shared" si="426"/>
        <v>13.227042766589095</v>
      </c>
      <c r="T314" s="107">
        <f t="shared" ref="T314:U314" si="427">(T70/T$88)/T$89</f>
        <v>5.0905397380855488</v>
      </c>
      <c r="U314" s="107">
        <f t="shared" si="427"/>
        <v>4.8903346500857499</v>
      </c>
      <c r="X314" s="280"/>
      <c r="Y314" s="280"/>
      <c r="Z314" s="280"/>
    </row>
    <row r="315" spans="1:26" x14ac:dyDescent="0.35">
      <c r="A315" s="238" t="s">
        <v>163</v>
      </c>
      <c r="B315" s="402"/>
      <c r="C315" s="263" t="s">
        <v>61</v>
      </c>
      <c r="D315" s="107"/>
      <c r="E315" s="107">
        <f t="shared" ref="E315:S315" si="428">(E71/E$88)/E$89</f>
        <v>1.5898940954895817</v>
      </c>
      <c r="F315" s="107">
        <f t="shared" si="428"/>
        <v>3.2276163491142649</v>
      </c>
      <c r="G315" s="107">
        <f t="shared" si="428"/>
        <v>6.0242869031746338</v>
      </c>
      <c r="H315" s="107">
        <f t="shared" si="428"/>
        <v>5.9497379374481589</v>
      </c>
      <c r="I315" s="107">
        <f t="shared" si="428"/>
        <v>7.043881839609849</v>
      </c>
      <c r="J315" s="107">
        <f t="shared" si="428"/>
        <v>11.716392111011171</v>
      </c>
      <c r="K315" s="107">
        <f t="shared" si="428"/>
        <v>14.918864601736846</v>
      </c>
      <c r="L315" s="107">
        <f t="shared" si="428"/>
        <v>15.430907397577835</v>
      </c>
      <c r="M315" s="107">
        <f t="shared" si="428"/>
        <v>24.842906514158379</v>
      </c>
      <c r="N315" s="107">
        <f t="shared" si="428"/>
        <v>34.064084693299073</v>
      </c>
      <c r="O315" s="107">
        <f t="shared" si="428"/>
        <v>52.653089148336683</v>
      </c>
      <c r="P315" s="107">
        <f t="shared" si="428"/>
        <v>38.347562775759776</v>
      </c>
      <c r="Q315" s="107">
        <f t="shared" si="428"/>
        <v>28.101900208781071</v>
      </c>
      <c r="R315" s="107">
        <f t="shared" si="428"/>
        <v>43.699731164042582</v>
      </c>
      <c r="S315" s="107">
        <f t="shared" si="428"/>
        <v>45.824530258148961</v>
      </c>
      <c r="T315" s="107">
        <f t="shared" ref="T315:U315" si="429">(T71/T$88)/T$89</f>
        <v>22.968839945277665</v>
      </c>
      <c r="U315" s="107">
        <f t="shared" si="429"/>
        <v>17.709169385928423</v>
      </c>
      <c r="X315" s="280"/>
      <c r="Y315" s="280"/>
      <c r="Z315" s="280"/>
    </row>
    <row r="316" spans="1:26" x14ac:dyDescent="0.35">
      <c r="A316" s="238" t="s">
        <v>163</v>
      </c>
      <c r="B316" s="402"/>
      <c r="C316" s="263" t="s">
        <v>62</v>
      </c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X316" s="280"/>
      <c r="Y316" s="280"/>
      <c r="Z316" s="280"/>
    </row>
    <row r="317" spans="1:26" x14ac:dyDescent="0.35">
      <c r="A317" s="238" t="s">
        <v>163</v>
      </c>
      <c r="B317" s="403"/>
      <c r="C317" s="287" t="s">
        <v>63</v>
      </c>
      <c r="D317" s="275"/>
      <c r="E317" s="275"/>
      <c r="F317" s="275"/>
      <c r="G317" s="275"/>
      <c r="H317" s="275"/>
      <c r="I317" s="275"/>
      <c r="J317" s="275"/>
      <c r="K317" s="275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X317" s="280"/>
      <c r="Y317" s="280"/>
      <c r="Z317" s="280"/>
    </row>
    <row r="318" spans="1:26" x14ac:dyDescent="0.35">
      <c r="A318" s="238" t="s">
        <v>163</v>
      </c>
      <c r="B318" s="395" t="s">
        <v>93</v>
      </c>
      <c r="C318" s="284" t="s">
        <v>59</v>
      </c>
      <c r="D318" s="107"/>
      <c r="E318" s="107">
        <f t="shared" ref="E318:S318" si="430">(E74/E$88)/E$89</f>
        <v>0.10872757357374557</v>
      </c>
      <c r="F318" s="107">
        <f t="shared" si="430"/>
        <v>9.2645062594064465E-2</v>
      </c>
      <c r="G318" s="107">
        <f t="shared" si="430"/>
        <v>0.25857166385409386</v>
      </c>
      <c r="H318" s="107">
        <f t="shared" si="430"/>
        <v>0.25714567594508103</v>
      </c>
      <c r="I318" s="107">
        <f t="shared" si="430"/>
        <v>0.15325761148652925</v>
      </c>
      <c r="J318" s="107">
        <f t="shared" si="430"/>
        <v>0.3246149519207106</v>
      </c>
      <c r="K318" s="107">
        <f t="shared" si="430"/>
        <v>0.20211495590237505</v>
      </c>
      <c r="L318" s="107">
        <f t="shared" si="430"/>
        <v>0.29630873856618029</v>
      </c>
      <c r="M318" s="107">
        <f t="shared" si="430"/>
        <v>0.40497391841603975</v>
      </c>
      <c r="N318" s="107">
        <f t="shared" si="430"/>
        <v>0.33995963331956885</v>
      </c>
      <c r="O318" s="107">
        <f t="shared" si="430"/>
        <v>0.38431874460047794</v>
      </c>
      <c r="P318" s="107">
        <f t="shared" si="430"/>
        <v>0.64721730945060796</v>
      </c>
      <c r="Q318" s="107">
        <f t="shared" si="430"/>
        <v>0.50514306655969099</v>
      </c>
      <c r="R318" s="107">
        <f t="shared" si="430"/>
        <v>0.54053324590505702</v>
      </c>
      <c r="S318" s="107">
        <f t="shared" si="430"/>
        <v>0.52562902594618965</v>
      </c>
      <c r="T318" s="107">
        <f t="shared" ref="T318:U318" si="431">(T74/T$88)/T$89</f>
        <v>9.7366068790920163E-2</v>
      </c>
      <c r="U318" s="107">
        <f t="shared" si="431"/>
        <v>7.5586452647509544E-2</v>
      </c>
      <c r="X318" s="273"/>
      <c r="Y318" s="273"/>
      <c r="Z318" s="273"/>
    </row>
    <row r="319" spans="1:26" x14ac:dyDescent="0.35">
      <c r="A319" s="238" t="s">
        <v>163</v>
      </c>
      <c r="B319" s="396"/>
      <c r="C319" s="263" t="s">
        <v>60</v>
      </c>
      <c r="D319" s="107"/>
      <c r="E319" s="107">
        <f t="shared" ref="E319:S319" si="432">(E75/E$88)/E$89</f>
        <v>1.9875798914912198E-2</v>
      </c>
      <c r="F319" s="107">
        <f t="shared" si="432"/>
        <v>1.6914926042970773E-2</v>
      </c>
      <c r="G319" s="107">
        <f t="shared" si="432"/>
        <v>6.0501145091562708E-2</v>
      </c>
      <c r="H319" s="107">
        <f t="shared" si="432"/>
        <v>0.13160834522695089</v>
      </c>
      <c r="I319" s="107">
        <f t="shared" si="432"/>
        <v>6.4863405370123542E-2</v>
      </c>
      <c r="J319" s="107">
        <f t="shared" si="432"/>
        <v>2.6716438343465466E-2</v>
      </c>
      <c r="K319" s="107">
        <f t="shared" si="432"/>
        <v>3.6155749469568454E-2</v>
      </c>
      <c r="L319" s="107">
        <f t="shared" si="432"/>
        <v>1.5525184828844416E-2</v>
      </c>
      <c r="M319" s="107">
        <f t="shared" si="432"/>
        <v>2.7152022652484009E-2</v>
      </c>
      <c r="N319" s="107">
        <f t="shared" si="432"/>
        <v>2.3449490619244874E-2</v>
      </c>
      <c r="O319" s="107">
        <f t="shared" si="432"/>
        <v>2.6127212899239829E-2</v>
      </c>
      <c r="P319" s="107">
        <f t="shared" si="432"/>
        <v>1.7081953947090792E-2</v>
      </c>
      <c r="Q319" s="107">
        <f t="shared" si="432"/>
        <v>4.4311274556317906E-2</v>
      </c>
      <c r="R319" s="107">
        <f t="shared" si="432"/>
        <v>6.5199536117081999E-2</v>
      </c>
      <c r="S319" s="107">
        <f t="shared" si="432"/>
        <v>3.0872566524310967E-2</v>
      </c>
      <c r="T319" s="107">
        <f t="shared" ref="T319:U319" si="433">(T75/T$88)/T$89</f>
        <v>1.784073369854091E-2</v>
      </c>
      <c r="U319" s="107">
        <f t="shared" si="433"/>
        <v>3.7786536292322224E-2</v>
      </c>
      <c r="X319" s="280"/>
      <c r="Y319" s="280"/>
      <c r="Z319" s="280"/>
    </row>
    <row r="320" spans="1:26" x14ac:dyDescent="0.35">
      <c r="A320" s="238" t="s">
        <v>163</v>
      </c>
      <c r="B320" s="396"/>
      <c r="C320" s="263" t="s">
        <v>61</v>
      </c>
      <c r="D320" s="107"/>
      <c r="E320" s="107">
        <f t="shared" ref="E320:S320" si="434">(E76/E$88)/E$89</f>
        <v>8.8851774658833357E-2</v>
      </c>
      <c r="F320" s="107">
        <f t="shared" si="434"/>
        <v>7.5730136551093688E-2</v>
      </c>
      <c r="G320" s="107">
        <f t="shared" si="434"/>
        <v>0.19807051876253115</v>
      </c>
      <c r="H320" s="107">
        <f t="shared" si="434"/>
        <v>0.12553733071813017</v>
      </c>
      <c r="I320" s="107">
        <f t="shared" si="434"/>
        <v>8.8394206116405707E-2</v>
      </c>
      <c r="J320" s="107">
        <f t="shared" si="434"/>
        <v>0.29789851357724517</v>
      </c>
      <c r="K320" s="107">
        <f t="shared" si="434"/>
        <v>0.16595920643280659</v>
      </c>
      <c r="L320" s="107">
        <f t="shared" si="434"/>
        <v>0.28078355373733588</v>
      </c>
      <c r="M320" s="107">
        <f t="shared" si="434"/>
        <v>0.37782189576355574</v>
      </c>
      <c r="N320" s="107">
        <f t="shared" si="434"/>
        <v>0.31651014270032396</v>
      </c>
      <c r="O320" s="107">
        <f t="shared" si="434"/>
        <v>0.35819153170123808</v>
      </c>
      <c r="P320" s="107">
        <f t="shared" si="434"/>
        <v>0.63013535550351707</v>
      </c>
      <c r="Q320" s="107">
        <f t="shared" si="434"/>
        <v>0.46083179200337299</v>
      </c>
      <c r="R320" s="107">
        <f t="shared" si="434"/>
        <v>0.47533370978797496</v>
      </c>
      <c r="S320" s="107">
        <f t="shared" si="434"/>
        <v>0.49475645942187874</v>
      </c>
      <c r="T320" s="107">
        <f t="shared" ref="T320:U320" si="435">(T76/T$88)/T$89</f>
        <v>7.952533509237926E-2</v>
      </c>
      <c r="U320" s="107">
        <f t="shared" si="435"/>
        <v>3.7799916355187306E-2</v>
      </c>
      <c r="X320" s="280"/>
      <c r="Y320" s="280"/>
      <c r="Z320" s="280"/>
    </row>
    <row r="321" spans="1:26" x14ac:dyDescent="0.35">
      <c r="A321" s="238" t="s">
        <v>163</v>
      </c>
      <c r="B321" s="396"/>
      <c r="C321" s="263" t="s">
        <v>62</v>
      </c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X321" s="280"/>
      <c r="Y321" s="280"/>
      <c r="Z321" s="280"/>
    </row>
    <row r="322" spans="1:26" x14ac:dyDescent="0.35">
      <c r="A322" s="238" t="s">
        <v>163</v>
      </c>
      <c r="B322" s="397"/>
      <c r="C322" s="282" t="s">
        <v>63</v>
      </c>
      <c r="D322" s="275"/>
      <c r="E322" s="275"/>
      <c r="F322" s="275"/>
      <c r="G322" s="275"/>
      <c r="H322" s="275"/>
      <c r="I322" s="275"/>
      <c r="J322" s="275"/>
      <c r="K322" s="275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X322" s="280"/>
      <c r="Y322" s="280"/>
      <c r="Z322" s="280"/>
    </row>
    <row r="323" spans="1:26" x14ac:dyDescent="0.35">
      <c r="A323" s="238" t="s">
        <v>163</v>
      </c>
      <c r="B323" s="402" t="s">
        <v>94</v>
      </c>
      <c r="C323" s="279" t="s">
        <v>59</v>
      </c>
      <c r="D323" s="107"/>
      <c r="E323" s="107">
        <f t="shared" ref="E323:S323" si="436">(E79/E$88)/E$89</f>
        <v>3.5403049850649788</v>
      </c>
      <c r="F323" s="107">
        <f t="shared" si="436"/>
        <v>2.5137344838252629</v>
      </c>
      <c r="G323" s="107">
        <f t="shared" si="436"/>
        <v>1.8141374216536059</v>
      </c>
      <c r="H323" s="107">
        <f t="shared" si="436"/>
        <v>0.78224387979060239</v>
      </c>
      <c r="I323" s="107">
        <f t="shared" si="436"/>
        <v>2.1189895014824729</v>
      </c>
      <c r="J323" s="107">
        <f t="shared" si="436"/>
        <v>2.7140387339205874</v>
      </c>
      <c r="K323" s="107">
        <f t="shared" si="436"/>
        <v>3.560910226080563</v>
      </c>
      <c r="L323" s="107">
        <f t="shared" si="436"/>
        <v>2.7816986942069701</v>
      </c>
      <c r="M323" s="107">
        <f t="shared" si="436"/>
        <v>4.4836874444082078</v>
      </c>
      <c r="N323" s="107">
        <f t="shared" si="436"/>
        <v>5.0017385759278685</v>
      </c>
      <c r="O323" s="107">
        <f t="shared" si="436"/>
        <v>6.7629833372103327</v>
      </c>
      <c r="P323" s="107">
        <f t="shared" si="436"/>
        <v>5.81399315125089</v>
      </c>
      <c r="Q323" s="107">
        <f t="shared" si="436"/>
        <v>5.3495028140810819</v>
      </c>
      <c r="R323" s="107">
        <f t="shared" si="436"/>
        <v>6.6863270107325876</v>
      </c>
      <c r="S323" s="107">
        <f t="shared" si="436"/>
        <v>5.9431172455844079</v>
      </c>
      <c r="T323" s="107">
        <f t="shared" ref="T323:U323" si="437">(T79/T$88)/T$89</f>
        <v>2.0865859533323823</v>
      </c>
      <c r="U323" s="107">
        <f t="shared" si="437"/>
        <v>2.0495461445614356</v>
      </c>
      <c r="X323" s="280"/>
      <c r="Y323" s="280"/>
      <c r="Z323" s="280"/>
    </row>
    <row r="324" spans="1:26" x14ac:dyDescent="0.35">
      <c r="A324" s="238" t="s">
        <v>163</v>
      </c>
      <c r="B324" s="402"/>
      <c r="C324" s="263" t="s">
        <v>60</v>
      </c>
      <c r="D324" s="107"/>
      <c r="E324" s="107">
        <f t="shared" ref="E324:S324" si="438">(E80/E$88)/E$89</f>
        <v>2.4758767749459314</v>
      </c>
      <c r="F324" s="107">
        <f t="shared" si="438"/>
        <v>1.2618154479466557</v>
      </c>
      <c r="G324" s="107">
        <f t="shared" si="438"/>
        <v>0.94366012452374015</v>
      </c>
      <c r="H324" s="107">
        <f t="shared" si="438"/>
        <v>1.9714900683756392E-2</v>
      </c>
      <c r="I324" s="107">
        <f t="shared" si="438"/>
        <v>1.0728442353925169</v>
      </c>
      <c r="J324" s="107">
        <f t="shared" si="438"/>
        <v>1.3709407530868973</v>
      </c>
      <c r="K324" s="107">
        <f t="shared" si="438"/>
        <v>2.143192960664988</v>
      </c>
      <c r="L324" s="107">
        <f t="shared" si="438"/>
        <v>1.2648501707656123</v>
      </c>
      <c r="M324" s="107">
        <f t="shared" si="438"/>
        <v>1.2336099457893603</v>
      </c>
      <c r="N324" s="107">
        <f t="shared" si="438"/>
        <v>1.7442790865321185</v>
      </c>
      <c r="O324" s="107">
        <f t="shared" si="438"/>
        <v>1.9836934474060448</v>
      </c>
      <c r="P324" s="107">
        <f t="shared" si="438"/>
        <v>1.5677044760118031</v>
      </c>
      <c r="Q324" s="107">
        <f t="shared" si="438"/>
        <v>1.2165366463410334</v>
      </c>
      <c r="R324" s="107">
        <f t="shared" si="438"/>
        <v>2.0410206930713719</v>
      </c>
      <c r="S324" s="107">
        <f t="shared" si="438"/>
        <v>0.99274836479693851</v>
      </c>
      <c r="T324" s="107">
        <f t="shared" ref="T324:U324" si="439">(T80/T$88)/T$89</f>
        <v>0.31340220561026316</v>
      </c>
      <c r="U324" s="107">
        <f t="shared" si="439"/>
        <v>0.281328747145765</v>
      </c>
      <c r="X324" s="280"/>
      <c r="Y324" s="280"/>
      <c r="Z324" s="280"/>
    </row>
    <row r="325" spans="1:26" x14ac:dyDescent="0.35">
      <c r="A325" s="238" t="s">
        <v>163</v>
      </c>
      <c r="B325" s="402"/>
      <c r="C325" s="263" t="s">
        <v>61</v>
      </c>
      <c r="D325" s="107"/>
      <c r="E325" s="107">
        <f t="shared" ref="E325:S325" si="440">(E81/E$88)/E$89</f>
        <v>1.0644282101190472</v>
      </c>
      <c r="F325" s="107">
        <f t="shared" si="440"/>
        <v>1.251919035878607</v>
      </c>
      <c r="G325" s="107">
        <f t="shared" si="440"/>
        <v>0.87047729712986566</v>
      </c>
      <c r="H325" s="107">
        <f t="shared" si="440"/>
        <v>0.76252897910684603</v>
      </c>
      <c r="I325" s="107">
        <f t="shared" si="440"/>
        <v>1.0461452660899559</v>
      </c>
      <c r="J325" s="107">
        <f t="shared" si="440"/>
        <v>1.34309798083369</v>
      </c>
      <c r="K325" s="107">
        <f t="shared" si="440"/>
        <v>1.4177172654155752</v>
      </c>
      <c r="L325" s="107">
        <f t="shared" si="440"/>
        <v>1.5168485234413576</v>
      </c>
      <c r="M325" s="107">
        <f t="shared" si="440"/>
        <v>3.2500774986188476</v>
      </c>
      <c r="N325" s="107">
        <f t="shared" si="440"/>
        <v>3.2574594893957496</v>
      </c>
      <c r="O325" s="107">
        <f t="shared" si="440"/>
        <v>4.7792898898042875</v>
      </c>
      <c r="P325" s="107">
        <f t="shared" si="440"/>
        <v>4.2462886752390867</v>
      </c>
      <c r="Q325" s="107">
        <f t="shared" si="440"/>
        <v>4.1329661677400482</v>
      </c>
      <c r="R325" s="107">
        <f t="shared" si="440"/>
        <v>4.6453063176612162</v>
      </c>
      <c r="S325" s="107">
        <f t="shared" si="440"/>
        <v>4.9503688807874688</v>
      </c>
      <c r="T325" s="107">
        <f t="shared" ref="T325:U325" si="441">(T81/T$88)/T$89</f>
        <v>1.7731837477221188</v>
      </c>
      <c r="U325" s="107">
        <f t="shared" si="441"/>
        <v>1.7682173974156707</v>
      </c>
      <c r="X325" s="280"/>
      <c r="Y325" s="280"/>
      <c r="Z325" s="280"/>
    </row>
    <row r="326" spans="1:26" x14ac:dyDescent="0.35">
      <c r="A326" s="238" t="s">
        <v>163</v>
      </c>
      <c r="B326" s="402"/>
      <c r="C326" s="263" t="s">
        <v>62</v>
      </c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X326" s="280"/>
      <c r="Y326" s="280"/>
      <c r="Z326" s="280"/>
    </row>
    <row r="327" spans="1:26" x14ac:dyDescent="0.35">
      <c r="A327" s="238" t="s">
        <v>163</v>
      </c>
      <c r="B327" s="404"/>
      <c r="C327" s="288" t="s">
        <v>63</v>
      </c>
      <c r="D327" s="308"/>
      <c r="E327" s="308"/>
      <c r="F327" s="308"/>
      <c r="G327" s="308"/>
      <c r="H327" s="308"/>
      <c r="I327" s="308"/>
      <c r="J327" s="308"/>
      <c r="K327" s="308"/>
      <c r="L327" s="308"/>
      <c r="M327" s="308"/>
      <c r="N327" s="308"/>
      <c r="O327" s="308"/>
      <c r="P327" s="308"/>
      <c r="Q327" s="308"/>
      <c r="R327" s="308"/>
      <c r="S327" s="308"/>
      <c r="T327" s="308"/>
      <c r="U327" s="308"/>
      <c r="X327" s="280"/>
      <c r="Y327" s="280"/>
      <c r="Z327" s="280"/>
    </row>
    <row r="328" spans="1:26" x14ac:dyDescent="0.35">
      <c r="A328" s="238" t="s">
        <v>163</v>
      </c>
    </row>
    <row r="329" spans="1:26" x14ac:dyDescent="0.35">
      <c r="A329" s="238" t="s">
        <v>163</v>
      </c>
    </row>
    <row r="330" spans="1:26" x14ac:dyDescent="0.35">
      <c r="A330" s="238" t="s">
        <v>163</v>
      </c>
      <c r="B330" s="267" t="s">
        <v>101</v>
      </c>
      <c r="C330" s="267" t="s">
        <v>58</v>
      </c>
      <c r="D330" s="268">
        <v>1999</v>
      </c>
      <c r="E330" s="268">
        <v>2000</v>
      </c>
      <c r="F330" s="268">
        <v>2001</v>
      </c>
      <c r="G330" s="268">
        <v>2002</v>
      </c>
      <c r="H330" s="268">
        <v>2003</v>
      </c>
      <c r="I330" s="268">
        <v>2004</v>
      </c>
      <c r="J330" s="268">
        <v>2005</v>
      </c>
      <c r="K330" s="268">
        <v>2006</v>
      </c>
      <c r="L330" s="268">
        <v>2007</v>
      </c>
      <c r="M330" s="268">
        <v>2008</v>
      </c>
      <c r="N330" s="268">
        <v>2009</v>
      </c>
      <c r="O330" s="268">
        <v>2010</v>
      </c>
      <c r="P330" s="268">
        <v>2011</v>
      </c>
      <c r="Q330" s="268">
        <v>2012</v>
      </c>
      <c r="R330" s="268">
        <v>2013</v>
      </c>
      <c r="S330" s="268">
        <v>2014</v>
      </c>
      <c r="T330" s="268">
        <v>2015</v>
      </c>
      <c r="U330" s="268">
        <v>2016</v>
      </c>
      <c r="X330" s="291"/>
      <c r="Y330" s="291"/>
      <c r="Z330" s="291"/>
    </row>
    <row r="331" spans="1:26" x14ac:dyDescent="0.35">
      <c r="A331" s="238" t="s">
        <v>163</v>
      </c>
      <c r="B331" s="398" t="s">
        <v>0</v>
      </c>
      <c r="C331" s="269" t="s">
        <v>125</v>
      </c>
      <c r="D331" s="270"/>
      <c r="E331" s="270">
        <f t="shared" ref="E331:S342" si="442">(E8/E$90)*100</f>
        <v>6.9112234642464996</v>
      </c>
      <c r="F331" s="270">
        <f t="shared" si="442"/>
        <v>7.0316493949804926</v>
      </c>
      <c r="G331" s="270">
        <f t="shared" si="442"/>
        <v>7.3046850280540312</v>
      </c>
      <c r="H331" s="270">
        <f t="shared" si="442"/>
        <v>6.4021323606933063</v>
      </c>
      <c r="I331" s="270">
        <f t="shared" si="442"/>
        <v>7.2796366561218893</v>
      </c>
      <c r="J331" s="270">
        <f t="shared" si="442"/>
        <v>7.0980781815516645</v>
      </c>
      <c r="K331" s="270">
        <f t="shared" si="442"/>
        <v>7.994330738274237</v>
      </c>
      <c r="L331" s="270">
        <f t="shared" si="442"/>
        <v>7.8146977149213672</v>
      </c>
      <c r="M331" s="270">
        <f t="shared" si="442"/>
        <v>9.2648275574728256</v>
      </c>
      <c r="N331" s="270">
        <f t="shared" si="442"/>
        <v>10.346955423713389</v>
      </c>
      <c r="O331" s="270">
        <f t="shared" si="442"/>
        <v>10.892096543335599</v>
      </c>
      <c r="P331" s="270">
        <f t="shared" si="442"/>
        <v>9.2932914521504717</v>
      </c>
      <c r="Q331" s="270">
        <f t="shared" si="442"/>
        <v>9.6619677595892934</v>
      </c>
      <c r="R331" s="270">
        <f t="shared" si="442"/>
        <v>10.382174952656904</v>
      </c>
      <c r="S331" s="270">
        <f>(S8/S$90)*100</f>
        <v>9.2584837629246604</v>
      </c>
      <c r="T331" s="270">
        <f>(T8/T$90)*100</f>
        <v>7.2186574992756327</v>
      </c>
      <c r="U331" s="270">
        <f>(U8/U$90)*100</f>
        <v>5.3901050157250978</v>
      </c>
      <c r="X331" s="270"/>
      <c r="Y331" s="270"/>
      <c r="Z331" s="270"/>
    </row>
    <row r="332" spans="1:26" ht="15" customHeight="1" x14ac:dyDescent="0.35">
      <c r="A332" s="238" t="s">
        <v>163</v>
      </c>
      <c r="B332" s="399"/>
      <c r="C332" s="269" t="s">
        <v>124</v>
      </c>
      <c r="D332" s="270"/>
      <c r="E332" s="270">
        <f t="shared" si="442"/>
        <v>4.4996310413379454</v>
      </c>
      <c r="F332" s="270">
        <f t="shared" si="442"/>
        <v>4.3091615137454378</v>
      </c>
      <c r="G332" s="270">
        <f t="shared" si="442"/>
        <v>4.0479877435336276</v>
      </c>
      <c r="H332" s="270">
        <f t="shared" si="442"/>
        <v>3.313130205433374</v>
      </c>
      <c r="I332" s="270">
        <f t="shared" si="442"/>
        <v>3.9719997472619504</v>
      </c>
      <c r="J332" s="270">
        <f t="shared" si="442"/>
        <v>3.8432114962821275</v>
      </c>
      <c r="K332" s="270">
        <f t="shared" si="442"/>
        <v>4.5199880566874011</v>
      </c>
      <c r="L332" s="270">
        <f t="shared" si="442"/>
        <v>3.9287508200026764</v>
      </c>
      <c r="M332" s="270">
        <f t="shared" si="442"/>
        <v>4.6701437934791574</v>
      </c>
      <c r="N332" s="270">
        <f t="shared" si="442"/>
        <v>4.5947211521318474</v>
      </c>
      <c r="O332" s="270">
        <f t="shared" si="442"/>
        <v>5.3218365196949993</v>
      </c>
      <c r="P332" s="270">
        <f t="shared" si="442"/>
        <v>4.2783677265279225</v>
      </c>
      <c r="Q332" s="270">
        <f t="shared" si="442"/>
        <v>4.1963174765379518</v>
      </c>
      <c r="R332" s="270">
        <f t="shared" si="442"/>
        <v>4.6952168512618693</v>
      </c>
      <c r="S332" s="270">
        <f t="shared" si="442"/>
        <v>4.8851284779223487</v>
      </c>
      <c r="T332" s="270">
        <f t="shared" ref="T332:U332" si="443">(T9/T$90)*100</f>
        <v>3.7232523672039095</v>
      </c>
      <c r="U332" s="270">
        <f t="shared" si="443"/>
        <v>3.0973652535809242</v>
      </c>
      <c r="X332" s="270"/>
      <c r="Y332" s="270"/>
      <c r="Z332" s="270"/>
    </row>
    <row r="333" spans="1:26" ht="15" customHeight="1" x14ac:dyDescent="0.35">
      <c r="A333" s="238" t="s">
        <v>163</v>
      </c>
      <c r="B333" s="399"/>
      <c r="C333" s="271" t="s">
        <v>126</v>
      </c>
      <c r="D333" s="270"/>
      <c r="E333" s="270">
        <f t="shared" si="442"/>
        <v>2.8064851015986649</v>
      </c>
      <c r="F333" s="270">
        <f t="shared" si="442"/>
        <v>3.0173369872299367</v>
      </c>
      <c r="G333" s="270">
        <f t="shared" si="442"/>
        <v>2.270604047623157</v>
      </c>
      <c r="H333" s="270">
        <f t="shared" si="442"/>
        <v>1.6634210793991573</v>
      </c>
      <c r="I333" s="270">
        <f t="shared" si="442"/>
        <v>2.2281517038539067</v>
      </c>
      <c r="J333" s="270">
        <f t="shared" si="442"/>
        <v>2.7161041267144936</v>
      </c>
      <c r="K333" s="270">
        <f t="shared" si="442"/>
        <v>2.8624637714127226</v>
      </c>
      <c r="L333" s="270">
        <f t="shared" si="442"/>
        <v>1.9478858559519312</v>
      </c>
      <c r="M333" s="270">
        <f t="shared" si="442"/>
        <v>2.2428595290480398</v>
      </c>
      <c r="N333" s="270">
        <f t="shared" si="442"/>
        <v>3.1073973771610337</v>
      </c>
      <c r="O333" s="270">
        <f t="shared" si="442"/>
        <v>3.633459769175623</v>
      </c>
      <c r="P333" s="270">
        <f t="shared" si="442"/>
        <v>2.6058787572731559</v>
      </c>
      <c r="Q333" s="270">
        <f t="shared" si="442"/>
        <v>2.2901842678610218</v>
      </c>
      <c r="R333" s="270">
        <f t="shared" si="442"/>
        <v>2.8722491276163833</v>
      </c>
      <c r="S333" s="270">
        <f t="shared" si="442"/>
        <v>3.0146984802590144</v>
      </c>
      <c r="T333" s="270">
        <f t="shared" ref="T333:U333" si="444">(T10/T$90)*100</f>
        <v>1.904199507326864</v>
      </c>
      <c r="U333" s="270">
        <f t="shared" si="444"/>
        <v>1.6318706466108324</v>
      </c>
      <c r="X333" s="270"/>
      <c r="Y333" s="270"/>
      <c r="Z333" s="270"/>
    </row>
    <row r="334" spans="1:26" ht="15" customHeight="1" x14ac:dyDescent="0.35">
      <c r="A334" s="238" t="s">
        <v>163</v>
      </c>
      <c r="B334" s="399"/>
      <c r="C334" s="269" t="s">
        <v>123</v>
      </c>
      <c r="D334" s="270"/>
      <c r="E334" s="270">
        <f t="shared" si="442"/>
        <v>4.4996310413379454</v>
      </c>
      <c r="F334" s="270">
        <f t="shared" si="442"/>
        <v>4.3091615137454378</v>
      </c>
      <c r="G334" s="270">
        <f t="shared" si="442"/>
        <v>4.0479877435336276</v>
      </c>
      <c r="H334" s="270">
        <f t="shared" si="442"/>
        <v>3.313130205433374</v>
      </c>
      <c r="I334" s="270">
        <f t="shared" si="442"/>
        <v>3.9719997472619504</v>
      </c>
      <c r="J334" s="270">
        <f t="shared" si="442"/>
        <v>3.8432114962821275</v>
      </c>
      <c r="K334" s="270">
        <f t="shared" si="442"/>
        <v>4.5199880566874011</v>
      </c>
      <c r="L334" s="270">
        <f t="shared" si="442"/>
        <v>3.9287508200026764</v>
      </c>
      <c r="M334" s="270">
        <f t="shared" si="442"/>
        <v>4.6701437934791574</v>
      </c>
      <c r="N334" s="270">
        <f t="shared" si="442"/>
        <v>4.5947211521318474</v>
      </c>
      <c r="O334" s="270">
        <f t="shared" si="442"/>
        <v>5.3218365196949993</v>
      </c>
      <c r="P334" s="270">
        <f t="shared" si="442"/>
        <v>4.2783677265279225</v>
      </c>
      <c r="Q334" s="270">
        <f t="shared" si="442"/>
        <v>4.1963174765379518</v>
      </c>
      <c r="R334" s="270">
        <f t="shared" si="442"/>
        <v>4.6952168512618693</v>
      </c>
      <c r="S334" s="270">
        <f t="shared" si="442"/>
        <v>4.8851284779223487</v>
      </c>
      <c r="T334" s="270">
        <f t="shared" ref="T334:U334" si="445">(T11/T$90)*100</f>
        <v>3.7232523672039095</v>
      </c>
      <c r="U334" s="270">
        <f t="shared" si="445"/>
        <v>3.0973652535809242</v>
      </c>
      <c r="X334" s="270"/>
      <c r="Y334" s="270"/>
      <c r="Z334" s="270"/>
    </row>
    <row r="335" spans="1:26" ht="15" customHeight="1" x14ac:dyDescent="0.35">
      <c r="A335" s="238" t="s">
        <v>163</v>
      </c>
      <c r="B335" s="399"/>
      <c r="C335" s="263" t="s">
        <v>117</v>
      </c>
      <c r="D335" s="270"/>
      <c r="E335" s="270">
        <f t="shared" si="442"/>
        <v>1.3271824235857499</v>
      </c>
      <c r="F335" s="270">
        <f t="shared" si="442"/>
        <v>1.3417400081092419</v>
      </c>
      <c r="G335" s="270">
        <f t="shared" si="442"/>
        <v>0.63422342722763214</v>
      </c>
      <c r="H335" s="270">
        <f t="shared" si="442"/>
        <v>0.48095934280261882</v>
      </c>
      <c r="I335" s="270">
        <f t="shared" si="442"/>
        <v>0.82505437651429259</v>
      </c>
      <c r="J335" s="270">
        <f t="shared" si="442"/>
        <v>1.1459433699450949</v>
      </c>
      <c r="K335" s="270">
        <f t="shared" si="442"/>
        <v>1.1039521575308677</v>
      </c>
      <c r="L335" s="270">
        <f t="shared" si="442"/>
        <v>0.61983025975854078</v>
      </c>
      <c r="M335" s="270">
        <f t="shared" si="442"/>
        <v>0.45918373767895065</v>
      </c>
      <c r="N335" s="270">
        <f t="shared" si="442"/>
        <v>0.78360414299730763</v>
      </c>
      <c r="O335" s="270">
        <f t="shared" si="442"/>
        <v>1.0761007198328374</v>
      </c>
      <c r="P335" s="270">
        <f t="shared" si="442"/>
        <v>0.75459245576505329</v>
      </c>
      <c r="Q335" s="270">
        <f t="shared" si="442"/>
        <v>0.66425941898538787</v>
      </c>
      <c r="R335" s="270">
        <f t="shared" si="442"/>
        <v>0.65831837415534089</v>
      </c>
      <c r="S335" s="270">
        <f t="shared" si="442"/>
        <v>0.73002900573575558</v>
      </c>
      <c r="T335" s="270">
        <f t="shared" ref="T335:U335" si="446">(T12/T$90)*100</f>
        <v>0.46701144177667198</v>
      </c>
      <c r="U335" s="270">
        <f t="shared" si="446"/>
        <v>0.47595166150029378</v>
      </c>
      <c r="X335" s="270"/>
      <c r="Y335" s="270"/>
      <c r="Z335" s="270"/>
    </row>
    <row r="336" spans="1:26" ht="15" customHeight="1" x14ac:dyDescent="0.35">
      <c r="A336" s="238" t="s">
        <v>163</v>
      </c>
      <c r="B336" s="399"/>
      <c r="C336" s="271" t="s">
        <v>118</v>
      </c>
      <c r="D336" s="270"/>
      <c r="E336" s="270">
        <f t="shared" si="442"/>
        <v>1.4793026780129153</v>
      </c>
      <c r="F336" s="270">
        <f t="shared" si="442"/>
        <v>1.6755969791206946</v>
      </c>
      <c r="G336" s="270">
        <f t="shared" si="442"/>
        <v>1.6363806203955251</v>
      </c>
      <c r="H336" s="270">
        <f t="shared" si="442"/>
        <v>1.1824617365965384</v>
      </c>
      <c r="I336" s="270">
        <f t="shared" si="442"/>
        <v>1.4030973273396139</v>
      </c>
      <c r="J336" s="270">
        <f t="shared" si="442"/>
        <v>1.5701607567693991</v>
      </c>
      <c r="K336" s="270">
        <f t="shared" si="442"/>
        <v>1.7585116138818551</v>
      </c>
      <c r="L336" s="270">
        <f t="shared" si="442"/>
        <v>1.32805559619339</v>
      </c>
      <c r="M336" s="270">
        <f t="shared" si="442"/>
        <v>1.7836757913690893</v>
      </c>
      <c r="N336" s="270">
        <f t="shared" si="442"/>
        <v>2.3237932341637269</v>
      </c>
      <c r="O336" s="270">
        <f t="shared" si="442"/>
        <v>2.5573590493427858</v>
      </c>
      <c r="P336" s="270">
        <f t="shared" si="442"/>
        <v>1.8512863015081027</v>
      </c>
      <c r="Q336" s="270">
        <f t="shared" si="442"/>
        <v>1.6259248488756335</v>
      </c>
      <c r="R336" s="270">
        <f t="shared" si="442"/>
        <v>2.2139307534610433</v>
      </c>
      <c r="S336" s="270">
        <f t="shared" si="442"/>
        <v>2.2846694745232585</v>
      </c>
      <c r="T336" s="270">
        <f t="shared" ref="T336:U336" si="447">(T13/T$90)*100</f>
        <v>1.4371880655501921</v>
      </c>
      <c r="U336" s="270">
        <f t="shared" si="447"/>
        <v>1.1559189851105389</v>
      </c>
      <c r="X336" s="270"/>
      <c r="Y336" s="270"/>
      <c r="Z336" s="270"/>
    </row>
    <row r="337" spans="1:26" ht="15" customHeight="1" x14ac:dyDescent="0.35">
      <c r="A337" s="238" t="s">
        <v>163</v>
      </c>
      <c r="B337" s="399"/>
      <c r="C337" s="271" t="s">
        <v>119</v>
      </c>
      <c r="D337" s="270"/>
      <c r="E337" s="270">
        <f t="shared" ref="E337" si="448">(E14/E$90)*100</f>
        <v>1.6931459397392798</v>
      </c>
      <c r="F337" s="270">
        <f t="shared" si="442"/>
        <v>1.2918245265155011</v>
      </c>
      <c r="G337" s="270">
        <f t="shared" si="442"/>
        <v>1.7773836959104703</v>
      </c>
      <c r="H337" s="270">
        <f t="shared" si="442"/>
        <v>1.6497091260342167</v>
      </c>
      <c r="I337" s="270">
        <f t="shared" si="442"/>
        <v>1.7438480434080446</v>
      </c>
      <c r="J337" s="270">
        <f t="shared" si="442"/>
        <v>1.1271073695676337</v>
      </c>
      <c r="K337" s="270">
        <f t="shared" si="442"/>
        <v>1.6575242852746772</v>
      </c>
      <c r="L337" s="270">
        <f t="shared" si="442"/>
        <v>1.9808649640507461</v>
      </c>
      <c r="M337" s="270">
        <f t="shared" si="442"/>
        <v>2.4272842644311172</v>
      </c>
      <c r="N337" s="270">
        <f t="shared" si="442"/>
        <v>1.4873237749708128</v>
      </c>
      <c r="O337" s="270">
        <f t="shared" si="442"/>
        <v>1.688376750519377</v>
      </c>
      <c r="P337" s="270">
        <f t="shared" si="442"/>
        <v>1.6724889692547664</v>
      </c>
      <c r="Q337" s="270">
        <f t="shared" si="442"/>
        <v>1.9061332086769305</v>
      </c>
      <c r="R337" s="270">
        <f t="shared" si="442"/>
        <v>1.8229677236454849</v>
      </c>
      <c r="S337" s="270">
        <f t="shared" si="442"/>
        <v>1.8704299976633345</v>
      </c>
      <c r="T337" s="270">
        <f t="shared" ref="T337:U337" si="449">(T14/T$90)*100</f>
        <v>1.819052859877045</v>
      </c>
      <c r="U337" s="270">
        <f t="shared" si="449"/>
        <v>1.4654946069700918</v>
      </c>
      <c r="X337" s="270"/>
      <c r="Y337" s="270"/>
      <c r="Z337" s="270"/>
    </row>
    <row r="338" spans="1:26" ht="15" customHeight="1" x14ac:dyDescent="0.35">
      <c r="A338" s="238" t="s">
        <v>163</v>
      </c>
      <c r="B338" s="399"/>
      <c r="C338" s="271" t="s">
        <v>120</v>
      </c>
      <c r="D338" s="270"/>
      <c r="E338" s="270">
        <f t="shared" ref="E338" si="450">(E15/E$90)*100</f>
        <v>0</v>
      </c>
      <c r="F338" s="270"/>
      <c r="G338" s="270"/>
      <c r="H338" s="270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X338" s="270"/>
      <c r="Y338" s="270"/>
      <c r="Z338" s="270"/>
    </row>
    <row r="339" spans="1:26" ht="15" customHeight="1" x14ac:dyDescent="0.35">
      <c r="A339" s="238" t="s">
        <v>163</v>
      </c>
      <c r="B339" s="399"/>
      <c r="C339" s="269" t="s">
        <v>121</v>
      </c>
      <c r="D339" s="270"/>
      <c r="E339" s="270">
        <f t="shared" ref="E339" si="451">(E16/E$90)*100</f>
        <v>2.7420885621036595</v>
      </c>
      <c r="F339" s="270"/>
      <c r="G339" s="270"/>
      <c r="H339" s="270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X339" s="270"/>
      <c r="Y339" s="270"/>
      <c r="Z339" s="270"/>
    </row>
    <row r="340" spans="1:26" ht="15" customHeight="1" x14ac:dyDescent="0.35">
      <c r="A340" s="238" t="s">
        <v>163</v>
      </c>
      <c r="B340" s="399"/>
      <c r="C340" s="269" t="s">
        <v>122</v>
      </c>
      <c r="D340" s="270"/>
      <c r="E340" s="270">
        <f t="shared" ref="E340" si="452">(E17/E$90)*100</f>
        <v>0</v>
      </c>
      <c r="F340" s="270">
        <f t="shared" si="442"/>
        <v>0</v>
      </c>
      <c r="G340" s="270">
        <f t="shared" si="442"/>
        <v>0</v>
      </c>
      <c r="H340" s="270">
        <f t="shared" si="442"/>
        <v>0</v>
      </c>
      <c r="I340" s="270">
        <f t="shared" si="442"/>
        <v>0</v>
      </c>
      <c r="J340" s="270">
        <f t="shared" si="442"/>
        <v>0</v>
      </c>
      <c r="K340" s="270">
        <f t="shared" si="442"/>
        <v>0</v>
      </c>
      <c r="L340" s="270">
        <f t="shared" si="442"/>
        <v>0</v>
      </c>
      <c r="M340" s="270">
        <f t="shared" si="442"/>
        <v>0</v>
      </c>
      <c r="N340" s="270">
        <f t="shared" si="442"/>
        <v>0</v>
      </c>
      <c r="O340" s="270">
        <f t="shared" si="442"/>
        <v>0</v>
      </c>
      <c r="P340" s="270">
        <f t="shared" si="442"/>
        <v>0</v>
      </c>
      <c r="Q340" s="270">
        <f t="shared" si="442"/>
        <v>0</v>
      </c>
      <c r="R340" s="270">
        <f t="shared" si="442"/>
        <v>0</v>
      </c>
      <c r="S340" s="270">
        <f t="shared" si="442"/>
        <v>0</v>
      </c>
      <c r="T340" s="270">
        <f t="shared" ref="T340:U340" si="453">(T17/T$90)*100</f>
        <v>0</v>
      </c>
      <c r="U340" s="270">
        <f t="shared" si="453"/>
        <v>0</v>
      </c>
      <c r="X340" s="270"/>
      <c r="Y340" s="270"/>
      <c r="Z340" s="270"/>
    </row>
    <row r="341" spans="1:26" ht="15" customHeight="1" x14ac:dyDescent="0.35">
      <c r="A341" s="238" t="s">
        <v>163</v>
      </c>
      <c r="B341" s="400"/>
      <c r="C341" s="274" t="s">
        <v>116</v>
      </c>
      <c r="D341" s="275"/>
      <c r="E341" s="275">
        <f t="shared" si="442"/>
        <v>2.4115924229085541</v>
      </c>
      <c r="F341" s="275">
        <f t="shared" si="442"/>
        <v>2.7224878812350548</v>
      </c>
      <c r="G341" s="275">
        <f t="shared" si="442"/>
        <v>3.2566972845204023</v>
      </c>
      <c r="H341" s="275">
        <f t="shared" si="442"/>
        <v>3.0890021552599332</v>
      </c>
      <c r="I341" s="275">
        <f t="shared" si="442"/>
        <v>3.307636908859938</v>
      </c>
      <c r="J341" s="275">
        <f t="shared" si="442"/>
        <v>3.2548666852695369</v>
      </c>
      <c r="K341" s="275">
        <f t="shared" si="442"/>
        <v>3.4743426815868368</v>
      </c>
      <c r="L341" s="275">
        <f t="shared" si="442"/>
        <v>3.8859468949186917</v>
      </c>
      <c r="M341" s="275">
        <f t="shared" si="442"/>
        <v>4.5946837639936682</v>
      </c>
      <c r="N341" s="275">
        <f t="shared" si="442"/>
        <v>5.7522342715815409</v>
      </c>
      <c r="O341" s="275">
        <f t="shared" si="442"/>
        <v>5.570260023640599</v>
      </c>
      <c r="P341" s="275">
        <f t="shared" si="442"/>
        <v>5.0149237256225483</v>
      </c>
      <c r="Q341" s="275">
        <f t="shared" si="442"/>
        <v>5.4656502830513416</v>
      </c>
      <c r="R341" s="275">
        <f t="shared" si="442"/>
        <v>5.6869581013950361</v>
      </c>
      <c r="S341" s="275">
        <f t="shared" si="442"/>
        <v>4.3733552850023116</v>
      </c>
      <c r="T341" s="275">
        <f t="shared" ref="T341:U341" si="454">(T18/T$90)*100</f>
        <v>3.4954051320717237</v>
      </c>
      <c r="U341" s="275">
        <f t="shared" si="454"/>
        <v>2.2927397621441732</v>
      </c>
      <c r="X341" s="107"/>
      <c r="Y341" s="107"/>
      <c r="Z341" s="107"/>
    </row>
    <row r="342" spans="1:26" x14ac:dyDescent="0.35">
      <c r="A342" s="238" t="s">
        <v>163</v>
      </c>
      <c r="B342" s="396" t="s">
        <v>4</v>
      </c>
      <c r="C342" s="269" t="s">
        <v>59</v>
      </c>
      <c r="D342" s="294"/>
      <c r="E342" s="294">
        <f t="shared" si="442"/>
        <v>0.29284052874452798</v>
      </c>
      <c r="F342" s="294">
        <f t="shared" si="442"/>
        <v>0.24034606557033186</v>
      </c>
      <c r="G342" s="294">
        <f t="shared" si="442"/>
        <v>8.4293893936988024E-2</v>
      </c>
      <c r="H342" s="294">
        <f t="shared" si="442"/>
        <v>0.20496474437472753</v>
      </c>
      <c r="I342" s="294">
        <f t="shared" si="442"/>
        <v>0.10206255845646038</v>
      </c>
      <c r="J342" s="294">
        <f t="shared" si="442"/>
        <v>0.16255400262948871</v>
      </c>
      <c r="K342" s="294">
        <f t="shared" si="442"/>
        <v>0.19344957210121611</v>
      </c>
      <c r="L342" s="294">
        <f t="shared" si="442"/>
        <v>9.1540560760892162E-2</v>
      </c>
      <c r="M342" s="294">
        <f t="shared" si="442"/>
        <v>0.11395438890997582</v>
      </c>
      <c r="N342" s="294">
        <f t="shared" si="442"/>
        <v>0.11271614524429449</v>
      </c>
      <c r="O342" s="294">
        <f t="shared" si="442"/>
        <v>0.14804602186895185</v>
      </c>
      <c r="P342" s="294">
        <f t="shared" si="442"/>
        <v>0.12476911257438125</v>
      </c>
      <c r="Q342" s="294">
        <f t="shared" si="442"/>
        <v>9.7597184805738313E-2</v>
      </c>
      <c r="R342" s="294">
        <f t="shared" si="442"/>
        <v>0.11644329608479378</v>
      </c>
      <c r="S342" s="294">
        <f t="shared" si="442"/>
        <v>0.13158890772358195</v>
      </c>
      <c r="T342" s="294">
        <f t="shared" ref="T342:U342" si="455">(T19/T$90)*100</f>
        <v>8.6805014196370933E-2</v>
      </c>
      <c r="U342" s="294">
        <f t="shared" si="455"/>
        <v>6.2986229438895647E-2</v>
      </c>
      <c r="V342" s="309"/>
      <c r="W342" s="309"/>
      <c r="X342" s="273"/>
      <c r="Y342" s="273"/>
      <c r="Z342" s="273"/>
    </row>
    <row r="343" spans="1:26" x14ac:dyDescent="0.35">
      <c r="A343" s="238" t="s">
        <v>163</v>
      </c>
      <c r="B343" s="396"/>
      <c r="C343" s="263" t="s">
        <v>60</v>
      </c>
      <c r="D343" s="294"/>
      <c r="E343" s="294">
        <f t="shared" ref="E343:S343" si="456">(E20/E$90)*100</f>
        <v>6.3708497712046827E-2</v>
      </c>
      <c r="F343" s="294">
        <f t="shared" si="456"/>
        <v>0.10094402224692706</v>
      </c>
      <c r="G343" s="294">
        <f t="shared" si="456"/>
        <v>1.4907253411393522E-2</v>
      </c>
      <c r="H343" s="294">
        <f t="shared" si="456"/>
        <v>0.15745276213194523</v>
      </c>
      <c r="I343" s="294">
        <f t="shared" si="456"/>
        <v>4.0358485831873979E-2</v>
      </c>
      <c r="J343" s="294">
        <f t="shared" si="456"/>
        <v>6.6158359953963672E-2</v>
      </c>
      <c r="K343" s="294">
        <f t="shared" si="456"/>
        <v>6.3797180127070571E-2</v>
      </c>
      <c r="L343" s="294">
        <f t="shared" si="456"/>
        <v>1.3277176124091888E-2</v>
      </c>
      <c r="M343" s="294">
        <f t="shared" si="456"/>
        <v>1.0797828630420466E-2</v>
      </c>
      <c r="N343" s="294">
        <f t="shared" si="456"/>
        <v>1.9135577173462627E-2</v>
      </c>
      <c r="O343" s="294">
        <f t="shared" si="456"/>
        <v>2.0635056773328133E-2</v>
      </c>
      <c r="P343" s="294">
        <f t="shared" si="456"/>
        <v>2.5015808334057723E-2</v>
      </c>
      <c r="Q343" s="294">
        <f t="shared" si="456"/>
        <v>2.5004104872954298E-2</v>
      </c>
      <c r="R343" s="294">
        <f t="shared" si="456"/>
        <v>2.0413194852041367E-2</v>
      </c>
      <c r="S343" s="294">
        <f t="shared" si="456"/>
        <v>1.6723660894885129E-2</v>
      </c>
      <c r="T343" s="294">
        <f t="shared" ref="T343:U343" si="457">(T20/T$90)*100</f>
        <v>1.2456599571913555E-2</v>
      </c>
      <c r="U343" s="294">
        <f t="shared" si="457"/>
        <v>1.3219495637291202E-2</v>
      </c>
      <c r="V343" s="309"/>
      <c r="W343" s="309"/>
      <c r="X343" s="273"/>
      <c r="Y343" s="273"/>
      <c r="Z343" s="273"/>
    </row>
    <row r="344" spans="1:26" x14ac:dyDescent="0.35">
      <c r="A344" s="238" t="s">
        <v>163</v>
      </c>
      <c r="B344" s="396"/>
      <c r="C344" s="271" t="s">
        <v>61</v>
      </c>
      <c r="D344" s="294"/>
      <c r="E344" s="294">
        <f t="shared" ref="E344:S344" si="458">(E21/E$90)*100</f>
        <v>0.22913203103248117</v>
      </c>
      <c r="F344" s="294">
        <f t="shared" si="458"/>
        <v>0.13940204332340481</v>
      </c>
      <c r="G344" s="294">
        <f t="shared" si="458"/>
        <v>6.9386640525594498E-2</v>
      </c>
      <c r="H344" s="294">
        <f t="shared" si="458"/>
        <v>4.7511982242782316E-2</v>
      </c>
      <c r="I344" s="294">
        <f t="shared" si="458"/>
        <v>6.1704072624586402E-2</v>
      </c>
      <c r="J344" s="294">
        <f t="shared" si="458"/>
        <v>9.6395642675525028E-2</v>
      </c>
      <c r="K344" s="294">
        <f t="shared" si="458"/>
        <v>0.12965239197414555</v>
      </c>
      <c r="L344" s="294">
        <f t="shared" si="458"/>
        <v>7.8263384636800284E-2</v>
      </c>
      <c r="M344" s="294">
        <f t="shared" si="458"/>
        <v>0.10315656027955536</v>
      </c>
      <c r="N344" s="294">
        <f t="shared" si="458"/>
        <v>9.3580568070831871E-2</v>
      </c>
      <c r="O344" s="294">
        <f t="shared" si="458"/>
        <v>0.12741096509562372</v>
      </c>
      <c r="P344" s="294">
        <f t="shared" si="458"/>
        <v>9.9753304240323526E-2</v>
      </c>
      <c r="Q344" s="294">
        <f t="shared" si="458"/>
        <v>7.2593079932784021E-2</v>
      </c>
      <c r="R344" s="294">
        <f t="shared" si="458"/>
        <v>9.6030101232752407E-2</v>
      </c>
      <c r="S344" s="294">
        <f t="shared" si="458"/>
        <v>0.1148652468286968</v>
      </c>
      <c r="T344" s="294">
        <f t="shared" ref="T344:U344" si="459">(T21/T$90)*100</f>
        <v>7.434841462445739E-2</v>
      </c>
      <c r="U344" s="294">
        <f t="shared" si="459"/>
        <v>4.9766733801604457E-2</v>
      </c>
      <c r="V344" s="309"/>
      <c r="W344" s="309"/>
      <c r="X344" s="273"/>
      <c r="Y344" s="273"/>
      <c r="Z344" s="273"/>
    </row>
    <row r="345" spans="1:26" x14ac:dyDescent="0.35">
      <c r="A345" s="238" t="s">
        <v>163</v>
      </c>
      <c r="B345" s="396"/>
      <c r="C345" s="271" t="s">
        <v>62</v>
      </c>
      <c r="D345" s="294"/>
      <c r="E345" s="294"/>
      <c r="F345" s="294"/>
      <c r="G345" s="294"/>
      <c r="H345" s="294"/>
      <c r="I345" s="294"/>
      <c r="J345" s="294"/>
      <c r="K345" s="294"/>
      <c r="L345" s="294"/>
      <c r="M345" s="294"/>
      <c r="N345" s="294"/>
      <c r="O345" s="294"/>
      <c r="P345" s="294"/>
      <c r="Q345" s="294"/>
      <c r="R345" s="294"/>
      <c r="S345" s="294"/>
      <c r="T345" s="294"/>
      <c r="U345" s="294"/>
      <c r="V345" s="309"/>
      <c r="W345" s="309"/>
      <c r="X345" s="273"/>
      <c r="Y345" s="273"/>
      <c r="Z345" s="273"/>
    </row>
    <row r="346" spans="1:26" x14ac:dyDescent="0.35">
      <c r="A346" s="238" t="s">
        <v>163</v>
      </c>
      <c r="B346" s="397"/>
      <c r="C346" s="277" t="s">
        <v>63</v>
      </c>
      <c r="D346" s="297"/>
      <c r="E346" s="297"/>
      <c r="F346" s="297"/>
      <c r="G346" s="297"/>
      <c r="H346" s="297"/>
      <c r="I346" s="297"/>
      <c r="J346" s="297"/>
      <c r="K346" s="297"/>
      <c r="L346" s="297"/>
      <c r="M346" s="297"/>
      <c r="N346" s="297"/>
      <c r="O346" s="297"/>
      <c r="P346" s="297"/>
      <c r="Q346" s="297"/>
      <c r="R346" s="297"/>
      <c r="S346" s="297"/>
      <c r="T346" s="297"/>
      <c r="U346" s="297"/>
      <c r="V346" s="309"/>
      <c r="W346" s="309"/>
      <c r="X346" s="273"/>
      <c r="Y346" s="273"/>
      <c r="Z346" s="273"/>
    </row>
    <row r="347" spans="1:26" x14ac:dyDescent="0.35">
      <c r="A347" s="238" t="s">
        <v>163</v>
      </c>
      <c r="B347" s="396" t="s">
        <v>5</v>
      </c>
      <c r="C347" s="279" t="s">
        <v>59</v>
      </c>
      <c r="D347" s="294"/>
      <c r="E347" s="294">
        <f t="shared" ref="E347:S362" si="460">(E24/E$90)*100</f>
        <v>0</v>
      </c>
      <c r="F347" s="294">
        <f t="shared" si="460"/>
        <v>2.2179129691236314E-2</v>
      </c>
      <c r="G347" s="294">
        <f t="shared" si="460"/>
        <v>0</v>
      </c>
      <c r="H347" s="294">
        <f t="shared" si="460"/>
        <v>2.5031829663612471E-4</v>
      </c>
      <c r="I347" s="294">
        <f t="shared" si="460"/>
        <v>0.20360187009645786</v>
      </c>
      <c r="J347" s="294">
        <f t="shared" si="460"/>
        <v>0.16541021604300737</v>
      </c>
      <c r="K347" s="294">
        <f t="shared" si="460"/>
        <v>0.16817259519177027</v>
      </c>
      <c r="L347" s="294">
        <f t="shared" si="460"/>
        <v>0.13783430777977382</v>
      </c>
      <c r="M347" s="294">
        <f t="shared" si="460"/>
        <v>0.17373844656266105</v>
      </c>
      <c r="N347" s="294">
        <f t="shared" si="460"/>
        <v>0.24159800182581956</v>
      </c>
      <c r="O347" s="294">
        <f t="shared" si="460"/>
        <v>0.36795726897843695</v>
      </c>
      <c r="P347" s="294">
        <f t="shared" si="460"/>
        <v>0.23312004813657999</v>
      </c>
      <c r="Q347" s="294">
        <f t="shared" si="460"/>
        <v>0.29161364312078292</v>
      </c>
      <c r="R347" s="294">
        <f t="shared" si="460"/>
        <v>0.23959500899616079</v>
      </c>
      <c r="S347" s="294">
        <f t="shared" si="460"/>
        <v>0.23158728243966947</v>
      </c>
      <c r="T347" s="294">
        <f t="shared" ref="T347:U347" si="461">(T24/T$90)*100</f>
        <v>0.16962296492156539</v>
      </c>
      <c r="U347" s="294">
        <f t="shared" si="461"/>
        <v>0.18627418320613168</v>
      </c>
      <c r="V347" s="309"/>
      <c r="W347" s="309"/>
      <c r="X347" s="273"/>
      <c r="Y347" s="273"/>
      <c r="Z347" s="273"/>
    </row>
    <row r="348" spans="1:26" x14ac:dyDescent="0.35">
      <c r="A348" s="238" t="s">
        <v>163</v>
      </c>
      <c r="B348" s="396"/>
      <c r="C348" s="263" t="s">
        <v>60</v>
      </c>
      <c r="D348" s="294"/>
      <c r="E348" s="294">
        <f t="shared" ref="E348:S348" si="462">(E25/E$90)*100</f>
        <v>0</v>
      </c>
      <c r="F348" s="294">
        <f t="shared" si="462"/>
        <v>2.2179129691236314E-2</v>
      </c>
      <c r="G348" s="294">
        <f t="shared" si="462"/>
        <v>0</v>
      </c>
      <c r="H348" s="294">
        <f t="shared" si="462"/>
        <v>2.5031829663612471E-4</v>
      </c>
      <c r="I348" s="294">
        <f t="shared" si="462"/>
        <v>0.20360187009645786</v>
      </c>
      <c r="J348" s="294">
        <f t="shared" si="462"/>
        <v>0.16541021604300737</v>
      </c>
      <c r="K348" s="294">
        <f t="shared" si="462"/>
        <v>0.16817259519177027</v>
      </c>
      <c r="L348" s="294">
        <f t="shared" si="462"/>
        <v>0.13783430777977382</v>
      </c>
      <c r="M348" s="294">
        <f t="shared" si="462"/>
        <v>0.17373844656266105</v>
      </c>
      <c r="N348" s="294">
        <f t="shared" si="462"/>
        <v>0.24159800182581956</v>
      </c>
      <c r="O348" s="294">
        <f t="shared" si="462"/>
        <v>0.36795726897843695</v>
      </c>
      <c r="P348" s="294">
        <f t="shared" si="462"/>
        <v>0.23312004813657999</v>
      </c>
      <c r="Q348" s="294">
        <f t="shared" si="462"/>
        <v>0.29161364312078292</v>
      </c>
      <c r="R348" s="294">
        <f t="shared" si="462"/>
        <v>0.23959500899616079</v>
      </c>
      <c r="S348" s="294">
        <f t="shared" si="462"/>
        <v>0.23158728243966947</v>
      </c>
      <c r="T348" s="294">
        <f t="shared" ref="T348:U348" si="463">(T25/T$90)*100</f>
        <v>0.16962296492156539</v>
      </c>
      <c r="U348" s="294">
        <f t="shared" si="463"/>
        <v>0.18627418320613168</v>
      </c>
      <c r="V348" s="309"/>
      <c r="W348" s="309"/>
      <c r="X348" s="280"/>
      <c r="Y348" s="280"/>
      <c r="Z348" s="280"/>
    </row>
    <row r="349" spans="1:26" x14ac:dyDescent="0.35">
      <c r="A349" s="238" t="s">
        <v>163</v>
      </c>
      <c r="B349" s="396"/>
      <c r="C349" s="263" t="s">
        <v>61</v>
      </c>
      <c r="D349" s="294"/>
      <c r="E349" s="294">
        <f t="shared" ref="E349:S349" si="464">(E26/E$90)*100</f>
        <v>0</v>
      </c>
      <c r="F349" s="294">
        <f t="shared" si="464"/>
        <v>0</v>
      </c>
      <c r="G349" s="294">
        <f t="shared" si="464"/>
        <v>0</v>
      </c>
      <c r="H349" s="294">
        <f t="shared" si="464"/>
        <v>0</v>
      </c>
      <c r="I349" s="294">
        <f t="shared" si="464"/>
        <v>0</v>
      </c>
      <c r="J349" s="294">
        <f t="shared" si="464"/>
        <v>0</v>
      </c>
      <c r="K349" s="294">
        <f t="shared" si="464"/>
        <v>0</v>
      </c>
      <c r="L349" s="294">
        <f t="shared" si="464"/>
        <v>0</v>
      </c>
      <c r="M349" s="294">
        <f t="shared" si="464"/>
        <v>0</v>
      </c>
      <c r="N349" s="294">
        <f t="shared" si="464"/>
        <v>0</v>
      </c>
      <c r="O349" s="294">
        <f t="shared" si="464"/>
        <v>0</v>
      </c>
      <c r="P349" s="294">
        <f t="shared" si="464"/>
        <v>0</v>
      </c>
      <c r="Q349" s="294">
        <f t="shared" si="464"/>
        <v>0</v>
      </c>
      <c r="R349" s="294">
        <f t="shared" si="464"/>
        <v>0</v>
      </c>
      <c r="S349" s="294">
        <f t="shared" si="464"/>
        <v>0</v>
      </c>
      <c r="T349" s="294">
        <f t="shared" ref="T349:U349" si="465">(T26/T$90)*100</f>
        <v>0</v>
      </c>
      <c r="U349" s="294">
        <f t="shared" si="465"/>
        <v>0</v>
      </c>
      <c r="V349" s="309"/>
      <c r="W349" s="309"/>
      <c r="X349" s="280"/>
      <c r="Y349" s="280"/>
      <c r="Z349" s="280"/>
    </row>
    <row r="350" spans="1:26" x14ac:dyDescent="0.35">
      <c r="A350" s="238" t="s">
        <v>163</v>
      </c>
      <c r="B350" s="396"/>
      <c r="C350" s="263" t="s">
        <v>62</v>
      </c>
      <c r="D350" s="294"/>
      <c r="E350" s="294"/>
      <c r="F350" s="294"/>
      <c r="G350" s="294"/>
      <c r="H350" s="294"/>
      <c r="I350" s="294"/>
      <c r="J350" s="294"/>
      <c r="K350" s="294"/>
      <c r="L350" s="294"/>
      <c r="M350" s="294"/>
      <c r="N350" s="294"/>
      <c r="O350" s="294"/>
      <c r="P350" s="294"/>
      <c r="Q350" s="294"/>
      <c r="R350" s="294"/>
      <c r="S350" s="294"/>
      <c r="T350" s="294"/>
      <c r="U350" s="294"/>
      <c r="V350" s="309"/>
      <c r="W350" s="309"/>
      <c r="X350" s="280"/>
      <c r="Y350" s="280"/>
      <c r="Z350" s="280"/>
    </row>
    <row r="351" spans="1:26" x14ac:dyDescent="0.35">
      <c r="A351" s="238" t="s">
        <v>163</v>
      </c>
      <c r="B351" s="397"/>
      <c r="C351" s="282" t="s">
        <v>63</v>
      </c>
      <c r="D351" s="297"/>
      <c r="E351" s="297"/>
      <c r="F351" s="297"/>
      <c r="G351" s="297"/>
      <c r="H351" s="297"/>
      <c r="I351" s="297"/>
      <c r="J351" s="297"/>
      <c r="K351" s="297"/>
      <c r="L351" s="297"/>
      <c r="M351" s="297"/>
      <c r="N351" s="297"/>
      <c r="O351" s="297"/>
      <c r="P351" s="297"/>
      <c r="Q351" s="297"/>
      <c r="R351" s="297"/>
      <c r="S351" s="297"/>
      <c r="T351" s="297"/>
      <c r="U351" s="297"/>
      <c r="V351" s="309"/>
      <c r="W351" s="309"/>
      <c r="X351" s="280"/>
      <c r="Y351" s="280"/>
      <c r="Z351" s="280"/>
    </row>
    <row r="352" spans="1:26" x14ac:dyDescent="0.35">
      <c r="A352" s="238" t="s">
        <v>163</v>
      </c>
      <c r="B352" s="396" t="s">
        <v>6</v>
      </c>
      <c r="C352" s="279" t="s">
        <v>59</v>
      </c>
      <c r="D352" s="294"/>
      <c r="E352" s="294">
        <f t="shared" ref="E352:S367" si="466">(E29/E$90)*100</f>
        <v>0.28582394041889381</v>
      </c>
      <c r="F352" s="294">
        <f t="shared" si="466"/>
        <v>0.31518651437890677</v>
      </c>
      <c r="G352" s="294">
        <f t="shared" si="466"/>
        <v>0.31682615982374324</v>
      </c>
      <c r="H352" s="294">
        <f t="shared" si="466"/>
        <v>0.1551256680965018</v>
      </c>
      <c r="I352" s="294">
        <f t="shared" si="466"/>
        <v>0.27946944186279504</v>
      </c>
      <c r="J352" s="294">
        <f t="shared" si="466"/>
        <v>0.29351715002558859</v>
      </c>
      <c r="K352" s="294">
        <f t="shared" si="466"/>
        <v>0.29909779241472173</v>
      </c>
      <c r="L352" s="294">
        <f t="shared" si="466"/>
        <v>0.19073634876764811</v>
      </c>
      <c r="M352" s="294">
        <f t="shared" si="466"/>
        <v>0.23436714370617981</v>
      </c>
      <c r="N352" s="294">
        <f t="shared" si="466"/>
        <v>0.26609346087623009</v>
      </c>
      <c r="O352" s="294">
        <f t="shared" si="466"/>
        <v>0.2495306051568876</v>
      </c>
      <c r="P352" s="294">
        <f t="shared" si="466"/>
        <v>0.17469232956064337</v>
      </c>
      <c r="Q352" s="294">
        <f t="shared" si="466"/>
        <v>0.18211873949680635</v>
      </c>
      <c r="R352" s="294">
        <f t="shared" si="466"/>
        <v>0.1842435758754786</v>
      </c>
      <c r="S352" s="294">
        <f t="shared" si="460"/>
        <v>0.18771311648894748</v>
      </c>
      <c r="T352" s="294">
        <f t="shared" ref="T352:U352" si="467">(T29/T$90)*100</f>
        <v>0.13141175288069767</v>
      </c>
      <c r="U352" s="294">
        <f t="shared" si="467"/>
        <v>0.12155551427208118</v>
      </c>
      <c r="V352" s="309"/>
      <c r="W352" s="309"/>
      <c r="X352" s="273"/>
      <c r="Y352" s="273"/>
      <c r="Z352" s="273"/>
    </row>
    <row r="353" spans="1:26" x14ac:dyDescent="0.35">
      <c r="A353" s="238" t="s">
        <v>163</v>
      </c>
      <c r="B353" s="396"/>
      <c r="C353" s="263" t="s">
        <v>60</v>
      </c>
      <c r="D353" s="294"/>
      <c r="E353" s="294">
        <f t="shared" ref="E353:Q353" si="468">(E30/E$90)*100</f>
        <v>4.8923521754903618E-3</v>
      </c>
      <c r="F353" s="294">
        <f t="shared" si="468"/>
        <v>9.0822429978604707E-2</v>
      </c>
      <c r="G353" s="294">
        <f t="shared" si="468"/>
        <v>0.15998578056618951</v>
      </c>
      <c r="H353" s="294">
        <f t="shared" si="468"/>
        <v>3.2841476251531714E-2</v>
      </c>
      <c r="I353" s="294">
        <f t="shared" si="468"/>
        <v>0.12852529466469503</v>
      </c>
      <c r="J353" s="294">
        <f t="shared" si="468"/>
        <v>0.11677595950402121</v>
      </c>
      <c r="K353" s="294">
        <f t="shared" si="468"/>
        <v>0.10939310004107247</v>
      </c>
      <c r="L353" s="294">
        <f t="shared" si="468"/>
        <v>4.9466664555682223E-2</v>
      </c>
      <c r="M353" s="294">
        <f t="shared" si="468"/>
        <v>3.307341975764936E-2</v>
      </c>
      <c r="N353" s="294">
        <f t="shared" si="468"/>
        <v>2.9753126008615478E-2</v>
      </c>
      <c r="O353" s="294">
        <f t="shared" si="468"/>
        <v>3.3355049861499522E-2</v>
      </c>
      <c r="P353" s="294">
        <f t="shared" si="468"/>
        <v>1.8392409071118006E-2</v>
      </c>
      <c r="Q353" s="294">
        <f t="shared" si="468"/>
        <v>1.8056196092903994E-2</v>
      </c>
      <c r="R353" s="294">
        <f t="shared" ref="R353:S353" si="469">(R30/R$90)*100</f>
        <v>2.1536978744387703E-2</v>
      </c>
      <c r="S353" s="294">
        <f t="shared" si="469"/>
        <v>2.3186809930325302E-2</v>
      </c>
      <c r="T353" s="294">
        <f t="shared" ref="T353:U353" si="470">(T30/T$90)*100</f>
        <v>1.5799843322017008E-2</v>
      </c>
      <c r="U353" s="294">
        <f t="shared" si="470"/>
        <v>2.0932996246542226E-2</v>
      </c>
      <c r="V353" s="309"/>
      <c r="W353" s="309"/>
      <c r="X353" s="280"/>
      <c r="Y353" s="280"/>
      <c r="Z353" s="280"/>
    </row>
    <row r="354" spans="1:26" x14ac:dyDescent="0.35">
      <c r="A354" s="238" t="s">
        <v>163</v>
      </c>
      <c r="B354" s="396"/>
      <c r="C354" s="263" t="s">
        <v>61</v>
      </c>
      <c r="D354" s="294"/>
      <c r="E354" s="294">
        <f t="shared" ref="E354:Q354" si="471">(E31/E$90)*100</f>
        <v>0.28093158824340342</v>
      </c>
      <c r="F354" s="294">
        <f t="shared" si="471"/>
        <v>0.22436408440030206</v>
      </c>
      <c r="G354" s="294">
        <f t="shared" si="471"/>
        <v>0.15684037925755376</v>
      </c>
      <c r="H354" s="294">
        <f t="shared" si="471"/>
        <v>0.12228419184497009</v>
      </c>
      <c r="I354" s="294">
        <f t="shared" si="471"/>
        <v>0.15094414719809995</v>
      </c>
      <c r="J354" s="294">
        <f t="shared" si="471"/>
        <v>0.17674119052156739</v>
      </c>
      <c r="K354" s="294">
        <f t="shared" si="471"/>
        <v>0.18970469237364923</v>
      </c>
      <c r="L354" s="294">
        <f t="shared" si="471"/>
        <v>0.14126968421196592</v>
      </c>
      <c r="M354" s="294">
        <f t="shared" si="471"/>
        <v>0.20129372394853046</v>
      </c>
      <c r="N354" s="294">
        <f t="shared" si="471"/>
        <v>0.23634033486761466</v>
      </c>
      <c r="O354" s="294">
        <f t="shared" si="471"/>
        <v>0.21617555529538809</v>
      </c>
      <c r="P354" s="294">
        <f t="shared" si="471"/>
        <v>0.15629992048952537</v>
      </c>
      <c r="Q354" s="294">
        <f t="shared" si="471"/>
        <v>0.16406254340390233</v>
      </c>
      <c r="R354" s="294">
        <f t="shared" ref="R354:S354" si="472">(R31/R$90)*100</f>
        <v>0.16270659713109092</v>
      </c>
      <c r="S354" s="294">
        <f t="shared" si="472"/>
        <v>0.16452630655862216</v>
      </c>
      <c r="T354" s="294">
        <f t="shared" ref="T354:U354" si="473">(T31/T$90)*100</f>
        <v>0.11561190955868068</v>
      </c>
      <c r="U354" s="294">
        <f t="shared" si="473"/>
        <v>0.10062251802553897</v>
      </c>
      <c r="V354" s="309"/>
      <c r="W354" s="309"/>
      <c r="X354" s="280"/>
      <c r="Y354" s="280"/>
      <c r="Z354" s="280"/>
    </row>
    <row r="355" spans="1:26" x14ac:dyDescent="0.35">
      <c r="A355" s="238" t="s">
        <v>163</v>
      </c>
      <c r="B355" s="396"/>
      <c r="C355" s="263" t="s">
        <v>62</v>
      </c>
      <c r="D355" s="294"/>
      <c r="E355" s="294"/>
      <c r="F355" s="294"/>
      <c r="G355" s="294"/>
      <c r="H355" s="294"/>
      <c r="I355" s="294"/>
      <c r="J355" s="294"/>
      <c r="K355" s="294"/>
      <c r="L355" s="294"/>
      <c r="M355" s="294"/>
      <c r="N355" s="294"/>
      <c r="O355" s="294"/>
      <c r="P355" s="294"/>
      <c r="Q355" s="294"/>
      <c r="R355" s="294"/>
      <c r="S355" s="294"/>
      <c r="T355" s="294"/>
      <c r="U355" s="294"/>
      <c r="V355" s="309"/>
      <c r="W355" s="309"/>
      <c r="X355" s="280"/>
      <c r="Y355" s="280"/>
      <c r="Z355" s="280"/>
    </row>
    <row r="356" spans="1:26" x14ac:dyDescent="0.35">
      <c r="A356" s="238" t="s">
        <v>163</v>
      </c>
      <c r="B356" s="397"/>
      <c r="C356" s="282" t="s">
        <v>63</v>
      </c>
      <c r="D356" s="297"/>
      <c r="E356" s="297"/>
      <c r="F356" s="297"/>
      <c r="G356" s="297"/>
      <c r="H356" s="297"/>
      <c r="I356" s="297"/>
      <c r="J356" s="297"/>
      <c r="K356" s="297"/>
      <c r="L356" s="297"/>
      <c r="M356" s="297"/>
      <c r="N356" s="297"/>
      <c r="O356" s="297"/>
      <c r="P356" s="297"/>
      <c r="Q356" s="297"/>
      <c r="R356" s="297"/>
      <c r="S356" s="297"/>
      <c r="T356" s="297"/>
      <c r="U356" s="297"/>
      <c r="V356" s="309"/>
      <c r="W356" s="309"/>
      <c r="X356" s="280"/>
      <c r="Y356" s="280"/>
      <c r="Z356" s="280"/>
    </row>
    <row r="357" spans="1:26" x14ac:dyDescent="0.35">
      <c r="A357" s="238" t="s">
        <v>163</v>
      </c>
      <c r="B357" s="395" t="s">
        <v>7</v>
      </c>
      <c r="C357" s="284" t="s">
        <v>59</v>
      </c>
      <c r="D357" s="294"/>
      <c r="E357" s="294">
        <f t="shared" si="466"/>
        <v>0.40705306210124081</v>
      </c>
      <c r="F357" s="294">
        <f t="shared" si="466"/>
        <v>0.51108786339094692</v>
      </c>
      <c r="G357" s="294">
        <f t="shared" si="466"/>
        <v>0.73714490046635905</v>
      </c>
      <c r="H357" s="294">
        <f t="shared" si="466"/>
        <v>0.59542895634104198</v>
      </c>
      <c r="I357" s="294">
        <f t="shared" si="466"/>
        <v>0.89467212308430077</v>
      </c>
      <c r="J357" s="294">
        <f t="shared" si="466"/>
        <v>1.2875631147075375</v>
      </c>
      <c r="K357" s="294">
        <f t="shared" si="466"/>
        <v>1.2612923162187513</v>
      </c>
      <c r="L357" s="294">
        <f t="shared" si="466"/>
        <v>0.96462348575500678</v>
      </c>
      <c r="M357" s="294">
        <f t="shared" si="466"/>
        <v>1.0539256874087732</v>
      </c>
      <c r="N357" s="294">
        <f t="shared" si="466"/>
        <v>1.5528205411344607</v>
      </c>
      <c r="O357" s="294">
        <f t="shared" si="466"/>
        <v>1.8177827980280097</v>
      </c>
      <c r="P357" s="294">
        <f t="shared" si="466"/>
        <v>1.2270629515453197</v>
      </c>
      <c r="Q357" s="294">
        <f t="shared" si="466"/>
        <v>0.92675585451280174</v>
      </c>
      <c r="R357" s="294">
        <f t="shared" si="466"/>
        <v>1.3335739112623468</v>
      </c>
      <c r="S357" s="294">
        <f t="shared" si="460"/>
        <v>1.4396216765010716</v>
      </c>
      <c r="T357" s="294">
        <f t="shared" ref="T357:U357" si="474">(T34/T$90)*100</f>
        <v>0.90265877180570786</v>
      </c>
      <c r="U357" s="294">
        <f t="shared" si="474"/>
        <v>0.72836718183237015</v>
      </c>
      <c r="V357" s="309"/>
      <c r="W357" s="309"/>
      <c r="X357" s="273"/>
      <c r="Y357" s="273"/>
      <c r="Z357" s="273"/>
    </row>
    <row r="358" spans="1:26" x14ac:dyDescent="0.35">
      <c r="A358" s="238" t="s">
        <v>163</v>
      </c>
      <c r="B358" s="396"/>
      <c r="C358" s="263" t="s">
        <v>60</v>
      </c>
      <c r="D358" s="294"/>
      <c r="E358" s="294">
        <f t="shared" ref="E358:S358" si="475">(E35/E$90)*100</f>
        <v>0.19430055287203424</v>
      </c>
      <c r="F358" s="294">
        <f t="shared" si="475"/>
        <v>0.11202331753366616</v>
      </c>
      <c r="G358" s="294">
        <f t="shared" si="475"/>
        <v>9.3081813711851591E-2</v>
      </c>
      <c r="H358" s="294">
        <f t="shared" si="475"/>
        <v>5.0188471716384311E-2</v>
      </c>
      <c r="I358" s="294">
        <f t="shared" si="475"/>
        <v>0.30432056441411298</v>
      </c>
      <c r="J358" s="294">
        <f t="shared" si="475"/>
        <v>0.58381776087746895</v>
      </c>
      <c r="K358" s="294">
        <f t="shared" si="475"/>
        <v>0.54302751003522909</v>
      </c>
      <c r="L358" s="294">
        <f t="shared" si="475"/>
        <v>0.33865622151660701</v>
      </c>
      <c r="M358" s="294">
        <f t="shared" si="475"/>
        <v>0.1880323018693692</v>
      </c>
      <c r="N358" s="294">
        <f t="shared" si="475"/>
        <v>0.36699455733052111</v>
      </c>
      <c r="O358" s="294">
        <f t="shared" si="475"/>
        <v>0.49064371743638474</v>
      </c>
      <c r="P358" s="294">
        <f t="shared" si="475"/>
        <v>0.35343925723719261</v>
      </c>
      <c r="Q358" s="294">
        <f t="shared" si="475"/>
        <v>0.21223959022480393</v>
      </c>
      <c r="R358" s="294">
        <f t="shared" si="475"/>
        <v>0.26642317981774427</v>
      </c>
      <c r="S358" s="294">
        <f t="shared" si="475"/>
        <v>0.31311758832052888</v>
      </c>
      <c r="T358" s="294">
        <f t="shared" ref="T358:U358" si="476">(T35/T$90)*100</f>
        <v>0.16182144679801969</v>
      </c>
      <c r="U358" s="294">
        <f t="shared" si="476"/>
        <v>0.15346605182779371</v>
      </c>
      <c r="V358" s="309"/>
      <c r="W358" s="309"/>
      <c r="X358" s="280"/>
      <c r="Y358" s="280"/>
      <c r="Z358" s="280"/>
    </row>
    <row r="359" spans="1:26" x14ac:dyDescent="0.35">
      <c r="A359" s="238" t="s">
        <v>163</v>
      </c>
      <c r="B359" s="396"/>
      <c r="C359" s="263" t="s">
        <v>61</v>
      </c>
      <c r="D359" s="294"/>
      <c r="E359" s="294">
        <f t="shared" ref="E359:S359" si="477">(E36/E$90)*100</f>
        <v>0.21275250922920655</v>
      </c>
      <c r="F359" s="294">
        <f t="shared" si="477"/>
        <v>0.39906454585728074</v>
      </c>
      <c r="G359" s="294">
        <f t="shared" si="477"/>
        <v>0.64406308675450752</v>
      </c>
      <c r="H359" s="294">
        <f t="shared" si="477"/>
        <v>0.54524048462465768</v>
      </c>
      <c r="I359" s="294">
        <f t="shared" si="477"/>
        <v>0.59035155867018774</v>
      </c>
      <c r="J359" s="294">
        <f t="shared" si="477"/>
        <v>0.70374535383006864</v>
      </c>
      <c r="K359" s="294">
        <f t="shared" si="477"/>
        <v>0.71826480618352195</v>
      </c>
      <c r="L359" s="294">
        <f t="shared" si="477"/>
        <v>0.62596726423839955</v>
      </c>
      <c r="M359" s="294">
        <f t="shared" si="477"/>
        <v>0.86589338553940409</v>
      </c>
      <c r="N359" s="294">
        <f t="shared" si="477"/>
        <v>1.1858259838039396</v>
      </c>
      <c r="O359" s="294">
        <f t="shared" si="477"/>
        <v>1.3271390805916252</v>
      </c>
      <c r="P359" s="294">
        <f t="shared" si="477"/>
        <v>0.87362369430812703</v>
      </c>
      <c r="Q359" s="294">
        <f t="shared" si="477"/>
        <v>0.71451626428799786</v>
      </c>
      <c r="R359" s="294">
        <f t="shared" si="477"/>
        <v>1.0671507314446023</v>
      </c>
      <c r="S359" s="294">
        <f t="shared" si="477"/>
        <v>1.1265040881805428</v>
      </c>
      <c r="T359" s="294">
        <f t="shared" ref="T359:U359" si="478">(T36/T$90)*100</f>
        <v>0.74083732500768795</v>
      </c>
      <c r="U359" s="294">
        <f t="shared" si="478"/>
        <v>0.57490113000457654</v>
      </c>
      <c r="V359" s="309"/>
      <c r="W359" s="309"/>
      <c r="X359" s="280"/>
      <c r="Y359" s="280"/>
      <c r="Z359" s="280"/>
    </row>
    <row r="360" spans="1:26" x14ac:dyDescent="0.35">
      <c r="A360" s="238" t="s">
        <v>163</v>
      </c>
      <c r="B360" s="396"/>
      <c r="C360" s="263" t="s">
        <v>62</v>
      </c>
      <c r="D360" s="294"/>
      <c r="E360" s="294"/>
      <c r="F360" s="294"/>
      <c r="G360" s="294"/>
      <c r="H360" s="294"/>
      <c r="I360" s="294"/>
      <c r="J360" s="294"/>
      <c r="K360" s="294"/>
      <c r="L360" s="294"/>
      <c r="M360" s="294"/>
      <c r="N360" s="294"/>
      <c r="O360" s="294"/>
      <c r="P360" s="294"/>
      <c r="Q360" s="294"/>
      <c r="R360" s="294"/>
      <c r="S360" s="294"/>
      <c r="T360" s="294"/>
      <c r="U360" s="294"/>
      <c r="V360" s="309"/>
      <c r="W360" s="309"/>
      <c r="X360" s="280"/>
      <c r="Y360" s="280"/>
      <c r="Z360" s="280"/>
    </row>
    <row r="361" spans="1:26" x14ac:dyDescent="0.35">
      <c r="A361" s="238" t="s">
        <v>163</v>
      </c>
      <c r="B361" s="397"/>
      <c r="C361" s="282" t="s">
        <v>63</v>
      </c>
      <c r="D361" s="297"/>
      <c r="E361" s="297"/>
      <c r="F361" s="297"/>
      <c r="G361" s="297"/>
      <c r="H361" s="297"/>
      <c r="I361" s="297"/>
      <c r="J361" s="297"/>
      <c r="K361" s="297"/>
      <c r="L361" s="297"/>
      <c r="M361" s="297"/>
      <c r="N361" s="297"/>
      <c r="O361" s="297"/>
      <c r="P361" s="297"/>
      <c r="Q361" s="297"/>
      <c r="R361" s="297"/>
      <c r="S361" s="297"/>
      <c r="T361" s="297"/>
      <c r="U361" s="297"/>
      <c r="V361" s="309"/>
      <c r="W361" s="309"/>
      <c r="X361" s="280"/>
      <c r="Y361" s="280"/>
      <c r="Z361" s="280"/>
    </row>
    <row r="362" spans="1:26" x14ac:dyDescent="0.35">
      <c r="A362" s="238" t="s">
        <v>163</v>
      </c>
      <c r="B362" s="395" t="s">
        <v>8</v>
      </c>
      <c r="C362" s="284" t="s">
        <v>59</v>
      </c>
      <c r="D362" s="294"/>
      <c r="E362" s="294">
        <f t="shared" si="466"/>
        <v>4.2632839158826506E-2</v>
      </c>
      <c r="F362" s="294">
        <f t="shared" si="466"/>
        <v>0.1295299849121114</v>
      </c>
      <c r="G362" s="294">
        <f t="shared" si="466"/>
        <v>0.13378189108567407</v>
      </c>
      <c r="H362" s="294">
        <f t="shared" si="466"/>
        <v>0.13037352969783197</v>
      </c>
      <c r="I362" s="294">
        <f t="shared" si="466"/>
        <v>0.12009281492138171</v>
      </c>
      <c r="J362" s="294">
        <f t="shared" si="466"/>
        <v>0.12590636402382399</v>
      </c>
      <c r="K362" s="294">
        <f t="shared" si="466"/>
        <v>8.8712169279919373E-2</v>
      </c>
      <c r="L362" s="294">
        <f t="shared" si="466"/>
        <v>4.4204136119910933E-2</v>
      </c>
      <c r="M362" s="294">
        <f t="shared" si="466"/>
        <v>4.9337474897996843E-2</v>
      </c>
      <c r="N362" s="294">
        <f t="shared" si="466"/>
        <v>8.5853448688759465E-2</v>
      </c>
      <c r="O362" s="294">
        <f t="shared" si="466"/>
        <v>9.4664730450736798E-2</v>
      </c>
      <c r="P362" s="294">
        <f t="shared" si="466"/>
        <v>6.1780020118580699E-2</v>
      </c>
      <c r="Q362" s="294">
        <f t="shared" si="466"/>
        <v>7.8462564688961539E-2</v>
      </c>
      <c r="R362" s="294">
        <f t="shared" si="466"/>
        <v>0.11086232391655831</v>
      </c>
      <c r="S362" s="294">
        <f t="shared" si="460"/>
        <v>0.1158205306518236</v>
      </c>
      <c r="T362" s="294">
        <f t="shared" ref="T362:U362" si="479">(T39/T$90)*100</f>
        <v>8.7957174169504451E-2</v>
      </c>
      <c r="U362" s="294">
        <f t="shared" si="479"/>
        <v>8.0642857591739225E-2</v>
      </c>
      <c r="V362" s="309"/>
      <c r="W362" s="309"/>
      <c r="X362" s="273"/>
      <c r="Y362" s="273"/>
      <c r="Z362" s="273"/>
    </row>
    <row r="363" spans="1:26" x14ac:dyDescent="0.35">
      <c r="A363" s="238" t="s">
        <v>163</v>
      </c>
      <c r="B363" s="396"/>
      <c r="C363" s="263" t="s">
        <v>60</v>
      </c>
      <c r="D363" s="294"/>
      <c r="E363" s="294">
        <f t="shared" ref="E363:J363" si="480">(E40/E$90)*100</f>
        <v>4.0975987326770987E-3</v>
      </c>
      <c r="F363" s="294">
        <f t="shared" si="480"/>
        <v>6.6453153484079375E-2</v>
      </c>
      <c r="G363" s="294">
        <f t="shared" si="480"/>
        <v>2.234335567898209E-3</v>
      </c>
      <c r="H363" s="294">
        <f t="shared" si="480"/>
        <v>2.5053281786853752E-2</v>
      </c>
      <c r="I363" s="294">
        <f t="shared" si="480"/>
        <v>1.3091622680222329E-2</v>
      </c>
      <c r="J363" s="294">
        <f t="shared" si="480"/>
        <v>2.6617504284063519E-2</v>
      </c>
      <c r="K363" s="294">
        <f t="shared" ref="K363:S363" si="481">(K40/K$90)*100</f>
        <v>1.3461842695665797E-2</v>
      </c>
      <c r="L363" s="294">
        <f t="shared" si="481"/>
        <v>3.7423170716220583E-3</v>
      </c>
      <c r="M363" s="294">
        <f t="shared" si="481"/>
        <v>1.135499094956951E-2</v>
      </c>
      <c r="N363" s="294">
        <f t="shared" si="481"/>
        <v>2.8543004215568008E-2</v>
      </c>
      <c r="O363" s="294">
        <f t="shared" si="481"/>
        <v>2.1356471457492025E-2</v>
      </c>
      <c r="P363" s="294">
        <f t="shared" si="481"/>
        <v>1.012520159323786E-2</v>
      </c>
      <c r="Q363" s="294">
        <f t="shared" si="481"/>
        <v>1.9825607010255906E-2</v>
      </c>
      <c r="R363" s="294">
        <f t="shared" si="481"/>
        <v>2.6322686651393333E-2</v>
      </c>
      <c r="S363" s="294">
        <f t="shared" si="481"/>
        <v>4.0692025353171665E-2</v>
      </c>
      <c r="T363" s="294">
        <f t="shared" ref="T363:U363" si="482">(T40/T$90)*100</f>
        <v>3.6753295390099652E-2</v>
      </c>
      <c r="U363" s="294">
        <f t="shared" si="482"/>
        <v>3.1672705218017579E-2</v>
      </c>
      <c r="V363" s="309"/>
      <c r="W363" s="309"/>
      <c r="X363" s="280"/>
      <c r="Y363" s="280"/>
      <c r="Z363" s="280"/>
    </row>
    <row r="364" spans="1:26" x14ac:dyDescent="0.35">
      <c r="A364" s="238" t="s">
        <v>163</v>
      </c>
      <c r="B364" s="396"/>
      <c r="C364" s="263" t="s">
        <v>61</v>
      </c>
      <c r="D364" s="294"/>
      <c r="E364" s="294">
        <f t="shared" ref="E364:J364" si="483">(E41/E$90)*100</f>
        <v>3.8535240426149413E-2</v>
      </c>
      <c r="F364" s="294">
        <f t="shared" si="483"/>
        <v>6.3076831428032054E-2</v>
      </c>
      <c r="G364" s="294">
        <f t="shared" si="483"/>
        <v>0.13154755551777586</v>
      </c>
      <c r="H364" s="294">
        <f t="shared" si="483"/>
        <v>0.1053202479109782</v>
      </c>
      <c r="I364" s="294">
        <f t="shared" si="483"/>
        <v>0.10700119224115938</v>
      </c>
      <c r="J364" s="294">
        <f t="shared" si="483"/>
        <v>9.928885973976051E-2</v>
      </c>
      <c r="K364" s="294">
        <f t="shared" ref="K364:S364" si="484">(K41/K$90)*100</f>
        <v>7.5250326584253582E-2</v>
      </c>
      <c r="L364" s="294">
        <f t="shared" si="484"/>
        <v>4.0461819048288876E-2</v>
      </c>
      <c r="M364" s="294">
        <f t="shared" si="484"/>
        <v>3.7982483948427327E-2</v>
      </c>
      <c r="N364" s="294">
        <f t="shared" si="484"/>
        <v>5.7310444473191453E-2</v>
      </c>
      <c r="O364" s="294">
        <f t="shared" si="484"/>
        <v>7.3308258993244779E-2</v>
      </c>
      <c r="P364" s="294">
        <f t="shared" si="484"/>
        <v>5.165481852534283E-2</v>
      </c>
      <c r="Q364" s="294">
        <f t="shared" si="484"/>
        <v>5.8636957678705623E-2</v>
      </c>
      <c r="R364" s="294">
        <f t="shared" si="484"/>
        <v>8.4539637265164974E-2</v>
      </c>
      <c r="S364" s="294">
        <f t="shared" si="484"/>
        <v>7.5128505298651935E-2</v>
      </c>
      <c r="T364" s="294">
        <f t="shared" ref="T364:U364" si="485">(T41/T$90)*100</f>
        <v>5.1203878779404813E-2</v>
      </c>
      <c r="U364" s="294">
        <f t="shared" si="485"/>
        <v>4.8970152373721654E-2</v>
      </c>
      <c r="V364" s="309"/>
      <c r="W364" s="309"/>
      <c r="X364" s="280"/>
      <c r="Y364" s="280"/>
      <c r="Z364" s="280"/>
    </row>
    <row r="365" spans="1:26" x14ac:dyDescent="0.35">
      <c r="A365" s="238" t="s">
        <v>163</v>
      </c>
      <c r="B365" s="396"/>
      <c r="C365" s="263" t="s">
        <v>62</v>
      </c>
      <c r="D365" s="294"/>
      <c r="E365" s="294"/>
      <c r="F365" s="294"/>
      <c r="G365" s="294"/>
      <c r="H365" s="294"/>
      <c r="I365" s="294"/>
      <c r="J365" s="294"/>
      <c r="K365" s="294"/>
      <c r="L365" s="294"/>
      <c r="M365" s="294"/>
      <c r="N365" s="294"/>
      <c r="O365" s="294"/>
      <c r="P365" s="294"/>
      <c r="Q365" s="294"/>
      <c r="R365" s="294"/>
      <c r="S365" s="294"/>
      <c r="T365" s="294"/>
      <c r="U365" s="294"/>
      <c r="V365" s="309"/>
      <c r="W365" s="309"/>
      <c r="X365" s="280"/>
      <c r="Y365" s="280"/>
      <c r="Z365" s="280"/>
    </row>
    <row r="366" spans="1:26" x14ac:dyDescent="0.35">
      <c r="A366" s="238" t="s">
        <v>163</v>
      </c>
      <c r="B366" s="397"/>
      <c r="C366" s="282" t="s">
        <v>63</v>
      </c>
      <c r="D366" s="297"/>
      <c r="E366" s="297"/>
      <c r="F366" s="297"/>
      <c r="G366" s="297"/>
      <c r="H366" s="297"/>
      <c r="I366" s="297"/>
      <c r="J366" s="297"/>
      <c r="K366" s="297"/>
      <c r="L366" s="297"/>
      <c r="M366" s="297"/>
      <c r="N366" s="297"/>
      <c r="O366" s="297"/>
      <c r="P366" s="297"/>
      <c r="Q366" s="297"/>
      <c r="R366" s="297"/>
      <c r="S366" s="297"/>
      <c r="T366" s="297"/>
      <c r="U366" s="297"/>
      <c r="V366" s="309"/>
      <c r="W366" s="309"/>
      <c r="X366" s="280"/>
      <c r="Y366" s="280"/>
      <c r="Z366" s="280"/>
    </row>
    <row r="367" spans="1:26" x14ac:dyDescent="0.35">
      <c r="A367" s="238" t="s">
        <v>163</v>
      </c>
      <c r="B367" s="395" t="s">
        <v>9</v>
      </c>
      <c r="C367" s="284" t="s">
        <v>59</v>
      </c>
      <c r="D367" s="294"/>
      <c r="E367" s="294">
        <f t="shared" si="466"/>
        <v>0.52515482140905023</v>
      </c>
      <c r="F367" s="294">
        <f t="shared" si="466"/>
        <v>0.20333782996182406</v>
      </c>
      <c r="G367" s="294">
        <f t="shared" si="466"/>
        <v>0.2366379548570719</v>
      </c>
      <c r="H367" s="294">
        <f t="shared" si="466"/>
        <v>0.12096215625812003</v>
      </c>
      <c r="I367" s="294">
        <f t="shared" si="466"/>
        <v>0.1727207582034605</v>
      </c>
      <c r="J367" s="294">
        <f t="shared" si="466"/>
        <v>0.19092540745728093</v>
      </c>
      <c r="K367" s="294">
        <f t="shared" si="466"/>
        <v>0.27757745257083938</v>
      </c>
      <c r="L367" s="294">
        <f t="shared" si="466"/>
        <v>0.14335097702045435</v>
      </c>
      <c r="M367" s="294">
        <f t="shared" si="466"/>
        <v>0.23918343799986591</v>
      </c>
      <c r="N367" s="294">
        <f t="shared" si="466"/>
        <v>0.33139968778924422</v>
      </c>
      <c r="O367" s="294">
        <f t="shared" si="466"/>
        <v>0.38419723868050437</v>
      </c>
      <c r="P367" s="294">
        <f t="shared" si="466"/>
        <v>0.310857158210952</v>
      </c>
      <c r="Q367" s="294">
        <f t="shared" si="466"/>
        <v>0.27582585169024637</v>
      </c>
      <c r="R367" s="294">
        <f t="shared" si="466"/>
        <v>0.31081090721099036</v>
      </c>
      <c r="S367" s="294">
        <f t="shared" si="466"/>
        <v>0.39230637480525887</v>
      </c>
      <c r="T367" s="294">
        <f t="shared" ref="T367:U367" si="486">(T44/T$90)*100</f>
        <v>0.23245452058761268</v>
      </c>
      <c r="U367" s="294">
        <f t="shared" si="486"/>
        <v>0.19935089805064057</v>
      </c>
      <c r="V367" s="309"/>
      <c r="W367" s="309"/>
      <c r="X367" s="273"/>
      <c r="Y367" s="273"/>
      <c r="Z367" s="273"/>
    </row>
    <row r="368" spans="1:26" x14ac:dyDescent="0.35">
      <c r="A368" s="238" t="s">
        <v>163</v>
      </c>
      <c r="B368" s="396"/>
      <c r="C368" s="263" t="s">
        <v>60</v>
      </c>
      <c r="D368" s="294"/>
      <c r="E368" s="294">
        <f t="shared" ref="E368:S368" si="487">(E45/E$90)*100</f>
        <v>0.4629081094251094</v>
      </c>
      <c r="F368" s="294">
        <f t="shared" si="487"/>
        <v>0</v>
      </c>
      <c r="G368" s="294">
        <f t="shared" si="487"/>
        <v>2.7953406987100048E-2</v>
      </c>
      <c r="H368" s="294">
        <f t="shared" si="487"/>
        <v>0</v>
      </c>
      <c r="I368" s="294">
        <f t="shared" si="487"/>
        <v>2.982512353847161E-2</v>
      </c>
      <c r="J368" s="294">
        <f t="shared" si="487"/>
        <v>4.8552798064298006E-2</v>
      </c>
      <c r="K368" s="294">
        <f t="shared" si="487"/>
        <v>4.0679625815097729E-2</v>
      </c>
      <c r="L368" s="294">
        <f t="shared" si="487"/>
        <v>1.2992128506300228E-2</v>
      </c>
      <c r="M368" s="294">
        <f t="shared" si="487"/>
        <v>2.776316469599385E-3</v>
      </c>
      <c r="N368" s="294">
        <f t="shared" si="487"/>
        <v>1.5743888496851662E-2</v>
      </c>
      <c r="O368" s="294">
        <f t="shared" si="487"/>
        <v>2.8561656715150679E-2</v>
      </c>
      <c r="P368" s="294">
        <f t="shared" si="487"/>
        <v>1.9566376014472926E-2</v>
      </c>
      <c r="Q368" s="294">
        <f t="shared" si="487"/>
        <v>1.1390248802882788E-2</v>
      </c>
      <c r="R368" s="294">
        <f t="shared" si="487"/>
        <v>9.2766618981742124E-3</v>
      </c>
      <c r="S368" s="294">
        <f t="shared" si="487"/>
        <v>8.6272209392663605E-3</v>
      </c>
      <c r="T368" s="294">
        <f t="shared" ref="T368:U368" si="488">(T45/T$90)*100</f>
        <v>7.8791455694272752E-4</v>
      </c>
      <c r="U368" s="294">
        <f t="shared" si="488"/>
        <v>9.6262216722660322E-4</v>
      </c>
      <c r="V368" s="309"/>
      <c r="W368" s="309"/>
      <c r="X368" s="280"/>
      <c r="Y368" s="280"/>
      <c r="Z368" s="280"/>
    </row>
    <row r="369" spans="1:26" x14ac:dyDescent="0.35">
      <c r="A369" s="238" t="s">
        <v>163</v>
      </c>
      <c r="B369" s="396"/>
      <c r="C369" s="263" t="s">
        <v>61</v>
      </c>
      <c r="D369" s="294"/>
      <c r="E369" s="294">
        <f t="shared" ref="E369:S369" si="489">(E46/E$90)*100</f>
        <v>6.2246711983940793E-2</v>
      </c>
      <c r="F369" s="294">
        <f t="shared" si="489"/>
        <v>0.20333782996182406</v>
      </c>
      <c r="G369" s="294">
        <f t="shared" si="489"/>
        <v>0.20868454786997181</v>
      </c>
      <c r="H369" s="294">
        <f t="shared" si="489"/>
        <v>0.12096215625812003</v>
      </c>
      <c r="I369" s="294">
        <f t="shared" si="489"/>
        <v>0.14289563466498889</v>
      </c>
      <c r="J369" s="294">
        <f t="shared" si="489"/>
        <v>0.14237260939298291</v>
      </c>
      <c r="K369" s="294">
        <f t="shared" si="489"/>
        <v>0.23689782675574167</v>
      </c>
      <c r="L369" s="294">
        <f t="shared" si="489"/>
        <v>0.13035884851415414</v>
      </c>
      <c r="M369" s="294">
        <f t="shared" si="489"/>
        <v>0.23640712153026652</v>
      </c>
      <c r="N369" s="294">
        <f t="shared" si="489"/>
        <v>0.31565579929239262</v>
      </c>
      <c r="O369" s="294">
        <f t="shared" si="489"/>
        <v>0.35563558196535366</v>
      </c>
      <c r="P369" s="294">
        <f t="shared" si="489"/>
        <v>0.29129078219647908</v>
      </c>
      <c r="Q369" s="294">
        <f t="shared" si="489"/>
        <v>0.26443560288736356</v>
      </c>
      <c r="R369" s="294">
        <f t="shared" si="489"/>
        <v>0.30153424531281614</v>
      </c>
      <c r="S369" s="294">
        <f t="shared" si="489"/>
        <v>0.38367915386599249</v>
      </c>
      <c r="T369" s="294">
        <f t="shared" ref="T369:U369" si="490">(T46/T$90)*100</f>
        <v>0.23166660603066996</v>
      </c>
      <c r="U369" s="294">
        <f t="shared" si="490"/>
        <v>0.19838827588341398</v>
      </c>
      <c r="V369" s="309"/>
      <c r="W369" s="309"/>
      <c r="X369" s="280"/>
      <c r="Y369" s="280"/>
      <c r="Z369" s="280"/>
    </row>
    <row r="370" spans="1:26" x14ac:dyDescent="0.35">
      <c r="A370" s="238" t="s">
        <v>163</v>
      </c>
      <c r="B370" s="396"/>
      <c r="C370" s="263" t="s">
        <v>62</v>
      </c>
      <c r="D370" s="294"/>
      <c r="E370" s="294"/>
      <c r="F370" s="294"/>
      <c r="G370" s="294"/>
      <c r="H370" s="294"/>
      <c r="I370" s="294"/>
      <c r="J370" s="294"/>
      <c r="K370" s="294"/>
      <c r="L370" s="294"/>
      <c r="M370" s="294"/>
      <c r="N370" s="294"/>
      <c r="O370" s="294"/>
      <c r="P370" s="294"/>
      <c r="Q370" s="294"/>
      <c r="R370" s="294"/>
      <c r="S370" s="294"/>
      <c r="T370" s="294"/>
      <c r="U370" s="294"/>
      <c r="V370" s="309"/>
      <c r="W370" s="309"/>
      <c r="X370" s="280"/>
      <c r="Y370" s="280"/>
      <c r="Z370" s="280"/>
    </row>
    <row r="371" spans="1:26" x14ac:dyDescent="0.35">
      <c r="A371" s="238" t="s">
        <v>163</v>
      </c>
      <c r="B371" s="397"/>
      <c r="C371" s="282" t="s">
        <v>63</v>
      </c>
      <c r="D371" s="297"/>
      <c r="E371" s="297"/>
      <c r="F371" s="297"/>
      <c r="G371" s="297"/>
      <c r="H371" s="297"/>
      <c r="I371" s="297"/>
      <c r="J371" s="297"/>
      <c r="K371" s="297"/>
      <c r="L371" s="297"/>
      <c r="M371" s="297"/>
      <c r="N371" s="297"/>
      <c r="O371" s="297"/>
      <c r="P371" s="297"/>
      <c r="Q371" s="297"/>
      <c r="R371" s="297"/>
      <c r="S371" s="297"/>
      <c r="T371" s="297"/>
      <c r="U371" s="297"/>
      <c r="V371" s="309"/>
      <c r="W371" s="309"/>
      <c r="X371" s="280"/>
      <c r="Y371" s="280"/>
      <c r="Z371" s="280"/>
    </row>
    <row r="372" spans="1:26" x14ac:dyDescent="0.35">
      <c r="A372" s="238" t="s">
        <v>163</v>
      </c>
      <c r="B372" s="395" t="s">
        <v>1</v>
      </c>
      <c r="C372" s="284" t="s">
        <v>59</v>
      </c>
      <c r="D372" s="294"/>
      <c r="E372" s="294">
        <f t="shared" ref="E372:S387" si="491">(E49/E$90)*100</f>
        <v>0.20014731658645132</v>
      </c>
      <c r="F372" s="294">
        <f t="shared" si="491"/>
        <v>0.67157433070017203</v>
      </c>
      <c r="G372" s="294">
        <f t="shared" si="491"/>
        <v>0.13840778458598993</v>
      </c>
      <c r="H372" s="294">
        <f t="shared" si="491"/>
        <v>8.3884618116167389E-2</v>
      </c>
      <c r="I372" s="294">
        <f t="shared" si="491"/>
        <v>0.18902949676403288</v>
      </c>
      <c r="J372" s="294">
        <f t="shared" si="491"/>
        <v>0.1747291843467266</v>
      </c>
      <c r="K372" s="294">
        <f t="shared" si="491"/>
        <v>0.19262384787629994</v>
      </c>
      <c r="L372" s="294">
        <f t="shared" si="491"/>
        <v>0.10715782871720328</v>
      </c>
      <c r="M372" s="294">
        <f t="shared" si="491"/>
        <v>0.13190648107965025</v>
      </c>
      <c r="N372" s="294">
        <f t="shared" si="491"/>
        <v>0.17120244984169386</v>
      </c>
      <c r="O372" s="294">
        <f t="shared" si="491"/>
        <v>0.16623278131337432</v>
      </c>
      <c r="P372" s="294">
        <f t="shared" si="491"/>
        <v>0.11309665892547659</v>
      </c>
      <c r="Q372" s="294">
        <f t="shared" si="491"/>
        <v>0.10188791824399376</v>
      </c>
      <c r="R372" s="294">
        <f t="shared" si="491"/>
        <v>0.1117519538594386</v>
      </c>
      <c r="S372" s="294">
        <f t="shared" si="491"/>
        <v>0.13150688943776903</v>
      </c>
      <c r="T372" s="294">
        <f t="shared" ref="T372:U372" si="492">(T49/T$90)*100</f>
        <v>7.2766223996187818E-2</v>
      </c>
      <c r="U372" s="294">
        <f t="shared" si="492"/>
        <v>7.7185689217354261E-2</v>
      </c>
      <c r="V372" s="309"/>
      <c r="W372" s="309"/>
      <c r="X372" s="273"/>
      <c r="Y372" s="273"/>
      <c r="Z372" s="273"/>
    </row>
    <row r="373" spans="1:26" x14ac:dyDescent="0.35">
      <c r="A373" s="238" t="s">
        <v>163</v>
      </c>
      <c r="B373" s="396"/>
      <c r="C373" s="263" t="s">
        <v>60</v>
      </c>
      <c r="D373" s="294"/>
      <c r="E373" s="294">
        <f t="shared" ref="E373:S373" si="493">(E50/E$90)*100</f>
        <v>1.2522046569279514E-2</v>
      </c>
      <c r="F373" s="294">
        <f t="shared" si="493"/>
        <v>0.47749389916516344</v>
      </c>
      <c r="G373" s="294">
        <f t="shared" si="493"/>
        <v>2.4928856246828517E-3</v>
      </c>
      <c r="H373" s="294">
        <f t="shared" si="493"/>
        <v>4.9893788807528856E-3</v>
      </c>
      <c r="I373" s="294">
        <f t="shared" si="493"/>
        <v>5.9716186745692394E-2</v>
      </c>
      <c r="J373" s="294">
        <f t="shared" si="493"/>
        <v>5.1454766025292184E-2</v>
      </c>
      <c r="K373" s="294">
        <f t="shared" si="493"/>
        <v>5.775361125131262E-2</v>
      </c>
      <c r="L373" s="294">
        <f t="shared" si="493"/>
        <v>1.3173719988316811E-2</v>
      </c>
      <c r="M373" s="294">
        <f t="shared" si="493"/>
        <v>1.1796916898283031E-2</v>
      </c>
      <c r="N373" s="294">
        <f t="shared" si="493"/>
        <v>1.6959871981430157E-2</v>
      </c>
      <c r="O373" s="294">
        <f t="shared" si="493"/>
        <v>2.2220566555378702E-2</v>
      </c>
      <c r="P373" s="294">
        <f t="shared" si="493"/>
        <v>1.4061622655599137E-2</v>
      </c>
      <c r="Q373" s="294">
        <f t="shared" si="493"/>
        <v>1.4429212320585841E-2</v>
      </c>
      <c r="R373" s="294">
        <f t="shared" si="493"/>
        <v>1.1930644270896984E-2</v>
      </c>
      <c r="S373" s="294">
        <f t="shared" si="493"/>
        <v>1.3142565148382832E-2</v>
      </c>
      <c r="T373" s="294">
        <f t="shared" ref="T373:U373" si="494">(T50/T$90)*100</f>
        <v>1.3239288919582648E-2</v>
      </c>
      <c r="U373" s="294">
        <f t="shared" si="494"/>
        <v>2.0837442382086152E-2</v>
      </c>
      <c r="V373" s="309"/>
      <c r="W373" s="309"/>
      <c r="X373" s="280"/>
      <c r="Y373" s="280"/>
      <c r="Z373" s="280"/>
    </row>
    <row r="374" spans="1:26" x14ac:dyDescent="0.35">
      <c r="A374" s="238" t="s">
        <v>163</v>
      </c>
      <c r="B374" s="396"/>
      <c r="C374" s="263" t="s">
        <v>61</v>
      </c>
      <c r="D374" s="294"/>
      <c r="E374" s="294">
        <f t="shared" ref="E374:S374" si="495">(E51/E$90)*100</f>
        <v>0.18762527001717177</v>
      </c>
      <c r="F374" s="294">
        <f t="shared" si="495"/>
        <v>0.19408043153500854</v>
      </c>
      <c r="G374" s="294">
        <f t="shared" si="495"/>
        <v>0.13591489896130707</v>
      </c>
      <c r="H374" s="294">
        <f t="shared" si="495"/>
        <v>7.8895239235414499E-2</v>
      </c>
      <c r="I374" s="294">
        <f t="shared" si="495"/>
        <v>0.12931331001834048</v>
      </c>
      <c r="J374" s="294">
        <f t="shared" si="495"/>
        <v>0.12327441832143442</v>
      </c>
      <c r="K374" s="294">
        <f t="shared" si="495"/>
        <v>0.13487023662498729</v>
      </c>
      <c r="L374" s="294">
        <f t="shared" si="495"/>
        <v>9.3984108728886476E-2</v>
      </c>
      <c r="M374" s="294">
        <f t="shared" si="495"/>
        <v>0.12010956418136721</v>
      </c>
      <c r="N374" s="294">
        <f t="shared" si="495"/>
        <v>0.15424257786026371</v>
      </c>
      <c r="O374" s="294">
        <f t="shared" si="495"/>
        <v>0.14401221475799558</v>
      </c>
      <c r="P374" s="294">
        <f t="shared" si="495"/>
        <v>9.9035036269877447E-2</v>
      </c>
      <c r="Q374" s="294">
        <f t="shared" si="495"/>
        <v>8.7458705923407931E-2</v>
      </c>
      <c r="R374" s="294">
        <f t="shared" si="495"/>
        <v>9.9821309588541615E-2</v>
      </c>
      <c r="S374" s="294">
        <f t="shared" si="495"/>
        <v>0.1183643242893862</v>
      </c>
      <c r="T374" s="294">
        <f t="shared" ref="T374:U374" si="496">(T51/T$90)*100</f>
        <v>5.9526935076605177E-2</v>
      </c>
      <c r="U374" s="294">
        <f t="shared" si="496"/>
        <v>5.6348246835268123E-2</v>
      </c>
      <c r="V374" s="309"/>
      <c r="W374" s="309"/>
      <c r="X374" s="280"/>
      <c r="Y374" s="280"/>
      <c r="Z374" s="280"/>
    </row>
    <row r="375" spans="1:26" x14ac:dyDescent="0.35">
      <c r="A375" s="238" t="s">
        <v>163</v>
      </c>
      <c r="B375" s="396"/>
      <c r="C375" s="263" t="s">
        <v>62</v>
      </c>
      <c r="D375" s="294"/>
      <c r="E375" s="294"/>
      <c r="F375" s="294"/>
      <c r="G375" s="294"/>
      <c r="H375" s="294"/>
      <c r="I375" s="294"/>
      <c r="J375" s="294"/>
      <c r="K375" s="294"/>
      <c r="L375" s="294"/>
      <c r="M375" s="294"/>
      <c r="N375" s="294"/>
      <c r="O375" s="294"/>
      <c r="P375" s="294"/>
      <c r="Q375" s="294"/>
      <c r="R375" s="294"/>
      <c r="S375" s="294"/>
      <c r="T375" s="294"/>
      <c r="U375" s="294"/>
      <c r="V375" s="309"/>
      <c r="W375" s="309"/>
      <c r="X375" s="280"/>
      <c r="Y375" s="280"/>
      <c r="Z375" s="280"/>
    </row>
    <row r="376" spans="1:26" x14ac:dyDescent="0.35">
      <c r="A376" s="238" t="s">
        <v>163</v>
      </c>
      <c r="B376" s="397"/>
      <c r="C376" s="282" t="s">
        <v>63</v>
      </c>
      <c r="D376" s="297"/>
      <c r="E376" s="297"/>
      <c r="F376" s="297"/>
      <c r="G376" s="297"/>
      <c r="H376" s="297"/>
      <c r="I376" s="297"/>
      <c r="J376" s="297"/>
      <c r="K376" s="297"/>
      <c r="L376" s="297"/>
      <c r="M376" s="297"/>
      <c r="N376" s="297"/>
      <c r="O376" s="297"/>
      <c r="P376" s="297"/>
      <c r="Q376" s="297"/>
      <c r="R376" s="297"/>
      <c r="S376" s="297"/>
      <c r="T376" s="297"/>
      <c r="U376" s="297"/>
      <c r="V376" s="309"/>
      <c r="W376" s="309"/>
      <c r="X376" s="280"/>
      <c r="Y376" s="280"/>
      <c r="Z376" s="280"/>
    </row>
    <row r="377" spans="1:26" x14ac:dyDescent="0.35">
      <c r="A377" s="238" t="s">
        <v>163</v>
      </c>
      <c r="B377" s="393" t="s">
        <v>166</v>
      </c>
      <c r="C377" s="284" t="s">
        <v>59</v>
      </c>
      <c r="D377" s="294"/>
      <c r="E377" s="294">
        <f t="shared" si="491"/>
        <v>0.1167443162115752</v>
      </c>
      <c r="F377" s="294">
        <f t="shared" si="491"/>
        <v>2.6194187961991858E-2</v>
      </c>
      <c r="G377" s="294">
        <f t="shared" si="491"/>
        <v>3.2020624316944607E-2</v>
      </c>
      <c r="H377" s="294">
        <f t="shared" si="491"/>
        <v>1.9944240208043144E-2</v>
      </c>
      <c r="I377" s="294">
        <f t="shared" si="491"/>
        <v>1.6260130528694915E-2</v>
      </c>
      <c r="J377" s="294">
        <f t="shared" si="491"/>
        <v>2.1867980550351645E-2</v>
      </c>
      <c r="K377" s="294">
        <f t="shared" si="491"/>
        <v>4.5606789904855859E-2</v>
      </c>
      <c r="L377" s="294">
        <f t="shared" si="491"/>
        <v>3.263793843173686E-2</v>
      </c>
      <c r="M377" s="294">
        <f t="shared" si="491"/>
        <v>1.5652453366472953E-2</v>
      </c>
      <c r="N377" s="294">
        <f t="shared" si="491"/>
        <v>2.4411876745167534E-2</v>
      </c>
      <c r="O377" s="294">
        <f t="shared" si="491"/>
        <v>3.8215980377108674E-2</v>
      </c>
      <c r="P377" s="294">
        <f t="shared" si="491"/>
        <v>5.2359538769193345E-2</v>
      </c>
      <c r="Q377" s="294">
        <f t="shared" si="491"/>
        <v>6.4133707098348564E-2</v>
      </c>
      <c r="R377" s="294">
        <f t="shared" si="491"/>
        <v>0.16822846180431031</v>
      </c>
      <c r="S377" s="294">
        <f t="shared" si="491"/>
        <v>8.4415103269113875E-2</v>
      </c>
      <c r="T377" s="294">
        <f t="shared" ref="T377:U377" si="497">(T54/T$90)*100</f>
        <v>2.7942675027158317E-2</v>
      </c>
      <c r="U377" s="294">
        <f t="shared" si="497"/>
        <v>2.3894088701096324E-2</v>
      </c>
      <c r="V377" s="309"/>
      <c r="W377" s="309"/>
      <c r="X377" s="273"/>
      <c r="Y377" s="273"/>
      <c r="Z377" s="273"/>
    </row>
    <row r="378" spans="1:26" x14ac:dyDescent="0.35">
      <c r="A378" s="238" t="s">
        <v>163</v>
      </c>
      <c r="B378" s="390"/>
      <c r="C378" s="263" t="s">
        <v>60</v>
      </c>
      <c r="D378" s="294"/>
      <c r="E378" s="294">
        <f t="shared" ref="E378:S378" si="498">(E55/E$90)*100</f>
        <v>9.9936593755290584E-2</v>
      </c>
      <c r="F378" s="294">
        <f t="shared" si="498"/>
        <v>1.1890126744137265E-2</v>
      </c>
      <c r="G378" s="294">
        <f t="shared" si="498"/>
        <v>1.590707482973237E-2</v>
      </c>
      <c r="H378" s="294">
        <f t="shared" si="498"/>
        <v>1.2856022386078204E-2</v>
      </c>
      <c r="I378" s="294">
        <f t="shared" si="498"/>
        <v>2.4479880058828475E-3</v>
      </c>
      <c r="J378" s="294">
        <f t="shared" si="498"/>
        <v>2.2603468238879382E-3</v>
      </c>
      <c r="K378" s="294">
        <f t="shared" si="498"/>
        <v>1.2279309766776193E-2</v>
      </c>
      <c r="L378" s="294">
        <f t="shared" si="498"/>
        <v>3.7190550672906819E-3</v>
      </c>
      <c r="M378" s="294">
        <f t="shared" si="498"/>
        <v>6.575300628587046E-4</v>
      </c>
      <c r="N378" s="294">
        <f t="shared" si="498"/>
        <v>9.7288554579235548E-4</v>
      </c>
      <c r="O378" s="294">
        <f t="shared" si="498"/>
        <v>2.1772574523606109E-3</v>
      </c>
      <c r="P378" s="294">
        <f t="shared" si="498"/>
        <v>1.5415003186475722E-3</v>
      </c>
      <c r="Q378" s="294">
        <f t="shared" si="498"/>
        <v>1.9137368032576985E-3</v>
      </c>
      <c r="R378" s="294">
        <f t="shared" si="498"/>
        <v>1.8341196333798815E-3</v>
      </c>
      <c r="S378" s="294">
        <f t="shared" si="498"/>
        <v>7.702817712130129E-3</v>
      </c>
      <c r="T378" s="294">
        <f t="shared" ref="T378:U378" si="499">(T55/T$90)*100</f>
        <v>7.3562994270401838E-3</v>
      </c>
      <c r="U378" s="294">
        <f t="shared" si="499"/>
        <v>6.1629562078980718E-3</v>
      </c>
      <c r="V378" s="309"/>
      <c r="W378" s="309"/>
      <c r="X378" s="280"/>
      <c r="Y378" s="280"/>
      <c r="Z378" s="280"/>
    </row>
    <row r="379" spans="1:26" x14ac:dyDescent="0.35">
      <c r="A379" s="238" t="s">
        <v>163</v>
      </c>
      <c r="B379" s="390"/>
      <c r="C379" s="263" t="s">
        <v>61</v>
      </c>
      <c r="D379" s="294"/>
      <c r="E379" s="294">
        <f t="shared" ref="E379:S379" si="500">(E56/E$90)*100</f>
        <v>1.6807722456284615E-2</v>
      </c>
      <c r="F379" s="294">
        <f t="shared" si="500"/>
        <v>1.4304061217854595E-2</v>
      </c>
      <c r="G379" s="294">
        <f t="shared" si="500"/>
        <v>1.6113549487212241E-2</v>
      </c>
      <c r="H379" s="294">
        <f t="shared" si="500"/>
        <v>7.088217821964937E-3</v>
      </c>
      <c r="I379" s="294">
        <f t="shared" si="500"/>
        <v>1.3812142522812067E-2</v>
      </c>
      <c r="J379" s="294">
        <f t="shared" si="500"/>
        <v>1.9607633726463704E-2</v>
      </c>
      <c r="K379" s="294">
        <f t="shared" si="500"/>
        <v>3.3327480138079665E-2</v>
      </c>
      <c r="L379" s="294">
        <f t="shared" si="500"/>
        <v>2.8918883364446181E-2</v>
      </c>
      <c r="M379" s="294">
        <f t="shared" si="500"/>
        <v>1.4994923303614247E-2</v>
      </c>
      <c r="N379" s="294">
        <f t="shared" si="500"/>
        <v>2.3438991199375179E-2</v>
      </c>
      <c r="O379" s="294">
        <f t="shared" si="500"/>
        <v>3.6038722924748072E-2</v>
      </c>
      <c r="P379" s="294">
        <f t="shared" si="500"/>
        <v>5.0818038450545763E-2</v>
      </c>
      <c r="Q379" s="294">
        <f t="shared" si="500"/>
        <v>6.2219970295090868E-2</v>
      </c>
      <c r="R379" s="294">
        <f t="shared" si="500"/>
        <v>0.16639434217093044</v>
      </c>
      <c r="S379" s="294">
        <f t="shared" si="500"/>
        <v>7.6712285556983756E-2</v>
      </c>
      <c r="T379" s="294">
        <f t="shared" ref="T379:U379" si="501">(T56/T$90)*100</f>
        <v>2.0586375600118129E-2</v>
      </c>
      <c r="U379" s="294">
        <f t="shared" si="501"/>
        <v>1.7731132493198257E-2</v>
      </c>
      <c r="V379" s="309"/>
      <c r="W379" s="309"/>
      <c r="X379" s="280"/>
      <c r="Y379" s="280"/>
      <c r="Z379" s="280"/>
    </row>
    <row r="380" spans="1:26" x14ac:dyDescent="0.35">
      <c r="A380" s="238" t="s">
        <v>163</v>
      </c>
      <c r="B380" s="390"/>
      <c r="C380" s="263" t="s">
        <v>62</v>
      </c>
      <c r="D380" s="294"/>
      <c r="E380" s="294"/>
      <c r="F380" s="294"/>
      <c r="G380" s="294"/>
      <c r="H380" s="294"/>
      <c r="I380" s="294"/>
      <c r="J380" s="294"/>
      <c r="K380" s="294"/>
      <c r="L380" s="294"/>
      <c r="M380" s="294"/>
      <c r="N380" s="294"/>
      <c r="O380" s="294"/>
      <c r="P380" s="294"/>
      <c r="Q380" s="294"/>
      <c r="R380" s="294"/>
      <c r="S380" s="294"/>
      <c r="T380" s="294"/>
      <c r="U380" s="294"/>
      <c r="V380" s="309"/>
      <c r="W380" s="309"/>
      <c r="X380" s="280"/>
      <c r="Y380" s="280"/>
      <c r="Z380" s="280"/>
    </row>
    <row r="381" spans="1:26" x14ac:dyDescent="0.35">
      <c r="A381" s="238" t="s">
        <v>163</v>
      </c>
      <c r="B381" s="391"/>
      <c r="C381" s="282" t="s">
        <v>63</v>
      </c>
      <c r="D381" s="297"/>
      <c r="E381" s="297"/>
      <c r="F381" s="297"/>
      <c r="G381" s="297"/>
      <c r="H381" s="297"/>
      <c r="I381" s="297"/>
      <c r="J381" s="297"/>
      <c r="K381" s="297"/>
      <c r="L381" s="297"/>
      <c r="M381" s="297"/>
      <c r="N381" s="297"/>
      <c r="O381" s="297"/>
      <c r="P381" s="297"/>
      <c r="Q381" s="297"/>
      <c r="R381" s="297"/>
      <c r="S381" s="297"/>
      <c r="T381" s="297"/>
      <c r="U381" s="297"/>
      <c r="V381" s="309"/>
      <c r="W381" s="309"/>
      <c r="X381" s="280"/>
      <c r="Y381" s="280"/>
      <c r="Z381" s="280"/>
    </row>
    <row r="382" spans="1:26" x14ac:dyDescent="0.35">
      <c r="A382" s="238" t="s">
        <v>163</v>
      </c>
      <c r="B382" s="395" t="s">
        <v>11</v>
      </c>
      <c r="C382" s="284" t="s">
        <v>59</v>
      </c>
      <c r="D382" s="294"/>
      <c r="E382" s="294">
        <f t="shared" si="491"/>
        <v>0.37487283130819649</v>
      </c>
      <c r="F382" s="294">
        <f t="shared" si="491"/>
        <v>0.334700976486135</v>
      </c>
      <c r="G382" s="294">
        <f t="shared" si="491"/>
        <v>0.49980214615055352</v>
      </c>
      <c r="H382" s="294">
        <f t="shared" si="491"/>
        <v>0.15589862800574208</v>
      </c>
      <c r="I382" s="294">
        <f t="shared" si="491"/>
        <v>0.19396348703409083</v>
      </c>
      <c r="J382" s="294">
        <f t="shared" si="491"/>
        <v>0.2348807526497512</v>
      </c>
      <c r="K382" s="294">
        <f t="shared" si="491"/>
        <v>0.2698138752487636</v>
      </c>
      <c r="L382" s="294">
        <f t="shared" si="491"/>
        <v>0.19775930481306411</v>
      </c>
      <c r="M382" s="294">
        <f t="shared" si="491"/>
        <v>0.20171523469742053</v>
      </c>
      <c r="N382" s="294">
        <f t="shared" si="491"/>
        <v>0.27074491454459898</v>
      </c>
      <c r="O382" s="294">
        <f t="shared" si="491"/>
        <v>0.31090227701555345</v>
      </c>
      <c r="P382" s="294">
        <f t="shared" si="491"/>
        <v>0.26527809307184774</v>
      </c>
      <c r="Q382" s="294">
        <f t="shared" si="491"/>
        <v>0.23852104120939666</v>
      </c>
      <c r="R382" s="294">
        <f t="shared" si="491"/>
        <v>0.25804228837099574</v>
      </c>
      <c r="S382" s="294">
        <f t="shared" si="491"/>
        <v>0.23808953947478528</v>
      </c>
      <c r="T382" s="294">
        <f t="shared" ref="T382:U382" si="502">(T59/T$90)*100</f>
        <v>0.15611661444386657</v>
      </c>
      <c r="U382" s="294">
        <f t="shared" si="502"/>
        <v>0.1190651778590293</v>
      </c>
      <c r="V382" s="309"/>
      <c r="W382" s="309"/>
      <c r="X382" s="273"/>
      <c r="Y382" s="273"/>
      <c r="Z382" s="273"/>
    </row>
    <row r="383" spans="1:26" x14ac:dyDescent="0.35">
      <c r="A383" s="238" t="s">
        <v>163</v>
      </c>
      <c r="B383" s="396"/>
      <c r="C383" s="263" t="s">
        <v>60</v>
      </c>
      <c r="D383" s="294"/>
      <c r="E383" s="294">
        <f t="shared" ref="E383:S383" si="503">(E60/E$90)*100</f>
        <v>1.9162745188284522E-2</v>
      </c>
      <c r="F383" s="294">
        <f t="shared" si="503"/>
        <v>6.0639488190628011E-4</v>
      </c>
      <c r="G383" s="294">
        <f t="shared" si="503"/>
        <v>0.28076731543610256</v>
      </c>
      <c r="H383" s="294">
        <f t="shared" si="503"/>
        <v>3.3658226168112829E-2</v>
      </c>
      <c r="I383" s="294">
        <f t="shared" si="503"/>
        <v>3.502003011286145E-2</v>
      </c>
      <c r="J383" s="294">
        <f t="shared" si="503"/>
        <v>6.8879923656830308E-2</v>
      </c>
      <c r="K383" s="294">
        <f t="shared" si="503"/>
        <v>7.7034005556425936E-2</v>
      </c>
      <c r="L383" s="294">
        <f t="shared" si="503"/>
        <v>4.4052567622324269E-2</v>
      </c>
      <c r="M383" s="294">
        <f t="shared" si="503"/>
        <v>2.3873816955177294E-2</v>
      </c>
      <c r="N383" s="294">
        <f t="shared" si="503"/>
        <v>6.1068751783571726E-2</v>
      </c>
      <c r="O383" s="294">
        <f t="shared" si="503"/>
        <v>8.5907773383232411E-2</v>
      </c>
      <c r="P383" s="294">
        <f t="shared" si="503"/>
        <v>7.7238587946121803E-2</v>
      </c>
      <c r="Q383" s="294">
        <f t="shared" si="503"/>
        <v>6.4943866847315179E-2</v>
      </c>
      <c r="R383" s="294">
        <f t="shared" si="503"/>
        <v>5.7364588989375437E-2</v>
      </c>
      <c r="S383" s="294">
        <f t="shared" si="503"/>
        <v>7.0295975584817982E-2</v>
      </c>
      <c r="T383" s="294">
        <f t="shared" ref="T383:U383" si="504">(T60/T$90)*100</f>
        <v>4.7103596253677375E-2</v>
      </c>
      <c r="U383" s="294">
        <f t="shared" si="504"/>
        <v>4.1420286045590997E-2</v>
      </c>
      <c r="V383" s="309"/>
      <c r="W383" s="309"/>
      <c r="X383" s="280"/>
      <c r="Y383" s="280"/>
      <c r="Z383" s="280"/>
    </row>
    <row r="384" spans="1:26" x14ac:dyDescent="0.35">
      <c r="A384" s="238" t="s">
        <v>163</v>
      </c>
      <c r="B384" s="396"/>
      <c r="C384" s="263" t="s">
        <v>61</v>
      </c>
      <c r="D384" s="294"/>
      <c r="E384" s="294">
        <f t="shared" ref="E384:S384" si="505">(E61/E$90)*100</f>
        <v>0.35571008611991195</v>
      </c>
      <c r="F384" s="294">
        <f t="shared" si="505"/>
        <v>0.33409458160422867</v>
      </c>
      <c r="G384" s="294">
        <f t="shared" si="505"/>
        <v>0.2190348307144509</v>
      </c>
      <c r="H384" s="294">
        <f t="shared" si="505"/>
        <v>0.12224040183762923</v>
      </c>
      <c r="I384" s="294">
        <f t="shared" si="505"/>
        <v>0.15894345692122938</v>
      </c>
      <c r="J384" s="294">
        <f t="shared" si="505"/>
        <v>0.16600082899292087</v>
      </c>
      <c r="K384" s="294">
        <f t="shared" si="505"/>
        <v>0.19277986969233768</v>
      </c>
      <c r="L384" s="294">
        <f t="shared" si="505"/>
        <v>0.15370673719073982</v>
      </c>
      <c r="M384" s="294">
        <f t="shared" si="505"/>
        <v>0.17784141774224321</v>
      </c>
      <c r="N384" s="294">
        <f t="shared" si="505"/>
        <v>0.20967616276102724</v>
      </c>
      <c r="O384" s="294">
        <f t="shared" si="505"/>
        <v>0.22499450363232107</v>
      </c>
      <c r="P384" s="294">
        <f t="shared" si="505"/>
        <v>0.18803950512572593</v>
      </c>
      <c r="Q384" s="294">
        <f t="shared" si="505"/>
        <v>0.17357717436208148</v>
      </c>
      <c r="R384" s="294">
        <f t="shared" si="505"/>
        <v>0.20067769938162031</v>
      </c>
      <c r="S384" s="294">
        <f t="shared" si="505"/>
        <v>0.1677935638899673</v>
      </c>
      <c r="T384" s="294">
        <f t="shared" ref="T384:U384" si="506">(T61/T$90)*100</f>
        <v>0.10901301819018921</v>
      </c>
      <c r="U384" s="294">
        <f t="shared" si="506"/>
        <v>7.764489181343831E-2</v>
      </c>
      <c r="V384" s="309"/>
      <c r="W384" s="309"/>
      <c r="X384" s="280"/>
      <c r="Y384" s="280"/>
      <c r="Z384" s="280"/>
    </row>
    <row r="385" spans="1:26" x14ac:dyDescent="0.35">
      <c r="A385" s="238" t="s">
        <v>163</v>
      </c>
      <c r="B385" s="396"/>
      <c r="C385" s="263" t="s">
        <v>62</v>
      </c>
      <c r="D385" s="294"/>
      <c r="E385" s="294"/>
      <c r="F385" s="294"/>
      <c r="G385" s="294"/>
      <c r="H385" s="294"/>
      <c r="I385" s="294"/>
      <c r="J385" s="294"/>
      <c r="K385" s="294"/>
      <c r="L385" s="294"/>
      <c r="M385" s="294"/>
      <c r="N385" s="294"/>
      <c r="O385" s="294"/>
      <c r="P385" s="294"/>
      <c r="Q385" s="294"/>
      <c r="R385" s="294"/>
      <c r="S385" s="294"/>
      <c r="T385" s="294"/>
      <c r="U385" s="294"/>
      <c r="V385" s="309"/>
      <c r="W385" s="309"/>
      <c r="X385" s="280"/>
      <c r="Y385" s="280"/>
      <c r="Z385" s="280"/>
    </row>
    <row r="386" spans="1:26" x14ac:dyDescent="0.35">
      <c r="A386" s="238" t="s">
        <v>163</v>
      </c>
      <c r="B386" s="397"/>
      <c r="C386" s="282" t="s">
        <v>63</v>
      </c>
      <c r="D386" s="297"/>
      <c r="E386" s="297"/>
      <c r="F386" s="297"/>
      <c r="G386" s="297"/>
      <c r="H386" s="297"/>
      <c r="I386" s="297"/>
      <c r="J386" s="297"/>
      <c r="K386" s="297"/>
      <c r="L386" s="297"/>
      <c r="M386" s="297"/>
      <c r="N386" s="297"/>
      <c r="O386" s="297"/>
      <c r="P386" s="297"/>
      <c r="Q386" s="297"/>
      <c r="R386" s="297"/>
      <c r="S386" s="297"/>
      <c r="T386" s="297"/>
      <c r="U386" s="297"/>
      <c r="V386" s="309"/>
      <c r="W386" s="309"/>
      <c r="X386" s="280"/>
      <c r="Y386" s="280"/>
      <c r="Z386" s="280"/>
    </row>
    <row r="387" spans="1:26" x14ac:dyDescent="0.35">
      <c r="A387" s="238" t="s">
        <v>163</v>
      </c>
      <c r="B387" s="395" t="s">
        <v>12</v>
      </c>
      <c r="C387" s="284" t="s">
        <v>59</v>
      </c>
      <c r="D387" s="310"/>
      <c r="E387" s="294">
        <f t="shared" si="491"/>
        <v>0.56121544565990278</v>
      </c>
      <c r="F387" s="294">
        <f t="shared" si="491"/>
        <v>0.56320010417628064</v>
      </c>
      <c r="G387" s="294">
        <f t="shared" si="491"/>
        <v>9.1688692399832919E-2</v>
      </c>
      <c r="H387" s="294">
        <f t="shared" si="491"/>
        <v>0.19658822000434487</v>
      </c>
      <c r="I387" s="294">
        <f t="shared" si="491"/>
        <v>5.6279022902231704E-2</v>
      </c>
      <c r="J387" s="294">
        <f t="shared" si="491"/>
        <v>5.8749954280937308E-2</v>
      </c>
      <c r="K387" s="294">
        <f t="shared" si="491"/>
        <v>6.6117360605585859E-2</v>
      </c>
      <c r="L387" s="294">
        <f t="shared" si="491"/>
        <v>3.8040967786240595E-2</v>
      </c>
      <c r="M387" s="294">
        <f t="shared" si="491"/>
        <v>2.9078780419043423E-2</v>
      </c>
      <c r="N387" s="294">
        <f t="shared" si="491"/>
        <v>5.0556850470764941E-2</v>
      </c>
      <c r="O387" s="294">
        <f t="shared" si="491"/>
        <v>5.5930067306059539E-2</v>
      </c>
      <c r="P387" s="294">
        <f t="shared" si="491"/>
        <v>4.2862846360181214E-2</v>
      </c>
      <c r="Q387" s="294">
        <f t="shared" si="491"/>
        <v>3.3267762993945099E-2</v>
      </c>
      <c r="R387" s="294">
        <f t="shared" si="491"/>
        <v>3.8697400235310854E-2</v>
      </c>
      <c r="S387" s="294">
        <f t="shared" si="491"/>
        <v>6.2049059466993343E-2</v>
      </c>
      <c r="T387" s="294">
        <f t="shared" ref="T387:U387" si="507">(T64/T$90)*100</f>
        <v>3.646379529819261E-2</v>
      </c>
      <c r="U387" s="294">
        <f t="shared" si="507"/>
        <v>3.254882644149442E-2</v>
      </c>
      <c r="X387" s="273"/>
      <c r="Y387" s="273"/>
      <c r="Z387" s="273"/>
    </row>
    <row r="388" spans="1:26" x14ac:dyDescent="0.35">
      <c r="A388" s="238" t="s">
        <v>163</v>
      </c>
      <c r="B388" s="396"/>
      <c r="C388" s="263" t="s">
        <v>60</v>
      </c>
      <c r="D388" s="299"/>
      <c r="E388" s="294">
        <f t="shared" ref="E388:S388" si="508">(E65/E$90)*100</f>
        <v>0.46565392715553722</v>
      </c>
      <c r="F388" s="294">
        <f t="shared" si="508"/>
        <v>0.45932753438352147</v>
      </c>
      <c r="G388" s="294">
        <f t="shared" si="508"/>
        <v>3.6893561092681514E-2</v>
      </c>
      <c r="H388" s="294">
        <f t="shared" si="508"/>
        <v>0.16366940518432377</v>
      </c>
      <c r="I388" s="294">
        <f t="shared" si="508"/>
        <v>8.1472104240218977E-3</v>
      </c>
      <c r="J388" s="294">
        <f t="shared" si="508"/>
        <v>1.6015734712261455E-2</v>
      </c>
      <c r="K388" s="294">
        <f t="shared" si="508"/>
        <v>1.835337705044714E-2</v>
      </c>
      <c r="L388" s="294">
        <f t="shared" si="508"/>
        <v>2.9161015265318801E-3</v>
      </c>
      <c r="M388" s="294">
        <f t="shared" si="508"/>
        <v>3.082169523362743E-3</v>
      </c>
      <c r="N388" s="294">
        <f t="shared" si="508"/>
        <v>2.8344786356749919E-3</v>
      </c>
      <c r="O388" s="294">
        <f t="shared" si="508"/>
        <v>3.285901219573673E-3</v>
      </c>
      <c r="P388" s="294">
        <f t="shared" si="508"/>
        <v>2.0916444580254797E-3</v>
      </c>
      <c r="Q388" s="294">
        <f t="shared" si="508"/>
        <v>4.8432128896454029E-3</v>
      </c>
      <c r="R388" s="294">
        <f t="shared" si="508"/>
        <v>3.6213103017869201E-3</v>
      </c>
      <c r="S388" s="294">
        <f t="shared" si="508"/>
        <v>4.9530594125778453E-3</v>
      </c>
      <c r="T388" s="294">
        <f t="shared" ref="T388:U388" si="509">(T65/T$90)*100</f>
        <v>2.0701926158137604E-3</v>
      </c>
      <c r="U388" s="294">
        <f t="shared" si="509"/>
        <v>1.0029225617156248E-3</v>
      </c>
      <c r="X388" s="280"/>
      <c r="Y388" s="280"/>
      <c r="Z388" s="280"/>
    </row>
    <row r="389" spans="1:26" x14ac:dyDescent="0.35">
      <c r="A389" s="238" t="s">
        <v>163</v>
      </c>
      <c r="B389" s="396"/>
      <c r="C389" s="263" t="s">
        <v>61</v>
      </c>
      <c r="D389" s="299"/>
      <c r="E389" s="294">
        <f t="shared" ref="E389:S389" si="510">(E66/E$90)*100</f>
        <v>9.5561518504365492E-2</v>
      </c>
      <c r="F389" s="294">
        <f t="shared" si="510"/>
        <v>0.10387256979275918</v>
      </c>
      <c r="G389" s="294">
        <f t="shared" si="510"/>
        <v>5.4795131307151412E-2</v>
      </c>
      <c r="H389" s="294">
        <f t="shared" si="510"/>
        <v>3.2918814820021097E-2</v>
      </c>
      <c r="I389" s="294">
        <f t="shared" si="510"/>
        <v>4.8131812478209815E-2</v>
      </c>
      <c r="J389" s="294">
        <f t="shared" si="510"/>
        <v>4.2734219568675853E-2</v>
      </c>
      <c r="K389" s="294">
        <f t="shared" si="510"/>
        <v>4.7763983555138716E-2</v>
      </c>
      <c r="L389" s="294">
        <f t="shared" si="510"/>
        <v>3.5124866259708717E-2</v>
      </c>
      <c r="M389" s="294">
        <f t="shared" si="510"/>
        <v>2.5996610895680679E-2</v>
      </c>
      <c r="N389" s="294">
        <f t="shared" si="510"/>
        <v>4.7722371835089955E-2</v>
      </c>
      <c r="O389" s="294">
        <f t="shared" si="510"/>
        <v>5.2644166086485873E-2</v>
      </c>
      <c r="P389" s="294">
        <f t="shared" si="510"/>
        <v>4.0771201902155732E-2</v>
      </c>
      <c r="Q389" s="294">
        <f t="shared" si="510"/>
        <v>2.8424550104299694E-2</v>
      </c>
      <c r="R389" s="294">
        <f t="shared" si="510"/>
        <v>3.5076089933523937E-2</v>
      </c>
      <c r="S389" s="294">
        <f t="shared" si="510"/>
        <v>5.7096000054415501E-2</v>
      </c>
      <c r="T389" s="294">
        <f t="shared" ref="T389:U389" si="511">(T66/T$90)*100</f>
        <v>3.439360268237885E-2</v>
      </c>
      <c r="U389" s="294">
        <f t="shared" si="511"/>
        <v>3.1545903879778799E-2</v>
      </c>
      <c r="X389" s="280"/>
      <c r="Y389" s="280"/>
      <c r="Z389" s="280"/>
    </row>
    <row r="390" spans="1:26" x14ac:dyDescent="0.35">
      <c r="A390" s="238" t="s">
        <v>163</v>
      </c>
      <c r="B390" s="396"/>
      <c r="C390" s="263" t="s">
        <v>62</v>
      </c>
      <c r="D390" s="299"/>
      <c r="E390" s="299"/>
      <c r="F390" s="299"/>
      <c r="G390" s="299"/>
      <c r="H390" s="299"/>
      <c r="I390" s="299"/>
      <c r="J390" s="299"/>
      <c r="K390" s="299"/>
      <c r="L390" s="299"/>
      <c r="M390" s="299"/>
      <c r="N390" s="299"/>
      <c r="O390" s="299"/>
      <c r="P390" s="299"/>
      <c r="Q390" s="299"/>
      <c r="R390" s="299"/>
      <c r="S390" s="299"/>
      <c r="T390" s="299"/>
      <c r="U390" s="299"/>
      <c r="X390" s="280"/>
      <c r="Y390" s="280"/>
      <c r="Z390" s="280"/>
    </row>
    <row r="391" spans="1:26" ht="15" thickBot="1" x14ac:dyDescent="0.4">
      <c r="A391" s="238" t="s">
        <v>163</v>
      </c>
      <c r="B391" s="401"/>
      <c r="C391" s="285" t="s">
        <v>63</v>
      </c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  <c r="O391" s="301"/>
      <c r="P391" s="301"/>
      <c r="Q391" s="301"/>
      <c r="R391" s="301"/>
      <c r="S391" s="301"/>
      <c r="T391" s="301"/>
      <c r="U391" s="301"/>
      <c r="X391" s="280"/>
      <c r="Y391" s="280"/>
      <c r="Z391" s="280"/>
    </row>
    <row r="392" spans="1:26" x14ac:dyDescent="0.35">
      <c r="A392" s="238" t="s">
        <v>163</v>
      </c>
      <c r="B392" s="402" t="s">
        <v>92</v>
      </c>
      <c r="C392" s="279" t="s">
        <v>59</v>
      </c>
      <c r="D392" s="294"/>
      <c r="E392" s="294">
        <f t="shared" ref="E392:S392" si="512">(E69/E$90)*100</f>
        <v>0.124044834991656</v>
      </c>
      <c r="F392" s="294">
        <f t="shared" si="512"/>
        <v>0.28275569151109625</v>
      </c>
      <c r="G392" s="294">
        <f t="shared" si="512"/>
        <v>0.54893306917025397</v>
      </c>
      <c r="H392" s="294">
        <f t="shared" si="512"/>
        <v>0.51254894916488836</v>
      </c>
      <c r="I392" s="294">
        <f t="shared" si="512"/>
        <v>0.73065212782103528</v>
      </c>
      <c r="J392" s="294">
        <f t="shared" si="512"/>
        <v>1.1274690666507654</v>
      </c>
      <c r="K392" s="294">
        <f t="shared" si="512"/>
        <v>1.0975085364391024</v>
      </c>
      <c r="L392" s="294">
        <f t="shared" si="512"/>
        <v>0.85278975226752551</v>
      </c>
      <c r="M392" s="294">
        <f t="shared" si="512"/>
        <v>0.90524498086994953</v>
      </c>
      <c r="N392" s="294">
        <f t="shared" si="512"/>
        <v>1.3845247923850177</v>
      </c>
      <c r="O392" s="294">
        <f t="shared" si="512"/>
        <v>1.6536476489884024</v>
      </c>
      <c r="P392" s="294">
        <f t="shared" si="512"/>
        <v>1.0964718846534707</v>
      </c>
      <c r="Q392" s="294">
        <f t="shared" si="512"/>
        <v>0.79881120314604548</v>
      </c>
      <c r="R392" s="294">
        <f t="shared" si="512"/>
        <v>1.1756040101596112</v>
      </c>
      <c r="S392" s="294">
        <f t="shared" si="512"/>
        <v>1.2974894730517628</v>
      </c>
      <c r="T392" s="294">
        <f t="shared" ref="T392:U392" si="513">(T69/T$90)*100</f>
        <v>0.83747536313996251</v>
      </c>
      <c r="U392" s="294">
        <f t="shared" si="513"/>
        <v>0.66576254728056194</v>
      </c>
      <c r="X392" s="273"/>
      <c r="Y392" s="273"/>
      <c r="Z392" s="273"/>
    </row>
    <row r="393" spans="1:26" x14ac:dyDescent="0.35">
      <c r="A393" s="238" t="s">
        <v>163</v>
      </c>
      <c r="B393" s="402"/>
      <c r="C393" s="263" t="s">
        <v>60</v>
      </c>
      <c r="D393" s="299"/>
      <c r="E393" s="294">
        <f t="shared" ref="E393:S393" si="514">(E70/E$90)*100</f>
        <v>7.3732758362154451E-4</v>
      </c>
      <c r="F393" s="294">
        <f t="shared" si="514"/>
        <v>0</v>
      </c>
      <c r="G393" s="294">
        <f t="shared" si="514"/>
        <v>1.899200197796963E-3</v>
      </c>
      <c r="H393" s="294">
        <f t="shared" si="514"/>
        <v>3.8122089446340005E-2</v>
      </c>
      <c r="I393" s="294">
        <f t="shared" si="514"/>
        <v>0.22219622116649768</v>
      </c>
      <c r="J393" s="294">
        <f t="shared" si="514"/>
        <v>0.51018100568738378</v>
      </c>
      <c r="K393" s="294">
        <f t="shared" si="514"/>
        <v>0.44817245274973744</v>
      </c>
      <c r="L393" s="294">
        <f t="shared" si="514"/>
        <v>0.29213614012990219</v>
      </c>
      <c r="M393" s="294">
        <f t="shared" si="514"/>
        <v>0.1496882714010942</v>
      </c>
      <c r="N393" s="294">
        <f t="shared" si="514"/>
        <v>0.31130043294841953</v>
      </c>
      <c r="O393" s="294">
        <f t="shared" si="514"/>
        <v>0.44448892925951328</v>
      </c>
      <c r="P393" s="294">
        <f t="shared" si="514"/>
        <v>0.32140826986372345</v>
      </c>
      <c r="Q393" s="294">
        <f t="shared" si="514"/>
        <v>0.18468561839550254</v>
      </c>
      <c r="R393" s="294">
        <f t="shared" si="514"/>
        <v>0.22038390556999771</v>
      </c>
      <c r="S393" s="294">
        <f t="shared" si="514"/>
        <v>0.29062644515947583</v>
      </c>
      <c r="T393" s="294">
        <f t="shared" ref="T393:U393" si="515">(T70/T$90)*100</f>
        <v>0.15193499157286486</v>
      </c>
      <c r="U393" s="294">
        <f t="shared" si="515"/>
        <v>0.14406518162996393</v>
      </c>
      <c r="X393" s="280"/>
      <c r="Y393" s="280"/>
      <c r="Z393" s="280"/>
    </row>
    <row r="394" spans="1:26" x14ac:dyDescent="0.35">
      <c r="A394" s="238" t="s">
        <v>163</v>
      </c>
      <c r="B394" s="402"/>
      <c r="C394" s="263" t="s">
        <v>61</v>
      </c>
      <c r="D394" s="299"/>
      <c r="E394" s="294">
        <f t="shared" ref="E394:S394" si="516">(E71/E$90)*100</f>
        <v>0.12330750740803445</v>
      </c>
      <c r="F394" s="294">
        <f t="shared" si="516"/>
        <v>0.28275569151109625</v>
      </c>
      <c r="G394" s="294">
        <f t="shared" si="516"/>
        <v>0.54703386897245687</v>
      </c>
      <c r="H394" s="294">
        <f t="shared" si="516"/>
        <v>0.47442685971854837</v>
      </c>
      <c r="I394" s="294">
        <f t="shared" si="516"/>
        <v>0.50845590665453755</v>
      </c>
      <c r="J394" s="294">
        <f t="shared" si="516"/>
        <v>0.61728806096338174</v>
      </c>
      <c r="K394" s="294">
        <f t="shared" si="516"/>
        <v>0.64933608368936513</v>
      </c>
      <c r="L394" s="294">
        <f t="shared" si="516"/>
        <v>0.56065361213762333</v>
      </c>
      <c r="M394" s="294">
        <f t="shared" si="516"/>
        <v>0.75555670946885534</v>
      </c>
      <c r="N394" s="294">
        <f t="shared" si="516"/>
        <v>1.0732243594365982</v>
      </c>
      <c r="O394" s="294">
        <f t="shared" si="516"/>
        <v>1.2091587197288891</v>
      </c>
      <c r="P394" s="294">
        <f t="shared" si="516"/>
        <v>0.77506361478974717</v>
      </c>
      <c r="Q394" s="294">
        <f t="shared" si="516"/>
        <v>0.61412558475054291</v>
      </c>
      <c r="R394" s="294">
        <f t="shared" si="516"/>
        <v>0.95522010458961359</v>
      </c>
      <c r="S394" s="294">
        <f t="shared" si="516"/>
        <v>1.006863027892287</v>
      </c>
      <c r="T394" s="294">
        <f t="shared" ref="T394:U394" si="517">(T71/T$90)*100</f>
        <v>0.68554037156709779</v>
      </c>
      <c r="U394" s="294">
        <f t="shared" si="517"/>
        <v>0.52169736565059799</v>
      </c>
      <c r="X394" s="280"/>
      <c r="Y394" s="280"/>
      <c r="Z394" s="280"/>
    </row>
    <row r="395" spans="1:26" x14ac:dyDescent="0.35">
      <c r="A395" s="238" t="s">
        <v>163</v>
      </c>
      <c r="B395" s="402"/>
      <c r="C395" s="263" t="s">
        <v>62</v>
      </c>
      <c r="D395" s="299"/>
      <c r="E395" s="299"/>
      <c r="F395" s="299"/>
      <c r="G395" s="299"/>
      <c r="H395" s="299"/>
      <c r="I395" s="299"/>
      <c r="J395" s="299"/>
      <c r="K395" s="299"/>
      <c r="L395" s="299"/>
      <c r="M395" s="299"/>
      <c r="N395" s="299"/>
      <c r="O395" s="299"/>
      <c r="P395" s="299"/>
      <c r="Q395" s="299"/>
      <c r="R395" s="299"/>
      <c r="S395" s="299"/>
      <c r="T395" s="299"/>
      <c r="U395" s="299"/>
      <c r="X395" s="280"/>
      <c r="Y395" s="280"/>
      <c r="Z395" s="280"/>
    </row>
    <row r="396" spans="1:26" x14ac:dyDescent="0.35">
      <c r="A396" s="238" t="s">
        <v>163</v>
      </c>
      <c r="B396" s="403"/>
      <c r="C396" s="287" t="s">
        <v>63</v>
      </c>
      <c r="D396" s="300"/>
      <c r="E396" s="300"/>
      <c r="F396" s="300"/>
      <c r="G396" s="300"/>
      <c r="H396" s="300"/>
      <c r="I396" s="300"/>
      <c r="J396" s="300"/>
      <c r="K396" s="300"/>
      <c r="L396" s="300"/>
      <c r="M396" s="300"/>
      <c r="N396" s="300"/>
      <c r="O396" s="300"/>
      <c r="P396" s="300"/>
      <c r="Q396" s="300"/>
      <c r="R396" s="300"/>
      <c r="S396" s="300"/>
      <c r="T396" s="300"/>
      <c r="U396" s="300"/>
      <c r="X396" s="280"/>
      <c r="Y396" s="280"/>
      <c r="Z396" s="280"/>
    </row>
    <row r="397" spans="1:26" x14ac:dyDescent="0.35">
      <c r="A397" s="238" t="s">
        <v>163</v>
      </c>
      <c r="B397" s="395" t="s">
        <v>93</v>
      </c>
      <c r="C397" s="284" t="s">
        <v>59</v>
      </c>
      <c r="D397" s="294"/>
      <c r="E397" s="294">
        <f t="shared" ref="E397:S397" si="518">(E74/E$90)*100</f>
        <v>8.4325906498657708E-3</v>
      </c>
      <c r="F397" s="294">
        <f t="shared" si="518"/>
        <v>8.1161810777362915E-3</v>
      </c>
      <c r="G397" s="294">
        <f t="shared" si="518"/>
        <v>2.3479535413595865E-2</v>
      </c>
      <c r="H397" s="294">
        <f t="shared" si="518"/>
        <v>2.0504569581286908E-2</v>
      </c>
      <c r="I397" s="294">
        <f t="shared" si="518"/>
        <v>1.1062754823895264E-2</v>
      </c>
      <c r="J397" s="294">
        <f t="shared" si="518"/>
        <v>1.7102614211975464E-2</v>
      </c>
      <c r="K397" s="294">
        <f t="shared" si="518"/>
        <v>8.7969518743013456E-3</v>
      </c>
      <c r="L397" s="294">
        <f t="shared" si="518"/>
        <v>1.0765832514240108E-2</v>
      </c>
      <c r="M397" s="294">
        <f t="shared" si="518"/>
        <v>1.2316624910404432E-2</v>
      </c>
      <c r="N397" s="294">
        <f t="shared" si="518"/>
        <v>1.0710781252122336E-2</v>
      </c>
      <c r="O397" s="294">
        <f t="shared" si="518"/>
        <v>8.8257378380924081E-3</v>
      </c>
      <c r="P397" s="294">
        <f t="shared" si="518"/>
        <v>1.3081263869378822E-2</v>
      </c>
      <c r="Q397" s="294">
        <f t="shared" si="518"/>
        <v>1.1039156741319472E-2</v>
      </c>
      <c r="R397" s="294">
        <f t="shared" si="518"/>
        <v>1.1815363846275597E-2</v>
      </c>
      <c r="S397" s="294">
        <f t="shared" si="518"/>
        <v>1.1549194931859449E-2</v>
      </c>
      <c r="T397" s="294">
        <f t="shared" ref="T397:U397" si="519">(T74/T$90)*100</f>
        <v>2.906040145518029E-3</v>
      </c>
      <c r="U397" s="294">
        <f t="shared" si="519"/>
        <v>2.2267138771857238E-3</v>
      </c>
      <c r="X397" s="273"/>
      <c r="Y397" s="273"/>
      <c r="Z397" s="273"/>
    </row>
    <row r="398" spans="1:26" x14ac:dyDescent="0.35">
      <c r="A398" s="238" t="s">
        <v>163</v>
      </c>
      <c r="B398" s="396"/>
      <c r="C398" s="263" t="s">
        <v>60</v>
      </c>
      <c r="D398" s="299"/>
      <c r="E398" s="294">
        <f t="shared" ref="E398:S398" si="520">(E75/E$90)*100</f>
        <v>1.5415084746172635E-3</v>
      </c>
      <c r="F398" s="294">
        <f t="shared" si="520"/>
        <v>1.4818339891764904E-3</v>
      </c>
      <c r="G398" s="294">
        <f t="shared" si="520"/>
        <v>5.493791382887284E-3</v>
      </c>
      <c r="H398" s="294">
        <f t="shared" si="520"/>
        <v>1.0494333463963754E-2</v>
      </c>
      <c r="I398" s="294">
        <f t="shared" si="520"/>
        <v>4.6821031836038994E-3</v>
      </c>
      <c r="J398" s="294">
        <f t="shared" si="520"/>
        <v>1.4075782258419344E-3</v>
      </c>
      <c r="K398" s="294">
        <f t="shared" si="520"/>
        <v>1.5736608240743877E-3</v>
      </c>
      <c r="L398" s="294">
        <f t="shared" si="520"/>
        <v>5.6407900903884269E-4</v>
      </c>
      <c r="M398" s="294">
        <f t="shared" si="520"/>
        <v>8.2578473171176104E-4</v>
      </c>
      <c r="N398" s="294">
        <f t="shared" si="520"/>
        <v>7.3880055124170871E-4</v>
      </c>
      <c r="O398" s="294">
        <f t="shared" si="520"/>
        <v>6.0000178166805512E-4</v>
      </c>
      <c r="P398" s="294">
        <f t="shared" si="520"/>
        <v>3.4525273617318859E-4</v>
      </c>
      <c r="Q398" s="294">
        <f t="shared" si="520"/>
        <v>9.6835755574412627E-4</v>
      </c>
      <c r="R398" s="294">
        <f t="shared" si="520"/>
        <v>1.4251782802773641E-3</v>
      </c>
      <c r="S398" s="294">
        <f t="shared" si="520"/>
        <v>6.7833637648573742E-4</v>
      </c>
      <c r="T398" s="294">
        <f t="shared" ref="T398:U398" si="521">(T75/T$90)*100</f>
        <v>5.3248414973791256E-4</v>
      </c>
      <c r="U398" s="294">
        <f t="shared" si="521"/>
        <v>1.1131598558444609E-3</v>
      </c>
      <c r="X398" s="280"/>
      <c r="Y398" s="280"/>
      <c r="Z398" s="280"/>
    </row>
    <row r="399" spans="1:26" x14ac:dyDescent="0.35">
      <c r="A399" s="238" t="s">
        <v>163</v>
      </c>
      <c r="B399" s="396"/>
      <c r="C399" s="263" t="s">
        <v>61</v>
      </c>
      <c r="D399" s="299"/>
      <c r="E399" s="294">
        <f t="shared" ref="E399:S399" si="522">(E76/E$90)*100</f>
        <v>6.8910821752485056E-3</v>
      </c>
      <c r="F399" s="294">
        <f t="shared" si="522"/>
        <v>6.6343470885598024E-3</v>
      </c>
      <c r="G399" s="294">
        <f t="shared" si="522"/>
        <v>1.7985744030708579E-2</v>
      </c>
      <c r="H399" s="294">
        <f t="shared" si="522"/>
        <v>1.0010236117323157E-2</v>
      </c>
      <c r="I399" s="294">
        <f t="shared" si="522"/>
        <v>6.3806516402913644E-3</v>
      </c>
      <c r="J399" s="294">
        <f t="shared" si="522"/>
        <v>1.5695035986133529E-2</v>
      </c>
      <c r="K399" s="294">
        <f t="shared" si="522"/>
        <v>7.2232910502269577E-3</v>
      </c>
      <c r="L399" s="294">
        <f t="shared" si="522"/>
        <v>1.0201753505201265E-2</v>
      </c>
      <c r="M399" s="294">
        <f t="shared" si="522"/>
        <v>1.149084017869267E-2</v>
      </c>
      <c r="N399" s="294">
        <f t="shared" si="522"/>
        <v>9.9719807008806279E-3</v>
      </c>
      <c r="O399" s="294">
        <f t="shared" si="522"/>
        <v>8.2257360564243522E-3</v>
      </c>
      <c r="P399" s="294">
        <f t="shared" si="522"/>
        <v>1.2736011133205631E-2</v>
      </c>
      <c r="Q399" s="294">
        <f t="shared" si="522"/>
        <v>1.0070799185575345E-2</v>
      </c>
      <c r="R399" s="294">
        <f t="shared" si="522"/>
        <v>1.0390185565998234E-2</v>
      </c>
      <c r="S399" s="294">
        <f t="shared" si="522"/>
        <v>1.0870858555373713E-2</v>
      </c>
      <c r="T399" s="294">
        <f t="shared" ref="T399:U399" si="523">(T76/T$90)*100</f>
        <v>2.3735559957801166E-3</v>
      </c>
      <c r="U399" s="294">
        <f t="shared" si="523"/>
        <v>1.1135540213412628E-3</v>
      </c>
      <c r="X399" s="280"/>
      <c r="Y399" s="280"/>
      <c r="Z399" s="280"/>
    </row>
    <row r="400" spans="1:26" x14ac:dyDescent="0.35">
      <c r="A400" s="238" t="s">
        <v>163</v>
      </c>
      <c r="B400" s="396"/>
      <c r="C400" s="263" t="s">
        <v>62</v>
      </c>
      <c r="D400" s="299"/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299"/>
      <c r="R400" s="299"/>
      <c r="S400" s="299"/>
      <c r="T400" s="299"/>
      <c r="U400" s="299"/>
      <c r="X400" s="280"/>
      <c r="Y400" s="280"/>
      <c r="Z400" s="280"/>
    </row>
    <row r="401" spans="1:26" x14ac:dyDescent="0.35">
      <c r="A401" s="238" t="s">
        <v>163</v>
      </c>
      <c r="B401" s="397"/>
      <c r="C401" s="282" t="s">
        <v>63</v>
      </c>
      <c r="D401" s="300"/>
      <c r="E401" s="300"/>
      <c r="F401" s="300"/>
      <c r="G401" s="300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300"/>
      <c r="U401" s="300"/>
      <c r="X401" s="280"/>
      <c r="Y401" s="280"/>
      <c r="Z401" s="280"/>
    </row>
    <row r="402" spans="1:26" x14ac:dyDescent="0.35">
      <c r="A402" s="238" t="s">
        <v>163</v>
      </c>
      <c r="B402" s="402" t="s">
        <v>94</v>
      </c>
      <c r="C402" s="279" t="s">
        <v>59</v>
      </c>
      <c r="D402" s="294"/>
      <c r="E402" s="294">
        <f t="shared" ref="E402:S402" si="524">(E79/E$90)*100</f>
        <v>0.274575636459719</v>
      </c>
      <c r="F402" s="294">
        <f t="shared" si="524"/>
        <v>0.22021599080211429</v>
      </c>
      <c r="G402" s="294">
        <f t="shared" si="524"/>
        <v>0.16473229588250932</v>
      </c>
      <c r="H402" s="294">
        <f t="shared" si="524"/>
        <v>6.2375437594866787E-2</v>
      </c>
      <c r="I402" s="294">
        <f t="shared" si="524"/>
        <v>0.15295724043937026</v>
      </c>
      <c r="J402" s="294">
        <f t="shared" si="524"/>
        <v>0.14299143384479662</v>
      </c>
      <c r="K402" s="294">
        <f t="shared" si="524"/>
        <v>0.15498682790534718</v>
      </c>
      <c r="L402" s="294">
        <f t="shared" si="524"/>
        <v>0.10106790097324095</v>
      </c>
      <c r="M402" s="294">
        <f t="shared" si="524"/>
        <v>0.13636408162841945</v>
      </c>
      <c r="N402" s="294">
        <f t="shared" si="524"/>
        <v>0.15758496749732059</v>
      </c>
      <c r="O402" s="294">
        <f t="shared" si="524"/>
        <v>0.15530941120151515</v>
      </c>
      <c r="P402" s="294">
        <f t="shared" si="524"/>
        <v>0.11750980302247037</v>
      </c>
      <c r="Q402" s="294">
        <f t="shared" si="524"/>
        <v>0.11690549462543688</v>
      </c>
      <c r="R402" s="294">
        <f t="shared" si="524"/>
        <v>0.14615453725645983</v>
      </c>
      <c r="S402" s="294">
        <f t="shared" si="524"/>
        <v>0.13058300851744944</v>
      </c>
      <c r="T402" s="294">
        <f t="shared" ref="T402:U402" si="525">(T79/T$90)*100</f>
        <v>6.2277368520227021E-2</v>
      </c>
      <c r="U402" s="294">
        <f t="shared" si="525"/>
        <v>6.0377920674622575E-2</v>
      </c>
      <c r="X402" s="280"/>
      <c r="Y402" s="280"/>
      <c r="Z402" s="280"/>
    </row>
    <row r="403" spans="1:26" x14ac:dyDescent="0.35">
      <c r="A403" s="238" t="s">
        <v>163</v>
      </c>
      <c r="B403" s="402"/>
      <c r="C403" s="263" t="s">
        <v>60</v>
      </c>
      <c r="D403" s="299"/>
      <c r="E403" s="294">
        <f t="shared" ref="E403:S403" si="526">(E80/E$90)*100</f>
        <v>0.19202171681379543</v>
      </c>
      <c r="F403" s="294">
        <f t="shared" si="526"/>
        <v>0.11054148354448967</v>
      </c>
      <c r="G403" s="294">
        <f t="shared" si="526"/>
        <v>8.5688822131167353E-2</v>
      </c>
      <c r="H403" s="294">
        <f t="shared" si="526"/>
        <v>1.5720488060805623E-3</v>
      </c>
      <c r="I403" s="294">
        <f t="shared" si="526"/>
        <v>7.7442240064011417E-2</v>
      </c>
      <c r="J403" s="294">
        <f t="shared" si="526"/>
        <v>7.2229176964243233E-2</v>
      </c>
      <c r="K403" s="294">
        <f t="shared" si="526"/>
        <v>9.3281396461417268E-2</v>
      </c>
      <c r="L403" s="294">
        <f t="shared" si="526"/>
        <v>4.5956002377665957E-2</v>
      </c>
      <c r="M403" s="294">
        <f t="shared" si="526"/>
        <v>3.7518245736563254E-2</v>
      </c>
      <c r="N403" s="294">
        <f t="shared" si="526"/>
        <v>5.4955323830859881E-2</v>
      </c>
      <c r="O403" s="294">
        <f t="shared" si="526"/>
        <v>4.5554786395203398E-2</v>
      </c>
      <c r="P403" s="294">
        <f t="shared" si="526"/>
        <v>3.1685734637296008E-2</v>
      </c>
      <c r="Q403" s="294">
        <f t="shared" si="526"/>
        <v>2.658561427355725E-2</v>
      </c>
      <c r="R403" s="294">
        <f t="shared" si="526"/>
        <v>4.4614095967469222E-2</v>
      </c>
      <c r="S403" s="294">
        <f t="shared" si="526"/>
        <v>2.1812806784567321E-2</v>
      </c>
      <c r="T403" s="294">
        <f t="shared" ref="T403:U403" si="527">(T80/T$90)*100</f>
        <v>9.3539710754169097E-3</v>
      </c>
      <c r="U403" s="294">
        <f t="shared" si="527"/>
        <v>8.2877103419853188E-3</v>
      </c>
      <c r="X403" s="280"/>
      <c r="Y403" s="280"/>
      <c r="Z403" s="280"/>
    </row>
    <row r="404" spans="1:26" x14ac:dyDescent="0.35">
      <c r="A404" s="238" t="s">
        <v>163</v>
      </c>
      <c r="B404" s="402"/>
      <c r="C404" s="263" t="s">
        <v>61</v>
      </c>
      <c r="D404" s="299"/>
      <c r="E404" s="294">
        <f t="shared" ref="E404:S404" si="528">(E81/E$90)*100</f>
        <v>8.2553919645923568E-2</v>
      </c>
      <c r="F404" s="294">
        <f t="shared" si="528"/>
        <v>0.10967450725762465</v>
      </c>
      <c r="G404" s="294">
        <f t="shared" si="528"/>
        <v>7.9043473751341964E-2</v>
      </c>
      <c r="H404" s="294">
        <f t="shared" si="528"/>
        <v>6.0803388788786217E-2</v>
      </c>
      <c r="I404" s="294">
        <f t="shared" si="528"/>
        <v>7.5515000375358826E-2</v>
      </c>
      <c r="J404" s="294">
        <f t="shared" si="528"/>
        <v>7.076225688055339E-2</v>
      </c>
      <c r="K404" s="294">
        <f t="shared" si="528"/>
        <v>6.1705431443929919E-2</v>
      </c>
      <c r="L404" s="294">
        <f t="shared" si="528"/>
        <v>5.5111898595574985E-2</v>
      </c>
      <c r="M404" s="294">
        <f t="shared" si="528"/>
        <v>9.8845835891856193E-2</v>
      </c>
      <c r="N404" s="294">
        <f t="shared" si="528"/>
        <v>0.10262964366646071</v>
      </c>
      <c r="O404" s="294">
        <f t="shared" si="528"/>
        <v>0.10975462480631172</v>
      </c>
      <c r="P404" s="294">
        <f t="shared" si="528"/>
        <v>8.582406838517434E-2</v>
      </c>
      <c r="Q404" s="294">
        <f t="shared" si="528"/>
        <v>9.0319880351879628E-2</v>
      </c>
      <c r="R404" s="294">
        <f t="shared" si="528"/>
        <v>0.1015404412889906</v>
      </c>
      <c r="S404" s="294">
        <f t="shared" si="528"/>
        <v>0.1087702017328821</v>
      </c>
      <c r="T404" s="294">
        <f t="shared" ref="T404:U404" si="529">(T81/T$90)*100</f>
        <v>5.2923397444810116E-2</v>
      </c>
      <c r="U404" s="294">
        <f t="shared" si="529"/>
        <v>5.2090210332637249E-2</v>
      </c>
      <c r="X404" s="280"/>
      <c r="Y404" s="280"/>
      <c r="Z404" s="280"/>
    </row>
    <row r="405" spans="1:26" x14ac:dyDescent="0.35">
      <c r="A405" s="238" t="s">
        <v>163</v>
      </c>
      <c r="B405" s="402"/>
      <c r="C405" s="263" t="s">
        <v>62</v>
      </c>
      <c r="D405" s="299"/>
      <c r="E405" s="299"/>
      <c r="F405" s="299"/>
      <c r="G405" s="299"/>
      <c r="H405" s="299"/>
      <c r="I405" s="299"/>
      <c r="J405" s="299"/>
      <c r="K405" s="299"/>
      <c r="L405" s="299"/>
      <c r="M405" s="299"/>
      <c r="N405" s="299"/>
      <c r="O405" s="299"/>
      <c r="P405" s="299"/>
      <c r="Q405" s="299"/>
      <c r="R405" s="299"/>
      <c r="S405" s="299"/>
      <c r="T405" s="299"/>
      <c r="U405" s="299"/>
      <c r="X405" s="280"/>
      <c r="Y405" s="280"/>
      <c r="Z405" s="280"/>
    </row>
    <row r="406" spans="1:26" x14ac:dyDescent="0.35">
      <c r="A406" s="238" t="s">
        <v>163</v>
      </c>
      <c r="B406" s="404"/>
      <c r="C406" s="288" t="s">
        <v>63</v>
      </c>
      <c r="D406" s="302"/>
      <c r="E406" s="302"/>
      <c r="F406" s="302"/>
      <c r="G406" s="302"/>
      <c r="H406" s="302"/>
      <c r="I406" s="302"/>
      <c r="J406" s="302"/>
      <c r="K406" s="302"/>
      <c r="L406" s="302"/>
      <c r="M406" s="302"/>
      <c r="N406" s="302"/>
      <c r="O406" s="302"/>
      <c r="P406" s="302"/>
      <c r="Q406" s="302"/>
      <c r="R406" s="302"/>
      <c r="S406" s="302"/>
      <c r="T406" s="302"/>
      <c r="U406" s="302"/>
      <c r="X406" s="280"/>
      <c r="Y406" s="280"/>
      <c r="Z406" s="280"/>
    </row>
    <row r="407" spans="1:26" x14ac:dyDescent="0.35">
      <c r="A407" s="238" t="s">
        <v>163</v>
      </c>
    </row>
    <row r="408" spans="1:26" x14ac:dyDescent="0.35">
      <c r="A408" s="238" t="s">
        <v>163</v>
      </c>
      <c r="T408" s="264"/>
      <c r="U408" s="264"/>
    </row>
    <row r="409" spans="1:26" x14ac:dyDescent="0.35">
      <c r="A409" s="238" t="s">
        <v>104</v>
      </c>
      <c r="B409" s="267" t="s">
        <v>102</v>
      </c>
      <c r="C409" s="267" t="s">
        <v>58</v>
      </c>
      <c r="D409" s="268" t="s">
        <v>145</v>
      </c>
      <c r="E409" s="268" t="s">
        <v>146</v>
      </c>
      <c r="F409" s="268" t="s">
        <v>147</v>
      </c>
      <c r="G409" s="268" t="s">
        <v>148</v>
      </c>
      <c r="H409" s="268" t="s">
        <v>149</v>
      </c>
      <c r="I409" s="268" t="s">
        <v>150</v>
      </c>
      <c r="J409" s="268" t="s">
        <v>151</v>
      </c>
      <c r="K409" s="268" t="s">
        <v>152</v>
      </c>
      <c r="L409" s="268" t="s">
        <v>153</v>
      </c>
      <c r="M409" s="268" t="s">
        <v>154</v>
      </c>
      <c r="N409" s="268" t="s">
        <v>155</v>
      </c>
      <c r="O409" s="268" t="s">
        <v>156</v>
      </c>
      <c r="P409" s="268" t="s">
        <v>157</v>
      </c>
      <c r="Q409" s="268" t="s">
        <v>158</v>
      </c>
      <c r="R409" s="268" t="s">
        <v>159</v>
      </c>
      <c r="S409" s="268" t="s">
        <v>160</v>
      </c>
      <c r="T409" s="268" t="s">
        <v>164</v>
      </c>
      <c r="U409" s="268" t="s">
        <v>165</v>
      </c>
      <c r="X409" s="291"/>
      <c r="Y409" s="291"/>
      <c r="Z409" s="291"/>
    </row>
    <row r="410" spans="1:26" x14ac:dyDescent="0.35">
      <c r="A410" s="238" t="s">
        <v>163</v>
      </c>
      <c r="B410" s="398" t="s">
        <v>0</v>
      </c>
      <c r="C410" s="269" t="s">
        <v>125</v>
      </c>
      <c r="D410" s="291"/>
      <c r="E410" s="291" t="s">
        <v>170</v>
      </c>
      <c r="F410" s="291" t="s">
        <v>170</v>
      </c>
      <c r="G410" s="291" t="s">
        <v>170</v>
      </c>
      <c r="H410" s="291" t="s">
        <v>170</v>
      </c>
      <c r="I410" s="291" t="s">
        <v>170</v>
      </c>
      <c r="J410" s="291" t="s">
        <v>170</v>
      </c>
      <c r="K410" s="291" t="s">
        <v>170</v>
      </c>
      <c r="L410" s="291" t="s">
        <v>170</v>
      </c>
      <c r="M410" s="291" t="s">
        <v>170</v>
      </c>
      <c r="N410" s="291" t="s">
        <v>170</v>
      </c>
      <c r="O410" s="291" t="s">
        <v>170</v>
      </c>
      <c r="P410" s="291" t="s">
        <v>170</v>
      </c>
      <c r="Q410" s="291" t="s">
        <v>170</v>
      </c>
      <c r="R410" s="291" t="s">
        <v>170</v>
      </c>
      <c r="S410" s="291" t="s">
        <v>170</v>
      </c>
      <c r="T410" s="291" t="s">
        <v>170</v>
      </c>
      <c r="U410" s="291" t="s">
        <v>170</v>
      </c>
      <c r="X410" s="291"/>
      <c r="Y410" s="291"/>
      <c r="Z410" s="291"/>
    </row>
    <row r="411" spans="1:26" ht="15" customHeight="1" x14ac:dyDescent="0.35">
      <c r="A411" s="238" t="s">
        <v>163</v>
      </c>
      <c r="B411" s="399"/>
      <c r="C411" s="269" t="s">
        <v>124</v>
      </c>
      <c r="D411" s="311"/>
      <c r="E411" s="291" t="s">
        <v>170</v>
      </c>
      <c r="F411" s="291" t="s">
        <v>170</v>
      </c>
      <c r="G411" s="291" t="s">
        <v>170</v>
      </c>
      <c r="H411" s="291" t="s">
        <v>170</v>
      </c>
      <c r="I411" s="291" t="s">
        <v>170</v>
      </c>
      <c r="J411" s="291" t="s">
        <v>170</v>
      </c>
      <c r="K411" s="291" t="s">
        <v>170</v>
      </c>
      <c r="L411" s="291" t="s">
        <v>170</v>
      </c>
      <c r="M411" s="291" t="s">
        <v>170</v>
      </c>
      <c r="N411" s="291" t="s">
        <v>170</v>
      </c>
      <c r="O411" s="291" t="s">
        <v>170</v>
      </c>
      <c r="P411" s="291" t="s">
        <v>170</v>
      </c>
      <c r="Q411" s="291" t="s">
        <v>170</v>
      </c>
      <c r="R411" s="291" t="s">
        <v>170</v>
      </c>
      <c r="S411" s="291" t="s">
        <v>170</v>
      </c>
      <c r="T411" s="291" t="s">
        <v>170</v>
      </c>
      <c r="U411" s="291" t="s">
        <v>170</v>
      </c>
      <c r="X411" s="270"/>
      <c r="Y411" s="270"/>
      <c r="Z411" s="270"/>
    </row>
    <row r="412" spans="1:26" ht="15" customHeight="1" x14ac:dyDescent="0.35">
      <c r="A412" s="238" t="s">
        <v>163</v>
      </c>
      <c r="B412" s="399"/>
      <c r="C412" s="271" t="s">
        <v>126</v>
      </c>
      <c r="D412" s="272"/>
      <c r="E412" s="291" t="s">
        <v>170</v>
      </c>
      <c r="F412" s="291" t="s">
        <v>170</v>
      </c>
      <c r="G412" s="291" t="s">
        <v>170</v>
      </c>
      <c r="H412" s="291" t="s">
        <v>170</v>
      </c>
      <c r="I412" s="291" t="s">
        <v>170</v>
      </c>
      <c r="J412" s="291" t="s">
        <v>170</v>
      </c>
      <c r="K412" s="291" t="s">
        <v>170</v>
      </c>
      <c r="L412" s="291" t="s">
        <v>170</v>
      </c>
      <c r="M412" s="291" t="s">
        <v>170</v>
      </c>
      <c r="N412" s="291" t="s">
        <v>170</v>
      </c>
      <c r="O412" s="291" t="s">
        <v>170</v>
      </c>
      <c r="P412" s="291" t="s">
        <v>170</v>
      </c>
      <c r="Q412" s="291" t="s">
        <v>170</v>
      </c>
      <c r="R412" s="291" t="s">
        <v>170</v>
      </c>
      <c r="S412" s="291" t="s">
        <v>170</v>
      </c>
      <c r="T412" s="291" t="s">
        <v>170</v>
      </c>
      <c r="U412" s="291" t="s">
        <v>170</v>
      </c>
      <c r="X412" s="107"/>
      <c r="Y412" s="107"/>
      <c r="Z412" s="107"/>
    </row>
    <row r="413" spans="1:26" ht="15" customHeight="1" x14ac:dyDescent="0.35">
      <c r="A413" s="238" t="s">
        <v>163</v>
      </c>
      <c r="B413" s="399"/>
      <c r="C413" s="269" t="s">
        <v>123</v>
      </c>
      <c r="E413" s="291" t="s">
        <v>170</v>
      </c>
      <c r="F413" s="291" t="s">
        <v>170</v>
      </c>
      <c r="G413" s="291" t="s">
        <v>170</v>
      </c>
      <c r="H413" s="291" t="s">
        <v>170</v>
      </c>
      <c r="I413" s="291" t="s">
        <v>170</v>
      </c>
      <c r="J413" s="291" t="s">
        <v>170</v>
      </c>
      <c r="K413" s="291" t="s">
        <v>170</v>
      </c>
      <c r="L413" s="291" t="s">
        <v>170</v>
      </c>
      <c r="M413" s="291" t="s">
        <v>170</v>
      </c>
      <c r="N413" s="291" t="s">
        <v>170</v>
      </c>
      <c r="O413" s="291" t="s">
        <v>170</v>
      </c>
      <c r="P413" s="291" t="s">
        <v>170</v>
      </c>
      <c r="Q413" s="291" t="s">
        <v>170</v>
      </c>
      <c r="R413" s="291" t="s">
        <v>170</v>
      </c>
      <c r="S413" s="291" t="s">
        <v>170</v>
      </c>
      <c r="T413" s="291" t="s">
        <v>170</v>
      </c>
      <c r="U413" s="291" t="s">
        <v>170</v>
      </c>
      <c r="X413" s="270"/>
      <c r="Y413" s="270"/>
      <c r="Z413" s="270"/>
    </row>
    <row r="414" spans="1:26" ht="15" customHeight="1" x14ac:dyDescent="0.35">
      <c r="A414" s="238" t="s">
        <v>163</v>
      </c>
      <c r="B414" s="399"/>
      <c r="C414" s="263" t="s">
        <v>117</v>
      </c>
      <c r="D414" s="107"/>
      <c r="E414" s="291" t="s">
        <v>170</v>
      </c>
      <c r="F414" s="291" t="s">
        <v>170</v>
      </c>
      <c r="G414" s="291" t="s">
        <v>170</v>
      </c>
      <c r="H414" s="291" t="s">
        <v>170</v>
      </c>
      <c r="I414" s="291" t="s">
        <v>170</v>
      </c>
      <c r="J414" s="291" t="s">
        <v>170</v>
      </c>
      <c r="K414" s="291" t="s">
        <v>170</v>
      </c>
      <c r="L414" s="291" t="s">
        <v>170</v>
      </c>
      <c r="M414" s="291" t="s">
        <v>170</v>
      </c>
      <c r="N414" s="291" t="s">
        <v>170</v>
      </c>
      <c r="O414" s="291" t="s">
        <v>170</v>
      </c>
      <c r="P414" s="291" t="s">
        <v>170</v>
      </c>
      <c r="Q414" s="291" t="s">
        <v>170</v>
      </c>
      <c r="R414" s="291" t="s">
        <v>170</v>
      </c>
      <c r="S414" s="291" t="s">
        <v>170</v>
      </c>
      <c r="T414" s="291" t="s">
        <v>170</v>
      </c>
      <c r="U414" s="291" t="s">
        <v>170</v>
      </c>
      <c r="X414" s="107"/>
      <c r="Y414" s="107"/>
      <c r="Z414" s="107"/>
    </row>
    <row r="415" spans="1:26" ht="15" customHeight="1" x14ac:dyDescent="0.35">
      <c r="A415" s="238" t="s">
        <v>163</v>
      </c>
      <c r="B415" s="399"/>
      <c r="C415" s="271" t="s">
        <v>118</v>
      </c>
      <c r="D415" s="107"/>
      <c r="E415" s="291" t="s">
        <v>170</v>
      </c>
      <c r="F415" s="291" t="s">
        <v>170</v>
      </c>
      <c r="G415" s="291" t="s">
        <v>170</v>
      </c>
      <c r="H415" s="291" t="s">
        <v>170</v>
      </c>
      <c r="I415" s="291" t="s">
        <v>170</v>
      </c>
      <c r="J415" s="291" t="s">
        <v>170</v>
      </c>
      <c r="K415" s="291" t="s">
        <v>170</v>
      </c>
      <c r="L415" s="291" t="s">
        <v>170</v>
      </c>
      <c r="M415" s="291" t="s">
        <v>170</v>
      </c>
      <c r="N415" s="291" t="s">
        <v>170</v>
      </c>
      <c r="O415" s="291" t="s">
        <v>170</v>
      </c>
      <c r="P415" s="291" t="s">
        <v>170</v>
      </c>
      <c r="Q415" s="291" t="s">
        <v>170</v>
      </c>
      <c r="R415" s="291" t="s">
        <v>170</v>
      </c>
      <c r="S415" s="291" t="s">
        <v>170</v>
      </c>
      <c r="T415" s="291" t="s">
        <v>170</v>
      </c>
      <c r="U415" s="291" t="s">
        <v>170</v>
      </c>
      <c r="X415" s="107"/>
      <c r="Y415" s="107"/>
      <c r="Z415" s="107"/>
    </row>
    <row r="416" spans="1:26" ht="15" customHeight="1" x14ac:dyDescent="0.35">
      <c r="A416" s="238" t="s">
        <v>163</v>
      </c>
      <c r="B416" s="399"/>
      <c r="C416" s="271" t="s">
        <v>119</v>
      </c>
      <c r="D416" s="107"/>
      <c r="E416" s="291" t="s">
        <v>170</v>
      </c>
      <c r="F416" s="291" t="s">
        <v>170</v>
      </c>
      <c r="G416" s="291" t="s">
        <v>170</v>
      </c>
      <c r="H416" s="291" t="s">
        <v>170</v>
      </c>
      <c r="I416" s="291" t="s">
        <v>170</v>
      </c>
      <c r="J416" s="291" t="s">
        <v>170</v>
      </c>
      <c r="K416" s="291" t="s">
        <v>170</v>
      </c>
      <c r="L416" s="291" t="s">
        <v>170</v>
      </c>
      <c r="M416" s="291" t="s">
        <v>170</v>
      </c>
      <c r="N416" s="291" t="s">
        <v>170</v>
      </c>
      <c r="O416" s="291" t="s">
        <v>170</v>
      </c>
      <c r="P416" s="291" t="s">
        <v>170</v>
      </c>
      <c r="Q416" s="291" t="s">
        <v>170</v>
      </c>
      <c r="R416" s="291" t="s">
        <v>170</v>
      </c>
      <c r="S416" s="291" t="s">
        <v>170</v>
      </c>
      <c r="T416" s="291" t="s">
        <v>170</v>
      </c>
      <c r="U416" s="291" t="s">
        <v>170</v>
      </c>
      <c r="X416" s="107"/>
      <c r="Y416" s="107"/>
      <c r="Z416" s="107"/>
    </row>
    <row r="417" spans="1:26" ht="15" customHeight="1" x14ac:dyDescent="0.35">
      <c r="A417" s="238" t="s">
        <v>163</v>
      </c>
      <c r="B417" s="399"/>
      <c r="C417" s="271" t="s">
        <v>120</v>
      </c>
      <c r="D417" s="273"/>
      <c r="E417" s="291" t="s">
        <v>170</v>
      </c>
      <c r="F417" s="291" t="s">
        <v>170</v>
      </c>
      <c r="G417" s="291" t="s">
        <v>170</v>
      </c>
      <c r="H417" s="291" t="s">
        <v>170</v>
      </c>
      <c r="I417" s="291" t="s">
        <v>170</v>
      </c>
      <c r="J417" s="291" t="s">
        <v>170</v>
      </c>
      <c r="K417" s="291" t="s">
        <v>170</v>
      </c>
      <c r="L417" s="291" t="s">
        <v>170</v>
      </c>
      <c r="M417" s="291" t="s">
        <v>170</v>
      </c>
      <c r="N417" s="291" t="s">
        <v>170</v>
      </c>
      <c r="O417" s="291" t="s">
        <v>170</v>
      </c>
      <c r="P417" s="291" t="s">
        <v>170</v>
      </c>
      <c r="Q417" s="291" t="s">
        <v>170</v>
      </c>
      <c r="R417" s="291" t="s">
        <v>170</v>
      </c>
      <c r="S417" s="291" t="s">
        <v>170</v>
      </c>
      <c r="T417" s="291" t="s">
        <v>170</v>
      </c>
      <c r="U417" s="291" t="s">
        <v>170</v>
      </c>
      <c r="X417" s="273"/>
      <c r="Y417" s="273"/>
      <c r="Z417" s="273"/>
    </row>
    <row r="418" spans="1:26" ht="15" customHeight="1" x14ac:dyDescent="0.35">
      <c r="A418" s="238" t="s">
        <v>163</v>
      </c>
      <c r="B418" s="399"/>
      <c r="C418" s="269" t="s">
        <v>121</v>
      </c>
      <c r="D418" s="107"/>
      <c r="E418" s="291" t="s">
        <v>170</v>
      </c>
      <c r="F418" s="291" t="s">
        <v>170</v>
      </c>
      <c r="G418" s="291" t="s">
        <v>170</v>
      </c>
      <c r="H418" s="291" t="s">
        <v>170</v>
      </c>
      <c r="I418" s="291" t="s">
        <v>170</v>
      </c>
      <c r="J418" s="291" t="s">
        <v>170</v>
      </c>
      <c r="K418" s="291" t="s">
        <v>170</v>
      </c>
      <c r="L418" s="291" t="s">
        <v>170</v>
      </c>
      <c r="M418" s="291" t="s">
        <v>170</v>
      </c>
      <c r="N418" s="291" t="s">
        <v>170</v>
      </c>
      <c r="O418" s="291" t="s">
        <v>170</v>
      </c>
      <c r="P418" s="291" t="s">
        <v>170</v>
      </c>
      <c r="Q418" s="291" t="s">
        <v>170</v>
      </c>
      <c r="R418" s="291" t="s">
        <v>170</v>
      </c>
      <c r="S418" s="291" t="s">
        <v>170</v>
      </c>
      <c r="T418" s="291" t="s">
        <v>170</v>
      </c>
      <c r="U418" s="291" t="s">
        <v>170</v>
      </c>
      <c r="X418" s="107"/>
      <c r="Y418" s="107"/>
      <c r="Z418" s="107"/>
    </row>
    <row r="419" spans="1:26" ht="15" customHeight="1" x14ac:dyDescent="0.35">
      <c r="A419" s="238" t="s">
        <v>163</v>
      </c>
      <c r="B419" s="399"/>
      <c r="C419" s="269" t="s">
        <v>122</v>
      </c>
      <c r="D419" s="107"/>
      <c r="E419" s="291" t="s">
        <v>170</v>
      </c>
      <c r="F419" s="291" t="s">
        <v>170</v>
      </c>
      <c r="G419" s="291" t="s">
        <v>170</v>
      </c>
      <c r="H419" s="291" t="s">
        <v>170</v>
      </c>
      <c r="I419" s="291" t="s">
        <v>170</v>
      </c>
      <c r="J419" s="291" t="s">
        <v>170</v>
      </c>
      <c r="K419" s="291" t="s">
        <v>170</v>
      </c>
      <c r="L419" s="291" t="s">
        <v>170</v>
      </c>
      <c r="M419" s="291" t="s">
        <v>170</v>
      </c>
      <c r="N419" s="291" t="s">
        <v>170</v>
      </c>
      <c r="O419" s="291" t="s">
        <v>170</v>
      </c>
      <c r="P419" s="291" t="s">
        <v>170</v>
      </c>
      <c r="Q419" s="291" t="s">
        <v>170</v>
      </c>
      <c r="R419" s="291" t="s">
        <v>170</v>
      </c>
      <c r="S419" s="291" t="s">
        <v>170</v>
      </c>
      <c r="T419" s="291" t="s">
        <v>170</v>
      </c>
      <c r="U419" s="291" t="s">
        <v>170</v>
      </c>
      <c r="X419" s="107"/>
      <c r="Y419" s="107"/>
      <c r="Z419" s="107"/>
    </row>
    <row r="420" spans="1:26" ht="15" customHeight="1" x14ac:dyDescent="0.35">
      <c r="A420" s="238" t="s">
        <v>163</v>
      </c>
      <c r="B420" s="400"/>
      <c r="C420" s="274" t="s">
        <v>116</v>
      </c>
      <c r="D420" s="275"/>
      <c r="E420" s="291" t="s">
        <v>170</v>
      </c>
      <c r="F420" s="291" t="s">
        <v>170</v>
      </c>
      <c r="G420" s="291" t="s">
        <v>170</v>
      </c>
      <c r="H420" s="291" t="s">
        <v>170</v>
      </c>
      <c r="I420" s="291" t="s">
        <v>170</v>
      </c>
      <c r="J420" s="291" t="s">
        <v>170</v>
      </c>
      <c r="K420" s="291" t="s">
        <v>170</v>
      </c>
      <c r="L420" s="291" t="s">
        <v>170</v>
      </c>
      <c r="M420" s="291" t="s">
        <v>170</v>
      </c>
      <c r="N420" s="291" t="s">
        <v>170</v>
      </c>
      <c r="O420" s="291" t="s">
        <v>170</v>
      </c>
      <c r="P420" s="291" t="s">
        <v>170</v>
      </c>
      <c r="Q420" s="291" t="s">
        <v>170</v>
      </c>
      <c r="R420" s="291" t="s">
        <v>170</v>
      </c>
      <c r="S420" s="291" t="s">
        <v>170</v>
      </c>
      <c r="T420" s="291" t="s">
        <v>170</v>
      </c>
      <c r="U420" s="291" t="s">
        <v>170</v>
      </c>
      <c r="X420" s="107"/>
      <c r="Y420" s="107"/>
      <c r="Z420" s="107"/>
    </row>
    <row r="421" spans="1:26" x14ac:dyDescent="0.35">
      <c r="A421" s="238" t="s">
        <v>163</v>
      </c>
      <c r="B421" s="396" t="s">
        <v>4</v>
      </c>
      <c r="C421" s="269" t="s">
        <v>59</v>
      </c>
      <c r="D421" s="107"/>
      <c r="E421" s="291" t="s">
        <v>170</v>
      </c>
      <c r="F421" s="291" t="s">
        <v>170</v>
      </c>
      <c r="G421" s="291" t="s">
        <v>170</v>
      </c>
      <c r="H421" s="291" t="s">
        <v>170</v>
      </c>
      <c r="I421" s="291" t="s">
        <v>170</v>
      </c>
      <c r="J421" s="291" t="s">
        <v>170</v>
      </c>
      <c r="K421" s="291" t="s">
        <v>170</v>
      </c>
      <c r="L421" s="291" t="s">
        <v>170</v>
      </c>
      <c r="M421" s="291" t="s">
        <v>170</v>
      </c>
      <c r="N421" s="291" t="s">
        <v>170</v>
      </c>
      <c r="O421" s="291" t="s">
        <v>170</v>
      </c>
      <c r="P421" s="291" t="s">
        <v>170</v>
      </c>
      <c r="Q421" s="291" t="s">
        <v>170</v>
      </c>
      <c r="R421" s="291" t="s">
        <v>170</v>
      </c>
      <c r="S421" s="291" t="s">
        <v>170</v>
      </c>
      <c r="T421" s="291" t="s">
        <v>170</v>
      </c>
      <c r="U421" s="291" t="s">
        <v>170</v>
      </c>
      <c r="X421" s="273"/>
      <c r="Y421" s="273"/>
      <c r="Z421" s="273"/>
    </row>
    <row r="422" spans="1:26" x14ac:dyDescent="0.35">
      <c r="A422" s="238" t="s">
        <v>163</v>
      </c>
      <c r="B422" s="396"/>
      <c r="C422" s="263" t="s">
        <v>60</v>
      </c>
      <c r="D422" s="273"/>
      <c r="E422" s="291" t="s">
        <v>170</v>
      </c>
      <c r="F422" s="291" t="s">
        <v>170</v>
      </c>
      <c r="G422" s="291" t="s">
        <v>170</v>
      </c>
      <c r="H422" s="291" t="s">
        <v>170</v>
      </c>
      <c r="I422" s="291" t="s">
        <v>170</v>
      </c>
      <c r="J422" s="291" t="s">
        <v>170</v>
      </c>
      <c r="K422" s="291" t="s">
        <v>170</v>
      </c>
      <c r="L422" s="291" t="s">
        <v>170</v>
      </c>
      <c r="M422" s="291" t="s">
        <v>170</v>
      </c>
      <c r="N422" s="291" t="s">
        <v>170</v>
      </c>
      <c r="O422" s="291" t="s">
        <v>170</v>
      </c>
      <c r="P422" s="291" t="s">
        <v>170</v>
      </c>
      <c r="Q422" s="291" t="s">
        <v>170</v>
      </c>
      <c r="R422" s="291" t="s">
        <v>170</v>
      </c>
      <c r="S422" s="291" t="s">
        <v>170</v>
      </c>
      <c r="T422" s="291" t="s">
        <v>170</v>
      </c>
      <c r="U422" s="291" t="s">
        <v>170</v>
      </c>
      <c r="X422" s="273"/>
      <c r="Y422" s="273"/>
      <c r="Z422" s="273"/>
    </row>
    <row r="423" spans="1:26" x14ac:dyDescent="0.35">
      <c r="A423" s="238" t="s">
        <v>163</v>
      </c>
      <c r="B423" s="396"/>
      <c r="C423" s="271" t="s">
        <v>61</v>
      </c>
      <c r="D423" s="273"/>
      <c r="E423" s="291" t="s">
        <v>170</v>
      </c>
      <c r="F423" s="291" t="s">
        <v>170</v>
      </c>
      <c r="G423" s="291" t="s">
        <v>170</v>
      </c>
      <c r="H423" s="291" t="s">
        <v>170</v>
      </c>
      <c r="I423" s="291" t="s">
        <v>170</v>
      </c>
      <c r="J423" s="291" t="s">
        <v>170</v>
      </c>
      <c r="K423" s="291" t="s">
        <v>170</v>
      </c>
      <c r="L423" s="291" t="s">
        <v>170</v>
      </c>
      <c r="M423" s="291" t="s">
        <v>170</v>
      </c>
      <c r="N423" s="291" t="s">
        <v>170</v>
      </c>
      <c r="O423" s="291" t="s">
        <v>170</v>
      </c>
      <c r="P423" s="291" t="s">
        <v>170</v>
      </c>
      <c r="Q423" s="291" t="s">
        <v>170</v>
      </c>
      <c r="R423" s="291" t="s">
        <v>170</v>
      </c>
      <c r="S423" s="291" t="s">
        <v>170</v>
      </c>
      <c r="T423" s="291" t="s">
        <v>170</v>
      </c>
      <c r="U423" s="291" t="s">
        <v>170</v>
      </c>
      <c r="X423" s="273"/>
      <c r="Y423" s="273"/>
      <c r="Z423" s="273"/>
    </row>
    <row r="424" spans="1:26" x14ac:dyDescent="0.35">
      <c r="A424" s="238" t="s">
        <v>163</v>
      </c>
      <c r="B424" s="396"/>
      <c r="C424" s="271" t="s">
        <v>62</v>
      </c>
      <c r="D424" s="273"/>
      <c r="E424" s="291" t="s">
        <v>170</v>
      </c>
      <c r="F424" s="291" t="s">
        <v>170</v>
      </c>
      <c r="G424" s="291" t="s">
        <v>170</v>
      </c>
      <c r="H424" s="291" t="s">
        <v>170</v>
      </c>
      <c r="I424" s="291" t="s">
        <v>170</v>
      </c>
      <c r="J424" s="291" t="s">
        <v>170</v>
      </c>
      <c r="K424" s="291" t="s">
        <v>170</v>
      </c>
      <c r="L424" s="291" t="s">
        <v>170</v>
      </c>
      <c r="M424" s="291" t="s">
        <v>170</v>
      </c>
      <c r="N424" s="291" t="s">
        <v>170</v>
      </c>
      <c r="O424" s="291" t="s">
        <v>170</v>
      </c>
      <c r="P424" s="291" t="s">
        <v>170</v>
      </c>
      <c r="Q424" s="291" t="s">
        <v>170</v>
      </c>
      <c r="R424" s="291" t="s">
        <v>170</v>
      </c>
      <c r="S424" s="291" t="s">
        <v>170</v>
      </c>
      <c r="T424" s="291" t="s">
        <v>170</v>
      </c>
      <c r="U424" s="291" t="s">
        <v>170</v>
      </c>
      <c r="X424" s="273"/>
      <c r="Y424" s="273"/>
      <c r="Z424" s="273"/>
    </row>
    <row r="425" spans="1:26" x14ac:dyDescent="0.35">
      <c r="A425" s="238" t="s">
        <v>163</v>
      </c>
      <c r="B425" s="397"/>
      <c r="C425" s="277" t="s">
        <v>63</v>
      </c>
      <c r="D425" s="278"/>
      <c r="E425" s="291" t="s">
        <v>170</v>
      </c>
      <c r="F425" s="291" t="s">
        <v>170</v>
      </c>
      <c r="G425" s="291" t="s">
        <v>170</v>
      </c>
      <c r="H425" s="291" t="s">
        <v>170</v>
      </c>
      <c r="I425" s="291" t="s">
        <v>170</v>
      </c>
      <c r="J425" s="291" t="s">
        <v>170</v>
      </c>
      <c r="K425" s="291" t="s">
        <v>170</v>
      </c>
      <c r="L425" s="291" t="s">
        <v>170</v>
      </c>
      <c r="M425" s="291" t="s">
        <v>170</v>
      </c>
      <c r="N425" s="291" t="s">
        <v>170</v>
      </c>
      <c r="O425" s="291" t="s">
        <v>170</v>
      </c>
      <c r="P425" s="291" t="s">
        <v>170</v>
      </c>
      <c r="Q425" s="291" t="s">
        <v>170</v>
      </c>
      <c r="R425" s="291" t="s">
        <v>170</v>
      </c>
      <c r="S425" s="291" t="s">
        <v>170</v>
      </c>
      <c r="T425" s="291" t="s">
        <v>170</v>
      </c>
      <c r="U425" s="291" t="s">
        <v>170</v>
      </c>
      <c r="X425" s="273"/>
      <c r="Y425" s="273"/>
      <c r="Z425" s="273"/>
    </row>
    <row r="426" spans="1:26" x14ac:dyDescent="0.35">
      <c r="A426" s="238" t="s">
        <v>163</v>
      </c>
      <c r="B426" s="396" t="s">
        <v>5</v>
      </c>
      <c r="C426" s="279" t="s">
        <v>59</v>
      </c>
      <c r="D426" s="107"/>
      <c r="E426" s="291" t="s">
        <v>170</v>
      </c>
      <c r="F426" s="291" t="s">
        <v>170</v>
      </c>
      <c r="G426" s="291" t="s">
        <v>170</v>
      </c>
      <c r="H426" s="291" t="s">
        <v>170</v>
      </c>
      <c r="I426" s="291" t="s">
        <v>170</v>
      </c>
      <c r="J426" s="291" t="s">
        <v>170</v>
      </c>
      <c r="K426" s="291" t="s">
        <v>170</v>
      </c>
      <c r="L426" s="291" t="s">
        <v>170</v>
      </c>
      <c r="M426" s="291" t="s">
        <v>170</v>
      </c>
      <c r="N426" s="291" t="s">
        <v>170</v>
      </c>
      <c r="O426" s="291" t="s">
        <v>170</v>
      </c>
      <c r="P426" s="291" t="s">
        <v>170</v>
      </c>
      <c r="Q426" s="291" t="s">
        <v>170</v>
      </c>
      <c r="R426" s="291" t="s">
        <v>170</v>
      </c>
      <c r="S426" s="291" t="s">
        <v>170</v>
      </c>
      <c r="T426" s="291" t="s">
        <v>170</v>
      </c>
      <c r="U426" s="291" t="s">
        <v>170</v>
      </c>
      <c r="X426" s="280"/>
      <c r="Y426" s="280"/>
      <c r="Z426" s="280"/>
    </row>
    <row r="427" spans="1:26" x14ac:dyDescent="0.35">
      <c r="A427" s="238" t="s">
        <v>163</v>
      </c>
      <c r="B427" s="396"/>
      <c r="C427" s="263" t="s">
        <v>60</v>
      </c>
      <c r="D427" s="273"/>
      <c r="E427" s="291" t="s">
        <v>170</v>
      </c>
      <c r="F427" s="291" t="s">
        <v>170</v>
      </c>
      <c r="G427" s="291" t="s">
        <v>170</v>
      </c>
      <c r="H427" s="291" t="s">
        <v>170</v>
      </c>
      <c r="I427" s="291" t="s">
        <v>170</v>
      </c>
      <c r="J427" s="291" t="s">
        <v>170</v>
      </c>
      <c r="K427" s="291" t="s">
        <v>170</v>
      </c>
      <c r="L427" s="291" t="s">
        <v>170</v>
      </c>
      <c r="M427" s="291" t="s">
        <v>170</v>
      </c>
      <c r="N427" s="291" t="s">
        <v>170</v>
      </c>
      <c r="O427" s="291" t="s">
        <v>170</v>
      </c>
      <c r="P427" s="291" t="s">
        <v>170</v>
      </c>
      <c r="Q427" s="291" t="s">
        <v>170</v>
      </c>
      <c r="R427" s="291" t="s">
        <v>170</v>
      </c>
      <c r="S427" s="291" t="s">
        <v>170</v>
      </c>
      <c r="T427" s="291" t="s">
        <v>170</v>
      </c>
      <c r="U427" s="291" t="s">
        <v>170</v>
      </c>
      <c r="X427" s="280"/>
      <c r="Y427" s="280"/>
      <c r="Z427" s="280"/>
    </row>
    <row r="428" spans="1:26" x14ac:dyDescent="0.35">
      <c r="A428" s="238" t="s">
        <v>163</v>
      </c>
      <c r="B428" s="396"/>
      <c r="C428" s="263" t="s">
        <v>61</v>
      </c>
      <c r="D428" s="280"/>
      <c r="E428" s="291" t="s">
        <v>170</v>
      </c>
      <c r="F428" s="291" t="s">
        <v>170</v>
      </c>
      <c r="G428" s="291" t="s">
        <v>170</v>
      </c>
      <c r="H428" s="291" t="s">
        <v>170</v>
      </c>
      <c r="I428" s="291" t="s">
        <v>170</v>
      </c>
      <c r="J428" s="291" t="s">
        <v>170</v>
      </c>
      <c r="K428" s="291" t="s">
        <v>170</v>
      </c>
      <c r="L428" s="291" t="s">
        <v>170</v>
      </c>
      <c r="M428" s="291" t="s">
        <v>170</v>
      </c>
      <c r="N428" s="291" t="s">
        <v>170</v>
      </c>
      <c r="O428" s="291" t="s">
        <v>170</v>
      </c>
      <c r="P428" s="291" t="s">
        <v>170</v>
      </c>
      <c r="Q428" s="291" t="s">
        <v>170</v>
      </c>
      <c r="R428" s="291" t="s">
        <v>170</v>
      </c>
      <c r="S428" s="291" t="s">
        <v>170</v>
      </c>
      <c r="T428" s="291" t="s">
        <v>170</v>
      </c>
      <c r="U428" s="291" t="s">
        <v>170</v>
      </c>
      <c r="X428" s="280"/>
      <c r="Y428" s="280"/>
      <c r="Z428" s="280"/>
    </row>
    <row r="429" spans="1:26" x14ac:dyDescent="0.35">
      <c r="A429" s="238" t="s">
        <v>163</v>
      </c>
      <c r="B429" s="396"/>
      <c r="C429" s="263" t="s">
        <v>62</v>
      </c>
      <c r="D429" s="280"/>
      <c r="E429" s="291" t="s">
        <v>170</v>
      </c>
      <c r="F429" s="291" t="s">
        <v>170</v>
      </c>
      <c r="G429" s="291" t="s">
        <v>170</v>
      </c>
      <c r="H429" s="291" t="s">
        <v>170</v>
      </c>
      <c r="I429" s="291" t="s">
        <v>170</v>
      </c>
      <c r="J429" s="291" t="s">
        <v>170</v>
      </c>
      <c r="K429" s="291" t="s">
        <v>170</v>
      </c>
      <c r="L429" s="291" t="s">
        <v>170</v>
      </c>
      <c r="M429" s="291" t="s">
        <v>170</v>
      </c>
      <c r="N429" s="291" t="s">
        <v>170</v>
      </c>
      <c r="O429" s="291" t="s">
        <v>170</v>
      </c>
      <c r="P429" s="291" t="s">
        <v>170</v>
      </c>
      <c r="Q429" s="291" t="s">
        <v>170</v>
      </c>
      <c r="R429" s="291" t="s">
        <v>170</v>
      </c>
      <c r="S429" s="291" t="s">
        <v>170</v>
      </c>
      <c r="T429" s="291" t="s">
        <v>170</v>
      </c>
      <c r="U429" s="291" t="s">
        <v>170</v>
      </c>
      <c r="X429" s="280"/>
      <c r="Y429" s="280"/>
      <c r="Z429" s="280"/>
    </row>
    <row r="430" spans="1:26" x14ac:dyDescent="0.35">
      <c r="A430" s="238" t="s">
        <v>163</v>
      </c>
      <c r="B430" s="397"/>
      <c r="C430" s="282" t="s">
        <v>63</v>
      </c>
      <c r="D430" s="283"/>
      <c r="E430" s="291" t="s">
        <v>170</v>
      </c>
      <c r="F430" s="291" t="s">
        <v>170</v>
      </c>
      <c r="G430" s="291" t="s">
        <v>170</v>
      </c>
      <c r="H430" s="291" t="s">
        <v>170</v>
      </c>
      <c r="I430" s="291" t="s">
        <v>170</v>
      </c>
      <c r="J430" s="291" t="s">
        <v>170</v>
      </c>
      <c r="K430" s="291" t="s">
        <v>170</v>
      </c>
      <c r="L430" s="291" t="s">
        <v>170</v>
      </c>
      <c r="M430" s="291" t="s">
        <v>170</v>
      </c>
      <c r="N430" s="291" t="s">
        <v>170</v>
      </c>
      <c r="O430" s="291" t="s">
        <v>170</v>
      </c>
      <c r="P430" s="291" t="s">
        <v>170</v>
      </c>
      <c r="Q430" s="291" t="s">
        <v>170</v>
      </c>
      <c r="R430" s="291" t="s">
        <v>170</v>
      </c>
      <c r="S430" s="291" t="s">
        <v>170</v>
      </c>
      <c r="T430" s="291" t="s">
        <v>170</v>
      </c>
      <c r="U430" s="291" t="s">
        <v>170</v>
      </c>
      <c r="X430" s="280"/>
      <c r="Y430" s="280"/>
      <c r="Z430" s="280"/>
    </row>
    <row r="431" spans="1:26" x14ac:dyDescent="0.35">
      <c r="A431" s="238" t="s">
        <v>163</v>
      </c>
      <c r="B431" s="396" t="s">
        <v>6</v>
      </c>
      <c r="C431" s="279" t="s">
        <v>59</v>
      </c>
      <c r="D431" s="107"/>
      <c r="E431" s="291" t="s">
        <v>170</v>
      </c>
      <c r="F431" s="291" t="s">
        <v>170</v>
      </c>
      <c r="G431" s="291" t="s">
        <v>170</v>
      </c>
      <c r="H431" s="291" t="s">
        <v>170</v>
      </c>
      <c r="I431" s="291" t="s">
        <v>170</v>
      </c>
      <c r="J431" s="291" t="s">
        <v>170</v>
      </c>
      <c r="K431" s="291" t="s">
        <v>170</v>
      </c>
      <c r="L431" s="291" t="s">
        <v>170</v>
      </c>
      <c r="M431" s="291" t="s">
        <v>170</v>
      </c>
      <c r="N431" s="291" t="s">
        <v>170</v>
      </c>
      <c r="O431" s="291" t="s">
        <v>170</v>
      </c>
      <c r="P431" s="291" t="s">
        <v>170</v>
      </c>
      <c r="Q431" s="291" t="s">
        <v>170</v>
      </c>
      <c r="R431" s="291" t="s">
        <v>170</v>
      </c>
      <c r="S431" s="291" t="s">
        <v>170</v>
      </c>
      <c r="T431" s="291" t="s">
        <v>170</v>
      </c>
      <c r="U431" s="291" t="s">
        <v>170</v>
      </c>
      <c r="X431" s="280"/>
      <c r="Y431" s="280"/>
      <c r="Z431" s="280"/>
    </row>
    <row r="432" spans="1:26" x14ac:dyDescent="0.35">
      <c r="A432" s="238" t="s">
        <v>163</v>
      </c>
      <c r="B432" s="396"/>
      <c r="C432" s="263" t="s">
        <v>60</v>
      </c>
      <c r="D432" s="273"/>
      <c r="E432" s="291" t="s">
        <v>170</v>
      </c>
      <c r="F432" s="291" t="s">
        <v>170</v>
      </c>
      <c r="G432" s="291" t="s">
        <v>170</v>
      </c>
      <c r="H432" s="291" t="s">
        <v>170</v>
      </c>
      <c r="I432" s="291" t="s">
        <v>170</v>
      </c>
      <c r="J432" s="291" t="s">
        <v>170</v>
      </c>
      <c r="K432" s="291" t="s">
        <v>170</v>
      </c>
      <c r="L432" s="291" t="s">
        <v>170</v>
      </c>
      <c r="M432" s="291" t="s">
        <v>170</v>
      </c>
      <c r="N432" s="291" t="s">
        <v>170</v>
      </c>
      <c r="O432" s="291" t="s">
        <v>170</v>
      </c>
      <c r="P432" s="291" t="s">
        <v>170</v>
      </c>
      <c r="Q432" s="291" t="s">
        <v>170</v>
      </c>
      <c r="R432" s="291" t="s">
        <v>170</v>
      </c>
      <c r="S432" s="291" t="s">
        <v>170</v>
      </c>
      <c r="T432" s="291" t="s">
        <v>170</v>
      </c>
      <c r="U432" s="291" t="s">
        <v>170</v>
      </c>
      <c r="X432" s="280"/>
      <c r="Y432" s="280"/>
      <c r="Z432" s="280"/>
    </row>
    <row r="433" spans="1:26" x14ac:dyDescent="0.35">
      <c r="A433" s="238" t="s">
        <v>163</v>
      </c>
      <c r="B433" s="396"/>
      <c r="C433" s="263" t="s">
        <v>61</v>
      </c>
      <c r="D433" s="280"/>
      <c r="E433" s="291" t="s">
        <v>170</v>
      </c>
      <c r="F433" s="291" t="s">
        <v>170</v>
      </c>
      <c r="G433" s="291" t="s">
        <v>170</v>
      </c>
      <c r="H433" s="291" t="s">
        <v>170</v>
      </c>
      <c r="I433" s="291" t="s">
        <v>170</v>
      </c>
      <c r="J433" s="291" t="s">
        <v>170</v>
      </c>
      <c r="K433" s="291" t="s">
        <v>170</v>
      </c>
      <c r="L433" s="291" t="s">
        <v>170</v>
      </c>
      <c r="M433" s="291" t="s">
        <v>170</v>
      </c>
      <c r="N433" s="291" t="s">
        <v>170</v>
      </c>
      <c r="O433" s="291" t="s">
        <v>170</v>
      </c>
      <c r="P433" s="291" t="s">
        <v>170</v>
      </c>
      <c r="Q433" s="291" t="s">
        <v>170</v>
      </c>
      <c r="R433" s="291" t="s">
        <v>170</v>
      </c>
      <c r="S433" s="291" t="s">
        <v>170</v>
      </c>
      <c r="T433" s="291" t="s">
        <v>170</v>
      </c>
      <c r="U433" s="291" t="s">
        <v>170</v>
      </c>
      <c r="X433" s="280"/>
      <c r="Y433" s="280"/>
      <c r="Z433" s="280"/>
    </row>
    <row r="434" spans="1:26" x14ac:dyDescent="0.35">
      <c r="A434" s="238" t="s">
        <v>163</v>
      </c>
      <c r="B434" s="396"/>
      <c r="C434" s="263" t="s">
        <v>62</v>
      </c>
      <c r="D434" s="280"/>
      <c r="E434" s="291" t="s">
        <v>170</v>
      </c>
      <c r="F434" s="291" t="s">
        <v>170</v>
      </c>
      <c r="G434" s="291" t="s">
        <v>170</v>
      </c>
      <c r="H434" s="291" t="s">
        <v>170</v>
      </c>
      <c r="I434" s="291" t="s">
        <v>170</v>
      </c>
      <c r="J434" s="291" t="s">
        <v>170</v>
      </c>
      <c r="K434" s="291" t="s">
        <v>170</v>
      </c>
      <c r="L434" s="291" t="s">
        <v>170</v>
      </c>
      <c r="M434" s="291" t="s">
        <v>170</v>
      </c>
      <c r="N434" s="291" t="s">
        <v>170</v>
      </c>
      <c r="O434" s="291" t="s">
        <v>170</v>
      </c>
      <c r="P434" s="291" t="s">
        <v>170</v>
      </c>
      <c r="Q434" s="291" t="s">
        <v>170</v>
      </c>
      <c r="R434" s="291" t="s">
        <v>170</v>
      </c>
      <c r="S434" s="291" t="s">
        <v>170</v>
      </c>
      <c r="T434" s="291" t="s">
        <v>170</v>
      </c>
      <c r="U434" s="291" t="s">
        <v>170</v>
      </c>
      <c r="X434" s="280"/>
      <c r="Y434" s="280"/>
      <c r="Z434" s="280"/>
    </row>
    <row r="435" spans="1:26" x14ac:dyDescent="0.35">
      <c r="A435" s="238" t="s">
        <v>163</v>
      </c>
      <c r="B435" s="397"/>
      <c r="C435" s="282" t="s">
        <v>63</v>
      </c>
      <c r="D435" s="283"/>
      <c r="E435" s="291" t="s">
        <v>170</v>
      </c>
      <c r="F435" s="291" t="s">
        <v>170</v>
      </c>
      <c r="G435" s="291" t="s">
        <v>170</v>
      </c>
      <c r="H435" s="291" t="s">
        <v>170</v>
      </c>
      <c r="I435" s="291" t="s">
        <v>170</v>
      </c>
      <c r="J435" s="291" t="s">
        <v>170</v>
      </c>
      <c r="K435" s="291" t="s">
        <v>170</v>
      </c>
      <c r="L435" s="291" t="s">
        <v>170</v>
      </c>
      <c r="M435" s="291" t="s">
        <v>170</v>
      </c>
      <c r="N435" s="291" t="s">
        <v>170</v>
      </c>
      <c r="O435" s="291" t="s">
        <v>170</v>
      </c>
      <c r="P435" s="291" t="s">
        <v>170</v>
      </c>
      <c r="Q435" s="291" t="s">
        <v>170</v>
      </c>
      <c r="R435" s="291" t="s">
        <v>170</v>
      </c>
      <c r="S435" s="291" t="s">
        <v>170</v>
      </c>
      <c r="T435" s="291" t="s">
        <v>170</v>
      </c>
      <c r="U435" s="291" t="s">
        <v>170</v>
      </c>
      <c r="X435" s="280"/>
      <c r="Y435" s="280"/>
      <c r="Z435" s="280"/>
    </row>
    <row r="436" spans="1:26" x14ac:dyDescent="0.35">
      <c r="A436" s="238" t="s">
        <v>163</v>
      </c>
      <c r="B436" s="395" t="s">
        <v>7</v>
      </c>
      <c r="C436" s="284" t="s">
        <v>59</v>
      </c>
      <c r="D436" s="107"/>
      <c r="E436" s="291" t="s">
        <v>170</v>
      </c>
      <c r="F436" s="291" t="s">
        <v>170</v>
      </c>
      <c r="G436" s="291" t="s">
        <v>170</v>
      </c>
      <c r="H436" s="291" t="s">
        <v>170</v>
      </c>
      <c r="I436" s="291" t="s">
        <v>170</v>
      </c>
      <c r="J436" s="291" t="s">
        <v>170</v>
      </c>
      <c r="K436" s="291" t="s">
        <v>170</v>
      </c>
      <c r="L436" s="291" t="s">
        <v>170</v>
      </c>
      <c r="M436" s="291" t="s">
        <v>170</v>
      </c>
      <c r="N436" s="291" t="s">
        <v>170</v>
      </c>
      <c r="O436" s="291" t="s">
        <v>170</v>
      </c>
      <c r="P436" s="291" t="s">
        <v>170</v>
      </c>
      <c r="Q436" s="291" t="s">
        <v>170</v>
      </c>
      <c r="R436" s="291" t="s">
        <v>170</v>
      </c>
      <c r="S436" s="291" t="s">
        <v>170</v>
      </c>
      <c r="T436" s="291" t="s">
        <v>170</v>
      </c>
      <c r="U436" s="291" t="s">
        <v>170</v>
      </c>
      <c r="X436" s="280"/>
      <c r="Y436" s="280"/>
      <c r="Z436" s="280"/>
    </row>
    <row r="437" spans="1:26" x14ac:dyDescent="0.35">
      <c r="A437" s="238" t="s">
        <v>163</v>
      </c>
      <c r="B437" s="396"/>
      <c r="C437" s="263" t="s">
        <v>60</v>
      </c>
      <c r="D437" s="273"/>
      <c r="E437" s="291" t="s">
        <v>170</v>
      </c>
      <c r="F437" s="291" t="s">
        <v>170</v>
      </c>
      <c r="G437" s="291" t="s">
        <v>170</v>
      </c>
      <c r="H437" s="291" t="s">
        <v>170</v>
      </c>
      <c r="I437" s="291" t="s">
        <v>170</v>
      </c>
      <c r="J437" s="291" t="s">
        <v>170</v>
      </c>
      <c r="K437" s="291" t="s">
        <v>170</v>
      </c>
      <c r="L437" s="291" t="s">
        <v>170</v>
      </c>
      <c r="M437" s="291" t="s">
        <v>170</v>
      </c>
      <c r="N437" s="291" t="s">
        <v>170</v>
      </c>
      <c r="O437" s="291" t="s">
        <v>170</v>
      </c>
      <c r="P437" s="291" t="s">
        <v>170</v>
      </c>
      <c r="Q437" s="291" t="s">
        <v>170</v>
      </c>
      <c r="R437" s="291" t="s">
        <v>170</v>
      </c>
      <c r="S437" s="291" t="s">
        <v>170</v>
      </c>
      <c r="T437" s="291" t="s">
        <v>170</v>
      </c>
      <c r="U437" s="291" t="s">
        <v>170</v>
      </c>
      <c r="X437" s="280"/>
      <c r="Y437" s="280"/>
      <c r="Z437" s="280"/>
    </row>
    <row r="438" spans="1:26" x14ac:dyDescent="0.35">
      <c r="A438" s="238" t="s">
        <v>163</v>
      </c>
      <c r="B438" s="396"/>
      <c r="C438" s="263" t="s">
        <v>61</v>
      </c>
      <c r="D438" s="280"/>
      <c r="E438" s="291" t="s">
        <v>170</v>
      </c>
      <c r="F438" s="291" t="s">
        <v>170</v>
      </c>
      <c r="G438" s="291" t="s">
        <v>170</v>
      </c>
      <c r="H438" s="291" t="s">
        <v>170</v>
      </c>
      <c r="I438" s="291" t="s">
        <v>170</v>
      </c>
      <c r="J438" s="291" t="s">
        <v>170</v>
      </c>
      <c r="K438" s="291" t="s">
        <v>170</v>
      </c>
      <c r="L438" s="291" t="s">
        <v>170</v>
      </c>
      <c r="M438" s="291" t="s">
        <v>170</v>
      </c>
      <c r="N438" s="291" t="s">
        <v>170</v>
      </c>
      <c r="O438" s="291" t="s">
        <v>170</v>
      </c>
      <c r="P438" s="291" t="s">
        <v>170</v>
      </c>
      <c r="Q438" s="291" t="s">
        <v>170</v>
      </c>
      <c r="R438" s="291" t="s">
        <v>170</v>
      </c>
      <c r="S438" s="291" t="s">
        <v>170</v>
      </c>
      <c r="T438" s="291" t="s">
        <v>170</v>
      </c>
      <c r="U438" s="291" t="s">
        <v>170</v>
      </c>
      <c r="X438" s="280"/>
      <c r="Y438" s="280"/>
      <c r="Z438" s="280"/>
    </row>
    <row r="439" spans="1:26" x14ac:dyDescent="0.35">
      <c r="A439" s="238" t="s">
        <v>163</v>
      </c>
      <c r="B439" s="396"/>
      <c r="C439" s="263" t="s">
        <v>62</v>
      </c>
      <c r="D439" s="280"/>
      <c r="E439" s="291" t="s">
        <v>170</v>
      </c>
      <c r="F439" s="291" t="s">
        <v>170</v>
      </c>
      <c r="G439" s="291" t="s">
        <v>170</v>
      </c>
      <c r="H439" s="291" t="s">
        <v>170</v>
      </c>
      <c r="I439" s="291" t="s">
        <v>170</v>
      </c>
      <c r="J439" s="291" t="s">
        <v>170</v>
      </c>
      <c r="K439" s="291" t="s">
        <v>170</v>
      </c>
      <c r="L439" s="291" t="s">
        <v>170</v>
      </c>
      <c r="M439" s="291" t="s">
        <v>170</v>
      </c>
      <c r="N439" s="291" t="s">
        <v>170</v>
      </c>
      <c r="O439" s="291" t="s">
        <v>170</v>
      </c>
      <c r="P439" s="291" t="s">
        <v>170</v>
      </c>
      <c r="Q439" s="291" t="s">
        <v>170</v>
      </c>
      <c r="R439" s="291" t="s">
        <v>170</v>
      </c>
      <c r="S439" s="291" t="s">
        <v>170</v>
      </c>
      <c r="T439" s="291" t="s">
        <v>170</v>
      </c>
      <c r="U439" s="291" t="s">
        <v>170</v>
      </c>
      <c r="X439" s="280"/>
      <c r="Y439" s="280"/>
      <c r="Z439" s="280"/>
    </row>
    <row r="440" spans="1:26" x14ac:dyDescent="0.35">
      <c r="A440" s="238" t="s">
        <v>163</v>
      </c>
      <c r="B440" s="397"/>
      <c r="C440" s="282" t="s">
        <v>63</v>
      </c>
      <c r="D440" s="283"/>
      <c r="E440" s="291" t="s">
        <v>170</v>
      </c>
      <c r="F440" s="291" t="s">
        <v>170</v>
      </c>
      <c r="G440" s="291" t="s">
        <v>170</v>
      </c>
      <c r="H440" s="291" t="s">
        <v>170</v>
      </c>
      <c r="I440" s="291" t="s">
        <v>170</v>
      </c>
      <c r="J440" s="291" t="s">
        <v>170</v>
      </c>
      <c r="K440" s="291" t="s">
        <v>170</v>
      </c>
      <c r="L440" s="291" t="s">
        <v>170</v>
      </c>
      <c r="M440" s="291" t="s">
        <v>170</v>
      </c>
      <c r="N440" s="291" t="s">
        <v>170</v>
      </c>
      <c r="O440" s="291" t="s">
        <v>170</v>
      </c>
      <c r="P440" s="291" t="s">
        <v>170</v>
      </c>
      <c r="Q440" s="291" t="s">
        <v>170</v>
      </c>
      <c r="R440" s="291" t="s">
        <v>170</v>
      </c>
      <c r="S440" s="291" t="s">
        <v>170</v>
      </c>
      <c r="T440" s="291" t="s">
        <v>170</v>
      </c>
      <c r="U440" s="291" t="s">
        <v>170</v>
      </c>
      <c r="X440" s="280"/>
      <c r="Y440" s="280"/>
      <c r="Z440" s="280"/>
    </row>
    <row r="441" spans="1:26" x14ac:dyDescent="0.35">
      <c r="A441" s="238" t="s">
        <v>163</v>
      </c>
      <c r="B441" s="395" t="s">
        <v>8</v>
      </c>
      <c r="C441" s="284" t="s">
        <v>59</v>
      </c>
      <c r="D441" s="107"/>
      <c r="E441" s="291" t="s">
        <v>170</v>
      </c>
      <c r="F441" s="291" t="s">
        <v>170</v>
      </c>
      <c r="G441" s="291" t="s">
        <v>170</v>
      </c>
      <c r="H441" s="291" t="s">
        <v>170</v>
      </c>
      <c r="I441" s="291" t="s">
        <v>170</v>
      </c>
      <c r="J441" s="291" t="s">
        <v>170</v>
      </c>
      <c r="K441" s="291" t="s">
        <v>170</v>
      </c>
      <c r="L441" s="291" t="s">
        <v>170</v>
      </c>
      <c r="M441" s="291" t="s">
        <v>170</v>
      </c>
      <c r="N441" s="291" t="s">
        <v>170</v>
      </c>
      <c r="O441" s="291" t="s">
        <v>170</v>
      </c>
      <c r="P441" s="291" t="s">
        <v>170</v>
      </c>
      <c r="Q441" s="291" t="s">
        <v>170</v>
      </c>
      <c r="R441" s="291" t="s">
        <v>170</v>
      </c>
      <c r="S441" s="291" t="s">
        <v>170</v>
      </c>
      <c r="T441" s="291" t="s">
        <v>170</v>
      </c>
      <c r="U441" s="291" t="s">
        <v>170</v>
      </c>
      <c r="X441" s="280"/>
      <c r="Y441" s="280"/>
      <c r="Z441" s="280"/>
    </row>
    <row r="442" spans="1:26" x14ac:dyDescent="0.35">
      <c r="A442" s="238" t="s">
        <v>163</v>
      </c>
      <c r="B442" s="396"/>
      <c r="C442" s="263" t="s">
        <v>60</v>
      </c>
      <c r="D442" s="273"/>
      <c r="E442" s="291" t="s">
        <v>170</v>
      </c>
      <c r="F442" s="291" t="s">
        <v>170</v>
      </c>
      <c r="G442" s="291" t="s">
        <v>170</v>
      </c>
      <c r="H442" s="291" t="s">
        <v>170</v>
      </c>
      <c r="I442" s="291" t="s">
        <v>170</v>
      </c>
      <c r="J442" s="291" t="s">
        <v>170</v>
      </c>
      <c r="K442" s="291" t="s">
        <v>170</v>
      </c>
      <c r="L442" s="291" t="s">
        <v>170</v>
      </c>
      <c r="M442" s="291" t="s">
        <v>170</v>
      </c>
      <c r="N442" s="291" t="s">
        <v>170</v>
      </c>
      <c r="O442" s="291" t="s">
        <v>170</v>
      </c>
      <c r="P442" s="291" t="s">
        <v>170</v>
      </c>
      <c r="Q442" s="291" t="s">
        <v>170</v>
      </c>
      <c r="R442" s="291" t="s">
        <v>170</v>
      </c>
      <c r="S442" s="291" t="s">
        <v>170</v>
      </c>
      <c r="T442" s="291" t="s">
        <v>170</v>
      </c>
      <c r="U442" s="291" t="s">
        <v>170</v>
      </c>
      <c r="X442" s="280"/>
      <c r="Y442" s="280"/>
      <c r="Z442" s="280"/>
    </row>
    <row r="443" spans="1:26" x14ac:dyDescent="0.35">
      <c r="A443" s="238" t="s">
        <v>163</v>
      </c>
      <c r="B443" s="396"/>
      <c r="C443" s="263" t="s">
        <v>61</v>
      </c>
      <c r="D443" s="280"/>
      <c r="E443" s="291" t="s">
        <v>170</v>
      </c>
      <c r="F443" s="291" t="s">
        <v>170</v>
      </c>
      <c r="G443" s="291" t="s">
        <v>170</v>
      </c>
      <c r="H443" s="291" t="s">
        <v>170</v>
      </c>
      <c r="I443" s="291" t="s">
        <v>170</v>
      </c>
      <c r="J443" s="291" t="s">
        <v>170</v>
      </c>
      <c r="K443" s="291" t="s">
        <v>170</v>
      </c>
      <c r="L443" s="291" t="s">
        <v>170</v>
      </c>
      <c r="M443" s="291" t="s">
        <v>170</v>
      </c>
      <c r="N443" s="291" t="s">
        <v>170</v>
      </c>
      <c r="O443" s="291" t="s">
        <v>170</v>
      </c>
      <c r="P443" s="291" t="s">
        <v>170</v>
      </c>
      <c r="Q443" s="291" t="s">
        <v>170</v>
      </c>
      <c r="R443" s="291" t="s">
        <v>170</v>
      </c>
      <c r="S443" s="291" t="s">
        <v>170</v>
      </c>
      <c r="T443" s="291" t="s">
        <v>170</v>
      </c>
      <c r="U443" s="291" t="s">
        <v>170</v>
      </c>
      <c r="X443" s="280"/>
      <c r="Y443" s="280"/>
      <c r="Z443" s="280"/>
    </row>
    <row r="444" spans="1:26" x14ac:dyDescent="0.35">
      <c r="A444" s="238" t="s">
        <v>163</v>
      </c>
      <c r="B444" s="396"/>
      <c r="C444" s="263" t="s">
        <v>62</v>
      </c>
      <c r="D444" s="280"/>
      <c r="E444" s="291" t="s">
        <v>170</v>
      </c>
      <c r="F444" s="291" t="s">
        <v>170</v>
      </c>
      <c r="G444" s="291" t="s">
        <v>170</v>
      </c>
      <c r="H444" s="291" t="s">
        <v>170</v>
      </c>
      <c r="I444" s="291" t="s">
        <v>170</v>
      </c>
      <c r="J444" s="291" t="s">
        <v>170</v>
      </c>
      <c r="K444" s="291" t="s">
        <v>170</v>
      </c>
      <c r="L444" s="291" t="s">
        <v>170</v>
      </c>
      <c r="M444" s="291" t="s">
        <v>170</v>
      </c>
      <c r="N444" s="291" t="s">
        <v>170</v>
      </c>
      <c r="O444" s="291" t="s">
        <v>170</v>
      </c>
      <c r="P444" s="291" t="s">
        <v>170</v>
      </c>
      <c r="Q444" s="291" t="s">
        <v>170</v>
      </c>
      <c r="R444" s="291" t="s">
        <v>170</v>
      </c>
      <c r="S444" s="291" t="s">
        <v>170</v>
      </c>
      <c r="T444" s="291" t="s">
        <v>170</v>
      </c>
      <c r="U444" s="291" t="s">
        <v>170</v>
      </c>
      <c r="X444" s="280"/>
      <c r="Y444" s="280"/>
      <c r="Z444" s="280"/>
    </row>
    <row r="445" spans="1:26" x14ac:dyDescent="0.35">
      <c r="A445" s="238" t="s">
        <v>163</v>
      </c>
      <c r="B445" s="397"/>
      <c r="C445" s="282" t="s">
        <v>63</v>
      </c>
      <c r="D445" s="283"/>
      <c r="E445" s="291" t="s">
        <v>170</v>
      </c>
      <c r="F445" s="291" t="s">
        <v>170</v>
      </c>
      <c r="G445" s="291" t="s">
        <v>170</v>
      </c>
      <c r="H445" s="291" t="s">
        <v>170</v>
      </c>
      <c r="I445" s="291" t="s">
        <v>170</v>
      </c>
      <c r="J445" s="291" t="s">
        <v>170</v>
      </c>
      <c r="K445" s="291" t="s">
        <v>170</v>
      </c>
      <c r="L445" s="291" t="s">
        <v>170</v>
      </c>
      <c r="M445" s="291" t="s">
        <v>170</v>
      </c>
      <c r="N445" s="291" t="s">
        <v>170</v>
      </c>
      <c r="O445" s="291" t="s">
        <v>170</v>
      </c>
      <c r="P445" s="291" t="s">
        <v>170</v>
      </c>
      <c r="Q445" s="291" t="s">
        <v>170</v>
      </c>
      <c r="R445" s="291" t="s">
        <v>170</v>
      </c>
      <c r="S445" s="291" t="s">
        <v>170</v>
      </c>
      <c r="T445" s="291" t="s">
        <v>170</v>
      </c>
      <c r="U445" s="291" t="s">
        <v>170</v>
      </c>
      <c r="X445" s="280"/>
      <c r="Y445" s="280"/>
      <c r="Z445" s="280"/>
    </row>
    <row r="446" spans="1:26" x14ac:dyDescent="0.35">
      <c r="A446" s="238" t="s">
        <v>163</v>
      </c>
      <c r="B446" s="395" t="s">
        <v>9</v>
      </c>
      <c r="C446" s="284" t="s">
        <v>59</v>
      </c>
      <c r="D446" s="107"/>
      <c r="E446" s="291" t="s">
        <v>170</v>
      </c>
      <c r="F446" s="291" t="s">
        <v>170</v>
      </c>
      <c r="G446" s="291" t="s">
        <v>170</v>
      </c>
      <c r="H446" s="291" t="s">
        <v>170</v>
      </c>
      <c r="I446" s="291" t="s">
        <v>170</v>
      </c>
      <c r="J446" s="291" t="s">
        <v>170</v>
      </c>
      <c r="K446" s="291" t="s">
        <v>170</v>
      </c>
      <c r="L446" s="291" t="s">
        <v>170</v>
      </c>
      <c r="M446" s="291" t="s">
        <v>170</v>
      </c>
      <c r="N446" s="291" t="s">
        <v>170</v>
      </c>
      <c r="O446" s="291" t="s">
        <v>170</v>
      </c>
      <c r="P446" s="291" t="s">
        <v>170</v>
      </c>
      <c r="Q446" s="291" t="s">
        <v>170</v>
      </c>
      <c r="R446" s="291" t="s">
        <v>170</v>
      </c>
      <c r="S446" s="291" t="s">
        <v>170</v>
      </c>
      <c r="T446" s="291" t="s">
        <v>170</v>
      </c>
      <c r="U446" s="291" t="s">
        <v>170</v>
      </c>
      <c r="X446" s="280"/>
      <c r="Y446" s="280"/>
      <c r="Z446" s="280"/>
    </row>
    <row r="447" spans="1:26" x14ac:dyDescent="0.35">
      <c r="A447" s="238" t="s">
        <v>163</v>
      </c>
      <c r="B447" s="396"/>
      <c r="C447" s="263" t="s">
        <v>60</v>
      </c>
      <c r="D447" s="273"/>
      <c r="E447" s="291" t="s">
        <v>170</v>
      </c>
      <c r="F447" s="291" t="s">
        <v>170</v>
      </c>
      <c r="G447" s="291" t="s">
        <v>170</v>
      </c>
      <c r="H447" s="291" t="s">
        <v>170</v>
      </c>
      <c r="I447" s="291" t="s">
        <v>170</v>
      </c>
      <c r="J447" s="291" t="s">
        <v>170</v>
      </c>
      <c r="K447" s="291" t="s">
        <v>170</v>
      </c>
      <c r="L447" s="291" t="s">
        <v>170</v>
      </c>
      <c r="M447" s="291" t="s">
        <v>170</v>
      </c>
      <c r="N447" s="291" t="s">
        <v>170</v>
      </c>
      <c r="O447" s="291" t="s">
        <v>170</v>
      </c>
      <c r="P447" s="291" t="s">
        <v>170</v>
      </c>
      <c r="Q447" s="291" t="s">
        <v>170</v>
      </c>
      <c r="R447" s="291" t="s">
        <v>170</v>
      </c>
      <c r="S447" s="291" t="s">
        <v>170</v>
      </c>
      <c r="T447" s="291" t="s">
        <v>170</v>
      </c>
      <c r="U447" s="291" t="s">
        <v>170</v>
      </c>
      <c r="X447" s="280"/>
      <c r="Y447" s="280"/>
      <c r="Z447" s="280"/>
    </row>
    <row r="448" spans="1:26" x14ac:dyDescent="0.35">
      <c r="A448" s="238" t="s">
        <v>163</v>
      </c>
      <c r="B448" s="396"/>
      <c r="C448" s="263" t="s">
        <v>61</v>
      </c>
      <c r="D448" s="280"/>
      <c r="E448" s="291" t="s">
        <v>170</v>
      </c>
      <c r="F448" s="291" t="s">
        <v>170</v>
      </c>
      <c r="G448" s="291" t="s">
        <v>170</v>
      </c>
      <c r="H448" s="291" t="s">
        <v>170</v>
      </c>
      <c r="I448" s="291" t="s">
        <v>170</v>
      </c>
      <c r="J448" s="291" t="s">
        <v>170</v>
      </c>
      <c r="K448" s="291" t="s">
        <v>170</v>
      </c>
      <c r="L448" s="291" t="s">
        <v>170</v>
      </c>
      <c r="M448" s="291" t="s">
        <v>170</v>
      </c>
      <c r="N448" s="291" t="s">
        <v>170</v>
      </c>
      <c r="O448" s="291" t="s">
        <v>170</v>
      </c>
      <c r="P448" s="291" t="s">
        <v>170</v>
      </c>
      <c r="Q448" s="291" t="s">
        <v>170</v>
      </c>
      <c r="R448" s="291" t="s">
        <v>170</v>
      </c>
      <c r="S448" s="291" t="s">
        <v>170</v>
      </c>
      <c r="T448" s="291" t="s">
        <v>170</v>
      </c>
      <c r="U448" s="291" t="s">
        <v>170</v>
      </c>
      <c r="X448" s="280"/>
      <c r="Y448" s="280"/>
      <c r="Z448" s="280"/>
    </row>
    <row r="449" spans="1:26" x14ac:dyDescent="0.35">
      <c r="A449" s="238" t="s">
        <v>163</v>
      </c>
      <c r="B449" s="396"/>
      <c r="C449" s="263" t="s">
        <v>62</v>
      </c>
      <c r="D449" s="280"/>
      <c r="E449" s="291" t="s">
        <v>170</v>
      </c>
      <c r="F449" s="291" t="s">
        <v>170</v>
      </c>
      <c r="G449" s="291" t="s">
        <v>170</v>
      </c>
      <c r="H449" s="291" t="s">
        <v>170</v>
      </c>
      <c r="I449" s="291" t="s">
        <v>170</v>
      </c>
      <c r="J449" s="291" t="s">
        <v>170</v>
      </c>
      <c r="K449" s="291" t="s">
        <v>170</v>
      </c>
      <c r="L449" s="291" t="s">
        <v>170</v>
      </c>
      <c r="M449" s="291" t="s">
        <v>170</v>
      </c>
      <c r="N449" s="291" t="s">
        <v>170</v>
      </c>
      <c r="O449" s="291" t="s">
        <v>170</v>
      </c>
      <c r="P449" s="291" t="s">
        <v>170</v>
      </c>
      <c r="Q449" s="291" t="s">
        <v>170</v>
      </c>
      <c r="R449" s="291" t="s">
        <v>170</v>
      </c>
      <c r="S449" s="291" t="s">
        <v>170</v>
      </c>
      <c r="T449" s="291" t="s">
        <v>170</v>
      </c>
      <c r="U449" s="291" t="s">
        <v>170</v>
      </c>
      <c r="X449" s="280"/>
      <c r="Y449" s="280"/>
      <c r="Z449" s="280"/>
    </row>
    <row r="450" spans="1:26" x14ac:dyDescent="0.35">
      <c r="A450" s="238" t="s">
        <v>163</v>
      </c>
      <c r="B450" s="397"/>
      <c r="C450" s="282" t="s">
        <v>63</v>
      </c>
      <c r="D450" s="283"/>
      <c r="E450" s="291" t="s">
        <v>170</v>
      </c>
      <c r="F450" s="291" t="s">
        <v>170</v>
      </c>
      <c r="G450" s="291" t="s">
        <v>170</v>
      </c>
      <c r="H450" s="291" t="s">
        <v>170</v>
      </c>
      <c r="I450" s="291" t="s">
        <v>170</v>
      </c>
      <c r="J450" s="291" t="s">
        <v>170</v>
      </c>
      <c r="K450" s="291" t="s">
        <v>170</v>
      </c>
      <c r="L450" s="291" t="s">
        <v>170</v>
      </c>
      <c r="M450" s="291" t="s">
        <v>170</v>
      </c>
      <c r="N450" s="291" t="s">
        <v>170</v>
      </c>
      <c r="O450" s="291" t="s">
        <v>170</v>
      </c>
      <c r="P450" s="291" t="s">
        <v>170</v>
      </c>
      <c r="Q450" s="291" t="s">
        <v>170</v>
      </c>
      <c r="R450" s="291" t="s">
        <v>170</v>
      </c>
      <c r="S450" s="291" t="s">
        <v>170</v>
      </c>
      <c r="T450" s="291" t="s">
        <v>170</v>
      </c>
      <c r="U450" s="291" t="s">
        <v>170</v>
      </c>
      <c r="X450" s="280"/>
      <c r="Y450" s="280"/>
      <c r="Z450" s="280"/>
    </row>
    <row r="451" spans="1:26" x14ac:dyDescent="0.35">
      <c r="A451" s="238" t="s">
        <v>163</v>
      </c>
      <c r="B451" s="395" t="s">
        <v>1</v>
      </c>
      <c r="C451" s="284" t="s">
        <v>59</v>
      </c>
      <c r="D451" s="107"/>
      <c r="E451" s="291" t="s">
        <v>170</v>
      </c>
      <c r="F451" s="291" t="s">
        <v>170</v>
      </c>
      <c r="G451" s="291" t="s">
        <v>170</v>
      </c>
      <c r="H451" s="291" t="s">
        <v>170</v>
      </c>
      <c r="I451" s="291" t="s">
        <v>170</v>
      </c>
      <c r="J451" s="291" t="s">
        <v>170</v>
      </c>
      <c r="K451" s="291" t="s">
        <v>170</v>
      </c>
      <c r="L451" s="291" t="s">
        <v>170</v>
      </c>
      <c r="M451" s="291" t="s">
        <v>170</v>
      </c>
      <c r="N451" s="291" t="s">
        <v>170</v>
      </c>
      <c r="O451" s="291" t="s">
        <v>170</v>
      </c>
      <c r="P451" s="291" t="s">
        <v>170</v>
      </c>
      <c r="Q451" s="291" t="s">
        <v>170</v>
      </c>
      <c r="R451" s="291" t="s">
        <v>170</v>
      </c>
      <c r="S451" s="291" t="s">
        <v>170</v>
      </c>
      <c r="T451" s="291" t="s">
        <v>170</v>
      </c>
      <c r="U451" s="291" t="s">
        <v>170</v>
      </c>
      <c r="X451" s="280"/>
      <c r="Y451" s="280"/>
      <c r="Z451" s="280"/>
    </row>
    <row r="452" spans="1:26" x14ac:dyDescent="0.35">
      <c r="A452" s="238" t="s">
        <v>163</v>
      </c>
      <c r="B452" s="396"/>
      <c r="C452" s="263" t="s">
        <v>60</v>
      </c>
      <c r="D452" s="273"/>
      <c r="E452" s="291" t="s">
        <v>170</v>
      </c>
      <c r="F452" s="291" t="s">
        <v>170</v>
      </c>
      <c r="G452" s="291" t="s">
        <v>170</v>
      </c>
      <c r="H452" s="291" t="s">
        <v>170</v>
      </c>
      <c r="I452" s="291" t="s">
        <v>170</v>
      </c>
      <c r="J452" s="291" t="s">
        <v>170</v>
      </c>
      <c r="K452" s="291" t="s">
        <v>170</v>
      </c>
      <c r="L452" s="291" t="s">
        <v>170</v>
      </c>
      <c r="M452" s="291" t="s">
        <v>170</v>
      </c>
      <c r="N452" s="291" t="s">
        <v>170</v>
      </c>
      <c r="O452" s="291" t="s">
        <v>170</v>
      </c>
      <c r="P452" s="291" t="s">
        <v>170</v>
      </c>
      <c r="Q452" s="291" t="s">
        <v>170</v>
      </c>
      <c r="R452" s="291" t="s">
        <v>170</v>
      </c>
      <c r="S452" s="291" t="s">
        <v>170</v>
      </c>
      <c r="T452" s="291" t="s">
        <v>170</v>
      </c>
      <c r="U452" s="291" t="s">
        <v>170</v>
      </c>
      <c r="X452" s="280"/>
      <c r="Y452" s="280"/>
      <c r="Z452" s="280"/>
    </row>
    <row r="453" spans="1:26" x14ac:dyDescent="0.35">
      <c r="A453" s="238" t="s">
        <v>163</v>
      </c>
      <c r="B453" s="396"/>
      <c r="C453" s="263" t="s">
        <v>61</v>
      </c>
      <c r="D453" s="280"/>
      <c r="E453" s="291" t="s">
        <v>170</v>
      </c>
      <c r="F453" s="291" t="s">
        <v>170</v>
      </c>
      <c r="G453" s="291" t="s">
        <v>170</v>
      </c>
      <c r="H453" s="291" t="s">
        <v>170</v>
      </c>
      <c r="I453" s="291" t="s">
        <v>170</v>
      </c>
      <c r="J453" s="291" t="s">
        <v>170</v>
      </c>
      <c r="K453" s="291" t="s">
        <v>170</v>
      </c>
      <c r="L453" s="291" t="s">
        <v>170</v>
      </c>
      <c r="M453" s="291" t="s">
        <v>170</v>
      </c>
      <c r="N453" s="291" t="s">
        <v>170</v>
      </c>
      <c r="O453" s="291" t="s">
        <v>170</v>
      </c>
      <c r="P453" s="291" t="s">
        <v>170</v>
      </c>
      <c r="Q453" s="291" t="s">
        <v>170</v>
      </c>
      <c r="R453" s="291" t="s">
        <v>170</v>
      </c>
      <c r="S453" s="291" t="s">
        <v>170</v>
      </c>
      <c r="T453" s="291" t="s">
        <v>170</v>
      </c>
      <c r="U453" s="291" t="s">
        <v>170</v>
      </c>
      <c r="X453" s="280"/>
      <c r="Y453" s="280"/>
      <c r="Z453" s="280"/>
    </row>
    <row r="454" spans="1:26" x14ac:dyDescent="0.35">
      <c r="A454" s="238" t="s">
        <v>163</v>
      </c>
      <c r="B454" s="396"/>
      <c r="C454" s="263" t="s">
        <v>62</v>
      </c>
      <c r="D454" s="280"/>
      <c r="E454" s="291" t="s">
        <v>170</v>
      </c>
      <c r="F454" s="291" t="s">
        <v>170</v>
      </c>
      <c r="G454" s="291" t="s">
        <v>170</v>
      </c>
      <c r="H454" s="291" t="s">
        <v>170</v>
      </c>
      <c r="I454" s="291" t="s">
        <v>170</v>
      </c>
      <c r="J454" s="291" t="s">
        <v>170</v>
      </c>
      <c r="K454" s="291" t="s">
        <v>170</v>
      </c>
      <c r="L454" s="291" t="s">
        <v>170</v>
      </c>
      <c r="M454" s="291" t="s">
        <v>170</v>
      </c>
      <c r="N454" s="291" t="s">
        <v>170</v>
      </c>
      <c r="O454" s="291" t="s">
        <v>170</v>
      </c>
      <c r="P454" s="291" t="s">
        <v>170</v>
      </c>
      <c r="Q454" s="291" t="s">
        <v>170</v>
      </c>
      <c r="R454" s="291" t="s">
        <v>170</v>
      </c>
      <c r="S454" s="291" t="s">
        <v>170</v>
      </c>
      <c r="T454" s="291" t="s">
        <v>170</v>
      </c>
      <c r="U454" s="291" t="s">
        <v>170</v>
      </c>
      <c r="X454" s="280"/>
      <c r="Y454" s="280"/>
      <c r="Z454" s="280"/>
    </row>
    <row r="455" spans="1:26" x14ac:dyDescent="0.35">
      <c r="A455" s="238" t="s">
        <v>163</v>
      </c>
      <c r="B455" s="397"/>
      <c r="C455" s="282" t="s">
        <v>63</v>
      </c>
      <c r="D455" s="283"/>
      <c r="E455" s="291" t="s">
        <v>170</v>
      </c>
      <c r="F455" s="291" t="s">
        <v>170</v>
      </c>
      <c r="G455" s="291" t="s">
        <v>170</v>
      </c>
      <c r="H455" s="291" t="s">
        <v>170</v>
      </c>
      <c r="I455" s="291" t="s">
        <v>170</v>
      </c>
      <c r="J455" s="291" t="s">
        <v>170</v>
      </c>
      <c r="K455" s="291" t="s">
        <v>170</v>
      </c>
      <c r="L455" s="291" t="s">
        <v>170</v>
      </c>
      <c r="M455" s="291" t="s">
        <v>170</v>
      </c>
      <c r="N455" s="291" t="s">
        <v>170</v>
      </c>
      <c r="O455" s="291" t="s">
        <v>170</v>
      </c>
      <c r="P455" s="291" t="s">
        <v>170</v>
      </c>
      <c r="Q455" s="291" t="s">
        <v>170</v>
      </c>
      <c r="R455" s="291" t="s">
        <v>170</v>
      </c>
      <c r="S455" s="291" t="s">
        <v>170</v>
      </c>
      <c r="T455" s="291" t="s">
        <v>170</v>
      </c>
      <c r="U455" s="291" t="s">
        <v>170</v>
      </c>
      <c r="X455" s="280"/>
      <c r="Y455" s="280"/>
      <c r="Z455" s="280"/>
    </row>
    <row r="456" spans="1:26" x14ac:dyDescent="0.35">
      <c r="A456" s="238" t="s">
        <v>163</v>
      </c>
      <c r="B456" s="393" t="s">
        <v>166</v>
      </c>
      <c r="C456" s="284" t="s">
        <v>59</v>
      </c>
      <c r="D456" s="107"/>
      <c r="E456" s="291" t="s">
        <v>170</v>
      </c>
      <c r="F456" s="291" t="s">
        <v>170</v>
      </c>
      <c r="G456" s="291" t="s">
        <v>170</v>
      </c>
      <c r="H456" s="291" t="s">
        <v>170</v>
      </c>
      <c r="I456" s="291" t="s">
        <v>170</v>
      </c>
      <c r="J456" s="291" t="s">
        <v>170</v>
      </c>
      <c r="K456" s="291" t="s">
        <v>170</v>
      </c>
      <c r="L456" s="291" t="s">
        <v>170</v>
      </c>
      <c r="M456" s="291" t="s">
        <v>170</v>
      </c>
      <c r="N456" s="291" t="s">
        <v>170</v>
      </c>
      <c r="O456" s="291" t="s">
        <v>170</v>
      </c>
      <c r="P456" s="291" t="s">
        <v>170</v>
      </c>
      <c r="Q456" s="291" t="s">
        <v>170</v>
      </c>
      <c r="R456" s="291" t="s">
        <v>170</v>
      </c>
      <c r="S456" s="291" t="s">
        <v>170</v>
      </c>
      <c r="T456" s="291" t="s">
        <v>170</v>
      </c>
      <c r="U456" s="291" t="s">
        <v>170</v>
      </c>
      <c r="X456" s="280"/>
      <c r="Y456" s="280"/>
      <c r="Z456" s="280"/>
    </row>
    <row r="457" spans="1:26" x14ac:dyDescent="0.35">
      <c r="A457" s="238" t="s">
        <v>163</v>
      </c>
      <c r="B457" s="390"/>
      <c r="C457" s="263" t="s">
        <v>60</v>
      </c>
      <c r="D457" s="273"/>
      <c r="E457" s="291" t="s">
        <v>170</v>
      </c>
      <c r="F457" s="291" t="s">
        <v>170</v>
      </c>
      <c r="G457" s="291" t="s">
        <v>170</v>
      </c>
      <c r="H457" s="291" t="s">
        <v>170</v>
      </c>
      <c r="I457" s="291" t="s">
        <v>170</v>
      </c>
      <c r="J457" s="291" t="s">
        <v>170</v>
      </c>
      <c r="K457" s="291" t="s">
        <v>170</v>
      </c>
      <c r="L457" s="291" t="s">
        <v>170</v>
      </c>
      <c r="M457" s="291" t="s">
        <v>170</v>
      </c>
      <c r="N457" s="291" t="s">
        <v>170</v>
      </c>
      <c r="O457" s="291" t="s">
        <v>170</v>
      </c>
      <c r="P457" s="291" t="s">
        <v>170</v>
      </c>
      <c r="Q457" s="291" t="s">
        <v>170</v>
      </c>
      <c r="R457" s="291" t="s">
        <v>170</v>
      </c>
      <c r="S457" s="291" t="s">
        <v>170</v>
      </c>
      <c r="T457" s="291" t="s">
        <v>170</v>
      </c>
      <c r="U457" s="291" t="s">
        <v>170</v>
      </c>
      <c r="X457" s="280"/>
      <c r="Y457" s="280"/>
      <c r="Z457" s="280"/>
    </row>
    <row r="458" spans="1:26" x14ac:dyDescent="0.35">
      <c r="A458" s="238" t="s">
        <v>163</v>
      </c>
      <c r="B458" s="390"/>
      <c r="C458" s="263" t="s">
        <v>61</v>
      </c>
      <c r="D458" s="280"/>
      <c r="E458" s="291" t="s">
        <v>170</v>
      </c>
      <c r="F458" s="291" t="s">
        <v>170</v>
      </c>
      <c r="G458" s="291" t="s">
        <v>170</v>
      </c>
      <c r="H458" s="291" t="s">
        <v>170</v>
      </c>
      <c r="I458" s="291" t="s">
        <v>170</v>
      </c>
      <c r="J458" s="291" t="s">
        <v>170</v>
      </c>
      <c r="K458" s="291" t="s">
        <v>170</v>
      </c>
      <c r="L458" s="291" t="s">
        <v>170</v>
      </c>
      <c r="M458" s="291" t="s">
        <v>170</v>
      </c>
      <c r="N458" s="291" t="s">
        <v>170</v>
      </c>
      <c r="O458" s="291" t="s">
        <v>170</v>
      </c>
      <c r="P458" s="291" t="s">
        <v>170</v>
      </c>
      <c r="Q458" s="291" t="s">
        <v>170</v>
      </c>
      <c r="R458" s="291" t="s">
        <v>170</v>
      </c>
      <c r="S458" s="291" t="s">
        <v>170</v>
      </c>
      <c r="T458" s="291" t="s">
        <v>170</v>
      </c>
      <c r="U458" s="291" t="s">
        <v>170</v>
      </c>
      <c r="X458" s="280"/>
      <c r="Y458" s="280"/>
      <c r="Z458" s="280"/>
    </row>
    <row r="459" spans="1:26" x14ac:dyDescent="0.35">
      <c r="A459" s="238" t="s">
        <v>163</v>
      </c>
      <c r="B459" s="390"/>
      <c r="C459" s="263" t="s">
        <v>62</v>
      </c>
      <c r="D459" s="280"/>
      <c r="E459" s="291" t="s">
        <v>170</v>
      </c>
      <c r="F459" s="291" t="s">
        <v>170</v>
      </c>
      <c r="G459" s="291" t="s">
        <v>170</v>
      </c>
      <c r="H459" s="291" t="s">
        <v>170</v>
      </c>
      <c r="I459" s="291" t="s">
        <v>170</v>
      </c>
      <c r="J459" s="291" t="s">
        <v>170</v>
      </c>
      <c r="K459" s="291" t="s">
        <v>170</v>
      </c>
      <c r="L459" s="291" t="s">
        <v>170</v>
      </c>
      <c r="M459" s="291" t="s">
        <v>170</v>
      </c>
      <c r="N459" s="291" t="s">
        <v>170</v>
      </c>
      <c r="O459" s="291" t="s">
        <v>170</v>
      </c>
      <c r="P459" s="291" t="s">
        <v>170</v>
      </c>
      <c r="Q459" s="291" t="s">
        <v>170</v>
      </c>
      <c r="R459" s="291" t="s">
        <v>170</v>
      </c>
      <c r="S459" s="291" t="s">
        <v>170</v>
      </c>
      <c r="T459" s="291" t="s">
        <v>170</v>
      </c>
      <c r="U459" s="291" t="s">
        <v>170</v>
      </c>
      <c r="X459" s="280"/>
      <c r="Y459" s="280"/>
      <c r="Z459" s="280"/>
    </row>
    <row r="460" spans="1:26" x14ac:dyDescent="0.35">
      <c r="A460" s="238" t="s">
        <v>163</v>
      </c>
      <c r="B460" s="391"/>
      <c r="C460" s="282" t="s">
        <v>63</v>
      </c>
      <c r="D460" s="283"/>
      <c r="E460" s="291" t="s">
        <v>170</v>
      </c>
      <c r="F460" s="291" t="s">
        <v>170</v>
      </c>
      <c r="G460" s="291" t="s">
        <v>170</v>
      </c>
      <c r="H460" s="291" t="s">
        <v>170</v>
      </c>
      <c r="I460" s="291" t="s">
        <v>170</v>
      </c>
      <c r="J460" s="291" t="s">
        <v>170</v>
      </c>
      <c r="K460" s="291" t="s">
        <v>170</v>
      </c>
      <c r="L460" s="291" t="s">
        <v>170</v>
      </c>
      <c r="M460" s="291" t="s">
        <v>170</v>
      </c>
      <c r="N460" s="291" t="s">
        <v>170</v>
      </c>
      <c r="O460" s="291" t="s">
        <v>170</v>
      </c>
      <c r="P460" s="291" t="s">
        <v>170</v>
      </c>
      <c r="Q460" s="291" t="s">
        <v>170</v>
      </c>
      <c r="R460" s="291" t="s">
        <v>170</v>
      </c>
      <c r="S460" s="291" t="s">
        <v>170</v>
      </c>
      <c r="T460" s="291" t="s">
        <v>170</v>
      </c>
      <c r="U460" s="291" t="s">
        <v>170</v>
      </c>
      <c r="X460" s="280"/>
      <c r="Y460" s="280"/>
      <c r="Z460" s="280"/>
    </row>
    <row r="461" spans="1:26" x14ac:dyDescent="0.35">
      <c r="A461" s="238" t="s">
        <v>163</v>
      </c>
      <c r="B461" s="395" t="s">
        <v>11</v>
      </c>
      <c r="C461" s="284" t="s">
        <v>59</v>
      </c>
      <c r="D461" s="107"/>
      <c r="E461" s="291" t="s">
        <v>170</v>
      </c>
      <c r="F461" s="291" t="s">
        <v>170</v>
      </c>
      <c r="G461" s="291" t="s">
        <v>170</v>
      </c>
      <c r="H461" s="291" t="s">
        <v>170</v>
      </c>
      <c r="I461" s="291" t="s">
        <v>170</v>
      </c>
      <c r="J461" s="291" t="s">
        <v>170</v>
      </c>
      <c r="K461" s="291" t="s">
        <v>170</v>
      </c>
      <c r="L461" s="291" t="s">
        <v>170</v>
      </c>
      <c r="M461" s="291" t="s">
        <v>170</v>
      </c>
      <c r="N461" s="291" t="s">
        <v>170</v>
      </c>
      <c r="O461" s="291" t="s">
        <v>170</v>
      </c>
      <c r="P461" s="291" t="s">
        <v>170</v>
      </c>
      <c r="Q461" s="291" t="s">
        <v>170</v>
      </c>
      <c r="R461" s="291" t="s">
        <v>170</v>
      </c>
      <c r="S461" s="291" t="s">
        <v>170</v>
      </c>
      <c r="T461" s="291" t="s">
        <v>170</v>
      </c>
      <c r="U461" s="291" t="s">
        <v>170</v>
      </c>
      <c r="X461" s="280"/>
      <c r="Y461" s="280"/>
      <c r="Z461" s="280"/>
    </row>
    <row r="462" spans="1:26" x14ac:dyDescent="0.35">
      <c r="A462" s="238" t="s">
        <v>163</v>
      </c>
      <c r="B462" s="396"/>
      <c r="C462" s="263" t="s">
        <v>60</v>
      </c>
      <c r="D462" s="273"/>
      <c r="E462" s="291" t="s">
        <v>170</v>
      </c>
      <c r="F462" s="291" t="s">
        <v>170</v>
      </c>
      <c r="G462" s="291" t="s">
        <v>170</v>
      </c>
      <c r="H462" s="291" t="s">
        <v>170</v>
      </c>
      <c r="I462" s="291" t="s">
        <v>170</v>
      </c>
      <c r="J462" s="291" t="s">
        <v>170</v>
      </c>
      <c r="K462" s="291" t="s">
        <v>170</v>
      </c>
      <c r="L462" s="291" t="s">
        <v>170</v>
      </c>
      <c r="M462" s="291" t="s">
        <v>170</v>
      </c>
      <c r="N462" s="291" t="s">
        <v>170</v>
      </c>
      <c r="O462" s="291" t="s">
        <v>170</v>
      </c>
      <c r="P462" s="291" t="s">
        <v>170</v>
      </c>
      <c r="Q462" s="291" t="s">
        <v>170</v>
      </c>
      <c r="R462" s="291" t="s">
        <v>170</v>
      </c>
      <c r="S462" s="291" t="s">
        <v>170</v>
      </c>
      <c r="T462" s="291" t="s">
        <v>170</v>
      </c>
      <c r="U462" s="291" t="s">
        <v>170</v>
      </c>
      <c r="X462" s="280"/>
      <c r="Y462" s="280"/>
      <c r="Z462" s="280"/>
    </row>
    <row r="463" spans="1:26" x14ac:dyDescent="0.35">
      <c r="A463" s="238" t="s">
        <v>163</v>
      </c>
      <c r="B463" s="396"/>
      <c r="C463" s="263" t="s">
        <v>61</v>
      </c>
      <c r="D463" s="280"/>
      <c r="E463" s="291" t="s">
        <v>170</v>
      </c>
      <c r="F463" s="291" t="s">
        <v>170</v>
      </c>
      <c r="G463" s="291" t="s">
        <v>170</v>
      </c>
      <c r="H463" s="291" t="s">
        <v>170</v>
      </c>
      <c r="I463" s="291" t="s">
        <v>170</v>
      </c>
      <c r="J463" s="291" t="s">
        <v>170</v>
      </c>
      <c r="K463" s="291" t="s">
        <v>170</v>
      </c>
      <c r="L463" s="291" t="s">
        <v>170</v>
      </c>
      <c r="M463" s="291" t="s">
        <v>170</v>
      </c>
      <c r="N463" s="291" t="s">
        <v>170</v>
      </c>
      <c r="O463" s="291" t="s">
        <v>170</v>
      </c>
      <c r="P463" s="291" t="s">
        <v>170</v>
      </c>
      <c r="Q463" s="291" t="s">
        <v>170</v>
      </c>
      <c r="R463" s="291" t="s">
        <v>170</v>
      </c>
      <c r="S463" s="291" t="s">
        <v>170</v>
      </c>
      <c r="T463" s="291" t="s">
        <v>170</v>
      </c>
      <c r="U463" s="291" t="s">
        <v>170</v>
      </c>
      <c r="X463" s="280"/>
      <c r="Y463" s="280"/>
      <c r="Z463" s="280"/>
    </row>
    <row r="464" spans="1:26" x14ac:dyDescent="0.35">
      <c r="A464" s="238" t="s">
        <v>163</v>
      </c>
      <c r="B464" s="396"/>
      <c r="C464" s="263" t="s">
        <v>62</v>
      </c>
      <c r="D464" s="280"/>
      <c r="E464" s="291" t="s">
        <v>170</v>
      </c>
      <c r="F464" s="291" t="s">
        <v>170</v>
      </c>
      <c r="G464" s="291" t="s">
        <v>170</v>
      </c>
      <c r="H464" s="291" t="s">
        <v>170</v>
      </c>
      <c r="I464" s="291" t="s">
        <v>170</v>
      </c>
      <c r="J464" s="291" t="s">
        <v>170</v>
      </c>
      <c r="K464" s="291" t="s">
        <v>170</v>
      </c>
      <c r="L464" s="291" t="s">
        <v>170</v>
      </c>
      <c r="M464" s="291" t="s">
        <v>170</v>
      </c>
      <c r="N464" s="291" t="s">
        <v>170</v>
      </c>
      <c r="O464" s="291" t="s">
        <v>170</v>
      </c>
      <c r="P464" s="291" t="s">
        <v>170</v>
      </c>
      <c r="Q464" s="291" t="s">
        <v>170</v>
      </c>
      <c r="R464" s="291" t="s">
        <v>170</v>
      </c>
      <c r="S464" s="291" t="s">
        <v>170</v>
      </c>
      <c r="T464" s="291" t="s">
        <v>170</v>
      </c>
      <c r="U464" s="291" t="s">
        <v>170</v>
      </c>
      <c r="X464" s="280"/>
      <c r="Y464" s="280"/>
      <c r="Z464" s="280"/>
    </row>
    <row r="465" spans="1:26" x14ac:dyDescent="0.35">
      <c r="A465" s="238" t="s">
        <v>163</v>
      </c>
      <c r="B465" s="397"/>
      <c r="C465" s="282" t="s">
        <v>63</v>
      </c>
      <c r="D465" s="283"/>
      <c r="E465" s="291" t="s">
        <v>170</v>
      </c>
      <c r="F465" s="291" t="s">
        <v>170</v>
      </c>
      <c r="G465" s="291" t="s">
        <v>170</v>
      </c>
      <c r="H465" s="291" t="s">
        <v>170</v>
      </c>
      <c r="I465" s="291" t="s">
        <v>170</v>
      </c>
      <c r="J465" s="291" t="s">
        <v>170</v>
      </c>
      <c r="K465" s="291" t="s">
        <v>170</v>
      </c>
      <c r="L465" s="291" t="s">
        <v>170</v>
      </c>
      <c r="M465" s="291" t="s">
        <v>170</v>
      </c>
      <c r="N465" s="291" t="s">
        <v>170</v>
      </c>
      <c r="O465" s="291" t="s">
        <v>170</v>
      </c>
      <c r="P465" s="291" t="s">
        <v>170</v>
      </c>
      <c r="Q465" s="291" t="s">
        <v>170</v>
      </c>
      <c r="R465" s="291" t="s">
        <v>170</v>
      </c>
      <c r="S465" s="291" t="s">
        <v>170</v>
      </c>
      <c r="T465" s="291" t="s">
        <v>170</v>
      </c>
      <c r="U465" s="291" t="s">
        <v>170</v>
      </c>
      <c r="X465" s="280"/>
      <c r="Y465" s="280"/>
      <c r="Z465" s="280"/>
    </row>
    <row r="466" spans="1:26" x14ac:dyDescent="0.35">
      <c r="A466" s="238" t="s">
        <v>163</v>
      </c>
      <c r="B466" s="395" t="s">
        <v>12</v>
      </c>
      <c r="C466" s="284" t="s">
        <v>59</v>
      </c>
      <c r="D466" s="312"/>
      <c r="E466" s="291" t="s">
        <v>170</v>
      </c>
      <c r="F466" s="291" t="s">
        <v>170</v>
      </c>
      <c r="G466" s="291" t="s">
        <v>170</v>
      </c>
      <c r="H466" s="291" t="s">
        <v>170</v>
      </c>
      <c r="I466" s="291" t="s">
        <v>170</v>
      </c>
      <c r="J466" s="291" t="s">
        <v>170</v>
      </c>
      <c r="K466" s="291" t="s">
        <v>170</v>
      </c>
      <c r="L466" s="291" t="s">
        <v>170</v>
      </c>
      <c r="M466" s="291" t="s">
        <v>170</v>
      </c>
      <c r="N466" s="291" t="s">
        <v>170</v>
      </c>
      <c r="O466" s="291" t="s">
        <v>170</v>
      </c>
      <c r="P466" s="291" t="s">
        <v>170</v>
      </c>
      <c r="Q466" s="291" t="s">
        <v>170</v>
      </c>
      <c r="R466" s="291" t="s">
        <v>170</v>
      </c>
      <c r="S466" s="291" t="s">
        <v>170</v>
      </c>
      <c r="T466" s="291" t="s">
        <v>170</v>
      </c>
      <c r="U466" s="291" t="s">
        <v>170</v>
      </c>
      <c r="X466" s="280"/>
      <c r="Y466" s="280"/>
      <c r="Z466" s="280"/>
    </row>
    <row r="467" spans="1:26" x14ac:dyDescent="0.35">
      <c r="A467" s="238" t="s">
        <v>163</v>
      </c>
      <c r="B467" s="396"/>
      <c r="C467" s="263" t="s">
        <v>60</v>
      </c>
      <c r="D467" s="280"/>
      <c r="E467" s="291" t="s">
        <v>170</v>
      </c>
      <c r="F467" s="291" t="s">
        <v>170</v>
      </c>
      <c r="G467" s="291" t="s">
        <v>170</v>
      </c>
      <c r="H467" s="291" t="s">
        <v>170</v>
      </c>
      <c r="I467" s="291" t="s">
        <v>170</v>
      </c>
      <c r="J467" s="291" t="s">
        <v>170</v>
      </c>
      <c r="K467" s="291" t="s">
        <v>170</v>
      </c>
      <c r="L467" s="291" t="s">
        <v>170</v>
      </c>
      <c r="M467" s="291" t="s">
        <v>170</v>
      </c>
      <c r="N467" s="291" t="s">
        <v>170</v>
      </c>
      <c r="O467" s="291" t="s">
        <v>170</v>
      </c>
      <c r="P467" s="291" t="s">
        <v>170</v>
      </c>
      <c r="Q467" s="291" t="s">
        <v>170</v>
      </c>
      <c r="R467" s="291" t="s">
        <v>170</v>
      </c>
      <c r="S467" s="291" t="s">
        <v>170</v>
      </c>
      <c r="T467" s="291" t="s">
        <v>170</v>
      </c>
      <c r="U467" s="291" t="s">
        <v>170</v>
      </c>
      <c r="X467" s="280"/>
      <c r="Y467" s="280"/>
      <c r="Z467" s="280"/>
    </row>
    <row r="468" spans="1:26" x14ac:dyDescent="0.35">
      <c r="A468" s="238" t="s">
        <v>163</v>
      </c>
      <c r="B468" s="396"/>
      <c r="C468" s="263" t="s">
        <v>61</v>
      </c>
      <c r="D468" s="280"/>
      <c r="E468" s="291" t="s">
        <v>170</v>
      </c>
      <c r="F468" s="291" t="s">
        <v>170</v>
      </c>
      <c r="G468" s="291" t="s">
        <v>170</v>
      </c>
      <c r="H468" s="291" t="s">
        <v>170</v>
      </c>
      <c r="I468" s="291" t="s">
        <v>170</v>
      </c>
      <c r="J468" s="291" t="s">
        <v>170</v>
      </c>
      <c r="K468" s="291" t="s">
        <v>170</v>
      </c>
      <c r="L468" s="291" t="s">
        <v>170</v>
      </c>
      <c r="M468" s="291" t="s">
        <v>170</v>
      </c>
      <c r="N468" s="291" t="s">
        <v>170</v>
      </c>
      <c r="O468" s="291" t="s">
        <v>170</v>
      </c>
      <c r="P468" s="291" t="s">
        <v>170</v>
      </c>
      <c r="Q468" s="291" t="s">
        <v>170</v>
      </c>
      <c r="R468" s="291" t="s">
        <v>170</v>
      </c>
      <c r="S468" s="291" t="s">
        <v>170</v>
      </c>
      <c r="T468" s="291" t="s">
        <v>170</v>
      </c>
      <c r="U468" s="291" t="s">
        <v>170</v>
      </c>
      <c r="X468" s="280"/>
      <c r="Y468" s="280"/>
      <c r="Z468" s="280"/>
    </row>
    <row r="469" spans="1:26" x14ac:dyDescent="0.35">
      <c r="A469" s="238" t="s">
        <v>163</v>
      </c>
      <c r="B469" s="396"/>
      <c r="C469" s="263" t="s">
        <v>62</v>
      </c>
      <c r="D469" s="280"/>
      <c r="E469" s="291" t="s">
        <v>170</v>
      </c>
      <c r="F469" s="291" t="s">
        <v>170</v>
      </c>
      <c r="G469" s="291" t="s">
        <v>170</v>
      </c>
      <c r="H469" s="291" t="s">
        <v>170</v>
      </c>
      <c r="I469" s="291" t="s">
        <v>170</v>
      </c>
      <c r="J469" s="291" t="s">
        <v>170</v>
      </c>
      <c r="K469" s="291" t="s">
        <v>170</v>
      </c>
      <c r="L469" s="291" t="s">
        <v>170</v>
      </c>
      <c r="M469" s="291" t="s">
        <v>170</v>
      </c>
      <c r="N469" s="291" t="s">
        <v>170</v>
      </c>
      <c r="O469" s="291" t="s">
        <v>170</v>
      </c>
      <c r="P469" s="291" t="s">
        <v>170</v>
      </c>
      <c r="Q469" s="291" t="s">
        <v>170</v>
      </c>
      <c r="R469" s="291" t="s">
        <v>170</v>
      </c>
      <c r="S469" s="291" t="s">
        <v>170</v>
      </c>
      <c r="T469" s="291" t="s">
        <v>170</v>
      </c>
      <c r="U469" s="291" t="s">
        <v>170</v>
      </c>
      <c r="X469" s="280"/>
      <c r="Y469" s="280"/>
      <c r="Z469" s="280"/>
    </row>
    <row r="470" spans="1:26" ht="15" thickBot="1" x14ac:dyDescent="0.4">
      <c r="A470" s="238" t="s">
        <v>163</v>
      </c>
      <c r="B470" s="401"/>
      <c r="C470" s="285" t="s">
        <v>63</v>
      </c>
      <c r="D470" s="286"/>
      <c r="E470" s="291" t="s">
        <v>170</v>
      </c>
      <c r="F470" s="291" t="s">
        <v>170</v>
      </c>
      <c r="G470" s="291" t="s">
        <v>170</v>
      </c>
      <c r="H470" s="291" t="s">
        <v>170</v>
      </c>
      <c r="I470" s="291" t="s">
        <v>170</v>
      </c>
      <c r="J470" s="291" t="s">
        <v>170</v>
      </c>
      <c r="K470" s="291" t="s">
        <v>170</v>
      </c>
      <c r="L470" s="291" t="s">
        <v>170</v>
      </c>
      <c r="M470" s="291" t="s">
        <v>170</v>
      </c>
      <c r="N470" s="291" t="s">
        <v>170</v>
      </c>
      <c r="O470" s="291" t="s">
        <v>170</v>
      </c>
      <c r="P470" s="291" t="s">
        <v>170</v>
      </c>
      <c r="Q470" s="291" t="s">
        <v>170</v>
      </c>
      <c r="R470" s="291" t="s">
        <v>170</v>
      </c>
      <c r="S470" s="291" t="s">
        <v>170</v>
      </c>
      <c r="T470" s="291" t="s">
        <v>170</v>
      </c>
      <c r="U470" s="291" t="s">
        <v>170</v>
      </c>
      <c r="X470" s="280"/>
      <c r="Y470" s="280"/>
      <c r="Z470" s="280"/>
    </row>
    <row r="471" spans="1:26" x14ac:dyDescent="0.35">
      <c r="A471" s="238" t="s">
        <v>163</v>
      </c>
      <c r="B471" s="402" t="s">
        <v>92</v>
      </c>
      <c r="C471" s="279" t="s">
        <v>59</v>
      </c>
      <c r="D471" s="280"/>
      <c r="E471" s="291" t="s">
        <v>170</v>
      </c>
      <c r="F471" s="291" t="s">
        <v>170</v>
      </c>
      <c r="G471" s="291" t="s">
        <v>170</v>
      </c>
      <c r="H471" s="291" t="s">
        <v>170</v>
      </c>
      <c r="I471" s="291" t="s">
        <v>170</v>
      </c>
      <c r="J471" s="291" t="s">
        <v>170</v>
      </c>
      <c r="K471" s="291" t="s">
        <v>170</v>
      </c>
      <c r="L471" s="291" t="s">
        <v>170</v>
      </c>
      <c r="M471" s="291" t="s">
        <v>170</v>
      </c>
      <c r="N471" s="291" t="s">
        <v>170</v>
      </c>
      <c r="O471" s="291" t="s">
        <v>170</v>
      </c>
      <c r="P471" s="291" t="s">
        <v>170</v>
      </c>
      <c r="Q471" s="291" t="s">
        <v>170</v>
      </c>
      <c r="R471" s="291" t="s">
        <v>170</v>
      </c>
      <c r="S471" s="291" t="s">
        <v>170</v>
      </c>
      <c r="T471" s="291" t="s">
        <v>170</v>
      </c>
      <c r="U471" s="291" t="s">
        <v>170</v>
      </c>
      <c r="X471" s="107"/>
      <c r="Y471" s="107"/>
      <c r="Z471" s="107"/>
    </row>
    <row r="472" spans="1:26" x14ac:dyDescent="0.35">
      <c r="A472" s="238" t="s">
        <v>163</v>
      </c>
      <c r="B472" s="402"/>
      <c r="C472" s="263" t="s">
        <v>60</v>
      </c>
      <c r="D472" s="280"/>
      <c r="E472" s="291" t="s">
        <v>170</v>
      </c>
      <c r="F472" s="291" t="s">
        <v>170</v>
      </c>
      <c r="G472" s="291" t="s">
        <v>170</v>
      </c>
      <c r="H472" s="291" t="s">
        <v>170</v>
      </c>
      <c r="I472" s="291" t="s">
        <v>170</v>
      </c>
      <c r="J472" s="291" t="s">
        <v>170</v>
      </c>
      <c r="K472" s="291" t="s">
        <v>170</v>
      </c>
      <c r="L472" s="291" t="s">
        <v>170</v>
      </c>
      <c r="M472" s="291" t="s">
        <v>170</v>
      </c>
      <c r="N472" s="291" t="s">
        <v>170</v>
      </c>
      <c r="O472" s="291" t="s">
        <v>170</v>
      </c>
      <c r="P472" s="291" t="s">
        <v>170</v>
      </c>
      <c r="Q472" s="291" t="s">
        <v>170</v>
      </c>
      <c r="R472" s="291" t="s">
        <v>170</v>
      </c>
      <c r="S472" s="291" t="s">
        <v>170</v>
      </c>
      <c r="T472" s="291" t="s">
        <v>170</v>
      </c>
      <c r="U472" s="291" t="s">
        <v>170</v>
      </c>
      <c r="X472" s="280"/>
      <c r="Y472" s="280"/>
      <c r="Z472" s="280"/>
    </row>
    <row r="473" spans="1:26" x14ac:dyDescent="0.35">
      <c r="A473" s="238" t="s">
        <v>163</v>
      </c>
      <c r="B473" s="402"/>
      <c r="C473" s="263" t="s">
        <v>61</v>
      </c>
      <c r="D473" s="280"/>
      <c r="E473" s="291" t="s">
        <v>170</v>
      </c>
      <c r="F473" s="291" t="s">
        <v>170</v>
      </c>
      <c r="G473" s="291" t="s">
        <v>170</v>
      </c>
      <c r="H473" s="291" t="s">
        <v>170</v>
      </c>
      <c r="I473" s="291" t="s">
        <v>170</v>
      </c>
      <c r="J473" s="291" t="s">
        <v>170</v>
      </c>
      <c r="K473" s="291" t="s">
        <v>170</v>
      </c>
      <c r="L473" s="291" t="s">
        <v>170</v>
      </c>
      <c r="M473" s="291" t="s">
        <v>170</v>
      </c>
      <c r="N473" s="291" t="s">
        <v>170</v>
      </c>
      <c r="O473" s="291" t="s">
        <v>170</v>
      </c>
      <c r="P473" s="291" t="s">
        <v>170</v>
      </c>
      <c r="Q473" s="291" t="s">
        <v>170</v>
      </c>
      <c r="R473" s="291" t="s">
        <v>170</v>
      </c>
      <c r="S473" s="291" t="s">
        <v>170</v>
      </c>
      <c r="T473" s="291" t="s">
        <v>170</v>
      </c>
      <c r="U473" s="291" t="s">
        <v>170</v>
      </c>
      <c r="X473" s="280"/>
      <c r="Y473" s="280"/>
      <c r="Z473" s="280"/>
    </row>
    <row r="474" spans="1:26" x14ac:dyDescent="0.35">
      <c r="A474" s="238" t="s">
        <v>163</v>
      </c>
      <c r="B474" s="402"/>
      <c r="C474" s="263" t="s">
        <v>62</v>
      </c>
      <c r="D474" s="280"/>
      <c r="E474" s="291" t="s">
        <v>170</v>
      </c>
      <c r="F474" s="291" t="s">
        <v>170</v>
      </c>
      <c r="G474" s="291" t="s">
        <v>170</v>
      </c>
      <c r="H474" s="291" t="s">
        <v>170</v>
      </c>
      <c r="I474" s="291" t="s">
        <v>170</v>
      </c>
      <c r="J474" s="291" t="s">
        <v>170</v>
      </c>
      <c r="K474" s="291" t="s">
        <v>170</v>
      </c>
      <c r="L474" s="291" t="s">
        <v>170</v>
      </c>
      <c r="M474" s="291" t="s">
        <v>170</v>
      </c>
      <c r="N474" s="291" t="s">
        <v>170</v>
      </c>
      <c r="O474" s="291" t="s">
        <v>170</v>
      </c>
      <c r="P474" s="291" t="s">
        <v>170</v>
      </c>
      <c r="Q474" s="291" t="s">
        <v>170</v>
      </c>
      <c r="R474" s="291" t="s">
        <v>170</v>
      </c>
      <c r="S474" s="291" t="s">
        <v>170</v>
      </c>
      <c r="T474" s="291" t="s">
        <v>170</v>
      </c>
      <c r="U474" s="291" t="s">
        <v>170</v>
      </c>
      <c r="X474" s="280"/>
      <c r="Y474" s="280"/>
      <c r="Z474" s="280"/>
    </row>
    <row r="475" spans="1:26" x14ac:dyDescent="0.35">
      <c r="A475" s="238" t="s">
        <v>163</v>
      </c>
      <c r="B475" s="403"/>
      <c r="C475" s="287" t="s">
        <v>63</v>
      </c>
      <c r="D475" s="313"/>
      <c r="E475" s="291" t="s">
        <v>170</v>
      </c>
      <c r="F475" s="291" t="s">
        <v>170</v>
      </c>
      <c r="G475" s="291" t="s">
        <v>170</v>
      </c>
      <c r="H475" s="291" t="s">
        <v>170</v>
      </c>
      <c r="I475" s="291" t="s">
        <v>170</v>
      </c>
      <c r="J475" s="291" t="s">
        <v>170</v>
      </c>
      <c r="K475" s="291" t="s">
        <v>170</v>
      </c>
      <c r="L475" s="291" t="s">
        <v>170</v>
      </c>
      <c r="M475" s="291" t="s">
        <v>170</v>
      </c>
      <c r="N475" s="291" t="s">
        <v>170</v>
      </c>
      <c r="O475" s="291" t="s">
        <v>170</v>
      </c>
      <c r="P475" s="291" t="s">
        <v>170</v>
      </c>
      <c r="Q475" s="291" t="s">
        <v>170</v>
      </c>
      <c r="R475" s="291" t="s">
        <v>170</v>
      </c>
      <c r="S475" s="291" t="s">
        <v>170</v>
      </c>
      <c r="T475" s="291" t="s">
        <v>170</v>
      </c>
      <c r="U475" s="291" t="s">
        <v>170</v>
      </c>
      <c r="X475" s="280"/>
      <c r="Y475" s="280"/>
      <c r="Z475" s="280"/>
    </row>
    <row r="476" spans="1:26" x14ac:dyDescent="0.35">
      <c r="A476" s="238" t="s">
        <v>163</v>
      </c>
      <c r="B476" s="395" t="s">
        <v>93</v>
      </c>
      <c r="C476" s="284" t="s">
        <v>59</v>
      </c>
      <c r="D476" s="312"/>
      <c r="E476" s="291" t="s">
        <v>170</v>
      </c>
      <c r="F476" s="291" t="s">
        <v>170</v>
      </c>
      <c r="G476" s="291" t="s">
        <v>170</v>
      </c>
      <c r="H476" s="291" t="s">
        <v>170</v>
      </c>
      <c r="I476" s="291" t="s">
        <v>170</v>
      </c>
      <c r="J476" s="291" t="s">
        <v>170</v>
      </c>
      <c r="K476" s="291" t="s">
        <v>170</v>
      </c>
      <c r="L476" s="291" t="s">
        <v>170</v>
      </c>
      <c r="M476" s="291" t="s">
        <v>170</v>
      </c>
      <c r="N476" s="291" t="s">
        <v>170</v>
      </c>
      <c r="O476" s="291" t="s">
        <v>170</v>
      </c>
      <c r="P476" s="291" t="s">
        <v>170</v>
      </c>
      <c r="Q476" s="291" t="s">
        <v>170</v>
      </c>
      <c r="R476" s="291" t="s">
        <v>170</v>
      </c>
      <c r="S476" s="291" t="s">
        <v>170</v>
      </c>
      <c r="T476" s="291" t="s">
        <v>170</v>
      </c>
      <c r="U476" s="291" t="s">
        <v>170</v>
      </c>
      <c r="X476" s="107"/>
      <c r="Y476" s="107"/>
      <c r="Z476" s="107"/>
    </row>
    <row r="477" spans="1:26" x14ac:dyDescent="0.35">
      <c r="A477" s="238" t="s">
        <v>163</v>
      </c>
      <c r="B477" s="396"/>
      <c r="C477" s="263" t="s">
        <v>60</v>
      </c>
      <c r="D477" s="280"/>
      <c r="E477" s="291" t="s">
        <v>170</v>
      </c>
      <c r="F477" s="291" t="s">
        <v>170</v>
      </c>
      <c r="G477" s="291" t="s">
        <v>170</v>
      </c>
      <c r="H477" s="291" t="s">
        <v>170</v>
      </c>
      <c r="I477" s="291" t="s">
        <v>170</v>
      </c>
      <c r="J477" s="291" t="s">
        <v>170</v>
      </c>
      <c r="K477" s="291" t="s">
        <v>170</v>
      </c>
      <c r="L477" s="291" t="s">
        <v>170</v>
      </c>
      <c r="M477" s="291" t="s">
        <v>170</v>
      </c>
      <c r="N477" s="291" t="s">
        <v>170</v>
      </c>
      <c r="O477" s="291" t="s">
        <v>170</v>
      </c>
      <c r="P477" s="291" t="s">
        <v>170</v>
      </c>
      <c r="Q477" s="291" t="s">
        <v>170</v>
      </c>
      <c r="R477" s="291" t="s">
        <v>170</v>
      </c>
      <c r="S477" s="291" t="s">
        <v>170</v>
      </c>
      <c r="T477" s="291" t="s">
        <v>170</v>
      </c>
      <c r="U477" s="291" t="s">
        <v>170</v>
      </c>
      <c r="X477" s="280"/>
      <c r="Y477" s="280"/>
      <c r="Z477" s="280"/>
    </row>
    <row r="478" spans="1:26" x14ac:dyDescent="0.35">
      <c r="A478" s="238" t="s">
        <v>163</v>
      </c>
      <c r="B478" s="396"/>
      <c r="C478" s="263" t="s">
        <v>61</v>
      </c>
      <c r="D478" s="280"/>
      <c r="E478" s="291" t="s">
        <v>170</v>
      </c>
      <c r="F478" s="291" t="s">
        <v>170</v>
      </c>
      <c r="G478" s="291" t="s">
        <v>170</v>
      </c>
      <c r="H478" s="291" t="s">
        <v>170</v>
      </c>
      <c r="I478" s="291" t="s">
        <v>170</v>
      </c>
      <c r="J478" s="291" t="s">
        <v>170</v>
      </c>
      <c r="K478" s="291" t="s">
        <v>170</v>
      </c>
      <c r="L478" s="291" t="s">
        <v>170</v>
      </c>
      <c r="M478" s="291" t="s">
        <v>170</v>
      </c>
      <c r="N478" s="291" t="s">
        <v>170</v>
      </c>
      <c r="O478" s="291" t="s">
        <v>170</v>
      </c>
      <c r="P478" s="291" t="s">
        <v>170</v>
      </c>
      <c r="Q478" s="291" t="s">
        <v>170</v>
      </c>
      <c r="R478" s="291" t="s">
        <v>170</v>
      </c>
      <c r="S478" s="291" t="s">
        <v>170</v>
      </c>
      <c r="T478" s="291" t="s">
        <v>170</v>
      </c>
      <c r="U478" s="291" t="s">
        <v>170</v>
      </c>
      <c r="X478" s="280"/>
      <c r="Y478" s="280"/>
      <c r="Z478" s="280"/>
    </row>
    <row r="479" spans="1:26" x14ac:dyDescent="0.35">
      <c r="A479" s="238" t="s">
        <v>163</v>
      </c>
      <c r="B479" s="396"/>
      <c r="C479" s="263" t="s">
        <v>62</v>
      </c>
      <c r="D479" s="280"/>
      <c r="E479" s="291" t="s">
        <v>170</v>
      </c>
      <c r="F479" s="291" t="s">
        <v>170</v>
      </c>
      <c r="G479" s="291" t="s">
        <v>170</v>
      </c>
      <c r="H479" s="291" t="s">
        <v>170</v>
      </c>
      <c r="I479" s="291" t="s">
        <v>170</v>
      </c>
      <c r="J479" s="291" t="s">
        <v>170</v>
      </c>
      <c r="K479" s="291" t="s">
        <v>170</v>
      </c>
      <c r="L479" s="291" t="s">
        <v>170</v>
      </c>
      <c r="M479" s="291" t="s">
        <v>170</v>
      </c>
      <c r="N479" s="291" t="s">
        <v>170</v>
      </c>
      <c r="O479" s="291" t="s">
        <v>170</v>
      </c>
      <c r="P479" s="291" t="s">
        <v>170</v>
      </c>
      <c r="Q479" s="291" t="s">
        <v>170</v>
      </c>
      <c r="R479" s="291" t="s">
        <v>170</v>
      </c>
      <c r="S479" s="291" t="s">
        <v>170</v>
      </c>
      <c r="T479" s="291" t="s">
        <v>170</v>
      </c>
      <c r="U479" s="291" t="s">
        <v>170</v>
      </c>
      <c r="X479" s="280"/>
      <c r="Y479" s="280"/>
      <c r="Z479" s="280"/>
    </row>
    <row r="480" spans="1:26" x14ac:dyDescent="0.35">
      <c r="A480" s="238" t="s">
        <v>163</v>
      </c>
      <c r="B480" s="397"/>
      <c r="C480" s="282" t="s">
        <v>63</v>
      </c>
      <c r="D480" s="283"/>
      <c r="E480" s="291" t="s">
        <v>170</v>
      </c>
      <c r="F480" s="291" t="s">
        <v>170</v>
      </c>
      <c r="G480" s="291" t="s">
        <v>170</v>
      </c>
      <c r="H480" s="291" t="s">
        <v>170</v>
      </c>
      <c r="I480" s="291" t="s">
        <v>170</v>
      </c>
      <c r="J480" s="291" t="s">
        <v>170</v>
      </c>
      <c r="K480" s="291" t="s">
        <v>170</v>
      </c>
      <c r="L480" s="291" t="s">
        <v>170</v>
      </c>
      <c r="M480" s="291" t="s">
        <v>170</v>
      </c>
      <c r="N480" s="291" t="s">
        <v>170</v>
      </c>
      <c r="O480" s="291" t="s">
        <v>170</v>
      </c>
      <c r="P480" s="291" t="s">
        <v>170</v>
      </c>
      <c r="Q480" s="291" t="s">
        <v>170</v>
      </c>
      <c r="R480" s="291" t="s">
        <v>170</v>
      </c>
      <c r="S480" s="291" t="s">
        <v>170</v>
      </c>
      <c r="T480" s="291" t="s">
        <v>170</v>
      </c>
      <c r="U480" s="291" t="s">
        <v>170</v>
      </c>
      <c r="X480" s="280"/>
      <c r="Y480" s="280"/>
      <c r="Z480" s="280"/>
    </row>
    <row r="481" spans="1:26" x14ac:dyDescent="0.35">
      <c r="A481" s="238" t="s">
        <v>163</v>
      </c>
      <c r="B481" s="402" t="s">
        <v>94</v>
      </c>
      <c r="C481" s="279" t="s">
        <v>59</v>
      </c>
      <c r="D481" s="280"/>
      <c r="E481" s="291" t="s">
        <v>170</v>
      </c>
      <c r="F481" s="291" t="s">
        <v>170</v>
      </c>
      <c r="G481" s="291" t="s">
        <v>170</v>
      </c>
      <c r="H481" s="291" t="s">
        <v>170</v>
      </c>
      <c r="I481" s="291" t="s">
        <v>170</v>
      </c>
      <c r="J481" s="291" t="s">
        <v>170</v>
      </c>
      <c r="K481" s="291" t="s">
        <v>170</v>
      </c>
      <c r="L481" s="291" t="s">
        <v>170</v>
      </c>
      <c r="M481" s="291" t="s">
        <v>170</v>
      </c>
      <c r="N481" s="291" t="s">
        <v>170</v>
      </c>
      <c r="O481" s="291" t="s">
        <v>170</v>
      </c>
      <c r="P481" s="291" t="s">
        <v>170</v>
      </c>
      <c r="Q481" s="291" t="s">
        <v>170</v>
      </c>
      <c r="R481" s="291" t="s">
        <v>170</v>
      </c>
      <c r="S481" s="291" t="s">
        <v>170</v>
      </c>
      <c r="T481" s="291" t="s">
        <v>170</v>
      </c>
      <c r="U481" s="291" t="s">
        <v>170</v>
      </c>
      <c r="X481" s="280"/>
      <c r="Y481" s="280"/>
      <c r="Z481" s="280"/>
    </row>
    <row r="482" spans="1:26" x14ac:dyDescent="0.35">
      <c r="A482" s="238" t="s">
        <v>163</v>
      </c>
      <c r="B482" s="402"/>
      <c r="C482" s="263" t="s">
        <v>60</v>
      </c>
      <c r="D482" s="280"/>
      <c r="E482" s="291" t="s">
        <v>170</v>
      </c>
      <c r="F482" s="291" t="s">
        <v>170</v>
      </c>
      <c r="G482" s="291" t="s">
        <v>170</v>
      </c>
      <c r="H482" s="291" t="s">
        <v>170</v>
      </c>
      <c r="I482" s="291" t="s">
        <v>170</v>
      </c>
      <c r="J482" s="291" t="s">
        <v>170</v>
      </c>
      <c r="K482" s="291" t="s">
        <v>170</v>
      </c>
      <c r="L482" s="291" t="s">
        <v>170</v>
      </c>
      <c r="M482" s="291" t="s">
        <v>170</v>
      </c>
      <c r="N482" s="291" t="s">
        <v>170</v>
      </c>
      <c r="O482" s="291" t="s">
        <v>170</v>
      </c>
      <c r="P482" s="291" t="s">
        <v>170</v>
      </c>
      <c r="Q482" s="291" t="s">
        <v>170</v>
      </c>
      <c r="R482" s="291" t="s">
        <v>170</v>
      </c>
      <c r="S482" s="291" t="s">
        <v>170</v>
      </c>
      <c r="T482" s="291" t="s">
        <v>170</v>
      </c>
      <c r="U482" s="291" t="s">
        <v>170</v>
      </c>
      <c r="X482" s="280"/>
      <c r="Y482" s="280"/>
      <c r="Z482" s="280"/>
    </row>
    <row r="483" spans="1:26" x14ac:dyDescent="0.35">
      <c r="A483" s="238" t="s">
        <v>163</v>
      </c>
      <c r="B483" s="402"/>
      <c r="C483" s="263" t="s">
        <v>61</v>
      </c>
      <c r="D483" s="280"/>
      <c r="E483" s="291" t="s">
        <v>170</v>
      </c>
      <c r="F483" s="291" t="s">
        <v>170</v>
      </c>
      <c r="G483" s="291" t="s">
        <v>170</v>
      </c>
      <c r="H483" s="291" t="s">
        <v>170</v>
      </c>
      <c r="I483" s="291" t="s">
        <v>170</v>
      </c>
      <c r="J483" s="291" t="s">
        <v>170</v>
      </c>
      <c r="K483" s="291" t="s">
        <v>170</v>
      </c>
      <c r="L483" s="291" t="s">
        <v>170</v>
      </c>
      <c r="M483" s="291" t="s">
        <v>170</v>
      </c>
      <c r="N483" s="291" t="s">
        <v>170</v>
      </c>
      <c r="O483" s="291" t="s">
        <v>170</v>
      </c>
      <c r="P483" s="291" t="s">
        <v>170</v>
      </c>
      <c r="Q483" s="291" t="s">
        <v>170</v>
      </c>
      <c r="R483" s="291" t="s">
        <v>170</v>
      </c>
      <c r="S483" s="291" t="s">
        <v>170</v>
      </c>
      <c r="T483" s="291" t="s">
        <v>170</v>
      </c>
      <c r="U483" s="291" t="s">
        <v>170</v>
      </c>
      <c r="X483" s="280"/>
      <c r="Y483" s="280"/>
      <c r="Z483" s="280"/>
    </row>
    <row r="484" spans="1:26" x14ac:dyDescent="0.35">
      <c r="A484" s="238" t="s">
        <v>163</v>
      </c>
      <c r="B484" s="402"/>
      <c r="C484" s="263" t="s">
        <v>62</v>
      </c>
      <c r="D484" s="280"/>
      <c r="E484" s="291" t="s">
        <v>170</v>
      </c>
      <c r="F484" s="291" t="s">
        <v>170</v>
      </c>
      <c r="G484" s="291" t="s">
        <v>170</v>
      </c>
      <c r="H484" s="291" t="s">
        <v>170</v>
      </c>
      <c r="I484" s="291" t="s">
        <v>170</v>
      </c>
      <c r="J484" s="291" t="s">
        <v>170</v>
      </c>
      <c r="K484" s="291" t="s">
        <v>170</v>
      </c>
      <c r="L484" s="291" t="s">
        <v>170</v>
      </c>
      <c r="M484" s="291" t="s">
        <v>170</v>
      </c>
      <c r="N484" s="291" t="s">
        <v>170</v>
      </c>
      <c r="O484" s="291" t="s">
        <v>170</v>
      </c>
      <c r="P484" s="291" t="s">
        <v>170</v>
      </c>
      <c r="Q484" s="291" t="s">
        <v>170</v>
      </c>
      <c r="R484" s="291" t="s">
        <v>170</v>
      </c>
      <c r="S484" s="291" t="s">
        <v>170</v>
      </c>
      <c r="T484" s="291" t="s">
        <v>170</v>
      </c>
      <c r="U484" s="291" t="s">
        <v>170</v>
      </c>
      <c r="X484" s="280"/>
      <c r="Y484" s="280"/>
      <c r="Z484" s="280"/>
    </row>
    <row r="485" spans="1:26" x14ac:dyDescent="0.35">
      <c r="A485" s="238" t="s">
        <v>163</v>
      </c>
      <c r="B485" s="404"/>
      <c r="C485" s="288" t="s">
        <v>63</v>
      </c>
      <c r="D485" s="289"/>
      <c r="E485" s="268" t="s">
        <v>170</v>
      </c>
      <c r="F485" s="268" t="s">
        <v>170</v>
      </c>
      <c r="G485" s="268" t="s">
        <v>170</v>
      </c>
      <c r="H485" s="268" t="s">
        <v>170</v>
      </c>
      <c r="I485" s="268" t="s">
        <v>170</v>
      </c>
      <c r="J485" s="268" t="s">
        <v>170</v>
      </c>
      <c r="K485" s="268" t="s">
        <v>170</v>
      </c>
      <c r="L485" s="268" t="s">
        <v>170</v>
      </c>
      <c r="M485" s="268" t="s">
        <v>170</v>
      </c>
      <c r="N485" s="268" t="s">
        <v>170</v>
      </c>
      <c r="O485" s="268" t="s">
        <v>170</v>
      </c>
      <c r="P485" s="268" t="s">
        <v>170</v>
      </c>
      <c r="Q485" s="268" t="s">
        <v>170</v>
      </c>
      <c r="R485" s="268" t="s">
        <v>170</v>
      </c>
      <c r="S485" s="268" t="s">
        <v>170</v>
      </c>
      <c r="T485" s="268" t="s">
        <v>170</v>
      </c>
      <c r="U485" s="268" t="s">
        <v>170</v>
      </c>
      <c r="X485" s="280"/>
      <c r="Y485" s="280"/>
      <c r="Z485" s="280"/>
    </row>
    <row r="486" spans="1:26" x14ac:dyDescent="0.35">
      <c r="S486" s="291"/>
      <c r="T486" s="291"/>
      <c r="U486" s="291"/>
    </row>
    <row r="487" spans="1:26" x14ac:dyDescent="0.35">
      <c r="S487" s="291"/>
      <c r="T487" s="291"/>
      <c r="U487" s="291"/>
    </row>
    <row r="488" spans="1:26" x14ac:dyDescent="0.35">
      <c r="A488" s="238" t="s">
        <v>163</v>
      </c>
      <c r="B488" s="267" t="s">
        <v>103</v>
      </c>
      <c r="C488" s="267" t="s">
        <v>58</v>
      </c>
      <c r="D488" s="268">
        <v>1999</v>
      </c>
      <c r="E488" s="268">
        <v>2000</v>
      </c>
      <c r="F488" s="268">
        <v>2001</v>
      </c>
      <c r="G488" s="268">
        <v>2002</v>
      </c>
      <c r="H488" s="268">
        <v>2003</v>
      </c>
      <c r="I488" s="268">
        <v>2004</v>
      </c>
      <c r="J488" s="268">
        <v>2005</v>
      </c>
      <c r="K488" s="268">
        <v>2006</v>
      </c>
      <c r="L488" s="268">
        <v>2007</v>
      </c>
      <c r="M488" s="268">
        <v>2008</v>
      </c>
      <c r="N488" s="268">
        <v>2009</v>
      </c>
      <c r="O488" s="268">
        <v>2010</v>
      </c>
      <c r="P488" s="268">
        <v>2011</v>
      </c>
      <c r="Q488" s="268">
        <v>2012</v>
      </c>
      <c r="R488" s="268">
        <v>2013</v>
      </c>
      <c r="S488" s="268">
        <v>2014</v>
      </c>
      <c r="T488" s="268">
        <v>2015</v>
      </c>
      <c r="U488" s="268">
        <v>2016</v>
      </c>
      <c r="X488" s="291"/>
      <c r="Y488" s="291"/>
      <c r="Z488" s="291"/>
    </row>
    <row r="489" spans="1:26" x14ac:dyDescent="0.35">
      <c r="A489" s="238" t="s">
        <v>163</v>
      </c>
      <c r="B489" s="398" t="s">
        <v>0</v>
      </c>
      <c r="C489" s="269" t="s">
        <v>125</v>
      </c>
      <c r="D489" s="291"/>
      <c r="E489" s="291" t="s">
        <v>170</v>
      </c>
      <c r="F489" s="291" t="s">
        <v>170</v>
      </c>
      <c r="G489" s="291" t="s">
        <v>170</v>
      </c>
      <c r="H489" s="291" t="s">
        <v>170</v>
      </c>
      <c r="I489" s="291" t="s">
        <v>170</v>
      </c>
      <c r="J489" s="291" t="s">
        <v>170</v>
      </c>
      <c r="K489" s="291" t="s">
        <v>170</v>
      </c>
      <c r="L489" s="291" t="s">
        <v>170</v>
      </c>
      <c r="M489" s="291" t="s">
        <v>170</v>
      </c>
      <c r="N489" s="291" t="s">
        <v>170</v>
      </c>
      <c r="O489" s="291" t="s">
        <v>170</v>
      </c>
      <c r="P489" s="291" t="s">
        <v>170</v>
      </c>
      <c r="Q489" s="291" t="s">
        <v>170</v>
      </c>
      <c r="R489" s="291" t="s">
        <v>170</v>
      </c>
      <c r="S489" s="291" t="s">
        <v>170</v>
      </c>
      <c r="T489" s="291" t="s">
        <v>170</v>
      </c>
      <c r="U489" s="291" t="s">
        <v>170</v>
      </c>
      <c r="X489" s="291"/>
      <c r="Y489" s="291"/>
      <c r="Z489" s="291"/>
    </row>
    <row r="490" spans="1:26" ht="15" customHeight="1" x14ac:dyDescent="0.35">
      <c r="A490" s="238" t="s">
        <v>163</v>
      </c>
      <c r="B490" s="399"/>
      <c r="C490" s="269" t="s">
        <v>124</v>
      </c>
      <c r="D490" s="311"/>
      <c r="E490" s="291" t="s">
        <v>170</v>
      </c>
      <c r="F490" s="291" t="s">
        <v>170</v>
      </c>
      <c r="G490" s="291" t="s">
        <v>170</v>
      </c>
      <c r="H490" s="291" t="s">
        <v>170</v>
      </c>
      <c r="I490" s="291" t="s">
        <v>170</v>
      </c>
      <c r="J490" s="291" t="s">
        <v>170</v>
      </c>
      <c r="K490" s="291" t="s">
        <v>170</v>
      </c>
      <c r="L490" s="291" t="s">
        <v>170</v>
      </c>
      <c r="M490" s="291" t="s">
        <v>170</v>
      </c>
      <c r="N490" s="291" t="s">
        <v>170</v>
      </c>
      <c r="O490" s="291" t="s">
        <v>170</v>
      </c>
      <c r="P490" s="291" t="s">
        <v>170</v>
      </c>
      <c r="Q490" s="291" t="s">
        <v>170</v>
      </c>
      <c r="R490" s="291" t="s">
        <v>170</v>
      </c>
      <c r="S490" s="291" t="s">
        <v>170</v>
      </c>
      <c r="T490" s="291" t="s">
        <v>170</v>
      </c>
      <c r="U490" s="291" t="s">
        <v>170</v>
      </c>
      <c r="X490" s="270"/>
      <c r="Y490" s="270"/>
      <c r="Z490" s="270"/>
    </row>
    <row r="491" spans="1:26" ht="15" customHeight="1" x14ac:dyDescent="0.35">
      <c r="A491" s="238" t="s">
        <v>163</v>
      </c>
      <c r="B491" s="399"/>
      <c r="C491" s="271" t="s">
        <v>126</v>
      </c>
      <c r="D491" s="272"/>
      <c r="E491" s="291" t="s">
        <v>170</v>
      </c>
      <c r="F491" s="291" t="s">
        <v>170</v>
      </c>
      <c r="G491" s="291" t="s">
        <v>170</v>
      </c>
      <c r="H491" s="291" t="s">
        <v>170</v>
      </c>
      <c r="I491" s="291" t="s">
        <v>170</v>
      </c>
      <c r="J491" s="291" t="s">
        <v>170</v>
      </c>
      <c r="K491" s="291" t="s">
        <v>170</v>
      </c>
      <c r="L491" s="291" t="s">
        <v>170</v>
      </c>
      <c r="M491" s="291" t="s">
        <v>170</v>
      </c>
      <c r="N491" s="291" t="s">
        <v>170</v>
      </c>
      <c r="O491" s="291" t="s">
        <v>170</v>
      </c>
      <c r="P491" s="291" t="s">
        <v>170</v>
      </c>
      <c r="Q491" s="291" t="s">
        <v>170</v>
      </c>
      <c r="R491" s="291" t="s">
        <v>170</v>
      </c>
      <c r="S491" s="291" t="s">
        <v>170</v>
      </c>
      <c r="T491" s="291" t="s">
        <v>170</v>
      </c>
      <c r="U491" s="291" t="s">
        <v>170</v>
      </c>
      <c r="X491" s="107"/>
      <c r="Y491" s="107"/>
      <c r="Z491" s="107"/>
    </row>
    <row r="492" spans="1:26" ht="15" customHeight="1" x14ac:dyDescent="0.35">
      <c r="A492" s="238" t="s">
        <v>163</v>
      </c>
      <c r="B492" s="399"/>
      <c r="C492" s="269" t="s">
        <v>123</v>
      </c>
      <c r="E492" s="291" t="s">
        <v>170</v>
      </c>
      <c r="F492" s="291" t="s">
        <v>170</v>
      </c>
      <c r="G492" s="291" t="s">
        <v>170</v>
      </c>
      <c r="H492" s="291" t="s">
        <v>170</v>
      </c>
      <c r="I492" s="291" t="s">
        <v>170</v>
      </c>
      <c r="J492" s="291" t="s">
        <v>170</v>
      </c>
      <c r="K492" s="291" t="s">
        <v>170</v>
      </c>
      <c r="L492" s="291" t="s">
        <v>170</v>
      </c>
      <c r="M492" s="291" t="s">
        <v>170</v>
      </c>
      <c r="N492" s="291" t="s">
        <v>170</v>
      </c>
      <c r="O492" s="291" t="s">
        <v>170</v>
      </c>
      <c r="P492" s="291" t="s">
        <v>170</v>
      </c>
      <c r="Q492" s="291" t="s">
        <v>170</v>
      </c>
      <c r="R492" s="291" t="s">
        <v>170</v>
      </c>
      <c r="S492" s="291" t="s">
        <v>170</v>
      </c>
      <c r="T492" s="291" t="s">
        <v>170</v>
      </c>
      <c r="U492" s="291" t="s">
        <v>170</v>
      </c>
      <c r="X492" s="270"/>
      <c r="Y492" s="270"/>
      <c r="Z492" s="270"/>
    </row>
    <row r="493" spans="1:26" ht="15" customHeight="1" x14ac:dyDescent="0.35">
      <c r="A493" s="238" t="s">
        <v>163</v>
      </c>
      <c r="B493" s="399"/>
      <c r="C493" s="263" t="s">
        <v>117</v>
      </c>
      <c r="D493" s="107"/>
      <c r="E493" s="291" t="s">
        <v>170</v>
      </c>
      <c r="F493" s="291" t="s">
        <v>170</v>
      </c>
      <c r="G493" s="291" t="s">
        <v>170</v>
      </c>
      <c r="H493" s="291" t="s">
        <v>170</v>
      </c>
      <c r="I493" s="291" t="s">
        <v>170</v>
      </c>
      <c r="J493" s="291" t="s">
        <v>170</v>
      </c>
      <c r="K493" s="291" t="s">
        <v>170</v>
      </c>
      <c r="L493" s="291" t="s">
        <v>170</v>
      </c>
      <c r="M493" s="291" t="s">
        <v>170</v>
      </c>
      <c r="N493" s="291" t="s">
        <v>170</v>
      </c>
      <c r="O493" s="291" t="s">
        <v>170</v>
      </c>
      <c r="P493" s="291" t="s">
        <v>170</v>
      </c>
      <c r="Q493" s="291" t="s">
        <v>170</v>
      </c>
      <c r="R493" s="291" t="s">
        <v>170</v>
      </c>
      <c r="S493" s="291" t="s">
        <v>170</v>
      </c>
      <c r="T493" s="291" t="s">
        <v>170</v>
      </c>
      <c r="U493" s="291" t="s">
        <v>170</v>
      </c>
      <c r="X493" s="107"/>
      <c r="Y493" s="107"/>
      <c r="Z493" s="107"/>
    </row>
    <row r="494" spans="1:26" ht="15" customHeight="1" x14ac:dyDescent="0.35">
      <c r="A494" s="238" t="s">
        <v>163</v>
      </c>
      <c r="B494" s="399"/>
      <c r="C494" s="271" t="s">
        <v>118</v>
      </c>
      <c r="D494" s="107"/>
      <c r="E494" s="291" t="s">
        <v>170</v>
      </c>
      <c r="F494" s="291" t="s">
        <v>170</v>
      </c>
      <c r="G494" s="291" t="s">
        <v>170</v>
      </c>
      <c r="H494" s="291" t="s">
        <v>170</v>
      </c>
      <c r="I494" s="291" t="s">
        <v>170</v>
      </c>
      <c r="J494" s="291" t="s">
        <v>170</v>
      </c>
      <c r="K494" s="291" t="s">
        <v>170</v>
      </c>
      <c r="L494" s="291" t="s">
        <v>170</v>
      </c>
      <c r="M494" s="291" t="s">
        <v>170</v>
      </c>
      <c r="N494" s="291" t="s">
        <v>170</v>
      </c>
      <c r="O494" s="291" t="s">
        <v>170</v>
      </c>
      <c r="P494" s="291" t="s">
        <v>170</v>
      </c>
      <c r="Q494" s="291" t="s">
        <v>170</v>
      </c>
      <c r="R494" s="291" t="s">
        <v>170</v>
      </c>
      <c r="S494" s="291" t="s">
        <v>170</v>
      </c>
      <c r="T494" s="291" t="s">
        <v>170</v>
      </c>
      <c r="U494" s="291" t="s">
        <v>170</v>
      </c>
      <c r="X494" s="107"/>
      <c r="Y494" s="107"/>
      <c r="Z494" s="107"/>
    </row>
    <row r="495" spans="1:26" ht="15" customHeight="1" x14ac:dyDescent="0.35">
      <c r="A495" s="238" t="s">
        <v>163</v>
      </c>
      <c r="B495" s="399"/>
      <c r="C495" s="271" t="s">
        <v>119</v>
      </c>
      <c r="D495" s="107"/>
      <c r="E495" s="291" t="s">
        <v>170</v>
      </c>
      <c r="F495" s="291" t="s">
        <v>170</v>
      </c>
      <c r="G495" s="291" t="s">
        <v>170</v>
      </c>
      <c r="H495" s="291" t="s">
        <v>170</v>
      </c>
      <c r="I495" s="291" t="s">
        <v>170</v>
      </c>
      <c r="J495" s="291" t="s">
        <v>170</v>
      </c>
      <c r="K495" s="291" t="s">
        <v>170</v>
      </c>
      <c r="L495" s="291" t="s">
        <v>170</v>
      </c>
      <c r="M495" s="291" t="s">
        <v>170</v>
      </c>
      <c r="N495" s="291" t="s">
        <v>170</v>
      </c>
      <c r="O495" s="291" t="s">
        <v>170</v>
      </c>
      <c r="P495" s="291" t="s">
        <v>170</v>
      </c>
      <c r="Q495" s="291" t="s">
        <v>170</v>
      </c>
      <c r="R495" s="291" t="s">
        <v>170</v>
      </c>
      <c r="S495" s="291" t="s">
        <v>170</v>
      </c>
      <c r="T495" s="291" t="s">
        <v>170</v>
      </c>
      <c r="U495" s="291" t="s">
        <v>170</v>
      </c>
      <c r="X495" s="107"/>
      <c r="Y495" s="107"/>
      <c r="Z495" s="107"/>
    </row>
    <row r="496" spans="1:26" ht="15" customHeight="1" x14ac:dyDescent="0.35">
      <c r="A496" s="238" t="s">
        <v>163</v>
      </c>
      <c r="B496" s="399"/>
      <c r="C496" s="271" t="s">
        <v>120</v>
      </c>
      <c r="D496" s="273"/>
      <c r="E496" s="291" t="s">
        <v>170</v>
      </c>
      <c r="F496" s="291" t="s">
        <v>170</v>
      </c>
      <c r="G496" s="291" t="s">
        <v>170</v>
      </c>
      <c r="H496" s="291" t="s">
        <v>170</v>
      </c>
      <c r="I496" s="291" t="s">
        <v>170</v>
      </c>
      <c r="J496" s="291" t="s">
        <v>170</v>
      </c>
      <c r="K496" s="291" t="s">
        <v>170</v>
      </c>
      <c r="L496" s="291" t="s">
        <v>170</v>
      </c>
      <c r="M496" s="291" t="s">
        <v>170</v>
      </c>
      <c r="N496" s="291" t="s">
        <v>170</v>
      </c>
      <c r="O496" s="291" t="s">
        <v>170</v>
      </c>
      <c r="P496" s="291" t="s">
        <v>170</v>
      </c>
      <c r="Q496" s="291" t="s">
        <v>170</v>
      </c>
      <c r="R496" s="291" t="s">
        <v>170</v>
      </c>
      <c r="S496" s="291" t="s">
        <v>170</v>
      </c>
      <c r="T496" s="291" t="s">
        <v>170</v>
      </c>
      <c r="U496" s="291" t="s">
        <v>170</v>
      </c>
      <c r="X496" s="273"/>
      <c r="Y496" s="273"/>
      <c r="Z496" s="273"/>
    </row>
    <row r="497" spans="1:26" ht="15" customHeight="1" x14ac:dyDescent="0.35">
      <c r="A497" s="238" t="s">
        <v>163</v>
      </c>
      <c r="B497" s="399"/>
      <c r="C497" s="269" t="s">
        <v>121</v>
      </c>
      <c r="D497" s="107"/>
      <c r="E497" s="291" t="s">
        <v>170</v>
      </c>
      <c r="F497" s="291" t="s">
        <v>170</v>
      </c>
      <c r="G497" s="291" t="s">
        <v>170</v>
      </c>
      <c r="H497" s="291" t="s">
        <v>170</v>
      </c>
      <c r="I497" s="291" t="s">
        <v>170</v>
      </c>
      <c r="J497" s="291" t="s">
        <v>170</v>
      </c>
      <c r="K497" s="291" t="s">
        <v>170</v>
      </c>
      <c r="L497" s="291" t="s">
        <v>170</v>
      </c>
      <c r="M497" s="291" t="s">
        <v>170</v>
      </c>
      <c r="N497" s="291" t="s">
        <v>170</v>
      </c>
      <c r="O497" s="291" t="s">
        <v>170</v>
      </c>
      <c r="P497" s="291" t="s">
        <v>170</v>
      </c>
      <c r="Q497" s="291" t="s">
        <v>170</v>
      </c>
      <c r="R497" s="291" t="s">
        <v>170</v>
      </c>
      <c r="S497" s="291" t="s">
        <v>170</v>
      </c>
      <c r="T497" s="291" t="s">
        <v>170</v>
      </c>
      <c r="U497" s="291" t="s">
        <v>170</v>
      </c>
      <c r="X497" s="107"/>
      <c r="Y497" s="107"/>
      <c r="Z497" s="107"/>
    </row>
    <row r="498" spans="1:26" ht="15" customHeight="1" x14ac:dyDescent="0.35">
      <c r="A498" s="238" t="s">
        <v>163</v>
      </c>
      <c r="B498" s="399"/>
      <c r="C498" s="269" t="s">
        <v>122</v>
      </c>
      <c r="D498" s="107"/>
      <c r="E498" s="291" t="s">
        <v>170</v>
      </c>
      <c r="F498" s="291" t="s">
        <v>170</v>
      </c>
      <c r="G498" s="291" t="s">
        <v>170</v>
      </c>
      <c r="H498" s="291" t="s">
        <v>170</v>
      </c>
      <c r="I498" s="291" t="s">
        <v>170</v>
      </c>
      <c r="J498" s="291" t="s">
        <v>170</v>
      </c>
      <c r="K498" s="291" t="s">
        <v>170</v>
      </c>
      <c r="L498" s="291" t="s">
        <v>170</v>
      </c>
      <c r="M498" s="291" t="s">
        <v>170</v>
      </c>
      <c r="N498" s="291" t="s">
        <v>170</v>
      </c>
      <c r="O498" s="291" t="s">
        <v>170</v>
      </c>
      <c r="P498" s="291" t="s">
        <v>170</v>
      </c>
      <c r="Q498" s="291" t="s">
        <v>170</v>
      </c>
      <c r="R498" s="291" t="s">
        <v>170</v>
      </c>
      <c r="S498" s="291" t="s">
        <v>170</v>
      </c>
      <c r="T498" s="291" t="s">
        <v>170</v>
      </c>
      <c r="U498" s="291" t="s">
        <v>170</v>
      </c>
      <c r="X498" s="107"/>
      <c r="Y498" s="107"/>
      <c r="Z498" s="107"/>
    </row>
    <row r="499" spans="1:26" ht="15" customHeight="1" x14ac:dyDescent="0.35">
      <c r="A499" s="238" t="s">
        <v>163</v>
      </c>
      <c r="B499" s="400"/>
      <c r="C499" s="274" t="s">
        <v>116</v>
      </c>
      <c r="D499" s="275"/>
      <c r="E499" s="291" t="s">
        <v>170</v>
      </c>
      <c r="F499" s="291" t="s">
        <v>170</v>
      </c>
      <c r="G499" s="291" t="s">
        <v>170</v>
      </c>
      <c r="H499" s="291" t="s">
        <v>170</v>
      </c>
      <c r="I499" s="291" t="s">
        <v>170</v>
      </c>
      <c r="J499" s="291" t="s">
        <v>170</v>
      </c>
      <c r="K499" s="291" t="s">
        <v>170</v>
      </c>
      <c r="L499" s="291" t="s">
        <v>170</v>
      </c>
      <c r="M499" s="291" t="s">
        <v>170</v>
      </c>
      <c r="N499" s="291" t="s">
        <v>170</v>
      </c>
      <c r="O499" s="291" t="s">
        <v>170</v>
      </c>
      <c r="P499" s="291" t="s">
        <v>170</v>
      </c>
      <c r="Q499" s="291" t="s">
        <v>170</v>
      </c>
      <c r="R499" s="291" t="s">
        <v>170</v>
      </c>
      <c r="S499" s="291" t="s">
        <v>170</v>
      </c>
      <c r="T499" s="291" t="s">
        <v>170</v>
      </c>
      <c r="U499" s="291" t="s">
        <v>170</v>
      </c>
      <c r="X499" s="107"/>
      <c r="Y499" s="107"/>
      <c r="Z499" s="107"/>
    </row>
    <row r="500" spans="1:26" x14ac:dyDescent="0.35">
      <c r="A500" s="238" t="s">
        <v>163</v>
      </c>
      <c r="B500" s="396" t="s">
        <v>4</v>
      </c>
      <c r="C500" s="269" t="s">
        <v>59</v>
      </c>
      <c r="D500" s="107"/>
      <c r="E500" s="291" t="s">
        <v>170</v>
      </c>
      <c r="F500" s="291" t="s">
        <v>170</v>
      </c>
      <c r="G500" s="291" t="s">
        <v>170</v>
      </c>
      <c r="H500" s="291" t="s">
        <v>170</v>
      </c>
      <c r="I500" s="291" t="s">
        <v>170</v>
      </c>
      <c r="J500" s="291" t="s">
        <v>170</v>
      </c>
      <c r="K500" s="291" t="s">
        <v>170</v>
      </c>
      <c r="L500" s="291" t="s">
        <v>170</v>
      </c>
      <c r="M500" s="291" t="s">
        <v>170</v>
      </c>
      <c r="N500" s="291" t="s">
        <v>170</v>
      </c>
      <c r="O500" s="291" t="s">
        <v>170</v>
      </c>
      <c r="P500" s="291" t="s">
        <v>170</v>
      </c>
      <c r="Q500" s="291" t="s">
        <v>170</v>
      </c>
      <c r="R500" s="291" t="s">
        <v>170</v>
      </c>
      <c r="S500" s="291" t="s">
        <v>170</v>
      </c>
      <c r="T500" s="291" t="s">
        <v>170</v>
      </c>
      <c r="U500" s="291" t="s">
        <v>170</v>
      </c>
      <c r="X500" s="273"/>
      <c r="Y500" s="273"/>
      <c r="Z500" s="273"/>
    </row>
    <row r="501" spans="1:26" x14ac:dyDescent="0.35">
      <c r="A501" s="238" t="s">
        <v>163</v>
      </c>
      <c r="B501" s="396"/>
      <c r="C501" s="263" t="s">
        <v>60</v>
      </c>
      <c r="D501" s="273"/>
      <c r="E501" s="291" t="s">
        <v>170</v>
      </c>
      <c r="F501" s="291" t="s">
        <v>170</v>
      </c>
      <c r="G501" s="291" t="s">
        <v>170</v>
      </c>
      <c r="H501" s="291" t="s">
        <v>170</v>
      </c>
      <c r="I501" s="291" t="s">
        <v>170</v>
      </c>
      <c r="J501" s="291" t="s">
        <v>170</v>
      </c>
      <c r="K501" s="291" t="s">
        <v>170</v>
      </c>
      <c r="L501" s="291" t="s">
        <v>170</v>
      </c>
      <c r="M501" s="291" t="s">
        <v>170</v>
      </c>
      <c r="N501" s="291" t="s">
        <v>170</v>
      </c>
      <c r="O501" s="291" t="s">
        <v>170</v>
      </c>
      <c r="P501" s="291" t="s">
        <v>170</v>
      </c>
      <c r="Q501" s="291" t="s">
        <v>170</v>
      </c>
      <c r="R501" s="291" t="s">
        <v>170</v>
      </c>
      <c r="S501" s="291" t="s">
        <v>170</v>
      </c>
      <c r="T501" s="291" t="s">
        <v>170</v>
      </c>
      <c r="U501" s="291" t="s">
        <v>170</v>
      </c>
      <c r="X501" s="273"/>
      <c r="Y501" s="273"/>
      <c r="Z501" s="273"/>
    </row>
    <row r="502" spans="1:26" x14ac:dyDescent="0.35">
      <c r="A502" s="238" t="s">
        <v>163</v>
      </c>
      <c r="B502" s="396"/>
      <c r="C502" s="271" t="s">
        <v>61</v>
      </c>
      <c r="D502" s="273"/>
      <c r="E502" s="291" t="s">
        <v>170</v>
      </c>
      <c r="F502" s="291" t="s">
        <v>170</v>
      </c>
      <c r="G502" s="291" t="s">
        <v>170</v>
      </c>
      <c r="H502" s="291" t="s">
        <v>170</v>
      </c>
      <c r="I502" s="291" t="s">
        <v>170</v>
      </c>
      <c r="J502" s="291" t="s">
        <v>170</v>
      </c>
      <c r="K502" s="291" t="s">
        <v>170</v>
      </c>
      <c r="L502" s="291" t="s">
        <v>170</v>
      </c>
      <c r="M502" s="291" t="s">
        <v>170</v>
      </c>
      <c r="N502" s="291" t="s">
        <v>170</v>
      </c>
      <c r="O502" s="291" t="s">
        <v>170</v>
      </c>
      <c r="P502" s="291" t="s">
        <v>170</v>
      </c>
      <c r="Q502" s="291" t="s">
        <v>170</v>
      </c>
      <c r="R502" s="291" t="s">
        <v>170</v>
      </c>
      <c r="S502" s="291" t="s">
        <v>170</v>
      </c>
      <c r="T502" s="291" t="s">
        <v>170</v>
      </c>
      <c r="U502" s="291" t="s">
        <v>170</v>
      </c>
      <c r="X502" s="273"/>
      <c r="Y502" s="273"/>
      <c r="Z502" s="273"/>
    </row>
    <row r="503" spans="1:26" x14ac:dyDescent="0.35">
      <c r="A503" s="238" t="s">
        <v>163</v>
      </c>
      <c r="B503" s="396"/>
      <c r="C503" s="271" t="s">
        <v>62</v>
      </c>
      <c r="D503" s="273"/>
      <c r="E503" s="291" t="s">
        <v>170</v>
      </c>
      <c r="F503" s="291" t="s">
        <v>170</v>
      </c>
      <c r="G503" s="291" t="s">
        <v>170</v>
      </c>
      <c r="H503" s="291" t="s">
        <v>170</v>
      </c>
      <c r="I503" s="291" t="s">
        <v>170</v>
      </c>
      <c r="J503" s="291" t="s">
        <v>170</v>
      </c>
      <c r="K503" s="291" t="s">
        <v>170</v>
      </c>
      <c r="L503" s="291" t="s">
        <v>170</v>
      </c>
      <c r="M503" s="291" t="s">
        <v>170</v>
      </c>
      <c r="N503" s="291" t="s">
        <v>170</v>
      </c>
      <c r="O503" s="291" t="s">
        <v>170</v>
      </c>
      <c r="P503" s="291" t="s">
        <v>170</v>
      </c>
      <c r="Q503" s="291" t="s">
        <v>170</v>
      </c>
      <c r="R503" s="291" t="s">
        <v>170</v>
      </c>
      <c r="S503" s="291" t="s">
        <v>170</v>
      </c>
      <c r="T503" s="291" t="s">
        <v>170</v>
      </c>
      <c r="U503" s="291" t="s">
        <v>170</v>
      </c>
      <c r="X503" s="273"/>
      <c r="Y503" s="273"/>
      <c r="Z503" s="273"/>
    </row>
    <row r="504" spans="1:26" x14ac:dyDescent="0.35">
      <c r="A504" s="238" t="s">
        <v>163</v>
      </c>
      <c r="B504" s="397"/>
      <c r="C504" s="277" t="s">
        <v>63</v>
      </c>
      <c r="D504" s="278"/>
      <c r="E504" s="291" t="s">
        <v>170</v>
      </c>
      <c r="F504" s="291" t="s">
        <v>170</v>
      </c>
      <c r="G504" s="291" t="s">
        <v>170</v>
      </c>
      <c r="H504" s="291" t="s">
        <v>170</v>
      </c>
      <c r="I504" s="291" t="s">
        <v>170</v>
      </c>
      <c r="J504" s="291" t="s">
        <v>170</v>
      </c>
      <c r="K504" s="291" t="s">
        <v>170</v>
      </c>
      <c r="L504" s="291" t="s">
        <v>170</v>
      </c>
      <c r="M504" s="291" t="s">
        <v>170</v>
      </c>
      <c r="N504" s="291" t="s">
        <v>170</v>
      </c>
      <c r="O504" s="291" t="s">
        <v>170</v>
      </c>
      <c r="P504" s="291" t="s">
        <v>170</v>
      </c>
      <c r="Q504" s="291" t="s">
        <v>170</v>
      </c>
      <c r="R504" s="291" t="s">
        <v>170</v>
      </c>
      <c r="S504" s="291" t="s">
        <v>170</v>
      </c>
      <c r="T504" s="291" t="s">
        <v>170</v>
      </c>
      <c r="U504" s="291" t="s">
        <v>170</v>
      </c>
      <c r="X504" s="273"/>
      <c r="Y504" s="273"/>
      <c r="Z504" s="273"/>
    </row>
    <row r="505" spans="1:26" x14ac:dyDescent="0.35">
      <c r="A505" s="238" t="s">
        <v>163</v>
      </c>
      <c r="B505" s="396" t="s">
        <v>5</v>
      </c>
      <c r="C505" s="279" t="s">
        <v>59</v>
      </c>
      <c r="D505" s="107"/>
      <c r="E505" s="291" t="s">
        <v>170</v>
      </c>
      <c r="F505" s="291" t="s">
        <v>170</v>
      </c>
      <c r="G505" s="291" t="s">
        <v>170</v>
      </c>
      <c r="H505" s="291" t="s">
        <v>170</v>
      </c>
      <c r="I505" s="291" t="s">
        <v>170</v>
      </c>
      <c r="J505" s="291" t="s">
        <v>170</v>
      </c>
      <c r="K505" s="291" t="s">
        <v>170</v>
      </c>
      <c r="L505" s="291" t="s">
        <v>170</v>
      </c>
      <c r="M505" s="291" t="s">
        <v>170</v>
      </c>
      <c r="N505" s="291" t="s">
        <v>170</v>
      </c>
      <c r="O505" s="291" t="s">
        <v>170</v>
      </c>
      <c r="P505" s="291" t="s">
        <v>170</v>
      </c>
      <c r="Q505" s="291" t="s">
        <v>170</v>
      </c>
      <c r="R505" s="291" t="s">
        <v>170</v>
      </c>
      <c r="S505" s="291" t="s">
        <v>170</v>
      </c>
      <c r="T505" s="291" t="s">
        <v>170</v>
      </c>
      <c r="U505" s="291" t="s">
        <v>170</v>
      </c>
      <c r="X505" s="280"/>
      <c r="Y505" s="280"/>
      <c r="Z505" s="280"/>
    </row>
    <row r="506" spans="1:26" x14ac:dyDescent="0.35">
      <c r="A506" s="238" t="s">
        <v>163</v>
      </c>
      <c r="B506" s="396"/>
      <c r="C506" s="263" t="s">
        <v>60</v>
      </c>
      <c r="D506" s="273"/>
      <c r="E506" s="291" t="s">
        <v>170</v>
      </c>
      <c r="F506" s="291" t="s">
        <v>170</v>
      </c>
      <c r="G506" s="291" t="s">
        <v>170</v>
      </c>
      <c r="H506" s="291" t="s">
        <v>170</v>
      </c>
      <c r="I506" s="291" t="s">
        <v>170</v>
      </c>
      <c r="J506" s="291" t="s">
        <v>170</v>
      </c>
      <c r="K506" s="291" t="s">
        <v>170</v>
      </c>
      <c r="L506" s="291" t="s">
        <v>170</v>
      </c>
      <c r="M506" s="291" t="s">
        <v>170</v>
      </c>
      <c r="N506" s="291" t="s">
        <v>170</v>
      </c>
      <c r="O506" s="291" t="s">
        <v>170</v>
      </c>
      <c r="P506" s="291" t="s">
        <v>170</v>
      </c>
      <c r="Q506" s="291" t="s">
        <v>170</v>
      </c>
      <c r="R506" s="291" t="s">
        <v>170</v>
      </c>
      <c r="S506" s="291" t="s">
        <v>170</v>
      </c>
      <c r="T506" s="291" t="s">
        <v>170</v>
      </c>
      <c r="U506" s="291" t="s">
        <v>170</v>
      </c>
      <c r="X506" s="280"/>
      <c r="Y506" s="280"/>
      <c r="Z506" s="280"/>
    </row>
    <row r="507" spans="1:26" x14ac:dyDescent="0.35">
      <c r="A507" s="238" t="s">
        <v>163</v>
      </c>
      <c r="B507" s="396"/>
      <c r="C507" s="263" t="s">
        <v>61</v>
      </c>
      <c r="D507" s="280"/>
      <c r="E507" s="291" t="s">
        <v>170</v>
      </c>
      <c r="F507" s="291" t="s">
        <v>170</v>
      </c>
      <c r="G507" s="291" t="s">
        <v>170</v>
      </c>
      <c r="H507" s="291" t="s">
        <v>170</v>
      </c>
      <c r="I507" s="291" t="s">
        <v>170</v>
      </c>
      <c r="J507" s="291" t="s">
        <v>170</v>
      </c>
      <c r="K507" s="291" t="s">
        <v>170</v>
      </c>
      <c r="L507" s="291" t="s">
        <v>170</v>
      </c>
      <c r="M507" s="291" t="s">
        <v>170</v>
      </c>
      <c r="N507" s="291" t="s">
        <v>170</v>
      </c>
      <c r="O507" s="291" t="s">
        <v>170</v>
      </c>
      <c r="P507" s="291" t="s">
        <v>170</v>
      </c>
      <c r="Q507" s="291" t="s">
        <v>170</v>
      </c>
      <c r="R507" s="291" t="s">
        <v>170</v>
      </c>
      <c r="S507" s="291" t="s">
        <v>170</v>
      </c>
      <c r="T507" s="291" t="s">
        <v>170</v>
      </c>
      <c r="U507" s="291" t="s">
        <v>170</v>
      </c>
      <c r="X507" s="280"/>
      <c r="Y507" s="280"/>
      <c r="Z507" s="280"/>
    </row>
    <row r="508" spans="1:26" x14ac:dyDescent="0.35">
      <c r="A508" s="238" t="s">
        <v>163</v>
      </c>
      <c r="B508" s="396"/>
      <c r="C508" s="263" t="s">
        <v>62</v>
      </c>
      <c r="D508" s="280"/>
      <c r="E508" s="291" t="s">
        <v>170</v>
      </c>
      <c r="F508" s="291" t="s">
        <v>170</v>
      </c>
      <c r="G508" s="291" t="s">
        <v>170</v>
      </c>
      <c r="H508" s="291" t="s">
        <v>170</v>
      </c>
      <c r="I508" s="291" t="s">
        <v>170</v>
      </c>
      <c r="J508" s="291" t="s">
        <v>170</v>
      </c>
      <c r="K508" s="291" t="s">
        <v>170</v>
      </c>
      <c r="L508" s="291" t="s">
        <v>170</v>
      </c>
      <c r="M508" s="291" t="s">
        <v>170</v>
      </c>
      <c r="N508" s="291" t="s">
        <v>170</v>
      </c>
      <c r="O508" s="291" t="s">
        <v>170</v>
      </c>
      <c r="P508" s="291" t="s">
        <v>170</v>
      </c>
      <c r="Q508" s="291" t="s">
        <v>170</v>
      </c>
      <c r="R508" s="291" t="s">
        <v>170</v>
      </c>
      <c r="S508" s="291" t="s">
        <v>170</v>
      </c>
      <c r="T508" s="291" t="s">
        <v>170</v>
      </c>
      <c r="U508" s="291" t="s">
        <v>170</v>
      </c>
      <c r="X508" s="280"/>
      <c r="Y508" s="280"/>
      <c r="Z508" s="280"/>
    </row>
    <row r="509" spans="1:26" x14ac:dyDescent="0.35">
      <c r="A509" s="238" t="s">
        <v>163</v>
      </c>
      <c r="B509" s="397"/>
      <c r="C509" s="282" t="s">
        <v>63</v>
      </c>
      <c r="D509" s="283"/>
      <c r="E509" s="291" t="s">
        <v>170</v>
      </c>
      <c r="F509" s="291" t="s">
        <v>170</v>
      </c>
      <c r="G509" s="291" t="s">
        <v>170</v>
      </c>
      <c r="H509" s="291" t="s">
        <v>170</v>
      </c>
      <c r="I509" s="291" t="s">
        <v>170</v>
      </c>
      <c r="J509" s="291" t="s">
        <v>170</v>
      </c>
      <c r="K509" s="291" t="s">
        <v>170</v>
      </c>
      <c r="L509" s="291" t="s">
        <v>170</v>
      </c>
      <c r="M509" s="291" t="s">
        <v>170</v>
      </c>
      <c r="N509" s="291" t="s">
        <v>170</v>
      </c>
      <c r="O509" s="291" t="s">
        <v>170</v>
      </c>
      <c r="P509" s="291" t="s">
        <v>170</v>
      </c>
      <c r="Q509" s="291" t="s">
        <v>170</v>
      </c>
      <c r="R509" s="291" t="s">
        <v>170</v>
      </c>
      <c r="S509" s="291" t="s">
        <v>170</v>
      </c>
      <c r="T509" s="291" t="s">
        <v>170</v>
      </c>
      <c r="U509" s="291" t="s">
        <v>170</v>
      </c>
      <c r="X509" s="280"/>
      <c r="Y509" s="280"/>
      <c r="Z509" s="280"/>
    </row>
    <row r="510" spans="1:26" x14ac:dyDescent="0.35">
      <c r="A510" s="238" t="s">
        <v>163</v>
      </c>
      <c r="B510" s="396" t="s">
        <v>6</v>
      </c>
      <c r="C510" s="279" t="s">
        <v>59</v>
      </c>
      <c r="D510" s="107"/>
      <c r="E510" s="291" t="s">
        <v>170</v>
      </c>
      <c r="F510" s="291" t="s">
        <v>170</v>
      </c>
      <c r="G510" s="291" t="s">
        <v>170</v>
      </c>
      <c r="H510" s="291" t="s">
        <v>170</v>
      </c>
      <c r="I510" s="291" t="s">
        <v>170</v>
      </c>
      <c r="J510" s="291" t="s">
        <v>170</v>
      </c>
      <c r="K510" s="291" t="s">
        <v>170</v>
      </c>
      <c r="L510" s="291" t="s">
        <v>170</v>
      </c>
      <c r="M510" s="291" t="s">
        <v>170</v>
      </c>
      <c r="N510" s="291" t="s">
        <v>170</v>
      </c>
      <c r="O510" s="291" t="s">
        <v>170</v>
      </c>
      <c r="P510" s="291" t="s">
        <v>170</v>
      </c>
      <c r="Q510" s="291" t="s">
        <v>170</v>
      </c>
      <c r="R510" s="291" t="s">
        <v>170</v>
      </c>
      <c r="S510" s="291" t="s">
        <v>170</v>
      </c>
      <c r="T510" s="291" t="s">
        <v>170</v>
      </c>
      <c r="U510" s="291" t="s">
        <v>170</v>
      </c>
      <c r="X510" s="280"/>
      <c r="Y510" s="280"/>
      <c r="Z510" s="280"/>
    </row>
    <row r="511" spans="1:26" x14ac:dyDescent="0.35">
      <c r="A511" s="238" t="s">
        <v>163</v>
      </c>
      <c r="B511" s="396"/>
      <c r="C511" s="263" t="s">
        <v>60</v>
      </c>
      <c r="D511" s="273"/>
      <c r="E511" s="291" t="s">
        <v>170</v>
      </c>
      <c r="F511" s="291" t="s">
        <v>170</v>
      </c>
      <c r="G511" s="291" t="s">
        <v>170</v>
      </c>
      <c r="H511" s="291" t="s">
        <v>170</v>
      </c>
      <c r="I511" s="291" t="s">
        <v>170</v>
      </c>
      <c r="J511" s="291" t="s">
        <v>170</v>
      </c>
      <c r="K511" s="291" t="s">
        <v>170</v>
      </c>
      <c r="L511" s="291" t="s">
        <v>170</v>
      </c>
      <c r="M511" s="291" t="s">
        <v>170</v>
      </c>
      <c r="N511" s="291" t="s">
        <v>170</v>
      </c>
      <c r="O511" s="291" t="s">
        <v>170</v>
      </c>
      <c r="P511" s="291" t="s">
        <v>170</v>
      </c>
      <c r="Q511" s="291" t="s">
        <v>170</v>
      </c>
      <c r="R511" s="291" t="s">
        <v>170</v>
      </c>
      <c r="S511" s="291" t="s">
        <v>170</v>
      </c>
      <c r="T511" s="291" t="s">
        <v>170</v>
      </c>
      <c r="U511" s="291" t="s">
        <v>170</v>
      </c>
      <c r="X511" s="280"/>
      <c r="Y511" s="280"/>
      <c r="Z511" s="280"/>
    </row>
    <row r="512" spans="1:26" x14ac:dyDescent="0.35">
      <c r="A512" s="238" t="s">
        <v>163</v>
      </c>
      <c r="B512" s="396"/>
      <c r="C512" s="263" t="s">
        <v>61</v>
      </c>
      <c r="D512" s="280"/>
      <c r="E512" s="291" t="s">
        <v>170</v>
      </c>
      <c r="F512" s="291" t="s">
        <v>170</v>
      </c>
      <c r="G512" s="291" t="s">
        <v>170</v>
      </c>
      <c r="H512" s="291" t="s">
        <v>170</v>
      </c>
      <c r="I512" s="291" t="s">
        <v>170</v>
      </c>
      <c r="J512" s="291" t="s">
        <v>170</v>
      </c>
      <c r="K512" s="291" t="s">
        <v>170</v>
      </c>
      <c r="L512" s="291" t="s">
        <v>170</v>
      </c>
      <c r="M512" s="291" t="s">
        <v>170</v>
      </c>
      <c r="N512" s="291" t="s">
        <v>170</v>
      </c>
      <c r="O512" s="291" t="s">
        <v>170</v>
      </c>
      <c r="P512" s="291" t="s">
        <v>170</v>
      </c>
      <c r="Q512" s="291" t="s">
        <v>170</v>
      </c>
      <c r="R512" s="291" t="s">
        <v>170</v>
      </c>
      <c r="S512" s="291" t="s">
        <v>170</v>
      </c>
      <c r="T512" s="291" t="s">
        <v>170</v>
      </c>
      <c r="U512" s="291" t="s">
        <v>170</v>
      </c>
      <c r="X512" s="280"/>
      <c r="Y512" s="280"/>
      <c r="Z512" s="280"/>
    </row>
    <row r="513" spans="1:26" x14ac:dyDescent="0.35">
      <c r="A513" s="238" t="s">
        <v>163</v>
      </c>
      <c r="B513" s="396"/>
      <c r="C513" s="263" t="s">
        <v>62</v>
      </c>
      <c r="D513" s="280"/>
      <c r="E513" s="291" t="s">
        <v>170</v>
      </c>
      <c r="F513" s="291" t="s">
        <v>170</v>
      </c>
      <c r="G513" s="291" t="s">
        <v>170</v>
      </c>
      <c r="H513" s="291" t="s">
        <v>170</v>
      </c>
      <c r="I513" s="291" t="s">
        <v>170</v>
      </c>
      <c r="J513" s="291" t="s">
        <v>170</v>
      </c>
      <c r="K513" s="291" t="s">
        <v>170</v>
      </c>
      <c r="L513" s="291" t="s">
        <v>170</v>
      </c>
      <c r="M513" s="291" t="s">
        <v>170</v>
      </c>
      <c r="N513" s="291" t="s">
        <v>170</v>
      </c>
      <c r="O513" s="291" t="s">
        <v>170</v>
      </c>
      <c r="P513" s="291" t="s">
        <v>170</v>
      </c>
      <c r="Q513" s="291" t="s">
        <v>170</v>
      </c>
      <c r="R513" s="291" t="s">
        <v>170</v>
      </c>
      <c r="S513" s="291" t="s">
        <v>170</v>
      </c>
      <c r="T513" s="291" t="s">
        <v>170</v>
      </c>
      <c r="U513" s="291" t="s">
        <v>170</v>
      </c>
      <c r="X513" s="280"/>
      <c r="Y513" s="280"/>
      <c r="Z513" s="280"/>
    </row>
    <row r="514" spans="1:26" x14ac:dyDescent="0.35">
      <c r="A514" s="238" t="s">
        <v>163</v>
      </c>
      <c r="B514" s="397"/>
      <c r="C514" s="282" t="s">
        <v>63</v>
      </c>
      <c r="D514" s="283"/>
      <c r="E514" s="291" t="s">
        <v>170</v>
      </c>
      <c r="F514" s="291" t="s">
        <v>170</v>
      </c>
      <c r="G514" s="291" t="s">
        <v>170</v>
      </c>
      <c r="H514" s="291" t="s">
        <v>170</v>
      </c>
      <c r="I514" s="291" t="s">
        <v>170</v>
      </c>
      <c r="J514" s="291" t="s">
        <v>170</v>
      </c>
      <c r="K514" s="291" t="s">
        <v>170</v>
      </c>
      <c r="L514" s="291" t="s">
        <v>170</v>
      </c>
      <c r="M514" s="291" t="s">
        <v>170</v>
      </c>
      <c r="N514" s="291" t="s">
        <v>170</v>
      </c>
      <c r="O514" s="291" t="s">
        <v>170</v>
      </c>
      <c r="P514" s="291" t="s">
        <v>170</v>
      </c>
      <c r="Q514" s="291" t="s">
        <v>170</v>
      </c>
      <c r="R514" s="291" t="s">
        <v>170</v>
      </c>
      <c r="S514" s="291" t="s">
        <v>170</v>
      </c>
      <c r="T514" s="291" t="s">
        <v>170</v>
      </c>
      <c r="U514" s="291" t="s">
        <v>170</v>
      </c>
      <c r="X514" s="280"/>
      <c r="Y514" s="280"/>
      <c r="Z514" s="280"/>
    </row>
    <row r="515" spans="1:26" x14ac:dyDescent="0.35">
      <c r="A515" s="238" t="s">
        <v>163</v>
      </c>
      <c r="B515" s="395" t="s">
        <v>7</v>
      </c>
      <c r="C515" s="284" t="s">
        <v>59</v>
      </c>
      <c r="D515" s="107"/>
      <c r="E515" s="291" t="s">
        <v>170</v>
      </c>
      <c r="F515" s="291" t="s">
        <v>170</v>
      </c>
      <c r="G515" s="291" t="s">
        <v>170</v>
      </c>
      <c r="H515" s="291" t="s">
        <v>170</v>
      </c>
      <c r="I515" s="291" t="s">
        <v>170</v>
      </c>
      <c r="J515" s="291" t="s">
        <v>170</v>
      </c>
      <c r="K515" s="291" t="s">
        <v>170</v>
      </c>
      <c r="L515" s="291" t="s">
        <v>170</v>
      </c>
      <c r="M515" s="291" t="s">
        <v>170</v>
      </c>
      <c r="N515" s="291" t="s">
        <v>170</v>
      </c>
      <c r="O515" s="291" t="s">
        <v>170</v>
      </c>
      <c r="P515" s="291" t="s">
        <v>170</v>
      </c>
      <c r="Q515" s="291" t="s">
        <v>170</v>
      </c>
      <c r="R515" s="291" t="s">
        <v>170</v>
      </c>
      <c r="S515" s="291" t="s">
        <v>170</v>
      </c>
      <c r="T515" s="291" t="s">
        <v>170</v>
      </c>
      <c r="U515" s="291" t="s">
        <v>170</v>
      </c>
      <c r="X515" s="280"/>
      <c r="Y515" s="280"/>
      <c r="Z515" s="280"/>
    </row>
    <row r="516" spans="1:26" x14ac:dyDescent="0.35">
      <c r="A516" s="238" t="s">
        <v>163</v>
      </c>
      <c r="B516" s="396"/>
      <c r="C516" s="263" t="s">
        <v>60</v>
      </c>
      <c r="D516" s="273"/>
      <c r="E516" s="291" t="s">
        <v>170</v>
      </c>
      <c r="F516" s="291" t="s">
        <v>170</v>
      </c>
      <c r="G516" s="291" t="s">
        <v>170</v>
      </c>
      <c r="H516" s="291" t="s">
        <v>170</v>
      </c>
      <c r="I516" s="291" t="s">
        <v>170</v>
      </c>
      <c r="J516" s="291" t="s">
        <v>170</v>
      </c>
      <c r="K516" s="291" t="s">
        <v>170</v>
      </c>
      <c r="L516" s="291" t="s">
        <v>170</v>
      </c>
      <c r="M516" s="291" t="s">
        <v>170</v>
      </c>
      <c r="N516" s="291" t="s">
        <v>170</v>
      </c>
      <c r="O516" s="291" t="s">
        <v>170</v>
      </c>
      <c r="P516" s="291" t="s">
        <v>170</v>
      </c>
      <c r="Q516" s="291" t="s">
        <v>170</v>
      </c>
      <c r="R516" s="291" t="s">
        <v>170</v>
      </c>
      <c r="S516" s="291" t="s">
        <v>170</v>
      </c>
      <c r="T516" s="291" t="s">
        <v>170</v>
      </c>
      <c r="U516" s="291" t="s">
        <v>170</v>
      </c>
      <c r="X516" s="280"/>
      <c r="Y516" s="280"/>
      <c r="Z516" s="280"/>
    </row>
    <row r="517" spans="1:26" x14ac:dyDescent="0.35">
      <c r="A517" s="238" t="s">
        <v>163</v>
      </c>
      <c r="B517" s="396"/>
      <c r="C517" s="263" t="s">
        <v>61</v>
      </c>
      <c r="D517" s="280"/>
      <c r="E517" s="291" t="s">
        <v>170</v>
      </c>
      <c r="F517" s="291" t="s">
        <v>170</v>
      </c>
      <c r="G517" s="291" t="s">
        <v>170</v>
      </c>
      <c r="H517" s="291" t="s">
        <v>170</v>
      </c>
      <c r="I517" s="291" t="s">
        <v>170</v>
      </c>
      <c r="J517" s="291" t="s">
        <v>170</v>
      </c>
      <c r="K517" s="291" t="s">
        <v>170</v>
      </c>
      <c r="L517" s="291" t="s">
        <v>170</v>
      </c>
      <c r="M517" s="291" t="s">
        <v>170</v>
      </c>
      <c r="N517" s="291" t="s">
        <v>170</v>
      </c>
      <c r="O517" s="291" t="s">
        <v>170</v>
      </c>
      <c r="P517" s="291" t="s">
        <v>170</v>
      </c>
      <c r="Q517" s="291" t="s">
        <v>170</v>
      </c>
      <c r="R517" s="291" t="s">
        <v>170</v>
      </c>
      <c r="S517" s="291" t="s">
        <v>170</v>
      </c>
      <c r="T517" s="291" t="s">
        <v>170</v>
      </c>
      <c r="U517" s="291" t="s">
        <v>170</v>
      </c>
      <c r="X517" s="280"/>
      <c r="Y517" s="280"/>
      <c r="Z517" s="280"/>
    </row>
    <row r="518" spans="1:26" x14ac:dyDescent="0.35">
      <c r="A518" s="238" t="s">
        <v>163</v>
      </c>
      <c r="B518" s="396"/>
      <c r="C518" s="263" t="s">
        <v>62</v>
      </c>
      <c r="D518" s="280"/>
      <c r="E518" s="291" t="s">
        <v>170</v>
      </c>
      <c r="F518" s="291" t="s">
        <v>170</v>
      </c>
      <c r="G518" s="291" t="s">
        <v>170</v>
      </c>
      <c r="H518" s="291" t="s">
        <v>170</v>
      </c>
      <c r="I518" s="291" t="s">
        <v>170</v>
      </c>
      <c r="J518" s="291" t="s">
        <v>170</v>
      </c>
      <c r="K518" s="291" t="s">
        <v>170</v>
      </c>
      <c r="L518" s="291" t="s">
        <v>170</v>
      </c>
      <c r="M518" s="291" t="s">
        <v>170</v>
      </c>
      <c r="N518" s="291" t="s">
        <v>170</v>
      </c>
      <c r="O518" s="291" t="s">
        <v>170</v>
      </c>
      <c r="P518" s="291" t="s">
        <v>170</v>
      </c>
      <c r="Q518" s="291" t="s">
        <v>170</v>
      </c>
      <c r="R518" s="291" t="s">
        <v>170</v>
      </c>
      <c r="S518" s="291" t="s">
        <v>170</v>
      </c>
      <c r="T518" s="291" t="s">
        <v>170</v>
      </c>
      <c r="U518" s="291" t="s">
        <v>170</v>
      </c>
      <c r="X518" s="280"/>
      <c r="Y518" s="280"/>
      <c r="Z518" s="280"/>
    </row>
    <row r="519" spans="1:26" x14ac:dyDescent="0.35">
      <c r="A519" s="238" t="s">
        <v>163</v>
      </c>
      <c r="B519" s="397"/>
      <c r="C519" s="282" t="s">
        <v>63</v>
      </c>
      <c r="D519" s="283"/>
      <c r="E519" s="291" t="s">
        <v>170</v>
      </c>
      <c r="F519" s="291" t="s">
        <v>170</v>
      </c>
      <c r="G519" s="291" t="s">
        <v>170</v>
      </c>
      <c r="H519" s="291" t="s">
        <v>170</v>
      </c>
      <c r="I519" s="291" t="s">
        <v>170</v>
      </c>
      <c r="J519" s="291" t="s">
        <v>170</v>
      </c>
      <c r="K519" s="291" t="s">
        <v>170</v>
      </c>
      <c r="L519" s="291" t="s">
        <v>170</v>
      </c>
      <c r="M519" s="291" t="s">
        <v>170</v>
      </c>
      <c r="N519" s="291" t="s">
        <v>170</v>
      </c>
      <c r="O519" s="291" t="s">
        <v>170</v>
      </c>
      <c r="P519" s="291" t="s">
        <v>170</v>
      </c>
      <c r="Q519" s="291" t="s">
        <v>170</v>
      </c>
      <c r="R519" s="291" t="s">
        <v>170</v>
      </c>
      <c r="S519" s="291" t="s">
        <v>170</v>
      </c>
      <c r="T519" s="291" t="s">
        <v>170</v>
      </c>
      <c r="U519" s="291" t="s">
        <v>170</v>
      </c>
      <c r="X519" s="280"/>
      <c r="Y519" s="280"/>
      <c r="Z519" s="280"/>
    </row>
    <row r="520" spans="1:26" x14ac:dyDescent="0.35">
      <c r="A520" s="238" t="s">
        <v>163</v>
      </c>
      <c r="B520" s="395" t="s">
        <v>8</v>
      </c>
      <c r="C520" s="284" t="s">
        <v>59</v>
      </c>
      <c r="D520" s="107"/>
      <c r="E520" s="291" t="s">
        <v>170</v>
      </c>
      <c r="F520" s="291" t="s">
        <v>170</v>
      </c>
      <c r="G520" s="291" t="s">
        <v>170</v>
      </c>
      <c r="H520" s="291" t="s">
        <v>170</v>
      </c>
      <c r="I520" s="291" t="s">
        <v>170</v>
      </c>
      <c r="J520" s="291" t="s">
        <v>170</v>
      </c>
      <c r="K520" s="291" t="s">
        <v>170</v>
      </c>
      <c r="L520" s="291" t="s">
        <v>170</v>
      </c>
      <c r="M520" s="291" t="s">
        <v>170</v>
      </c>
      <c r="N520" s="291" t="s">
        <v>170</v>
      </c>
      <c r="O520" s="291" t="s">
        <v>170</v>
      </c>
      <c r="P520" s="291" t="s">
        <v>170</v>
      </c>
      <c r="Q520" s="291" t="s">
        <v>170</v>
      </c>
      <c r="R520" s="291" t="s">
        <v>170</v>
      </c>
      <c r="S520" s="291" t="s">
        <v>170</v>
      </c>
      <c r="T520" s="291" t="s">
        <v>170</v>
      </c>
      <c r="U520" s="291" t="s">
        <v>170</v>
      </c>
      <c r="X520" s="280"/>
      <c r="Y520" s="280"/>
      <c r="Z520" s="280"/>
    </row>
    <row r="521" spans="1:26" x14ac:dyDescent="0.35">
      <c r="A521" s="238" t="s">
        <v>163</v>
      </c>
      <c r="B521" s="396"/>
      <c r="C521" s="263" t="s">
        <v>60</v>
      </c>
      <c r="D521" s="273"/>
      <c r="E521" s="291" t="s">
        <v>170</v>
      </c>
      <c r="F521" s="291" t="s">
        <v>170</v>
      </c>
      <c r="G521" s="291" t="s">
        <v>170</v>
      </c>
      <c r="H521" s="291" t="s">
        <v>170</v>
      </c>
      <c r="I521" s="291" t="s">
        <v>170</v>
      </c>
      <c r="J521" s="291" t="s">
        <v>170</v>
      </c>
      <c r="K521" s="291" t="s">
        <v>170</v>
      </c>
      <c r="L521" s="291" t="s">
        <v>170</v>
      </c>
      <c r="M521" s="291" t="s">
        <v>170</v>
      </c>
      <c r="N521" s="291" t="s">
        <v>170</v>
      </c>
      <c r="O521" s="291" t="s">
        <v>170</v>
      </c>
      <c r="P521" s="291" t="s">
        <v>170</v>
      </c>
      <c r="Q521" s="291" t="s">
        <v>170</v>
      </c>
      <c r="R521" s="291" t="s">
        <v>170</v>
      </c>
      <c r="S521" s="291" t="s">
        <v>170</v>
      </c>
      <c r="T521" s="291" t="s">
        <v>170</v>
      </c>
      <c r="U521" s="291" t="s">
        <v>170</v>
      </c>
      <c r="X521" s="280"/>
      <c r="Y521" s="280"/>
      <c r="Z521" s="280"/>
    </row>
    <row r="522" spans="1:26" x14ac:dyDescent="0.35">
      <c r="A522" s="238" t="s">
        <v>163</v>
      </c>
      <c r="B522" s="396"/>
      <c r="C522" s="263" t="s">
        <v>61</v>
      </c>
      <c r="D522" s="280"/>
      <c r="E522" s="291" t="s">
        <v>170</v>
      </c>
      <c r="F522" s="291" t="s">
        <v>170</v>
      </c>
      <c r="G522" s="291" t="s">
        <v>170</v>
      </c>
      <c r="H522" s="291" t="s">
        <v>170</v>
      </c>
      <c r="I522" s="291" t="s">
        <v>170</v>
      </c>
      <c r="J522" s="291" t="s">
        <v>170</v>
      </c>
      <c r="K522" s="291" t="s">
        <v>170</v>
      </c>
      <c r="L522" s="291" t="s">
        <v>170</v>
      </c>
      <c r="M522" s="291" t="s">
        <v>170</v>
      </c>
      <c r="N522" s="291" t="s">
        <v>170</v>
      </c>
      <c r="O522" s="291" t="s">
        <v>170</v>
      </c>
      <c r="P522" s="291" t="s">
        <v>170</v>
      </c>
      <c r="Q522" s="291" t="s">
        <v>170</v>
      </c>
      <c r="R522" s="291" t="s">
        <v>170</v>
      </c>
      <c r="S522" s="291" t="s">
        <v>170</v>
      </c>
      <c r="T522" s="291" t="s">
        <v>170</v>
      </c>
      <c r="U522" s="291" t="s">
        <v>170</v>
      </c>
      <c r="X522" s="280"/>
      <c r="Y522" s="280"/>
      <c r="Z522" s="280"/>
    </row>
    <row r="523" spans="1:26" x14ac:dyDescent="0.35">
      <c r="A523" s="238" t="s">
        <v>163</v>
      </c>
      <c r="B523" s="396"/>
      <c r="C523" s="263" t="s">
        <v>62</v>
      </c>
      <c r="D523" s="280"/>
      <c r="E523" s="291" t="s">
        <v>170</v>
      </c>
      <c r="F523" s="291" t="s">
        <v>170</v>
      </c>
      <c r="G523" s="291" t="s">
        <v>170</v>
      </c>
      <c r="H523" s="291" t="s">
        <v>170</v>
      </c>
      <c r="I523" s="291" t="s">
        <v>170</v>
      </c>
      <c r="J523" s="291" t="s">
        <v>170</v>
      </c>
      <c r="K523" s="291" t="s">
        <v>170</v>
      </c>
      <c r="L523" s="291" t="s">
        <v>170</v>
      </c>
      <c r="M523" s="291" t="s">
        <v>170</v>
      </c>
      <c r="N523" s="291" t="s">
        <v>170</v>
      </c>
      <c r="O523" s="291" t="s">
        <v>170</v>
      </c>
      <c r="P523" s="291" t="s">
        <v>170</v>
      </c>
      <c r="Q523" s="291" t="s">
        <v>170</v>
      </c>
      <c r="R523" s="291" t="s">
        <v>170</v>
      </c>
      <c r="S523" s="291" t="s">
        <v>170</v>
      </c>
      <c r="T523" s="291" t="s">
        <v>170</v>
      </c>
      <c r="U523" s="291" t="s">
        <v>170</v>
      </c>
      <c r="X523" s="280"/>
      <c r="Y523" s="280"/>
      <c r="Z523" s="280"/>
    </row>
    <row r="524" spans="1:26" x14ac:dyDescent="0.35">
      <c r="A524" s="238" t="s">
        <v>163</v>
      </c>
      <c r="B524" s="397"/>
      <c r="C524" s="282" t="s">
        <v>63</v>
      </c>
      <c r="D524" s="283"/>
      <c r="E524" s="291" t="s">
        <v>170</v>
      </c>
      <c r="F524" s="291" t="s">
        <v>170</v>
      </c>
      <c r="G524" s="291" t="s">
        <v>170</v>
      </c>
      <c r="H524" s="291" t="s">
        <v>170</v>
      </c>
      <c r="I524" s="291" t="s">
        <v>170</v>
      </c>
      <c r="J524" s="291" t="s">
        <v>170</v>
      </c>
      <c r="K524" s="291" t="s">
        <v>170</v>
      </c>
      <c r="L524" s="291" t="s">
        <v>170</v>
      </c>
      <c r="M524" s="291" t="s">
        <v>170</v>
      </c>
      <c r="N524" s="291" t="s">
        <v>170</v>
      </c>
      <c r="O524" s="291" t="s">
        <v>170</v>
      </c>
      <c r="P524" s="291" t="s">
        <v>170</v>
      </c>
      <c r="Q524" s="291" t="s">
        <v>170</v>
      </c>
      <c r="R524" s="291" t="s">
        <v>170</v>
      </c>
      <c r="S524" s="291" t="s">
        <v>170</v>
      </c>
      <c r="T524" s="291" t="s">
        <v>170</v>
      </c>
      <c r="U524" s="291" t="s">
        <v>170</v>
      </c>
      <c r="X524" s="280"/>
      <c r="Y524" s="280"/>
      <c r="Z524" s="280"/>
    </row>
    <row r="525" spans="1:26" x14ac:dyDescent="0.35">
      <c r="A525" s="238" t="s">
        <v>163</v>
      </c>
      <c r="B525" s="395" t="s">
        <v>9</v>
      </c>
      <c r="C525" s="284" t="s">
        <v>59</v>
      </c>
      <c r="D525" s="107"/>
      <c r="E525" s="291" t="s">
        <v>170</v>
      </c>
      <c r="F525" s="291" t="s">
        <v>170</v>
      </c>
      <c r="G525" s="291" t="s">
        <v>170</v>
      </c>
      <c r="H525" s="291" t="s">
        <v>170</v>
      </c>
      <c r="I525" s="291" t="s">
        <v>170</v>
      </c>
      <c r="J525" s="291" t="s">
        <v>170</v>
      </c>
      <c r="K525" s="291" t="s">
        <v>170</v>
      </c>
      <c r="L525" s="291" t="s">
        <v>170</v>
      </c>
      <c r="M525" s="291" t="s">
        <v>170</v>
      </c>
      <c r="N525" s="291" t="s">
        <v>170</v>
      </c>
      <c r="O525" s="291" t="s">
        <v>170</v>
      </c>
      <c r="P525" s="291" t="s">
        <v>170</v>
      </c>
      <c r="Q525" s="291" t="s">
        <v>170</v>
      </c>
      <c r="R525" s="291" t="s">
        <v>170</v>
      </c>
      <c r="S525" s="291" t="s">
        <v>170</v>
      </c>
      <c r="T525" s="291" t="s">
        <v>170</v>
      </c>
      <c r="U525" s="291" t="s">
        <v>170</v>
      </c>
      <c r="X525" s="280"/>
      <c r="Y525" s="280"/>
      <c r="Z525" s="280"/>
    </row>
    <row r="526" spans="1:26" x14ac:dyDescent="0.35">
      <c r="A526" s="238" t="s">
        <v>163</v>
      </c>
      <c r="B526" s="396"/>
      <c r="C526" s="263" t="s">
        <v>60</v>
      </c>
      <c r="D526" s="273"/>
      <c r="E526" s="291" t="s">
        <v>170</v>
      </c>
      <c r="F526" s="291" t="s">
        <v>170</v>
      </c>
      <c r="G526" s="291" t="s">
        <v>170</v>
      </c>
      <c r="H526" s="291" t="s">
        <v>170</v>
      </c>
      <c r="I526" s="291" t="s">
        <v>170</v>
      </c>
      <c r="J526" s="291" t="s">
        <v>170</v>
      </c>
      <c r="K526" s="291" t="s">
        <v>170</v>
      </c>
      <c r="L526" s="291" t="s">
        <v>170</v>
      </c>
      <c r="M526" s="291" t="s">
        <v>170</v>
      </c>
      <c r="N526" s="291" t="s">
        <v>170</v>
      </c>
      <c r="O526" s="291" t="s">
        <v>170</v>
      </c>
      <c r="P526" s="291" t="s">
        <v>170</v>
      </c>
      <c r="Q526" s="291" t="s">
        <v>170</v>
      </c>
      <c r="R526" s="291" t="s">
        <v>170</v>
      </c>
      <c r="S526" s="291" t="s">
        <v>170</v>
      </c>
      <c r="T526" s="291" t="s">
        <v>170</v>
      </c>
      <c r="U526" s="291" t="s">
        <v>170</v>
      </c>
      <c r="X526" s="280"/>
      <c r="Y526" s="280"/>
      <c r="Z526" s="280"/>
    </row>
    <row r="527" spans="1:26" x14ac:dyDescent="0.35">
      <c r="A527" s="238" t="s">
        <v>163</v>
      </c>
      <c r="B527" s="396"/>
      <c r="C527" s="263" t="s">
        <v>61</v>
      </c>
      <c r="D527" s="280"/>
      <c r="E527" s="291" t="s">
        <v>170</v>
      </c>
      <c r="F527" s="291" t="s">
        <v>170</v>
      </c>
      <c r="G527" s="291" t="s">
        <v>170</v>
      </c>
      <c r="H527" s="291" t="s">
        <v>170</v>
      </c>
      <c r="I527" s="291" t="s">
        <v>170</v>
      </c>
      <c r="J527" s="291" t="s">
        <v>170</v>
      </c>
      <c r="K527" s="291" t="s">
        <v>170</v>
      </c>
      <c r="L527" s="291" t="s">
        <v>170</v>
      </c>
      <c r="M527" s="291" t="s">
        <v>170</v>
      </c>
      <c r="N527" s="291" t="s">
        <v>170</v>
      </c>
      <c r="O527" s="291" t="s">
        <v>170</v>
      </c>
      <c r="P527" s="291" t="s">
        <v>170</v>
      </c>
      <c r="Q527" s="291" t="s">
        <v>170</v>
      </c>
      <c r="R527" s="291" t="s">
        <v>170</v>
      </c>
      <c r="S527" s="291" t="s">
        <v>170</v>
      </c>
      <c r="T527" s="291" t="s">
        <v>170</v>
      </c>
      <c r="U527" s="291" t="s">
        <v>170</v>
      </c>
      <c r="X527" s="280"/>
      <c r="Y527" s="280"/>
      <c r="Z527" s="280"/>
    </row>
    <row r="528" spans="1:26" x14ac:dyDescent="0.35">
      <c r="A528" s="238" t="s">
        <v>163</v>
      </c>
      <c r="B528" s="396"/>
      <c r="C528" s="263" t="s">
        <v>62</v>
      </c>
      <c r="D528" s="280"/>
      <c r="E528" s="291" t="s">
        <v>170</v>
      </c>
      <c r="F528" s="291" t="s">
        <v>170</v>
      </c>
      <c r="G528" s="291" t="s">
        <v>170</v>
      </c>
      <c r="H528" s="291" t="s">
        <v>170</v>
      </c>
      <c r="I528" s="291" t="s">
        <v>170</v>
      </c>
      <c r="J528" s="291" t="s">
        <v>170</v>
      </c>
      <c r="K528" s="291" t="s">
        <v>170</v>
      </c>
      <c r="L528" s="291" t="s">
        <v>170</v>
      </c>
      <c r="M528" s="291" t="s">
        <v>170</v>
      </c>
      <c r="N528" s="291" t="s">
        <v>170</v>
      </c>
      <c r="O528" s="291" t="s">
        <v>170</v>
      </c>
      <c r="P528" s="291" t="s">
        <v>170</v>
      </c>
      <c r="Q528" s="291" t="s">
        <v>170</v>
      </c>
      <c r="R528" s="291" t="s">
        <v>170</v>
      </c>
      <c r="S528" s="291" t="s">
        <v>170</v>
      </c>
      <c r="T528" s="291" t="s">
        <v>170</v>
      </c>
      <c r="U528" s="291" t="s">
        <v>170</v>
      </c>
      <c r="X528" s="280"/>
      <c r="Y528" s="280"/>
      <c r="Z528" s="280"/>
    </row>
    <row r="529" spans="1:26" x14ac:dyDescent="0.35">
      <c r="A529" s="238" t="s">
        <v>163</v>
      </c>
      <c r="B529" s="397"/>
      <c r="C529" s="282" t="s">
        <v>63</v>
      </c>
      <c r="D529" s="283"/>
      <c r="E529" s="291" t="s">
        <v>170</v>
      </c>
      <c r="F529" s="291" t="s">
        <v>170</v>
      </c>
      <c r="G529" s="291" t="s">
        <v>170</v>
      </c>
      <c r="H529" s="291" t="s">
        <v>170</v>
      </c>
      <c r="I529" s="291" t="s">
        <v>170</v>
      </c>
      <c r="J529" s="291" t="s">
        <v>170</v>
      </c>
      <c r="K529" s="291" t="s">
        <v>170</v>
      </c>
      <c r="L529" s="291" t="s">
        <v>170</v>
      </c>
      <c r="M529" s="291" t="s">
        <v>170</v>
      </c>
      <c r="N529" s="291" t="s">
        <v>170</v>
      </c>
      <c r="O529" s="291" t="s">
        <v>170</v>
      </c>
      <c r="P529" s="291" t="s">
        <v>170</v>
      </c>
      <c r="Q529" s="291" t="s">
        <v>170</v>
      </c>
      <c r="R529" s="291" t="s">
        <v>170</v>
      </c>
      <c r="S529" s="291" t="s">
        <v>170</v>
      </c>
      <c r="T529" s="291" t="s">
        <v>170</v>
      </c>
      <c r="U529" s="291" t="s">
        <v>170</v>
      </c>
      <c r="X529" s="280"/>
      <c r="Y529" s="280"/>
      <c r="Z529" s="280"/>
    </row>
    <row r="530" spans="1:26" x14ac:dyDescent="0.35">
      <c r="A530" s="238" t="s">
        <v>163</v>
      </c>
      <c r="B530" s="395" t="s">
        <v>1</v>
      </c>
      <c r="C530" s="284" t="s">
        <v>59</v>
      </c>
      <c r="D530" s="107"/>
      <c r="E530" s="291" t="s">
        <v>170</v>
      </c>
      <c r="F530" s="291" t="s">
        <v>170</v>
      </c>
      <c r="G530" s="291" t="s">
        <v>170</v>
      </c>
      <c r="H530" s="291" t="s">
        <v>170</v>
      </c>
      <c r="I530" s="291" t="s">
        <v>170</v>
      </c>
      <c r="J530" s="291" t="s">
        <v>170</v>
      </c>
      <c r="K530" s="291" t="s">
        <v>170</v>
      </c>
      <c r="L530" s="291" t="s">
        <v>170</v>
      </c>
      <c r="M530" s="291" t="s">
        <v>170</v>
      </c>
      <c r="N530" s="291" t="s">
        <v>170</v>
      </c>
      <c r="O530" s="291" t="s">
        <v>170</v>
      </c>
      <c r="P530" s="291" t="s">
        <v>170</v>
      </c>
      <c r="Q530" s="291" t="s">
        <v>170</v>
      </c>
      <c r="R530" s="291" t="s">
        <v>170</v>
      </c>
      <c r="S530" s="291" t="s">
        <v>170</v>
      </c>
      <c r="T530" s="291" t="s">
        <v>170</v>
      </c>
      <c r="U530" s="291" t="s">
        <v>170</v>
      </c>
      <c r="X530" s="280"/>
      <c r="Y530" s="280"/>
      <c r="Z530" s="280"/>
    </row>
    <row r="531" spans="1:26" x14ac:dyDescent="0.35">
      <c r="A531" s="238" t="s">
        <v>163</v>
      </c>
      <c r="B531" s="396"/>
      <c r="C531" s="263" t="s">
        <v>60</v>
      </c>
      <c r="D531" s="273"/>
      <c r="E531" s="291" t="s">
        <v>170</v>
      </c>
      <c r="F531" s="291" t="s">
        <v>170</v>
      </c>
      <c r="G531" s="291" t="s">
        <v>170</v>
      </c>
      <c r="H531" s="291" t="s">
        <v>170</v>
      </c>
      <c r="I531" s="291" t="s">
        <v>170</v>
      </c>
      <c r="J531" s="291" t="s">
        <v>170</v>
      </c>
      <c r="K531" s="291" t="s">
        <v>170</v>
      </c>
      <c r="L531" s="291" t="s">
        <v>170</v>
      </c>
      <c r="M531" s="291" t="s">
        <v>170</v>
      </c>
      <c r="N531" s="291" t="s">
        <v>170</v>
      </c>
      <c r="O531" s="291" t="s">
        <v>170</v>
      </c>
      <c r="P531" s="291" t="s">
        <v>170</v>
      </c>
      <c r="Q531" s="291" t="s">
        <v>170</v>
      </c>
      <c r="R531" s="291" t="s">
        <v>170</v>
      </c>
      <c r="S531" s="291" t="s">
        <v>170</v>
      </c>
      <c r="T531" s="291" t="s">
        <v>170</v>
      </c>
      <c r="U531" s="291" t="s">
        <v>170</v>
      </c>
      <c r="X531" s="280"/>
      <c r="Y531" s="280"/>
      <c r="Z531" s="280"/>
    </row>
    <row r="532" spans="1:26" x14ac:dyDescent="0.35">
      <c r="A532" s="238" t="s">
        <v>163</v>
      </c>
      <c r="B532" s="396"/>
      <c r="C532" s="263" t="s">
        <v>61</v>
      </c>
      <c r="D532" s="280"/>
      <c r="E532" s="291" t="s">
        <v>170</v>
      </c>
      <c r="F532" s="291" t="s">
        <v>170</v>
      </c>
      <c r="G532" s="291" t="s">
        <v>170</v>
      </c>
      <c r="H532" s="291" t="s">
        <v>170</v>
      </c>
      <c r="I532" s="291" t="s">
        <v>170</v>
      </c>
      <c r="J532" s="291" t="s">
        <v>170</v>
      </c>
      <c r="K532" s="291" t="s">
        <v>170</v>
      </c>
      <c r="L532" s="291" t="s">
        <v>170</v>
      </c>
      <c r="M532" s="291" t="s">
        <v>170</v>
      </c>
      <c r="N532" s="291" t="s">
        <v>170</v>
      </c>
      <c r="O532" s="291" t="s">
        <v>170</v>
      </c>
      <c r="P532" s="291" t="s">
        <v>170</v>
      </c>
      <c r="Q532" s="291" t="s">
        <v>170</v>
      </c>
      <c r="R532" s="291" t="s">
        <v>170</v>
      </c>
      <c r="S532" s="291" t="s">
        <v>170</v>
      </c>
      <c r="T532" s="291" t="s">
        <v>170</v>
      </c>
      <c r="U532" s="291" t="s">
        <v>170</v>
      </c>
      <c r="X532" s="280"/>
      <c r="Y532" s="280"/>
      <c r="Z532" s="280"/>
    </row>
    <row r="533" spans="1:26" x14ac:dyDescent="0.35">
      <c r="A533" s="238" t="s">
        <v>163</v>
      </c>
      <c r="B533" s="396"/>
      <c r="C533" s="263" t="s">
        <v>62</v>
      </c>
      <c r="D533" s="280"/>
      <c r="E533" s="291" t="s">
        <v>170</v>
      </c>
      <c r="F533" s="291" t="s">
        <v>170</v>
      </c>
      <c r="G533" s="291" t="s">
        <v>170</v>
      </c>
      <c r="H533" s="291" t="s">
        <v>170</v>
      </c>
      <c r="I533" s="291" t="s">
        <v>170</v>
      </c>
      <c r="J533" s="291" t="s">
        <v>170</v>
      </c>
      <c r="K533" s="291" t="s">
        <v>170</v>
      </c>
      <c r="L533" s="291" t="s">
        <v>170</v>
      </c>
      <c r="M533" s="291" t="s">
        <v>170</v>
      </c>
      <c r="N533" s="291" t="s">
        <v>170</v>
      </c>
      <c r="O533" s="291" t="s">
        <v>170</v>
      </c>
      <c r="P533" s="291" t="s">
        <v>170</v>
      </c>
      <c r="Q533" s="291" t="s">
        <v>170</v>
      </c>
      <c r="R533" s="291" t="s">
        <v>170</v>
      </c>
      <c r="S533" s="291" t="s">
        <v>170</v>
      </c>
      <c r="T533" s="291" t="s">
        <v>170</v>
      </c>
      <c r="U533" s="291" t="s">
        <v>170</v>
      </c>
      <c r="X533" s="280"/>
      <c r="Y533" s="280"/>
      <c r="Z533" s="280"/>
    </row>
    <row r="534" spans="1:26" x14ac:dyDescent="0.35">
      <c r="A534" s="238" t="s">
        <v>163</v>
      </c>
      <c r="B534" s="397"/>
      <c r="C534" s="282" t="s">
        <v>63</v>
      </c>
      <c r="D534" s="283"/>
      <c r="E534" s="291" t="s">
        <v>170</v>
      </c>
      <c r="F534" s="291" t="s">
        <v>170</v>
      </c>
      <c r="G534" s="291" t="s">
        <v>170</v>
      </c>
      <c r="H534" s="291" t="s">
        <v>170</v>
      </c>
      <c r="I534" s="291" t="s">
        <v>170</v>
      </c>
      <c r="J534" s="291" t="s">
        <v>170</v>
      </c>
      <c r="K534" s="291" t="s">
        <v>170</v>
      </c>
      <c r="L534" s="291" t="s">
        <v>170</v>
      </c>
      <c r="M534" s="291" t="s">
        <v>170</v>
      </c>
      <c r="N534" s="291" t="s">
        <v>170</v>
      </c>
      <c r="O534" s="291" t="s">
        <v>170</v>
      </c>
      <c r="P534" s="291" t="s">
        <v>170</v>
      </c>
      <c r="Q534" s="291" t="s">
        <v>170</v>
      </c>
      <c r="R534" s="291" t="s">
        <v>170</v>
      </c>
      <c r="S534" s="291" t="s">
        <v>170</v>
      </c>
      <c r="T534" s="291" t="s">
        <v>170</v>
      </c>
      <c r="U534" s="291" t="s">
        <v>170</v>
      </c>
      <c r="X534" s="280"/>
      <c r="Y534" s="280"/>
      <c r="Z534" s="280"/>
    </row>
    <row r="535" spans="1:26" x14ac:dyDescent="0.35">
      <c r="A535" s="238" t="s">
        <v>163</v>
      </c>
      <c r="B535" s="393" t="s">
        <v>166</v>
      </c>
      <c r="C535" s="284" t="s">
        <v>59</v>
      </c>
      <c r="D535" s="107"/>
      <c r="E535" s="291" t="s">
        <v>170</v>
      </c>
      <c r="F535" s="291" t="s">
        <v>170</v>
      </c>
      <c r="G535" s="291" t="s">
        <v>170</v>
      </c>
      <c r="H535" s="291" t="s">
        <v>170</v>
      </c>
      <c r="I535" s="291" t="s">
        <v>170</v>
      </c>
      <c r="J535" s="291" t="s">
        <v>170</v>
      </c>
      <c r="K535" s="291" t="s">
        <v>170</v>
      </c>
      <c r="L535" s="291" t="s">
        <v>170</v>
      </c>
      <c r="M535" s="291" t="s">
        <v>170</v>
      </c>
      <c r="N535" s="291" t="s">
        <v>170</v>
      </c>
      <c r="O535" s="291" t="s">
        <v>170</v>
      </c>
      <c r="P535" s="291" t="s">
        <v>170</v>
      </c>
      <c r="Q535" s="291" t="s">
        <v>170</v>
      </c>
      <c r="R535" s="291" t="s">
        <v>170</v>
      </c>
      <c r="S535" s="291" t="s">
        <v>170</v>
      </c>
      <c r="T535" s="291" t="s">
        <v>170</v>
      </c>
      <c r="U535" s="291" t="s">
        <v>170</v>
      </c>
      <c r="X535" s="280"/>
      <c r="Y535" s="280"/>
      <c r="Z535" s="280"/>
    </row>
    <row r="536" spans="1:26" x14ac:dyDescent="0.35">
      <c r="A536" s="238" t="s">
        <v>163</v>
      </c>
      <c r="B536" s="390"/>
      <c r="C536" s="263" t="s">
        <v>60</v>
      </c>
      <c r="D536" s="273"/>
      <c r="E536" s="291" t="s">
        <v>170</v>
      </c>
      <c r="F536" s="291" t="s">
        <v>170</v>
      </c>
      <c r="G536" s="291" t="s">
        <v>170</v>
      </c>
      <c r="H536" s="291" t="s">
        <v>170</v>
      </c>
      <c r="I536" s="291" t="s">
        <v>170</v>
      </c>
      <c r="J536" s="291" t="s">
        <v>170</v>
      </c>
      <c r="K536" s="291" t="s">
        <v>170</v>
      </c>
      <c r="L536" s="291" t="s">
        <v>170</v>
      </c>
      <c r="M536" s="291" t="s">
        <v>170</v>
      </c>
      <c r="N536" s="291" t="s">
        <v>170</v>
      </c>
      <c r="O536" s="291" t="s">
        <v>170</v>
      </c>
      <c r="P536" s="291" t="s">
        <v>170</v>
      </c>
      <c r="Q536" s="291" t="s">
        <v>170</v>
      </c>
      <c r="R536" s="291" t="s">
        <v>170</v>
      </c>
      <c r="S536" s="291" t="s">
        <v>170</v>
      </c>
      <c r="T536" s="291" t="s">
        <v>170</v>
      </c>
      <c r="U536" s="291" t="s">
        <v>170</v>
      </c>
      <c r="X536" s="280"/>
      <c r="Y536" s="280"/>
      <c r="Z536" s="280"/>
    </row>
    <row r="537" spans="1:26" x14ac:dyDescent="0.35">
      <c r="A537" s="238" t="s">
        <v>163</v>
      </c>
      <c r="B537" s="390"/>
      <c r="C537" s="263" t="s">
        <v>61</v>
      </c>
      <c r="D537" s="280"/>
      <c r="E537" s="291" t="s">
        <v>170</v>
      </c>
      <c r="F537" s="291" t="s">
        <v>170</v>
      </c>
      <c r="G537" s="291" t="s">
        <v>170</v>
      </c>
      <c r="H537" s="291" t="s">
        <v>170</v>
      </c>
      <c r="I537" s="291" t="s">
        <v>170</v>
      </c>
      <c r="J537" s="291" t="s">
        <v>170</v>
      </c>
      <c r="K537" s="291" t="s">
        <v>170</v>
      </c>
      <c r="L537" s="291" t="s">
        <v>170</v>
      </c>
      <c r="M537" s="291" t="s">
        <v>170</v>
      </c>
      <c r="N537" s="291" t="s">
        <v>170</v>
      </c>
      <c r="O537" s="291" t="s">
        <v>170</v>
      </c>
      <c r="P537" s="291" t="s">
        <v>170</v>
      </c>
      <c r="Q537" s="291" t="s">
        <v>170</v>
      </c>
      <c r="R537" s="291" t="s">
        <v>170</v>
      </c>
      <c r="S537" s="291" t="s">
        <v>170</v>
      </c>
      <c r="T537" s="291" t="s">
        <v>170</v>
      </c>
      <c r="U537" s="291" t="s">
        <v>170</v>
      </c>
      <c r="X537" s="280"/>
      <c r="Y537" s="280"/>
      <c r="Z537" s="280"/>
    </row>
    <row r="538" spans="1:26" x14ac:dyDescent="0.35">
      <c r="A538" s="238" t="s">
        <v>163</v>
      </c>
      <c r="B538" s="390"/>
      <c r="C538" s="263" t="s">
        <v>62</v>
      </c>
      <c r="D538" s="280"/>
      <c r="E538" s="291" t="s">
        <v>170</v>
      </c>
      <c r="F538" s="291" t="s">
        <v>170</v>
      </c>
      <c r="G538" s="291" t="s">
        <v>170</v>
      </c>
      <c r="H538" s="291" t="s">
        <v>170</v>
      </c>
      <c r="I538" s="291" t="s">
        <v>170</v>
      </c>
      <c r="J538" s="291" t="s">
        <v>170</v>
      </c>
      <c r="K538" s="291" t="s">
        <v>170</v>
      </c>
      <c r="L538" s="291" t="s">
        <v>170</v>
      </c>
      <c r="M538" s="291" t="s">
        <v>170</v>
      </c>
      <c r="N538" s="291" t="s">
        <v>170</v>
      </c>
      <c r="O538" s="291" t="s">
        <v>170</v>
      </c>
      <c r="P538" s="291" t="s">
        <v>170</v>
      </c>
      <c r="Q538" s="291" t="s">
        <v>170</v>
      </c>
      <c r="R538" s="291" t="s">
        <v>170</v>
      </c>
      <c r="S538" s="291" t="s">
        <v>170</v>
      </c>
      <c r="T538" s="291" t="s">
        <v>170</v>
      </c>
      <c r="U538" s="291" t="s">
        <v>170</v>
      </c>
      <c r="X538" s="280"/>
      <c r="Y538" s="280"/>
      <c r="Z538" s="280"/>
    </row>
    <row r="539" spans="1:26" x14ac:dyDescent="0.35">
      <c r="A539" s="238" t="s">
        <v>163</v>
      </c>
      <c r="B539" s="391"/>
      <c r="C539" s="282" t="s">
        <v>63</v>
      </c>
      <c r="D539" s="283"/>
      <c r="E539" s="291" t="s">
        <v>170</v>
      </c>
      <c r="F539" s="291" t="s">
        <v>170</v>
      </c>
      <c r="G539" s="291" t="s">
        <v>170</v>
      </c>
      <c r="H539" s="291" t="s">
        <v>170</v>
      </c>
      <c r="I539" s="291" t="s">
        <v>170</v>
      </c>
      <c r="J539" s="291" t="s">
        <v>170</v>
      </c>
      <c r="K539" s="291" t="s">
        <v>170</v>
      </c>
      <c r="L539" s="291" t="s">
        <v>170</v>
      </c>
      <c r="M539" s="291" t="s">
        <v>170</v>
      </c>
      <c r="N539" s="291" t="s">
        <v>170</v>
      </c>
      <c r="O539" s="291" t="s">
        <v>170</v>
      </c>
      <c r="P539" s="291" t="s">
        <v>170</v>
      </c>
      <c r="Q539" s="291" t="s">
        <v>170</v>
      </c>
      <c r="R539" s="291" t="s">
        <v>170</v>
      </c>
      <c r="S539" s="291" t="s">
        <v>170</v>
      </c>
      <c r="T539" s="291" t="s">
        <v>170</v>
      </c>
      <c r="U539" s="291" t="s">
        <v>170</v>
      </c>
      <c r="X539" s="280"/>
      <c r="Y539" s="280"/>
      <c r="Z539" s="280"/>
    </row>
    <row r="540" spans="1:26" x14ac:dyDescent="0.35">
      <c r="A540" s="238" t="s">
        <v>163</v>
      </c>
      <c r="B540" s="395" t="s">
        <v>11</v>
      </c>
      <c r="C540" s="284" t="s">
        <v>59</v>
      </c>
      <c r="D540" s="107"/>
      <c r="E540" s="291" t="s">
        <v>170</v>
      </c>
      <c r="F540" s="291" t="s">
        <v>170</v>
      </c>
      <c r="G540" s="291" t="s">
        <v>170</v>
      </c>
      <c r="H540" s="291" t="s">
        <v>170</v>
      </c>
      <c r="I540" s="291" t="s">
        <v>170</v>
      </c>
      <c r="J540" s="291" t="s">
        <v>170</v>
      </c>
      <c r="K540" s="291" t="s">
        <v>170</v>
      </c>
      <c r="L540" s="291" t="s">
        <v>170</v>
      </c>
      <c r="M540" s="291" t="s">
        <v>170</v>
      </c>
      <c r="N540" s="291" t="s">
        <v>170</v>
      </c>
      <c r="O540" s="291" t="s">
        <v>170</v>
      </c>
      <c r="P540" s="291" t="s">
        <v>170</v>
      </c>
      <c r="Q540" s="291" t="s">
        <v>170</v>
      </c>
      <c r="R540" s="291" t="s">
        <v>170</v>
      </c>
      <c r="S540" s="291" t="s">
        <v>170</v>
      </c>
      <c r="T540" s="291" t="s">
        <v>170</v>
      </c>
      <c r="U540" s="291" t="s">
        <v>170</v>
      </c>
      <c r="X540" s="280"/>
      <c r="Y540" s="280"/>
      <c r="Z540" s="280"/>
    </row>
    <row r="541" spans="1:26" x14ac:dyDescent="0.35">
      <c r="A541" s="238" t="s">
        <v>163</v>
      </c>
      <c r="B541" s="396"/>
      <c r="C541" s="263" t="s">
        <v>60</v>
      </c>
      <c r="D541" s="273"/>
      <c r="E541" s="291" t="s">
        <v>170</v>
      </c>
      <c r="F541" s="291" t="s">
        <v>170</v>
      </c>
      <c r="G541" s="291" t="s">
        <v>170</v>
      </c>
      <c r="H541" s="291" t="s">
        <v>170</v>
      </c>
      <c r="I541" s="291" t="s">
        <v>170</v>
      </c>
      <c r="J541" s="291" t="s">
        <v>170</v>
      </c>
      <c r="K541" s="291" t="s">
        <v>170</v>
      </c>
      <c r="L541" s="291" t="s">
        <v>170</v>
      </c>
      <c r="M541" s="291" t="s">
        <v>170</v>
      </c>
      <c r="N541" s="291" t="s">
        <v>170</v>
      </c>
      <c r="O541" s="291" t="s">
        <v>170</v>
      </c>
      <c r="P541" s="291" t="s">
        <v>170</v>
      </c>
      <c r="Q541" s="291" t="s">
        <v>170</v>
      </c>
      <c r="R541" s="291" t="s">
        <v>170</v>
      </c>
      <c r="S541" s="291" t="s">
        <v>170</v>
      </c>
      <c r="T541" s="291" t="s">
        <v>170</v>
      </c>
      <c r="U541" s="291" t="s">
        <v>170</v>
      </c>
      <c r="X541" s="280"/>
      <c r="Y541" s="280"/>
      <c r="Z541" s="280"/>
    </row>
    <row r="542" spans="1:26" x14ac:dyDescent="0.35">
      <c r="A542" s="238" t="s">
        <v>163</v>
      </c>
      <c r="B542" s="396"/>
      <c r="C542" s="263" t="s">
        <v>61</v>
      </c>
      <c r="D542" s="280"/>
      <c r="E542" s="291" t="s">
        <v>170</v>
      </c>
      <c r="F542" s="291" t="s">
        <v>170</v>
      </c>
      <c r="G542" s="291" t="s">
        <v>170</v>
      </c>
      <c r="H542" s="291" t="s">
        <v>170</v>
      </c>
      <c r="I542" s="291" t="s">
        <v>170</v>
      </c>
      <c r="J542" s="291" t="s">
        <v>170</v>
      </c>
      <c r="K542" s="291" t="s">
        <v>170</v>
      </c>
      <c r="L542" s="291" t="s">
        <v>170</v>
      </c>
      <c r="M542" s="291" t="s">
        <v>170</v>
      </c>
      <c r="N542" s="291" t="s">
        <v>170</v>
      </c>
      <c r="O542" s="291" t="s">
        <v>170</v>
      </c>
      <c r="P542" s="291" t="s">
        <v>170</v>
      </c>
      <c r="Q542" s="291" t="s">
        <v>170</v>
      </c>
      <c r="R542" s="291" t="s">
        <v>170</v>
      </c>
      <c r="S542" s="291" t="s">
        <v>170</v>
      </c>
      <c r="T542" s="291" t="s">
        <v>170</v>
      </c>
      <c r="U542" s="291" t="s">
        <v>170</v>
      </c>
      <c r="X542" s="280"/>
      <c r="Y542" s="280"/>
      <c r="Z542" s="280"/>
    </row>
    <row r="543" spans="1:26" x14ac:dyDescent="0.35">
      <c r="A543" s="238" t="s">
        <v>163</v>
      </c>
      <c r="B543" s="396"/>
      <c r="C543" s="263" t="s">
        <v>62</v>
      </c>
      <c r="D543" s="280"/>
      <c r="E543" s="291" t="s">
        <v>170</v>
      </c>
      <c r="F543" s="291" t="s">
        <v>170</v>
      </c>
      <c r="G543" s="291" t="s">
        <v>170</v>
      </c>
      <c r="H543" s="291" t="s">
        <v>170</v>
      </c>
      <c r="I543" s="291" t="s">
        <v>170</v>
      </c>
      <c r="J543" s="291" t="s">
        <v>170</v>
      </c>
      <c r="K543" s="291" t="s">
        <v>170</v>
      </c>
      <c r="L543" s="291" t="s">
        <v>170</v>
      </c>
      <c r="M543" s="291" t="s">
        <v>170</v>
      </c>
      <c r="N543" s="291" t="s">
        <v>170</v>
      </c>
      <c r="O543" s="291" t="s">
        <v>170</v>
      </c>
      <c r="P543" s="291" t="s">
        <v>170</v>
      </c>
      <c r="Q543" s="291" t="s">
        <v>170</v>
      </c>
      <c r="R543" s="291" t="s">
        <v>170</v>
      </c>
      <c r="S543" s="291" t="s">
        <v>170</v>
      </c>
      <c r="T543" s="291" t="s">
        <v>170</v>
      </c>
      <c r="U543" s="291" t="s">
        <v>170</v>
      </c>
      <c r="X543" s="280"/>
      <c r="Y543" s="280"/>
      <c r="Z543" s="280"/>
    </row>
    <row r="544" spans="1:26" x14ac:dyDescent="0.35">
      <c r="A544" s="238" t="s">
        <v>163</v>
      </c>
      <c r="B544" s="397"/>
      <c r="C544" s="282" t="s">
        <v>63</v>
      </c>
      <c r="D544" s="283"/>
      <c r="E544" s="291" t="s">
        <v>170</v>
      </c>
      <c r="F544" s="291" t="s">
        <v>170</v>
      </c>
      <c r="G544" s="291" t="s">
        <v>170</v>
      </c>
      <c r="H544" s="291" t="s">
        <v>170</v>
      </c>
      <c r="I544" s="291" t="s">
        <v>170</v>
      </c>
      <c r="J544" s="291" t="s">
        <v>170</v>
      </c>
      <c r="K544" s="291" t="s">
        <v>170</v>
      </c>
      <c r="L544" s="291" t="s">
        <v>170</v>
      </c>
      <c r="M544" s="291" t="s">
        <v>170</v>
      </c>
      <c r="N544" s="291" t="s">
        <v>170</v>
      </c>
      <c r="O544" s="291" t="s">
        <v>170</v>
      </c>
      <c r="P544" s="291" t="s">
        <v>170</v>
      </c>
      <c r="Q544" s="291" t="s">
        <v>170</v>
      </c>
      <c r="R544" s="291" t="s">
        <v>170</v>
      </c>
      <c r="S544" s="291" t="s">
        <v>170</v>
      </c>
      <c r="T544" s="291" t="s">
        <v>170</v>
      </c>
      <c r="U544" s="291" t="s">
        <v>170</v>
      </c>
      <c r="X544" s="280"/>
      <c r="Y544" s="280"/>
      <c r="Z544" s="280"/>
    </row>
    <row r="545" spans="1:26" x14ac:dyDescent="0.35">
      <c r="A545" s="238" t="s">
        <v>163</v>
      </c>
      <c r="B545" s="395" t="s">
        <v>12</v>
      </c>
      <c r="C545" s="284" t="s">
        <v>59</v>
      </c>
      <c r="D545" s="312"/>
      <c r="E545" s="291" t="s">
        <v>170</v>
      </c>
      <c r="F545" s="291" t="s">
        <v>170</v>
      </c>
      <c r="G545" s="291" t="s">
        <v>170</v>
      </c>
      <c r="H545" s="291" t="s">
        <v>170</v>
      </c>
      <c r="I545" s="291" t="s">
        <v>170</v>
      </c>
      <c r="J545" s="291" t="s">
        <v>170</v>
      </c>
      <c r="K545" s="291" t="s">
        <v>170</v>
      </c>
      <c r="L545" s="291" t="s">
        <v>170</v>
      </c>
      <c r="M545" s="291" t="s">
        <v>170</v>
      </c>
      <c r="N545" s="291" t="s">
        <v>170</v>
      </c>
      <c r="O545" s="291" t="s">
        <v>170</v>
      </c>
      <c r="P545" s="291" t="s">
        <v>170</v>
      </c>
      <c r="Q545" s="291" t="s">
        <v>170</v>
      </c>
      <c r="R545" s="291" t="s">
        <v>170</v>
      </c>
      <c r="S545" s="291" t="s">
        <v>170</v>
      </c>
      <c r="T545" s="291" t="s">
        <v>170</v>
      </c>
      <c r="U545" s="291" t="s">
        <v>170</v>
      </c>
      <c r="X545" s="280"/>
      <c r="Y545" s="280"/>
      <c r="Z545" s="280"/>
    </row>
    <row r="546" spans="1:26" x14ac:dyDescent="0.35">
      <c r="A546" s="238" t="s">
        <v>163</v>
      </c>
      <c r="B546" s="396"/>
      <c r="C546" s="263" t="s">
        <v>60</v>
      </c>
      <c r="D546" s="280"/>
      <c r="E546" s="291" t="s">
        <v>170</v>
      </c>
      <c r="F546" s="291" t="s">
        <v>170</v>
      </c>
      <c r="G546" s="291" t="s">
        <v>170</v>
      </c>
      <c r="H546" s="291" t="s">
        <v>170</v>
      </c>
      <c r="I546" s="291" t="s">
        <v>170</v>
      </c>
      <c r="J546" s="291" t="s">
        <v>170</v>
      </c>
      <c r="K546" s="291" t="s">
        <v>170</v>
      </c>
      <c r="L546" s="291" t="s">
        <v>170</v>
      </c>
      <c r="M546" s="291" t="s">
        <v>170</v>
      </c>
      <c r="N546" s="291" t="s">
        <v>170</v>
      </c>
      <c r="O546" s="291" t="s">
        <v>170</v>
      </c>
      <c r="P546" s="291" t="s">
        <v>170</v>
      </c>
      <c r="Q546" s="291" t="s">
        <v>170</v>
      </c>
      <c r="R546" s="291" t="s">
        <v>170</v>
      </c>
      <c r="S546" s="291" t="s">
        <v>170</v>
      </c>
      <c r="T546" s="291" t="s">
        <v>170</v>
      </c>
      <c r="U546" s="291" t="s">
        <v>170</v>
      </c>
      <c r="X546" s="280"/>
      <c r="Y546" s="280"/>
      <c r="Z546" s="280"/>
    </row>
    <row r="547" spans="1:26" x14ac:dyDescent="0.35">
      <c r="A547" s="238" t="s">
        <v>163</v>
      </c>
      <c r="B547" s="396"/>
      <c r="C547" s="263" t="s">
        <v>61</v>
      </c>
      <c r="D547" s="280"/>
      <c r="E547" s="291" t="s">
        <v>170</v>
      </c>
      <c r="F547" s="291" t="s">
        <v>170</v>
      </c>
      <c r="G547" s="291" t="s">
        <v>170</v>
      </c>
      <c r="H547" s="291" t="s">
        <v>170</v>
      </c>
      <c r="I547" s="291" t="s">
        <v>170</v>
      </c>
      <c r="J547" s="291" t="s">
        <v>170</v>
      </c>
      <c r="K547" s="291" t="s">
        <v>170</v>
      </c>
      <c r="L547" s="291" t="s">
        <v>170</v>
      </c>
      <c r="M547" s="291" t="s">
        <v>170</v>
      </c>
      <c r="N547" s="291" t="s">
        <v>170</v>
      </c>
      <c r="O547" s="291" t="s">
        <v>170</v>
      </c>
      <c r="P547" s="291" t="s">
        <v>170</v>
      </c>
      <c r="Q547" s="291" t="s">
        <v>170</v>
      </c>
      <c r="R547" s="291" t="s">
        <v>170</v>
      </c>
      <c r="S547" s="291" t="s">
        <v>170</v>
      </c>
      <c r="T547" s="291" t="s">
        <v>170</v>
      </c>
      <c r="U547" s="291" t="s">
        <v>170</v>
      </c>
      <c r="X547" s="280"/>
      <c r="Y547" s="280"/>
      <c r="Z547" s="280"/>
    </row>
    <row r="548" spans="1:26" x14ac:dyDescent="0.35">
      <c r="A548" s="238" t="s">
        <v>163</v>
      </c>
      <c r="B548" s="396"/>
      <c r="C548" s="263" t="s">
        <v>62</v>
      </c>
      <c r="D548" s="280"/>
      <c r="E548" s="291" t="s">
        <v>170</v>
      </c>
      <c r="F548" s="291" t="s">
        <v>170</v>
      </c>
      <c r="G548" s="291" t="s">
        <v>170</v>
      </c>
      <c r="H548" s="291" t="s">
        <v>170</v>
      </c>
      <c r="I548" s="291" t="s">
        <v>170</v>
      </c>
      <c r="J548" s="291" t="s">
        <v>170</v>
      </c>
      <c r="K548" s="291" t="s">
        <v>170</v>
      </c>
      <c r="L548" s="291" t="s">
        <v>170</v>
      </c>
      <c r="M548" s="291" t="s">
        <v>170</v>
      </c>
      <c r="N548" s="291" t="s">
        <v>170</v>
      </c>
      <c r="O548" s="291" t="s">
        <v>170</v>
      </c>
      <c r="P548" s="291" t="s">
        <v>170</v>
      </c>
      <c r="Q548" s="291" t="s">
        <v>170</v>
      </c>
      <c r="R548" s="291" t="s">
        <v>170</v>
      </c>
      <c r="S548" s="291" t="s">
        <v>170</v>
      </c>
      <c r="T548" s="291" t="s">
        <v>170</v>
      </c>
      <c r="U548" s="291" t="s">
        <v>170</v>
      </c>
      <c r="X548" s="280"/>
      <c r="Y548" s="280"/>
      <c r="Z548" s="280"/>
    </row>
    <row r="549" spans="1:26" ht="15" thickBot="1" x14ac:dyDescent="0.4">
      <c r="A549" s="238" t="s">
        <v>163</v>
      </c>
      <c r="B549" s="401"/>
      <c r="C549" s="285" t="s">
        <v>63</v>
      </c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X549" s="280"/>
      <c r="Y549" s="280"/>
      <c r="Z549" s="280"/>
    </row>
    <row r="550" spans="1:26" x14ac:dyDescent="0.35">
      <c r="A550" s="238" t="s">
        <v>163</v>
      </c>
      <c r="B550" s="402" t="s">
        <v>92</v>
      </c>
      <c r="C550" s="279" t="s">
        <v>59</v>
      </c>
      <c r="D550" s="280"/>
      <c r="E550" s="291" t="s">
        <v>170</v>
      </c>
      <c r="F550" s="291" t="s">
        <v>170</v>
      </c>
      <c r="G550" s="291" t="s">
        <v>170</v>
      </c>
      <c r="H550" s="291" t="s">
        <v>170</v>
      </c>
      <c r="I550" s="291" t="s">
        <v>170</v>
      </c>
      <c r="J550" s="291" t="s">
        <v>170</v>
      </c>
      <c r="K550" s="291" t="s">
        <v>170</v>
      </c>
      <c r="L550" s="291" t="s">
        <v>170</v>
      </c>
      <c r="M550" s="291" t="s">
        <v>170</v>
      </c>
      <c r="N550" s="291" t="s">
        <v>170</v>
      </c>
      <c r="O550" s="291" t="s">
        <v>170</v>
      </c>
      <c r="P550" s="291" t="s">
        <v>170</v>
      </c>
      <c r="Q550" s="291" t="s">
        <v>170</v>
      </c>
      <c r="R550" s="291" t="s">
        <v>170</v>
      </c>
      <c r="S550" s="291" t="s">
        <v>170</v>
      </c>
      <c r="T550" s="291" t="s">
        <v>170</v>
      </c>
      <c r="U550" s="291" t="s">
        <v>170</v>
      </c>
      <c r="X550" s="107"/>
      <c r="Y550" s="107"/>
      <c r="Z550" s="107"/>
    </row>
    <row r="551" spans="1:26" x14ac:dyDescent="0.35">
      <c r="A551" s="238" t="s">
        <v>163</v>
      </c>
      <c r="B551" s="402"/>
      <c r="C551" s="263" t="s">
        <v>60</v>
      </c>
      <c r="D551" s="280"/>
      <c r="E551" s="291" t="s">
        <v>170</v>
      </c>
      <c r="F551" s="291" t="s">
        <v>170</v>
      </c>
      <c r="G551" s="291" t="s">
        <v>170</v>
      </c>
      <c r="H551" s="291" t="s">
        <v>170</v>
      </c>
      <c r="I551" s="291" t="s">
        <v>170</v>
      </c>
      <c r="J551" s="291" t="s">
        <v>170</v>
      </c>
      <c r="K551" s="291" t="s">
        <v>170</v>
      </c>
      <c r="L551" s="291" t="s">
        <v>170</v>
      </c>
      <c r="M551" s="291" t="s">
        <v>170</v>
      </c>
      <c r="N551" s="291" t="s">
        <v>170</v>
      </c>
      <c r="O551" s="291" t="s">
        <v>170</v>
      </c>
      <c r="P551" s="291" t="s">
        <v>170</v>
      </c>
      <c r="Q551" s="291" t="s">
        <v>170</v>
      </c>
      <c r="R551" s="291" t="s">
        <v>170</v>
      </c>
      <c r="S551" s="291" t="s">
        <v>170</v>
      </c>
      <c r="T551" s="291" t="s">
        <v>170</v>
      </c>
      <c r="U551" s="291" t="s">
        <v>170</v>
      </c>
      <c r="X551" s="280"/>
      <c r="Y551" s="280"/>
      <c r="Z551" s="280"/>
    </row>
    <row r="552" spans="1:26" x14ac:dyDescent="0.35">
      <c r="A552" s="238" t="s">
        <v>163</v>
      </c>
      <c r="B552" s="402"/>
      <c r="C552" s="263" t="s">
        <v>61</v>
      </c>
      <c r="D552" s="280"/>
      <c r="E552" s="291" t="s">
        <v>170</v>
      </c>
      <c r="F552" s="291" t="s">
        <v>170</v>
      </c>
      <c r="G552" s="291" t="s">
        <v>170</v>
      </c>
      <c r="H552" s="291" t="s">
        <v>170</v>
      </c>
      <c r="I552" s="291" t="s">
        <v>170</v>
      </c>
      <c r="J552" s="291" t="s">
        <v>170</v>
      </c>
      <c r="K552" s="291" t="s">
        <v>170</v>
      </c>
      <c r="L552" s="291" t="s">
        <v>170</v>
      </c>
      <c r="M552" s="291" t="s">
        <v>170</v>
      </c>
      <c r="N552" s="291" t="s">
        <v>170</v>
      </c>
      <c r="O552" s="291" t="s">
        <v>170</v>
      </c>
      <c r="P552" s="291" t="s">
        <v>170</v>
      </c>
      <c r="Q552" s="291" t="s">
        <v>170</v>
      </c>
      <c r="R552" s="291" t="s">
        <v>170</v>
      </c>
      <c r="S552" s="291" t="s">
        <v>170</v>
      </c>
      <c r="T552" s="291" t="s">
        <v>170</v>
      </c>
      <c r="U552" s="291" t="s">
        <v>170</v>
      </c>
      <c r="X552" s="280"/>
      <c r="Y552" s="280"/>
      <c r="Z552" s="280"/>
    </row>
    <row r="553" spans="1:26" x14ac:dyDescent="0.35">
      <c r="A553" s="238" t="s">
        <v>163</v>
      </c>
      <c r="B553" s="402"/>
      <c r="C553" s="263" t="s">
        <v>62</v>
      </c>
      <c r="D553" s="280"/>
      <c r="E553" s="291" t="s">
        <v>170</v>
      </c>
      <c r="F553" s="291" t="s">
        <v>170</v>
      </c>
      <c r="G553" s="291" t="s">
        <v>170</v>
      </c>
      <c r="H553" s="291" t="s">
        <v>170</v>
      </c>
      <c r="I553" s="291" t="s">
        <v>170</v>
      </c>
      <c r="J553" s="291" t="s">
        <v>170</v>
      </c>
      <c r="K553" s="291" t="s">
        <v>170</v>
      </c>
      <c r="L553" s="291" t="s">
        <v>170</v>
      </c>
      <c r="M553" s="291" t="s">
        <v>170</v>
      </c>
      <c r="N553" s="291" t="s">
        <v>170</v>
      </c>
      <c r="O553" s="291" t="s">
        <v>170</v>
      </c>
      <c r="P553" s="291" t="s">
        <v>170</v>
      </c>
      <c r="Q553" s="291" t="s">
        <v>170</v>
      </c>
      <c r="R553" s="291" t="s">
        <v>170</v>
      </c>
      <c r="S553" s="291" t="s">
        <v>170</v>
      </c>
      <c r="T553" s="291" t="s">
        <v>170</v>
      </c>
      <c r="U553" s="291" t="s">
        <v>170</v>
      </c>
      <c r="X553" s="280"/>
      <c r="Y553" s="280"/>
      <c r="Z553" s="280"/>
    </row>
    <row r="554" spans="1:26" x14ac:dyDescent="0.35">
      <c r="A554" s="238" t="s">
        <v>163</v>
      </c>
      <c r="B554" s="403"/>
      <c r="C554" s="287" t="s">
        <v>63</v>
      </c>
      <c r="D554" s="313"/>
      <c r="E554" s="291" t="s">
        <v>170</v>
      </c>
      <c r="F554" s="291" t="s">
        <v>170</v>
      </c>
      <c r="G554" s="291" t="s">
        <v>170</v>
      </c>
      <c r="H554" s="291" t="s">
        <v>170</v>
      </c>
      <c r="I554" s="291" t="s">
        <v>170</v>
      </c>
      <c r="J554" s="291" t="s">
        <v>170</v>
      </c>
      <c r="K554" s="291" t="s">
        <v>170</v>
      </c>
      <c r="L554" s="291" t="s">
        <v>170</v>
      </c>
      <c r="M554" s="291" t="s">
        <v>170</v>
      </c>
      <c r="N554" s="291" t="s">
        <v>170</v>
      </c>
      <c r="O554" s="291" t="s">
        <v>170</v>
      </c>
      <c r="P554" s="291" t="s">
        <v>170</v>
      </c>
      <c r="Q554" s="291" t="s">
        <v>170</v>
      </c>
      <c r="R554" s="291" t="s">
        <v>170</v>
      </c>
      <c r="S554" s="291" t="s">
        <v>170</v>
      </c>
      <c r="T554" s="291" t="s">
        <v>170</v>
      </c>
      <c r="U554" s="291" t="s">
        <v>170</v>
      </c>
      <c r="X554" s="280"/>
      <c r="Y554" s="280"/>
      <c r="Z554" s="280"/>
    </row>
    <row r="555" spans="1:26" x14ac:dyDescent="0.35">
      <c r="A555" s="238" t="s">
        <v>163</v>
      </c>
      <c r="B555" s="395" t="s">
        <v>93</v>
      </c>
      <c r="C555" s="284" t="s">
        <v>59</v>
      </c>
      <c r="D555" s="312"/>
      <c r="E555" s="291" t="s">
        <v>170</v>
      </c>
      <c r="F555" s="291" t="s">
        <v>170</v>
      </c>
      <c r="G555" s="291" t="s">
        <v>170</v>
      </c>
      <c r="H555" s="291" t="s">
        <v>170</v>
      </c>
      <c r="I555" s="291" t="s">
        <v>170</v>
      </c>
      <c r="J555" s="291" t="s">
        <v>170</v>
      </c>
      <c r="K555" s="291" t="s">
        <v>170</v>
      </c>
      <c r="L555" s="291" t="s">
        <v>170</v>
      </c>
      <c r="M555" s="291" t="s">
        <v>170</v>
      </c>
      <c r="N555" s="291" t="s">
        <v>170</v>
      </c>
      <c r="O555" s="291" t="s">
        <v>170</v>
      </c>
      <c r="P555" s="291" t="s">
        <v>170</v>
      </c>
      <c r="Q555" s="291" t="s">
        <v>170</v>
      </c>
      <c r="R555" s="291" t="s">
        <v>170</v>
      </c>
      <c r="S555" s="291" t="s">
        <v>170</v>
      </c>
      <c r="T555" s="291" t="s">
        <v>170</v>
      </c>
      <c r="U555" s="291" t="s">
        <v>170</v>
      </c>
      <c r="X555" s="107"/>
      <c r="Y555" s="107"/>
      <c r="Z555" s="107"/>
    </row>
    <row r="556" spans="1:26" x14ac:dyDescent="0.35">
      <c r="A556" s="238" t="s">
        <v>163</v>
      </c>
      <c r="B556" s="396"/>
      <c r="C556" s="263" t="s">
        <v>60</v>
      </c>
      <c r="D556" s="280"/>
      <c r="E556" s="291" t="s">
        <v>170</v>
      </c>
      <c r="F556" s="291" t="s">
        <v>170</v>
      </c>
      <c r="G556" s="291" t="s">
        <v>170</v>
      </c>
      <c r="H556" s="291" t="s">
        <v>170</v>
      </c>
      <c r="I556" s="291" t="s">
        <v>170</v>
      </c>
      <c r="J556" s="291" t="s">
        <v>170</v>
      </c>
      <c r="K556" s="291" t="s">
        <v>170</v>
      </c>
      <c r="L556" s="291" t="s">
        <v>170</v>
      </c>
      <c r="M556" s="291" t="s">
        <v>170</v>
      </c>
      <c r="N556" s="291" t="s">
        <v>170</v>
      </c>
      <c r="O556" s="291" t="s">
        <v>170</v>
      </c>
      <c r="P556" s="291" t="s">
        <v>170</v>
      </c>
      <c r="Q556" s="291" t="s">
        <v>170</v>
      </c>
      <c r="R556" s="291" t="s">
        <v>170</v>
      </c>
      <c r="S556" s="291" t="s">
        <v>170</v>
      </c>
      <c r="T556" s="291" t="s">
        <v>170</v>
      </c>
      <c r="U556" s="291" t="s">
        <v>170</v>
      </c>
      <c r="X556" s="280"/>
      <c r="Y556" s="280"/>
      <c r="Z556" s="280"/>
    </row>
    <row r="557" spans="1:26" x14ac:dyDescent="0.35">
      <c r="A557" s="238" t="s">
        <v>163</v>
      </c>
      <c r="B557" s="396"/>
      <c r="C557" s="263" t="s">
        <v>61</v>
      </c>
      <c r="D557" s="280"/>
      <c r="E557" s="291" t="s">
        <v>170</v>
      </c>
      <c r="F557" s="291" t="s">
        <v>170</v>
      </c>
      <c r="G557" s="291" t="s">
        <v>170</v>
      </c>
      <c r="H557" s="291" t="s">
        <v>170</v>
      </c>
      <c r="I557" s="291" t="s">
        <v>170</v>
      </c>
      <c r="J557" s="291" t="s">
        <v>170</v>
      </c>
      <c r="K557" s="291" t="s">
        <v>170</v>
      </c>
      <c r="L557" s="291" t="s">
        <v>170</v>
      </c>
      <c r="M557" s="291" t="s">
        <v>170</v>
      </c>
      <c r="N557" s="291" t="s">
        <v>170</v>
      </c>
      <c r="O557" s="291" t="s">
        <v>170</v>
      </c>
      <c r="P557" s="291" t="s">
        <v>170</v>
      </c>
      <c r="Q557" s="291" t="s">
        <v>170</v>
      </c>
      <c r="R557" s="291" t="s">
        <v>170</v>
      </c>
      <c r="S557" s="291" t="s">
        <v>170</v>
      </c>
      <c r="T557" s="291" t="s">
        <v>170</v>
      </c>
      <c r="U557" s="291" t="s">
        <v>170</v>
      </c>
      <c r="X557" s="280"/>
      <c r="Y557" s="280"/>
      <c r="Z557" s="280"/>
    </row>
    <row r="558" spans="1:26" x14ac:dyDescent="0.35">
      <c r="A558" s="238" t="s">
        <v>163</v>
      </c>
      <c r="B558" s="396"/>
      <c r="C558" s="263" t="s">
        <v>62</v>
      </c>
      <c r="D558" s="280"/>
      <c r="E558" s="291" t="s">
        <v>170</v>
      </c>
      <c r="F558" s="291" t="s">
        <v>170</v>
      </c>
      <c r="G558" s="291" t="s">
        <v>170</v>
      </c>
      <c r="H558" s="291" t="s">
        <v>170</v>
      </c>
      <c r="I558" s="291" t="s">
        <v>170</v>
      </c>
      <c r="J558" s="291" t="s">
        <v>170</v>
      </c>
      <c r="K558" s="291" t="s">
        <v>170</v>
      </c>
      <c r="L558" s="291" t="s">
        <v>170</v>
      </c>
      <c r="M558" s="291" t="s">
        <v>170</v>
      </c>
      <c r="N558" s="291" t="s">
        <v>170</v>
      </c>
      <c r="O558" s="291" t="s">
        <v>170</v>
      </c>
      <c r="P558" s="291" t="s">
        <v>170</v>
      </c>
      <c r="Q558" s="291" t="s">
        <v>170</v>
      </c>
      <c r="R558" s="291" t="s">
        <v>170</v>
      </c>
      <c r="S558" s="291" t="s">
        <v>170</v>
      </c>
      <c r="T558" s="291" t="s">
        <v>170</v>
      </c>
      <c r="U558" s="291" t="s">
        <v>170</v>
      </c>
      <c r="X558" s="280"/>
      <c r="Y558" s="280"/>
      <c r="Z558" s="280"/>
    </row>
    <row r="559" spans="1:26" x14ac:dyDescent="0.35">
      <c r="A559" s="238" t="s">
        <v>163</v>
      </c>
      <c r="B559" s="397"/>
      <c r="C559" s="282" t="s">
        <v>63</v>
      </c>
      <c r="D559" s="283"/>
      <c r="E559" s="291" t="s">
        <v>170</v>
      </c>
      <c r="F559" s="291" t="s">
        <v>170</v>
      </c>
      <c r="G559" s="291" t="s">
        <v>170</v>
      </c>
      <c r="H559" s="291" t="s">
        <v>170</v>
      </c>
      <c r="I559" s="291" t="s">
        <v>170</v>
      </c>
      <c r="J559" s="291" t="s">
        <v>170</v>
      </c>
      <c r="K559" s="291" t="s">
        <v>170</v>
      </c>
      <c r="L559" s="291" t="s">
        <v>170</v>
      </c>
      <c r="M559" s="291" t="s">
        <v>170</v>
      </c>
      <c r="N559" s="291" t="s">
        <v>170</v>
      </c>
      <c r="O559" s="291" t="s">
        <v>170</v>
      </c>
      <c r="P559" s="291" t="s">
        <v>170</v>
      </c>
      <c r="Q559" s="291" t="s">
        <v>170</v>
      </c>
      <c r="R559" s="291" t="s">
        <v>170</v>
      </c>
      <c r="S559" s="291" t="s">
        <v>170</v>
      </c>
      <c r="T559" s="291" t="s">
        <v>170</v>
      </c>
      <c r="U559" s="291" t="s">
        <v>170</v>
      </c>
      <c r="X559" s="280"/>
      <c r="Y559" s="280"/>
      <c r="Z559" s="280"/>
    </row>
    <row r="560" spans="1:26" x14ac:dyDescent="0.35">
      <c r="A560" s="238" t="s">
        <v>163</v>
      </c>
      <c r="B560" s="402" t="s">
        <v>94</v>
      </c>
      <c r="C560" s="279" t="s">
        <v>59</v>
      </c>
      <c r="D560" s="280"/>
      <c r="E560" s="291" t="s">
        <v>170</v>
      </c>
      <c r="F560" s="291" t="s">
        <v>170</v>
      </c>
      <c r="G560" s="291" t="s">
        <v>170</v>
      </c>
      <c r="H560" s="291" t="s">
        <v>170</v>
      </c>
      <c r="I560" s="291" t="s">
        <v>170</v>
      </c>
      <c r="J560" s="291" t="s">
        <v>170</v>
      </c>
      <c r="K560" s="291" t="s">
        <v>170</v>
      </c>
      <c r="L560" s="291" t="s">
        <v>170</v>
      </c>
      <c r="M560" s="291" t="s">
        <v>170</v>
      </c>
      <c r="N560" s="291" t="s">
        <v>170</v>
      </c>
      <c r="O560" s="291" t="s">
        <v>170</v>
      </c>
      <c r="P560" s="291" t="s">
        <v>170</v>
      </c>
      <c r="Q560" s="291" t="s">
        <v>170</v>
      </c>
      <c r="R560" s="291" t="s">
        <v>170</v>
      </c>
      <c r="S560" s="291" t="s">
        <v>170</v>
      </c>
      <c r="T560" s="291" t="s">
        <v>170</v>
      </c>
      <c r="U560" s="291" t="s">
        <v>170</v>
      </c>
      <c r="X560" s="280"/>
      <c r="Y560" s="280"/>
      <c r="Z560" s="280"/>
    </row>
    <row r="561" spans="1:26" x14ac:dyDescent="0.35">
      <c r="A561" s="238" t="s">
        <v>163</v>
      </c>
      <c r="B561" s="402"/>
      <c r="C561" s="263" t="s">
        <v>60</v>
      </c>
      <c r="D561" s="280"/>
      <c r="E561" s="291" t="s">
        <v>170</v>
      </c>
      <c r="F561" s="291" t="s">
        <v>170</v>
      </c>
      <c r="G561" s="291" t="s">
        <v>170</v>
      </c>
      <c r="H561" s="291" t="s">
        <v>170</v>
      </c>
      <c r="I561" s="291" t="s">
        <v>170</v>
      </c>
      <c r="J561" s="291" t="s">
        <v>170</v>
      </c>
      <c r="K561" s="291" t="s">
        <v>170</v>
      </c>
      <c r="L561" s="291" t="s">
        <v>170</v>
      </c>
      <c r="M561" s="291" t="s">
        <v>170</v>
      </c>
      <c r="N561" s="291" t="s">
        <v>170</v>
      </c>
      <c r="O561" s="291" t="s">
        <v>170</v>
      </c>
      <c r="P561" s="291" t="s">
        <v>170</v>
      </c>
      <c r="Q561" s="291" t="s">
        <v>170</v>
      </c>
      <c r="R561" s="291" t="s">
        <v>170</v>
      </c>
      <c r="S561" s="291" t="s">
        <v>170</v>
      </c>
      <c r="T561" s="291" t="s">
        <v>170</v>
      </c>
      <c r="U561" s="291" t="s">
        <v>170</v>
      </c>
      <c r="X561" s="280"/>
      <c r="Y561" s="280"/>
      <c r="Z561" s="280"/>
    </row>
    <row r="562" spans="1:26" x14ac:dyDescent="0.35">
      <c r="A562" s="238" t="s">
        <v>163</v>
      </c>
      <c r="B562" s="402"/>
      <c r="C562" s="263" t="s">
        <v>61</v>
      </c>
      <c r="D562" s="280"/>
      <c r="E562" s="291" t="s">
        <v>170</v>
      </c>
      <c r="F562" s="291" t="s">
        <v>170</v>
      </c>
      <c r="G562" s="291" t="s">
        <v>170</v>
      </c>
      <c r="H562" s="291" t="s">
        <v>170</v>
      </c>
      <c r="I562" s="291" t="s">
        <v>170</v>
      </c>
      <c r="J562" s="291" t="s">
        <v>170</v>
      </c>
      <c r="K562" s="291" t="s">
        <v>170</v>
      </c>
      <c r="L562" s="291" t="s">
        <v>170</v>
      </c>
      <c r="M562" s="291" t="s">
        <v>170</v>
      </c>
      <c r="N562" s="291" t="s">
        <v>170</v>
      </c>
      <c r="O562" s="291" t="s">
        <v>170</v>
      </c>
      <c r="P562" s="291" t="s">
        <v>170</v>
      </c>
      <c r="Q562" s="291" t="s">
        <v>170</v>
      </c>
      <c r="R562" s="291" t="s">
        <v>170</v>
      </c>
      <c r="S562" s="291" t="s">
        <v>170</v>
      </c>
      <c r="T562" s="291" t="s">
        <v>170</v>
      </c>
      <c r="U562" s="291" t="s">
        <v>170</v>
      </c>
      <c r="X562" s="280"/>
      <c r="Y562" s="280"/>
      <c r="Z562" s="280"/>
    </row>
    <row r="563" spans="1:26" x14ac:dyDescent="0.35">
      <c r="A563" s="238" t="s">
        <v>163</v>
      </c>
      <c r="B563" s="402"/>
      <c r="C563" s="263" t="s">
        <v>62</v>
      </c>
      <c r="D563" s="280"/>
      <c r="E563" s="291" t="s">
        <v>170</v>
      </c>
      <c r="F563" s="291" t="s">
        <v>170</v>
      </c>
      <c r="G563" s="291" t="s">
        <v>170</v>
      </c>
      <c r="H563" s="291" t="s">
        <v>170</v>
      </c>
      <c r="I563" s="291" t="s">
        <v>170</v>
      </c>
      <c r="J563" s="291" t="s">
        <v>170</v>
      </c>
      <c r="K563" s="291" t="s">
        <v>170</v>
      </c>
      <c r="L563" s="291" t="s">
        <v>170</v>
      </c>
      <c r="M563" s="291" t="s">
        <v>170</v>
      </c>
      <c r="N563" s="291" t="s">
        <v>170</v>
      </c>
      <c r="O563" s="291" t="s">
        <v>170</v>
      </c>
      <c r="P563" s="291" t="s">
        <v>170</v>
      </c>
      <c r="Q563" s="291" t="s">
        <v>170</v>
      </c>
      <c r="R563" s="291" t="s">
        <v>170</v>
      </c>
      <c r="S563" s="291" t="s">
        <v>170</v>
      </c>
      <c r="T563" s="291" t="s">
        <v>170</v>
      </c>
      <c r="U563" s="291" t="s">
        <v>170</v>
      </c>
      <c r="X563" s="280"/>
      <c r="Y563" s="280"/>
      <c r="Z563" s="280"/>
    </row>
    <row r="564" spans="1:26" x14ac:dyDescent="0.35">
      <c r="A564" s="238" t="s">
        <v>163</v>
      </c>
      <c r="B564" s="404"/>
      <c r="C564" s="288" t="s">
        <v>63</v>
      </c>
      <c r="D564" s="289"/>
      <c r="E564" s="268" t="s">
        <v>170</v>
      </c>
      <c r="F564" s="268" t="s">
        <v>170</v>
      </c>
      <c r="G564" s="268" t="s">
        <v>170</v>
      </c>
      <c r="H564" s="268" t="s">
        <v>170</v>
      </c>
      <c r="I564" s="268" t="s">
        <v>170</v>
      </c>
      <c r="J564" s="268" t="s">
        <v>170</v>
      </c>
      <c r="K564" s="268" t="s">
        <v>170</v>
      </c>
      <c r="L564" s="268" t="s">
        <v>170</v>
      </c>
      <c r="M564" s="268" t="s">
        <v>170</v>
      </c>
      <c r="N564" s="268" t="s">
        <v>170</v>
      </c>
      <c r="O564" s="268" t="s">
        <v>170</v>
      </c>
      <c r="P564" s="268" t="s">
        <v>170</v>
      </c>
      <c r="Q564" s="268" t="s">
        <v>170</v>
      </c>
      <c r="R564" s="268" t="s">
        <v>170</v>
      </c>
      <c r="S564" s="268" t="s">
        <v>170</v>
      </c>
      <c r="T564" s="268" t="s">
        <v>170</v>
      </c>
      <c r="U564" s="268" t="s">
        <v>170</v>
      </c>
      <c r="X564" s="280"/>
      <c r="Y564" s="280"/>
      <c r="Z564" s="280"/>
    </row>
  </sheetData>
  <mergeCells count="98">
    <mergeCell ref="B555:B559"/>
    <mergeCell ref="B560:B564"/>
    <mergeCell ref="B525:B529"/>
    <mergeCell ref="B530:B534"/>
    <mergeCell ref="B535:B539"/>
    <mergeCell ref="B540:B544"/>
    <mergeCell ref="B545:B549"/>
    <mergeCell ref="B550:B554"/>
    <mergeCell ref="B520:B524"/>
    <mergeCell ref="B456:B460"/>
    <mergeCell ref="B461:B465"/>
    <mergeCell ref="B466:B470"/>
    <mergeCell ref="B471:B475"/>
    <mergeCell ref="B476:B480"/>
    <mergeCell ref="B481:B485"/>
    <mergeCell ref="B489:B499"/>
    <mergeCell ref="B500:B504"/>
    <mergeCell ref="B505:B509"/>
    <mergeCell ref="B510:B514"/>
    <mergeCell ref="B515:B519"/>
    <mergeCell ref="B451:B455"/>
    <mergeCell ref="B387:B391"/>
    <mergeCell ref="B392:B396"/>
    <mergeCell ref="B397:B401"/>
    <mergeCell ref="B402:B406"/>
    <mergeCell ref="B410:B420"/>
    <mergeCell ref="B421:B425"/>
    <mergeCell ref="B426:B430"/>
    <mergeCell ref="B431:B435"/>
    <mergeCell ref="B436:B440"/>
    <mergeCell ref="B441:B445"/>
    <mergeCell ref="B446:B450"/>
    <mergeCell ref="B382:B386"/>
    <mergeCell ref="B318:B322"/>
    <mergeCell ref="B323:B327"/>
    <mergeCell ref="B331:B341"/>
    <mergeCell ref="B342:B346"/>
    <mergeCell ref="B347:B351"/>
    <mergeCell ref="B352:B356"/>
    <mergeCell ref="B357:B361"/>
    <mergeCell ref="B362:B366"/>
    <mergeCell ref="B367:B371"/>
    <mergeCell ref="B372:B376"/>
    <mergeCell ref="B377:B381"/>
    <mergeCell ref="B313:B317"/>
    <mergeCell ref="B252:B262"/>
    <mergeCell ref="B263:B267"/>
    <mergeCell ref="B268:B272"/>
    <mergeCell ref="B273:B277"/>
    <mergeCell ref="B278:B282"/>
    <mergeCell ref="B283:B287"/>
    <mergeCell ref="B288:B292"/>
    <mergeCell ref="B293:B297"/>
    <mergeCell ref="B298:B302"/>
    <mergeCell ref="B303:B307"/>
    <mergeCell ref="B308:B312"/>
    <mergeCell ref="B244:B248"/>
    <mergeCell ref="B189:B193"/>
    <mergeCell ref="B194:B198"/>
    <mergeCell ref="B199:B203"/>
    <mergeCell ref="B204:B208"/>
    <mergeCell ref="B209:B213"/>
    <mergeCell ref="B214:B218"/>
    <mergeCell ref="B219:B223"/>
    <mergeCell ref="B224:B228"/>
    <mergeCell ref="B229:B233"/>
    <mergeCell ref="B234:B238"/>
    <mergeCell ref="B239:B243"/>
    <mergeCell ref="B184:B188"/>
    <mergeCell ref="B120:B124"/>
    <mergeCell ref="B125:B129"/>
    <mergeCell ref="B130:B134"/>
    <mergeCell ref="B135:B139"/>
    <mergeCell ref="B140:B144"/>
    <mergeCell ref="B145:B149"/>
    <mergeCell ref="B150:B154"/>
    <mergeCell ref="B155:B159"/>
    <mergeCell ref="B160:B164"/>
    <mergeCell ref="B165:B169"/>
    <mergeCell ref="B173:B183"/>
    <mergeCell ref="B115:B119"/>
    <mergeCell ref="B44:B48"/>
    <mergeCell ref="B49:B53"/>
    <mergeCell ref="B54:B58"/>
    <mergeCell ref="B59:B63"/>
    <mergeCell ref="B64:B68"/>
    <mergeCell ref="B69:B73"/>
    <mergeCell ref="B74:B78"/>
    <mergeCell ref="B79:B83"/>
    <mergeCell ref="B94:B104"/>
    <mergeCell ref="B105:B109"/>
    <mergeCell ref="B110:B114"/>
    <mergeCell ref="B39:B43"/>
    <mergeCell ref="B8:B18"/>
    <mergeCell ref="B19:B23"/>
    <mergeCell ref="B24:B28"/>
    <mergeCell ref="B29:B33"/>
    <mergeCell ref="B34:B38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00B0F0"/>
  </sheetPr>
  <dimension ref="A1:V564"/>
  <sheetViews>
    <sheetView zoomScale="70" zoomScaleNormal="70" zoomScalePageLayoutView="70" workbookViewId="0">
      <pane xSplit="3" ySplit="7" topLeftCell="S8" activePane="bottomRight" state="frozen"/>
      <selection activeCell="R2" sqref="R2"/>
      <selection pane="topRight" activeCell="R2" sqref="R2"/>
      <selection pane="bottomLeft" activeCell="R2" sqref="R2"/>
      <selection pane="bottomRight" activeCell="B535" sqref="B535:B539"/>
    </sheetView>
  </sheetViews>
  <sheetFormatPr defaultColWidth="8.81640625" defaultRowHeight="14.5" x14ac:dyDescent="0.35"/>
  <cols>
    <col min="1" max="1" width="17.81640625" style="174" customWidth="1"/>
    <col min="2" max="2" width="50.81640625" style="174" customWidth="1"/>
    <col min="3" max="3" width="50.453125" style="174" bestFit="1" customWidth="1"/>
    <col min="4" max="21" width="27.81640625" style="174" customWidth="1"/>
    <col min="22" max="22" width="8.81640625" style="174" customWidth="1"/>
    <col min="23" max="23" width="8.81640625" style="174"/>
    <col min="24" max="24" width="2.1796875" style="174" bestFit="1" customWidth="1"/>
    <col min="25" max="16384" width="8.81640625" style="174"/>
  </cols>
  <sheetData>
    <row r="1" spans="1:22" x14ac:dyDescent="0.35"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</row>
    <row r="2" spans="1:22" ht="18.5" x14ac:dyDescent="0.35">
      <c r="B2" s="315" t="s">
        <v>131</v>
      </c>
      <c r="C2" s="175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</row>
    <row r="3" spans="1:22" x14ac:dyDescent="0.35">
      <c r="B3" s="177" t="s">
        <v>90</v>
      </c>
      <c r="C3" s="177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</row>
    <row r="4" spans="1:22" x14ac:dyDescent="0.35">
      <c r="B4" s="177" t="s">
        <v>91</v>
      </c>
      <c r="C4" s="177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6"/>
      <c r="U4" s="178"/>
    </row>
    <row r="5" spans="1:22" x14ac:dyDescent="0.35">
      <c r="B5" s="177"/>
      <c r="C5" s="177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9"/>
      <c r="U5" s="178"/>
    </row>
    <row r="6" spans="1:22" x14ac:dyDescent="0.35">
      <c r="B6" s="177"/>
      <c r="C6" s="177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</row>
    <row r="7" spans="1:22" ht="15" customHeight="1" x14ac:dyDescent="0.35">
      <c r="A7" s="180" t="s">
        <v>104</v>
      </c>
      <c r="B7" s="180" t="s">
        <v>57</v>
      </c>
      <c r="C7" s="180" t="s">
        <v>58</v>
      </c>
      <c r="D7" s="181" t="s">
        <v>145</v>
      </c>
      <c r="E7" s="181" t="s">
        <v>146</v>
      </c>
      <c r="F7" s="181" t="s">
        <v>147</v>
      </c>
      <c r="G7" s="181" t="s">
        <v>148</v>
      </c>
      <c r="H7" s="181" t="s">
        <v>149</v>
      </c>
      <c r="I7" s="181" t="s">
        <v>150</v>
      </c>
      <c r="J7" s="181" t="s">
        <v>151</v>
      </c>
      <c r="K7" s="181" t="s">
        <v>152</v>
      </c>
      <c r="L7" s="181" t="s">
        <v>153</v>
      </c>
      <c r="M7" s="181" t="s">
        <v>154</v>
      </c>
      <c r="N7" s="181" t="s">
        <v>155</v>
      </c>
      <c r="O7" s="181" t="s">
        <v>156</v>
      </c>
      <c r="P7" s="181" t="s">
        <v>157</v>
      </c>
      <c r="Q7" s="181" t="s">
        <v>158</v>
      </c>
      <c r="R7" s="181" t="s">
        <v>159</v>
      </c>
      <c r="S7" s="181" t="s">
        <v>160</v>
      </c>
      <c r="T7" s="227" t="s">
        <v>164</v>
      </c>
      <c r="U7" s="227" t="s">
        <v>165</v>
      </c>
      <c r="V7" s="230" t="s">
        <v>186</v>
      </c>
    </row>
    <row r="8" spans="1:22" ht="15" customHeight="1" x14ac:dyDescent="0.35">
      <c r="A8" s="174" t="s">
        <v>131</v>
      </c>
      <c r="B8" s="405" t="s">
        <v>0</v>
      </c>
      <c r="C8" s="182" t="s">
        <v>125</v>
      </c>
      <c r="D8" s="183">
        <f t="shared" ref="D8:R8" si="0">D11+D18</f>
        <v>1746651100000</v>
      </c>
      <c r="E8" s="183">
        <f t="shared" si="0"/>
        <v>1787131000000</v>
      </c>
      <c r="F8" s="183">
        <f t="shared" si="0"/>
        <v>1575381000000</v>
      </c>
      <c r="G8" s="183">
        <f t="shared" si="0"/>
        <v>2200069000000</v>
      </c>
      <c r="H8" s="183">
        <f t="shared" si="0"/>
        <v>2055809000000</v>
      </c>
      <c r="I8" s="183">
        <f t="shared" si="0"/>
        <v>2284778000000</v>
      </c>
      <c r="J8" s="183">
        <f t="shared" si="0"/>
        <v>2342795000000</v>
      </c>
      <c r="K8" s="183">
        <f t="shared" si="0"/>
        <v>2821851000000</v>
      </c>
      <c r="L8" s="183">
        <f t="shared" si="0"/>
        <v>3977818000000</v>
      </c>
      <c r="M8" s="183">
        <f t="shared" si="0"/>
        <v>3721212500000</v>
      </c>
      <c r="N8" s="183">
        <f t="shared" si="0"/>
        <v>3846413200000</v>
      </c>
      <c r="O8" s="183">
        <f t="shared" si="0"/>
        <v>3598339000000</v>
      </c>
      <c r="P8" s="183">
        <f t="shared" si="0"/>
        <v>3770367533000</v>
      </c>
      <c r="Q8" s="183">
        <f t="shared" si="0"/>
        <v>5110424300000</v>
      </c>
      <c r="R8" s="183">
        <f t="shared" si="0"/>
        <v>4829366000000</v>
      </c>
      <c r="S8" s="183">
        <f>S11+S18</f>
        <v>4706697621930</v>
      </c>
      <c r="T8" s="183">
        <f t="shared" ref="T8:U8" si="1">T11+T18</f>
        <v>4670877000000</v>
      </c>
      <c r="U8" s="183">
        <f t="shared" si="1"/>
        <v>5608832000000</v>
      </c>
    </row>
    <row r="9" spans="1:22" ht="15" customHeight="1" x14ac:dyDescent="0.35">
      <c r="A9" s="174" t="s">
        <v>131</v>
      </c>
      <c r="B9" s="406"/>
      <c r="C9" s="182" t="s">
        <v>124</v>
      </c>
      <c r="D9" s="183">
        <f>D11+D16-D17</f>
        <v>1469011000000</v>
      </c>
      <c r="E9" s="183">
        <f>E11+E16-E17</f>
        <v>1460515000000</v>
      </c>
      <c r="F9" s="183">
        <f t="shared" ref="F9:T9" si="2">F11+F16-F17</f>
        <v>1600587000000</v>
      </c>
      <c r="G9" s="183">
        <f t="shared" si="2"/>
        <v>1748681000000</v>
      </c>
      <c r="H9" s="183">
        <f t="shared" si="2"/>
        <v>1824262000000</v>
      </c>
      <c r="I9" s="183">
        <f t="shared" si="2"/>
        <v>2001189000000</v>
      </c>
      <c r="J9" s="183">
        <f t="shared" si="2"/>
        <v>2230892000000</v>
      </c>
      <c r="K9" s="183">
        <f t="shared" si="2"/>
        <v>2485969000000</v>
      </c>
      <c r="L9" s="183">
        <f t="shared" si="2"/>
        <v>2949662000000</v>
      </c>
      <c r="M9" s="183">
        <f t="shared" si="2"/>
        <v>3523832600000</v>
      </c>
      <c r="N9" s="183">
        <f t="shared" si="2"/>
        <v>4357357900000</v>
      </c>
      <c r="O9" s="183">
        <f t="shared" si="2"/>
        <v>4462979000000</v>
      </c>
      <c r="P9" s="183">
        <f t="shared" si="2"/>
        <v>5075937533000</v>
      </c>
      <c r="Q9" s="183">
        <f t="shared" si="2"/>
        <v>5302694300000</v>
      </c>
      <c r="R9" s="183">
        <f t="shared" si="2"/>
        <v>5166515000000</v>
      </c>
      <c r="S9" s="183">
        <f t="shared" si="2"/>
        <v>5749038495930</v>
      </c>
      <c r="T9" s="183">
        <f t="shared" si="2"/>
        <v>6916431000000</v>
      </c>
      <c r="U9" s="183">
        <f>U11+U16-U17</f>
        <v>6877192000000</v>
      </c>
    </row>
    <row r="10" spans="1:22" ht="15" customHeight="1" x14ac:dyDescent="0.35">
      <c r="A10" s="174" t="s">
        <v>131</v>
      </c>
      <c r="B10" s="406"/>
      <c r="C10" s="256" t="s">
        <v>126</v>
      </c>
      <c r="D10" s="183"/>
      <c r="E10" s="183"/>
      <c r="F10" s="183"/>
      <c r="G10" s="183"/>
      <c r="H10" s="183"/>
      <c r="I10" s="183"/>
      <c r="J10" s="183">
        <f>J19+J24+J29+J34+J39+J44+J49+J54+J59+J64</f>
        <v>1209234790000</v>
      </c>
      <c r="K10" s="183">
        <f t="shared" ref="K10:R10" si="3">K19+K24+K29+K34+K39+K44+K49+K54+K59+K64</f>
        <v>1375013110000</v>
      </c>
      <c r="L10" s="183">
        <f t="shared" si="3"/>
        <v>1789678040000</v>
      </c>
      <c r="M10" s="183">
        <f t="shared" si="3"/>
        <v>2015922000000</v>
      </c>
      <c r="N10" s="183">
        <f t="shared" si="3"/>
        <v>2476935000000</v>
      </c>
      <c r="O10" s="183">
        <f t="shared" si="3"/>
        <v>2345483000000</v>
      </c>
      <c r="P10" s="183">
        <f t="shared" si="3"/>
        <v>2604510000000</v>
      </c>
      <c r="Q10" s="183">
        <f t="shared" si="3"/>
        <v>2675315000000</v>
      </c>
      <c r="R10" s="183">
        <f t="shared" si="3"/>
        <v>2724891000000</v>
      </c>
      <c r="S10" s="183">
        <f>S19+S24+S29+S34+S39+S44+S49+S54+S59+S64</f>
        <v>2979565000000</v>
      </c>
      <c r="T10" s="183">
        <f t="shared" ref="T10" si="4">T19+T24+T29+T34+T39+T44+T49+T54+T59+T64</f>
        <v>3651553000000</v>
      </c>
      <c r="U10" s="183">
        <f>U19+U24+U29+U34+U39+U44+U49+U54+U59+U64</f>
        <v>3567951000000</v>
      </c>
      <c r="V10" s="19" t="s">
        <v>214</v>
      </c>
    </row>
    <row r="11" spans="1:22" ht="15" customHeight="1" x14ac:dyDescent="0.35">
      <c r="A11" s="174" t="s">
        <v>131</v>
      </c>
      <c r="B11" s="406"/>
      <c r="C11" s="182" t="s">
        <v>123</v>
      </c>
      <c r="D11" s="185">
        <f>SUM(D12:D15)</f>
        <v>1204758000000</v>
      </c>
      <c r="E11" s="185">
        <f t="shared" ref="E11:R11" si="5">SUM(E12:E15)</f>
        <v>1131359000000</v>
      </c>
      <c r="F11" s="185">
        <f t="shared" si="5"/>
        <v>1165552000000</v>
      </c>
      <c r="G11" s="185">
        <f t="shared" si="5"/>
        <v>1231251000000</v>
      </c>
      <c r="H11" s="185">
        <f t="shared" si="5"/>
        <v>1208429000000</v>
      </c>
      <c r="I11" s="185">
        <f t="shared" si="5"/>
        <v>1267907000000</v>
      </c>
      <c r="J11" s="185">
        <f>SUM(J12:J15)</f>
        <v>1403210000000</v>
      </c>
      <c r="K11" s="185">
        <f t="shared" si="5"/>
        <v>1594663000000</v>
      </c>
      <c r="L11" s="185">
        <f t="shared" si="5"/>
        <v>2048524000000</v>
      </c>
      <c r="M11" s="185">
        <f t="shared" si="5"/>
        <v>2288289500000</v>
      </c>
      <c r="N11" s="185">
        <f t="shared" si="5"/>
        <v>2737165200000</v>
      </c>
      <c r="O11" s="185">
        <f t="shared" si="5"/>
        <v>2637789000000</v>
      </c>
      <c r="P11" s="185">
        <f t="shared" si="5"/>
        <v>2888891533000</v>
      </c>
      <c r="Q11" s="185">
        <f t="shared" si="5"/>
        <v>3063770300000</v>
      </c>
      <c r="R11" s="185">
        <f t="shared" si="5"/>
        <v>3118102000000</v>
      </c>
      <c r="S11" s="185">
        <f>SUM(S12:S15)</f>
        <v>3388099621930</v>
      </c>
      <c r="T11" s="185">
        <f>SUM(T12:T15)</f>
        <v>4157949000000</v>
      </c>
      <c r="U11" s="185">
        <f>SUM(U12:U15)</f>
        <v>4080509000000</v>
      </c>
    </row>
    <row r="12" spans="1:22" ht="15" customHeight="1" x14ac:dyDescent="0.35">
      <c r="A12" s="174" t="s">
        <v>131</v>
      </c>
      <c r="B12" s="406"/>
      <c r="C12" s="177" t="s">
        <v>117</v>
      </c>
      <c r="D12" s="186">
        <v>1038104000000</v>
      </c>
      <c r="E12" s="186">
        <v>905783000000</v>
      </c>
      <c r="F12" s="186">
        <v>979921000000</v>
      </c>
      <c r="G12" s="186">
        <v>1032273000000</v>
      </c>
      <c r="H12" s="186">
        <v>1012882000000</v>
      </c>
      <c r="I12" s="186">
        <v>1051503000000</v>
      </c>
      <c r="J12" s="186">
        <v>1208950000000</v>
      </c>
      <c r="K12" s="186">
        <v>1374706000000</v>
      </c>
      <c r="L12" s="186">
        <v>1789261000000</v>
      </c>
      <c r="M12" s="186">
        <v>2015922000000</v>
      </c>
      <c r="N12" s="186">
        <v>2476937000000</v>
      </c>
      <c r="O12" s="186">
        <v>2345483000000</v>
      </c>
      <c r="P12" s="186">
        <v>2604510533000</v>
      </c>
      <c r="Q12" s="186">
        <v>2675314300000</v>
      </c>
      <c r="R12" s="186">
        <v>2724891000000</v>
      </c>
      <c r="S12" s="186">
        <v>2979565621930</v>
      </c>
      <c r="T12" s="176">
        <v>3658397000000</v>
      </c>
      <c r="U12" s="176">
        <v>3567952000000</v>
      </c>
    </row>
    <row r="13" spans="1:22" ht="15" customHeight="1" x14ac:dyDescent="0.35">
      <c r="A13" s="174" t="s">
        <v>131</v>
      </c>
      <c r="B13" s="406"/>
      <c r="C13" s="256" t="s">
        <v>118</v>
      </c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</row>
    <row r="14" spans="1:22" ht="15" customHeight="1" x14ac:dyDescent="0.35">
      <c r="A14" s="174" t="s">
        <v>131</v>
      </c>
      <c r="B14" s="406"/>
      <c r="C14" s="256" t="s">
        <v>119</v>
      </c>
      <c r="D14" s="186">
        <v>166654000000</v>
      </c>
      <c r="E14" s="186">
        <v>225576000000</v>
      </c>
      <c r="F14" s="186">
        <v>185631000000</v>
      </c>
      <c r="G14" s="186">
        <v>198978000000</v>
      </c>
      <c r="H14" s="186">
        <v>195547000000</v>
      </c>
      <c r="I14" s="186">
        <v>216404000000</v>
      </c>
      <c r="J14" s="186">
        <v>194260000000</v>
      </c>
      <c r="K14" s="186">
        <v>219957000000</v>
      </c>
      <c r="L14" s="186">
        <v>259263000000</v>
      </c>
      <c r="M14" s="186">
        <v>272367500000</v>
      </c>
      <c r="N14" s="186">
        <v>260228200000</v>
      </c>
      <c r="O14" s="186">
        <v>292306000000</v>
      </c>
      <c r="P14" s="186">
        <v>284381000000</v>
      </c>
      <c r="Q14" s="186">
        <v>388456000000</v>
      </c>
      <c r="R14" s="186">
        <v>393211000000</v>
      </c>
      <c r="S14" s="186">
        <v>408534000000</v>
      </c>
      <c r="T14" s="176">
        <v>499552000000</v>
      </c>
      <c r="U14" s="176">
        <v>512557000000</v>
      </c>
    </row>
    <row r="15" spans="1:22" ht="15" customHeight="1" x14ac:dyDescent="0.35">
      <c r="A15" s="174" t="s">
        <v>131</v>
      </c>
      <c r="B15" s="406"/>
      <c r="C15" s="256" t="s">
        <v>120</v>
      </c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</row>
    <row r="16" spans="1:22" ht="15" customHeight="1" x14ac:dyDescent="0.35">
      <c r="A16" s="174" t="s">
        <v>131</v>
      </c>
      <c r="B16" s="406"/>
      <c r="C16" s="182" t="s">
        <v>121</v>
      </c>
      <c r="D16" s="186">
        <v>275326000000</v>
      </c>
      <c r="E16" s="186">
        <v>344708000000</v>
      </c>
      <c r="F16" s="186">
        <v>454612000000</v>
      </c>
      <c r="G16" s="186">
        <v>545396000000</v>
      </c>
      <c r="H16" s="186">
        <v>637554000000</v>
      </c>
      <c r="I16" s="186">
        <v>767467000000</v>
      </c>
      <c r="J16" s="186">
        <v>862472000000</v>
      </c>
      <c r="K16" s="186">
        <v>923774000000</v>
      </c>
      <c r="L16" s="186">
        <v>923200000000</v>
      </c>
      <c r="M16" s="186">
        <v>1271290900000</v>
      </c>
      <c r="N16" s="186">
        <v>1678730000000</v>
      </c>
      <c r="O16" s="186">
        <v>1868882000000</v>
      </c>
      <c r="P16" s="186">
        <v>2219510000000</v>
      </c>
      <c r="Q16" s="186">
        <v>2281045000000</v>
      </c>
      <c r="R16" s="186">
        <v>2105382000000</v>
      </c>
      <c r="S16" s="186">
        <v>2413693530000</v>
      </c>
      <c r="T16" s="176">
        <v>2807001000000</v>
      </c>
      <c r="U16" s="176">
        <v>2847122000000</v>
      </c>
    </row>
    <row r="17" spans="1:21" ht="15" customHeight="1" x14ac:dyDescent="0.35">
      <c r="A17" s="174" t="s">
        <v>131</v>
      </c>
      <c r="B17" s="406"/>
      <c r="C17" s="182" t="s">
        <v>122</v>
      </c>
      <c r="D17" s="186">
        <v>11073000000</v>
      </c>
      <c r="E17" s="186">
        <v>15552000000</v>
      </c>
      <c r="F17" s="186">
        <v>19577000000</v>
      </c>
      <c r="G17" s="186">
        <v>27966000000</v>
      </c>
      <c r="H17" s="186">
        <v>21721000000</v>
      </c>
      <c r="I17" s="186">
        <v>34185000000</v>
      </c>
      <c r="J17" s="186">
        <v>34790000000</v>
      </c>
      <c r="K17" s="186">
        <v>32468000000</v>
      </c>
      <c r="L17" s="186">
        <v>22062000000</v>
      </c>
      <c r="M17" s="186">
        <v>35747800000</v>
      </c>
      <c r="N17" s="186">
        <v>58537300000</v>
      </c>
      <c r="O17" s="186">
        <v>43692000000</v>
      </c>
      <c r="P17" s="186">
        <v>32464000000</v>
      </c>
      <c r="Q17" s="186">
        <v>42121000000</v>
      </c>
      <c r="R17" s="186">
        <v>56969000000</v>
      </c>
      <c r="S17" s="186">
        <v>52754656000</v>
      </c>
      <c r="T17" s="176">
        <v>48519000000</v>
      </c>
      <c r="U17" s="176">
        <v>50439000000</v>
      </c>
    </row>
    <row r="18" spans="1:21" ht="15" customHeight="1" x14ac:dyDescent="0.35">
      <c r="A18" s="174" t="s">
        <v>131</v>
      </c>
      <c r="B18" s="407"/>
      <c r="C18" s="188" t="s">
        <v>116</v>
      </c>
      <c r="D18" s="189">
        <v>541893100000</v>
      </c>
      <c r="E18" s="189">
        <v>655772000000</v>
      </c>
      <c r="F18" s="189">
        <v>409829000000</v>
      </c>
      <c r="G18" s="189">
        <v>968818000000</v>
      </c>
      <c r="H18" s="189">
        <v>847380000000</v>
      </c>
      <c r="I18" s="189">
        <v>1016871000000</v>
      </c>
      <c r="J18" s="189">
        <v>939585000000</v>
      </c>
      <c r="K18" s="189">
        <v>1227188000000</v>
      </c>
      <c r="L18" s="189">
        <v>1929294000000</v>
      </c>
      <c r="M18" s="189">
        <v>1432923000000</v>
      </c>
      <c r="N18" s="189">
        <v>1109248000000</v>
      </c>
      <c r="O18" s="189">
        <v>960550000000</v>
      </c>
      <c r="P18" s="189">
        <v>881476000000</v>
      </c>
      <c r="Q18" s="189">
        <v>2046654000000</v>
      </c>
      <c r="R18" s="189">
        <v>1711264000000</v>
      </c>
      <c r="S18" s="189">
        <v>1318598000000</v>
      </c>
      <c r="T18" s="205">
        <v>512928000000</v>
      </c>
      <c r="U18" s="205">
        <v>1528323000000</v>
      </c>
    </row>
    <row r="19" spans="1:21" ht="15" customHeight="1" x14ac:dyDescent="0.35">
      <c r="A19" s="174" t="s">
        <v>131</v>
      </c>
      <c r="B19" s="411" t="s">
        <v>4</v>
      </c>
      <c r="C19" s="182" t="s">
        <v>59</v>
      </c>
      <c r="D19" s="187"/>
      <c r="E19" s="187"/>
      <c r="F19" s="187"/>
      <c r="G19" s="187"/>
      <c r="H19" s="187"/>
      <c r="I19" s="187"/>
      <c r="J19" s="187">
        <f>SUM(J20:J23)</f>
        <v>25180700000</v>
      </c>
      <c r="K19" s="187">
        <f>SUM(K20:K23)</f>
        <v>25731980000</v>
      </c>
      <c r="L19" s="187">
        <f>SUM(L20:L23)</f>
        <v>34921440000</v>
      </c>
      <c r="M19" s="187">
        <f t="shared" ref="M19:U19" si="6">SUM(M20:M23)</f>
        <v>41716000000</v>
      </c>
      <c r="N19" s="187">
        <f t="shared" si="6"/>
        <v>92360000000</v>
      </c>
      <c r="O19" s="187">
        <f t="shared" si="6"/>
        <v>74393000000</v>
      </c>
      <c r="P19" s="187">
        <f t="shared" si="6"/>
        <v>78850000000</v>
      </c>
      <c r="Q19" s="187">
        <f t="shared" si="6"/>
        <v>68277000000</v>
      </c>
      <c r="R19" s="187">
        <f t="shared" si="6"/>
        <v>91494000000</v>
      </c>
      <c r="S19" s="187">
        <f t="shared" si="6"/>
        <v>80557000000</v>
      </c>
      <c r="T19" s="187">
        <f t="shared" si="6"/>
        <v>80194000000</v>
      </c>
      <c r="U19" s="187">
        <f t="shared" si="6"/>
        <v>71997000000</v>
      </c>
    </row>
    <row r="20" spans="1:21" x14ac:dyDescent="0.35">
      <c r="A20" s="174" t="s">
        <v>131</v>
      </c>
      <c r="B20" s="411"/>
      <c r="C20" s="177" t="s">
        <v>60</v>
      </c>
      <c r="D20" s="187"/>
      <c r="E20" s="187"/>
      <c r="F20" s="187"/>
      <c r="G20" s="187"/>
      <c r="H20" s="187"/>
      <c r="I20" s="187"/>
      <c r="J20" s="187">
        <v>25180700000</v>
      </c>
      <c r="K20" s="187">
        <v>25731980000</v>
      </c>
      <c r="L20" s="187">
        <v>34921440000</v>
      </c>
      <c r="M20" s="187">
        <v>41716000000</v>
      </c>
      <c r="N20" s="187">
        <v>92360000000</v>
      </c>
      <c r="O20" s="187">
        <v>74393000000</v>
      </c>
      <c r="P20" s="187">
        <v>78850000000</v>
      </c>
      <c r="Q20" s="187">
        <v>68277000000</v>
      </c>
      <c r="R20" s="187">
        <v>91494000000</v>
      </c>
      <c r="S20" s="187">
        <v>80557000000</v>
      </c>
      <c r="T20" s="187">
        <v>80194000000</v>
      </c>
      <c r="U20" s="187">
        <v>71997000000</v>
      </c>
    </row>
    <row r="21" spans="1:21" x14ac:dyDescent="0.35">
      <c r="A21" s="174" t="s">
        <v>131</v>
      </c>
      <c r="B21" s="411"/>
      <c r="C21" s="256" t="s">
        <v>61</v>
      </c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x14ac:dyDescent="0.35">
      <c r="A22" s="174" t="s">
        <v>131</v>
      </c>
      <c r="B22" s="411"/>
      <c r="C22" s="256" t="s">
        <v>62</v>
      </c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</row>
    <row r="23" spans="1:21" x14ac:dyDescent="0.35">
      <c r="A23" s="174" t="s">
        <v>131</v>
      </c>
      <c r="B23" s="412"/>
      <c r="C23" s="257" t="s">
        <v>63</v>
      </c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</row>
    <row r="24" spans="1:21" ht="15" customHeight="1" x14ac:dyDescent="0.35">
      <c r="A24" s="174" t="s">
        <v>131</v>
      </c>
      <c r="B24" s="411" t="s">
        <v>5</v>
      </c>
      <c r="C24" s="191" t="s">
        <v>59</v>
      </c>
      <c r="D24" s="187"/>
      <c r="E24" s="187"/>
      <c r="F24" s="187"/>
      <c r="G24" s="187"/>
      <c r="H24" s="187"/>
      <c r="I24" s="187"/>
      <c r="J24" s="187">
        <f>SUM(J25:J28)</f>
        <v>17586090000</v>
      </c>
      <c r="K24" s="187">
        <f>SUM(K25:K28)</f>
        <v>29187129999.999996</v>
      </c>
      <c r="L24" s="187">
        <f>SUM(L25:L28)</f>
        <v>34989600000</v>
      </c>
      <c r="M24" s="187">
        <f t="shared" ref="M24:U24" si="7">SUM(M25:M28)</f>
        <v>10514000000</v>
      </c>
      <c r="N24" s="187">
        <f t="shared" si="7"/>
        <v>11079000000</v>
      </c>
      <c r="O24" s="187">
        <f t="shared" si="7"/>
        <v>18262000000</v>
      </c>
      <c r="P24" s="187">
        <f t="shared" si="7"/>
        <v>30844000000</v>
      </c>
      <c r="Q24" s="187">
        <f t="shared" si="7"/>
        <v>11259000000</v>
      </c>
      <c r="R24" s="187">
        <f t="shared" si="7"/>
        <v>10682000000</v>
      </c>
      <c r="S24" s="187">
        <f t="shared" si="7"/>
        <v>9155000000</v>
      </c>
      <c r="T24" s="187">
        <f t="shared" si="7"/>
        <v>17318000000</v>
      </c>
      <c r="U24" s="187">
        <f t="shared" si="7"/>
        <v>13558000000</v>
      </c>
    </row>
    <row r="25" spans="1:21" x14ac:dyDescent="0.35">
      <c r="A25" s="174" t="s">
        <v>131</v>
      </c>
      <c r="B25" s="411"/>
      <c r="C25" s="177" t="s">
        <v>60</v>
      </c>
      <c r="D25" s="192"/>
      <c r="E25" s="192"/>
      <c r="F25" s="192"/>
      <c r="G25" s="192"/>
      <c r="H25" s="192"/>
      <c r="I25" s="192"/>
      <c r="J25" s="192">
        <v>17586090000</v>
      </c>
      <c r="K25" s="192">
        <v>29187129999.999996</v>
      </c>
      <c r="L25" s="192">
        <v>34989600000</v>
      </c>
      <c r="M25" s="192">
        <v>10514000000</v>
      </c>
      <c r="N25" s="192">
        <v>11079000000</v>
      </c>
      <c r="O25" s="192">
        <v>18262000000</v>
      </c>
      <c r="P25" s="192">
        <v>30844000000</v>
      </c>
      <c r="Q25" s="192">
        <v>11259000000</v>
      </c>
      <c r="R25" s="192">
        <v>10682000000</v>
      </c>
      <c r="S25" s="192">
        <v>9155000000</v>
      </c>
      <c r="T25" s="192">
        <v>17318000000</v>
      </c>
      <c r="U25" s="192">
        <v>13558000000</v>
      </c>
    </row>
    <row r="26" spans="1:21" x14ac:dyDescent="0.35">
      <c r="A26" s="174" t="s">
        <v>131</v>
      </c>
      <c r="B26" s="411"/>
      <c r="C26" s="177" t="s">
        <v>61</v>
      </c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</row>
    <row r="27" spans="1:21" x14ac:dyDescent="0.35">
      <c r="A27" s="174" t="s">
        <v>131</v>
      </c>
      <c r="B27" s="411"/>
      <c r="C27" s="177" t="s">
        <v>62</v>
      </c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</row>
    <row r="28" spans="1:21" x14ac:dyDescent="0.35">
      <c r="A28" s="174" t="s">
        <v>131</v>
      </c>
      <c r="B28" s="412"/>
      <c r="C28" s="193" t="s">
        <v>63</v>
      </c>
      <c r="D28" s="194"/>
      <c r="E28" s="187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</row>
    <row r="29" spans="1:21" ht="15" customHeight="1" x14ac:dyDescent="0.35">
      <c r="A29" s="174" t="s">
        <v>131</v>
      </c>
      <c r="B29" s="411" t="s">
        <v>6</v>
      </c>
      <c r="C29" s="191" t="s">
        <v>59</v>
      </c>
      <c r="D29" s="187"/>
      <c r="F29" s="187"/>
      <c r="G29" s="187"/>
      <c r="H29" s="187"/>
      <c r="I29" s="187"/>
      <c r="J29" s="187">
        <f>SUM(J30:J33)</f>
        <v>55895000000</v>
      </c>
      <c r="K29" s="187">
        <f>SUM(K30:K33)</f>
        <v>64863000000</v>
      </c>
      <c r="L29" s="187">
        <f>SUM(L30:L33)</f>
        <v>82786000000</v>
      </c>
      <c r="M29" s="187">
        <f t="shared" ref="M29:U29" si="8">SUM(M30:M33)</f>
        <v>93057000000</v>
      </c>
      <c r="N29" s="187">
        <f t="shared" si="8"/>
        <v>161667000000</v>
      </c>
      <c r="O29" s="187">
        <f t="shared" si="8"/>
        <v>122186000000</v>
      </c>
      <c r="P29" s="187">
        <f t="shared" si="8"/>
        <v>117759000000</v>
      </c>
      <c r="Q29" s="187">
        <f t="shared" si="8"/>
        <v>115099000000</v>
      </c>
      <c r="R29" s="187">
        <f t="shared" si="8"/>
        <v>74098000000</v>
      </c>
      <c r="S29" s="187">
        <f t="shared" si="8"/>
        <v>116578000000</v>
      </c>
      <c r="T29" s="187">
        <f t="shared" si="8"/>
        <v>179485000000</v>
      </c>
      <c r="U29" s="187">
        <f t="shared" si="8"/>
        <v>179406000000</v>
      </c>
    </row>
    <row r="30" spans="1:21" x14ac:dyDescent="0.35">
      <c r="A30" s="174" t="s">
        <v>131</v>
      </c>
      <c r="B30" s="411"/>
      <c r="C30" s="177" t="s">
        <v>60</v>
      </c>
      <c r="D30" s="192"/>
      <c r="E30" s="192"/>
      <c r="F30" s="192"/>
      <c r="G30" s="192"/>
      <c r="H30" s="192"/>
      <c r="I30" s="192"/>
      <c r="J30" s="192">
        <v>55895000000</v>
      </c>
      <c r="K30" s="192">
        <v>64863000000</v>
      </c>
      <c r="L30" s="192">
        <v>82786000000</v>
      </c>
      <c r="M30" s="192">
        <v>93057000000</v>
      </c>
      <c r="N30" s="192">
        <v>161667000000</v>
      </c>
      <c r="O30" s="192">
        <v>122186000000</v>
      </c>
      <c r="P30" s="192">
        <v>117759000000</v>
      </c>
      <c r="Q30" s="192">
        <v>115099000000</v>
      </c>
      <c r="R30" s="192">
        <v>74098000000</v>
      </c>
      <c r="S30" s="192">
        <v>116578000000</v>
      </c>
      <c r="T30" s="192">
        <v>179485000000</v>
      </c>
      <c r="U30" s="192">
        <v>179406000000</v>
      </c>
    </row>
    <row r="31" spans="1:21" x14ac:dyDescent="0.35">
      <c r="A31" s="174" t="s">
        <v>131</v>
      </c>
      <c r="B31" s="411"/>
      <c r="C31" s="177" t="s">
        <v>61</v>
      </c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</row>
    <row r="32" spans="1:21" x14ac:dyDescent="0.35">
      <c r="A32" s="174" t="s">
        <v>131</v>
      </c>
      <c r="B32" s="411"/>
      <c r="C32" s="177" t="s">
        <v>62</v>
      </c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</row>
    <row r="33" spans="1:21" x14ac:dyDescent="0.35">
      <c r="A33" s="174" t="s">
        <v>131</v>
      </c>
      <c r="B33" s="412"/>
      <c r="C33" s="193" t="s">
        <v>63</v>
      </c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</row>
    <row r="34" spans="1:21" ht="15" customHeight="1" x14ac:dyDescent="0.35">
      <c r="A34" s="174" t="s">
        <v>131</v>
      </c>
      <c r="B34" s="410" t="s">
        <v>7</v>
      </c>
      <c r="C34" s="195" t="s">
        <v>59</v>
      </c>
      <c r="D34" s="187"/>
      <c r="E34" s="187"/>
      <c r="F34" s="187"/>
      <c r="G34" s="187"/>
      <c r="H34" s="187"/>
      <c r="I34" s="187"/>
      <c r="J34" s="187">
        <f>SUM(J35:J38)</f>
        <v>742479000000</v>
      </c>
      <c r="K34" s="187">
        <f>SUM(K35:K38)</f>
        <v>847034000000</v>
      </c>
      <c r="L34" s="187">
        <f>SUM(L35:L38)</f>
        <v>1071664000000</v>
      </c>
      <c r="M34" s="187">
        <f t="shared" ref="M34:U34" si="9">SUM(M35:M38)</f>
        <v>1257404000000</v>
      </c>
      <c r="N34" s="187">
        <f t="shared" si="9"/>
        <v>1444645000000</v>
      </c>
      <c r="O34" s="187">
        <f t="shared" si="9"/>
        <v>1392329000000</v>
      </c>
      <c r="P34" s="187">
        <f t="shared" si="9"/>
        <v>1528888000000</v>
      </c>
      <c r="Q34" s="187">
        <f t="shared" si="9"/>
        <v>1568231000000</v>
      </c>
      <c r="R34" s="187">
        <f t="shared" si="9"/>
        <v>1527864000000</v>
      </c>
      <c r="S34" s="187">
        <f t="shared" si="9"/>
        <v>1667835000000</v>
      </c>
      <c r="T34" s="187">
        <f t="shared" si="9"/>
        <v>1904472000000</v>
      </c>
      <c r="U34" s="187">
        <f t="shared" si="9"/>
        <v>1888874000000</v>
      </c>
    </row>
    <row r="35" spans="1:21" x14ac:dyDescent="0.35">
      <c r="A35" s="174" t="s">
        <v>131</v>
      </c>
      <c r="B35" s="411"/>
      <c r="C35" s="177" t="s">
        <v>60</v>
      </c>
      <c r="D35" s="192"/>
      <c r="E35" s="192"/>
      <c r="F35" s="192"/>
      <c r="G35" s="192"/>
      <c r="H35" s="192"/>
      <c r="I35" s="192"/>
      <c r="J35" s="192">
        <v>742479000000</v>
      </c>
      <c r="K35" s="192">
        <v>847034000000</v>
      </c>
      <c r="L35" s="192">
        <v>1071664000000</v>
      </c>
      <c r="M35" s="192">
        <v>1257404000000</v>
      </c>
      <c r="N35" s="192">
        <v>1444645000000</v>
      </c>
      <c r="O35" s="192">
        <v>1392329000000</v>
      </c>
      <c r="P35" s="192">
        <v>1528888000000</v>
      </c>
      <c r="Q35" s="192">
        <v>1568231000000</v>
      </c>
      <c r="R35" s="192">
        <v>1527864000000</v>
      </c>
      <c r="S35" s="192">
        <v>1667835000000</v>
      </c>
      <c r="T35" s="192">
        <v>1904472000000</v>
      </c>
      <c r="U35" s="192">
        <v>1888874000000</v>
      </c>
    </row>
    <row r="36" spans="1:21" x14ac:dyDescent="0.35">
      <c r="A36" s="174" t="s">
        <v>131</v>
      </c>
      <c r="B36" s="411"/>
      <c r="C36" s="177" t="s">
        <v>61</v>
      </c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</row>
    <row r="37" spans="1:21" x14ac:dyDescent="0.35">
      <c r="A37" s="174" t="s">
        <v>131</v>
      </c>
      <c r="B37" s="411"/>
      <c r="C37" s="177" t="s">
        <v>62</v>
      </c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</row>
    <row r="38" spans="1:21" x14ac:dyDescent="0.35">
      <c r="A38" s="174" t="s">
        <v>131</v>
      </c>
      <c r="B38" s="412"/>
      <c r="C38" s="193" t="s">
        <v>63</v>
      </c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</row>
    <row r="39" spans="1:21" ht="15" customHeight="1" x14ac:dyDescent="0.35">
      <c r="A39" s="174" t="s">
        <v>131</v>
      </c>
      <c r="B39" s="410" t="s">
        <v>8</v>
      </c>
      <c r="C39" s="195" t="s">
        <v>59</v>
      </c>
      <c r="D39" s="187"/>
      <c r="E39" s="187"/>
      <c r="F39" s="187"/>
      <c r="G39" s="187"/>
      <c r="H39" s="187"/>
      <c r="I39" s="187"/>
      <c r="J39" s="187">
        <f>SUM(J40:J43)</f>
        <v>1029000000</v>
      </c>
      <c r="K39" s="187">
        <f>SUM(K40:K43)</f>
        <v>2425000000</v>
      </c>
      <c r="L39" s="187">
        <f>SUM(L40:L43)</f>
        <v>1765000000</v>
      </c>
      <c r="M39" s="187">
        <f t="shared" ref="M39:U39" si="10">SUM(M40:M43)</f>
        <v>2255000000</v>
      </c>
      <c r="N39" s="187">
        <f t="shared" si="10"/>
        <v>4742000000</v>
      </c>
      <c r="O39" s="187">
        <f t="shared" si="10"/>
        <v>4115000000</v>
      </c>
      <c r="P39" s="187">
        <f t="shared" si="10"/>
        <v>5088000000</v>
      </c>
      <c r="Q39" s="187">
        <f t="shared" si="10"/>
        <v>3184000000</v>
      </c>
      <c r="R39" s="187">
        <f t="shared" si="10"/>
        <v>2487000000</v>
      </c>
      <c r="S39" s="187">
        <f t="shared" si="10"/>
        <v>4476000000</v>
      </c>
      <c r="T39" s="187">
        <f t="shared" si="10"/>
        <v>3317000000</v>
      </c>
      <c r="U39" s="187">
        <f t="shared" si="10"/>
        <v>8265000000</v>
      </c>
    </row>
    <row r="40" spans="1:21" ht="13.75" customHeight="1" x14ac:dyDescent="0.35">
      <c r="A40" s="174" t="s">
        <v>131</v>
      </c>
      <c r="B40" s="411"/>
      <c r="C40" s="177" t="s">
        <v>60</v>
      </c>
      <c r="D40" s="192"/>
      <c r="E40" s="192"/>
      <c r="F40" s="192"/>
      <c r="G40" s="192"/>
      <c r="H40" s="192"/>
      <c r="I40" s="192"/>
      <c r="J40" s="192">
        <v>1029000000</v>
      </c>
      <c r="K40" s="192">
        <v>2425000000</v>
      </c>
      <c r="L40" s="192">
        <v>1765000000</v>
      </c>
      <c r="M40" s="192">
        <v>2255000000</v>
      </c>
      <c r="N40" s="192">
        <v>4742000000</v>
      </c>
      <c r="O40" s="192">
        <v>4115000000</v>
      </c>
      <c r="P40" s="192">
        <v>5088000000</v>
      </c>
      <c r="Q40" s="192">
        <v>3184000000</v>
      </c>
      <c r="R40" s="192">
        <v>2487000000</v>
      </c>
      <c r="S40" s="192">
        <v>4476000000</v>
      </c>
      <c r="T40" s="192">
        <v>3317000000</v>
      </c>
      <c r="U40" s="192">
        <v>8265000000</v>
      </c>
    </row>
    <row r="41" spans="1:21" x14ac:dyDescent="0.35">
      <c r="A41" s="174" t="s">
        <v>131</v>
      </c>
      <c r="B41" s="411"/>
      <c r="C41" s="177" t="s">
        <v>61</v>
      </c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</row>
    <row r="42" spans="1:21" x14ac:dyDescent="0.35">
      <c r="A42" s="174" t="s">
        <v>131</v>
      </c>
      <c r="B42" s="411"/>
      <c r="C42" s="177" t="s">
        <v>62</v>
      </c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</row>
    <row r="43" spans="1:21" x14ac:dyDescent="0.35">
      <c r="A43" s="174" t="s">
        <v>131</v>
      </c>
      <c r="B43" s="412"/>
      <c r="C43" s="193" t="s">
        <v>63</v>
      </c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</row>
    <row r="44" spans="1:21" ht="15" customHeight="1" x14ac:dyDescent="0.35">
      <c r="A44" s="174" t="s">
        <v>131</v>
      </c>
      <c r="B44" s="410" t="s">
        <v>9</v>
      </c>
      <c r="C44" s="195" t="s">
        <v>59</v>
      </c>
      <c r="D44" s="187"/>
      <c r="E44" s="187"/>
      <c r="F44" s="187"/>
      <c r="G44" s="187"/>
      <c r="H44" s="187"/>
      <c r="I44" s="187"/>
      <c r="J44" s="187">
        <f>SUM(J45:J48)</f>
        <v>35221000000</v>
      </c>
      <c r="K44" s="187">
        <f>SUM(K45:K48)</f>
        <v>42134000000</v>
      </c>
      <c r="L44" s="187">
        <f>SUM(L45:L48)</f>
        <v>60296000000</v>
      </c>
      <c r="M44" s="187">
        <f t="shared" ref="M44:U44" si="11">SUM(M45:M48)</f>
        <v>89092000000</v>
      </c>
      <c r="N44" s="187">
        <f t="shared" si="11"/>
        <v>99613000000</v>
      </c>
      <c r="O44" s="187">
        <f t="shared" si="11"/>
        <v>88674000000</v>
      </c>
      <c r="P44" s="187">
        <f t="shared" si="11"/>
        <v>95009000000</v>
      </c>
      <c r="Q44" s="187">
        <f t="shared" si="11"/>
        <v>110258000000</v>
      </c>
      <c r="R44" s="187">
        <f t="shared" si="11"/>
        <v>169471000000</v>
      </c>
      <c r="S44" s="187">
        <f t="shared" si="11"/>
        <v>185604000000</v>
      </c>
      <c r="T44" s="187">
        <f t="shared" si="11"/>
        <v>229403000000</v>
      </c>
      <c r="U44" s="187">
        <f t="shared" si="11"/>
        <v>220899000000</v>
      </c>
    </row>
    <row r="45" spans="1:21" x14ac:dyDescent="0.35">
      <c r="A45" s="174" t="s">
        <v>131</v>
      </c>
      <c r="B45" s="411"/>
      <c r="C45" s="177" t="s">
        <v>60</v>
      </c>
      <c r="D45" s="192"/>
      <c r="E45" s="192"/>
      <c r="F45" s="192"/>
      <c r="G45" s="192"/>
      <c r="H45" s="192"/>
      <c r="I45" s="192"/>
      <c r="J45" s="192">
        <v>35221000000</v>
      </c>
      <c r="K45" s="192">
        <v>42134000000</v>
      </c>
      <c r="L45" s="192">
        <v>60296000000</v>
      </c>
      <c r="M45" s="192">
        <v>89092000000</v>
      </c>
      <c r="N45" s="192">
        <v>99613000000</v>
      </c>
      <c r="O45" s="192">
        <v>88674000000</v>
      </c>
      <c r="P45" s="192">
        <v>95009000000</v>
      </c>
      <c r="Q45" s="192">
        <v>110258000000</v>
      </c>
      <c r="R45" s="192">
        <v>169471000000</v>
      </c>
      <c r="S45" s="192">
        <v>185604000000</v>
      </c>
      <c r="T45" s="192">
        <v>229403000000</v>
      </c>
      <c r="U45" s="192">
        <v>220899000000</v>
      </c>
    </row>
    <row r="46" spans="1:21" x14ac:dyDescent="0.35">
      <c r="A46" s="174" t="s">
        <v>131</v>
      </c>
      <c r="B46" s="411"/>
      <c r="C46" s="177" t="s">
        <v>61</v>
      </c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</row>
    <row r="47" spans="1:21" x14ac:dyDescent="0.35">
      <c r="A47" s="174" t="s">
        <v>131</v>
      </c>
      <c r="B47" s="411"/>
      <c r="C47" s="177" t="s">
        <v>62</v>
      </c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</row>
    <row r="48" spans="1:21" x14ac:dyDescent="0.35">
      <c r="A48" s="174" t="s">
        <v>131</v>
      </c>
      <c r="B48" s="412"/>
      <c r="C48" s="193" t="s">
        <v>63</v>
      </c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</row>
    <row r="49" spans="1:21" x14ac:dyDescent="0.35">
      <c r="A49" s="174" t="s">
        <v>131</v>
      </c>
      <c r="B49" s="410" t="s">
        <v>1</v>
      </c>
      <c r="C49" s="195" t="s">
        <v>59</v>
      </c>
      <c r="D49" s="187"/>
      <c r="E49" s="187"/>
      <c r="F49" s="187"/>
      <c r="G49" s="187"/>
      <c r="H49" s="187"/>
      <c r="I49" s="187"/>
      <c r="J49" s="187">
        <f>SUM(J50:J53)</f>
        <v>71764000000</v>
      </c>
      <c r="K49" s="187">
        <f>SUM(K50:K53)</f>
        <v>111571000000</v>
      </c>
      <c r="L49" s="187">
        <f>SUM(L50:L53)</f>
        <v>170400000000</v>
      </c>
      <c r="M49" s="187">
        <f t="shared" ref="M49:U49" si="12">SUM(M50:M53)</f>
        <v>143891000000</v>
      </c>
      <c r="N49" s="187">
        <f t="shared" si="12"/>
        <v>246020000000</v>
      </c>
      <c r="O49" s="187">
        <f t="shared" si="12"/>
        <v>277192000000</v>
      </c>
      <c r="P49" s="187">
        <f t="shared" si="12"/>
        <v>335622000000</v>
      </c>
      <c r="Q49" s="187">
        <f t="shared" si="12"/>
        <v>342615000000</v>
      </c>
      <c r="R49" s="187">
        <f t="shared" si="12"/>
        <v>319526000000</v>
      </c>
      <c r="S49" s="187">
        <f t="shared" si="12"/>
        <v>346146000000</v>
      </c>
      <c r="T49" s="187">
        <f t="shared" si="12"/>
        <v>520906000000</v>
      </c>
      <c r="U49" s="187">
        <f t="shared" si="12"/>
        <v>416602000000</v>
      </c>
    </row>
    <row r="50" spans="1:21" x14ac:dyDescent="0.35">
      <c r="A50" s="174" t="s">
        <v>131</v>
      </c>
      <c r="B50" s="411"/>
      <c r="C50" s="177" t="s">
        <v>60</v>
      </c>
      <c r="D50" s="192"/>
      <c r="E50" s="192"/>
      <c r="F50" s="192"/>
      <c r="G50" s="192"/>
      <c r="H50" s="192"/>
      <c r="I50" s="192"/>
      <c r="J50" s="192">
        <v>71764000000</v>
      </c>
      <c r="K50" s="192">
        <v>111571000000</v>
      </c>
      <c r="L50" s="192">
        <v>170400000000</v>
      </c>
      <c r="M50" s="192">
        <v>143891000000</v>
      </c>
      <c r="N50" s="192">
        <v>246020000000</v>
      </c>
      <c r="O50" s="192">
        <v>277192000000</v>
      </c>
      <c r="P50" s="192">
        <v>335622000000</v>
      </c>
      <c r="Q50" s="192">
        <v>342615000000</v>
      </c>
      <c r="R50" s="192">
        <v>319526000000</v>
      </c>
      <c r="S50" s="192">
        <v>346146000000</v>
      </c>
      <c r="T50" s="192">
        <v>520906000000</v>
      </c>
      <c r="U50" s="192">
        <v>416602000000</v>
      </c>
    </row>
    <row r="51" spans="1:21" x14ac:dyDescent="0.35">
      <c r="A51" s="174" t="s">
        <v>131</v>
      </c>
      <c r="B51" s="411"/>
      <c r="C51" s="177" t="s">
        <v>61</v>
      </c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</row>
    <row r="52" spans="1:21" x14ac:dyDescent="0.35">
      <c r="A52" s="174" t="s">
        <v>131</v>
      </c>
      <c r="B52" s="411"/>
      <c r="C52" s="177" t="s">
        <v>62</v>
      </c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</row>
    <row r="53" spans="1:21" x14ac:dyDescent="0.35">
      <c r="A53" s="174" t="s">
        <v>131</v>
      </c>
      <c r="B53" s="412"/>
      <c r="C53" s="193" t="s">
        <v>63</v>
      </c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</row>
    <row r="54" spans="1:21" x14ac:dyDescent="0.35">
      <c r="A54" s="174" t="s">
        <v>131</v>
      </c>
      <c r="B54" s="393" t="s">
        <v>166</v>
      </c>
      <c r="C54" s="195" t="s">
        <v>59</v>
      </c>
      <c r="D54" s="187"/>
      <c r="E54" s="187"/>
      <c r="F54" s="187"/>
      <c r="G54" s="187"/>
      <c r="H54" s="187"/>
      <c r="I54" s="187"/>
      <c r="J54" s="187">
        <f>SUM(J55:J58)</f>
        <v>13043000000</v>
      </c>
      <c r="K54" s="187">
        <f>SUM(K55:K58)</f>
        <v>12002000000</v>
      </c>
      <c r="L54" s="187">
        <f>SUM(L55:L58)</f>
        <v>15651000000</v>
      </c>
      <c r="M54" s="187">
        <f t="shared" ref="M54:U54" si="13">SUM(M55:M58)</f>
        <v>17070000000</v>
      </c>
      <c r="N54" s="187">
        <f t="shared" si="13"/>
        <v>21501000000</v>
      </c>
      <c r="O54" s="187">
        <f t="shared" si="13"/>
        <v>46053000000</v>
      </c>
      <c r="P54" s="187">
        <f t="shared" si="13"/>
        <v>28843000000</v>
      </c>
      <c r="Q54" s="187">
        <f t="shared" si="13"/>
        <v>31030000000</v>
      </c>
      <c r="R54" s="187">
        <f t="shared" si="13"/>
        <v>53720000000</v>
      </c>
      <c r="S54" s="187">
        <f t="shared" si="13"/>
        <v>32215000000</v>
      </c>
      <c r="T54" s="187">
        <f t="shared" si="13"/>
        <v>39182000000</v>
      </c>
      <c r="U54" s="187">
        <f t="shared" si="13"/>
        <v>51196000000</v>
      </c>
    </row>
    <row r="55" spans="1:21" x14ac:dyDescent="0.35">
      <c r="A55" s="174" t="s">
        <v>131</v>
      </c>
      <c r="B55" s="390"/>
      <c r="C55" s="177" t="s">
        <v>60</v>
      </c>
      <c r="D55" s="192"/>
      <c r="E55" s="192"/>
      <c r="F55" s="192"/>
      <c r="G55" s="192"/>
      <c r="H55" s="192"/>
      <c r="I55" s="192"/>
      <c r="J55" s="192">
        <v>13043000000</v>
      </c>
      <c r="K55" s="192">
        <v>12002000000</v>
      </c>
      <c r="L55" s="192">
        <v>15651000000</v>
      </c>
      <c r="M55" s="192">
        <v>17070000000</v>
      </c>
      <c r="N55" s="192">
        <v>21501000000</v>
      </c>
      <c r="O55" s="192">
        <v>46053000000</v>
      </c>
      <c r="P55" s="192">
        <v>28843000000</v>
      </c>
      <c r="Q55" s="192">
        <v>31030000000</v>
      </c>
      <c r="R55" s="192">
        <v>53720000000</v>
      </c>
      <c r="S55" s="192">
        <v>32215000000</v>
      </c>
      <c r="T55" s="192">
        <v>39182000000</v>
      </c>
      <c r="U55" s="192">
        <v>51196000000</v>
      </c>
    </row>
    <row r="56" spans="1:21" x14ac:dyDescent="0.35">
      <c r="A56" s="174" t="s">
        <v>131</v>
      </c>
      <c r="B56" s="390"/>
      <c r="C56" s="177" t="s">
        <v>61</v>
      </c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</row>
    <row r="57" spans="1:21" x14ac:dyDescent="0.35">
      <c r="A57" s="174" t="s">
        <v>131</v>
      </c>
      <c r="B57" s="390"/>
      <c r="C57" s="177" t="s">
        <v>62</v>
      </c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</row>
    <row r="58" spans="1:21" x14ac:dyDescent="0.35">
      <c r="A58" s="174" t="s">
        <v>131</v>
      </c>
      <c r="B58" s="391"/>
      <c r="C58" s="193" t="s">
        <v>63</v>
      </c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</row>
    <row r="59" spans="1:21" x14ac:dyDescent="0.35">
      <c r="A59" s="174" t="s">
        <v>131</v>
      </c>
      <c r="B59" s="410" t="s">
        <v>11</v>
      </c>
      <c r="C59" s="195" t="s">
        <v>59</v>
      </c>
      <c r="D59" s="187"/>
      <c r="E59" s="187"/>
      <c r="F59" s="187"/>
      <c r="G59" s="187"/>
      <c r="H59" s="187"/>
      <c r="I59" s="187"/>
      <c r="J59" s="187">
        <f>SUM(J60:J63)</f>
        <v>62627000000</v>
      </c>
      <c r="K59" s="187">
        <f>SUM(K60:K63)</f>
        <v>75783000000</v>
      </c>
      <c r="L59" s="187">
        <f>SUM(L60:L63)</f>
        <v>97601000000</v>
      </c>
      <c r="M59" s="187">
        <f t="shared" ref="M59:U59" si="14">SUM(M60:M63)</f>
        <v>134534000000</v>
      </c>
      <c r="N59" s="187">
        <f t="shared" si="14"/>
        <v>147095000000</v>
      </c>
      <c r="O59" s="187">
        <f t="shared" si="14"/>
        <v>124227000000</v>
      </c>
      <c r="P59" s="187">
        <f t="shared" si="14"/>
        <v>143155000000</v>
      </c>
      <c r="Q59" s="187">
        <f t="shared" si="14"/>
        <v>168954000000</v>
      </c>
      <c r="R59" s="187">
        <f t="shared" si="14"/>
        <v>172426000000</v>
      </c>
      <c r="S59" s="187">
        <f t="shared" si="14"/>
        <v>185957000000</v>
      </c>
      <c r="T59" s="187">
        <f t="shared" si="14"/>
        <v>257069000000</v>
      </c>
      <c r="U59" s="187">
        <f t="shared" si="14"/>
        <v>332530000000</v>
      </c>
    </row>
    <row r="60" spans="1:21" x14ac:dyDescent="0.35">
      <c r="A60" s="174" t="s">
        <v>131</v>
      </c>
      <c r="B60" s="411"/>
      <c r="C60" s="177" t="s">
        <v>60</v>
      </c>
      <c r="D60" s="192"/>
      <c r="E60" s="192"/>
      <c r="F60" s="192"/>
      <c r="G60" s="192"/>
      <c r="H60" s="192"/>
      <c r="I60" s="192"/>
      <c r="J60" s="192">
        <v>62627000000</v>
      </c>
      <c r="K60" s="192">
        <v>75783000000</v>
      </c>
      <c r="L60" s="192">
        <v>97601000000</v>
      </c>
      <c r="M60" s="192">
        <v>134534000000</v>
      </c>
      <c r="N60" s="192">
        <v>147095000000</v>
      </c>
      <c r="O60" s="192">
        <v>124227000000</v>
      </c>
      <c r="P60" s="192">
        <v>143155000000</v>
      </c>
      <c r="Q60" s="192">
        <v>168954000000</v>
      </c>
      <c r="R60" s="192">
        <v>172426000000</v>
      </c>
      <c r="S60" s="192">
        <v>185957000000</v>
      </c>
      <c r="T60" s="192">
        <v>257069000000</v>
      </c>
      <c r="U60" s="192">
        <v>332530000000</v>
      </c>
    </row>
    <row r="61" spans="1:21" x14ac:dyDescent="0.35">
      <c r="A61" s="174" t="s">
        <v>131</v>
      </c>
      <c r="B61" s="411"/>
      <c r="C61" s="177" t="s">
        <v>61</v>
      </c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</row>
    <row r="62" spans="1:21" x14ac:dyDescent="0.35">
      <c r="A62" s="174" t="s">
        <v>131</v>
      </c>
      <c r="B62" s="411"/>
      <c r="C62" s="177" t="s">
        <v>62</v>
      </c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</row>
    <row r="63" spans="1:21" x14ac:dyDescent="0.35">
      <c r="A63" s="174" t="s">
        <v>131</v>
      </c>
      <c r="B63" s="412"/>
      <c r="C63" s="193" t="s">
        <v>63</v>
      </c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</row>
    <row r="64" spans="1:21" x14ac:dyDescent="0.35">
      <c r="A64" s="174" t="s">
        <v>131</v>
      </c>
      <c r="B64" s="410" t="s">
        <v>12</v>
      </c>
      <c r="C64" s="195" t="s">
        <v>59</v>
      </c>
      <c r="D64" s="187"/>
      <c r="E64" s="187"/>
      <c r="F64" s="187"/>
      <c r="G64" s="187"/>
      <c r="H64" s="187"/>
      <c r="I64" s="187"/>
      <c r="J64" s="187">
        <f>SUM(J65:J68)</f>
        <v>184410000000</v>
      </c>
      <c r="K64" s="187">
        <f>SUM(K65:K68)</f>
        <v>164282000000</v>
      </c>
      <c r="L64" s="187">
        <f>SUM(L65:L68)</f>
        <v>219604000000</v>
      </c>
      <c r="M64" s="187">
        <f t="shared" ref="M64:T64" si="15">SUM(M65:M68)</f>
        <v>226389000000</v>
      </c>
      <c r="N64" s="187">
        <f t="shared" si="15"/>
        <v>248213000000</v>
      </c>
      <c r="O64" s="187">
        <f t="shared" si="15"/>
        <v>198052000000</v>
      </c>
      <c r="P64" s="187">
        <f t="shared" si="15"/>
        <v>240452000000</v>
      </c>
      <c r="Q64" s="187">
        <f t="shared" si="15"/>
        <v>256408000000</v>
      </c>
      <c r="R64" s="187">
        <f t="shared" si="15"/>
        <v>303123000000</v>
      </c>
      <c r="S64" s="187">
        <f t="shared" si="15"/>
        <v>351042000000</v>
      </c>
      <c r="T64" s="187">
        <f t="shared" si="15"/>
        <v>420207000000</v>
      </c>
      <c r="U64" s="187">
        <f>SUM(U65:U68)</f>
        <v>384624000000</v>
      </c>
    </row>
    <row r="65" spans="1:21" x14ac:dyDescent="0.35">
      <c r="A65" s="174" t="s">
        <v>131</v>
      </c>
      <c r="B65" s="411"/>
      <c r="C65" s="177" t="s">
        <v>60</v>
      </c>
      <c r="D65" s="192"/>
      <c r="E65" s="192"/>
      <c r="F65" s="192"/>
      <c r="G65" s="192"/>
      <c r="H65" s="192"/>
      <c r="I65" s="192"/>
      <c r="J65" s="192">
        <v>184410000000</v>
      </c>
      <c r="K65" s="192">
        <v>164282000000</v>
      </c>
      <c r="L65" s="192">
        <v>219604000000</v>
      </c>
      <c r="M65" s="192">
        <v>226389000000</v>
      </c>
      <c r="N65" s="192">
        <v>248213000000</v>
      </c>
      <c r="O65" s="192">
        <v>198052000000</v>
      </c>
      <c r="P65" s="192">
        <v>240452000000</v>
      </c>
      <c r="Q65" s="192">
        <v>256408000000</v>
      </c>
      <c r="R65" s="192">
        <v>303123000000</v>
      </c>
      <c r="S65" s="192">
        <v>351042000000</v>
      </c>
      <c r="T65" s="192">
        <v>420207000000</v>
      </c>
      <c r="U65" s="192">
        <v>384624000000</v>
      </c>
    </row>
    <row r="66" spans="1:21" x14ac:dyDescent="0.35">
      <c r="A66" s="174" t="s">
        <v>131</v>
      </c>
      <c r="B66" s="411"/>
      <c r="C66" s="177" t="s">
        <v>61</v>
      </c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</row>
    <row r="67" spans="1:21" x14ac:dyDescent="0.35">
      <c r="A67" s="174" t="s">
        <v>131</v>
      </c>
      <c r="B67" s="411"/>
      <c r="C67" s="177" t="s">
        <v>62</v>
      </c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</row>
    <row r="68" spans="1:21" ht="15" thickBot="1" x14ac:dyDescent="0.4">
      <c r="A68" s="174" t="s">
        <v>131</v>
      </c>
      <c r="B68" s="414"/>
      <c r="C68" s="196" t="s">
        <v>63</v>
      </c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</row>
    <row r="69" spans="1:21" x14ac:dyDescent="0.35">
      <c r="A69" s="174" t="s">
        <v>131</v>
      </c>
      <c r="B69" s="408" t="s">
        <v>92</v>
      </c>
      <c r="C69" s="191" t="s">
        <v>59</v>
      </c>
      <c r="D69" s="187"/>
      <c r="E69" s="187"/>
      <c r="F69" s="187"/>
      <c r="G69" s="187"/>
      <c r="H69" s="187"/>
      <c r="I69" s="187"/>
      <c r="J69" s="187">
        <f>SUM(J70:J73)</f>
        <v>686322000000</v>
      </c>
      <c r="K69" s="187">
        <f>SUM(K70:K73)</f>
        <v>785830000000</v>
      </c>
      <c r="L69" s="187">
        <f>SUM(L70:L73)</f>
        <v>990450000000</v>
      </c>
      <c r="M69" s="187">
        <f t="shared" ref="M69:U69" si="16">SUM(M70:M73)</f>
        <v>1152102000000</v>
      </c>
      <c r="N69" s="187">
        <f t="shared" si="16"/>
        <v>1335952000000</v>
      </c>
      <c r="O69" s="187">
        <f t="shared" si="16"/>
        <v>1296207000000</v>
      </c>
      <c r="P69" s="187">
        <f t="shared" si="16"/>
        <v>1399304000000</v>
      </c>
      <c r="Q69" s="187">
        <f t="shared" si="16"/>
        <v>1432053000000</v>
      </c>
      <c r="R69" s="187">
        <f t="shared" si="16"/>
        <v>1303580000000</v>
      </c>
      <c r="S69" s="187">
        <f t="shared" si="16"/>
        <v>1429250000000</v>
      </c>
      <c r="T69" s="187">
        <f t="shared" si="16"/>
        <v>1618110000000</v>
      </c>
      <c r="U69" s="187">
        <f t="shared" si="16"/>
        <v>1601322000000</v>
      </c>
    </row>
    <row r="70" spans="1:21" x14ac:dyDescent="0.35">
      <c r="A70" s="174" t="s">
        <v>131</v>
      </c>
      <c r="B70" s="408"/>
      <c r="C70" s="177" t="s">
        <v>60</v>
      </c>
      <c r="D70" s="192"/>
      <c r="E70" s="192"/>
      <c r="F70" s="192"/>
      <c r="G70" s="192"/>
      <c r="H70" s="192"/>
      <c r="I70" s="192"/>
      <c r="J70" s="192">
        <v>686322000000</v>
      </c>
      <c r="K70" s="192">
        <v>785830000000</v>
      </c>
      <c r="L70" s="192">
        <v>990450000000</v>
      </c>
      <c r="M70" s="192">
        <v>1152102000000</v>
      </c>
      <c r="N70" s="192">
        <v>1335952000000</v>
      </c>
      <c r="O70" s="192">
        <v>1296207000000</v>
      </c>
      <c r="P70" s="192">
        <v>1399304000000</v>
      </c>
      <c r="Q70" s="192">
        <v>1432053000000</v>
      </c>
      <c r="R70" s="192">
        <v>1303580000000</v>
      </c>
      <c r="S70" s="192">
        <v>1429250000000</v>
      </c>
      <c r="T70" s="192">
        <v>1618110000000</v>
      </c>
      <c r="U70" s="192">
        <v>1601322000000</v>
      </c>
    </row>
    <row r="71" spans="1:21" x14ac:dyDescent="0.35">
      <c r="A71" s="174" t="s">
        <v>131</v>
      </c>
      <c r="B71" s="408"/>
      <c r="C71" s="177" t="s">
        <v>61</v>
      </c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</row>
    <row r="72" spans="1:21" x14ac:dyDescent="0.35">
      <c r="A72" s="174" t="s">
        <v>131</v>
      </c>
      <c r="B72" s="408"/>
      <c r="C72" s="177" t="s">
        <v>62</v>
      </c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</row>
    <row r="73" spans="1:21" x14ac:dyDescent="0.35">
      <c r="A73" s="174" t="s">
        <v>131</v>
      </c>
      <c r="B73" s="409"/>
      <c r="C73" s="198" t="s">
        <v>63</v>
      </c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</row>
    <row r="74" spans="1:21" x14ac:dyDescent="0.35">
      <c r="A74" s="174" t="s">
        <v>131</v>
      </c>
      <c r="B74" s="410" t="s">
        <v>93</v>
      </c>
      <c r="C74" s="195" t="s">
        <v>59</v>
      </c>
      <c r="D74" s="187"/>
      <c r="E74" s="187"/>
      <c r="F74" s="187"/>
      <c r="G74" s="187"/>
      <c r="H74" s="187"/>
      <c r="I74" s="187"/>
      <c r="J74" s="187">
        <f>SUM(J75:J78)</f>
        <v>9250000000</v>
      </c>
      <c r="K74" s="187">
        <f>SUM(K75:K78)</f>
        <v>10198000000</v>
      </c>
      <c r="L74" s="187">
        <f>SUM(L75:L78)</f>
        <v>16377000000</v>
      </c>
      <c r="M74" s="187">
        <f t="shared" ref="M74:U74" si="17">SUM(M75:M78)</f>
        <v>16975000000</v>
      </c>
      <c r="N74" s="187">
        <f t="shared" si="17"/>
        <v>18305000000</v>
      </c>
      <c r="O74" s="187">
        <f t="shared" si="17"/>
        <v>18305000000</v>
      </c>
      <c r="P74" s="187">
        <f t="shared" si="17"/>
        <v>22126000000</v>
      </c>
      <c r="Q74" s="187">
        <f t="shared" si="17"/>
        <v>2068000000</v>
      </c>
      <c r="R74" s="187">
        <f t="shared" si="17"/>
        <v>20659000000</v>
      </c>
      <c r="S74" s="187">
        <f t="shared" si="17"/>
        <v>25214000000</v>
      </c>
      <c r="T74" s="187">
        <f t="shared" si="17"/>
        <v>27425000000</v>
      </c>
      <c r="U74" s="187">
        <f t="shared" si="17"/>
        <v>26886000000</v>
      </c>
    </row>
    <row r="75" spans="1:21" x14ac:dyDescent="0.35">
      <c r="A75" s="174" t="s">
        <v>131</v>
      </c>
      <c r="B75" s="411"/>
      <c r="C75" s="177" t="s">
        <v>60</v>
      </c>
      <c r="D75" s="192"/>
      <c r="E75" s="192"/>
      <c r="F75" s="192"/>
      <c r="G75" s="192"/>
      <c r="H75" s="192"/>
      <c r="I75" s="192"/>
      <c r="J75" s="192">
        <v>9250000000</v>
      </c>
      <c r="K75" s="192">
        <v>10198000000</v>
      </c>
      <c r="L75" s="192">
        <v>16377000000</v>
      </c>
      <c r="M75" s="192">
        <v>16975000000</v>
      </c>
      <c r="N75" s="192">
        <v>18305000000</v>
      </c>
      <c r="O75" s="192">
        <v>18305000000</v>
      </c>
      <c r="P75" s="192">
        <v>22126000000</v>
      </c>
      <c r="Q75" s="192">
        <v>2068000000</v>
      </c>
      <c r="R75" s="192">
        <v>20659000000</v>
      </c>
      <c r="S75" s="192">
        <v>25214000000</v>
      </c>
      <c r="T75" s="192">
        <v>27425000000</v>
      </c>
      <c r="U75" s="192">
        <v>26886000000</v>
      </c>
    </row>
    <row r="76" spans="1:21" x14ac:dyDescent="0.35">
      <c r="A76" s="174" t="s">
        <v>131</v>
      </c>
      <c r="B76" s="411"/>
      <c r="C76" s="177" t="s">
        <v>61</v>
      </c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</row>
    <row r="77" spans="1:21" x14ac:dyDescent="0.35">
      <c r="A77" s="174" t="s">
        <v>131</v>
      </c>
      <c r="B77" s="411"/>
      <c r="C77" s="177" t="s">
        <v>62</v>
      </c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</row>
    <row r="78" spans="1:21" x14ac:dyDescent="0.35">
      <c r="A78" s="174" t="s">
        <v>131</v>
      </c>
      <c r="B78" s="412"/>
      <c r="C78" s="193" t="s">
        <v>63</v>
      </c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</row>
    <row r="79" spans="1:21" x14ac:dyDescent="0.35">
      <c r="A79" s="174" t="s">
        <v>131</v>
      </c>
      <c r="B79" s="408" t="s">
        <v>94</v>
      </c>
      <c r="C79" s="191" t="s">
        <v>59</v>
      </c>
      <c r="D79" s="192"/>
      <c r="E79" s="192"/>
      <c r="F79" s="192"/>
      <c r="G79" s="192"/>
      <c r="H79" s="192"/>
      <c r="I79" s="192"/>
      <c r="J79" s="192">
        <f>SUM(J80:J83)</f>
        <v>46907000000</v>
      </c>
      <c r="K79" s="192">
        <f>SUM(K80:K83)</f>
        <v>51006000000</v>
      </c>
      <c r="L79" s="192">
        <f>SUM(L80:L83)</f>
        <v>64837000000</v>
      </c>
      <c r="M79" s="192">
        <f t="shared" ref="M79:R79" si="18">SUM(M80:M83)</f>
        <v>88327000000</v>
      </c>
      <c r="N79" s="192">
        <f t="shared" si="18"/>
        <v>90388000000</v>
      </c>
      <c r="O79" s="192">
        <f t="shared" si="18"/>
        <v>77817000000</v>
      </c>
      <c r="P79" s="192">
        <f t="shared" si="18"/>
        <v>107458000000</v>
      </c>
      <c r="Q79" s="192">
        <f t="shared" si="18"/>
        <v>134110000000</v>
      </c>
      <c r="R79" s="192">
        <f t="shared" si="18"/>
        <v>203625000000</v>
      </c>
      <c r="S79" s="192">
        <f>SUM(S80:S83)</f>
        <v>213371000000</v>
      </c>
      <c r="T79" s="192">
        <f t="shared" ref="T79:U79" si="19">SUM(T80:T83)</f>
        <v>258937000000</v>
      </c>
      <c r="U79" s="192">
        <f t="shared" si="19"/>
        <v>260666000000</v>
      </c>
    </row>
    <row r="80" spans="1:21" x14ac:dyDescent="0.35">
      <c r="A80" s="174" t="s">
        <v>131</v>
      </c>
      <c r="B80" s="408"/>
      <c r="C80" s="177" t="s">
        <v>60</v>
      </c>
      <c r="D80" s="192"/>
      <c r="E80" s="192"/>
      <c r="F80" s="192"/>
      <c r="G80" s="192"/>
      <c r="H80" s="192"/>
      <c r="I80" s="192"/>
      <c r="J80" s="192">
        <f>J35-J70-J75</f>
        <v>46907000000</v>
      </c>
      <c r="K80" s="192">
        <f>K35-K70-K75</f>
        <v>51006000000</v>
      </c>
      <c r="L80" s="192">
        <f>L35-L70-L75</f>
        <v>64837000000</v>
      </c>
      <c r="M80" s="192">
        <f t="shared" ref="M80:R80" si="20">M35-M70-M75</f>
        <v>88327000000</v>
      </c>
      <c r="N80" s="192">
        <f t="shared" si="20"/>
        <v>90388000000</v>
      </c>
      <c r="O80" s="192">
        <f t="shared" si="20"/>
        <v>77817000000</v>
      </c>
      <c r="P80" s="192">
        <f t="shared" si="20"/>
        <v>107458000000</v>
      </c>
      <c r="Q80" s="192">
        <f t="shared" si="20"/>
        <v>134110000000</v>
      </c>
      <c r="R80" s="192">
        <f t="shared" si="20"/>
        <v>203625000000</v>
      </c>
      <c r="S80" s="192">
        <f>S35-S70-S75</f>
        <v>213371000000</v>
      </c>
      <c r="T80" s="192">
        <f t="shared" ref="T80:U80" si="21">T35-T70-T75</f>
        <v>258937000000</v>
      </c>
      <c r="U80" s="192">
        <f t="shared" si="21"/>
        <v>260666000000</v>
      </c>
    </row>
    <row r="81" spans="1:21" x14ac:dyDescent="0.35">
      <c r="A81" s="174" t="s">
        <v>131</v>
      </c>
      <c r="B81" s="408"/>
      <c r="C81" s="177" t="s">
        <v>61</v>
      </c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</row>
    <row r="82" spans="1:21" x14ac:dyDescent="0.35">
      <c r="A82" s="174" t="s">
        <v>131</v>
      </c>
      <c r="B82" s="408"/>
      <c r="C82" s="177" t="s">
        <v>62</v>
      </c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</row>
    <row r="83" spans="1:21" x14ac:dyDescent="0.35">
      <c r="A83" s="174" t="s">
        <v>131</v>
      </c>
      <c r="B83" s="413"/>
      <c r="C83" s="199" t="s">
        <v>63</v>
      </c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</row>
    <row r="84" spans="1:21" x14ac:dyDescent="0.35">
      <c r="A84" s="174" t="s">
        <v>131</v>
      </c>
    </row>
    <row r="85" spans="1:21" x14ac:dyDescent="0.35">
      <c r="A85" s="174" t="s">
        <v>131</v>
      </c>
      <c r="B85" s="184"/>
    </row>
    <row r="86" spans="1:21" x14ac:dyDescent="0.35">
      <c r="A86" s="174" t="s">
        <v>104</v>
      </c>
      <c r="B86" s="180" t="s">
        <v>172</v>
      </c>
      <c r="C86" s="180" t="s">
        <v>68</v>
      </c>
      <c r="D86" s="181" t="s">
        <v>145</v>
      </c>
      <c r="E86" s="181" t="s">
        <v>146</v>
      </c>
      <c r="F86" s="181" t="s">
        <v>147</v>
      </c>
      <c r="G86" s="181" t="s">
        <v>148</v>
      </c>
      <c r="H86" s="181" t="s">
        <v>149</v>
      </c>
      <c r="I86" s="181" t="s">
        <v>150</v>
      </c>
      <c r="J86" s="181" t="s">
        <v>151</v>
      </c>
      <c r="K86" s="181" t="s">
        <v>152</v>
      </c>
      <c r="L86" s="181" t="s">
        <v>153</v>
      </c>
      <c r="M86" s="181" t="s">
        <v>154</v>
      </c>
      <c r="N86" s="181" t="s">
        <v>155</v>
      </c>
      <c r="O86" s="181" t="s">
        <v>156</v>
      </c>
      <c r="P86" s="181" t="s">
        <v>157</v>
      </c>
      <c r="Q86" s="181" t="s">
        <v>158</v>
      </c>
      <c r="R86" s="181" t="s">
        <v>159</v>
      </c>
      <c r="S86" s="181" t="s">
        <v>160</v>
      </c>
      <c r="T86" s="181" t="s">
        <v>164</v>
      </c>
      <c r="U86" s="181" t="s">
        <v>165</v>
      </c>
    </row>
    <row r="87" spans="1:21" s="203" customFormat="1" x14ac:dyDescent="0.35">
      <c r="A87" s="174" t="s">
        <v>131</v>
      </c>
      <c r="B87" s="201" t="s">
        <v>168</v>
      </c>
      <c r="C87" s="201" t="s">
        <v>167</v>
      </c>
      <c r="D87" s="202">
        <v>38220000000000</v>
      </c>
      <c r="E87" s="202">
        <v>41986000000000</v>
      </c>
      <c r="F87" s="202">
        <v>45061000000000</v>
      </c>
      <c r="G87" s="202">
        <v>48039000000000</v>
      </c>
      <c r="H87" s="202">
        <v>52300000000000</v>
      </c>
      <c r="I87" s="202">
        <v>60488000000000</v>
      </c>
      <c r="J87" s="202">
        <v>68828000000000</v>
      </c>
      <c r="K87" s="202">
        <v>82077000000000</v>
      </c>
      <c r="L87" s="202">
        <v>90633000000000</v>
      </c>
      <c r="M87" s="202">
        <v>93788000000000</v>
      </c>
      <c r="N87" s="202">
        <v>96540000000000</v>
      </c>
      <c r="O87" s="202">
        <v>111371000000000</v>
      </c>
      <c r="P87" s="202">
        <v>121917000000000</v>
      </c>
      <c r="Q87" s="202">
        <v>129906000000000</v>
      </c>
      <c r="R87" s="202">
        <v>137865000000000</v>
      </c>
      <c r="S87" s="205">
        <v>148841000000000</v>
      </c>
      <c r="T87" s="205">
        <v>158638000000000</v>
      </c>
      <c r="U87" s="205">
        <v>167221000000000</v>
      </c>
    </row>
    <row r="88" spans="1:21" s="203" customFormat="1" x14ac:dyDescent="0.35">
      <c r="A88" s="174" t="s">
        <v>131</v>
      </c>
      <c r="B88" s="204" t="s">
        <v>171</v>
      </c>
      <c r="C88" s="204" t="s">
        <v>173</v>
      </c>
      <c r="D88" s="205">
        <v>508.77666666666698</v>
      </c>
      <c r="E88" s="205">
        <v>539.58749999999998</v>
      </c>
      <c r="F88" s="205">
        <v>634.93833333333305</v>
      </c>
      <c r="G88" s="205">
        <v>688.93666666666695</v>
      </c>
      <c r="H88" s="205">
        <v>691.39750000000004</v>
      </c>
      <c r="I88" s="205">
        <v>609.52916666666704</v>
      </c>
      <c r="J88" s="205">
        <v>559.76750000000004</v>
      </c>
      <c r="K88" s="205">
        <v>530.27499999999998</v>
      </c>
      <c r="L88" s="205">
        <v>522.46416666666698</v>
      </c>
      <c r="M88" s="205">
        <v>522.46103583333297</v>
      </c>
      <c r="N88" s="205">
        <v>560.85989484127003</v>
      </c>
      <c r="O88" s="205">
        <v>510.24916666666701</v>
      </c>
      <c r="P88" s="205">
        <v>483.66750000000002</v>
      </c>
      <c r="Q88" s="205">
        <v>486.47130339105303</v>
      </c>
      <c r="R88" s="205">
        <v>495.272877645503</v>
      </c>
      <c r="S88" s="205">
        <v>570.34821612743997</v>
      </c>
      <c r="T88" s="205">
        <v>654.12408425419596</v>
      </c>
      <c r="U88" s="205">
        <v>676.95773604465705</v>
      </c>
    </row>
    <row r="89" spans="1:21" s="203" customFormat="1" x14ac:dyDescent="0.35">
      <c r="A89" s="174" t="s">
        <v>131</v>
      </c>
      <c r="B89" s="206" t="s">
        <v>69</v>
      </c>
      <c r="C89" s="206" t="s">
        <v>173</v>
      </c>
      <c r="D89" s="176">
        <v>15076952</v>
      </c>
      <c r="E89" s="176">
        <v>15262754</v>
      </c>
      <c r="F89" s="176">
        <v>15444969</v>
      </c>
      <c r="G89" s="176">
        <v>15623635</v>
      </c>
      <c r="H89" s="176">
        <v>15799542</v>
      </c>
      <c r="I89" s="176">
        <v>15973778</v>
      </c>
      <c r="J89" s="176">
        <v>16147064</v>
      </c>
      <c r="K89" s="176">
        <v>16319792</v>
      </c>
      <c r="L89" s="176">
        <v>16491687</v>
      </c>
      <c r="M89" s="176">
        <v>16661942</v>
      </c>
      <c r="N89" s="176">
        <v>16829442</v>
      </c>
      <c r="O89" s="176">
        <v>16993354</v>
      </c>
      <c r="P89" s="176">
        <v>17153357</v>
      </c>
      <c r="Q89" s="176">
        <v>17309746</v>
      </c>
      <c r="R89" s="176">
        <v>17462982</v>
      </c>
      <c r="S89" s="176">
        <v>17613798</v>
      </c>
      <c r="T89" s="205">
        <v>17762681</v>
      </c>
      <c r="U89" s="205">
        <v>17909754</v>
      </c>
    </row>
    <row r="90" spans="1:21" x14ac:dyDescent="0.35">
      <c r="A90" s="174" t="s">
        <v>131</v>
      </c>
      <c r="B90" s="207" t="s">
        <v>169</v>
      </c>
      <c r="C90" s="207" t="s">
        <v>167</v>
      </c>
      <c r="D90" s="208">
        <v>9123605000000</v>
      </c>
      <c r="E90" s="208">
        <v>9670135000000</v>
      </c>
      <c r="F90" s="208">
        <v>10545969000000</v>
      </c>
      <c r="G90" s="208">
        <v>11264236000000</v>
      </c>
      <c r="H90" s="208">
        <v>11774611000000</v>
      </c>
      <c r="I90" s="208">
        <v>12605227000000</v>
      </c>
      <c r="J90" s="208">
        <v>13898923000000</v>
      </c>
      <c r="K90" s="208">
        <v>15312072000000</v>
      </c>
      <c r="L90" s="208">
        <v>17428796999999.998</v>
      </c>
      <c r="M90" s="208">
        <v>20490435000000</v>
      </c>
      <c r="N90" s="208">
        <v>24069788000000</v>
      </c>
      <c r="O90" s="208">
        <v>26053547000000</v>
      </c>
      <c r="P90" s="208">
        <v>27837792000000</v>
      </c>
      <c r="Q90" s="208">
        <v>30050204000000</v>
      </c>
      <c r="R90" s="208">
        <v>31845155000000</v>
      </c>
      <c r="S90" s="208">
        <v>35343504000000</v>
      </c>
      <c r="T90" s="208">
        <v>39741133000000</v>
      </c>
      <c r="U90" s="208">
        <v>43955220000000</v>
      </c>
    </row>
    <row r="91" spans="1:21" x14ac:dyDescent="0.35">
      <c r="A91" s="174" t="s">
        <v>131</v>
      </c>
      <c r="B91" s="177"/>
      <c r="C91" s="177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</row>
    <row r="92" spans="1:21" x14ac:dyDescent="0.35">
      <c r="A92" s="174" t="s">
        <v>131</v>
      </c>
      <c r="B92" s="177"/>
      <c r="C92" s="177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</row>
    <row r="93" spans="1:21" ht="15" customHeight="1" x14ac:dyDescent="0.35">
      <c r="A93" s="174" t="s">
        <v>131</v>
      </c>
      <c r="B93" s="180" t="s">
        <v>100</v>
      </c>
      <c r="C93" s="180" t="s">
        <v>58</v>
      </c>
      <c r="D93" s="181">
        <v>1999</v>
      </c>
      <c r="E93" s="181">
        <v>2000</v>
      </c>
      <c r="F93" s="181">
        <v>2001</v>
      </c>
      <c r="G93" s="181">
        <v>2002</v>
      </c>
      <c r="H93" s="181">
        <v>2003</v>
      </c>
      <c r="I93" s="181">
        <v>2004</v>
      </c>
      <c r="J93" s="181">
        <v>2005</v>
      </c>
      <c r="K93" s="181">
        <v>2006</v>
      </c>
      <c r="L93" s="181">
        <v>2007</v>
      </c>
      <c r="M93" s="181">
        <v>2008</v>
      </c>
      <c r="N93" s="181">
        <v>2009</v>
      </c>
      <c r="O93" s="181">
        <v>2010</v>
      </c>
      <c r="P93" s="181">
        <v>2011</v>
      </c>
      <c r="Q93" s="181">
        <v>2012</v>
      </c>
      <c r="R93" s="181">
        <v>2013</v>
      </c>
      <c r="S93" s="181">
        <v>2014</v>
      </c>
      <c r="T93" s="181">
        <v>2015</v>
      </c>
      <c r="U93" s="181">
        <v>2016</v>
      </c>
    </row>
    <row r="94" spans="1:21" ht="15" customHeight="1" x14ac:dyDescent="0.35">
      <c r="A94" s="174" t="s">
        <v>131</v>
      </c>
      <c r="B94" s="405" t="s">
        <v>0</v>
      </c>
      <c r="C94" s="182" t="s">
        <v>125</v>
      </c>
      <c r="D94" s="184">
        <f t="shared" ref="D94:R94" si="22">(D8/D$8)*100</f>
        <v>100</v>
      </c>
      <c r="E94" s="184">
        <f t="shared" si="22"/>
        <v>100</v>
      </c>
      <c r="F94" s="184">
        <f t="shared" si="22"/>
        <v>100</v>
      </c>
      <c r="G94" s="184">
        <f t="shared" si="22"/>
        <v>100</v>
      </c>
      <c r="H94" s="184">
        <f t="shared" si="22"/>
        <v>100</v>
      </c>
      <c r="I94" s="184">
        <f t="shared" si="22"/>
        <v>100</v>
      </c>
      <c r="J94" s="184">
        <f t="shared" si="22"/>
        <v>100</v>
      </c>
      <c r="K94" s="184">
        <f t="shared" si="22"/>
        <v>100</v>
      </c>
      <c r="L94" s="184">
        <f t="shared" si="22"/>
        <v>100</v>
      </c>
      <c r="M94" s="184">
        <f t="shared" si="22"/>
        <v>100</v>
      </c>
      <c r="N94" s="184">
        <f t="shared" si="22"/>
        <v>100</v>
      </c>
      <c r="O94" s="184">
        <f t="shared" si="22"/>
        <v>100</v>
      </c>
      <c r="P94" s="184">
        <f t="shared" si="22"/>
        <v>100</v>
      </c>
      <c r="Q94" s="184">
        <f t="shared" si="22"/>
        <v>100</v>
      </c>
      <c r="R94" s="184">
        <f t="shared" si="22"/>
        <v>100</v>
      </c>
      <c r="S94" s="184">
        <f>(S8/S$8)*100</f>
        <v>100</v>
      </c>
      <c r="T94" s="184">
        <f>(T8/T$8)*100</f>
        <v>100</v>
      </c>
      <c r="U94" s="184">
        <f>(U8/U$8)*100</f>
        <v>100</v>
      </c>
    </row>
    <row r="95" spans="1:21" ht="15" customHeight="1" x14ac:dyDescent="0.35">
      <c r="A95" s="174" t="s">
        <v>131</v>
      </c>
      <c r="B95" s="406"/>
      <c r="C95" s="182" t="s">
        <v>124</v>
      </c>
      <c r="D95" s="184">
        <f t="shared" ref="D95:R104" si="23">(D9/D$8)*100</f>
        <v>84.104432762788178</v>
      </c>
      <c r="E95" s="184">
        <f t="shared" si="23"/>
        <v>81.724003444627172</v>
      </c>
      <c r="F95" s="184">
        <f t="shared" si="23"/>
        <v>101.59999390623602</v>
      </c>
      <c r="G95" s="184">
        <f t="shared" si="23"/>
        <v>79.48300712386748</v>
      </c>
      <c r="H95" s="184">
        <f t="shared" si="23"/>
        <v>88.736940056201718</v>
      </c>
      <c r="I95" s="184">
        <f t="shared" si="23"/>
        <v>87.587896942284985</v>
      </c>
      <c r="J95" s="184">
        <f t="shared" si="23"/>
        <v>95.223525745957289</v>
      </c>
      <c r="K95" s="184">
        <f t="shared" si="23"/>
        <v>88.097103638710905</v>
      </c>
      <c r="L95" s="184">
        <f t="shared" si="23"/>
        <v>74.152764153613873</v>
      </c>
      <c r="M95" s="184">
        <f t="shared" si="23"/>
        <v>94.695817559464828</v>
      </c>
      <c r="N95" s="184">
        <f t="shared" si="23"/>
        <v>113.28366645580354</v>
      </c>
      <c r="O95" s="184">
        <f t="shared" si="23"/>
        <v>124.02886442883786</v>
      </c>
      <c r="P95" s="184">
        <f t="shared" si="23"/>
        <v>134.62712821954486</v>
      </c>
      <c r="Q95" s="184">
        <f t="shared" si="23"/>
        <v>103.76230991231002</v>
      </c>
      <c r="R95" s="184">
        <f t="shared" si="23"/>
        <v>106.98122693537826</v>
      </c>
      <c r="S95" s="184">
        <f t="shared" ref="S95:T95" si="24">(S9/S$8)*100</f>
        <v>122.14590691238381</v>
      </c>
      <c r="T95" s="184">
        <f t="shared" si="24"/>
        <v>148.07563975673091</v>
      </c>
      <c r="U95" s="184">
        <f t="shared" ref="U95" si="25">(U9/U$8)*100</f>
        <v>122.61362080376092</v>
      </c>
    </row>
    <row r="96" spans="1:21" ht="15" customHeight="1" x14ac:dyDescent="0.35">
      <c r="A96" s="174" t="s">
        <v>131</v>
      </c>
      <c r="B96" s="406"/>
      <c r="C96" s="256" t="s">
        <v>126</v>
      </c>
      <c r="D96" s="184"/>
      <c r="E96" s="184"/>
      <c r="F96" s="184"/>
      <c r="G96" s="184"/>
      <c r="H96" s="184"/>
      <c r="I96" s="184"/>
      <c r="J96" s="184">
        <f t="shared" si="23"/>
        <v>51.615049118680886</v>
      </c>
      <c r="K96" s="184">
        <f t="shared" si="23"/>
        <v>48.727346341107307</v>
      </c>
      <c r="L96" s="184">
        <f t="shared" si="23"/>
        <v>44.991451092030857</v>
      </c>
      <c r="M96" s="184">
        <f t="shared" si="23"/>
        <v>54.173794159833655</v>
      </c>
      <c r="N96" s="184">
        <f t="shared" si="23"/>
        <v>64.395967651109359</v>
      </c>
      <c r="O96" s="184">
        <f t="shared" si="23"/>
        <v>65.182379981430316</v>
      </c>
      <c r="P96" s="184">
        <f t="shared" si="23"/>
        <v>69.078411513045452</v>
      </c>
      <c r="Q96" s="184">
        <f t="shared" si="23"/>
        <v>52.350154174086875</v>
      </c>
      <c r="R96" s="184">
        <f t="shared" si="23"/>
        <v>56.423369030220528</v>
      </c>
      <c r="S96" s="184">
        <f t="shared" ref="S96:T104" si="26">(S10/S$8)*100</f>
        <v>63.304789033339638</v>
      </c>
      <c r="T96" s="184">
        <f t="shared" si="26"/>
        <v>78.177031850763797</v>
      </c>
      <c r="U96" s="184">
        <f t="shared" ref="U96" si="27">(U10/U$8)*100</f>
        <v>63.613083793559866</v>
      </c>
    </row>
    <row r="97" spans="1:21" ht="15" customHeight="1" x14ac:dyDescent="0.35">
      <c r="A97" s="174" t="s">
        <v>131</v>
      </c>
      <c r="B97" s="406"/>
      <c r="C97" s="182" t="s">
        <v>123</v>
      </c>
      <c r="D97" s="184">
        <f t="shared" si="23"/>
        <v>68.975309379188559</v>
      </c>
      <c r="E97" s="184">
        <f t="shared" si="23"/>
        <v>63.305879647323003</v>
      </c>
      <c r="F97" s="184">
        <f t="shared" si="23"/>
        <v>73.985404165722443</v>
      </c>
      <c r="G97" s="184">
        <f t="shared" si="23"/>
        <v>55.964199304658166</v>
      </c>
      <c r="H97" s="184">
        <f t="shared" si="23"/>
        <v>58.781190275944894</v>
      </c>
      <c r="I97" s="184">
        <f t="shared" si="23"/>
        <v>55.493662841641509</v>
      </c>
      <c r="J97" s="184">
        <f t="shared" si="23"/>
        <v>59.894698426452166</v>
      </c>
      <c r="K97" s="184">
        <f t="shared" si="23"/>
        <v>56.511240317082652</v>
      </c>
      <c r="L97" s="184">
        <f t="shared" si="23"/>
        <v>51.498685963007858</v>
      </c>
      <c r="M97" s="184">
        <f t="shared" si="23"/>
        <v>61.493115483192639</v>
      </c>
      <c r="N97" s="184">
        <f t="shared" si="23"/>
        <v>71.161496637958706</v>
      </c>
      <c r="O97" s="184">
        <f t="shared" si="23"/>
        <v>73.305739120188505</v>
      </c>
      <c r="P97" s="184">
        <f t="shared" si="23"/>
        <v>76.620952936685498</v>
      </c>
      <c r="Q97" s="184">
        <f t="shared" si="23"/>
        <v>59.951387989447369</v>
      </c>
      <c r="R97" s="184">
        <f t="shared" si="23"/>
        <v>64.565452276758478</v>
      </c>
      <c r="S97" s="184">
        <f t="shared" si="26"/>
        <v>71.984646010480191</v>
      </c>
      <c r="T97" s="184">
        <f t="shared" si="26"/>
        <v>89.018593296291044</v>
      </c>
      <c r="U97" s="184">
        <f t="shared" ref="U97" si="28">(U11/U$8)*100</f>
        <v>72.751492645884213</v>
      </c>
    </row>
    <row r="98" spans="1:21" ht="15" customHeight="1" x14ac:dyDescent="0.35">
      <c r="A98" s="174" t="s">
        <v>131</v>
      </c>
      <c r="B98" s="406"/>
      <c r="C98" s="177" t="s">
        <v>117</v>
      </c>
      <c r="D98" s="184">
        <f t="shared" si="23"/>
        <v>59.433964802701581</v>
      </c>
      <c r="E98" s="184">
        <f t="shared" si="23"/>
        <v>50.683637629250455</v>
      </c>
      <c r="F98" s="184">
        <f t="shared" si="23"/>
        <v>62.202159350658668</v>
      </c>
      <c r="G98" s="184">
        <f t="shared" si="23"/>
        <v>46.920028417290553</v>
      </c>
      <c r="H98" s="184">
        <f t="shared" si="23"/>
        <v>49.269265773230877</v>
      </c>
      <c r="I98" s="184">
        <f t="shared" si="23"/>
        <v>46.022108056012442</v>
      </c>
      <c r="J98" s="184">
        <f t="shared" si="23"/>
        <v>51.602893125518875</v>
      </c>
      <c r="K98" s="184">
        <f t="shared" si="23"/>
        <v>48.716463059176405</v>
      </c>
      <c r="L98" s="184">
        <f t="shared" si="23"/>
        <v>44.980966952233615</v>
      </c>
      <c r="M98" s="184">
        <f t="shared" si="23"/>
        <v>54.173794159833655</v>
      </c>
      <c r="N98" s="184">
        <f t="shared" si="23"/>
        <v>64.396019647603126</v>
      </c>
      <c r="O98" s="184">
        <f t="shared" si="23"/>
        <v>65.182379981430316</v>
      </c>
      <c r="P98" s="184">
        <f t="shared" si="23"/>
        <v>69.078425649598344</v>
      </c>
      <c r="Q98" s="184">
        <f t="shared" si="23"/>
        <v>52.350140476594085</v>
      </c>
      <c r="R98" s="184">
        <f t="shared" si="23"/>
        <v>56.423369030220528</v>
      </c>
      <c r="S98" s="184">
        <f t="shared" si="26"/>
        <v>63.304802247062931</v>
      </c>
      <c r="T98" s="184">
        <f t="shared" si="26"/>
        <v>78.323556796721476</v>
      </c>
      <c r="U98" s="184">
        <f t="shared" ref="U98" si="29">(U12/U$8)*100</f>
        <v>63.613101622583812</v>
      </c>
    </row>
    <row r="99" spans="1:21" ht="15" customHeight="1" x14ac:dyDescent="0.35">
      <c r="A99" s="174" t="s">
        <v>131</v>
      </c>
      <c r="B99" s="406"/>
      <c r="C99" s="256" t="s">
        <v>118</v>
      </c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</row>
    <row r="100" spans="1:21" ht="15" customHeight="1" x14ac:dyDescent="0.35">
      <c r="A100" s="174" t="s">
        <v>131</v>
      </c>
      <c r="B100" s="406"/>
      <c r="C100" s="256" t="s">
        <v>119</v>
      </c>
      <c r="D100" s="184">
        <f t="shared" si="23"/>
        <v>9.5413445764869689</v>
      </c>
      <c r="E100" s="184">
        <f t="shared" si="23"/>
        <v>12.622242018072541</v>
      </c>
      <c r="F100" s="184">
        <f t="shared" si="23"/>
        <v>11.783244815063783</v>
      </c>
      <c r="G100" s="184">
        <f t="shared" si="23"/>
        <v>9.0441708873676241</v>
      </c>
      <c r="H100" s="184">
        <f t="shared" si="23"/>
        <v>9.5119245027140167</v>
      </c>
      <c r="I100" s="184">
        <f t="shared" si="23"/>
        <v>9.4715547856290634</v>
      </c>
      <c r="J100" s="184">
        <f t="shared" si="23"/>
        <v>8.2918053009332873</v>
      </c>
      <c r="K100" s="184">
        <f t="shared" si="23"/>
        <v>7.7947772579062464</v>
      </c>
      <c r="L100" s="184">
        <f t="shared" si="23"/>
        <v>6.5177190107742495</v>
      </c>
      <c r="M100" s="184">
        <f t="shared" si="23"/>
        <v>7.3193213233589862</v>
      </c>
      <c r="N100" s="184">
        <f t="shared" si="23"/>
        <v>6.7654769903555856</v>
      </c>
      <c r="O100" s="184">
        <f t="shared" si="23"/>
        <v>8.1233591387581878</v>
      </c>
      <c r="P100" s="184">
        <f t="shared" si="23"/>
        <v>7.54252728708716</v>
      </c>
      <c r="Q100" s="184">
        <f t="shared" si="23"/>
        <v>7.6012475128532877</v>
      </c>
      <c r="R100" s="184">
        <f t="shared" si="23"/>
        <v>8.1420832465379505</v>
      </c>
      <c r="S100" s="184">
        <f t="shared" si="26"/>
        <v>8.6798437634172689</v>
      </c>
      <c r="T100" s="184">
        <f t="shared" si="26"/>
        <v>10.695036499569568</v>
      </c>
      <c r="U100" s="184">
        <f t="shared" ref="U100" si="30">(U14/U$8)*100</f>
        <v>9.1383910233003949</v>
      </c>
    </row>
    <row r="101" spans="1:21" ht="15" customHeight="1" x14ac:dyDescent="0.35">
      <c r="A101" s="174" t="s">
        <v>131</v>
      </c>
      <c r="B101" s="406"/>
      <c r="C101" s="256" t="s">
        <v>120</v>
      </c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</row>
    <row r="102" spans="1:21" ht="15" customHeight="1" x14ac:dyDescent="0.35">
      <c r="A102" s="174" t="s">
        <v>131</v>
      </c>
      <c r="B102" s="406"/>
      <c r="C102" s="182" t="s">
        <v>121</v>
      </c>
      <c r="D102" s="184">
        <f t="shared" si="23"/>
        <v>15.763079415230665</v>
      </c>
      <c r="E102" s="184">
        <f t="shared" si="23"/>
        <v>19.288345398294808</v>
      </c>
      <c r="F102" s="184">
        <f t="shared" si="23"/>
        <v>28.857273256437647</v>
      </c>
      <c r="G102" s="184">
        <f t="shared" si="23"/>
        <v>24.789949769757222</v>
      </c>
      <c r="H102" s="184">
        <f t="shared" si="23"/>
        <v>31.012316805695473</v>
      </c>
      <c r="I102" s="184">
        <f t="shared" si="23"/>
        <v>33.590440734285778</v>
      </c>
      <c r="J102" s="184">
        <f t="shared" si="23"/>
        <v>36.813805732042283</v>
      </c>
      <c r="K102" s="184">
        <f t="shared" si="23"/>
        <v>32.736455610165102</v>
      </c>
      <c r="L102" s="184">
        <f t="shared" si="23"/>
        <v>23.208703867296091</v>
      </c>
      <c r="M102" s="184">
        <f t="shared" si="23"/>
        <v>34.163351327020422</v>
      </c>
      <c r="N102" s="184">
        <f t="shared" si="23"/>
        <v>43.644036995297327</v>
      </c>
      <c r="O102" s="184">
        <f t="shared" si="23"/>
        <v>51.937352206115094</v>
      </c>
      <c r="P102" s="184">
        <f t="shared" si="23"/>
        <v>58.867205400370715</v>
      </c>
      <c r="Q102" s="184">
        <f t="shared" si="23"/>
        <v>44.635139199694237</v>
      </c>
      <c r="R102" s="184">
        <f t="shared" si="23"/>
        <v>43.595411902928873</v>
      </c>
      <c r="S102" s="184">
        <f t="shared" si="26"/>
        <v>51.282103161967207</v>
      </c>
      <c r="T102" s="184">
        <f t="shared" si="26"/>
        <v>60.095802137371635</v>
      </c>
      <c r="U102" s="184">
        <f t="shared" ref="U102" si="31">(U16/U$8)*100</f>
        <v>50.76140629635546</v>
      </c>
    </row>
    <row r="103" spans="1:21" ht="15" customHeight="1" x14ac:dyDescent="0.35">
      <c r="A103" s="174" t="s">
        <v>131</v>
      </c>
      <c r="B103" s="406"/>
      <c r="C103" s="182" t="s">
        <v>122</v>
      </c>
      <c r="D103" s="184">
        <f t="shared" si="23"/>
        <v>0.6339560316310453</v>
      </c>
      <c r="E103" s="184">
        <f t="shared" si="23"/>
        <v>0.87022160099063806</v>
      </c>
      <c r="F103" s="184">
        <f t="shared" si="23"/>
        <v>1.2426835159240843</v>
      </c>
      <c r="G103" s="184">
        <f t="shared" si="23"/>
        <v>1.2711419505479147</v>
      </c>
      <c r="H103" s="184">
        <f t="shared" si="23"/>
        <v>1.0565670254386472</v>
      </c>
      <c r="I103" s="184">
        <f t="shared" si="23"/>
        <v>1.4962066336423057</v>
      </c>
      <c r="J103" s="184">
        <f t="shared" si="23"/>
        <v>1.4849784125371619</v>
      </c>
      <c r="K103" s="184">
        <f t="shared" si="23"/>
        <v>1.1505922885368505</v>
      </c>
      <c r="L103" s="184">
        <f t="shared" si="23"/>
        <v>0.55462567669008489</v>
      </c>
      <c r="M103" s="184">
        <f t="shared" si="23"/>
        <v>0.96064925074824414</v>
      </c>
      <c r="N103" s="184">
        <f t="shared" si="23"/>
        <v>1.5218671774524901</v>
      </c>
      <c r="O103" s="184">
        <f t="shared" si="23"/>
        <v>1.2142268974657473</v>
      </c>
      <c r="P103" s="184">
        <f t="shared" si="23"/>
        <v>0.86103011751135827</v>
      </c>
      <c r="Q103" s="184">
        <f t="shared" si="23"/>
        <v>0.82421727683159307</v>
      </c>
      <c r="R103" s="184">
        <f t="shared" si="23"/>
        <v>1.1796372443090875</v>
      </c>
      <c r="S103" s="184">
        <f t="shared" si="26"/>
        <v>1.1208422600636017</v>
      </c>
      <c r="T103" s="184">
        <f t="shared" si="26"/>
        <v>1.0387556769317625</v>
      </c>
      <c r="U103" s="184">
        <f t="shared" ref="U103" si="32">(U17/U$8)*100</f>
        <v>0.89927813847874205</v>
      </c>
    </row>
    <row r="104" spans="1:21" ht="15" customHeight="1" x14ac:dyDescent="0.35">
      <c r="A104" s="174" t="s">
        <v>131</v>
      </c>
      <c r="B104" s="407"/>
      <c r="C104" s="188" t="s">
        <v>116</v>
      </c>
      <c r="D104" s="210">
        <f t="shared" si="23"/>
        <v>31.024690620811452</v>
      </c>
      <c r="E104" s="210">
        <f t="shared" si="23"/>
        <v>36.694120352677004</v>
      </c>
      <c r="F104" s="210">
        <f t="shared" si="23"/>
        <v>26.01459583427755</v>
      </c>
      <c r="G104" s="210">
        <f t="shared" si="23"/>
        <v>44.035800695341827</v>
      </c>
      <c r="H104" s="210">
        <f t="shared" si="23"/>
        <v>41.218809724055106</v>
      </c>
      <c r="I104" s="210">
        <f t="shared" si="23"/>
        <v>44.506337158358491</v>
      </c>
      <c r="J104" s="210">
        <f t="shared" si="23"/>
        <v>40.105301573547834</v>
      </c>
      <c r="K104" s="210">
        <f t="shared" si="23"/>
        <v>43.488759682917348</v>
      </c>
      <c r="L104" s="210">
        <f t="shared" si="23"/>
        <v>48.501314036992142</v>
      </c>
      <c r="M104" s="210">
        <f t="shared" si="23"/>
        <v>38.506884516807361</v>
      </c>
      <c r="N104" s="210">
        <f t="shared" si="23"/>
        <v>28.838503362041291</v>
      </c>
      <c r="O104" s="210">
        <f t="shared" si="23"/>
        <v>26.694260879811495</v>
      </c>
      <c r="P104" s="210">
        <f t="shared" si="23"/>
        <v>23.379047063314502</v>
      </c>
      <c r="Q104" s="210">
        <f t="shared" si="23"/>
        <v>40.048612010552624</v>
      </c>
      <c r="R104" s="210">
        <f t="shared" si="23"/>
        <v>35.434547723241515</v>
      </c>
      <c r="S104" s="210">
        <f t="shared" si="26"/>
        <v>28.015353989519802</v>
      </c>
      <c r="T104" s="210">
        <f t="shared" si="26"/>
        <v>10.981406703708961</v>
      </c>
      <c r="U104" s="210">
        <f t="shared" ref="U104" si="33">(U18/U$8)*100</f>
        <v>27.248507354115791</v>
      </c>
    </row>
    <row r="105" spans="1:21" x14ac:dyDescent="0.35">
      <c r="A105" s="174" t="s">
        <v>131</v>
      </c>
      <c r="B105" s="411" t="s">
        <v>4</v>
      </c>
      <c r="C105" s="182" t="s">
        <v>59</v>
      </c>
      <c r="D105" s="186"/>
      <c r="E105" s="186"/>
      <c r="F105" s="186"/>
      <c r="G105" s="186"/>
      <c r="H105" s="186"/>
      <c r="I105" s="186"/>
      <c r="J105" s="186">
        <f t="shared" ref="J105:R120" si="34">(J19/J$10)*100</f>
        <v>2.0823664856681803</v>
      </c>
      <c r="K105" s="186">
        <f t="shared" si="34"/>
        <v>1.8713988843350009</v>
      </c>
      <c r="L105" s="186">
        <f t="shared" si="34"/>
        <v>1.951269402623949</v>
      </c>
      <c r="M105" s="186">
        <f t="shared" si="34"/>
        <v>2.069326094958039</v>
      </c>
      <c r="N105" s="186">
        <f t="shared" si="34"/>
        <v>3.7288019265745773</v>
      </c>
      <c r="O105" s="186">
        <f t="shared" si="34"/>
        <v>3.1717560945869145</v>
      </c>
      <c r="P105" s="186">
        <f t="shared" si="34"/>
        <v>3.0274408621967277</v>
      </c>
      <c r="Q105" s="186">
        <f t="shared" si="34"/>
        <v>2.5521106860313645</v>
      </c>
      <c r="R105" s="186">
        <f t="shared" si="34"/>
        <v>3.3577122901429819</v>
      </c>
      <c r="S105" s="186">
        <f>(S19/S$10)*100</f>
        <v>2.7036496938311463</v>
      </c>
      <c r="T105" s="186">
        <f>(T19/T$10)*100</f>
        <v>2.1961614688325763</v>
      </c>
      <c r="U105" s="186">
        <f>(U19/U$10)*100</f>
        <v>2.0178808509421797</v>
      </c>
    </row>
    <row r="106" spans="1:21" x14ac:dyDescent="0.35">
      <c r="A106" s="174" t="s">
        <v>131</v>
      </c>
      <c r="B106" s="411"/>
      <c r="C106" s="177" t="s">
        <v>60</v>
      </c>
      <c r="D106" s="186"/>
      <c r="E106" s="186"/>
      <c r="F106" s="186"/>
      <c r="G106" s="186"/>
      <c r="H106" s="186"/>
      <c r="I106" s="186"/>
      <c r="J106" s="186">
        <f t="shared" si="34"/>
        <v>2.0823664856681803</v>
      </c>
      <c r="K106" s="186">
        <f t="shared" si="34"/>
        <v>1.8713988843350009</v>
      </c>
      <c r="L106" s="186">
        <f t="shared" si="34"/>
        <v>1.951269402623949</v>
      </c>
      <c r="M106" s="186">
        <f t="shared" si="34"/>
        <v>2.069326094958039</v>
      </c>
      <c r="N106" s="186">
        <f t="shared" si="34"/>
        <v>3.7288019265745773</v>
      </c>
      <c r="O106" s="186">
        <f t="shared" si="34"/>
        <v>3.1717560945869145</v>
      </c>
      <c r="P106" s="186">
        <f t="shared" si="34"/>
        <v>3.0274408621967277</v>
      </c>
      <c r="Q106" s="186">
        <f t="shared" si="34"/>
        <v>2.5521106860313645</v>
      </c>
      <c r="R106" s="186">
        <f t="shared" si="34"/>
        <v>3.3577122901429819</v>
      </c>
      <c r="S106" s="186">
        <f t="shared" ref="S106:T166" si="35">(S20/S$10)*100</f>
        <v>2.7036496938311463</v>
      </c>
      <c r="T106" s="186">
        <f t="shared" si="35"/>
        <v>2.1961614688325763</v>
      </c>
      <c r="U106" s="186">
        <f t="shared" ref="U106" si="36">(U20/U$10)*100</f>
        <v>2.0178808509421797</v>
      </c>
    </row>
    <row r="107" spans="1:21" x14ac:dyDescent="0.35">
      <c r="A107" s="174" t="s">
        <v>131</v>
      </c>
      <c r="B107" s="411"/>
      <c r="C107" s="256" t="s">
        <v>61</v>
      </c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</row>
    <row r="108" spans="1:21" x14ac:dyDescent="0.35">
      <c r="A108" s="174" t="s">
        <v>131</v>
      </c>
      <c r="B108" s="411"/>
      <c r="C108" s="256" t="s">
        <v>62</v>
      </c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</row>
    <row r="109" spans="1:21" x14ac:dyDescent="0.35">
      <c r="A109" s="174" t="s">
        <v>131</v>
      </c>
      <c r="B109" s="412"/>
      <c r="C109" s="257" t="s">
        <v>63</v>
      </c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</row>
    <row r="110" spans="1:21" x14ac:dyDescent="0.35">
      <c r="A110" s="174" t="s">
        <v>131</v>
      </c>
      <c r="B110" s="411" t="s">
        <v>5</v>
      </c>
      <c r="C110" s="191" t="s">
        <v>59</v>
      </c>
      <c r="D110" s="186"/>
      <c r="E110" s="186"/>
      <c r="F110" s="186"/>
      <c r="G110" s="186"/>
      <c r="H110" s="186"/>
      <c r="I110" s="186"/>
      <c r="J110" s="186">
        <f t="shared" si="34"/>
        <v>1.4543155841554971</v>
      </c>
      <c r="K110" s="186">
        <f t="shared" si="34"/>
        <v>2.1226801248462275</v>
      </c>
      <c r="L110" s="186">
        <f t="shared" si="34"/>
        <v>1.9550779088734864</v>
      </c>
      <c r="M110" s="186">
        <f t="shared" si="34"/>
        <v>0.52154795671657928</v>
      </c>
      <c r="N110" s="186">
        <f t="shared" si="34"/>
        <v>0.44728666678778406</v>
      </c>
      <c r="O110" s="186">
        <f t="shared" si="34"/>
        <v>0.77860295725869677</v>
      </c>
      <c r="P110" s="186">
        <f t="shared" si="34"/>
        <v>1.1842534680227759</v>
      </c>
      <c r="Q110" s="186">
        <f t="shared" si="34"/>
        <v>0.42084763850238194</v>
      </c>
      <c r="R110" s="186">
        <f t="shared" si="34"/>
        <v>0.39201568062722503</v>
      </c>
      <c r="S110" s="186">
        <f t="shared" si="35"/>
        <v>0.30725961675613722</v>
      </c>
      <c r="T110" s="186">
        <f t="shared" si="35"/>
        <v>0.47426396385318792</v>
      </c>
      <c r="U110" s="186">
        <f t="shared" ref="U110" si="37">(U24/U$10)*100</f>
        <v>0.37999400776524117</v>
      </c>
    </row>
    <row r="111" spans="1:21" x14ac:dyDescent="0.35">
      <c r="A111" s="174" t="s">
        <v>131</v>
      </c>
      <c r="B111" s="411"/>
      <c r="C111" s="177" t="s">
        <v>60</v>
      </c>
      <c r="D111" s="186"/>
      <c r="E111" s="186"/>
      <c r="F111" s="186"/>
      <c r="G111" s="186"/>
      <c r="H111" s="186"/>
      <c r="I111" s="186"/>
      <c r="J111" s="186">
        <f t="shared" si="34"/>
        <v>1.4543155841554971</v>
      </c>
      <c r="K111" s="186">
        <f t="shared" si="34"/>
        <v>2.1226801248462275</v>
      </c>
      <c r="L111" s="186">
        <f t="shared" si="34"/>
        <v>1.9550779088734864</v>
      </c>
      <c r="M111" s="186">
        <f t="shared" si="34"/>
        <v>0.52154795671657928</v>
      </c>
      <c r="N111" s="186">
        <f t="shared" si="34"/>
        <v>0.44728666678778406</v>
      </c>
      <c r="O111" s="186">
        <f t="shared" si="34"/>
        <v>0.77860295725869677</v>
      </c>
      <c r="P111" s="186">
        <f t="shared" si="34"/>
        <v>1.1842534680227759</v>
      </c>
      <c r="Q111" s="186">
        <f t="shared" si="34"/>
        <v>0.42084763850238194</v>
      </c>
      <c r="R111" s="186">
        <f t="shared" si="34"/>
        <v>0.39201568062722503</v>
      </c>
      <c r="S111" s="186">
        <f t="shared" si="35"/>
        <v>0.30725961675613722</v>
      </c>
      <c r="T111" s="186">
        <f t="shared" si="35"/>
        <v>0.47426396385318792</v>
      </c>
      <c r="U111" s="186">
        <f t="shared" ref="U111" si="38">(U25/U$10)*100</f>
        <v>0.37999400776524117</v>
      </c>
    </row>
    <row r="112" spans="1:21" x14ac:dyDescent="0.35">
      <c r="A112" s="174" t="s">
        <v>131</v>
      </c>
      <c r="B112" s="411"/>
      <c r="C112" s="177" t="s">
        <v>61</v>
      </c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</row>
    <row r="113" spans="1:21" x14ac:dyDescent="0.35">
      <c r="A113" s="174" t="s">
        <v>131</v>
      </c>
      <c r="B113" s="411"/>
      <c r="C113" s="177" t="s">
        <v>62</v>
      </c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</row>
    <row r="114" spans="1:21" x14ac:dyDescent="0.35">
      <c r="A114" s="174" t="s">
        <v>131</v>
      </c>
      <c r="B114" s="412"/>
      <c r="C114" s="193" t="s">
        <v>63</v>
      </c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</row>
    <row r="115" spans="1:21" x14ac:dyDescent="0.35">
      <c r="A115" s="174" t="s">
        <v>131</v>
      </c>
      <c r="B115" s="411" t="s">
        <v>6</v>
      </c>
      <c r="C115" s="191" t="s">
        <v>59</v>
      </c>
      <c r="D115" s="186"/>
      <c r="E115" s="186"/>
      <c r="F115" s="186"/>
      <c r="G115" s="186"/>
      <c r="H115" s="186"/>
      <c r="I115" s="186"/>
      <c r="J115" s="186">
        <f t="shared" si="34"/>
        <v>4.6223446813004774</v>
      </c>
      <c r="K115" s="186">
        <f t="shared" si="34"/>
        <v>4.7172641139399758</v>
      </c>
      <c r="L115" s="186">
        <f t="shared" si="34"/>
        <v>4.6257482155840721</v>
      </c>
      <c r="M115" s="186">
        <f t="shared" si="34"/>
        <v>4.6161012182018952</v>
      </c>
      <c r="N115" s="186">
        <f t="shared" si="34"/>
        <v>6.5268971531348221</v>
      </c>
      <c r="O115" s="186">
        <f t="shared" si="34"/>
        <v>5.2094174206336179</v>
      </c>
      <c r="P115" s="186">
        <f t="shared" si="34"/>
        <v>4.5213495052812238</v>
      </c>
      <c r="Q115" s="186">
        <f t="shared" si="34"/>
        <v>4.3022597339004935</v>
      </c>
      <c r="R115" s="186">
        <f t="shared" si="34"/>
        <v>2.7193014326077631</v>
      </c>
      <c r="S115" s="186">
        <f t="shared" si="35"/>
        <v>3.9125845551280141</v>
      </c>
      <c r="T115" s="186">
        <f t="shared" si="35"/>
        <v>4.9153058986135489</v>
      </c>
      <c r="U115" s="186">
        <f t="shared" ref="U115" si="39">(U29/U$10)*100</f>
        <v>5.0282641213402313</v>
      </c>
    </row>
    <row r="116" spans="1:21" x14ac:dyDescent="0.35">
      <c r="A116" s="174" t="s">
        <v>131</v>
      </c>
      <c r="B116" s="411"/>
      <c r="C116" s="177" t="s">
        <v>60</v>
      </c>
      <c r="D116" s="186"/>
      <c r="E116" s="186"/>
      <c r="F116" s="186"/>
      <c r="G116" s="186"/>
      <c r="H116" s="186"/>
      <c r="I116" s="186"/>
      <c r="J116" s="186">
        <f t="shared" si="34"/>
        <v>4.6223446813004774</v>
      </c>
      <c r="K116" s="186">
        <f t="shared" si="34"/>
        <v>4.7172641139399758</v>
      </c>
      <c r="L116" s="186">
        <f t="shared" si="34"/>
        <v>4.6257482155840721</v>
      </c>
      <c r="M116" s="186">
        <f t="shared" si="34"/>
        <v>4.6161012182018952</v>
      </c>
      <c r="N116" s="186">
        <f t="shared" si="34"/>
        <v>6.5268971531348221</v>
      </c>
      <c r="O116" s="186">
        <f t="shared" si="34"/>
        <v>5.2094174206336179</v>
      </c>
      <c r="P116" s="186">
        <f t="shared" si="34"/>
        <v>4.5213495052812238</v>
      </c>
      <c r="Q116" s="186">
        <f t="shared" si="34"/>
        <v>4.3022597339004935</v>
      </c>
      <c r="R116" s="186">
        <f t="shared" si="34"/>
        <v>2.7193014326077631</v>
      </c>
      <c r="S116" s="186">
        <f t="shared" si="35"/>
        <v>3.9125845551280141</v>
      </c>
      <c r="T116" s="186">
        <f t="shared" si="35"/>
        <v>4.9153058986135489</v>
      </c>
      <c r="U116" s="186">
        <f t="shared" ref="U116" si="40">(U30/U$10)*100</f>
        <v>5.0282641213402313</v>
      </c>
    </row>
    <row r="117" spans="1:21" x14ac:dyDescent="0.35">
      <c r="A117" s="174" t="s">
        <v>131</v>
      </c>
      <c r="B117" s="411"/>
      <c r="C117" s="177" t="s">
        <v>61</v>
      </c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</row>
    <row r="118" spans="1:21" x14ac:dyDescent="0.35">
      <c r="A118" s="174" t="s">
        <v>131</v>
      </c>
      <c r="B118" s="411"/>
      <c r="C118" s="177" t="s">
        <v>62</v>
      </c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</row>
    <row r="119" spans="1:21" x14ac:dyDescent="0.35">
      <c r="A119" s="174" t="s">
        <v>131</v>
      </c>
      <c r="B119" s="412"/>
      <c r="C119" s="193" t="s">
        <v>63</v>
      </c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</row>
    <row r="120" spans="1:21" x14ac:dyDescent="0.35">
      <c r="A120" s="174" t="s">
        <v>131</v>
      </c>
      <c r="B120" s="410" t="s">
        <v>7</v>
      </c>
      <c r="C120" s="195" t="s">
        <v>59</v>
      </c>
      <c r="D120" s="211"/>
      <c r="E120" s="211"/>
      <c r="F120" s="211"/>
      <c r="G120" s="211"/>
      <c r="H120" s="211"/>
      <c r="I120" s="211"/>
      <c r="J120" s="211">
        <f t="shared" si="34"/>
        <v>61.400730953167503</v>
      </c>
      <c r="K120" s="211">
        <f t="shared" si="34"/>
        <v>61.601885381296469</v>
      </c>
      <c r="L120" s="211">
        <f t="shared" si="34"/>
        <v>59.880267626237391</v>
      </c>
      <c r="M120" s="211">
        <f t="shared" si="34"/>
        <v>62.373643424695992</v>
      </c>
      <c r="N120" s="211">
        <f t="shared" si="34"/>
        <v>58.323896266958961</v>
      </c>
      <c r="O120" s="211">
        <f t="shared" si="34"/>
        <v>59.362144172436984</v>
      </c>
      <c r="P120" s="211">
        <f t="shared" si="34"/>
        <v>58.701559986331397</v>
      </c>
      <c r="Q120" s="211">
        <f t="shared" si="34"/>
        <v>58.618555198172928</v>
      </c>
      <c r="R120" s="211">
        <f t="shared" si="34"/>
        <v>56.070646495584597</v>
      </c>
      <c r="S120" s="211">
        <f t="shared" si="35"/>
        <v>55.975788412066862</v>
      </c>
      <c r="T120" s="211">
        <f t="shared" si="35"/>
        <v>52.155124134854404</v>
      </c>
      <c r="U120" s="211">
        <f t="shared" ref="U120" si="41">(U34/U$10)*100</f>
        <v>52.940020757011517</v>
      </c>
    </row>
    <row r="121" spans="1:21" x14ac:dyDescent="0.35">
      <c r="A121" s="174" t="s">
        <v>131</v>
      </c>
      <c r="B121" s="411"/>
      <c r="C121" s="177" t="s">
        <v>60</v>
      </c>
      <c r="D121" s="186"/>
      <c r="E121" s="186"/>
      <c r="F121" s="186"/>
      <c r="G121" s="186"/>
      <c r="H121" s="186"/>
      <c r="I121" s="186"/>
      <c r="J121" s="186">
        <f t="shared" ref="J121:R136" si="42">(J35/J$10)*100</f>
        <v>61.400730953167503</v>
      </c>
      <c r="K121" s="186">
        <f t="shared" si="42"/>
        <v>61.601885381296469</v>
      </c>
      <c r="L121" s="186">
        <f t="shared" si="42"/>
        <v>59.880267626237391</v>
      </c>
      <c r="M121" s="186">
        <f t="shared" si="42"/>
        <v>62.373643424695992</v>
      </c>
      <c r="N121" s="186">
        <f t="shared" si="42"/>
        <v>58.323896266958961</v>
      </c>
      <c r="O121" s="186">
        <f t="shared" si="42"/>
        <v>59.362144172436984</v>
      </c>
      <c r="P121" s="186">
        <f t="shared" si="42"/>
        <v>58.701559986331397</v>
      </c>
      <c r="Q121" s="186">
        <f t="shared" si="42"/>
        <v>58.618555198172928</v>
      </c>
      <c r="R121" s="186">
        <f t="shared" si="42"/>
        <v>56.070646495584597</v>
      </c>
      <c r="S121" s="186">
        <f t="shared" si="35"/>
        <v>55.975788412066862</v>
      </c>
      <c r="T121" s="186">
        <f t="shared" si="35"/>
        <v>52.155124134854404</v>
      </c>
      <c r="U121" s="186">
        <f t="shared" ref="U121" si="43">(U35/U$10)*100</f>
        <v>52.940020757011517</v>
      </c>
    </row>
    <row r="122" spans="1:21" x14ac:dyDescent="0.35">
      <c r="A122" s="174" t="s">
        <v>131</v>
      </c>
      <c r="B122" s="411"/>
      <c r="C122" s="177" t="s">
        <v>61</v>
      </c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</row>
    <row r="123" spans="1:21" x14ac:dyDescent="0.35">
      <c r="A123" s="174" t="s">
        <v>131</v>
      </c>
      <c r="B123" s="411"/>
      <c r="C123" s="177" t="s">
        <v>62</v>
      </c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</row>
    <row r="124" spans="1:21" x14ac:dyDescent="0.35">
      <c r="A124" s="174" t="s">
        <v>131</v>
      </c>
      <c r="B124" s="412"/>
      <c r="C124" s="193" t="s">
        <v>63</v>
      </c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</row>
    <row r="125" spans="1:21" x14ac:dyDescent="0.35">
      <c r="A125" s="174" t="s">
        <v>131</v>
      </c>
      <c r="B125" s="410" t="s">
        <v>8</v>
      </c>
      <c r="C125" s="195" t="s">
        <v>59</v>
      </c>
      <c r="D125" s="211"/>
      <c r="E125" s="211"/>
      <c r="F125" s="211"/>
      <c r="G125" s="211"/>
      <c r="H125" s="211"/>
      <c r="I125" s="211"/>
      <c r="J125" s="211">
        <f t="shared" si="42"/>
        <v>8.5095136900584872E-2</v>
      </c>
      <c r="K125" s="211">
        <f t="shared" si="42"/>
        <v>0.17636195483256156</v>
      </c>
      <c r="L125" s="211">
        <f t="shared" si="42"/>
        <v>9.86210905286629E-2</v>
      </c>
      <c r="M125" s="211">
        <f t="shared" si="42"/>
        <v>0.11185948662696275</v>
      </c>
      <c r="N125" s="211">
        <f t="shared" si="42"/>
        <v>0.19144628341074757</v>
      </c>
      <c r="O125" s="211">
        <f t="shared" si="42"/>
        <v>0.17544360799033717</v>
      </c>
      <c r="P125" s="211">
        <f t="shared" si="42"/>
        <v>0.19535344460186368</v>
      </c>
      <c r="Q125" s="211">
        <f t="shared" si="42"/>
        <v>0.11901402264780035</v>
      </c>
      <c r="R125" s="211">
        <f t="shared" si="42"/>
        <v>9.1269705834104917E-2</v>
      </c>
      <c r="S125" s="211">
        <f t="shared" si="35"/>
        <v>0.15022327084658332</v>
      </c>
      <c r="T125" s="211">
        <f t="shared" si="35"/>
        <v>9.0838062599666494E-2</v>
      </c>
      <c r="U125" s="211">
        <f t="shared" ref="U125" si="44">(U39/U$10)*100</f>
        <v>0.23164555791265071</v>
      </c>
    </row>
    <row r="126" spans="1:21" x14ac:dyDescent="0.35">
      <c r="A126" s="174" t="s">
        <v>131</v>
      </c>
      <c r="B126" s="411"/>
      <c r="C126" s="177" t="s">
        <v>60</v>
      </c>
      <c r="D126" s="186"/>
      <c r="E126" s="186"/>
      <c r="F126" s="186"/>
      <c r="G126" s="186"/>
      <c r="H126" s="186"/>
      <c r="I126" s="186"/>
      <c r="J126" s="186">
        <f t="shared" si="42"/>
        <v>8.5095136900584872E-2</v>
      </c>
      <c r="K126" s="186">
        <f t="shared" si="42"/>
        <v>0.17636195483256156</v>
      </c>
      <c r="L126" s="186">
        <f t="shared" si="42"/>
        <v>9.86210905286629E-2</v>
      </c>
      <c r="M126" s="186">
        <f t="shared" si="42"/>
        <v>0.11185948662696275</v>
      </c>
      <c r="N126" s="186">
        <f t="shared" si="42"/>
        <v>0.19144628341074757</v>
      </c>
      <c r="O126" s="186">
        <f t="shared" si="42"/>
        <v>0.17544360799033717</v>
      </c>
      <c r="P126" s="186">
        <f t="shared" si="42"/>
        <v>0.19535344460186368</v>
      </c>
      <c r="Q126" s="186">
        <f t="shared" si="42"/>
        <v>0.11901402264780035</v>
      </c>
      <c r="R126" s="186">
        <f t="shared" si="42"/>
        <v>9.1269705834104917E-2</v>
      </c>
      <c r="S126" s="186">
        <f t="shared" si="35"/>
        <v>0.15022327084658332</v>
      </c>
      <c r="T126" s="186">
        <f t="shared" si="35"/>
        <v>9.0838062599666494E-2</v>
      </c>
      <c r="U126" s="186">
        <f t="shared" ref="U126" si="45">(U40/U$10)*100</f>
        <v>0.23164555791265071</v>
      </c>
    </row>
    <row r="127" spans="1:21" x14ac:dyDescent="0.35">
      <c r="A127" s="174" t="s">
        <v>131</v>
      </c>
      <c r="B127" s="411"/>
      <c r="C127" s="177" t="s">
        <v>61</v>
      </c>
      <c r="D127" s="186"/>
      <c r="E127" s="186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</row>
    <row r="128" spans="1:21" x14ac:dyDescent="0.35">
      <c r="A128" s="174" t="s">
        <v>131</v>
      </c>
      <c r="B128" s="411"/>
      <c r="C128" s="177" t="s">
        <v>62</v>
      </c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</row>
    <row r="129" spans="1:21" x14ac:dyDescent="0.35">
      <c r="A129" s="174" t="s">
        <v>131</v>
      </c>
      <c r="B129" s="412"/>
      <c r="C129" s="193" t="s">
        <v>63</v>
      </c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</row>
    <row r="130" spans="1:21" x14ac:dyDescent="0.35">
      <c r="A130" s="174" t="s">
        <v>131</v>
      </c>
      <c r="B130" s="410" t="s">
        <v>9</v>
      </c>
      <c r="C130" s="195" t="s">
        <v>59</v>
      </c>
      <c r="D130" s="211"/>
      <c r="E130" s="211"/>
      <c r="F130" s="211"/>
      <c r="G130" s="211"/>
      <c r="H130" s="211"/>
      <c r="I130" s="211"/>
      <c r="J130" s="211">
        <f t="shared" si="42"/>
        <v>2.9126684322405243</v>
      </c>
      <c r="K130" s="211">
        <f t="shared" si="42"/>
        <v>3.0642616927485147</v>
      </c>
      <c r="L130" s="211">
        <f t="shared" si="42"/>
        <v>3.3690976059582205</v>
      </c>
      <c r="M130" s="211">
        <f t="shared" si="42"/>
        <v>4.4194170210950627</v>
      </c>
      <c r="N130" s="211">
        <f t="shared" si="42"/>
        <v>4.0216234983962034</v>
      </c>
      <c r="O130" s="211">
        <f t="shared" si="42"/>
        <v>3.7806285528396497</v>
      </c>
      <c r="P130" s="211">
        <f t="shared" si="42"/>
        <v>3.6478646655224973</v>
      </c>
      <c r="Q130" s="211">
        <f t="shared" si="42"/>
        <v>4.1213090794915734</v>
      </c>
      <c r="R130" s="211">
        <f t="shared" si="42"/>
        <v>6.2193680407766765</v>
      </c>
      <c r="S130" s="211">
        <f t="shared" si="35"/>
        <v>6.2292314482147564</v>
      </c>
      <c r="T130" s="211">
        <f t="shared" si="35"/>
        <v>6.282340691754988</v>
      </c>
      <c r="U130" s="211">
        <f t="shared" ref="U130" si="46">(U44/U$10)*100</f>
        <v>6.1912004957467186</v>
      </c>
    </row>
    <row r="131" spans="1:21" x14ac:dyDescent="0.35">
      <c r="A131" s="174" t="s">
        <v>131</v>
      </c>
      <c r="B131" s="411"/>
      <c r="C131" s="177" t="s">
        <v>60</v>
      </c>
      <c r="D131" s="186"/>
      <c r="E131" s="186"/>
      <c r="F131" s="186"/>
      <c r="G131" s="186"/>
      <c r="H131" s="186"/>
      <c r="I131" s="186"/>
      <c r="J131" s="186">
        <f t="shared" si="42"/>
        <v>2.9126684322405243</v>
      </c>
      <c r="K131" s="186">
        <f t="shared" si="42"/>
        <v>3.0642616927485147</v>
      </c>
      <c r="L131" s="186">
        <f t="shared" si="42"/>
        <v>3.3690976059582205</v>
      </c>
      <c r="M131" s="186">
        <f t="shared" si="42"/>
        <v>4.4194170210950627</v>
      </c>
      <c r="N131" s="186">
        <f t="shared" si="42"/>
        <v>4.0216234983962034</v>
      </c>
      <c r="O131" s="186">
        <f t="shared" si="42"/>
        <v>3.7806285528396497</v>
      </c>
      <c r="P131" s="186">
        <f t="shared" si="42"/>
        <v>3.6478646655224973</v>
      </c>
      <c r="Q131" s="186">
        <f t="shared" si="42"/>
        <v>4.1213090794915734</v>
      </c>
      <c r="R131" s="186">
        <f t="shared" si="42"/>
        <v>6.2193680407766765</v>
      </c>
      <c r="S131" s="186">
        <f t="shared" si="35"/>
        <v>6.2292314482147564</v>
      </c>
      <c r="T131" s="186">
        <f t="shared" si="35"/>
        <v>6.282340691754988</v>
      </c>
      <c r="U131" s="186">
        <f t="shared" ref="U131" si="47">(U45/U$10)*100</f>
        <v>6.1912004957467186</v>
      </c>
    </row>
    <row r="132" spans="1:21" x14ac:dyDescent="0.35">
      <c r="A132" s="174" t="s">
        <v>131</v>
      </c>
      <c r="B132" s="411"/>
      <c r="C132" s="177" t="s">
        <v>61</v>
      </c>
      <c r="D132" s="186"/>
      <c r="E132" s="186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</row>
    <row r="133" spans="1:21" x14ac:dyDescent="0.35">
      <c r="A133" s="174" t="s">
        <v>131</v>
      </c>
      <c r="B133" s="411"/>
      <c r="C133" s="177" t="s">
        <v>62</v>
      </c>
      <c r="D133" s="186"/>
      <c r="E133" s="186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</row>
    <row r="134" spans="1:21" x14ac:dyDescent="0.35">
      <c r="A134" s="174" t="s">
        <v>131</v>
      </c>
      <c r="B134" s="412"/>
      <c r="C134" s="193" t="s">
        <v>63</v>
      </c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</row>
    <row r="135" spans="1:21" x14ac:dyDescent="0.35">
      <c r="A135" s="174" t="s">
        <v>131</v>
      </c>
      <c r="B135" s="410" t="s">
        <v>1</v>
      </c>
      <c r="C135" s="195" t="s">
        <v>59</v>
      </c>
      <c r="D135" s="211"/>
      <c r="E135" s="211"/>
      <c r="F135" s="211"/>
      <c r="G135" s="211"/>
      <c r="H135" s="211"/>
      <c r="I135" s="211"/>
      <c r="J135" s="211">
        <f t="shared" si="42"/>
        <v>5.9346622007128991</v>
      </c>
      <c r="K135" s="211">
        <f t="shared" si="42"/>
        <v>8.1141771804633915</v>
      </c>
      <c r="L135" s="211">
        <f t="shared" si="42"/>
        <v>9.5212656238437159</v>
      </c>
      <c r="M135" s="211">
        <f t="shared" si="42"/>
        <v>7.1377265588648768</v>
      </c>
      <c r="N135" s="211">
        <f t="shared" si="42"/>
        <v>9.932436660630982</v>
      </c>
      <c r="O135" s="211">
        <f t="shared" si="42"/>
        <v>11.818120191022489</v>
      </c>
      <c r="P135" s="211">
        <f t="shared" si="42"/>
        <v>12.886185885252887</v>
      </c>
      <c r="Q135" s="211">
        <f t="shared" si="42"/>
        <v>12.806529324584206</v>
      </c>
      <c r="R135" s="211">
        <f t="shared" si="42"/>
        <v>11.726193818394938</v>
      </c>
      <c r="S135" s="211">
        <f t="shared" si="35"/>
        <v>11.617333402694689</v>
      </c>
      <c r="T135" s="211">
        <f t="shared" si="35"/>
        <v>14.265327656479313</v>
      </c>
      <c r="U135" s="211">
        <f t="shared" ref="U135" si="48">(U49/U$10)*100</f>
        <v>11.676225374171338</v>
      </c>
    </row>
    <row r="136" spans="1:21" x14ac:dyDescent="0.35">
      <c r="A136" s="174" t="s">
        <v>131</v>
      </c>
      <c r="B136" s="411"/>
      <c r="C136" s="177" t="s">
        <v>60</v>
      </c>
      <c r="D136" s="186"/>
      <c r="E136" s="186"/>
      <c r="F136" s="186"/>
      <c r="G136" s="186"/>
      <c r="H136" s="186"/>
      <c r="I136" s="186"/>
      <c r="J136" s="186">
        <f t="shared" si="42"/>
        <v>5.9346622007128991</v>
      </c>
      <c r="K136" s="186">
        <f t="shared" si="42"/>
        <v>8.1141771804633915</v>
      </c>
      <c r="L136" s="186">
        <f t="shared" si="42"/>
        <v>9.5212656238437159</v>
      </c>
      <c r="M136" s="186">
        <f t="shared" si="42"/>
        <v>7.1377265588648768</v>
      </c>
      <c r="N136" s="186">
        <f t="shared" si="42"/>
        <v>9.932436660630982</v>
      </c>
      <c r="O136" s="186">
        <f t="shared" si="42"/>
        <v>11.818120191022489</v>
      </c>
      <c r="P136" s="186">
        <f t="shared" si="42"/>
        <v>12.886185885252887</v>
      </c>
      <c r="Q136" s="186">
        <f t="shared" si="42"/>
        <v>12.806529324584206</v>
      </c>
      <c r="R136" s="186">
        <f t="shared" si="42"/>
        <v>11.726193818394938</v>
      </c>
      <c r="S136" s="186">
        <f t="shared" si="35"/>
        <v>11.617333402694689</v>
      </c>
      <c r="T136" s="186">
        <f t="shared" si="35"/>
        <v>14.265327656479313</v>
      </c>
      <c r="U136" s="186">
        <f t="shared" ref="U136" si="49">(U50/U$10)*100</f>
        <v>11.676225374171338</v>
      </c>
    </row>
    <row r="137" spans="1:21" x14ac:dyDescent="0.35">
      <c r="A137" s="174" t="s">
        <v>131</v>
      </c>
      <c r="B137" s="411"/>
      <c r="C137" s="177" t="s">
        <v>61</v>
      </c>
      <c r="D137" s="186"/>
      <c r="E137" s="186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</row>
    <row r="138" spans="1:21" x14ac:dyDescent="0.35">
      <c r="A138" s="174" t="s">
        <v>131</v>
      </c>
      <c r="B138" s="411"/>
      <c r="C138" s="177" t="s">
        <v>62</v>
      </c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</row>
    <row r="139" spans="1:21" x14ac:dyDescent="0.35">
      <c r="A139" s="174" t="s">
        <v>131</v>
      </c>
      <c r="B139" s="412"/>
      <c r="C139" s="193" t="s">
        <v>63</v>
      </c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</row>
    <row r="140" spans="1:21" x14ac:dyDescent="0.35">
      <c r="A140" s="174" t="s">
        <v>131</v>
      </c>
      <c r="B140" s="393" t="s">
        <v>166</v>
      </c>
      <c r="C140" s="195" t="s">
        <v>59</v>
      </c>
      <c r="D140" s="211"/>
      <c r="E140" s="211"/>
      <c r="F140" s="211"/>
      <c r="G140" s="211"/>
      <c r="H140" s="211"/>
      <c r="I140" s="211"/>
      <c r="J140" s="211">
        <f t="shared" ref="J140:R151" si="50">(J54/J$10)*100</f>
        <v>1.0786160064084827</v>
      </c>
      <c r="K140" s="211">
        <f t="shared" si="50"/>
        <v>0.87286440490738304</v>
      </c>
      <c r="L140" s="211">
        <f t="shared" si="50"/>
        <v>0.87451483731677238</v>
      </c>
      <c r="M140" s="211">
        <f t="shared" si="50"/>
        <v>0.84675895198326123</v>
      </c>
      <c r="N140" s="211">
        <f t="shared" si="50"/>
        <v>0.86804861653616261</v>
      </c>
      <c r="O140" s="211">
        <f t="shared" si="50"/>
        <v>1.9634761795331708</v>
      </c>
      <c r="P140" s="211">
        <f t="shared" si="50"/>
        <v>1.1074251970620195</v>
      </c>
      <c r="Q140" s="211">
        <f t="shared" si="50"/>
        <v>1.1598634179526524</v>
      </c>
      <c r="R140" s="211">
        <f t="shared" si="50"/>
        <v>1.9714550049891904</v>
      </c>
      <c r="S140" s="211">
        <f t="shared" si="35"/>
        <v>1.0811980943526991</v>
      </c>
      <c r="T140" s="211">
        <f t="shared" si="35"/>
        <v>1.0730229028580442</v>
      </c>
      <c r="U140" s="211">
        <f t="shared" ref="U140" si="51">(U54/U$10)*100</f>
        <v>1.4348851763939583</v>
      </c>
    </row>
    <row r="141" spans="1:21" x14ac:dyDescent="0.35">
      <c r="A141" s="174" t="s">
        <v>131</v>
      </c>
      <c r="B141" s="390"/>
      <c r="C141" s="177" t="s">
        <v>60</v>
      </c>
      <c r="D141" s="186"/>
      <c r="E141" s="186"/>
      <c r="F141" s="186"/>
      <c r="G141" s="186"/>
      <c r="H141" s="186"/>
      <c r="I141" s="186"/>
      <c r="J141" s="186">
        <f t="shared" si="50"/>
        <v>1.0786160064084827</v>
      </c>
      <c r="K141" s="186">
        <f t="shared" si="50"/>
        <v>0.87286440490738304</v>
      </c>
      <c r="L141" s="186">
        <f t="shared" si="50"/>
        <v>0.87451483731677238</v>
      </c>
      <c r="M141" s="186">
        <f t="shared" si="50"/>
        <v>0.84675895198326123</v>
      </c>
      <c r="N141" s="186">
        <f t="shared" si="50"/>
        <v>0.86804861653616261</v>
      </c>
      <c r="O141" s="186">
        <f t="shared" si="50"/>
        <v>1.9634761795331708</v>
      </c>
      <c r="P141" s="186">
        <f t="shared" si="50"/>
        <v>1.1074251970620195</v>
      </c>
      <c r="Q141" s="186">
        <f t="shared" si="50"/>
        <v>1.1598634179526524</v>
      </c>
      <c r="R141" s="186">
        <f t="shared" si="50"/>
        <v>1.9714550049891904</v>
      </c>
      <c r="S141" s="186">
        <f t="shared" si="35"/>
        <v>1.0811980943526991</v>
      </c>
      <c r="T141" s="186">
        <f t="shared" si="35"/>
        <v>1.0730229028580442</v>
      </c>
      <c r="U141" s="186">
        <f t="shared" ref="U141" si="52">(U55/U$10)*100</f>
        <v>1.4348851763939583</v>
      </c>
    </row>
    <row r="142" spans="1:21" x14ac:dyDescent="0.35">
      <c r="A142" s="174" t="s">
        <v>131</v>
      </c>
      <c r="B142" s="390"/>
      <c r="C142" s="177" t="s">
        <v>61</v>
      </c>
      <c r="D142" s="186"/>
      <c r="E142" s="186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</row>
    <row r="143" spans="1:21" x14ac:dyDescent="0.35">
      <c r="A143" s="174" t="s">
        <v>131</v>
      </c>
      <c r="B143" s="390"/>
      <c r="C143" s="177" t="s">
        <v>62</v>
      </c>
      <c r="D143" s="186"/>
      <c r="E143" s="186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</row>
    <row r="144" spans="1:21" x14ac:dyDescent="0.35">
      <c r="A144" s="174" t="s">
        <v>131</v>
      </c>
      <c r="B144" s="391"/>
      <c r="C144" s="193" t="s">
        <v>63</v>
      </c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</row>
    <row r="145" spans="1:21" x14ac:dyDescent="0.35">
      <c r="A145" s="174" t="s">
        <v>131</v>
      </c>
      <c r="B145" s="410" t="s">
        <v>11</v>
      </c>
      <c r="C145" s="195" t="s">
        <v>59</v>
      </c>
      <c r="D145" s="211"/>
      <c r="E145" s="211"/>
      <c r="F145" s="211"/>
      <c r="G145" s="211"/>
      <c r="H145" s="211"/>
      <c r="I145" s="211"/>
      <c r="J145" s="211">
        <f t="shared" si="50"/>
        <v>5.1790603874372492</v>
      </c>
      <c r="K145" s="211">
        <f t="shared" si="50"/>
        <v>5.5114383600313452</v>
      </c>
      <c r="L145" s="211">
        <f t="shared" si="50"/>
        <v>5.4535507403331609</v>
      </c>
      <c r="M145" s="211">
        <f t="shared" si="50"/>
        <v>6.673571695730292</v>
      </c>
      <c r="N145" s="211">
        <f t="shared" si="50"/>
        <v>5.9385894260446879</v>
      </c>
      <c r="O145" s="211">
        <f t="shared" si="50"/>
        <v>5.2964357447911583</v>
      </c>
      <c r="P145" s="211">
        <f t="shared" si="50"/>
        <v>5.4964273510180419</v>
      </c>
      <c r="Q145" s="211">
        <f t="shared" si="50"/>
        <v>6.3152937130767777</v>
      </c>
      <c r="R145" s="211">
        <f t="shared" si="50"/>
        <v>6.3278127455373454</v>
      </c>
      <c r="S145" s="211">
        <f t="shared" si="35"/>
        <v>6.241078815196178</v>
      </c>
      <c r="T145" s="211">
        <f t="shared" si="35"/>
        <v>7.0399909298865442</v>
      </c>
      <c r="U145" s="211">
        <f t="shared" ref="U145" si="53">(U59/U$10)*100</f>
        <v>9.3199149876217469</v>
      </c>
    </row>
    <row r="146" spans="1:21" x14ac:dyDescent="0.35">
      <c r="A146" s="174" t="s">
        <v>131</v>
      </c>
      <c r="B146" s="411"/>
      <c r="C146" s="177" t="s">
        <v>60</v>
      </c>
      <c r="D146" s="186"/>
      <c r="E146" s="186"/>
      <c r="F146" s="186"/>
      <c r="G146" s="186"/>
      <c r="H146" s="186"/>
      <c r="I146" s="186"/>
      <c r="J146" s="186">
        <f t="shared" si="50"/>
        <v>5.1790603874372492</v>
      </c>
      <c r="K146" s="186">
        <f t="shared" si="50"/>
        <v>5.5114383600313452</v>
      </c>
      <c r="L146" s="186">
        <f t="shared" si="50"/>
        <v>5.4535507403331609</v>
      </c>
      <c r="M146" s="186">
        <f t="shared" si="50"/>
        <v>6.673571695730292</v>
      </c>
      <c r="N146" s="186">
        <f t="shared" si="50"/>
        <v>5.9385894260446879</v>
      </c>
      <c r="O146" s="186">
        <f t="shared" si="50"/>
        <v>5.2964357447911583</v>
      </c>
      <c r="P146" s="186">
        <f t="shared" si="50"/>
        <v>5.4964273510180419</v>
      </c>
      <c r="Q146" s="186">
        <f t="shared" si="50"/>
        <v>6.3152937130767777</v>
      </c>
      <c r="R146" s="186">
        <f t="shared" si="50"/>
        <v>6.3278127455373454</v>
      </c>
      <c r="S146" s="186">
        <f t="shared" si="35"/>
        <v>6.241078815196178</v>
      </c>
      <c r="T146" s="186">
        <f t="shared" si="35"/>
        <v>7.0399909298865442</v>
      </c>
      <c r="U146" s="186">
        <f t="shared" ref="U146" si="54">(U60/U$10)*100</f>
        <v>9.3199149876217469</v>
      </c>
    </row>
    <row r="147" spans="1:21" x14ac:dyDescent="0.35">
      <c r="A147" s="174" t="s">
        <v>131</v>
      </c>
      <c r="B147" s="411"/>
      <c r="C147" s="177" t="s">
        <v>61</v>
      </c>
      <c r="D147" s="186"/>
      <c r="E147" s="186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</row>
    <row r="148" spans="1:21" x14ac:dyDescent="0.35">
      <c r="A148" s="174" t="s">
        <v>131</v>
      </c>
      <c r="B148" s="411"/>
      <c r="C148" s="177" t="s">
        <v>62</v>
      </c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</row>
    <row r="149" spans="1:21" x14ac:dyDescent="0.35">
      <c r="A149" s="174" t="s">
        <v>131</v>
      </c>
      <c r="B149" s="412"/>
      <c r="C149" s="193" t="s">
        <v>63</v>
      </c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</row>
    <row r="150" spans="1:21" x14ac:dyDescent="0.35">
      <c r="A150" s="174" t="s">
        <v>131</v>
      </c>
      <c r="B150" s="410" t="s">
        <v>12</v>
      </c>
      <c r="C150" s="195" t="s">
        <v>59</v>
      </c>
      <c r="D150" s="212"/>
      <c r="E150" s="212"/>
      <c r="F150" s="212"/>
      <c r="G150" s="212"/>
      <c r="H150" s="212"/>
      <c r="I150" s="212"/>
      <c r="J150" s="212">
        <f t="shared" si="50"/>
        <v>15.250140132008609</v>
      </c>
      <c r="K150" s="212">
        <f t="shared" si="50"/>
        <v>11.947667902599125</v>
      </c>
      <c r="L150" s="212">
        <f t="shared" si="50"/>
        <v>12.270586948700561</v>
      </c>
      <c r="M150" s="212">
        <f t="shared" si="50"/>
        <v>11.230047591127038</v>
      </c>
      <c r="N150" s="212">
        <f t="shared" si="50"/>
        <v>10.02097350152507</v>
      </c>
      <c r="O150" s="212">
        <f t="shared" si="50"/>
        <v>8.4439750789069894</v>
      </c>
      <c r="P150" s="212">
        <f t="shared" si="50"/>
        <v>9.2321396347105598</v>
      </c>
      <c r="Q150" s="212">
        <f t="shared" si="50"/>
        <v>9.5842171856398224</v>
      </c>
      <c r="R150" s="212">
        <f t="shared" si="50"/>
        <v>11.124224785505183</v>
      </c>
      <c r="S150" s="212">
        <f t="shared" si="35"/>
        <v>11.781652690912935</v>
      </c>
      <c r="T150" s="212">
        <f t="shared" si="35"/>
        <v>11.50762429026773</v>
      </c>
      <c r="U150" s="212">
        <f t="shared" ref="U150" si="55">(U64/U$10)*100</f>
        <v>10.779968671094418</v>
      </c>
    </row>
    <row r="151" spans="1:21" x14ac:dyDescent="0.35">
      <c r="A151" s="174" t="s">
        <v>131</v>
      </c>
      <c r="B151" s="411"/>
      <c r="C151" s="177" t="s">
        <v>60</v>
      </c>
      <c r="D151" s="192"/>
      <c r="E151" s="192"/>
      <c r="F151" s="192"/>
      <c r="G151" s="192"/>
      <c r="H151" s="192"/>
      <c r="I151" s="192"/>
      <c r="J151" s="192">
        <f t="shared" si="50"/>
        <v>15.250140132008609</v>
      </c>
      <c r="K151" s="192">
        <f t="shared" si="50"/>
        <v>11.947667902599125</v>
      </c>
      <c r="L151" s="192">
        <f t="shared" si="50"/>
        <v>12.270586948700561</v>
      </c>
      <c r="M151" s="192">
        <f t="shared" si="50"/>
        <v>11.230047591127038</v>
      </c>
      <c r="N151" s="192">
        <f t="shared" si="50"/>
        <v>10.02097350152507</v>
      </c>
      <c r="O151" s="192">
        <f t="shared" si="50"/>
        <v>8.4439750789069894</v>
      </c>
      <c r="P151" s="192">
        <f t="shared" si="50"/>
        <v>9.2321396347105598</v>
      </c>
      <c r="Q151" s="192">
        <f t="shared" si="50"/>
        <v>9.5842171856398224</v>
      </c>
      <c r="R151" s="192">
        <f t="shared" si="50"/>
        <v>11.124224785505183</v>
      </c>
      <c r="S151" s="192">
        <f t="shared" si="35"/>
        <v>11.781652690912935</v>
      </c>
      <c r="T151" s="192">
        <f t="shared" si="35"/>
        <v>11.50762429026773</v>
      </c>
      <c r="U151" s="192">
        <f t="shared" ref="U151" si="56">(U65/U$10)*100</f>
        <v>10.779968671094418</v>
      </c>
    </row>
    <row r="152" spans="1:21" x14ac:dyDescent="0.35">
      <c r="A152" s="174" t="s">
        <v>131</v>
      </c>
      <c r="B152" s="411"/>
      <c r="C152" s="177" t="s">
        <v>61</v>
      </c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</row>
    <row r="153" spans="1:21" x14ac:dyDescent="0.35">
      <c r="A153" s="174" t="s">
        <v>131</v>
      </c>
      <c r="B153" s="411"/>
      <c r="C153" s="177" t="s">
        <v>62</v>
      </c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</row>
    <row r="154" spans="1:21" ht="15" thickBot="1" x14ac:dyDescent="0.4">
      <c r="A154" s="174" t="s">
        <v>131</v>
      </c>
      <c r="B154" s="414"/>
      <c r="C154" s="196" t="s">
        <v>63</v>
      </c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</row>
    <row r="155" spans="1:21" x14ac:dyDescent="0.35">
      <c r="A155" s="174" t="s">
        <v>131</v>
      </c>
      <c r="B155" s="408" t="s">
        <v>92</v>
      </c>
      <c r="C155" s="191" t="s">
        <v>59</v>
      </c>
      <c r="D155" s="192"/>
      <c r="E155" s="192"/>
      <c r="F155" s="192"/>
      <c r="G155" s="192"/>
      <c r="H155" s="192"/>
      <c r="I155" s="192"/>
      <c r="J155" s="192">
        <f t="shared" ref="J155:R166" si="57">(J69/J$10)*100</f>
        <v>56.756719677243161</v>
      </c>
      <c r="K155" s="192">
        <f t="shared" si="57"/>
        <v>57.150727821060556</v>
      </c>
      <c r="L155" s="192">
        <f t="shared" si="57"/>
        <v>55.342356438591601</v>
      </c>
      <c r="M155" s="192">
        <f t="shared" si="57"/>
        <v>57.150127832326845</v>
      </c>
      <c r="N155" s="192">
        <f t="shared" si="57"/>
        <v>53.935690682234295</v>
      </c>
      <c r="O155" s="192">
        <f t="shared" si="57"/>
        <v>55.263969084406071</v>
      </c>
      <c r="P155" s="192">
        <f t="shared" si="57"/>
        <v>53.726190339065695</v>
      </c>
      <c r="Q155" s="192">
        <f t="shared" si="57"/>
        <v>53.528388245870119</v>
      </c>
      <c r="R155" s="192">
        <f t="shared" si="57"/>
        <v>47.839711753607759</v>
      </c>
      <c r="S155" s="192">
        <f t="shared" si="35"/>
        <v>47.968411496309024</v>
      </c>
      <c r="T155" s="192">
        <f t="shared" si="35"/>
        <v>44.312926582196674</v>
      </c>
      <c r="U155" s="192">
        <f t="shared" ref="U155" si="58">(U69/U$10)*100</f>
        <v>44.880717252002626</v>
      </c>
    </row>
    <row r="156" spans="1:21" x14ac:dyDescent="0.35">
      <c r="A156" s="174" t="s">
        <v>131</v>
      </c>
      <c r="B156" s="408"/>
      <c r="C156" s="177" t="s">
        <v>60</v>
      </c>
      <c r="D156" s="192"/>
      <c r="E156" s="192"/>
      <c r="F156" s="192"/>
      <c r="G156" s="192"/>
      <c r="H156" s="192"/>
      <c r="I156" s="192"/>
      <c r="J156" s="192">
        <f t="shared" si="57"/>
        <v>56.756719677243161</v>
      </c>
      <c r="K156" s="192">
        <f t="shared" si="57"/>
        <v>57.150727821060556</v>
      </c>
      <c r="L156" s="192">
        <f t="shared" si="57"/>
        <v>55.342356438591601</v>
      </c>
      <c r="M156" s="192">
        <f t="shared" si="57"/>
        <v>57.150127832326845</v>
      </c>
      <c r="N156" s="192">
        <f t="shared" si="57"/>
        <v>53.935690682234295</v>
      </c>
      <c r="O156" s="192">
        <f t="shared" si="57"/>
        <v>55.263969084406071</v>
      </c>
      <c r="P156" s="192">
        <f t="shared" si="57"/>
        <v>53.726190339065695</v>
      </c>
      <c r="Q156" s="192">
        <f t="shared" si="57"/>
        <v>53.528388245870119</v>
      </c>
      <c r="R156" s="192">
        <f t="shared" si="57"/>
        <v>47.839711753607759</v>
      </c>
      <c r="S156" s="192">
        <f t="shared" si="35"/>
        <v>47.968411496309024</v>
      </c>
      <c r="T156" s="192">
        <f t="shared" si="35"/>
        <v>44.312926582196674</v>
      </c>
      <c r="U156" s="192">
        <f t="shared" ref="U156" si="59">(U70/U$10)*100</f>
        <v>44.880717252002626</v>
      </c>
    </row>
    <row r="157" spans="1:21" x14ac:dyDescent="0.35">
      <c r="A157" s="174" t="s">
        <v>131</v>
      </c>
      <c r="B157" s="408"/>
      <c r="C157" s="177" t="s">
        <v>61</v>
      </c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</row>
    <row r="158" spans="1:21" x14ac:dyDescent="0.35">
      <c r="A158" s="174" t="s">
        <v>131</v>
      </c>
      <c r="B158" s="408"/>
      <c r="C158" s="177" t="s">
        <v>62</v>
      </c>
      <c r="D158" s="192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</row>
    <row r="159" spans="1:21" x14ac:dyDescent="0.35">
      <c r="A159" s="174" t="s">
        <v>131</v>
      </c>
      <c r="B159" s="409"/>
      <c r="C159" s="198" t="s">
        <v>63</v>
      </c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</row>
    <row r="160" spans="1:21" x14ac:dyDescent="0.35">
      <c r="A160" s="174" t="s">
        <v>131</v>
      </c>
      <c r="B160" s="410" t="s">
        <v>93</v>
      </c>
      <c r="C160" s="195" t="s">
        <v>59</v>
      </c>
      <c r="D160" s="212"/>
      <c r="E160" s="212"/>
      <c r="F160" s="212"/>
      <c r="G160" s="212"/>
      <c r="H160" s="212"/>
      <c r="I160" s="212"/>
      <c r="J160" s="212">
        <f t="shared" si="57"/>
        <v>0.76494656591876586</v>
      </c>
      <c r="K160" s="212">
        <f t="shared" si="57"/>
        <v>0.74166565582781974</v>
      </c>
      <c r="L160" s="212">
        <f t="shared" si="57"/>
        <v>0.91508079296765588</v>
      </c>
      <c r="M160" s="212">
        <f t="shared" si="57"/>
        <v>0.84204646806771299</v>
      </c>
      <c r="N160" s="212">
        <f t="shared" si="57"/>
        <v>0.7390181817447774</v>
      </c>
      <c r="O160" s="212">
        <f t="shared" si="57"/>
        <v>0.7804362683506979</v>
      </c>
      <c r="P160" s="212">
        <f t="shared" si="57"/>
        <v>0.84952639843962963</v>
      </c>
      <c r="Q160" s="212">
        <f t="shared" si="57"/>
        <v>7.7299308679538672E-2</v>
      </c>
      <c r="R160" s="212">
        <f t="shared" si="57"/>
        <v>0.75815876671764126</v>
      </c>
      <c r="S160" s="212">
        <f t="shared" si="35"/>
        <v>0.84623090954552094</v>
      </c>
      <c r="T160" s="212">
        <f t="shared" si="35"/>
        <v>0.75105030654080607</v>
      </c>
      <c r="U160" s="212">
        <f t="shared" ref="U160" si="60">(U74/U$10)*100</f>
        <v>0.75354173866176966</v>
      </c>
    </row>
    <row r="161" spans="1:21" x14ac:dyDescent="0.35">
      <c r="A161" s="174" t="s">
        <v>131</v>
      </c>
      <c r="B161" s="411"/>
      <c r="C161" s="177" t="s">
        <v>60</v>
      </c>
      <c r="D161" s="192"/>
      <c r="E161" s="192"/>
      <c r="F161" s="192"/>
      <c r="G161" s="192"/>
      <c r="H161" s="192"/>
      <c r="I161" s="192"/>
      <c r="J161" s="192">
        <f t="shared" si="57"/>
        <v>0.76494656591876586</v>
      </c>
      <c r="K161" s="192">
        <f t="shared" si="57"/>
        <v>0.74166565582781974</v>
      </c>
      <c r="L161" s="192">
        <f t="shared" si="57"/>
        <v>0.91508079296765588</v>
      </c>
      <c r="M161" s="192">
        <f t="shared" si="57"/>
        <v>0.84204646806771299</v>
      </c>
      <c r="N161" s="192">
        <f t="shared" si="57"/>
        <v>0.7390181817447774</v>
      </c>
      <c r="O161" s="192">
        <f t="shared" si="57"/>
        <v>0.7804362683506979</v>
      </c>
      <c r="P161" s="192">
        <f t="shared" si="57"/>
        <v>0.84952639843962963</v>
      </c>
      <c r="Q161" s="192">
        <f t="shared" si="57"/>
        <v>7.7299308679538672E-2</v>
      </c>
      <c r="R161" s="192">
        <f t="shared" si="57"/>
        <v>0.75815876671764126</v>
      </c>
      <c r="S161" s="192">
        <f t="shared" si="35"/>
        <v>0.84623090954552094</v>
      </c>
      <c r="T161" s="192">
        <f t="shared" si="35"/>
        <v>0.75105030654080607</v>
      </c>
      <c r="U161" s="192">
        <f t="shared" ref="U161" si="61">(U75/U$10)*100</f>
        <v>0.75354173866176966</v>
      </c>
    </row>
    <row r="162" spans="1:21" x14ac:dyDescent="0.35">
      <c r="A162" s="174" t="s">
        <v>131</v>
      </c>
      <c r="B162" s="411"/>
      <c r="C162" s="177" t="s">
        <v>61</v>
      </c>
      <c r="D162" s="192"/>
      <c r="E162" s="192"/>
      <c r="F162" s="192"/>
      <c r="G162" s="192"/>
      <c r="H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</row>
    <row r="163" spans="1:21" x14ac:dyDescent="0.35">
      <c r="A163" s="174" t="s">
        <v>131</v>
      </c>
      <c r="B163" s="411"/>
      <c r="C163" s="177" t="s">
        <v>62</v>
      </c>
      <c r="D163" s="192"/>
      <c r="E163" s="192"/>
      <c r="F163" s="192"/>
      <c r="G163" s="192"/>
      <c r="H163" s="192"/>
      <c r="I163" s="192"/>
      <c r="J163" s="192"/>
      <c r="K163" s="192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</row>
    <row r="164" spans="1:21" x14ac:dyDescent="0.35">
      <c r="A164" s="174" t="s">
        <v>131</v>
      </c>
      <c r="B164" s="412"/>
      <c r="C164" s="193" t="s">
        <v>63</v>
      </c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</row>
    <row r="165" spans="1:21" x14ac:dyDescent="0.35">
      <c r="A165" s="174" t="s">
        <v>131</v>
      </c>
      <c r="B165" s="408" t="s">
        <v>94</v>
      </c>
      <c r="C165" s="191" t="s">
        <v>59</v>
      </c>
      <c r="D165" s="186"/>
      <c r="E165" s="186"/>
      <c r="F165" s="186"/>
      <c r="G165" s="186"/>
      <c r="H165" s="186"/>
      <c r="I165" s="186"/>
      <c r="J165" s="186">
        <f t="shared" si="57"/>
        <v>3.8790647100055731</v>
      </c>
      <c r="K165" s="186">
        <f t="shared" si="57"/>
        <v>3.7094919044080972</v>
      </c>
      <c r="L165" s="186">
        <f t="shared" si="57"/>
        <v>3.6228303946781399</v>
      </c>
      <c r="M165" s="186">
        <f t="shared" si="57"/>
        <v>4.3814691243014359</v>
      </c>
      <c r="N165" s="186">
        <f t="shared" si="57"/>
        <v>3.649187402979893</v>
      </c>
      <c r="O165" s="186">
        <f t="shared" si="57"/>
        <v>3.3177388196802111</v>
      </c>
      <c r="P165" s="186">
        <f t="shared" si="57"/>
        <v>4.125843248826075</v>
      </c>
      <c r="Q165" s="186">
        <f t="shared" si="57"/>
        <v>5.0128676436232738</v>
      </c>
      <c r="R165" s="186">
        <f t="shared" si="57"/>
        <v>7.4727759752591938</v>
      </c>
      <c r="S165" s="186">
        <f t="shared" si="35"/>
        <v>7.1611460062123156</v>
      </c>
      <c r="T165" s="186">
        <f t="shared" si="35"/>
        <v>7.0911472461169263</v>
      </c>
      <c r="U165" s="186">
        <f t="shared" ref="U165" si="62">(U79/U$10)*100</f>
        <v>7.3057617663471266</v>
      </c>
    </row>
    <row r="166" spans="1:21" x14ac:dyDescent="0.35">
      <c r="A166" s="174" t="s">
        <v>131</v>
      </c>
      <c r="B166" s="408"/>
      <c r="C166" s="177" t="s">
        <v>60</v>
      </c>
      <c r="D166" s="192"/>
      <c r="E166" s="192"/>
      <c r="F166" s="192"/>
      <c r="G166" s="192"/>
      <c r="H166" s="192"/>
      <c r="I166" s="192"/>
      <c r="J166" s="192">
        <f t="shared" si="57"/>
        <v>3.8790647100055731</v>
      </c>
      <c r="K166" s="192">
        <f t="shared" si="57"/>
        <v>3.7094919044080972</v>
      </c>
      <c r="L166" s="192">
        <f t="shared" si="57"/>
        <v>3.6228303946781399</v>
      </c>
      <c r="M166" s="192">
        <f t="shared" si="57"/>
        <v>4.3814691243014359</v>
      </c>
      <c r="N166" s="192">
        <f t="shared" si="57"/>
        <v>3.649187402979893</v>
      </c>
      <c r="O166" s="192">
        <f t="shared" si="57"/>
        <v>3.3177388196802111</v>
      </c>
      <c r="P166" s="192">
        <f t="shared" si="57"/>
        <v>4.125843248826075</v>
      </c>
      <c r="Q166" s="192">
        <f t="shared" si="57"/>
        <v>5.0128676436232738</v>
      </c>
      <c r="R166" s="192">
        <f t="shared" si="57"/>
        <v>7.4727759752591938</v>
      </c>
      <c r="S166" s="192">
        <f t="shared" si="35"/>
        <v>7.1611460062123156</v>
      </c>
      <c r="T166" s="192">
        <f>(T80/T$10)*100</f>
        <v>7.0911472461169263</v>
      </c>
      <c r="U166" s="192">
        <f t="shared" ref="U166" si="63">(U80/U$10)*100</f>
        <v>7.3057617663471266</v>
      </c>
    </row>
    <row r="167" spans="1:21" x14ac:dyDescent="0.35">
      <c r="A167" s="174" t="s">
        <v>131</v>
      </c>
      <c r="B167" s="408"/>
      <c r="C167" s="177" t="s">
        <v>61</v>
      </c>
      <c r="D167" s="192"/>
      <c r="E167" s="192"/>
      <c r="F167" s="192"/>
      <c r="G167" s="192"/>
      <c r="H167" s="192"/>
      <c r="I167" s="192"/>
      <c r="J167" s="192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</row>
    <row r="168" spans="1:21" x14ac:dyDescent="0.35">
      <c r="A168" s="174" t="s">
        <v>131</v>
      </c>
      <c r="B168" s="408"/>
      <c r="C168" s="177" t="s">
        <v>62</v>
      </c>
      <c r="D168" s="192"/>
      <c r="E168" s="192"/>
      <c r="F168" s="192"/>
      <c r="G168" s="192"/>
      <c r="H168" s="192"/>
      <c r="I168" s="192"/>
      <c r="J168" s="192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</row>
    <row r="169" spans="1:21" x14ac:dyDescent="0.35">
      <c r="A169" s="174" t="s">
        <v>131</v>
      </c>
      <c r="B169" s="413"/>
      <c r="C169" s="199" t="s">
        <v>63</v>
      </c>
      <c r="D169" s="200"/>
      <c r="E169" s="200"/>
      <c r="F169" s="200"/>
      <c r="G169" s="200"/>
      <c r="H169" s="200"/>
      <c r="I169" s="200"/>
      <c r="J169" s="200"/>
      <c r="K169" s="200"/>
      <c r="L169" s="200"/>
      <c r="M169" s="200"/>
      <c r="N169" s="200"/>
      <c r="O169" s="200"/>
      <c r="P169" s="200"/>
      <c r="Q169" s="200"/>
      <c r="R169" s="200"/>
      <c r="S169" s="200"/>
      <c r="T169" s="200"/>
      <c r="U169" s="200"/>
    </row>
    <row r="170" spans="1:21" x14ac:dyDescent="0.35">
      <c r="A170" s="174" t="s">
        <v>131</v>
      </c>
    </row>
    <row r="171" spans="1:21" x14ac:dyDescent="0.35">
      <c r="A171" s="174" t="s">
        <v>131</v>
      </c>
    </row>
    <row r="172" spans="1:21" ht="15" customHeight="1" x14ac:dyDescent="0.35">
      <c r="A172" s="174" t="s">
        <v>131</v>
      </c>
      <c r="B172" s="180" t="s">
        <v>75</v>
      </c>
      <c r="C172" s="180" t="s">
        <v>58</v>
      </c>
      <c r="D172" s="181">
        <v>1999</v>
      </c>
      <c r="E172" s="181">
        <v>2000</v>
      </c>
      <c r="F172" s="181">
        <v>2001</v>
      </c>
      <c r="G172" s="181">
        <v>2002</v>
      </c>
      <c r="H172" s="181">
        <v>2003</v>
      </c>
      <c r="I172" s="181">
        <v>2004</v>
      </c>
      <c r="J172" s="181">
        <v>2005</v>
      </c>
      <c r="K172" s="181">
        <v>2006</v>
      </c>
      <c r="L172" s="181">
        <v>2007</v>
      </c>
      <c r="M172" s="181">
        <v>2008</v>
      </c>
      <c r="N172" s="181">
        <v>2009</v>
      </c>
      <c r="O172" s="181">
        <v>2010</v>
      </c>
      <c r="P172" s="181">
        <v>2011</v>
      </c>
      <c r="Q172" s="181">
        <v>2012</v>
      </c>
      <c r="R172" s="181">
        <v>2013</v>
      </c>
      <c r="S172" s="181">
        <v>2014</v>
      </c>
      <c r="T172" s="181">
        <v>2015</v>
      </c>
      <c r="U172" s="181">
        <v>2016</v>
      </c>
    </row>
    <row r="173" spans="1:21" ht="15" customHeight="1" x14ac:dyDescent="0.35">
      <c r="A173" s="174" t="s">
        <v>131</v>
      </c>
      <c r="B173" s="405" t="s">
        <v>0</v>
      </c>
      <c r="C173" s="182" t="s">
        <v>125</v>
      </c>
      <c r="D173" s="214">
        <f t="shared" ref="D173:R173" si="64">(D8/D$87)*100</f>
        <v>4.5699924123495546</v>
      </c>
      <c r="E173" s="214">
        <f t="shared" si="64"/>
        <v>4.2564926404039447</v>
      </c>
      <c r="F173" s="214">
        <f t="shared" si="64"/>
        <v>3.4961074987239522</v>
      </c>
      <c r="G173" s="214">
        <f t="shared" si="64"/>
        <v>4.5797560315576931</v>
      </c>
      <c r="H173" s="214">
        <f t="shared" si="64"/>
        <v>3.9308011472275335</v>
      </c>
      <c r="I173" s="214">
        <f t="shared" si="64"/>
        <v>3.7772417669620415</v>
      </c>
      <c r="J173" s="214">
        <f t="shared" si="64"/>
        <v>3.4038400069739057</v>
      </c>
      <c r="K173" s="214">
        <f t="shared" si="64"/>
        <v>3.4380532914214701</v>
      </c>
      <c r="L173" s="214">
        <f t="shared" si="64"/>
        <v>4.3889289773040723</v>
      </c>
      <c r="M173" s="214">
        <f t="shared" si="64"/>
        <v>3.9676850983068195</v>
      </c>
      <c r="N173" s="214">
        <f t="shared" si="64"/>
        <v>3.9842689040812096</v>
      </c>
      <c r="O173" s="214">
        <f t="shared" si="64"/>
        <v>3.2309479128318865</v>
      </c>
      <c r="P173" s="214">
        <f t="shared" si="64"/>
        <v>3.092569151964041</v>
      </c>
      <c r="Q173" s="214">
        <f t="shared" si="64"/>
        <v>3.9339401567287116</v>
      </c>
      <c r="R173" s="214">
        <f t="shared" si="64"/>
        <v>3.5029673956406633</v>
      </c>
      <c r="S173" s="214">
        <f>(S8/S$87)*100</f>
        <v>3.1622319266398371</v>
      </c>
      <c r="T173" s="214">
        <f>(T8/T$87)*100</f>
        <v>2.944362006581021</v>
      </c>
      <c r="U173" s="214">
        <f>(U8/U$87)*100</f>
        <v>3.3541433193199417</v>
      </c>
    </row>
    <row r="174" spans="1:21" ht="15" customHeight="1" x14ac:dyDescent="0.35">
      <c r="A174" s="174" t="s">
        <v>131</v>
      </c>
      <c r="B174" s="406"/>
      <c r="C174" s="182" t="s">
        <v>124</v>
      </c>
      <c r="D174" s="214">
        <f t="shared" ref="D174:R189" si="65">(D9/D$87)*100</f>
        <v>3.8435661957090526</v>
      </c>
      <c r="E174" s="214">
        <f t="shared" si="65"/>
        <v>3.4785761920640215</v>
      </c>
      <c r="F174" s="214">
        <f t="shared" si="65"/>
        <v>3.5520450056589956</v>
      </c>
      <c r="G174" s="214">
        <f t="shared" si="65"/>
        <v>3.6401278128187511</v>
      </c>
      <c r="H174" s="214">
        <f t="shared" si="65"/>
        <v>3.4880726577437855</v>
      </c>
      <c r="I174" s="214">
        <f t="shared" si="65"/>
        <v>3.3084066261076579</v>
      </c>
      <c r="J174" s="214">
        <f t="shared" si="65"/>
        <v>3.2412564653919915</v>
      </c>
      <c r="K174" s="214">
        <f t="shared" si="65"/>
        <v>3.028825371297684</v>
      </c>
      <c r="L174" s="214">
        <f t="shared" si="65"/>
        <v>3.2545121534099062</v>
      </c>
      <c r="M174" s="214">
        <f t="shared" si="65"/>
        <v>3.757231842026699</v>
      </c>
      <c r="N174" s="214">
        <f t="shared" si="65"/>
        <v>4.5135258960016573</v>
      </c>
      <c r="O174" s="214">
        <f t="shared" si="65"/>
        <v>4.007308006572627</v>
      </c>
      <c r="P174" s="214">
        <f t="shared" si="65"/>
        <v>4.1634370374927201</v>
      </c>
      <c r="Q174" s="214">
        <f t="shared" si="65"/>
        <v>4.0819471771896607</v>
      </c>
      <c r="R174" s="214">
        <f t="shared" si="65"/>
        <v>3.7475174990026479</v>
      </c>
      <c r="S174" s="214">
        <f t="shared" ref="S174:T174" si="66">(S9/S$87)*100</f>
        <v>3.8625368654671761</v>
      </c>
      <c r="T174" s="214">
        <f t="shared" si="66"/>
        <v>4.3598828779989667</v>
      </c>
      <c r="U174" s="214">
        <f t="shared" ref="U174" si="67">(U9/U$87)*100</f>
        <v>4.1126365707656332</v>
      </c>
    </row>
    <row r="175" spans="1:21" ht="15" customHeight="1" x14ac:dyDescent="0.35">
      <c r="A175" s="174" t="s">
        <v>131</v>
      </c>
      <c r="B175" s="406"/>
      <c r="C175" s="256" t="s">
        <v>126</v>
      </c>
      <c r="D175" s="214"/>
      <c r="E175" s="214"/>
      <c r="F175" s="214"/>
      <c r="G175" s="214"/>
      <c r="H175" s="214"/>
      <c r="I175" s="214"/>
      <c r="J175" s="214">
        <f t="shared" si="65"/>
        <v>1.7568936915208926</v>
      </c>
      <c r="K175" s="214">
        <f t="shared" si="65"/>
        <v>1.675272134702779</v>
      </c>
      <c r="L175" s="214">
        <f t="shared" si="65"/>
        <v>1.9746428342877316</v>
      </c>
      <c r="M175" s="214">
        <f t="shared" si="65"/>
        <v>2.1494455580671303</v>
      </c>
      <c r="N175" s="214">
        <f t="shared" si="65"/>
        <v>2.5657085146053449</v>
      </c>
      <c r="O175" s="214">
        <f t="shared" si="65"/>
        <v>2.1060087455441723</v>
      </c>
      <c r="P175" s="214">
        <f t="shared" si="65"/>
        <v>2.1362976451192206</v>
      </c>
      <c r="Q175" s="214">
        <f t="shared" si="65"/>
        <v>2.0594237371637956</v>
      </c>
      <c r="R175" s="214">
        <f t="shared" si="65"/>
        <v>1.9764922206506366</v>
      </c>
      <c r="S175" s="214">
        <f t="shared" ref="S175:T235" si="68">(S10/S$87)*100</f>
        <v>2.0018442499042601</v>
      </c>
      <c r="T175" s="214">
        <f t="shared" si="68"/>
        <v>2.3018148236866325</v>
      </c>
      <c r="U175" s="214">
        <f t="shared" ref="U175" si="69">(U10/U$87)*100</f>
        <v>2.1336740002750854</v>
      </c>
    </row>
    <row r="176" spans="1:21" ht="15" customHeight="1" x14ac:dyDescent="0.35">
      <c r="A176" s="174" t="s">
        <v>131</v>
      </c>
      <c r="B176" s="406"/>
      <c r="C176" s="182" t="s">
        <v>123</v>
      </c>
      <c r="D176" s="214">
        <f t="shared" si="65"/>
        <v>3.1521664050235478</v>
      </c>
      <c r="E176" s="214">
        <f t="shared" si="65"/>
        <v>2.6946101081312817</v>
      </c>
      <c r="F176" s="214">
        <f t="shared" si="65"/>
        <v>2.5866092629990458</v>
      </c>
      <c r="G176" s="214">
        <f t="shared" si="65"/>
        <v>2.5630237931680511</v>
      </c>
      <c r="H176" s="214">
        <f t="shared" si="65"/>
        <v>2.3105717017208414</v>
      </c>
      <c r="I176" s="214">
        <f t="shared" si="65"/>
        <v>2.0961298108715778</v>
      </c>
      <c r="J176" s="214">
        <f t="shared" si="65"/>
        <v>2.0387197070959493</v>
      </c>
      <c r="K176" s="214">
        <f t="shared" si="65"/>
        <v>1.9428865577445571</v>
      </c>
      <c r="L176" s="214">
        <f t="shared" si="65"/>
        <v>2.2602407511612768</v>
      </c>
      <c r="M176" s="214">
        <f t="shared" si="65"/>
        <v>2.4398531795112381</v>
      </c>
      <c r="N176" s="214">
        <f t="shared" si="65"/>
        <v>2.8352653822249843</v>
      </c>
      <c r="O176" s="214">
        <f t="shared" si="65"/>
        <v>2.368470248089718</v>
      </c>
      <c r="P176" s="214">
        <f t="shared" si="65"/>
        <v>2.3695559544608216</v>
      </c>
      <c r="Q176" s="214">
        <f t="shared" si="65"/>
        <v>2.358451726633104</v>
      </c>
      <c r="R176" s="214">
        <f t="shared" si="65"/>
        <v>2.2617067421027817</v>
      </c>
      <c r="S176" s="214">
        <f t="shared" si="68"/>
        <v>2.2763214584220743</v>
      </c>
      <c r="T176" s="214">
        <f t="shared" si="68"/>
        <v>2.621029639808873</v>
      </c>
      <c r="U176" s="214">
        <f t="shared" ref="U176" si="70">(U11/U$87)*100</f>
        <v>2.4401893302874638</v>
      </c>
    </row>
    <row r="177" spans="1:21" ht="15" customHeight="1" x14ac:dyDescent="0.35">
      <c r="A177" s="174" t="s">
        <v>131</v>
      </c>
      <c r="B177" s="406"/>
      <c r="C177" s="177" t="s">
        <v>117</v>
      </c>
      <c r="D177" s="214">
        <f t="shared" si="65"/>
        <v>2.7161276818419675</v>
      </c>
      <c r="E177" s="214">
        <f t="shared" si="65"/>
        <v>2.1573453055780498</v>
      </c>
      <c r="F177" s="214">
        <f t="shared" si="65"/>
        <v>2.1746543574265997</v>
      </c>
      <c r="G177" s="214">
        <f t="shared" si="65"/>
        <v>2.1488228314494475</v>
      </c>
      <c r="H177" s="214">
        <f t="shared" si="65"/>
        <v>1.9366768642447418</v>
      </c>
      <c r="I177" s="214">
        <f t="shared" si="65"/>
        <v>1.7383662875281047</v>
      </c>
      <c r="J177" s="214">
        <f t="shared" si="65"/>
        <v>1.7564799209623991</v>
      </c>
      <c r="K177" s="214">
        <f t="shared" si="65"/>
        <v>1.6748979616701389</v>
      </c>
      <c r="L177" s="214">
        <f t="shared" si="65"/>
        <v>1.9741826928381494</v>
      </c>
      <c r="M177" s="214">
        <f t="shared" si="65"/>
        <v>2.1494455580671303</v>
      </c>
      <c r="N177" s="214">
        <f t="shared" si="65"/>
        <v>2.5657105862854777</v>
      </c>
      <c r="O177" s="214">
        <f t="shared" si="65"/>
        <v>2.1060087455441723</v>
      </c>
      <c r="P177" s="214">
        <f t="shared" si="65"/>
        <v>2.1362980823018938</v>
      </c>
      <c r="Q177" s="214">
        <f t="shared" si="65"/>
        <v>2.0594231983126261</v>
      </c>
      <c r="R177" s="214">
        <f t="shared" si="65"/>
        <v>1.9764922206506366</v>
      </c>
      <c r="S177" s="214">
        <f t="shared" si="68"/>
        <v>2.0018446677528368</v>
      </c>
      <c r="T177" s="214">
        <f t="shared" si="68"/>
        <v>2.3061290485255741</v>
      </c>
      <c r="U177" s="214">
        <f t="shared" ref="U177" si="71">(U12/U$87)*100</f>
        <v>2.1336745982861007</v>
      </c>
    </row>
    <row r="178" spans="1:21" ht="15" customHeight="1" x14ac:dyDescent="0.35">
      <c r="A178" s="174" t="s">
        <v>131</v>
      </c>
      <c r="B178" s="406"/>
      <c r="C178" s="256" t="s">
        <v>118</v>
      </c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</row>
    <row r="179" spans="1:21" ht="15" customHeight="1" x14ac:dyDescent="0.35">
      <c r="A179" s="174" t="s">
        <v>131</v>
      </c>
      <c r="B179" s="406"/>
      <c r="C179" s="256" t="s">
        <v>119</v>
      </c>
      <c r="D179" s="214">
        <f t="shared" si="65"/>
        <v>0.43603872318158032</v>
      </c>
      <c r="E179" s="214">
        <f t="shared" si="65"/>
        <v>0.53726480255323206</v>
      </c>
      <c r="F179" s="214">
        <f t="shared" si="65"/>
        <v>0.41195490557244624</v>
      </c>
      <c r="G179" s="214">
        <f t="shared" si="65"/>
        <v>0.4142009617186036</v>
      </c>
      <c r="H179" s="214">
        <f t="shared" si="65"/>
        <v>0.37389483747609942</v>
      </c>
      <c r="I179" s="214">
        <f t="shared" si="65"/>
        <v>0.35776352334347306</v>
      </c>
      <c r="J179" s="214">
        <f t="shared" si="65"/>
        <v>0.28223978613355027</v>
      </c>
      <c r="K179" s="214">
        <f t="shared" si="65"/>
        <v>0.26798859607441794</v>
      </c>
      <c r="L179" s="214">
        <f t="shared" si="65"/>
        <v>0.28605805832312731</v>
      </c>
      <c r="M179" s="214">
        <f t="shared" si="65"/>
        <v>0.29040762144410798</v>
      </c>
      <c r="N179" s="214">
        <f t="shared" si="65"/>
        <v>0.26955479593950693</v>
      </c>
      <c r="O179" s="214">
        <f t="shared" si="65"/>
        <v>0.26246150254554595</v>
      </c>
      <c r="P179" s="214">
        <f t="shared" si="65"/>
        <v>0.23325787215892779</v>
      </c>
      <c r="Q179" s="214">
        <f t="shared" si="65"/>
        <v>0.29902852832047788</v>
      </c>
      <c r="R179" s="214">
        <f t="shared" si="65"/>
        <v>0.28521452145214521</v>
      </c>
      <c r="S179" s="214">
        <f t="shared" si="68"/>
        <v>0.27447679066923764</v>
      </c>
      <c r="T179" s="214">
        <f t="shared" si="68"/>
        <v>0.31490059128329911</v>
      </c>
      <c r="U179" s="214">
        <f t="shared" ref="U179" si="72">(U14/U$87)*100</f>
        <v>0.30651473200136348</v>
      </c>
    </row>
    <row r="180" spans="1:21" ht="15" customHeight="1" x14ac:dyDescent="0.35">
      <c r="A180" s="174" t="s">
        <v>131</v>
      </c>
      <c r="B180" s="406"/>
      <c r="C180" s="256" t="s">
        <v>120</v>
      </c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</row>
    <row r="181" spans="1:21" ht="15" customHeight="1" x14ac:dyDescent="0.35">
      <c r="A181" s="174" t="s">
        <v>131</v>
      </c>
      <c r="B181" s="406"/>
      <c r="C181" s="182" t="s">
        <v>121</v>
      </c>
      <c r="D181" s="214">
        <f t="shared" si="65"/>
        <v>0.72037153322867609</v>
      </c>
      <c r="E181" s="214">
        <f t="shared" si="65"/>
        <v>0.82100700233411139</v>
      </c>
      <c r="F181" s="214">
        <f t="shared" si="65"/>
        <v>1.0088812942455783</v>
      </c>
      <c r="G181" s="214">
        <f t="shared" si="65"/>
        <v>1.1353192198005786</v>
      </c>
      <c r="H181" s="214">
        <f t="shared" si="65"/>
        <v>1.2190325047801147</v>
      </c>
      <c r="I181" s="214">
        <f t="shared" si="65"/>
        <v>1.2687921571220739</v>
      </c>
      <c r="J181" s="214">
        <f t="shared" si="65"/>
        <v>1.2530830475969081</v>
      </c>
      <c r="K181" s="214">
        <f t="shared" si="65"/>
        <v>1.1254967896000099</v>
      </c>
      <c r="L181" s="214">
        <f t="shared" si="65"/>
        <v>1.0186135292884491</v>
      </c>
      <c r="M181" s="214">
        <f t="shared" si="65"/>
        <v>1.3554941996843946</v>
      </c>
      <c r="N181" s="214">
        <f t="shared" si="65"/>
        <v>1.7388957944893308</v>
      </c>
      <c r="O181" s="214">
        <f t="shared" si="65"/>
        <v>1.6780687970836212</v>
      </c>
      <c r="P181" s="214">
        <f t="shared" si="65"/>
        <v>1.8205090348351747</v>
      </c>
      <c r="Q181" s="214">
        <f t="shared" si="65"/>
        <v>1.75591966498853</v>
      </c>
      <c r="R181" s="214">
        <f t="shared" si="65"/>
        <v>1.5271330649548471</v>
      </c>
      <c r="S181" s="214">
        <f t="shared" si="68"/>
        <v>1.6216590388401046</v>
      </c>
      <c r="T181" s="214">
        <f t="shared" si="68"/>
        <v>1.7694379656828754</v>
      </c>
      <c r="U181" s="214">
        <f t="shared" ref="U181" si="73">(U16/U$87)*100</f>
        <v>1.7026103180820591</v>
      </c>
    </row>
    <row r="182" spans="1:21" ht="15" customHeight="1" x14ac:dyDescent="0.35">
      <c r="A182" s="174" t="s">
        <v>131</v>
      </c>
      <c r="B182" s="406"/>
      <c r="C182" s="182" t="s">
        <v>122</v>
      </c>
      <c r="D182" s="214">
        <f t="shared" si="65"/>
        <v>2.8971742543171117E-2</v>
      </c>
      <c r="E182" s="214">
        <f t="shared" si="65"/>
        <v>3.7040918401371886E-2</v>
      </c>
      <c r="F182" s="214">
        <f t="shared" si="65"/>
        <v>4.3445551585628371E-2</v>
      </c>
      <c r="G182" s="214">
        <f t="shared" si="65"/>
        <v>5.821520014987823E-2</v>
      </c>
      <c r="H182" s="214">
        <f t="shared" si="65"/>
        <v>4.1531548757170175E-2</v>
      </c>
      <c r="I182" s="214">
        <f t="shared" si="65"/>
        <v>5.6515341885993914E-2</v>
      </c>
      <c r="J182" s="214">
        <f t="shared" si="65"/>
        <v>5.0546289300865924E-2</v>
      </c>
      <c r="K182" s="214">
        <f t="shared" si="65"/>
        <v>3.9557976046882805E-2</v>
      </c>
      <c r="L182" s="214">
        <f t="shared" si="65"/>
        <v>2.4342127039819934E-2</v>
      </c>
      <c r="M182" s="214">
        <f t="shared" si="65"/>
        <v>3.8115537168934191E-2</v>
      </c>
      <c r="N182" s="214">
        <f t="shared" si="65"/>
        <v>6.0635280712657967E-2</v>
      </c>
      <c r="O182" s="214">
        <f t="shared" si="65"/>
        <v>3.9231038600712927E-2</v>
      </c>
      <c r="P182" s="214">
        <f t="shared" si="65"/>
        <v>2.6627951803275998E-2</v>
      </c>
      <c r="Q182" s="214">
        <f t="shared" si="65"/>
        <v>3.2424214431973887E-2</v>
      </c>
      <c r="R182" s="214">
        <f t="shared" si="65"/>
        <v>4.1322308054981327E-2</v>
      </c>
      <c r="S182" s="214">
        <f t="shared" si="68"/>
        <v>3.544363179500272E-2</v>
      </c>
      <c r="T182" s="214">
        <f t="shared" si="68"/>
        <v>3.0584727492782311E-2</v>
      </c>
      <c r="U182" s="214">
        <f t="shared" ref="U182" si="74">(U17/U$87)*100</f>
        <v>3.0163077603889466E-2</v>
      </c>
    </row>
    <row r="183" spans="1:21" ht="15" customHeight="1" x14ac:dyDescent="0.35">
      <c r="A183" s="174" t="s">
        <v>131</v>
      </c>
      <c r="B183" s="407"/>
      <c r="C183" s="188" t="s">
        <v>116</v>
      </c>
      <c r="D183" s="215">
        <f t="shared" si="65"/>
        <v>1.4178260073260074</v>
      </c>
      <c r="E183" s="215">
        <f t="shared" si="65"/>
        <v>1.5618825322726622</v>
      </c>
      <c r="F183" s="215">
        <f t="shared" si="65"/>
        <v>0.90949823572490618</v>
      </c>
      <c r="G183" s="215">
        <f t="shared" si="65"/>
        <v>2.0167322383896416</v>
      </c>
      <c r="H183" s="215">
        <f t="shared" si="65"/>
        <v>1.6202294455066921</v>
      </c>
      <c r="I183" s="215">
        <f t="shared" si="65"/>
        <v>1.6811119560904642</v>
      </c>
      <c r="J183" s="215">
        <f t="shared" si="65"/>
        <v>1.3651202998779568</v>
      </c>
      <c r="K183" s="215">
        <f t="shared" si="65"/>
        <v>1.4951667336769132</v>
      </c>
      <c r="L183" s="215">
        <f t="shared" si="65"/>
        <v>2.1286882261427955</v>
      </c>
      <c r="M183" s="215">
        <f t="shared" si="65"/>
        <v>1.5278319187955813</v>
      </c>
      <c r="N183" s="215">
        <f t="shared" si="65"/>
        <v>1.1490035218562253</v>
      </c>
      <c r="O183" s="215">
        <f t="shared" si="65"/>
        <v>0.86247766474216814</v>
      </c>
      <c r="P183" s="215">
        <f t="shared" si="65"/>
        <v>0.72301319750321935</v>
      </c>
      <c r="Q183" s="215">
        <f t="shared" si="65"/>
        <v>1.5754884300956076</v>
      </c>
      <c r="R183" s="215">
        <f t="shared" si="65"/>
        <v>1.2412606535378812</v>
      </c>
      <c r="S183" s="215">
        <f t="shared" si="68"/>
        <v>0.88591046821776265</v>
      </c>
      <c r="T183" s="215">
        <f t="shared" si="68"/>
        <v>0.32333236677214788</v>
      </c>
      <c r="U183" s="215">
        <f t="shared" ref="U183" si="75">(U18/U$87)*100</f>
        <v>0.91395398903247793</v>
      </c>
    </row>
    <row r="184" spans="1:21" x14ac:dyDescent="0.35">
      <c r="A184" s="174" t="s">
        <v>131</v>
      </c>
      <c r="B184" s="411" t="s">
        <v>4</v>
      </c>
      <c r="C184" s="182" t="s">
        <v>59</v>
      </c>
      <c r="D184" s="216"/>
      <c r="E184" s="216"/>
      <c r="F184" s="216"/>
      <c r="G184" s="216"/>
      <c r="H184" s="216"/>
      <c r="I184" s="216"/>
      <c r="J184" s="216">
        <f t="shared" si="65"/>
        <v>3.6584965421049574E-2</v>
      </c>
      <c r="K184" s="216">
        <f t="shared" si="65"/>
        <v>3.1351024038402966E-2</v>
      </c>
      <c r="L184" s="216">
        <f t="shared" si="65"/>
        <v>3.8530601436562839E-2</v>
      </c>
      <c r="M184" s="216">
        <f t="shared" si="65"/>
        <v>4.4479037829999575E-2</v>
      </c>
      <c r="N184" s="216">
        <f t="shared" si="65"/>
        <v>9.5670188522892066E-2</v>
      </c>
      <c r="O184" s="216">
        <f t="shared" si="65"/>
        <v>6.6797460739330711E-2</v>
      </c>
      <c r="P184" s="216">
        <f t="shared" si="65"/>
        <v>6.4675147846485731E-2</v>
      </c>
      <c r="Q184" s="216">
        <f t="shared" si="65"/>
        <v>5.2558773266823705E-2</v>
      </c>
      <c r="R184" s="216">
        <f t="shared" si="65"/>
        <v>6.6364922206506374E-2</v>
      </c>
      <c r="S184" s="216">
        <f t="shared" si="68"/>
        <v>5.4122855933512945E-2</v>
      </c>
      <c r="T184" s="216">
        <f t="shared" si="68"/>
        <v>5.0551570241682317E-2</v>
      </c>
      <c r="U184" s="216">
        <f t="shared" ref="U184" si="76">(U19/U$87)*100</f>
        <v>4.3054999073082925E-2</v>
      </c>
    </row>
    <row r="185" spans="1:21" x14ac:dyDescent="0.35">
      <c r="A185" s="174" t="s">
        <v>131</v>
      </c>
      <c r="B185" s="411"/>
      <c r="C185" s="177" t="s">
        <v>60</v>
      </c>
      <c r="D185" s="216"/>
      <c r="E185" s="216"/>
      <c r="F185" s="216"/>
      <c r="G185" s="216"/>
      <c r="H185" s="216"/>
      <c r="I185" s="216"/>
      <c r="J185" s="216">
        <f t="shared" si="65"/>
        <v>3.6584965421049574E-2</v>
      </c>
      <c r="K185" s="216">
        <f t="shared" si="65"/>
        <v>3.1351024038402966E-2</v>
      </c>
      <c r="L185" s="216">
        <f t="shared" si="65"/>
        <v>3.8530601436562839E-2</v>
      </c>
      <c r="M185" s="216">
        <f t="shared" si="65"/>
        <v>4.4479037829999575E-2</v>
      </c>
      <c r="N185" s="216">
        <f t="shared" si="65"/>
        <v>9.5670188522892066E-2</v>
      </c>
      <c r="O185" s="216">
        <f t="shared" si="65"/>
        <v>6.6797460739330711E-2</v>
      </c>
      <c r="P185" s="216">
        <f t="shared" si="65"/>
        <v>6.4675147846485731E-2</v>
      </c>
      <c r="Q185" s="216">
        <f t="shared" si="65"/>
        <v>5.2558773266823705E-2</v>
      </c>
      <c r="R185" s="216">
        <f t="shared" si="65"/>
        <v>6.6364922206506374E-2</v>
      </c>
      <c r="S185" s="216">
        <f t="shared" si="68"/>
        <v>5.4122855933512945E-2</v>
      </c>
      <c r="T185" s="216">
        <f t="shared" si="68"/>
        <v>5.0551570241682317E-2</v>
      </c>
      <c r="U185" s="216">
        <f t="shared" ref="U185" si="77">(U20/U$87)*100</f>
        <v>4.3054999073082925E-2</v>
      </c>
    </row>
    <row r="186" spans="1:21" x14ac:dyDescent="0.35">
      <c r="A186" s="174" t="s">
        <v>131</v>
      </c>
      <c r="B186" s="411"/>
      <c r="C186" s="256" t="s">
        <v>61</v>
      </c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</row>
    <row r="187" spans="1:21" x14ac:dyDescent="0.35">
      <c r="A187" s="174" t="s">
        <v>131</v>
      </c>
      <c r="B187" s="411"/>
      <c r="C187" s="256" t="s">
        <v>62</v>
      </c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</row>
    <row r="188" spans="1:21" x14ac:dyDescent="0.35">
      <c r="A188" s="174" t="s">
        <v>131</v>
      </c>
      <c r="B188" s="412"/>
      <c r="C188" s="257" t="s">
        <v>63</v>
      </c>
      <c r="D188" s="21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</row>
    <row r="189" spans="1:21" x14ac:dyDescent="0.35">
      <c r="A189" s="174" t="s">
        <v>131</v>
      </c>
      <c r="B189" s="411" t="s">
        <v>5</v>
      </c>
      <c r="C189" s="191" t="s">
        <v>59</v>
      </c>
      <c r="D189" s="216"/>
      <c r="E189" s="216"/>
      <c r="F189" s="216"/>
      <c r="G189" s="216"/>
      <c r="H189" s="216"/>
      <c r="I189" s="216"/>
      <c r="J189" s="216">
        <f t="shared" si="65"/>
        <v>2.5550778752833146E-2</v>
      </c>
      <c r="K189" s="216">
        <f t="shared" si="65"/>
        <v>3.556066864042301E-2</v>
      </c>
      <c r="L189" s="216">
        <f t="shared" si="65"/>
        <v>3.8605805832312733E-2</v>
      </c>
      <c r="M189" s="216">
        <f t="shared" si="65"/>
        <v>1.1210389388834393E-2</v>
      </c>
      <c r="N189" s="216">
        <f t="shared" si="65"/>
        <v>1.1476072094468614E-2</v>
      </c>
      <c r="O189" s="216">
        <f t="shared" si="65"/>
        <v>1.6397446372933708E-2</v>
      </c>
      <c r="P189" s="216">
        <f t="shared" si="65"/>
        <v>2.5299178949613262E-2</v>
      </c>
      <c r="Q189" s="216">
        <f t="shared" si="65"/>
        <v>8.6670361646113345E-3</v>
      </c>
      <c r="R189" s="216">
        <f t="shared" si="65"/>
        <v>7.7481594313277479E-3</v>
      </c>
      <c r="S189" s="216">
        <f t="shared" si="68"/>
        <v>6.1508589703106005E-3</v>
      </c>
      <c r="T189" s="216">
        <f t="shared" si="68"/>
        <v>1.0916678223376492E-2</v>
      </c>
      <c r="U189" s="216">
        <f t="shared" ref="U189" si="78">(U24/U$87)*100</f>
        <v>8.1078333462902396E-3</v>
      </c>
    </row>
    <row r="190" spans="1:21" x14ac:dyDescent="0.35">
      <c r="A190" s="174" t="s">
        <v>131</v>
      </c>
      <c r="B190" s="411"/>
      <c r="C190" s="177" t="s">
        <v>60</v>
      </c>
      <c r="D190" s="216"/>
      <c r="E190" s="216"/>
      <c r="F190" s="216"/>
      <c r="G190" s="216"/>
      <c r="H190" s="216"/>
      <c r="I190" s="216"/>
      <c r="J190" s="216">
        <f t="shared" ref="J190:R205" si="79">(J25/J$87)*100</f>
        <v>2.5550778752833146E-2</v>
      </c>
      <c r="K190" s="216">
        <f t="shared" si="79"/>
        <v>3.556066864042301E-2</v>
      </c>
      <c r="L190" s="216">
        <f t="shared" si="79"/>
        <v>3.8605805832312733E-2</v>
      </c>
      <c r="M190" s="216">
        <f t="shared" si="79"/>
        <v>1.1210389388834393E-2</v>
      </c>
      <c r="N190" s="216">
        <f t="shared" si="79"/>
        <v>1.1476072094468614E-2</v>
      </c>
      <c r="O190" s="216">
        <f t="shared" si="79"/>
        <v>1.6397446372933708E-2</v>
      </c>
      <c r="P190" s="216">
        <f t="shared" si="79"/>
        <v>2.5299178949613262E-2</v>
      </c>
      <c r="Q190" s="216">
        <f t="shared" si="79"/>
        <v>8.6670361646113345E-3</v>
      </c>
      <c r="R190" s="216">
        <f t="shared" si="79"/>
        <v>7.7481594313277479E-3</v>
      </c>
      <c r="S190" s="216">
        <f t="shared" si="68"/>
        <v>6.1508589703106005E-3</v>
      </c>
      <c r="T190" s="216">
        <f t="shared" si="68"/>
        <v>1.0916678223376492E-2</v>
      </c>
      <c r="U190" s="216">
        <f t="shared" ref="U190" si="80">(U25/U$87)*100</f>
        <v>8.1078333462902396E-3</v>
      </c>
    </row>
    <row r="191" spans="1:21" x14ac:dyDescent="0.35">
      <c r="A191" s="174" t="s">
        <v>131</v>
      </c>
      <c r="B191" s="411"/>
      <c r="C191" s="177" t="s">
        <v>61</v>
      </c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</row>
    <row r="192" spans="1:21" x14ac:dyDescent="0.35">
      <c r="A192" s="174" t="s">
        <v>131</v>
      </c>
      <c r="B192" s="411"/>
      <c r="C192" s="177" t="s">
        <v>62</v>
      </c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</row>
    <row r="193" spans="1:21" x14ac:dyDescent="0.35">
      <c r="A193" s="174" t="s">
        <v>131</v>
      </c>
      <c r="B193" s="412"/>
      <c r="C193" s="193" t="s">
        <v>63</v>
      </c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</row>
    <row r="194" spans="1:21" x14ac:dyDescent="0.35">
      <c r="A194" s="174" t="s">
        <v>131</v>
      </c>
      <c r="B194" s="411" t="s">
        <v>6</v>
      </c>
      <c r="C194" s="191" t="s">
        <v>59</v>
      </c>
      <c r="D194" s="216"/>
      <c r="E194" s="216"/>
      <c r="F194" s="216"/>
      <c r="G194" s="216"/>
      <c r="H194" s="216"/>
      <c r="I194" s="216"/>
      <c r="J194" s="216">
        <f t="shared" si="79"/>
        <v>8.1209682106119604E-2</v>
      </c>
      <c r="K194" s="216">
        <f t="shared" si="79"/>
        <v>7.9027011221170368E-2</v>
      </c>
      <c r="L194" s="216">
        <f t="shared" si="79"/>
        <v>9.1342005671223497E-2</v>
      </c>
      <c r="M194" s="216">
        <f t="shared" si="79"/>
        <v>9.9220582590523299E-2</v>
      </c>
      <c r="N194" s="216">
        <f t="shared" si="79"/>
        <v>0.16746115599751399</v>
      </c>
      <c r="O194" s="216">
        <f t="shared" si="79"/>
        <v>0.10971078647044562</v>
      </c>
      <c r="P194" s="216">
        <f t="shared" si="79"/>
        <v>9.6589483008932303E-2</v>
      </c>
      <c r="Q194" s="216">
        <f t="shared" si="79"/>
        <v>8.8601758194386718E-2</v>
      </c>
      <c r="R194" s="216">
        <f t="shared" si="79"/>
        <v>5.374678127153374E-2</v>
      </c>
      <c r="S194" s="216">
        <f t="shared" si="68"/>
        <v>7.8323848939472321E-2</v>
      </c>
      <c r="T194" s="216">
        <f t="shared" si="68"/>
        <v>0.11314123980383009</v>
      </c>
      <c r="U194" s="216">
        <f t="shared" ref="U194" si="81">(U29/U$87)*100</f>
        <v>0.10728676422219698</v>
      </c>
    </row>
    <row r="195" spans="1:21" x14ac:dyDescent="0.35">
      <c r="A195" s="174" t="s">
        <v>131</v>
      </c>
      <c r="B195" s="411"/>
      <c r="C195" s="177" t="s">
        <v>60</v>
      </c>
      <c r="D195" s="216"/>
      <c r="E195" s="216"/>
      <c r="F195" s="216"/>
      <c r="G195" s="216"/>
      <c r="H195" s="216"/>
      <c r="I195" s="216"/>
      <c r="J195" s="216">
        <f t="shared" si="79"/>
        <v>8.1209682106119604E-2</v>
      </c>
      <c r="K195" s="216">
        <f t="shared" si="79"/>
        <v>7.9027011221170368E-2</v>
      </c>
      <c r="L195" s="216">
        <f t="shared" si="79"/>
        <v>9.1342005671223497E-2</v>
      </c>
      <c r="M195" s="216">
        <f t="shared" si="79"/>
        <v>9.9220582590523299E-2</v>
      </c>
      <c r="N195" s="216">
        <f t="shared" si="79"/>
        <v>0.16746115599751399</v>
      </c>
      <c r="O195" s="216">
        <f t="shared" si="79"/>
        <v>0.10971078647044562</v>
      </c>
      <c r="P195" s="216">
        <f t="shared" si="79"/>
        <v>9.6589483008932303E-2</v>
      </c>
      <c r="Q195" s="216">
        <f t="shared" si="79"/>
        <v>8.8601758194386718E-2</v>
      </c>
      <c r="R195" s="216">
        <f t="shared" si="79"/>
        <v>5.374678127153374E-2</v>
      </c>
      <c r="S195" s="216">
        <f t="shared" si="68"/>
        <v>7.8323848939472321E-2</v>
      </c>
      <c r="T195" s="216">
        <f t="shared" si="68"/>
        <v>0.11314123980383009</v>
      </c>
      <c r="U195" s="216">
        <f t="shared" ref="U195" si="82">(U30/U$87)*100</f>
        <v>0.10728676422219698</v>
      </c>
    </row>
    <row r="196" spans="1:21" x14ac:dyDescent="0.35">
      <c r="A196" s="174" t="s">
        <v>131</v>
      </c>
      <c r="B196" s="411"/>
      <c r="C196" s="177" t="s">
        <v>61</v>
      </c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</row>
    <row r="197" spans="1:21" x14ac:dyDescent="0.35">
      <c r="A197" s="174" t="s">
        <v>131</v>
      </c>
      <c r="B197" s="411"/>
      <c r="C197" s="177" t="s">
        <v>62</v>
      </c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</row>
    <row r="198" spans="1:21" x14ac:dyDescent="0.35">
      <c r="A198" s="174" t="s">
        <v>131</v>
      </c>
      <c r="B198" s="412"/>
      <c r="C198" s="193" t="s">
        <v>63</v>
      </c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</row>
    <row r="199" spans="1:21" x14ac:dyDescent="0.35">
      <c r="A199" s="174" t="s">
        <v>131</v>
      </c>
      <c r="B199" s="410" t="s">
        <v>7</v>
      </c>
      <c r="C199" s="195" t="s">
        <v>59</v>
      </c>
      <c r="D199" s="217"/>
      <c r="E199" s="217"/>
      <c r="F199" s="217"/>
      <c r="G199" s="217"/>
      <c r="H199" s="217"/>
      <c r="I199" s="217"/>
      <c r="J199" s="217">
        <f t="shared" si="79"/>
        <v>1.0787455686639158</v>
      </c>
      <c r="K199" s="217">
        <f t="shared" si="79"/>
        <v>1.0319992202444046</v>
      </c>
      <c r="L199" s="217">
        <f t="shared" si="79"/>
        <v>1.1824214138338132</v>
      </c>
      <c r="M199" s="217">
        <f t="shared" si="79"/>
        <v>1.3406875079967586</v>
      </c>
      <c r="N199" s="217">
        <f t="shared" si="79"/>
        <v>1.4964211725709551</v>
      </c>
      <c r="O199" s="217">
        <f t="shared" si="79"/>
        <v>1.2501719478140629</v>
      </c>
      <c r="P199" s="217">
        <f t="shared" si="79"/>
        <v>1.2540400436362442</v>
      </c>
      <c r="Q199" s="217">
        <f t="shared" si="79"/>
        <v>1.207204440133635</v>
      </c>
      <c r="R199" s="217">
        <f t="shared" si="79"/>
        <v>1.1082319660537483</v>
      </c>
      <c r="S199" s="217">
        <f t="shared" si="68"/>
        <v>1.1205481016655356</v>
      </c>
      <c r="T199" s="217">
        <f t="shared" si="68"/>
        <v>1.2005143786482433</v>
      </c>
      <c r="U199" s="217">
        <f t="shared" ref="U199" si="83">(U34/U$87)*100</f>
        <v>1.1295674586325881</v>
      </c>
    </row>
    <row r="200" spans="1:21" x14ac:dyDescent="0.35">
      <c r="A200" s="174" t="s">
        <v>131</v>
      </c>
      <c r="B200" s="411"/>
      <c r="C200" s="177" t="s">
        <v>60</v>
      </c>
      <c r="D200" s="216"/>
      <c r="E200" s="216"/>
      <c r="F200" s="216"/>
      <c r="G200" s="216"/>
      <c r="H200" s="216"/>
      <c r="I200" s="216"/>
      <c r="J200" s="216">
        <f t="shared" si="79"/>
        <v>1.0787455686639158</v>
      </c>
      <c r="K200" s="216">
        <f t="shared" si="79"/>
        <v>1.0319992202444046</v>
      </c>
      <c r="L200" s="216">
        <f t="shared" si="79"/>
        <v>1.1824214138338132</v>
      </c>
      <c r="M200" s="216">
        <f t="shared" si="79"/>
        <v>1.3406875079967586</v>
      </c>
      <c r="N200" s="216">
        <f t="shared" si="79"/>
        <v>1.4964211725709551</v>
      </c>
      <c r="O200" s="216">
        <f t="shared" si="79"/>
        <v>1.2501719478140629</v>
      </c>
      <c r="P200" s="216">
        <f t="shared" si="79"/>
        <v>1.2540400436362442</v>
      </c>
      <c r="Q200" s="216">
        <f t="shared" si="79"/>
        <v>1.207204440133635</v>
      </c>
      <c r="R200" s="216">
        <f t="shared" si="79"/>
        <v>1.1082319660537483</v>
      </c>
      <c r="S200" s="216">
        <f t="shared" si="68"/>
        <v>1.1205481016655356</v>
      </c>
      <c r="T200" s="216">
        <f t="shared" si="68"/>
        <v>1.2005143786482433</v>
      </c>
      <c r="U200" s="216">
        <f t="shared" ref="U200" si="84">(U35/U$87)*100</f>
        <v>1.1295674586325881</v>
      </c>
    </row>
    <row r="201" spans="1:21" x14ac:dyDescent="0.35">
      <c r="A201" s="174" t="s">
        <v>131</v>
      </c>
      <c r="B201" s="411"/>
      <c r="C201" s="177" t="s">
        <v>61</v>
      </c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</row>
    <row r="202" spans="1:21" x14ac:dyDescent="0.35">
      <c r="A202" s="174" t="s">
        <v>131</v>
      </c>
      <c r="B202" s="411"/>
      <c r="C202" s="177" t="s">
        <v>62</v>
      </c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</row>
    <row r="203" spans="1:21" x14ac:dyDescent="0.35">
      <c r="A203" s="174" t="s">
        <v>131</v>
      </c>
      <c r="B203" s="412"/>
      <c r="C203" s="193" t="s">
        <v>63</v>
      </c>
      <c r="D203" s="215"/>
      <c r="E203" s="215"/>
      <c r="F203" s="215"/>
      <c r="G203" s="215"/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5"/>
    </row>
    <row r="204" spans="1:21" x14ac:dyDescent="0.35">
      <c r="A204" s="174" t="s">
        <v>131</v>
      </c>
      <c r="B204" s="410" t="s">
        <v>8</v>
      </c>
      <c r="C204" s="195" t="s">
        <v>59</v>
      </c>
      <c r="D204" s="217"/>
      <c r="E204" s="217"/>
      <c r="F204" s="217"/>
      <c r="G204" s="217"/>
      <c r="H204" s="217"/>
      <c r="I204" s="217"/>
      <c r="J204" s="217">
        <f t="shared" si="79"/>
        <v>1.495031091997443E-3</v>
      </c>
      <c r="K204" s="217">
        <f t="shared" si="79"/>
        <v>2.9545426855270051E-3</v>
      </c>
      <c r="L204" s="217">
        <f t="shared" si="79"/>
        <v>1.9474142972206591E-3</v>
      </c>
      <c r="M204" s="217">
        <f t="shared" si="79"/>
        <v>2.4043587665799463E-3</v>
      </c>
      <c r="N204" s="217">
        <f t="shared" si="79"/>
        <v>4.9119535943650304E-3</v>
      </c>
      <c r="O204" s="217">
        <f t="shared" si="79"/>
        <v>3.6948577277747347E-3</v>
      </c>
      <c r="P204" s="217">
        <f t="shared" si="79"/>
        <v>4.1733310366888947E-3</v>
      </c>
      <c r="Q204" s="217">
        <f t="shared" si="79"/>
        <v>2.4510030329622959E-3</v>
      </c>
      <c r="R204" s="217">
        <f t="shared" si="79"/>
        <v>1.803938635621804E-3</v>
      </c>
      <c r="S204" s="217">
        <f t="shared" si="68"/>
        <v>3.007235909460431E-3</v>
      </c>
      <c r="T204" s="217">
        <f t="shared" si="68"/>
        <v>2.0909239904688664E-3</v>
      </c>
      <c r="U204" s="217">
        <f t="shared" ref="U204" si="85">(U39/U$87)*100</f>
        <v>4.9425610419743925E-3</v>
      </c>
    </row>
    <row r="205" spans="1:21" x14ac:dyDescent="0.35">
      <c r="A205" s="174" t="s">
        <v>131</v>
      </c>
      <c r="B205" s="411"/>
      <c r="C205" s="177" t="s">
        <v>60</v>
      </c>
      <c r="D205" s="216"/>
      <c r="E205" s="216"/>
      <c r="F205" s="216"/>
      <c r="G205" s="216"/>
      <c r="H205" s="216"/>
      <c r="I205" s="216"/>
      <c r="J205" s="216">
        <f t="shared" si="79"/>
        <v>1.495031091997443E-3</v>
      </c>
      <c r="K205" s="216">
        <f t="shared" si="79"/>
        <v>2.9545426855270051E-3</v>
      </c>
      <c r="L205" s="216">
        <f t="shared" si="79"/>
        <v>1.9474142972206591E-3</v>
      </c>
      <c r="M205" s="216">
        <f t="shared" si="79"/>
        <v>2.4043587665799463E-3</v>
      </c>
      <c r="N205" s="216">
        <f t="shared" si="79"/>
        <v>4.9119535943650304E-3</v>
      </c>
      <c r="O205" s="216">
        <f t="shared" si="79"/>
        <v>3.6948577277747347E-3</v>
      </c>
      <c r="P205" s="216">
        <f t="shared" si="79"/>
        <v>4.1733310366888947E-3</v>
      </c>
      <c r="Q205" s="216">
        <f t="shared" si="79"/>
        <v>2.4510030329622959E-3</v>
      </c>
      <c r="R205" s="216">
        <f t="shared" si="79"/>
        <v>1.803938635621804E-3</v>
      </c>
      <c r="S205" s="216">
        <f t="shared" si="68"/>
        <v>3.007235909460431E-3</v>
      </c>
      <c r="T205" s="216">
        <f t="shared" si="68"/>
        <v>2.0909239904688664E-3</v>
      </c>
      <c r="U205" s="216">
        <f t="shared" ref="U205" si="86">(U40/U$87)*100</f>
        <v>4.9425610419743925E-3</v>
      </c>
    </row>
    <row r="206" spans="1:21" x14ac:dyDescent="0.35">
      <c r="A206" s="174" t="s">
        <v>131</v>
      </c>
      <c r="B206" s="411"/>
      <c r="C206" s="177" t="s">
        <v>61</v>
      </c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</row>
    <row r="207" spans="1:21" x14ac:dyDescent="0.35">
      <c r="A207" s="174" t="s">
        <v>131</v>
      </c>
      <c r="B207" s="411"/>
      <c r="C207" s="177" t="s">
        <v>62</v>
      </c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</row>
    <row r="208" spans="1:21" x14ac:dyDescent="0.35">
      <c r="A208" s="174" t="s">
        <v>131</v>
      </c>
      <c r="B208" s="412"/>
      <c r="C208" s="193" t="s">
        <v>63</v>
      </c>
      <c r="D208" s="215"/>
      <c r="E208" s="215"/>
      <c r="F208" s="215"/>
      <c r="G208" s="215"/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5"/>
    </row>
    <row r="209" spans="1:21" x14ac:dyDescent="0.35">
      <c r="A209" s="174" t="s">
        <v>131</v>
      </c>
      <c r="B209" s="410" t="s">
        <v>9</v>
      </c>
      <c r="C209" s="195" t="s">
        <v>59</v>
      </c>
      <c r="D209" s="217"/>
      <c r="E209" s="217"/>
      <c r="F209" s="217"/>
      <c r="G209" s="217"/>
      <c r="H209" s="217"/>
      <c r="I209" s="217"/>
      <c r="J209" s="217">
        <f t="shared" ref="J209:R224" si="87">(J44/J$87)*100</f>
        <v>5.1172487940954269E-2</v>
      </c>
      <c r="K209" s="217">
        <f t="shared" si="87"/>
        <v>5.1334722272987562E-2</v>
      </c>
      <c r="L209" s="217">
        <f t="shared" si="87"/>
        <v>6.6527644456213522E-2</v>
      </c>
      <c r="M209" s="217">
        <f t="shared" si="87"/>
        <v>9.4992962852390492E-2</v>
      </c>
      <c r="N209" s="217">
        <f t="shared" si="87"/>
        <v>0.10318313652372074</v>
      </c>
      <c r="O209" s="217">
        <f t="shared" si="87"/>
        <v>7.9620367959343102E-2</v>
      </c>
      <c r="P209" s="217">
        <f t="shared" si="87"/>
        <v>7.7929246946693245E-2</v>
      </c>
      <c r="Q209" s="217">
        <f t="shared" si="87"/>
        <v>8.487521746493619E-2</v>
      </c>
      <c r="R209" s="217">
        <f t="shared" si="87"/>
        <v>0.12292532549958292</v>
      </c>
      <c r="S209" s="217">
        <f t="shared" si="68"/>
        <v>0.12469951155931497</v>
      </c>
      <c r="T209" s="217">
        <f t="shared" si="68"/>
        <v>0.14460784931731363</v>
      </c>
      <c r="U209" s="217">
        <f t="shared" ref="U209" si="88">(U44/U$87)*100</f>
        <v>0.13210003528264991</v>
      </c>
    </row>
    <row r="210" spans="1:21" x14ac:dyDescent="0.35">
      <c r="A210" s="174" t="s">
        <v>131</v>
      </c>
      <c r="B210" s="411"/>
      <c r="C210" s="177" t="s">
        <v>60</v>
      </c>
      <c r="D210" s="216"/>
      <c r="E210" s="216"/>
      <c r="F210" s="216"/>
      <c r="G210" s="216"/>
      <c r="H210" s="216"/>
      <c r="I210" s="216"/>
      <c r="J210" s="216">
        <f t="shared" si="87"/>
        <v>5.1172487940954269E-2</v>
      </c>
      <c r="K210" s="216">
        <f t="shared" si="87"/>
        <v>5.1334722272987562E-2</v>
      </c>
      <c r="L210" s="216">
        <f t="shared" si="87"/>
        <v>6.6527644456213522E-2</v>
      </c>
      <c r="M210" s="216">
        <f t="shared" si="87"/>
        <v>9.4992962852390492E-2</v>
      </c>
      <c r="N210" s="216">
        <f t="shared" si="87"/>
        <v>0.10318313652372074</v>
      </c>
      <c r="O210" s="216">
        <f t="shared" si="87"/>
        <v>7.9620367959343102E-2</v>
      </c>
      <c r="P210" s="216">
        <f t="shared" si="87"/>
        <v>7.7929246946693245E-2</v>
      </c>
      <c r="Q210" s="216">
        <f t="shared" si="87"/>
        <v>8.487521746493619E-2</v>
      </c>
      <c r="R210" s="216">
        <f t="shared" si="87"/>
        <v>0.12292532549958292</v>
      </c>
      <c r="S210" s="216">
        <f t="shared" si="68"/>
        <v>0.12469951155931497</v>
      </c>
      <c r="T210" s="216">
        <f t="shared" si="68"/>
        <v>0.14460784931731363</v>
      </c>
      <c r="U210" s="216">
        <f t="shared" ref="U210" si="89">(U45/U$87)*100</f>
        <v>0.13210003528264991</v>
      </c>
    </row>
    <row r="211" spans="1:21" x14ac:dyDescent="0.35">
      <c r="A211" s="174" t="s">
        <v>131</v>
      </c>
      <c r="B211" s="411"/>
      <c r="C211" s="177" t="s">
        <v>61</v>
      </c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</row>
    <row r="212" spans="1:21" x14ac:dyDescent="0.35">
      <c r="A212" s="174" t="s">
        <v>131</v>
      </c>
      <c r="B212" s="411"/>
      <c r="C212" s="177" t="s">
        <v>62</v>
      </c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</row>
    <row r="213" spans="1:21" x14ac:dyDescent="0.35">
      <c r="A213" s="174" t="s">
        <v>131</v>
      </c>
      <c r="B213" s="412"/>
      <c r="C213" s="193" t="s">
        <v>63</v>
      </c>
      <c r="D213" s="215"/>
      <c r="E213" s="215"/>
      <c r="F213" s="215"/>
      <c r="G213" s="215"/>
      <c r="H213" s="215"/>
      <c r="I213" s="215"/>
      <c r="J213" s="215"/>
      <c r="K213" s="215"/>
      <c r="L213" s="215"/>
      <c r="M213" s="215"/>
      <c r="N213" s="215"/>
      <c r="O213" s="215"/>
      <c r="P213" s="215"/>
      <c r="Q213" s="215"/>
      <c r="R213" s="215"/>
      <c r="S213" s="215"/>
      <c r="T213" s="215"/>
      <c r="U213" s="215"/>
    </row>
    <row r="214" spans="1:21" x14ac:dyDescent="0.35">
      <c r="A214" s="174" t="s">
        <v>131</v>
      </c>
      <c r="B214" s="410" t="s">
        <v>1</v>
      </c>
      <c r="C214" s="195" t="s">
        <v>59</v>
      </c>
      <c r="D214" s="217"/>
      <c r="E214" s="217"/>
      <c r="F214" s="217"/>
      <c r="G214" s="217"/>
      <c r="H214" s="217"/>
      <c r="I214" s="217"/>
      <c r="J214" s="217">
        <f t="shared" si="87"/>
        <v>0.1042657058173999</v>
      </c>
      <c r="K214" s="217">
        <f t="shared" si="87"/>
        <v>0.13593454926471485</v>
      </c>
      <c r="L214" s="217">
        <f t="shared" si="87"/>
        <v>0.18801098937473107</v>
      </c>
      <c r="M214" s="217">
        <f t="shared" si="87"/>
        <v>0.15342154646649891</v>
      </c>
      <c r="N214" s="217">
        <f t="shared" si="87"/>
        <v>0.25483737310959187</v>
      </c>
      <c r="O214" s="217">
        <f t="shared" si="87"/>
        <v>0.24889064478185527</v>
      </c>
      <c r="P214" s="217">
        <f t="shared" si="87"/>
        <v>0.27528728561234284</v>
      </c>
      <c r="Q214" s="217">
        <f t="shared" si="87"/>
        <v>0.26374070481732942</v>
      </c>
      <c r="R214" s="217">
        <f t="shared" si="87"/>
        <v>0.23176730859899175</v>
      </c>
      <c r="S214" s="217">
        <f t="shared" si="68"/>
        <v>0.23256092071405055</v>
      </c>
      <c r="T214" s="217">
        <f t="shared" si="68"/>
        <v>0.32836142664430967</v>
      </c>
      <c r="U214" s="217">
        <f t="shared" ref="U214" si="90">(U49/U$87)*100</f>
        <v>0.24913258502221614</v>
      </c>
    </row>
    <row r="215" spans="1:21" x14ac:dyDescent="0.35">
      <c r="A215" s="174" t="s">
        <v>131</v>
      </c>
      <c r="B215" s="411"/>
      <c r="C215" s="177" t="s">
        <v>60</v>
      </c>
      <c r="D215" s="216"/>
      <c r="E215" s="216"/>
      <c r="F215" s="216"/>
      <c r="G215" s="216"/>
      <c r="H215" s="216"/>
      <c r="I215" s="216"/>
      <c r="J215" s="216">
        <f t="shared" si="87"/>
        <v>0.1042657058173999</v>
      </c>
      <c r="K215" s="216">
        <f t="shared" si="87"/>
        <v>0.13593454926471485</v>
      </c>
      <c r="L215" s="216">
        <f t="shared" si="87"/>
        <v>0.18801098937473107</v>
      </c>
      <c r="M215" s="216">
        <f t="shared" si="87"/>
        <v>0.15342154646649891</v>
      </c>
      <c r="N215" s="216">
        <f t="shared" si="87"/>
        <v>0.25483737310959187</v>
      </c>
      <c r="O215" s="216">
        <f t="shared" si="87"/>
        <v>0.24889064478185527</v>
      </c>
      <c r="P215" s="216">
        <f t="shared" si="87"/>
        <v>0.27528728561234284</v>
      </c>
      <c r="Q215" s="216">
        <f t="shared" si="87"/>
        <v>0.26374070481732942</v>
      </c>
      <c r="R215" s="216">
        <f t="shared" si="87"/>
        <v>0.23176730859899175</v>
      </c>
      <c r="S215" s="216">
        <f t="shared" si="68"/>
        <v>0.23256092071405055</v>
      </c>
      <c r="T215" s="216">
        <f t="shared" si="68"/>
        <v>0.32836142664430967</v>
      </c>
      <c r="U215" s="216">
        <f t="shared" ref="U215" si="91">(U50/U$87)*100</f>
        <v>0.24913258502221614</v>
      </c>
    </row>
    <row r="216" spans="1:21" x14ac:dyDescent="0.35">
      <c r="A216" s="174" t="s">
        <v>131</v>
      </c>
      <c r="B216" s="411"/>
      <c r="C216" s="177" t="s">
        <v>61</v>
      </c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</row>
    <row r="217" spans="1:21" x14ac:dyDescent="0.35">
      <c r="A217" s="174" t="s">
        <v>131</v>
      </c>
      <c r="B217" s="411"/>
      <c r="C217" s="177" t="s">
        <v>62</v>
      </c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</row>
    <row r="218" spans="1:21" x14ac:dyDescent="0.35">
      <c r="A218" s="174" t="s">
        <v>131</v>
      </c>
      <c r="B218" s="412"/>
      <c r="C218" s="193" t="s">
        <v>63</v>
      </c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5"/>
      <c r="O218" s="215"/>
      <c r="P218" s="215"/>
      <c r="Q218" s="215"/>
      <c r="R218" s="215"/>
      <c r="S218" s="215"/>
      <c r="T218" s="215"/>
      <c r="U218" s="215"/>
    </row>
    <row r="219" spans="1:21" x14ac:dyDescent="0.35">
      <c r="A219" s="174" t="s">
        <v>131</v>
      </c>
      <c r="B219" s="393" t="s">
        <v>166</v>
      </c>
      <c r="C219" s="195" t="s">
        <v>59</v>
      </c>
      <c r="D219" s="217"/>
      <c r="E219" s="217"/>
      <c r="F219" s="217"/>
      <c r="G219" s="217"/>
      <c r="H219" s="217"/>
      <c r="I219" s="217"/>
      <c r="J219" s="217">
        <f t="shared" si="87"/>
        <v>1.8950136572325214E-2</v>
      </c>
      <c r="K219" s="217">
        <f t="shared" si="87"/>
        <v>1.4622854149152624E-2</v>
      </c>
      <c r="L219" s="217">
        <f t="shared" si="87"/>
        <v>1.7268544569858661E-2</v>
      </c>
      <c r="M219" s="217">
        <f t="shared" si="87"/>
        <v>1.8200622680939992E-2</v>
      </c>
      <c r="N219" s="217">
        <f t="shared" si="87"/>
        <v>2.2271597265382224E-2</v>
      </c>
      <c r="O219" s="217">
        <f t="shared" si="87"/>
        <v>4.1350980057645169E-2</v>
      </c>
      <c r="P219" s="217">
        <f t="shared" si="87"/>
        <v>2.3657898406292805E-2</v>
      </c>
      <c r="Q219" s="217">
        <f t="shared" si="87"/>
        <v>2.3886502547996243E-2</v>
      </c>
      <c r="R219" s="217">
        <f t="shared" si="87"/>
        <v>3.8965654807238966E-2</v>
      </c>
      <c r="S219" s="217">
        <f t="shared" si="68"/>
        <v>2.1643901881873949E-2</v>
      </c>
      <c r="T219" s="217">
        <f t="shared" si="68"/>
        <v>2.4699000239539078E-2</v>
      </c>
      <c r="U219" s="217">
        <f t="shared" ref="U219" si="92">(U54/U$87)*100</f>
        <v>3.0615771942519184E-2</v>
      </c>
    </row>
    <row r="220" spans="1:21" x14ac:dyDescent="0.35">
      <c r="A220" s="174" t="s">
        <v>131</v>
      </c>
      <c r="B220" s="390"/>
      <c r="C220" s="177" t="s">
        <v>60</v>
      </c>
      <c r="D220" s="216"/>
      <c r="E220" s="216"/>
      <c r="F220" s="216"/>
      <c r="G220" s="216"/>
      <c r="H220" s="216"/>
      <c r="I220" s="216"/>
      <c r="J220" s="216">
        <f t="shared" si="87"/>
        <v>1.8950136572325214E-2</v>
      </c>
      <c r="K220" s="216">
        <f t="shared" si="87"/>
        <v>1.4622854149152624E-2</v>
      </c>
      <c r="L220" s="216">
        <f t="shared" si="87"/>
        <v>1.7268544569858661E-2</v>
      </c>
      <c r="M220" s="216">
        <f t="shared" si="87"/>
        <v>1.8200622680939992E-2</v>
      </c>
      <c r="N220" s="216">
        <f t="shared" si="87"/>
        <v>2.2271597265382224E-2</v>
      </c>
      <c r="O220" s="216">
        <f t="shared" si="87"/>
        <v>4.1350980057645169E-2</v>
      </c>
      <c r="P220" s="216">
        <f t="shared" si="87"/>
        <v>2.3657898406292805E-2</v>
      </c>
      <c r="Q220" s="216">
        <f t="shared" si="87"/>
        <v>2.3886502547996243E-2</v>
      </c>
      <c r="R220" s="216">
        <f t="shared" si="87"/>
        <v>3.8965654807238966E-2</v>
      </c>
      <c r="S220" s="216">
        <f t="shared" si="68"/>
        <v>2.1643901881873949E-2</v>
      </c>
      <c r="T220" s="216">
        <f t="shared" si="68"/>
        <v>2.4699000239539078E-2</v>
      </c>
      <c r="U220" s="216">
        <f t="shared" ref="U220" si="93">(U55/U$87)*100</f>
        <v>3.0615771942519184E-2</v>
      </c>
    </row>
    <row r="221" spans="1:21" x14ac:dyDescent="0.35">
      <c r="A221" s="174" t="s">
        <v>131</v>
      </c>
      <c r="B221" s="390"/>
      <c r="C221" s="177" t="s">
        <v>61</v>
      </c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</row>
    <row r="222" spans="1:21" x14ac:dyDescent="0.35">
      <c r="A222" s="174" t="s">
        <v>131</v>
      </c>
      <c r="B222" s="390"/>
      <c r="C222" s="177" t="s">
        <v>62</v>
      </c>
      <c r="D222" s="216"/>
      <c r="E222" s="216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</row>
    <row r="223" spans="1:21" x14ac:dyDescent="0.35">
      <c r="A223" s="174" t="s">
        <v>131</v>
      </c>
      <c r="B223" s="391"/>
      <c r="C223" s="193" t="s">
        <v>63</v>
      </c>
      <c r="D223" s="215"/>
      <c r="E223" s="215"/>
      <c r="F223" s="215"/>
      <c r="G223" s="215"/>
      <c r="H223" s="215"/>
      <c r="I223" s="215"/>
      <c r="J223" s="215"/>
      <c r="K223" s="215"/>
      <c r="L223" s="215"/>
      <c r="M223" s="215"/>
      <c r="N223" s="215"/>
      <c r="O223" s="215"/>
      <c r="P223" s="215"/>
      <c r="Q223" s="215"/>
      <c r="R223" s="215"/>
      <c r="S223" s="215"/>
      <c r="T223" s="215"/>
      <c r="U223" s="215"/>
    </row>
    <row r="224" spans="1:21" x14ac:dyDescent="0.35">
      <c r="A224" s="174" t="s">
        <v>131</v>
      </c>
      <c r="B224" s="410" t="s">
        <v>11</v>
      </c>
      <c r="C224" s="195" t="s">
        <v>59</v>
      </c>
      <c r="D224" s="217"/>
      <c r="E224" s="217"/>
      <c r="F224" s="217"/>
      <c r="G224" s="217"/>
      <c r="H224" s="217"/>
      <c r="I224" s="217"/>
      <c r="J224" s="217">
        <f t="shared" si="87"/>
        <v>9.0990585226942519E-2</v>
      </c>
      <c r="K224" s="217">
        <f t="shared" si="87"/>
        <v>9.2331591066924956E-2</v>
      </c>
      <c r="L224" s="217">
        <f t="shared" si="87"/>
        <v>0.1076881489082343</v>
      </c>
      <c r="M224" s="217">
        <f t="shared" si="87"/>
        <v>0.14344479037829999</v>
      </c>
      <c r="N224" s="217">
        <f t="shared" si="87"/>
        <v>0.15236689455148125</v>
      </c>
      <c r="O224" s="217">
        <f t="shared" si="87"/>
        <v>0.11154339998742942</v>
      </c>
      <c r="P224" s="217">
        <f t="shared" si="87"/>
        <v>0.11742004806548718</v>
      </c>
      <c r="Q224" s="217">
        <f t="shared" si="87"/>
        <v>0.130058657798716</v>
      </c>
      <c r="R224" s="217">
        <f t="shared" si="87"/>
        <v>0.12506872665288507</v>
      </c>
      <c r="S224" s="217">
        <f t="shared" si="68"/>
        <v>0.12493667739399761</v>
      </c>
      <c r="T224" s="217">
        <f t="shared" si="68"/>
        <v>0.16204755481032287</v>
      </c>
      <c r="U224" s="217">
        <f t="shared" ref="U224" si="94">(U59/U$87)*100</f>
        <v>0.19885660293862614</v>
      </c>
    </row>
    <row r="225" spans="1:21" x14ac:dyDescent="0.35">
      <c r="A225" s="174" t="s">
        <v>131</v>
      </c>
      <c r="B225" s="411"/>
      <c r="C225" s="177" t="s">
        <v>60</v>
      </c>
      <c r="D225" s="216"/>
      <c r="E225" s="216"/>
      <c r="F225" s="216"/>
      <c r="G225" s="216"/>
      <c r="H225" s="216"/>
      <c r="I225" s="216"/>
      <c r="J225" s="216">
        <f t="shared" ref="J225:R235" si="95">(J60/J$87)*100</f>
        <v>9.0990585226942519E-2</v>
      </c>
      <c r="K225" s="216">
        <f t="shared" si="95"/>
        <v>9.2331591066924956E-2</v>
      </c>
      <c r="L225" s="216">
        <f t="shared" si="95"/>
        <v>0.1076881489082343</v>
      </c>
      <c r="M225" s="216">
        <f t="shared" si="95"/>
        <v>0.14344479037829999</v>
      </c>
      <c r="N225" s="216">
        <f t="shared" si="95"/>
        <v>0.15236689455148125</v>
      </c>
      <c r="O225" s="216">
        <f t="shared" si="95"/>
        <v>0.11154339998742942</v>
      </c>
      <c r="P225" s="216">
        <f t="shared" si="95"/>
        <v>0.11742004806548718</v>
      </c>
      <c r="Q225" s="216">
        <f t="shared" si="95"/>
        <v>0.130058657798716</v>
      </c>
      <c r="R225" s="216">
        <f t="shared" si="95"/>
        <v>0.12506872665288507</v>
      </c>
      <c r="S225" s="216">
        <f t="shared" si="68"/>
        <v>0.12493667739399761</v>
      </c>
      <c r="T225" s="216">
        <f t="shared" si="68"/>
        <v>0.16204755481032287</v>
      </c>
      <c r="U225" s="216">
        <f t="shared" ref="U225" si="96">(U60/U$87)*100</f>
        <v>0.19885660293862614</v>
      </c>
    </row>
    <row r="226" spans="1:21" x14ac:dyDescent="0.35">
      <c r="A226" s="174" t="s">
        <v>131</v>
      </c>
      <c r="B226" s="411"/>
      <c r="C226" s="177" t="s">
        <v>61</v>
      </c>
      <c r="D226" s="216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</row>
    <row r="227" spans="1:21" x14ac:dyDescent="0.35">
      <c r="A227" s="174" t="s">
        <v>131</v>
      </c>
      <c r="B227" s="411"/>
      <c r="C227" s="177" t="s">
        <v>62</v>
      </c>
      <c r="D227" s="216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</row>
    <row r="228" spans="1:21" x14ac:dyDescent="0.35">
      <c r="A228" s="174" t="s">
        <v>131</v>
      </c>
      <c r="B228" s="412"/>
      <c r="C228" s="193" t="s">
        <v>63</v>
      </c>
      <c r="D228" s="215"/>
      <c r="E228" s="215"/>
      <c r="F228" s="215"/>
      <c r="G228" s="215"/>
      <c r="H228" s="215"/>
      <c r="I228" s="215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</row>
    <row r="229" spans="1:21" x14ac:dyDescent="0.35">
      <c r="A229" s="174" t="s">
        <v>131</v>
      </c>
      <c r="B229" s="410" t="s">
        <v>12</v>
      </c>
      <c r="C229" s="195" t="s">
        <v>59</v>
      </c>
      <c r="D229" s="218"/>
      <c r="E229" s="218"/>
      <c r="F229" s="218"/>
      <c r="G229" s="218"/>
      <c r="H229" s="218"/>
      <c r="I229" s="218"/>
      <c r="J229" s="218">
        <f t="shared" si="95"/>
        <v>0.26792874992735516</v>
      </c>
      <c r="K229" s="218">
        <f t="shared" si="95"/>
        <v>0.20015595111907114</v>
      </c>
      <c r="L229" s="218">
        <f t="shared" si="95"/>
        <v>0.24230026590756126</v>
      </c>
      <c r="M229" s="218">
        <f t="shared" si="95"/>
        <v>0.24138375911630486</v>
      </c>
      <c r="N229" s="218">
        <f t="shared" si="95"/>
        <v>0.2571089703749741</v>
      </c>
      <c r="O229" s="218">
        <f t="shared" si="95"/>
        <v>0.1778308536333516</v>
      </c>
      <c r="P229" s="218">
        <f t="shared" si="95"/>
        <v>0.19722598161043989</v>
      </c>
      <c r="Q229" s="218">
        <f t="shared" si="95"/>
        <v>0.19737964374239836</v>
      </c>
      <c r="R229" s="218">
        <f t="shared" si="95"/>
        <v>0.21986943749319987</v>
      </c>
      <c r="S229" s="218">
        <f t="shared" si="68"/>
        <v>0.23585033693673116</v>
      </c>
      <c r="T229" s="218">
        <f t="shared" si="68"/>
        <v>0.26488420176754623</v>
      </c>
      <c r="U229" s="218">
        <f t="shared" ref="U229" si="97">(U64/U$87)*100</f>
        <v>0.23000938877294122</v>
      </c>
    </row>
    <row r="230" spans="1:21" x14ac:dyDescent="0.35">
      <c r="A230" s="174" t="s">
        <v>131</v>
      </c>
      <c r="B230" s="411"/>
      <c r="C230" s="177" t="s">
        <v>60</v>
      </c>
      <c r="D230" s="219"/>
      <c r="E230" s="219"/>
      <c r="F230" s="219"/>
      <c r="G230" s="219"/>
      <c r="H230" s="219"/>
      <c r="I230" s="219"/>
      <c r="J230" s="219">
        <f t="shared" si="95"/>
        <v>0.26792874992735516</v>
      </c>
      <c r="K230" s="219">
        <f t="shared" si="95"/>
        <v>0.20015595111907114</v>
      </c>
      <c r="L230" s="219">
        <f t="shared" si="95"/>
        <v>0.24230026590756126</v>
      </c>
      <c r="M230" s="219">
        <f t="shared" si="95"/>
        <v>0.24138375911630486</v>
      </c>
      <c r="N230" s="219">
        <f t="shared" si="95"/>
        <v>0.2571089703749741</v>
      </c>
      <c r="O230" s="219">
        <f t="shared" si="95"/>
        <v>0.1778308536333516</v>
      </c>
      <c r="P230" s="219">
        <f t="shared" si="95"/>
        <v>0.19722598161043989</v>
      </c>
      <c r="Q230" s="219">
        <f t="shared" si="95"/>
        <v>0.19737964374239836</v>
      </c>
      <c r="R230" s="219">
        <f t="shared" si="95"/>
        <v>0.21986943749319987</v>
      </c>
      <c r="S230" s="219">
        <f t="shared" si="68"/>
        <v>0.23585033693673116</v>
      </c>
      <c r="T230" s="219">
        <f t="shared" si="68"/>
        <v>0.26488420176754623</v>
      </c>
      <c r="U230" s="219">
        <f t="shared" ref="U230" si="98">(U65/U$87)*100</f>
        <v>0.23000938877294122</v>
      </c>
    </row>
    <row r="231" spans="1:21" x14ac:dyDescent="0.35">
      <c r="A231" s="174" t="s">
        <v>131</v>
      </c>
      <c r="B231" s="411"/>
      <c r="C231" s="177" t="s">
        <v>61</v>
      </c>
      <c r="D231" s="219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x14ac:dyDescent="0.35">
      <c r="A232" s="174" t="s">
        <v>131</v>
      </c>
      <c r="B232" s="411"/>
      <c r="C232" s="177" t="s">
        <v>62</v>
      </c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</row>
    <row r="233" spans="1:21" ht="15" thickBot="1" x14ac:dyDescent="0.4">
      <c r="A233" s="174" t="s">
        <v>131</v>
      </c>
      <c r="B233" s="414"/>
      <c r="C233" s="196" t="s">
        <v>63</v>
      </c>
      <c r="D233" s="220"/>
      <c r="E233" s="220"/>
      <c r="F233" s="220"/>
      <c r="G233" s="220"/>
      <c r="H233" s="220"/>
      <c r="I233" s="220"/>
      <c r="J233" s="220"/>
      <c r="K233" s="220"/>
      <c r="L233" s="220"/>
      <c r="M233" s="220"/>
      <c r="N233" s="220"/>
      <c r="O233" s="220"/>
      <c r="P233" s="220"/>
      <c r="Q233" s="220"/>
      <c r="R233" s="220"/>
      <c r="S233" s="220"/>
      <c r="T233" s="220"/>
      <c r="U233" s="220"/>
    </row>
    <row r="234" spans="1:21" x14ac:dyDescent="0.35">
      <c r="A234" s="174" t="s">
        <v>131</v>
      </c>
      <c r="B234" s="408" t="s">
        <v>92</v>
      </c>
      <c r="C234" s="191" t="s">
        <v>59</v>
      </c>
      <c r="D234" s="219"/>
      <c r="E234" s="219"/>
      <c r="F234" s="219"/>
      <c r="G234" s="219"/>
      <c r="H234" s="219"/>
      <c r="I234" s="219"/>
      <c r="J234" s="219">
        <f t="shared" si="95"/>
        <v>0.99715522752368224</v>
      </c>
      <c r="K234" s="219">
        <f t="shared" si="95"/>
        <v>0.95743021796605621</v>
      </c>
      <c r="L234" s="219">
        <f t="shared" si="95"/>
        <v>1.0928138757406243</v>
      </c>
      <c r="M234" s="219">
        <f t="shared" si="95"/>
        <v>1.2284108841216361</v>
      </c>
      <c r="N234" s="219">
        <f t="shared" si="95"/>
        <v>1.383832608245287</v>
      </c>
      <c r="O234" s="219">
        <f t="shared" si="95"/>
        <v>1.1638640220524192</v>
      </c>
      <c r="P234" s="219">
        <f t="shared" si="95"/>
        <v>1.1477513390257306</v>
      </c>
      <c r="Q234" s="219">
        <f t="shared" si="95"/>
        <v>1.1023763336566441</v>
      </c>
      <c r="R234" s="219">
        <f t="shared" si="95"/>
        <v>0.94554818119174555</v>
      </c>
      <c r="S234" s="219">
        <f t="shared" si="68"/>
        <v>0.96025288730927638</v>
      </c>
      <c r="T234" s="219">
        <f t="shared" si="68"/>
        <v>1.0200015128783773</v>
      </c>
      <c r="U234" s="219">
        <f t="shared" ref="U234" si="99">(U69/U$87)*100</f>
        <v>0.95760819514295448</v>
      </c>
    </row>
    <row r="235" spans="1:21" x14ac:dyDescent="0.35">
      <c r="A235" s="174" t="s">
        <v>131</v>
      </c>
      <c r="B235" s="408"/>
      <c r="C235" s="177" t="s">
        <v>60</v>
      </c>
      <c r="D235" s="219"/>
      <c r="E235" s="219"/>
      <c r="F235" s="219"/>
      <c r="G235" s="219"/>
      <c r="H235" s="219"/>
      <c r="I235" s="219"/>
      <c r="J235" s="219">
        <f t="shared" si="95"/>
        <v>0.99715522752368224</v>
      </c>
      <c r="K235" s="219">
        <f t="shared" si="95"/>
        <v>0.95743021796605621</v>
      </c>
      <c r="L235" s="219">
        <f t="shared" si="95"/>
        <v>1.0928138757406243</v>
      </c>
      <c r="M235" s="219">
        <f t="shared" si="95"/>
        <v>1.2284108841216361</v>
      </c>
      <c r="N235" s="219">
        <f t="shared" si="95"/>
        <v>1.383832608245287</v>
      </c>
      <c r="O235" s="219">
        <f t="shared" si="95"/>
        <v>1.1638640220524192</v>
      </c>
      <c r="P235" s="219">
        <f t="shared" si="95"/>
        <v>1.1477513390257306</v>
      </c>
      <c r="Q235" s="219">
        <f t="shared" si="95"/>
        <v>1.1023763336566441</v>
      </c>
      <c r="R235" s="219">
        <f t="shared" si="95"/>
        <v>0.94554818119174555</v>
      </c>
      <c r="S235" s="219">
        <f t="shared" si="68"/>
        <v>0.96025288730927638</v>
      </c>
      <c r="T235" s="219">
        <f t="shared" si="68"/>
        <v>1.0200015128783773</v>
      </c>
      <c r="U235" s="219">
        <f t="shared" ref="U235" si="100">(U70/U$87)*100</f>
        <v>0.95760819514295448</v>
      </c>
    </row>
    <row r="236" spans="1:21" x14ac:dyDescent="0.35">
      <c r="A236" s="174" t="s">
        <v>131</v>
      </c>
      <c r="B236" s="408"/>
      <c r="C236" s="177" t="s">
        <v>61</v>
      </c>
      <c r="D236" s="219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</row>
    <row r="237" spans="1:21" x14ac:dyDescent="0.35">
      <c r="A237" s="174" t="s">
        <v>131</v>
      </c>
      <c r="B237" s="408"/>
      <c r="C237" s="177" t="s">
        <v>62</v>
      </c>
      <c r="D237" s="219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</row>
    <row r="238" spans="1:21" x14ac:dyDescent="0.35">
      <c r="A238" s="174" t="s">
        <v>131</v>
      </c>
      <c r="B238" s="409"/>
      <c r="C238" s="198" t="s">
        <v>63</v>
      </c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</row>
    <row r="239" spans="1:21" x14ac:dyDescent="0.35">
      <c r="A239" s="174" t="s">
        <v>131</v>
      </c>
      <c r="B239" s="410" t="s">
        <v>93</v>
      </c>
      <c r="C239" s="195" t="s">
        <v>59</v>
      </c>
      <c r="D239" s="218"/>
      <c r="E239" s="218"/>
      <c r="F239" s="218"/>
      <c r="G239" s="218"/>
      <c r="H239" s="218"/>
      <c r="I239" s="218"/>
      <c r="J239" s="218">
        <f t="shared" ref="J239:R239" si="101">(J74/J$87)*100</f>
        <v>1.3439297960132504E-2</v>
      </c>
      <c r="K239" s="218">
        <f t="shared" si="101"/>
        <v>1.2424918064744082E-2</v>
      </c>
      <c r="L239" s="218">
        <f t="shared" si="101"/>
        <v>1.8069577306279172E-2</v>
      </c>
      <c r="M239" s="218">
        <f t="shared" si="101"/>
        <v>1.8099330404742611E-2</v>
      </c>
      <c r="N239" s="218">
        <f t="shared" si="101"/>
        <v>1.8961052413507356E-2</v>
      </c>
      <c r="O239" s="218">
        <f t="shared" si="101"/>
        <v>1.6436056064864282E-2</v>
      </c>
      <c r="P239" s="218">
        <f t="shared" si="101"/>
        <v>1.8148412444531935E-2</v>
      </c>
      <c r="Q239" s="218">
        <f t="shared" si="101"/>
        <v>1.5919203116099333E-3</v>
      </c>
      <c r="R239" s="218">
        <f t="shared" si="101"/>
        <v>1.4984949044354986E-2</v>
      </c>
      <c r="S239" s="218">
        <f t="shared" ref="S239:T245" si="102">(S74/S$87)*100</f>
        <v>1.6940224803649533E-2</v>
      </c>
      <c r="T239" s="218">
        <f t="shared" si="102"/>
        <v>1.728778728930017E-2</v>
      </c>
      <c r="U239" s="218">
        <f t="shared" ref="U239" si="103">(U74/U$87)*100</f>
        <v>1.6078124159047011E-2</v>
      </c>
    </row>
    <row r="240" spans="1:21" x14ac:dyDescent="0.35">
      <c r="A240" s="174" t="s">
        <v>131</v>
      </c>
      <c r="B240" s="411"/>
      <c r="C240" s="177" t="s">
        <v>60</v>
      </c>
      <c r="D240" s="219"/>
      <c r="E240" s="219"/>
      <c r="F240" s="219"/>
      <c r="G240" s="219"/>
      <c r="H240" s="219"/>
      <c r="I240" s="219"/>
      <c r="J240" s="219">
        <f t="shared" ref="J240:R240" si="104">(J75/J$87)*100</f>
        <v>1.3439297960132504E-2</v>
      </c>
      <c r="K240" s="219">
        <f t="shared" si="104"/>
        <v>1.2424918064744082E-2</v>
      </c>
      <c r="L240" s="219">
        <f t="shared" si="104"/>
        <v>1.8069577306279172E-2</v>
      </c>
      <c r="M240" s="219">
        <f t="shared" si="104"/>
        <v>1.8099330404742611E-2</v>
      </c>
      <c r="N240" s="219">
        <f t="shared" si="104"/>
        <v>1.8961052413507356E-2</v>
      </c>
      <c r="O240" s="219">
        <f t="shared" si="104"/>
        <v>1.6436056064864282E-2</v>
      </c>
      <c r="P240" s="219">
        <f t="shared" si="104"/>
        <v>1.8148412444531935E-2</v>
      </c>
      <c r="Q240" s="219">
        <f t="shared" si="104"/>
        <v>1.5919203116099333E-3</v>
      </c>
      <c r="R240" s="219">
        <f t="shared" si="104"/>
        <v>1.4984949044354986E-2</v>
      </c>
      <c r="S240" s="219">
        <f t="shared" si="102"/>
        <v>1.6940224803649533E-2</v>
      </c>
      <c r="T240" s="219">
        <f t="shared" si="102"/>
        <v>1.728778728930017E-2</v>
      </c>
      <c r="U240" s="219">
        <f t="shared" ref="U240" si="105">(U75/U$87)*100</f>
        <v>1.6078124159047011E-2</v>
      </c>
    </row>
    <row r="241" spans="1:21" x14ac:dyDescent="0.35">
      <c r="A241" s="174" t="s">
        <v>131</v>
      </c>
      <c r="B241" s="411"/>
      <c r="C241" s="177" t="s">
        <v>61</v>
      </c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</row>
    <row r="242" spans="1:21" x14ac:dyDescent="0.35">
      <c r="A242" s="174" t="s">
        <v>131</v>
      </c>
      <c r="B242" s="411"/>
      <c r="C242" s="177" t="s">
        <v>62</v>
      </c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x14ac:dyDescent="0.35">
      <c r="A243" s="174" t="s">
        <v>131</v>
      </c>
      <c r="B243" s="412"/>
      <c r="C243" s="193" t="s">
        <v>63</v>
      </c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</row>
    <row r="244" spans="1:21" x14ac:dyDescent="0.35">
      <c r="A244" s="174" t="s">
        <v>131</v>
      </c>
      <c r="B244" s="408" t="s">
        <v>94</v>
      </c>
      <c r="C244" s="191" t="s">
        <v>59</v>
      </c>
      <c r="D244" s="216"/>
      <c r="E244" s="216"/>
      <c r="F244" s="216"/>
      <c r="G244" s="216"/>
      <c r="H244" s="216"/>
      <c r="I244" s="216"/>
      <c r="J244" s="216">
        <f t="shared" ref="J244:R244" si="106">(J79/J$87)*100</f>
        <v>6.8151043180101123E-2</v>
      </c>
      <c r="K244" s="216">
        <f t="shared" si="106"/>
        <v>6.2144084213604296E-2</v>
      </c>
      <c r="L244" s="216">
        <f t="shared" si="106"/>
        <v>7.1537960786909841E-2</v>
      </c>
      <c r="M244" s="216">
        <f t="shared" si="106"/>
        <v>9.4177293470380008E-2</v>
      </c>
      <c r="N244" s="216">
        <f t="shared" si="106"/>
        <v>9.362751191216076E-2</v>
      </c>
      <c r="O244" s="216">
        <f t="shared" si="106"/>
        <v>6.9871869696779235E-2</v>
      </c>
      <c r="P244" s="216">
        <f t="shared" si="106"/>
        <v>8.8140292165981779E-2</v>
      </c>
      <c r="Q244" s="216">
        <f t="shared" si="106"/>
        <v>0.10323618616538113</v>
      </c>
      <c r="R244" s="216">
        <f t="shared" si="106"/>
        <v>0.1476988358176477</v>
      </c>
      <c r="S244" s="216">
        <f t="shared" si="102"/>
        <v>0.14335498955260984</v>
      </c>
      <c r="T244" s="216">
        <f t="shared" si="102"/>
        <v>0.16322507848056583</v>
      </c>
      <c r="U244" s="216">
        <f t="shared" ref="U244" si="107">(U79/U$87)*100</f>
        <v>0.15588113933058648</v>
      </c>
    </row>
    <row r="245" spans="1:21" x14ac:dyDescent="0.35">
      <c r="A245" s="174" t="s">
        <v>131</v>
      </c>
      <c r="B245" s="408"/>
      <c r="C245" s="177" t="s">
        <v>60</v>
      </c>
      <c r="D245" s="219"/>
      <c r="E245" s="219"/>
      <c r="F245" s="219"/>
      <c r="G245" s="219"/>
      <c r="H245" s="219"/>
      <c r="I245" s="219"/>
      <c r="J245" s="219">
        <f t="shared" ref="J245:R245" si="108">(J80/J$87)*100</f>
        <v>6.8151043180101123E-2</v>
      </c>
      <c r="K245" s="219">
        <f t="shared" si="108"/>
        <v>6.2144084213604296E-2</v>
      </c>
      <c r="L245" s="219">
        <f t="shared" si="108"/>
        <v>7.1537960786909841E-2</v>
      </c>
      <c r="M245" s="219">
        <f t="shared" si="108"/>
        <v>9.4177293470380008E-2</v>
      </c>
      <c r="N245" s="219">
        <f t="shared" si="108"/>
        <v>9.362751191216076E-2</v>
      </c>
      <c r="O245" s="219">
        <f t="shared" si="108"/>
        <v>6.9871869696779235E-2</v>
      </c>
      <c r="P245" s="219">
        <f t="shared" si="108"/>
        <v>8.8140292165981779E-2</v>
      </c>
      <c r="Q245" s="219">
        <f t="shared" si="108"/>
        <v>0.10323618616538113</v>
      </c>
      <c r="R245" s="219">
        <f t="shared" si="108"/>
        <v>0.1476988358176477</v>
      </c>
      <c r="S245" s="219">
        <f t="shared" si="102"/>
        <v>0.14335498955260984</v>
      </c>
      <c r="T245" s="219">
        <f t="shared" si="102"/>
        <v>0.16322507848056583</v>
      </c>
      <c r="U245" s="219">
        <f t="shared" ref="U245" si="109">(U80/U$87)*100</f>
        <v>0.15588113933058648</v>
      </c>
    </row>
    <row r="246" spans="1:21" x14ac:dyDescent="0.35">
      <c r="A246" s="174" t="s">
        <v>131</v>
      </c>
      <c r="B246" s="408"/>
      <c r="C246" s="177" t="s">
        <v>61</v>
      </c>
      <c r="D246" s="219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</row>
    <row r="247" spans="1:21" x14ac:dyDescent="0.35">
      <c r="A247" s="174" t="s">
        <v>131</v>
      </c>
      <c r="B247" s="408"/>
      <c r="C247" s="177" t="s">
        <v>62</v>
      </c>
      <c r="D247" s="219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</row>
    <row r="248" spans="1:21" x14ac:dyDescent="0.35">
      <c r="A248" s="174" t="s">
        <v>131</v>
      </c>
      <c r="B248" s="413"/>
      <c r="C248" s="199" t="s">
        <v>63</v>
      </c>
      <c r="D248" s="223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3"/>
    </row>
    <row r="249" spans="1:21" x14ac:dyDescent="0.35">
      <c r="A249" s="174" t="s">
        <v>131</v>
      </c>
    </row>
    <row r="250" spans="1:21" x14ac:dyDescent="0.35">
      <c r="A250" s="174" t="s">
        <v>131</v>
      </c>
    </row>
    <row r="251" spans="1:21" ht="15" customHeight="1" x14ac:dyDescent="0.35">
      <c r="A251" s="174" t="s">
        <v>131</v>
      </c>
      <c r="B251" s="180" t="s">
        <v>129</v>
      </c>
      <c r="C251" s="180" t="s">
        <v>58</v>
      </c>
      <c r="D251" s="181">
        <v>1999</v>
      </c>
      <c r="E251" s="181">
        <v>2000</v>
      </c>
      <c r="F251" s="181">
        <v>2001</v>
      </c>
      <c r="G251" s="181">
        <v>2002</v>
      </c>
      <c r="H251" s="181">
        <v>2003</v>
      </c>
      <c r="I251" s="181">
        <v>2004</v>
      </c>
      <c r="J251" s="181">
        <v>2005</v>
      </c>
      <c r="K251" s="181">
        <v>2006</v>
      </c>
      <c r="L251" s="181">
        <v>2007</v>
      </c>
      <c r="M251" s="181">
        <v>2008</v>
      </c>
      <c r="N251" s="181">
        <v>2009</v>
      </c>
      <c r="O251" s="181">
        <v>2010</v>
      </c>
      <c r="P251" s="181">
        <v>2011</v>
      </c>
      <c r="Q251" s="181">
        <v>2012</v>
      </c>
      <c r="R251" s="181">
        <v>2013</v>
      </c>
      <c r="S251" s="181">
        <v>2014</v>
      </c>
      <c r="T251" s="181">
        <v>2015</v>
      </c>
      <c r="U251" s="181">
        <v>2016</v>
      </c>
    </row>
    <row r="252" spans="1:21" ht="15" customHeight="1" x14ac:dyDescent="0.35">
      <c r="A252" s="174" t="s">
        <v>131</v>
      </c>
      <c r="B252" s="405" t="s">
        <v>0</v>
      </c>
      <c r="C252" s="182" t="s">
        <v>125</v>
      </c>
      <c r="D252" s="184">
        <f t="shared" ref="D252:R252" si="110">(D8/D$88)/D$89</f>
        <v>227.701254798029</v>
      </c>
      <c r="E252" s="184">
        <f t="shared" si="110"/>
        <v>217.00093418276467</v>
      </c>
      <c r="F252" s="184">
        <f t="shared" si="110"/>
        <v>160.6449266928883</v>
      </c>
      <c r="G252" s="184">
        <f t="shared" si="110"/>
        <v>204.39718853953065</v>
      </c>
      <c r="H252" s="184">
        <f t="shared" si="110"/>
        <v>188.19603115938023</v>
      </c>
      <c r="I252" s="184">
        <f t="shared" si="110"/>
        <v>234.66151595796586</v>
      </c>
      <c r="J252" s="184">
        <f t="shared" si="110"/>
        <v>259.1988331089791</v>
      </c>
      <c r="K252" s="184">
        <f t="shared" si="110"/>
        <v>326.07560325548201</v>
      </c>
      <c r="L252" s="184">
        <f t="shared" si="110"/>
        <v>461.66113549522493</v>
      </c>
      <c r="M252" s="184">
        <f t="shared" si="110"/>
        <v>427.46931539197931</v>
      </c>
      <c r="N252" s="184">
        <f t="shared" si="110"/>
        <v>407.50396005842816</v>
      </c>
      <c r="O252" s="184">
        <f t="shared" si="110"/>
        <v>414.99290060988858</v>
      </c>
      <c r="P252" s="184">
        <f t="shared" si="110"/>
        <v>454.45161871101095</v>
      </c>
      <c r="Q252" s="184">
        <f t="shared" si="110"/>
        <v>606.88868119408482</v>
      </c>
      <c r="R252" s="184">
        <f t="shared" si="110"/>
        <v>558.37654644811414</v>
      </c>
      <c r="S252" s="184">
        <f>(S8/S$88)/S$89</f>
        <v>468.51467580624541</v>
      </c>
      <c r="T252" s="184">
        <f>(T8/T$88)/T$89</f>
        <v>402.00344503941801</v>
      </c>
      <c r="U252" s="184">
        <f>(U8/U$88)/U$89</f>
        <v>462.61664607113272</v>
      </c>
    </row>
    <row r="253" spans="1:21" ht="15" customHeight="1" x14ac:dyDescent="0.35">
      <c r="A253" s="174" t="s">
        <v>131</v>
      </c>
      <c r="B253" s="406"/>
      <c r="C253" s="182" t="s">
        <v>124</v>
      </c>
      <c r="D253" s="184">
        <f t="shared" ref="D253:R268" si="111">(D9/D$88)/D$89</f>
        <v>191.50684874163326</v>
      </c>
      <c r="E253" s="184">
        <f t="shared" si="111"/>
        <v>177.34185092639572</v>
      </c>
      <c r="F253" s="184">
        <f t="shared" si="111"/>
        <v>163.21523573065181</v>
      </c>
      <c r="G253" s="184">
        <f t="shared" si="111"/>
        <v>162.46103192786001</v>
      </c>
      <c r="H253" s="184">
        <f t="shared" si="111"/>
        <v>166.99939935804991</v>
      </c>
      <c r="I253" s="184">
        <f t="shared" si="111"/>
        <v>205.53508676046678</v>
      </c>
      <c r="J253" s="184">
        <f t="shared" si="111"/>
        <v>246.81826757874958</v>
      </c>
      <c r="K253" s="184">
        <f t="shared" si="111"/>
        <v>287.26316214053372</v>
      </c>
      <c r="L253" s="184">
        <f t="shared" si="111"/>
        <v>342.33449299266988</v>
      </c>
      <c r="M253" s="184">
        <f t="shared" si="111"/>
        <v>404.79556302628197</v>
      </c>
      <c r="N253" s="184">
        <f t="shared" si="111"/>
        <v>461.63542690678065</v>
      </c>
      <c r="O253" s="184">
        <f t="shared" si="111"/>
        <v>514.71098208674061</v>
      </c>
      <c r="P253" s="184">
        <f t="shared" si="111"/>
        <v>611.81516341786983</v>
      </c>
      <c r="Q253" s="184">
        <f t="shared" si="111"/>
        <v>629.72171420333746</v>
      </c>
      <c r="R253" s="184">
        <f t="shared" si="111"/>
        <v>597.35808030958481</v>
      </c>
      <c r="S253" s="184">
        <f t="shared" ref="S253:T253" si="112">(S9/S$88)/S$89</f>
        <v>572.27149978115335</v>
      </c>
      <c r="T253" s="184">
        <f t="shared" si="112"/>
        <v>595.26917308621626</v>
      </c>
      <c r="U253" s="184">
        <f t="shared" ref="U253" si="113">(U9/U$88)/U$89</f>
        <v>567.23102018873556</v>
      </c>
    </row>
    <row r="254" spans="1:21" ht="15" customHeight="1" x14ac:dyDescent="0.35">
      <c r="A254" s="174" t="s">
        <v>131</v>
      </c>
      <c r="B254" s="406"/>
      <c r="C254" s="256" t="s">
        <v>126</v>
      </c>
      <c r="D254" s="184"/>
      <c r="E254" s="184"/>
      <c r="F254" s="184"/>
      <c r="G254" s="184"/>
      <c r="H254" s="184"/>
      <c r="I254" s="184"/>
      <c r="J254" s="184">
        <f t="shared" si="111"/>
        <v>133.78560502424727</v>
      </c>
      <c r="K254" s="184">
        <f t="shared" si="111"/>
        <v>158.88798853215366</v>
      </c>
      <c r="L254" s="184">
        <f t="shared" si="111"/>
        <v>207.70804398724843</v>
      </c>
      <c r="M254" s="184">
        <f t="shared" si="111"/>
        <v>231.576347016901</v>
      </c>
      <c r="N254" s="184">
        <f t="shared" si="111"/>
        <v>262.4161182962149</v>
      </c>
      <c r="O254" s="184">
        <f t="shared" si="111"/>
        <v>270.50224937149704</v>
      </c>
      <c r="P254" s="184">
        <f t="shared" si="111"/>
        <v>313.92795930088846</v>
      </c>
      <c r="Q254" s="184">
        <f t="shared" si="111"/>
        <v>317.70716027018597</v>
      </c>
      <c r="R254" s="184">
        <f t="shared" si="111"/>
        <v>315.0548593806202</v>
      </c>
      <c r="S254" s="184">
        <f t="shared" ref="S254:T314" si="114">(S10/S$88)/S$89</f>
        <v>296.59222710937877</v>
      </c>
      <c r="T254" s="184">
        <f t="shared" si="114"/>
        <v>314.27436126963352</v>
      </c>
      <c r="U254" s="184">
        <f t="shared" ref="U254" si="115">(U10/U$88)/U$89</f>
        <v>294.28471470818602</v>
      </c>
    </row>
    <row r="255" spans="1:21" ht="15" customHeight="1" x14ac:dyDescent="0.35">
      <c r="A255" s="174" t="s">
        <v>131</v>
      </c>
      <c r="B255" s="406"/>
      <c r="C255" s="182" t="s">
        <v>123</v>
      </c>
      <c r="D255" s="184">
        <f t="shared" si="111"/>
        <v>157.05764495723488</v>
      </c>
      <c r="E255" s="184">
        <f t="shared" si="111"/>
        <v>137.37435022730759</v>
      </c>
      <c r="F255" s="184">
        <f t="shared" si="111"/>
        <v>118.85379828546196</v>
      </c>
      <c r="G255" s="184">
        <f t="shared" si="111"/>
        <v>114.38924996738086</v>
      </c>
      <c r="H255" s="184">
        <f t="shared" si="111"/>
        <v>110.62386716757182</v>
      </c>
      <c r="I255" s="184">
        <f t="shared" si="111"/>
        <v>130.22227048479837</v>
      </c>
      <c r="J255" s="184">
        <f t="shared" si="111"/>
        <v>155.24635941550608</v>
      </c>
      <c r="K255" s="184">
        <f t="shared" si="111"/>
        <v>184.26936777108239</v>
      </c>
      <c r="L255" s="184">
        <f t="shared" si="111"/>
        <v>237.74941838194209</v>
      </c>
      <c r="M255" s="184">
        <f t="shared" si="111"/>
        <v>262.86419976920286</v>
      </c>
      <c r="N255" s="184">
        <f t="shared" si="111"/>
        <v>289.98591683652694</v>
      </c>
      <c r="O255" s="184">
        <f t="shared" si="111"/>
        <v>304.21361308838812</v>
      </c>
      <c r="P255" s="184">
        <f t="shared" si="111"/>
        <v>348.20516089256915</v>
      </c>
      <c r="Q255" s="184">
        <f t="shared" si="111"/>
        <v>363.8381879267061</v>
      </c>
      <c r="R255" s="184">
        <f t="shared" si="111"/>
        <v>360.51834262156927</v>
      </c>
      <c r="S255" s="184">
        <f t="shared" si="114"/>
        <v>337.25863088627466</v>
      </c>
      <c r="T255" s="184">
        <f t="shared" si="114"/>
        <v>357.85781177671839</v>
      </c>
      <c r="U255" s="184">
        <f t="shared" ref="U255" si="116">(U11/U$88)/U$89</f>
        <v>336.56051524507626</v>
      </c>
    </row>
    <row r="256" spans="1:21" ht="15" customHeight="1" x14ac:dyDescent="0.35">
      <c r="A256" s="174" t="s">
        <v>131</v>
      </c>
      <c r="B256" s="406"/>
      <c r="C256" s="177" t="s">
        <v>117</v>
      </c>
      <c r="D256" s="184">
        <f t="shared" si="111"/>
        <v>135.33188363197038</v>
      </c>
      <c r="E256" s="184">
        <f t="shared" si="111"/>
        <v>109.98396713328073</v>
      </c>
      <c r="F256" s="184">
        <f t="shared" si="111"/>
        <v>99.924613290259174</v>
      </c>
      <c r="G256" s="184">
        <f t="shared" si="111"/>
        <v>95.903218946890718</v>
      </c>
      <c r="H256" s="184">
        <f t="shared" si="111"/>
        <v>92.722802766587435</v>
      </c>
      <c r="I256" s="184">
        <f t="shared" si="111"/>
        <v>107.99617644005193</v>
      </c>
      <c r="J256" s="184">
        <f t="shared" si="111"/>
        <v>133.75409683181854</v>
      </c>
      <c r="K256" s="184">
        <f t="shared" si="111"/>
        <v>158.85250080494347</v>
      </c>
      <c r="L256" s="184">
        <f t="shared" si="111"/>
        <v>207.65964278841355</v>
      </c>
      <c r="M256" s="184">
        <f t="shared" si="111"/>
        <v>231.576347016901</v>
      </c>
      <c r="N256" s="184">
        <f t="shared" si="111"/>
        <v>262.41633018398613</v>
      </c>
      <c r="O256" s="184">
        <f t="shared" si="111"/>
        <v>270.50224937149704</v>
      </c>
      <c r="P256" s="184">
        <f t="shared" si="111"/>
        <v>313.92802354468182</v>
      </c>
      <c r="Q256" s="184">
        <f t="shared" si="111"/>
        <v>317.70707714165263</v>
      </c>
      <c r="R256" s="184">
        <f t="shared" si="111"/>
        <v>315.0548593806202</v>
      </c>
      <c r="S256" s="184">
        <f t="shared" si="114"/>
        <v>296.59228901761162</v>
      </c>
      <c r="T256" s="184">
        <f t="shared" si="114"/>
        <v>314.86339660022554</v>
      </c>
      <c r="U256" s="184">
        <f t="shared" ref="U256" si="117">(U12/U$88)/U$89</f>
        <v>294.28479718821853</v>
      </c>
    </row>
    <row r="257" spans="1:21" ht="15" customHeight="1" x14ac:dyDescent="0.35">
      <c r="A257" s="174" t="s">
        <v>131</v>
      </c>
      <c r="B257" s="406"/>
      <c r="C257" s="256" t="s">
        <v>118</v>
      </c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</row>
    <row r="258" spans="1:21" ht="15" customHeight="1" x14ac:dyDescent="0.35">
      <c r="A258" s="174" t="s">
        <v>131</v>
      </c>
      <c r="B258" s="406"/>
      <c r="C258" s="256" t="s">
        <v>119</v>
      </c>
      <c r="D258" s="184">
        <f t="shared" si="111"/>
        <v>21.725761325264514</v>
      </c>
      <c r="E258" s="184">
        <f t="shared" si="111"/>
        <v>27.390383094026866</v>
      </c>
      <c r="F258" s="184">
        <f t="shared" si="111"/>
        <v>18.929184995202778</v>
      </c>
      <c r="G258" s="184">
        <f t="shared" si="111"/>
        <v>18.486031020490145</v>
      </c>
      <c r="H258" s="184">
        <f t="shared" si="111"/>
        <v>17.901064400984392</v>
      </c>
      <c r="I258" s="184">
        <f t="shared" si="111"/>
        <v>22.226094044746421</v>
      </c>
      <c r="J258" s="184">
        <f t="shared" si="111"/>
        <v>21.492262583687555</v>
      </c>
      <c r="K258" s="184">
        <f t="shared" si="111"/>
        <v>25.416866966138912</v>
      </c>
      <c r="L258" s="184">
        <f t="shared" si="111"/>
        <v>30.089775593528536</v>
      </c>
      <c r="M258" s="184">
        <f t="shared" si="111"/>
        <v>31.287852752301816</v>
      </c>
      <c r="N258" s="184">
        <f t="shared" si="111"/>
        <v>27.569586652540774</v>
      </c>
      <c r="O258" s="184">
        <f t="shared" si="111"/>
        <v>33.711363716891064</v>
      </c>
      <c r="P258" s="184">
        <f t="shared" si="111"/>
        <v>34.277137347887304</v>
      </c>
      <c r="Q258" s="184">
        <f t="shared" si="111"/>
        <v>46.131110785053487</v>
      </c>
      <c r="R258" s="184">
        <f t="shared" si="111"/>
        <v>45.46348324094911</v>
      </c>
      <c r="S258" s="184">
        <f t="shared" si="114"/>
        <v>40.666341868663025</v>
      </c>
      <c r="T258" s="184">
        <f t="shared" si="114"/>
        <v>42.994415176492844</v>
      </c>
      <c r="U258" s="184">
        <f t="shared" ref="U258" si="118">(U14/U$88)/U$89</f>
        <v>42.275718056857755</v>
      </c>
    </row>
    <row r="259" spans="1:21" ht="15" customHeight="1" x14ac:dyDescent="0.35">
      <c r="A259" s="174" t="s">
        <v>131</v>
      </c>
      <c r="B259" s="406"/>
      <c r="C259" s="256" t="s">
        <v>120</v>
      </c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</row>
    <row r="260" spans="1:21" ht="15" customHeight="1" x14ac:dyDescent="0.35">
      <c r="A260" s="174" t="s">
        <v>131</v>
      </c>
      <c r="B260" s="406"/>
      <c r="C260" s="182" t="s">
        <v>121</v>
      </c>
      <c r="D260" s="184">
        <f t="shared" si="111"/>
        <v>35.892729623290037</v>
      </c>
      <c r="E260" s="184">
        <f t="shared" si="111"/>
        <v>41.855889702698043</v>
      </c>
      <c r="F260" s="184">
        <f t="shared" si="111"/>
        <v>46.357745468370723</v>
      </c>
      <c r="G260" s="184">
        <f t="shared" si="111"/>
        <v>50.669960369745617</v>
      </c>
      <c r="H260" s="184">
        <f t="shared" si="111"/>
        <v>58.363949398892352</v>
      </c>
      <c r="I260" s="184">
        <f t="shared" si="111"/>
        <v>78.823837444037096</v>
      </c>
      <c r="J260" s="184">
        <f t="shared" si="111"/>
        <v>95.420954880460059</v>
      </c>
      <c r="K260" s="184">
        <f t="shared" si="111"/>
        <v>106.74559511530893</v>
      </c>
      <c r="L260" s="184">
        <f t="shared" si="111"/>
        <v>107.14556580748331</v>
      </c>
      <c r="M260" s="184">
        <f t="shared" si="111"/>
        <v>146.03784403257089</v>
      </c>
      <c r="N260" s="184">
        <f t="shared" si="111"/>
        <v>177.85117908520206</v>
      </c>
      <c r="O260" s="184">
        <f t="shared" si="111"/>
        <v>215.53632442013102</v>
      </c>
      <c r="P260" s="184">
        <f t="shared" si="111"/>
        <v>267.52296783192037</v>
      </c>
      <c r="Q260" s="184">
        <f t="shared" si="111"/>
        <v>270.88560763816838</v>
      </c>
      <c r="R260" s="184">
        <f t="shared" si="111"/>
        <v>243.42655539340433</v>
      </c>
      <c r="S260" s="184">
        <f t="shared" si="114"/>
        <v>240.26417937591501</v>
      </c>
      <c r="T260" s="184">
        <f t="shared" si="114"/>
        <v>241.58719491630617</v>
      </c>
      <c r="U260" s="184">
        <f t="shared" ref="U260" si="119">(U16/U$88)/U$89</f>
        <v>234.83071530674044</v>
      </c>
    </row>
    <row r="261" spans="1:21" ht="15" customHeight="1" x14ac:dyDescent="0.35">
      <c r="A261" s="174" t="s">
        <v>131</v>
      </c>
      <c r="B261" s="406"/>
      <c r="C261" s="182" t="s">
        <v>122</v>
      </c>
      <c r="D261" s="184">
        <f t="shared" si="111"/>
        <v>1.4435258388916796</v>
      </c>
      <c r="E261" s="184">
        <f t="shared" si="111"/>
        <v>1.8883890036098956</v>
      </c>
      <c r="F261" s="184">
        <f t="shared" si="111"/>
        <v>1.9963080231808523</v>
      </c>
      <c r="G261" s="184">
        <f t="shared" si="111"/>
        <v>2.5981784092664881</v>
      </c>
      <c r="H261" s="184">
        <f t="shared" si="111"/>
        <v>1.9884172084142531</v>
      </c>
      <c r="I261" s="184">
        <f t="shared" si="111"/>
        <v>3.5110211683686829</v>
      </c>
      <c r="J261" s="184">
        <f t="shared" si="111"/>
        <v>3.8490467172165652</v>
      </c>
      <c r="K261" s="184">
        <f t="shared" si="111"/>
        <v>3.751800745857591</v>
      </c>
      <c r="L261" s="184">
        <f t="shared" si="111"/>
        <v>2.5604911967555206</v>
      </c>
      <c r="M261" s="184">
        <f t="shared" si="111"/>
        <v>4.106480775491697</v>
      </c>
      <c r="N261" s="184">
        <f t="shared" si="111"/>
        <v>6.2016690149483225</v>
      </c>
      <c r="O261" s="184">
        <f t="shared" si="111"/>
        <v>5.0389554217785628</v>
      </c>
      <c r="P261" s="184">
        <f t="shared" si="111"/>
        <v>3.9129653066196877</v>
      </c>
      <c r="Q261" s="184">
        <f t="shared" si="111"/>
        <v>5.0020813615370541</v>
      </c>
      <c r="R261" s="184">
        <f t="shared" si="111"/>
        <v>6.5868177053887846</v>
      </c>
      <c r="S261" s="184">
        <f t="shared" si="114"/>
        <v>5.2513104810363771</v>
      </c>
      <c r="T261" s="184">
        <f t="shared" si="114"/>
        <v>4.1758336068082116</v>
      </c>
      <c r="U261" s="184">
        <f t="shared" ref="U261" si="120">(U17/U$88)/U$89</f>
        <v>4.1602103630812728</v>
      </c>
    </row>
    <row r="262" spans="1:21" ht="15" customHeight="1" x14ac:dyDescent="0.35">
      <c r="A262" s="174" t="s">
        <v>131</v>
      </c>
      <c r="B262" s="407"/>
      <c r="C262" s="188" t="s">
        <v>116</v>
      </c>
      <c r="D262" s="189">
        <f t="shared" si="111"/>
        <v>70.64360984079407</v>
      </c>
      <c r="E262" s="189">
        <f t="shared" si="111"/>
        <v>79.626583955457079</v>
      </c>
      <c r="F262" s="189">
        <f t="shared" si="111"/>
        <v>41.791128407426349</v>
      </c>
      <c r="G262" s="189">
        <f t="shared" si="111"/>
        <v>90.007938572149783</v>
      </c>
      <c r="H262" s="189">
        <f t="shared" si="111"/>
        <v>77.572163991808381</v>
      </c>
      <c r="I262" s="189">
        <f t="shared" si="111"/>
        <v>104.4392454731675</v>
      </c>
      <c r="J262" s="189">
        <f t="shared" si="111"/>
        <v>103.95247369347302</v>
      </c>
      <c r="K262" s="189">
        <f t="shared" si="111"/>
        <v>141.80623548439956</v>
      </c>
      <c r="L262" s="189">
        <f t="shared" si="111"/>
        <v>223.91171711328283</v>
      </c>
      <c r="M262" s="189">
        <f t="shared" si="111"/>
        <v>164.60511562277648</v>
      </c>
      <c r="N262" s="189">
        <f t="shared" si="111"/>
        <v>117.51804322190119</v>
      </c>
      <c r="O262" s="189">
        <f t="shared" si="111"/>
        <v>110.77928752150048</v>
      </c>
      <c r="P262" s="189">
        <f t="shared" si="111"/>
        <v>106.24645781844184</v>
      </c>
      <c r="Q262" s="189">
        <f t="shared" si="111"/>
        <v>243.0504932673787</v>
      </c>
      <c r="R262" s="189">
        <f t="shared" si="111"/>
        <v>197.85820382654484</v>
      </c>
      <c r="S262" s="189">
        <f t="shared" si="114"/>
        <v>131.25604491997075</v>
      </c>
      <c r="T262" s="189">
        <f t="shared" si="114"/>
        <v>44.145633262699612</v>
      </c>
      <c r="U262" s="189">
        <f t="shared" ref="U262" si="121">(U18/U$88)/U$89</f>
        <v>126.05613082605643</v>
      </c>
    </row>
    <row r="263" spans="1:21" x14ac:dyDescent="0.35">
      <c r="A263" s="174" t="s">
        <v>131</v>
      </c>
      <c r="B263" s="411" t="s">
        <v>4</v>
      </c>
      <c r="C263" s="182" t="s">
        <v>59</v>
      </c>
      <c r="D263" s="186"/>
      <c r="E263" s="186"/>
      <c r="F263" s="186"/>
      <c r="G263" s="186"/>
      <c r="H263" s="186"/>
      <c r="I263" s="186"/>
      <c r="J263" s="186">
        <f t="shared" si="111"/>
        <v>2.7859066016733305</v>
      </c>
      <c r="K263" s="186">
        <f t="shared" si="111"/>
        <v>2.9734280447330481</v>
      </c>
      <c r="L263" s="186">
        <f t="shared" si="111"/>
        <v>4.0529435091118717</v>
      </c>
      <c r="M263" s="186">
        <f t="shared" si="111"/>
        <v>4.7920697785713147</v>
      </c>
      <c r="N263" s="186">
        <f t="shared" si="111"/>
        <v>9.7849772746714834</v>
      </c>
      <c r="O263" s="186">
        <f t="shared" si="111"/>
        <v>8.5796715804351518</v>
      </c>
      <c r="P263" s="186">
        <f t="shared" si="111"/>
        <v>9.5039833177354112</v>
      </c>
      <c r="Q263" s="186">
        <f t="shared" si="111"/>
        <v>8.1082383875422117</v>
      </c>
      <c r="R263" s="186">
        <f t="shared" si="111"/>
        <v>10.578635734115773</v>
      </c>
      <c r="S263" s="186">
        <f t="shared" si="114"/>
        <v>8.0188148401696999</v>
      </c>
      <c r="T263" s="186">
        <f t="shared" si="114"/>
        <v>6.9019724286233801</v>
      </c>
      <c r="U263" s="186">
        <f t="shared" ref="U263" si="122">(U19/U$88)/U$89</f>
        <v>5.9383149053463082</v>
      </c>
    </row>
    <row r="264" spans="1:21" x14ac:dyDescent="0.35">
      <c r="A264" s="174" t="s">
        <v>131</v>
      </c>
      <c r="B264" s="411"/>
      <c r="C264" s="177" t="s">
        <v>60</v>
      </c>
      <c r="D264" s="186"/>
      <c r="E264" s="186"/>
      <c r="F264" s="186"/>
      <c r="G264" s="186"/>
      <c r="H264" s="186"/>
      <c r="I264" s="186"/>
      <c r="J264" s="186">
        <f t="shared" si="111"/>
        <v>2.7859066016733305</v>
      </c>
      <c r="K264" s="186">
        <f t="shared" si="111"/>
        <v>2.9734280447330481</v>
      </c>
      <c r="L264" s="186">
        <f t="shared" si="111"/>
        <v>4.0529435091118717</v>
      </c>
      <c r="M264" s="186">
        <f t="shared" si="111"/>
        <v>4.7920697785713147</v>
      </c>
      <c r="N264" s="186">
        <f t="shared" si="111"/>
        <v>9.7849772746714834</v>
      </c>
      <c r="O264" s="186">
        <f t="shared" si="111"/>
        <v>8.5796715804351518</v>
      </c>
      <c r="P264" s="186">
        <f t="shared" si="111"/>
        <v>9.5039833177354112</v>
      </c>
      <c r="Q264" s="186">
        <f t="shared" si="111"/>
        <v>8.1082383875422117</v>
      </c>
      <c r="R264" s="186">
        <f t="shared" si="111"/>
        <v>10.578635734115773</v>
      </c>
      <c r="S264" s="186">
        <f t="shared" si="114"/>
        <v>8.0188148401696999</v>
      </c>
      <c r="T264" s="186">
        <f t="shared" si="114"/>
        <v>6.9019724286233801</v>
      </c>
      <c r="U264" s="186">
        <f t="shared" ref="U264" si="123">(U20/U$88)/U$89</f>
        <v>5.9383149053463082</v>
      </c>
    </row>
    <row r="265" spans="1:21" x14ac:dyDescent="0.35">
      <c r="A265" s="174" t="s">
        <v>131</v>
      </c>
      <c r="B265" s="411"/>
      <c r="C265" s="256" t="s">
        <v>61</v>
      </c>
      <c r="D265" s="186"/>
      <c r="E265" s="186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</row>
    <row r="266" spans="1:21" x14ac:dyDescent="0.35">
      <c r="A266" s="174" t="s">
        <v>131</v>
      </c>
      <c r="B266" s="411"/>
      <c r="C266" s="256" t="s">
        <v>62</v>
      </c>
      <c r="D266" s="186"/>
      <c r="E266" s="186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</row>
    <row r="267" spans="1:21" x14ac:dyDescent="0.35">
      <c r="A267" s="174" t="s">
        <v>131</v>
      </c>
      <c r="B267" s="412"/>
      <c r="C267" s="257" t="s">
        <v>63</v>
      </c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</row>
    <row r="268" spans="1:21" x14ac:dyDescent="0.35">
      <c r="A268" s="174" t="s">
        <v>131</v>
      </c>
      <c r="B268" s="411" t="s">
        <v>5</v>
      </c>
      <c r="C268" s="191" t="s">
        <v>59</v>
      </c>
      <c r="D268" s="186"/>
      <c r="E268" s="186"/>
      <c r="F268" s="186"/>
      <c r="G268" s="186"/>
      <c r="H268" s="186"/>
      <c r="I268" s="186"/>
      <c r="J268" s="186">
        <f t="shared" si="111"/>
        <v>1.9456649032243478</v>
      </c>
      <c r="K268" s="186">
        <f t="shared" si="111"/>
        <v>3.3726837533399792</v>
      </c>
      <c r="L268" s="186">
        <f t="shared" si="111"/>
        <v>4.0608540829479178</v>
      </c>
      <c r="M268" s="186">
        <f t="shared" si="111"/>
        <v>1.2077817061055425</v>
      </c>
      <c r="N268" s="186">
        <f t="shared" si="111"/>
        <v>1.1737523086410282</v>
      </c>
      <c r="O268" s="186">
        <f t="shared" si="111"/>
        <v>2.1061385130577706</v>
      </c>
      <c r="P268" s="186">
        <f t="shared" si="111"/>
        <v>3.7177027451139</v>
      </c>
      <c r="Q268" s="186">
        <f t="shared" si="111"/>
        <v>1.3370630813500557</v>
      </c>
      <c r="R268" s="186">
        <f t="shared" si="111"/>
        <v>1.2350644513500852</v>
      </c>
      <c r="S268" s="186">
        <f t="shared" si="114"/>
        <v>0.91130814034476937</v>
      </c>
      <c r="T268" s="186">
        <f t="shared" si="114"/>
        <v>1.4904900431316519</v>
      </c>
      <c r="U268" s="186">
        <f t="shared" ref="U268" si="124">(U24/U$88)/U$89</f>
        <v>1.118264281660142</v>
      </c>
    </row>
    <row r="269" spans="1:21" x14ac:dyDescent="0.35">
      <c r="A269" s="174" t="s">
        <v>131</v>
      </c>
      <c r="B269" s="411"/>
      <c r="C269" s="177" t="s">
        <v>60</v>
      </c>
      <c r="D269" s="186"/>
      <c r="E269" s="186"/>
      <c r="F269" s="186"/>
      <c r="G269" s="186"/>
      <c r="H269" s="186"/>
      <c r="I269" s="186"/>
      <c r="J269" s="186">
        <f t="shared" ref="J269:R284" si="125">(J25/J$88)/J$89</f>
        <v>1.9456649032243478</v>
      </c>
      <c r="K269" s="186">
        <f t="shared" si="125"/>
        <v>3.3726837533399792</v>
      </c>
      <c r="L269" s="186">
        <f t="shared" si="125"/>
        <v>4.0608540829479178</v>
      </c>
      <c r="M269" s="186">
        <f t="shared" si="125"/>
        <v>1.2077817061055425</v>
      </c>
      <c r="N269" s="186">
        <f t="shared" si="125"/>
        <v>1.1737523086410282</v>
      </c>
      <c r="O269" s="186">
        <f t="shared" si="125"/>
        <v>2.1061385130577706</v>
      </c>
      <c r="P269" s="186">
        <f t="shared" si="125"/>
        <v>3.7177027451139</v>
      </c>
      <c r="Q269" s="186">
        <f t="shared" si="125"/>
        <v>1.3370630813500557</v>
      </c>
      <c r="R269" s="186">
        <f t="shared" si="125"/>
        <v>1.2350644513500852</v>
      </c>
      <c r="S269" s="186">
        <f t="shared" si="114"/>
        <v>0.91130814034476937</v>
      </c>
      <c r="T269" s="186">
        <f t="shared" si="114"/>
        <v>1.4904900431316519</v>
      </c>
      <c r="U269" s="186">
        <f t="shared" ref="U269" si="126">(U25/U$88)/U$89</f>
        <v>1.118264281660142</v>
      </c>
    </row>
    <row r="270" spans="1:21" x14ac:dyDescent="0.35">
      <c r="A270" s="174" t="s">
        <v>131</v>
      </c>
      <c r="B270" s="411"/>
      <c r="C270" s="177" t="s">
        <v>61</v>
      </c>
      <c r="D270" s="186"/>
      <c r="E270" s="186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</row>
    <row r="271" spans="1:21" x14ac:dyDescent="0.35">
      <c r="A271" s="174" t="s">
        <v>131</v>
      </c>
      <c r="B271" s="411"/>
      <c r="C271" s="177" t="s">
        <v>62</v>
      </c>
      <c r="D271" s="186"/>
      <c r="E271" s="186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</row>
    <row r="272" spans="1:21" x14ac:dyDescent="0.35">
      <c r="A272" s="174" t="s">
        <v>131</v>
      </c>
      <c r="B272" s="412"/>
      <c r="C272" s="193" t="s">
        <v>63</v>
      </c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</row>
    <row r="273" spans="1:21" x14ac:dyDescent="0.35">
      <c r="A273" s="174" t="s">
        <v>131</v>
      </c>
      <c r="B273" s="411" t="s">
        <v>6</v>
      </c>
      <c r="C273" s="191" t="s">
        <v>59</v>
      </c>
      <c r="D273" s="186"/>
      <c r="E273" s="186"/>
      <c r="F273" s="186"/>
      <c r="G273" s="186"/>
      <c r="H273" s="186"/>
      <c r="I273" s="186"/>
      <c r="J273" s="186">
        <f t="shared" si="125"/>
        <v>6.1840317981839581</v>
      </c>
      <c r="K273" s="186">
        <f t="shared" si="125"/>
        <v>7.4951660643883491</v>
      </c>
      <c r="L273" s="186">
        <f t="shared" si="125"/>
        <v>9.6080511383647238</v>
      </c>
      <c r="M273" s="186">
        <f t="shared" si="125"/>
        <v>10.689798575714613</v>
      </c>
      <c r="N273" s="186">
        <f t="shared" si="125"/>
        <v>17.12763015444256</v>
      </c>
      <c r="O273" s="186">
        <f t="shared" si="125"/>
        <v>14.091591301964558</v>
      </c>
      <c r="P273" s="186">
        <f t="shared" si="125"/>
        <v>14.193780234790163</v>
      </c>
      <c r="Q273" s="186">
        <f t="shared" si="125"/>
        <v>13.668587228022918</v>
      </c>
      <c r="R273" s="186">
        <f t="shared" si="125"/>
        <v>8.5672913046375765</v>
      </c>
      <c r="S273" s="186">
        <f t="shared" si="114"/>
        <v>11.604421669591757</v>
      </c>
      <c r="T273" s="186">
        <f t="shared" si="114"/>
        <v>15.447546217316349</v>
      </c>
      <c r="U273" s="186">
        <f t="shared" ref="U273" si="127">(U29/U$88)/U$89</f>
        <v>14.797412724260175</v>
      </c>
    </row>
    <row r="274" spans="1:21" x14ac:dyDescent="0.35">
      <c r="A274" s="174" t="s">
        <v>131</v>
      </c>
      <c r="B274" s="411"/>
      <c r="C274" s="177" t="s">
        <v>60</v>
      </c>
      <c r="D274" s="186"/>
      <c r="E274" s="186"/>
      <c r="F274" s="186"/>
      <c r="G274" s="186"/>
      <c r="H274" s="186"/>
      <c r="I274" s="186"/>
      <c r="J274" s="186">
        <f t="shared" si="125"/>
        <v>6.1840317981839581</v>
      </c>
      <c r="K274" s="186">
        <f t="shared" si="125"/>
        <v>7.4951660643883491</v>
      </c>
      <c r="L274" s="186">
        <f t="shared" si="125"/>
        <v>9.6080511383647238</v>
      </c>
      <c r="M274" s="186">
        <f t="shared" si="125"/>
        <v>10.689798575714613</v>
      </c>
      <c r="N274" s="186">
        <f t="shared" si="125"/>
        <v>17.12763015444256</v>
      </c>
      <c r="O274" s="186">
        <f t="shared" si="125"/>
        <v>14.091591301964558</v>
      </c>
      <c r="P274" s="186">
        <f t="shared" si="125"/>
        <v>14.193780234790163</v>
      </c>
      <c r="Q274" s="186">
        <f t="shared" si="125"/>
        <v>13.668587228022918</v>
      </c>
      <c r="R274" s="186">
        <f t="shared" si="125"/>
        <v>8.5672913046375765</v>
      </c>
      <c r="S274" s="186">
        <f t="shared" si="114"/>
        <v>11.604421669591757</v>
      </c>
      <c r="T274" s="186">
        <f t="shared" si="114"/>
        <v>15.447546217316349</v>
      </c>
      <c r="U274" s="186">
        <f t="shared" ref="U274" si="128">(U30/U$88)/U$89</f>
        <v>14.797412724260175</v>
      </c>
    </row>
    <row r="275" spans="1:21" x14ac:dyDescent="0.35">
      <c r="A275" s="174" t="s">
        <v>131</v>
      </c>
      <c r="B275" s="411"/>
      <c r="C275" s="177" t="s">
        <v>61</v>
      </c>
      <c r="D275" s="186"/>
      <c r="E275" s="186"/>
      <c r="F275" s="186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</row>
    <row r="276" spans="1:21" x14ac:dyDescent="0.35">
      <c r="A276" s="174" t="s">
        <v>131</v>
      </c>
      <c r="B276" s="411"/>
      <c r="C276" s="177" t="s">
        <v>62</v>
      </c>
      <c r="D276" s="186"/>
      <c r="E276" s="186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</row>
    <row r="277" spans="1:21" x14ac:dyDescent="0.35">
      <c r="A277" s="174" t="s">
        <v>131</v>
      </c>
      <c r="B277" s="412"/>
      <c r="C277" s="193" t="s">
        <v>63</v>
      </c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</row>
    <row r="278" spans="1:21" x14ac:dyDescent="0.35">
      <c r="A278" s="174" t="s">
        <v>131</v>
      </c>
      <c r="B278" s="410" t="s">
        <v>7</v>
      </c>
      <c r="C278" s="195" t="s">
        <v>59</v>
      </c>
      <c r="D278" s="211"/>
      <c r="E278" s="211"/>
      <c r="F278" s="211"/>
      <c r="G278" s="211"/>
      <c r="H278" s="211"/>
      <c r="I278" s="211"/>
      <c r="J278" s="211">
        <f t="shared" si="125"/>
        <v>82.145339395005408</v>
      </c>
      <c r="K278" s="211">
        <f t="shared" si="125"/>
        <v>97.877996580224789</v>
      </c>
      <c r="L278" s="211">
        <f t="shared" si="125"/>
        <v>124.37613262078725</v>
      </c>
      <c r="M278" s="211">
        <f t="shared" si="125"/>
        <v>144.44260494425845</v>
      </c>
      <c r="N278" s="211">
        <f t="shared" si="125"/>
        <v>153.05130462286473</v>
      </c>
      <c r="O278" s="211">
        <f t="shared" si="125"/>
        <v>160.57593526159309</v>
      </c>
      <c r="P278" s="211">
        <f t="shared" si="125"/>
        <v>184.28060934287706</v>
      </c>
      <c r="Q278" s="211">
        <f t="shared" si="125"/>
        <v>186.23534711152669</v>
      </c>
      <c r="R278" s="211">
        <f t="shared" si="125"/>
        <v>176.65329647046866</v>
      </c>
      <c r="S278" s="211">
        <f t="shared" si="114"/>
        <v>166.01983749338268</v>
      </c>
      <c r="T278" s="211">
        <f t="shared" si="114"/>
        <v>163.91018324419812</v>
      </c>
      <c r="U278" s="211">
        <f t="shared" ref="U278" si="129">(U34/U$88)/U$89</f>
        <v>155.79438905122578</v>
      </c>
    </row>
    <row r="279" spans="1:21" x14ac:dyDescent="0.35">
      <c r="A279" s="174" t="s">
        <v>131</v>
      </c>
      <c r="B279" s="411"/>
      <c r="C279" s="177" t="s">
        <v>60</v>
      </c>
      <c r="D279" s="186"/>
      <c r="E279" s="186"/>
      <c r="F279" s="186"/>
      <c r="G279" s="186"/>
      <c r="H279" s="186"/>
      <c r="I279" s="186"/>
      <c r="J279" s="186">
        <f t="shared" si="125"/>
        <v>82.145339395005408</v>
      </c>
      <c r="K279" s="186">
        <f t="shared" si="125"/>
        <v>97.877996580224789</v>
      </c>
      <c r="L279" s="186">
        <f t="shared" si="125"/>
        <v>124.37613262078725</v>
      </c>
      <c r="M279" s="186">
        <f t="shared" si="125"/>
        <v>144.44260494425845</v>
      </c>
      <c r="N279" s="186">
        <f t="shared" si="125"/>
        <v>153.05130462286473</v>
      </c>
      <c r="O279" s="186">
        <f t="shared" si="125"/>
        <v>160.57593526159309</v>
      </c>
      <c r="P279" s="186">
        <f t="shared" si="125"/>
        <v>184.28060934287706</v>
      </c>
      <c r="Q279" s="186">
        <f t="shared" si="125"/>
        <v>186.23534711152669</v>
      </c>
      <c r="R279" s="186">
        <f t="shared" si="125"/>
        <v>176.65329647046866</v>
      </c>
      <c r="S279" s="186">
        <f t="shared" si="114"/>
        <v>166.01983749338268</v>
      </c>
      <c r="T279" s="186">
        <f t="shared" si="114"/>
        <v>163.91018324419812</v>
      </c>
      <c r="U279" s="186">
        <f t="shared" ref="U279" si="130">(U35/U$88)/U$89</f>
        <v>155.79438905122578</v>
      </c>
    </row>
    <row r="280" spans="1:21" x14ac:dyDescent="0.35">
      <c r="A280" s="174" t="s">
        <v>131</v>
      </c>
      <c r="B280" s="411"/>
      <c r="C280" s="177" t="s">
        <v>61</v>
      </c>
      <c r="D280" s="186"/>
      <c r="E280" s="186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</row>
    <row r="281" spans="1:21" x14ac:dyDescent="0.35">
      <c r="A281" s="174" t="s">
        <v>131</v>
      </c>
      <c r="B281" s="411"/>
      <c r="C281" s="177" t="s">
        <v>62</v>
      </c>
      <c r="D281" s="186"/>
      <c r="E281" s="186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</row>
    <row r="282" spans="1:21" x14ac:dyDescent="0.35">
      <c r="A282" s="174" t="s">
        <v>131</v>
      </c>
      <c r="B282" s="412"/>
      <c r="C282" s="193" t="s">
        <v>63</v>
      </c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</row>
    <row r="283" spans="1:21" x14ac:dyDescent="0.35">
      <c r="A283" s="174" t="s">
        <v>131</v>
      </c>
      <c r="B283" s="410" t="s">
        <v>8</v>
      </c>
      <c r="C283" s="195" t="s">
        <v>59</v>
      </c>
      <c r="D283" s="211"/>
      <c r="E283" s="211"/>
      <c r="F283" s="211"/>
      <c r="G283" s="211"/>
      <c r="H283" s="211"/>
      <c r="I283" s="211"/>
      <c r="J283" s="211">
        <f t="shared" si="125"/>
        <v>0.11384504374865896</v>
      </c>
      <c r="K283" s="211">
        <f t="shared" si="125"/>
        <v>0.28021796256944242</v>
      </c>
      <c r="L283" s="211">
        <f t="shared" si="125"/>
        <v>0.20484393809597926</v>
      </c>
      <c r="M283" s="211">
        <f t="shared" si="125"/>
        <v>0.25904011292257922</v>
      </c>
      <c r="N283" s="211">
        <f t="shared" si="125"/>
        <v>0.50238590554885421</v>
      </c>
      <c r="O283" s="211">
        <f t="shared" si="125"/>
        <v>0.47457890599237357</v>
      </c>
      <c r="P283" s="211">
        <f t="shared" si="125"/>
        <v>0.61326908206262232</v>
      </c>
      <c r="Q283" s="211">
        <f t="shared" si="125"/>
        <v>0.3781160716776425</v>
      </c>
      <c r="R283" s="211">
        <f t="shared" si="125"/>
        <v>0.28754964337274497</v>
      </c>
      <c r="S283" s="211">
        <f t="shared" si="114"/>
        <v>0.44555054464043559</v>
      </c>
      <c r="T283" s="211">
        <f t="shared" si="114"/>
        <v>0.28548074102481175</v>
      </c>
      <c r="U283" s="211">
        <f t="shared" ref="U283" si="131">(U39/U$88)/U$89</f>
        <v>0.68169746923742991</v>
      </c>
    </row>
    <row r="284" spans="1:21" x14ac:dyDescent="0.35">
      <c r="A284" s="174" t="s">
        <v>131</v>
      </c>
      <c r="B284" s="411"/>
      <c r="C284" s="177" t="s">
        <v>60</v>
      </c>
      <c r="D284" s="186"/>
      <c r="E284" s="186"/>
      <c r="F284" s="186"/>
      <c r="G284" s="186"/>
      <c r="H284" s="186"/>
      <c r="I284" s="186"/>
      <c r="J284" s="186">
        <f t="shared" si="125"/>
        <v>0.11384504374865896</v>
      </c>
      <c r="K284" s="186">
        <f t="shared" si="125"/>
        <v>0.28021796256944242</v>
      </c>
      <c r="L284" s="186">
        <f t="shared" si="125"/>
        <v>0.20484393809597926</v>
      </c>
      <c r="M284" s="186">
        <f t="shared" si="125"/>
        <v>0.25904011292257922</v>
      </c>
      <c r="N284" s="186">
        <f t="shared" si="125"/>
        <v>0.50238590554885421</v>
      </c>
      <c r="O284" s="186">
        <f t="shared" si="125"/>
        <v>0.47457890599237357</v>
      </c>
      <c r="P284" s="186">
        <f t="shared" si="125"/>
        <v>0.61326908206262232</v>
      </c>
      <c r="Q284" s="186">
        <f t="shared" si="125"/>
        <v>0.3781160716776425</v>
      </c>
      <c r="R284" s="186">
        <f t="shared" si="125"/>
        <v>0.28754964337274497</v>
      </c>
      <c r="S284" s="186">
        <f t="shared" si="114"/>
        <v>0.44555054464043559</v>
      </c>
      <c r="T284" s="186">
        <f t="shared" si="114"/>
        <v>0.28548074102481175</v>
      </c>
      <c r="U284" s="186">
        <f t="shared" ref="U284" si="132">(U40/U$88)/U$89</f>
        <v>0.68169746923742991</v>
      </c>
    </row>
    <row r="285" spans="1:21" x14ac:dyDescent="0.35">
      <c r="A285" s="174" t="s">
        <v>131</v>
      </c>
      <c r="B285" s="411"/>
      <c r="C285" s="177" t="s">
        <v>61</v>
      </c>
      <c r="D285" s="186"/>
      <c r="E285" s="186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</row>
    <row r="286" spans="1:21" x14ac:dyDescent="0.35">
      <c r="A286" s="174" t="s">
        <v>131</v>
      </c>
      <c r="B286" s="411"/>
      <c r="C286" s="177" t="s">
        <v>62</v>
      </c>
      <c r="D286" s="186"/>
      <c r="E286" s="186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</row>
    <row r="287" spans="1:21" x14ac:dyDescent="0.35">
      <c r="A287" s="174" t="s">
        <v>131</v>
      </c>
      <c r="B287" s="412"/>
      <c r="C287" s="193" t="s">
        <v>63</v>
      </c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</row>
    <row r="288" spans="1:21" x14ac:dyDescent="0.35">
      <c r="A288" s="174" t="s">
        <v>131</v>
      </c>
      <c r="B288" s="410" t="s">
        <v>9</v>
      </c>
      <c r="C288" s="195" t="s">
        <v>59</v>
      </c>
      <c r="D288" s="211"/>
      <c r="E288" s="211"/>
      <c r="F288" s="211"/>
      <c r="G288" s="211"/>
      <c r="H288" s="211"/>
      <c r="I288" s="211"/>
      <c r="J288" s="211">
        <f t="shared" ref="J288:R303" si="133">(J44/J$88)/J$89</f>
        <v>3.8967310844232435</v>
      </c>
      <c r="K288" s="211">
        <f t="shared" si="133"/>
        <v>4.8687437669694384</v>
      </c>
      <c r="L288" s="211">
        <f t="shared" si="133"/>
        <v>6.9978867373570335</v>
      </c>
      <c r="M288" s="211">
        <f t="shared" si="133"/>
        <v>10.234324496895089</v>
      </c>
      <c r="N288" s="211">
        <f t="shared" si="133"/>
        <v>10.553388276979758</v>
      </c>
      <c r="O288" s="211">
        <f t="shared" si="133"/>
        <v>10.226685275812329</v>
      </c>
      <c r="P288" s="211">
        <f t="shared" si="133"/>
        <v>11.451667102532957</v>
      </c>
      <c r="Q288" s="211">
        <f t="shared" si="133"/>
        <v>13.093694042410021</v>
      </c>
      <c r="R288" s="211">
        <f t="shared" si="133"/>
        <v>19.594421235232193</v>
      </c>
      <c r="S288" s="211">
        <f t="shared" si="114"/>
        <v>18.475416284057957</v>
      </c>
      <c r="T288" s="211">
        <f t="shared" si="114"/>
        <v>19.743786081795264</v>
      </c>
      <c r="U288" s="211">
        <f t="shared" ref="U288" si="134">(U44/U$88)/U$89</f>
        <v>18.219756715920028</v>
      </c>
    </row>
    <row r="289" spans="1:21" x14ac:dyDescent="0.35">
      <c r="A289" s="174" t="s">
        <v>131</v>
      </c>
      <c r="B289" s="411"/>
      <c r="C289" s="177" t="s">
        <v>60</v>
      </c>
      <c r="D289" s="186"/>
      <c r="E289" s="186"/>
      <c r="F289" s="186"/>
      <c r="G289" s="186"/>
      <c r="H289" s="186"/>
      <c r="I289" s="186"/>
      <c r="J289" s="186">
        <f t="shared" si="133"/>
        <v>3.8967310844232435</v>
      </c>
      <c r="K289" s="186">
        <f t="shared" si="133"/>
        <v>4.8687437669694384</v>
      </c>
      <c r="L289" s="186">
        <f t="shared" si="133"/>
        <v>6.9978867373570335</v>
      </c>
      <c r="M289" s="186">
        <f t="shared" si="133"/>
        <v>10.234324496895089</v>
      </c>
      <c r="N289" s="186">
        <f t="shared" si="133"/>
        <v>10.553388276979758</v>
      </c>
      <c r="O289" s="186">
        <f t="shared" si="133"/>
        <v>10.226685275812329</v>
      </c>
      <c r="P289" s="186">
        <f t="shared" si="133"/>
        <v>11.451667102532957</v>
      </c>
      <c r="Q289" s="186">
        <f t="shared" si="133"/>
        <v>13.093694042410021</v>
      </c>
      <c r="R289" s="186">
        <f t="shared" si="133"/>
        <v>19.594421235232193</v>
      </c>
      <c r="S289" s="186">
        <f t="shared" si="114"/>
        <v>18.475416284057957</v>
      </c>
      <c r="T289" s="186">
        <f t="shared" si="114"/>
        <v>19.743786081795264</v>
      </c>
      <c r="U289" s="186">
        <f t="shared" ref="U289" si="135">(U45/U$88)/U$89</f>
        <v>18.219756715920028</v>
      </c>
    </row>
    <row r="290" spans="1:21" x14ac:dyDescent="0.35">
      <c r="A290" s="174" t="s">
        <v>131</v>
      </c>
      <c r="B290" s="411"/>
      <c r="C290" s="177" t="s">
        <v>61</v>
      </c>
      <c r="D290" s="186"/>
      <c r="E290" s="186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</row>
    <row r="291" spans="1:21" x14ac:dyDescent="0.35">
      <c r="A291" s="174" t="s">
        <v>131</v>
      </c>
      <c r="B291" s="411"/>
      <c r="C291" s="177" t="s">
        <v>62</v>
      </c>
      <c r="D291" s="186"/>
      <c r="E291" s="186"/>
      <c r="F291" s="186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</row>
    <row r="292" spans="1:21" x14ac:dyDescent="0.35">
      <c r="A292" s="174" t="s">
        <v>131</v>
      </c>
      <c r="B292" s="412"/>
      <c r="C292" s="193" t="s">
        <v>63</v>
      </c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</row>
    <row r="293" spans="1:21" x14ac:dyDescent="0.35">
      <c r="A293" s="174" t="s">
        <v>131</v>
      </c>
      <c r="B293" s="410" t="s">
        <v>1</v>
      </c>
      <c r="C293" s="195" t="s">
        <v>59</v>
      </c>
      <c r="D293" s="211"/>
      <c r="E293" s="211"/>
      <c r="F293" s="211"/>
      <c r="G293" s="211"/>
      <c r="H293" s="211"/>
      <c r="I293" s="211"/>
      <c r="J293" s="211">
        <f t="shared" si="133"/>
        <v>7.9397237313690594</v>
      </c>
      <c r="K293" s="211">
        <f t="shared" si="133"/>
        <v>12.892452907973306</v>
      </c>
      <c r="L293" s="211">
        <f t="shared" si="133"/>
        <v>19.776434590116068</v>
      </c>
      <c r="M293" s="211">
        <f t="shared" si="133"/>
        <v>16.529286425074432</v>
      </c>
      <c r="N293" s="211">
        <f t="shared" si="133"/>
        <v>26.064314737058016</v>
      </c>
      <c r="O293" s="211">
        <f t="shared" si="133"/>
        <v>31.968280950142898</v>
      </c>
      <c r="P293" s="211">
        <f t="shared" si="133"/>
        <v>40.453340381293515</v>
      </c>
      <c r="Q293" s="211">
        <f t="shared" si="133"/>
        <v>40.68726064630512</v>
      </c>
      <c r="R293" s="211">
        <f t="shared" si="133"/>
        <v>36.94394344524315</v>
      </c>
      <c r="S293" s="211">
        <f t="shared" si="114"/>
        <v>34.456107869773952</v>
      </c>
      <c r="T293" s="211">
        <f t="shared" si="114"/>
        <v>44.832267375420734</v>
      </c>
      <c r="U293" s="211">
        <f t="shared" ref="U293" si="136">(U49/U$88)/U$89</f>
        <v>34.361346531064946</v>
      </c>
    </row>
    <row r="294" spans="1:21" x14ac:dyDescent="0.35">
      <c r="A294" s="174" t="s">
        <v>131</v>
      </c>
      <c r="B294" s="411"/>
      <c r="C294" s="177" t="s">
        <v>60</v>
      </c>
      <c r="D294" s="186"/>
      <c r="E294" s="186"/>
      <c r="F294" s="186"/>
      <c r="G294" s="186"/>
      <c r="H294" s="186"/>
      <c r="I294" s="186"/>
      <c r="J294" s="186">
        <f t="shared" si="133"/>
        <v>7.9397237313690594</v>
      </c>
      <c r="K294" s="186">
        <f t="shared" si="133"/>
        <v>12.892452907973306</v>
      </c>
      <c r="L294" s="186">
        <f t="shared" si="133"/>
        <v>19.776434590116068</v>
      </c>
      <c r="M294" s="186">
        <f t="shared" si="133"/>
        <v>16.529286425074432</v>
      </c>
      <c r="N294" s="186">
        <f t="shared" si="133"/>
        <v>26.064314737058016</v>
      </c>
      <c r="O294" s="186">
        <f t="shared" si="133"/>
        <v>31.968280950142898</v>
      </c>
      <c r="P294" s="186">
        <f t="shared" si="133"/>
        <v>40.453340381293515</v>
      </c>
      <c r="Q294" s="186">
        <f t="shared" si="133"/>
        <v>40.68726064630512</v>
      </c>
      <c r="R294" s="186">
        <f t="shared" si="133"/>
        <v>36.94394344524315</v>
      </c>
      <c r="S294" s="186">
        <f t="shared" si="114"/>
        <v>34.456107869773952</v>
      </c>
      <c r="T294" s="186">
        <f t="shared" si="114"/>
        <v>44.832267375420734</v>
      </c>
      <c r="U294" s="186">
        <f t="shared" ref="U294" si="137">(U50/U$88)/U$89</f>
        <v>34.361346531064946</v>
      </c>
    </row>
    <row r="295" spans="1:21" x14ac:dyDescent="0.35">
      <c r="A295" s="174" t="s">
        <v>131</v>
      </c>
      <c r="B295" s="411"/>
      <c r="C295" s="177" t="s">
        <v>61</v>
      </c>
      <c r="D295" s="186"/>
      <c r="E295" s="186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</row>
    <row r="296" spans="1:21" x14ac:dyDescent="0.35">
      <c r="A296" s="174" t="s">
        <v>131</v>
      </c>
      <c r="B296" s="411"/>
      <c r="C296" s="177" t="s">
        <v>62</v>
      </c>
      <c r="D296" s="186"/>
      <c r="E296" s="186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</row>
    <row r="297" spans="1:21" x14ac:dyDescent="0.35">
      <c r="A297" s="174" t="s">
        <v>131</v>
      </c>
      <c r="B297" s="412"/>
      <c r="C297" s="193" t="s">
        <v>63</v>
      </c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</row>
    <row r="298" spans="1:21" x14ac:dyDescent="0.35">
      <c r="A298" s="174" t="s">
        <v>131</v>
      </c>
      <c r="B298" s="393" t="s">
        <v>166</v>
      </c>
      <c r="C298" s="195" t="s">
        <v>59</v>
      </c>
      <c r="D298" s="211"/>
      <c r="E298" s="211"/>
      <c r="F298" s="211"/>
      <c r="G298" s="211"/>
      <c r="H298" s="211"/>
      <c r="I298" s="211"/>
      <c r="J298" s="211">
        <f t="shared" si="133"/>
        <v>1.4430329500619621</v>
      </c>
      <c r="K298" s="211">
        <f t="shared" si="133"/>
        <v>1.3868766955704941</v>
      </c>
      <c r="L298" s="211">
        <f t="shared" si="133"/>
        <v>1.8164376629689354</v>
      </c>
      <c r="M298" s="211">
        <f t="shared" si="133"/>
        <v>1.9608934490414311</v>
      </c>
      <c r="N298" s="211">
        <f t="shared" si="133"/>
        <v>2.2778994844381937</v>
      </c>
      <c r="O298" s="211">
        <f t="shared" si="133"/>
        <v>5.3112472315107606</v>
      </c>
      <c r="P298" s="211">
        <f t="shared" si="133"/>
        <v>3.4765173219206398</v>
      </c>
      <c r="Q298" s="211">
        <f t="shared" si="133"/>
        <v>3.6849691281900903</v>
      </c>
      <c r="R298" s="211">
        <f t="shared" si="133"/>
        <v>6.2111647937208918</v>
      </c>
      <c r="S298" s="211">
        <f t="shared" si="114"/>
        <v>3.2067495075048327</v>
      </c>
      <c r="T298" s="211">
        <f t="shared" si="114"/>
        <v>3.3722358742339984</v>
      </c>
      <c r="U298" s="211">
        <f t="shared" ref="U298" si="138">(U54/U$88)/U$89</f>
        <v>4.2226477477410116</v>
      </c>
    </row>
    <row r="299" spans="1:21" x14ac:dyDescent="0.35">
      <c r="A299" s="174" t="s">
        <v>131</v>
      </c>
      <c r="B299" s="390"/>
      <c r="C299" s="177" t="s">
        <v>60</v>
      </c>
      <c r="D299" s="186"/>
      <c r="E299" s="186"/>
      <c r="F299" s="186"/>
      <c r="G299" s="186"/>
      <c r="H299" s="186"/>
      <c r="I299" s="186"/>
      <c r="J299" s="186">
        <f t="shared" si="133"/>
        <v>1.4430329500619621</v>
      </c>
      <c r="K299" s="186">
        <f t="shared" si="133"/>
        <v>1.3868766955704941</v>
      </c>
      <c r="L299" s="186">
        <f t="shared" si="133"/>
        <v>1.8164376629689354</v>
      </c>
      <c r="M299" s="186">
        <f t="shared" si="133"/>
        <v>1.9608934490414311</v>
      </c>
      <c r="N299" s="186">
        <f t="shared" si="133"/>
        <v>2.2778994844381937</v>
      </c>
      <c r="O299" s="186">
        <f t="shared" si="133"/>
        <v>5.3112472315107606</v>
      </c>
      <c r="P299" s="186">
        <f t="shared" si="133"/>
        <v>3.4765173219206398</v>
      </c>
      <c r="Q299" s="186">
        <f t="shared" si="133"/>
        <v>3.6849691281900903</v>
      </c>
      <c r="R299" s="186">
        <f t="shared" si="133"/>
        <v>6.2111647937208918</v>
      </c>
      <c r="S299" s="186">
        <f t="shared" si="114"/>
        <v>3.2067495075048327</v>
      </c>
      <c r="T299" s="186">
        <f t="shared" si="114"/>
        <v>3.3722358742339984</v>
      </c>
      <c r="U299" s="186">
        <f t="shared" ref="U299" si="139">(U55/U$88)/U$89</f>
        <v>4.2226477477410116</v>
      </c>
    </row>
    <row r="300" spans="1:21" x14ac:dyDescent="0.35">
      <c r="A300" s="174" t="s">
        <v>131</v>
      </c>
      <c r="B300" s="390"/>
      <c r="C300" s="177" t="s">
        <v>61</v>
      </c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</row>
    <row r="301" spans="1:21" x14ac:dyDescent="0.35">
      <c r="A301" s="174" t="s">
        <v>131</v>
      </c>
      <c r="B301" s="390"/>
      <c r="C301" s="177" t="s">
        <v>62</v>
      </c>
      <c r="D301" s="186"/>
      <c r="E301" s="186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</row>
    <row r="302" spans="1:21" x14ac:dyDescent="0.35">
      <c r="A302" s="174" t="s">
        <v>131</v>
      </c>
      <c r="B302" s="391"/>
      <c r="C302" s="193" t="s">
        <v>63</v>
      </c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</row>
    <row r="303" spans="1:21" x14ac:dyDescent="0.35">
      <c r="A303" s="174" t="s">
        <v>131</v>
      </c>
      <c r="B303" s="410" t="s">
        <v>11</v>
      </c>
      <c r="C303" s="195" t="s">
        <v>59</v>
      </c>
      <c r="D303" s="211"/>
      <c r="E303" s="211"/>
      <c r="F303" s="211"/>
      <c r="G303" s="211"/>
      <c r="H303" s="211"/>
      <c r="I303" s="211"/>
      <c r="J303" s="211">
        <f t="shared" si="133"/>
        <v>6.9288372739040485</v>
      </c>
      <c r="K303" s="211">
        <f t="shared" si="133"/>
        <v>8.7570135494433234</v>
      </c>
      <c r="L303" s="211">
        <f t="shared" si="133"/>
        <v>11.327463570598113</v>
      </c>
      <c r="M303" s="211">
        <f t="shared" si="133"/>
        <v>15.454413548526064</v>
      </c>
      <c r="N303" s="211">
        <f t="shared" si="133"/>
        <v>15.583815853375942</v>
      </c>
      <c r="O303" s="211">
        <f t="shared" si="133"/>
        <v>14.326977826176085</v>
      </c>
      <c r="P303" s="211">
        <f t="shared" si="133"/>
        <v>17.254822217506817</v>
      </c>
      <c r="Q303" s="211">
        <f t="shared" si="133"/>
        <v>20.064140318537817</v>
      </c>
      <c r="R303" s="211">
        <f t="shared" si="133"/>
        <v>19.936081547321642</v>
      </c>
      <c r="S303" s="211">
        <f t="shared" si="114"/>
        <v>18.510554653641975</v>
      </c>
      <c r="T303" s="211">
        <f t="shared" si="114"/>
        <v>22.124886528341069</v>
      </c>
      <c r="U303" s="211">
        <f t="shared" ref="U303" si="140">(U59/U$88)/U$89</f>
        <v>27.427085232368125</v>
      </c>
    </row>
    <row r="304" spans="1:21" x14ac:dyDescent="0.35">
      <c r="A304" s="174" t="s">
        <v>131</v>
      </c>
      <c r="B304" s="411"/>
      <c r="C304" s="177" t="s">
        <v>60</v>
      </c>
      <c r="D304" s="186"/>
      <c r="E304" s="186"/>
      <c r="F304" s="186"/>
      <c r="G304" s="186"/>
      <c r="H304" s="186"/>
      <c r="I304" s="186"/>
      <c r="J304" s="186">
        <f t="shared" ref="J304:R314" si="141">(J60/J$88)/J$89</f>
        <v>6.9288372739040485</v>
      </c>
      <c r="K304" s="186">
        <f t="shared" si="141"/>
        <v>8.7570135494433234</v>
      </c>
      <c r="L304" s="186">
        <f t="shared" si="141"/>
        <v>11.327463570598113</v>
      </c>
      <c r="M304" s="186">
        <f t="shared" si="141"/>
        <v>15.454413548526064</v>
      </c>
      <c r="N304" s="186">
        <f t="shared" si="141"/>
        <v>15.583815853375942</v>
      </c>
      <c r="O304" s="186">
        <f t="shared" si="141"/>
        <v>14.326977826176085</v>
      </c>
      <c r="P304" s="186">
        <f t="shared" si="141"/>
        <v>17.254822217506817</v>
      </c>
      <c r="Q304" s="186">
        <f t="shared" si="141"/>
        <v>20.064140318537817</v>
      </c>
      <c r="R304" s="186">
        <f t="shared" si="141"/>
        <v>19.936081547321642</v>
      </c>
      <c r="S304" s="186">
        <f t="shared" si="114"/>
        <v>18.510554653641975</v>
      </c>
      <c r="T304" s="186">
        <f t="shared" si="114"/>
        <v>22.124886528341069</v>
      </c>
      <c r="U304" s="186">
        <f t="shared" ref="U304" si="142">(U60/U$88)/U$89</f>
        <v>27.427085232368125</v>
      </c>
    </row>
    <row r="305" spans="1:21" x14ac:dyDescent="0.35">
      <c r="A305" s="174" t="s">
        <v>131</v>
      </c>
      <c r="B305" s="411"/>
      <c r="C305" s="177" t="s">
        <v>61</v>
      </c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</row>
    <row r="306" spans="1:21" x14ac:dyDescent="0.35">
      <c r="A306" s="174" t="s">
        <v>131</v>
      </c>
      <c r="B306" s="411"/>
      <c r="C306" s="177" t="s">
        <v>62</v>
      </c>
      <c r="D306" s="186"/>
      <c r="E306" s="186"/>
      <c r="F306" s="186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</row>
    <row r="307" spans="1:21" x14ac:dyDescent="0.35">
      <c r="A307" s="174" t="s">
        <v>131</v>
      </c>
      <c r="B307" s="412"/>
      <c r="C307" s="193" t="s">
        <v>63</v>
      </c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</row>
    <row r="308" spans="1:21" x14ac:dyDescent="0.35">
      <c r="A308" s="174" t="s">
        <v>131</v>
      </c>
      <c r="B308" s="410" t="s">
        <v>12</v>
      </c>
      <c r="C308" s="195" t="s">
        <v>59</v>
      </c>
      <c r="D308" s="211"/>
      <c r="E308" s="211"/>
      <c r="F308" s="211"/>
      <c r="G308" s="211"/>
      <c r="H308" s="211"/>
      <c r="I308" s="211"/>
      <c r="J308" s="211">
        <f t="shared" si="141"/>
        <v>20.402492242653256</v>
      </c>
      <c r="K308" s="211">
        <f t="shared" si="141"/>
        <v>18.983409206941502</v>
      </c>
      <c r="L308" s="211">
        <f t="shared" si="141"/>
        <v>25.486996136900526</v>
      </c>
      <c r="M308" s="211">
        <f t="shared" si="141"/>
        <v>26.006133979791478</v>
      </c>
      <c r="N308" s="211">
        <f t="shared" si="141"/>
        <v>26.296649678194381</v>
      </c>
      <c r="O308" s="211">
        <f t="shared" si="141"/>
        <v>22.841142524812046</v>
      </c>
      <c r="P308" s="211">
        <f t="shared" si="141"/>
        <v>28.982267555055358</v>
      </c>
      <c r="Q308" s="211">
        <f t="shared" si="141"/>
        <v>30.449744254623418</v>
      </c>
      <c r="R308" s="211">
        <f t="shared" si="141"/>
        <v>35.047410755157443</v>
      </c>
      <c r="S308" s="211">
        <f t="shared" si="114"/>
        <v>34.943466106270733</v>
      </c>
      <c r="T308" s="211">
        <f t="shared" si="114"/>
        <v>36.165512735548099</v>
      </c>
      <c r="U308" s="211">
        <f t="shared" ref="U308" si="143">(U64/U$88)/U$89</f>
        <v>31.723800049362033</v>
      </c>
    </row>
    <row r="309" spans="1:21" x14ac:dyDescent="0.35">
      <c r="A309" s="174" t="s">
        <v>131</v>
      </c>
      <c r="B309" s="411"/>
      <c r="C309" s="177" t="s">
        <v>60</v>
      </c>
      <c r="D309" s="186"/>
      <c r="E309" s="186"/>
      <c r="F309" s="186"/>
      <c r="G309" s="186"/>
      <c r="H309" s="186"/>
      <c r="I309" s="186"/>
      <c r="J309" s="186">
        <f t="shared" si="141"/>
        <v>20.402492242653256</v>
      </c>
      <c r="K309" s="186">
        <f t="shared" si="141"/>
        <v>18.983409206941502</v>
      </c>
      <c r="L309" s="186">
        <f t="shared" si="141"/>
        <v>25.486996136900526</v>
      </c>
      <c r="M309" s="186">
        <f t="shared" si="141"/>
        <v>26.006133979791478</v>
      </c>
      <c r="N309" s="186">
        <f t="shared" si="141"/>
        <v>26.296649678194381</v>
      </c>
      <c r="O309" s="186">
        <f t="shared" si="141"/>
        <v>22.841142524812046</v>
      </c>
      <c r="P309" s="186">
        <f t="shared" si="141"/>
        <v>28.982267555055358</v>
      </c>
      <c r="Q309" s="186">
        <f t="shared" si="141"/>
        <v>30.449744254623418</v>
      </c>
      <c r="R309" s="186">
        <f t="shared" si="141"/>
        <v>35.047410755157443</v>
      </c>
      <c r="S309" s="186">
        <f t="shared" si="114"/>
        <v>34.943466106270733</v>
      </c>
      <c r="T309" s="186">
        <f t="shared" si="114"/>
        <v>36.165512735548099</v>
      </c>
      <c r="U309" s="186">
        <f t="shared" ref="U309" si="144">(U65/U$88)/U$89</f>
        <v>31.723800049362033</v>
      </c>
    </row>
    <row r="310" spans="1:21" x14ac:dyDescent="0.35">
      <c r="A310" s="174" t="s">
        <v>131</v>
      </c>
      <c r="B310" s="411"/>
      <c r="C310" s="177" t="s">
        <v>61</v>
      </c>
      <c r="D310" s="186"/>
      <c r="E310" s="186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</row>
    <row r="311" spans="1:21" x14ac:dyDescent="0.35">
      <c r="A311" s="174" t="s">
        <v>131</v>
      </c>
      <c r="B311" s="411"/>
      <c r="C311" s="177" t="s">
        <v>62</v>
      </c>
      <c r="D311" s="186"/>
      <c r="E311" s="186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</row>
    <row r="312" spans="1:21" ht="15" thickBot="1" x14ac:dyDescent="0.4">
      <c r="A312" s="174" t="s">
        <v>131</v>
      </c>
      <c r="B312" s="414"/>
      <c r="C312" s="196" t="s">
        <v>63</v>
      </c>
      <c r="D312" s="224"/>
      <c r="E312" s="224"/>
      <c r="F312" s="224"/>
      <c r="G312" s="224"/>
      <c r="H312" s="224"/>
      <c r="I312" s="224"/>
      <c r="J312" s="224"/>
      <c r="K312" s="224"/>
      <c r="L312" s="224"/>
      <c r="M312" s="224"/>
      <c r="N312" s="224"/>
      <c r="O312" s="224"/>
      <c r="P312" s="224"/>
      <c r="Q312" s="224"/>
      <c r="R312" s="224"/>
      <c r="S312" s="224"/>
      <c r="T312" s="224"/>
      <c r="U312" s="224"/>
    </row>
    <row r="313" spans="1:21" x14ac:dyDescent="0.35">
      <c r="A313" s="174" t="s">
        <v>131</v>
      </c>
      <c r="B313" s="408" t="s">
        <v>92</v>
      </c>
      <c r="C313" s="191" t="s">
        <v>59</v>
      </c>
      <c r="D313" s="186"/>
      <c r="E313" s="186"/>
      <c r="F313" s="186"/>
      <c r="G313" s="186"/>
      <c r="H313" s="186"/>
      <c r="I313" s="186"/>
      <c r="J313" s="186">
        <f t="shared" si="141"/>
        <v>75.932320812115762</v>
      </c>
      <c r="K313" s="186">
        <f t="shared" si="141"/>
        <v>90.805641866369058</v>
      </c>
      <c r="L313" s="186">
        <f t="shared" si="141"/>
        <v>114.95052605504965</v>
      </c>
      <c r="M313" s="186">
        <f t="shared" si="141"/>
        <v>132.34617834959175</v>
      </c>
      <c r="N313" s="186">
        <f t="shared" si="141"/>
        <v>141.53594586457254</v>
      </c>
      <c r="O313" s="186">
        <f t="shared" si="141"/>
        <v>149.49027946528713</v>
      </c>
      <c r="P313" s="186">
        <f t="shared" si="141"/>
        <v>168.66153294154003</v>
      </c>
      <c r="Q313" s="186">
        <f t="shared" si="141"/>
        <v>170.06352223435394</v>
      </c>
      <c r="R313" s="186">
        <f t="shared" si="141"/>
        <v>150.72133659342296</v>
      </c>
      <c r="S313" s="186">
        <f t="shared" si="114"/>
        <v>142.27057996589423</v>
      </c>
      <c r="T313" s="186">
        <f t="shared" si="114"/>
        <v>139.26416697608022</v>
      </c>
      <c r="U313" s="186">
        <f t="shared" ref="U313" si="145">(U69/U$88)/U$89</f>
        <v>132.0770907240435</v>
      </c>
    </row>
    <row r="314" spans="1:21" x14ac:dyDescent="0.35">
      <c r="A314" s="174" t="s">
        <v>131</v>
      </c>
      <c r="B314" s="408"/>
      <c r="C314" s="177" t="s">
        <v>60</v>
      </c>
      <c r="D314" s="186"/>
      <c r="E314" s="186"/>
      <c r="F314" s="186"/>
      <c r="G314" s="186"/>
      <c r="H314" s="186"/>
      <c r="I314" s="186"/>
      <c r="J314" s="186">
        <f t="shared" si="141"/>
        <v>75.932320812115762</v>
      </c>
      <c r="K314" s="186">
        <f t="shared" si="141"/>
        <v>90.805641866369058</v>
      </c>
      <c r="L314" s="186">
        <f t="shared" si="141"/>
        <v>114.95052605504965</v>
      </c>
      <c r="M314" s="186">
        <f t="shared" si="141"/>
        <v>132.34617834959175</v>
      </c>
      <c r="N314" s="186">
        <f t="shared" si="141"/>
        <v>141.53594586457254</v>
      </c>
      <c r="O314" s="186">
        <f t="shared" si="141"/>
        <v>149.49027946528713</v>
      </c>
      <c r="P314" s="186">
        <f t="shared" si="141"/>
        <v>168.66153294154003</v>
      </c>
      <c r="Q314" s="186">
        <f t="shared" si="141"/>
        <v>170.06352223435394</v>
      </c>
      <c r="R314" s="186">
        <f t="shared" si="141"/>
        <v>150.72133659342296</v>
      </c>
      <c r="S314" s="186">
        <f t="shared" si="114"/>
        <v>142.27057996589423</v>
      </c>
      <c r="T314" s="186">
        <f t="shared" si="114"/>
        <v>139.26416697608022</v>
      </c>
      <c r="U314" s="186">
        <f t="shared" ref="U314" si="146">(U70/U$88)/U$89</f>
        <v>132.0770907240435</v>
      </c>
    </row>
    <row r="315" spans="1:21" x14ac:dyDescent="0.35">
      <c r="A315" s="174" t="s">
        <v>131</v>
      </c>
      <c r="B315" s="408"/>
      <c r="C315" s="177" t="s">
        <v>61</v>
      </c>
      <c r="D315" s="186"/>
      <c r="E315" s="186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</row>
    <row r="316" spans="1:21" x14ac:dyDescent="0.35">
      <c r="A316" s="174" t="s">
        <v>131</v>
      </c>
      <c r="B316" s="408"/>
      <c r="C316" s="177" t="s">
        <v>62</v>
      </c>
      <c r="D316" s="186"/>
      <c r="E316" s="186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</row>
    <row r="317" spans="1:21" x14ac:dyDescent="0.35">
      <c r="A317" s="174" t="s">
        <v>131</v>
      </c>
      <c r="B317" s="409"/>
      <c r="C317" s="198" t="s">
        <v>63</v>
      </c>
      <c r="D317" s="225"/>
      <c r="E317" s="225"/>
      <c r="F317" s="225"/>
      <c r="G317" s="225"/>
      <c r="H317" s="225"/>
      <c r="I317" s="225"/>
      <c r="J317" s="225"/>
      <c r="K317" s="225"/>
      <c r="L317" s="225"/>
      <c r="M317" s="225"/>
      <c r="N317" s="225"/>
      <c r="O317" s="225"/>
      <c r="P317" s="225"/>
      <c r="Q317" s="225"/>
      <c r="R317" s="225"/>
      <c r="S317" s="225"/>
      <c r="T317" s="225"/>
      <c r="U317" s="225"/>
    </row>
    <row r="318" spans="1:21" x14ac:dyDescent="0.35">
      <c r="A318" s="174" t="s">
        <v>131</v>
      </c>
      <c r="B318" s="410" t="s">
        <v>93</v>
      </c>
      <c r="C318" s="195" t="s">
        <v>59</v>
      </c>
      <c r="D318" s="211"/>
      <c r="E318" s="211"/>
      <c r="F318" s="211"/>
      <c r="G318" s="211"/>
      <c r="H318" s="211"/>
      <c r="I318" s="211"/>
      <c r="J318" s="211">
        <f t="shared" ref="J318:R318" si="147">(J74/J$88)/J$89</f>
        <v>1.0233883913266233</v>
      </c>
      <c r="K318" s="211">
        <f t="shared" si="147"/>
        <v>1.1784176421786285</v>
      </c>
      <c r="L318" s="211">
        <f t="shared" si="147"/>
        <v>1.9006964159761202</v>
      </c>
      <c r="M318" s="211">
        <f t="shared" si="147"/>
        <v>1.9499804509360452</v>
      </c>
      <c r="N318" s="211">
        <f t="shared" si="147"/>
        <v>1.9393028260379115</v>
      </c>
      <c r="O318" s="211">
        <f t="shared" si="147"/>
        <v>2.111097660799611</v>
      </c>
      <c r="P318" s="211">
        <f t="shared" si="147"/>
        <v>2.6669008863438641</v>
      </c>
      <c r="Q318" s="211">
        <f t="shared" si="147"/>
        <v>0.24558543851424774</v>
      </c>
      <c r="R318" s="211">
        <f t="shared" si="147"/>
        <v>2.3886160363641089</v>
      </c>
      <c r="S318" s="211">
        <f t="shared" ref="S318:T318" si="148">(S74/S$88)/S$89</f>
        <v>2.5098551011090131</v>
      </c>
      <c r="T318" s="211">
        <f t="shared" si="148"/>
        <v>2.3603585536947427</v>
      </c>
      <c r="U318" s="211">
        <f t="shared" ref="U318" si="149">(U74/U$88)/U$89</f>
        <v>2.2175581558278932</v>
      </c>
    </row>
    <row r="319" spans="1:21" x14ac:dyDescent="0.35">
      <c r="A319" s="174" t="s">
        <v>131</v>
      </c>
      <c r="B319" s="411"/>
      <c r="C319" s="177" t="s">
        <v>60</v>
      </c>
      <c r="D319" s="186"/>
      <c r="E319" s="186"/>
      <c r="F319" s="186"/>
      <c r="G319" s="186"/>
      <c r="H319" s="186"/>
      <c r="I319" s="186"/>
      <c r="J319" s="186">
        <f t="shared" ref="J319:R319" si="150">(J75/J$88)/J$89</f>
        <v>1.0233883913266233</v>
      </c>
      <c r="K319" s="186">
        <f t="shared" si="150"/>
        <v>1.1784176421786285</v>
      </c>
      <c r="L319" s="186">
        <f t="shared" si="150"/>
        <v>1.9006964159761202</v>
      </c>
      <c r="M319" s="186">
        <f t="shared" si="150"/>
        <v>1.9499804509360452</v>
      </c>
      <c r="N319" s="186">
        <f t="shared" si="150"/>
        <v>1.9393028260379115</v>
      </c>
      <c r="O319" s="186">
        <f t="shared" si="150"/>
        <v>2.111097660799611</v>
      </c>
      <c r="P319" s="186">
        <f t="shared" si="150"/>
        <v>2.6669008863438641</v>
      </c>
      <c r="Q319" s="186">
        <f t="shared" si="150"/>
        <v>0.24558543851424774</v>
      </c>
      <c r="R319" s="186">
        <f t="shared" si="150"/>
        <v>2.3886160363641089</v>
      </c>
      <c r="S319" s="186">
        <f t="shared" ref="S319:T319" si="151">(S75/S$88)/S$89</f>
        <v>2.5098551011090131</v>
      </c>
      <c r="T319" s="186">
        <f t="shared" si="151"/>
        <v>2.3603585536947427</v>
      </c>
      <c r="U319" s="186">
        <f t="shared" ref="U319" si="152">(U75/U$88)/U$89</f>
        <v>2.2175581558278932</v>
      </c>
    </row>
    <row r="320" spans="1:21" x14ac:dyDescent="0.35">
      <c r="A320" s="174" t="s">
        <v>131</v>
      </c>
      <c r="B320" s="411"/>
      <c r="C320" s="177" t="s">
        <v>61</v>
      </c>
      <c r="D320" s="186"/>
      <c r="E320" s="186"/>
      <c r="F320" s="186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186"/>
      <c r="S320" s="186"/>
      <c r="T320" s="186"/>
      <c r="U320" s="186"/>
    </row>
    <row r="321" spans="1:21" x14ac:dyDescent="0.35">
      <c r="A321" s="174" t="s">
        <v>131</v>
      </c>
      <c r="B321" s="411"/>
      <c r="C321" s="177" t="s">
        <v>62</v>
      </c>
      <c r="D321" s="186"/>
      <c r="E321" s="186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</row>
    <row r="322" spans="1:21" x14ac:dyDescent="0.35">
      <c r="A322" s="174" t="s">
        <v>131</v>
      </c>
      <c r="B322" s="412"/>
      <c r="C322" s="193" t="s">
        <v>63</v>
      </c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</row>
    <row r="323" spans="1:21" x14ac:dyDescent="0.35">
      <c r="A323" s="174" t="s">
        <v>131</v>
      </c>
      <c r="B323" s="408" t="s">
        <v>94</v>
      </c>
      <c r="C323" s="191" t="s">
        <v>59</v>
      </c>
      <c r="D323" s="186"/>
      <c r="E323" s="186"/>
      <c r="F323" s="186"/>
      <c r="G323" s="186"/>
      <c r="H323" s="186"/>
      <c r="I323" s="186"/>
      <c r="J323" s="186">
        <f t="shared" ref="J323:R323" si="153">(J79/J$88)/J$89</f>
        <v>5.189630191563019</v>
      </c>
      <c r="K323" s="186">
        <f t="shared" si="153"/>
        <v>5.8939370716771062</v>
      </c>
      <c r="L323" s="186">
        <f t="shared" si="153"/>
        <v>7.5249101497614763</v>
      </c>
      <c r="M323" s="186">
        <f t="shared" si="153"/>
        <v>10.146446143730667</v>
      </c>
      <c r="N323" s="186">
        <f t="shared" si="153"/>
        <v>9.57605593225429</v>
      </c>
      <c r="O323" s="186">
        <f t="shared" si="153"/>
        <v>8.9745581355063262</v>
      </c>
      <c r="P323" s="186">
        <f t="shared" si="153"/>
        <v>12.952175514993174</v>
      </c>
      <c r="Q323" s="186">
        <f t="shared" si="153"/>
        <v>15.926239438658492</v>
      </c>
      <c r="R323" s="186">
        <f t="shared" si="153"/>
        <v>23.543343840681622</v>
      </c>
      <c r="S323" s="186">
        <f t="shared" ref="S323:T323" si="154">(S79/S$88)/S$89</f>
        <v>21.239402426379442</v>
      </c>
      <c r="T323" s="186">
        <f t="shared" si="154"/>
        <v>22.285657714423177</v>
      </c>
      <c r="U323" s="186">
        <f t="shared" ref="U323" si="155">(U79/U$88)/U$89</f>
        <v>21.499740171354372</v>
      </c>
    </row>
    <row r="324" spans="1:21" x14ac:dyDescent="0.35">
      <c r="A324" s="174" t="s">
        <v>131</v>
      </c>
      <c r="B324" s="408"/>
      <c r="C324" s="177" t="s">
        <v>60</v>
      </c>
      <c r="D324" s="186"/>
      <c r="E324" s="186"/>
      <c r="F324" s="186"/>
      <c r="G324" s="186"/>
      <c r="H324" s="186"/>
      <c r="I324" s="186"/>
      <c r="J324" s="186">
        <f t="shared" ref="J324:R324" si="156">(J80/J$88)/J$89</f>
        <v>5.189630191563019</v>
      </c>
      <c r="K324" s="186">
        <f t="shared" si="156"/>
        <v>5.8939370716771062</v>
      </c>
      <c r="L324" s="186">
        <f t="shared" si="156"/>
        <v>7.5249101497614763</v>
      </c>
      <c r="M324" s="186">
        <f t="shared" si="156"/>
        <v>10.146446143730667</v>
      </c>
      <c r="N324" s="186">
        <f t="shared" si="156"/>
        <v>9.57605593225429</v>
      </c>
      <c r="O324" s="186">
        <f t="shared" si="156"/>
        <v>8.9745581355063262</v>
      </c>
      <c r="P324" s="186">
        <f t="shared" si="156"/>
        <v>12.952175514993174</v>
      </c>
      <c r="Q324" s="186">
        <f t="shared" si="156"/>
        <v>15.926239438658492</v>
      </c>
      <c r="R324" s="186">
        <f t="shared" si="156"/>
        <v>23.543343840681622</v>
      </c>
      <c r="S324" s="186">
        <f t="shared" ref="S324:T324" si="157">(S80/S$88)/S$89</f>
        <v>21.239402426379442</v>
      </c>
      <c r="T324" s="186">
        <f t="shared" si="157"/>
        <v>22.285657714423177</v>
      </c>
      <c r="U324" s="186">
        <f t="shared" ref="U324" si="158">(U80/U$88)/U$89</f>
        <v>21.499740171354372</v>
      </c>
    </row>
    <row r="325" spans="1:21" x14ac:dyDescent="0.35">
      <c r="A325" s="174" t="s">
        <v>131</v>
      </c>
      <c r="B325" s="408"/>
      <c r="C325" s="177" t="s">
        <v>61</v>
      </c>
      <c r="D325" s="186"/>
      <c r="E325" s="186"/>
      <c r="F325" s="186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</row>
    <row r="326" spans="1:21" x14ac:dyDescent="0.35">
      <c r="A326" s="174" t="s">
        <v>131</v>
      </c>
      <c r="B326" s="408"/>
      <c r="C326" s="177" t="s">
        <v>62</v>
      </c>
      <c r="D326" s="186"/>
      <c r="E326" s="186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</row>
    <row r="327" spans="1:21" x14ac:dyDescent="0.35">
      <c r="A327" s="174" t="s">
        <v>131</v>
      </c>
      <c r="B327" s="413"/>
      <c r="C327" s="199" t="s">
        <v>63</v>
      </c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</row>
    <row r="328" spans="1:21" x14ac:dyDescent="0.35">
      <c r="A328" s="174" t="s">
        <v>131</v>
      </c>
    </row>
    <row r="329" spans="1:21" x14ac:dyDescent="0.35">
      <c r="A329" s="174" t="s">
        <v>131</v>
      </c>
    </row>
    <row r="330" spans="1:21" x14ac:dyDescent="0.35">
      <c r="A330" s="174" t="s">
        <v>131</v>
      </c>
      <c r="B330" s="180" t="s">
        <v>101</v>
      </c>
      <c r="C330" s="180" t="s">
        <v>58</v>
      </c>
      <c r="D330" s="181">
        <v>1999</v>
      </c>
      <c r="E330" s="181">
        <v>2000</v>
      </c>
      <c r="F330" s="181">
        <v>2001</v>
      </c>
      <c r="G330" s="181">
        <v>2002</v>
      </c>
      <c r="H330" s="181">
        <v>2003</v>
      </c>
      <c r="I330" s="181">
        <v>2004</v>
      </c>
      <c r="J330" s="181">
        <v>2005</v>
      </c>
      <c r="K330" s="181">
        <v>2006</v>
      </c>
      <c r="L330" s="181">
        <v>2007</v>
      </c>
      <c r="M330" s="181">
        <v>2008</v>
      </c>
      <c r="N330" s="181">
        <v>2009</v>
      </c>
      <c r="O330" s="181">
        <v>2010</v>
      </c>
      <c r="P330" s="181">
        <v>2011</v>
      </c>
      <c r="Q330" s="181">
        <v>2012</v>
      </c>
      <c r="R330" s="181">
        <v>2013</v>
      </c>
      <c r="S330" s="181">
        <v>2014</v>
      </c>
      <c r="T330" s="181">
        <v>2015</v>
      </c>
      <c r="U330" s="181">
        <v>2016</v>
      </c>
    </row>
    <row r="331" spans="1:21" x14ac:dyDescent="0.35">
      <c r="A331" s="174" t="s">
        <v>131</v>
      </c>
      <c r="B331" s="405" t="s">
        <v>0</v>
      </c>
      <c r="C331" s="182" t="s">
        <v>125</v>
      </c>
      <c r="D331" s="184">
        <f t="shared" ref="D331:R331" si="159">(D8/D$90)*100</f>
        <v>19.144308636772418</v>
      </c>
      <c r="E331" s="184">
        <f t="shared" si="159"/>
        <v>18.480931238291916</v>
      </c>
      <c r="F331" s="184">
        <f t="shared" si="159"/>
        <v>14.938229004845358</v>
      </c>
      <c r="G331" s="184">
        <f t="shared" si="159"/>
        <v>19.531453353782716</v>
      </c>
      <c r="H331" s="184">
        <f t="shared" si="159"/>
        <v>17.459676587192561</v>
      </c>
      <c r="I331" s="184">
        <f t="shared" si="159"/>
        <v>18.125639466865611</v>
      </c>
      <c r="J331" s="184">
        <f t="shared" si="159"/>
        <v>16.855946320445117</v>
      </c>
      <c r="K331" s="184">
        <f t="shared" si="159"/>
        <v>18.428929801270527</v>
      </c>
      <c r="L331" s="184">
        <f t="shared" si="159"/>
        <v>22.8232505089135</v>
      </c>
      <c r="M331" s="184">
        <f t="shared" si="159"/>
        <v>18.160729628238737</v>
      </c>
      <c r="N331" s="184">
        <f t="shared" si="159"/>
        <v>15.980253752131096</v>
      </c>
      <c r="O331" s="184">
        <f t="shared" si="159"/>
        <v>13.811320969079565</v>
      </c>
      <c r="P331" s="184">
        <f t="shared" si="159"/>
        <v>13.544061012453861</v>
      </c>
      <c r="Q331" s="184">
        <f t="shared" si="159"/>
        <v>17.006288210223133</v>
      </c>
      <c r="R331" s="184">
        <f t="shared" si="159"/>
        <v>15.165151496357923</v>
      </c>
      <c r="S331" s="184">
        <f>(S8/S$90)*100</f>
        <v>13.317009037728686</v>
      </c>
      <c r="T331" s="184">
        <f>(T8/T$90)*100</f>
        <v>11.753255751415038</v>
      </c>
      <c r="U331" s="184">
        <f>(U8/U$90)*100</f>
        <v>12.760331992423199</v>
      </c>
    </row>
    <row r="332" spans="1:21" ht="15" customHeight="1" x14ac:dyDescent="0.35">
      <c r="A332" s="174" t="s">
        <v>131</v>
      </c>
      <c r="B332" s="406"/>
      <c r="C332" s="182" t="s">
        <v>124</v>
      </c>
      <c r="D332" s="184">
        <f t="shared" ref="D332:R347" si="160">(D9/D$90)*100</f>
        <v>16.101212185314907</v>
      </c>
      <c r="E332" s="184">
        <f t="shared" si="160"/>
        <v>15.103356881780863</v>
      </c>
      <c r="F332" s="184">
        <f t="shared" si="160"/>
        <v>15.177239758622466</v>
      </c>
      <c r="G332" s="184">
        <f t="shared" si="160"/>
        <v>15.524186460581971</v>
      </c>
      <c r="H332" s="184">
        <f t="shared" si="160"/>
        <v>15.49318274718375</v>
      </c>
      <c r="I332" s="184">
        <f t="shared" si="160"/>
        <v>15.875866416368384</v>
      </c>
      <c r="J332" s="184">
        <f t="shared" si="160"/>
        <v>16.050826384173796</v>
      </c>
      <c r="K332" s="184">
        <f t="shared" si="160"/>
        <v>16.235353386530576</v>
      </c>
      <c r="L332" s="184">
        <f t="shared" si="160"/>
        <v>16.924071122063104</v>
      </c>
      <c r="M332" s="184">
        <f t="shared" si="160"/>
        <v>17.197451396224629</v>
      </c>
      <c r="N332" s="184">
        <f t="shared" si="160"/>
        <v>18.103017359355221</v>
      </c>
      <c r="O332" s="184">
        <f t="shared" si="160"/>
        <v>17.13002456057135</v>
      </c>
      <c r="P332" s="184">
        <f t="shared" si="160"/>
        <v>18.233980385369644</v>
      </c>
      <c r="Q332" s="184">
        <f t="shared" si="160"/>
        <v>17.646117477272366</v>
      </c>
      <c r="R332" s="184">
        <f t="shared" si="160"/>
        <v>16.223865137412581</v>
      </c>
      <c r="S332" s="184">
        <f t="shared" ref="S332:T332" si="161">(S9/S$90)*100</f>
        <v>16.266181462737819</v>
      </c>
      <c r="T332" s="184">
        <f t="shared" si="161"/>
        <v>17.403708646152591</v>
      </c>
      <c r="U332" s="184">
        <f t="shared" ref="U332" si="162">(U9/U$90)*100</f>
        <v>15.645905082490771</v>
      </c>
    </row>
    <row r="333" spans="1:21" ht="15" customHeight="1" x14ac:dyDescent="0.35">
      <c r="A333" s="174" t="s">
        <v>131</v>
      </c>
      <c r="B333" s="406"/>
      <c r="C333" s="256" t="s">
        <v>126</v>
      </c>
      <c r="D333" s="184"/>
      <c r="E333" s="184"/>
      <c r="F333" s="184"/>
      <c r="G333" s="184"/>
      <c r="H333" s="184"/>
      <c r="I333" s="184"/>
      <c r="J333" s="184">
        <f t="shared" si="160"/>
        <v>8.7002049727162323</v>
      </c>
      <c r="K333" s="184">
        <f t="shared" si="160"/>
        <v>8.9799284512246285</v>
      </c>
      <c r="L333" s="184">
        <f t="shared" si="160"/>
        <v>10.268511590329501</v>
      </c>
      <c r="M333" s="184">
        <f t="shared" si="160"/>
        <v>9.8383562867259773</v>
      </c>
      <c r="N333" s="184">
        <f t="shared" si="160"/>
        <v>10.290639036787528</v>
      </c>
      <c r="O333" s="184">
        <f t="shared" si="160"/>
        <v>9.0025477145204071</v>
      </c>
      <c r="P333" s="184">
        <f t="shared" si="160"/>
        <v>9.3560222017608297</v>
      </c>
      <c r="Q333" s="184">
        <f t="shared" si="160"/>
        <v>8.9028180973413704</v>
      </c>
      <c r="R333" s="184">
        <f t="shared" si="160"/>
        <v>8.556689392782042</v>
      </c>
      <c r="S333" s="184">
        <f t="shared" ref="S333:T393" si="163">(S10/S$90)*100</f>
        <v>8.4303044768849169</v>
      </c>
      <c r="T333" s="184">
        <f t="shared" si="163"/>
        <v>9.1883464922854614</v>
      </c>
      <c r="U333" s="184">
        <f t="shared" ref="U333" si="164">(U10/U$90)*100</f>
        <v>8.1172406826765968</v>
      </c>
    </row>
    <row r="334" spans="1:21" ht="15" customHeight="1" x14ac:dyDescent="0.35">
      <c r="A334" s="174" t="s">
        <v>131</v>
      </c>
      <c r="B334" s="406"/>
      <c r="C334" s="182" t="s">
        <v>123</v>
      </c>
      <c r="D334" s="184">
        <f t="shared" si="160"/>
        <v>13.204846110720489</v>
      </c>
      <c r="E334" s="184">
        <f t="shared" si="160"/>
        <v>11.699516087417601</v>
      </c>
      <c r="F334" s="184">
        <f t="shared" si="160"/>
        <v>11.052109104436017</v>
      </c>
      <c r="G334" s="184">
        <f t="shared" si="160"/>
        <v>10.930621482007302</v>
      </c>
      <c r="H334" s="184">
        <f t="shared" si="160"/>
        <v>10.263005716282262</v>
      </c>
      <c r="I334" s="184">
        <f t="shared" si="160"/>
        <v>10.058581253633909</v>
      </c>
      <c r="J334" s="184">
        <f t="shared" si="160"/>
        <v>10.095818215555264</v>
      </c>
      <c r="K334" s="184">
        <f t="shared" si="160"/>
        <v>10.41441680786245</v>
      </c>
      <c r="L334" s="184">
        <f t="shared" si="160"/>
        <v>11.753674106135955</v>
      </c>
      <c r="M334" s="184">
        <f t="shared" si="160"/>
        <v>11.167598442883229</v>
      </c>
      <c r="N334" s="184">
        <f t="shared" si="160"/>
        <v>11.371787736560039</v>
      </c>
      <c r="O334" s="184">
        <f t="shared" si="160"/>
        <v>10.124490918645357</v>
      </c>
      <c r="P334" s="184">
        <f t="shared" si="160"/>
        <v>10.377588614068243</v>
      </c>
      <c r="Q334" s="184">
        <f t="shared" si="160"/>
        <v>10.195505827514516</v>
      </c>
      <c r="R334" s="184">
        <f t="shared" si="160"/>
        <v>9.7914486520791009</v>
      </c>
      <c r="S334" s="184">
        <f t="shared" si="163"/>
        <v>9.5862018149926502</v>
      </c>
      <c r="T334" s="184">
        <f t="shared" si="163"/>
        <v>10.462582936425088</v>
      </c>
      <c r="U334" s="184">
        <f t="shared" ref="U334" si="165">(U11/U$90)*100</f>
        <v>9.2833319910581711</v>
      </c>
    </row>
    <row r="335" spans="1:21" ht="15" customHeight="1" x14ac:dyDescent="0.35">
      <c r="A335" s="174" t="s">
        <v>131</v>
      </c>
      <c r="B335" s="406"/>
      <c r="C335" s="177" t="s">
        <v>117</v>
      </c>
      <c r="D335" s="184">
        <f t="shared" si="160"/>
        <v>11.378221656899877</v>
      </c>
      <c r="E335" s="184">
        <f t="shared" si="160"/>
        <v>9.3668082193268241</v>
      </c>
      <c r="F335" s="184">
        <f t="shared" si="160"/>
        <v>9.2919010097602222</v>
      </c>
      <c r="G335" s="184">
        <f t="shared" si="160"/>
        <v>9.164163463904698</v>
      </c>
      <c r="H335" s="184">
        <f t="shared" si="160"/>
        <v>8.6022544608904692</v>
      </c>
      <c r="I335" s="184">
        <f t="shared" si="160"/>
        <v>8.3418013812841298</v>
      </c>
      <c r="J335" s="184">
        <f t="shared" si="160"/>
        <v>8.6981559650341254</v>
      </c>
      <c r="K335" s="184">
        <f t="shared" si="160"/>
        <v>8.9779227788375078</v>
      </c>
      <c r="L335" s="184">
        <f t="shared" si="160"/>
        <v>10.266118768839871</v>
      </c>
      <c r="M335" s="184">
        <f t="shared" si="160"/>
        <v>9.8383562867259773</v>
      </c>
      <c r="N335" s="184">
        <f t="shared" si="160"/>
        <v>10.290647345959176</v>
      </c>
      <c r="O335" s="184">
        <f t="shared" si="160"/>
        <v>9.0025477145204071</v>
      </c>
      <c r="P335" s="184">
        <f t="shared" si="160"/>
        <v>9.3560241164241766</v>
      </c>
      <c r="Q335" s="184">
        <f t="shared" si="160"/>
        <v>8.9028157679062669</v>
      </c>
      <c r="R335" s="184">
        <f t="shared" si="160"/>
        <v>8.556689392782042</v>
      </c>
      <c r="S335" s="184">
        <f t="shared" si="163"/>
        <v>8.4303062365576427</v>
      </c>
      <c r="T335" s="184">
        <f t="shared" si="163"/>
        <v>9.2055679439234908</v>
      </c>
      <c r="U335" s="184">
        <f t="shared" ref="U335" si="166">(U12/U$90)*100</f>
        <v>8.1172429577192418</v>
      </c>
    </row>
    <row r="336" spans="1:21" ht="15" customHeight="1" x14ac:dyDescent="0.35">
      <c r="A336" s="174" t="s">
        <v>131</v>
      </c>
      <c r="B336" s="406"/>
      <c r="C336" s="256" t="s">
        <v>118</v>
      </c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</row>
    <row r="337" spans="1:21" ht="15" customHeight="1" x14ac:dyDescent="0.35">
      <c r="A337" s="174" t="s">
        <v>131</v>
      </c>
      <c r="B337" s="406"/>
      <c r="C337" s="256" t="s">
        <v>119</v>
      </c>
      <c r="D337" s="184">
        <f t="shared" si="160"/>
        <v>1.8266244538206116</v>
      </c>
      <c r="E337" s="184">
        <f t="shared" si="160"/>
        <v>2.3327078680907767</v>
      </c>
      <c r="F337" s="184">
        <f t="shared" si="160"/>
        <v>1.7602080946757952</v>
      </c>
      <c r="G337" s="184">
        <f t="shared" si="160"/>
        <v>1.7664580181026037</v>
      </c>
      <c r="H337" s="184">
        <f t="shared" si="160"/>
        <v>1.6607512553917916</v>
      </c>
      <c r="I337" s="184">
        <f t="shared" si="160"/>
        <v>1.7167798723497802</v>
      </c>
      <c r="J337" s="184">
        <f t="shared" si="160"/>
        <v>1.3976622505211376</v>
      </c>
      <c r="K337" s="184">
        <f t="shared" si="160"/>
        <v>1.4364940290249419</v>
      </c>
      <c r="L337" s="184">
        <f t="shared" si="160"/>
        <v>1.4875553372960855</v>
      </c>
      <c r="M337" s="184">
        <f t="shared" si="160"/>
        <v>1.3292421561572509</v>
      </c>
      <c r="N337" s="184">
        <f t="shared" si="160"/>
        <v>1.0811403906008643</v>
      </c>
      <c r="O337" s="184">
        <f t="shared" si="160"/>
        <v>1.1219432041249509</v>
      </c>
      <c r="P337" s="184">
        <f t="shared" si="160"/>
        <v>1.0215644976440661</v>
      </c>
      <c r="Q337" s="184">
        <f t="shared" si="160"/>
        <v>1.2926900596082476</v>
      </c>
      <c r="R337" s="184">
        <f t="shared" si="160"/>
        <v>1.234759259297058</v>
      </c>
      <c r="S337" s="184">
        <f t="shared" si="163"/>
        <v>1.1558955784350076</v>
      </c>
      <c r="T337" s="184">
        <f t="shared" si="163"/>
        <v>1.2570149925015979</v>
      </c>
      <c r="U337" s="184">
        <f t="shared" ref="U337" si="167">(U14/U$90)*100</f>
        <v>1.16608903333893</v>
      </c>
    </row>
    <row r="338" spans="1:21" ht="15" customHeight="1" x14ac:dyDescent="0.35">
      <c r="A338" s="174" t="s">
        <v>131</v>
      </c>
      <c r="B338" s="406"/>
      <c r="C338" s="256" t="s">
        <v>120</v>
      </c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</row>
    <row r="339" spans="1:21" ht="15" customHeight="1" x14ac:dyDescent="0.35">
      <c r="A339" s="174" t="s">
        <v>131</v>
      </c>
      <c r="B339" s="406"/>
      <c r="C339" s="182" t="s">
        <v>121</v>
      </c>
      <c r="D339" s="184">
        <f t="shared" si="160"/>
        <v>3.0177325739112995</v>
      </c>
      <c r="E339" s="184">
        <f t="shared" si="160"/>
        <v>3.5646658500631068</v>
      </c>
      <c r="F339" s="184">
        <f t="shared" si="160"/>
        <v>4.3107655636006514</v>
      </c>
      <c r="G339" s="184">
        <f t="shared" si="160"/>
        <v>4.8418374757062974</v>
      </c>
      <c r="H339" s="184">
        <f t="shared" si="160"/>
        <v>5.4146502164699957</v>
      </c>
      <c r="I339" s="184">
        <f t="shared" si="160"/>
        <v>6.0884821828278062</v>
      </c>
      <c r="J339" s="184">
        <f t="shared" si="160"/>
        <v>6.2053153327059949</v>
      </c>
      <c r="K339" s="184">
        <f t="shared" si="160"/>
        <v>6.0329784238214135</v>
      </c>
      <c r="L339" s="184">
        <f t="shared" si="160"/>
        <v>5.2969806235048811</v>
      </c>
      <c r="M339" s="184">
        <f t="shared" si="160"/>
        <v>6.2043138664454904</v>
      </c>
      <c r="N339" s="184">
        <f t="shared" si="160"/>
        <v>6.9744278595224847</v>
      </c>
      <c r="O339" s="184">
        <f t="shared" si="160"/>
        <v>7.1732344160278831</v>
      </c>
      <c r="P339" s="184">
        <f t="shared" si="160"/>
        <v>7.9730102157527432</v>
      </c>
      <c r="Q339" s="184">
        <f t="shared" si="160"/>
        <v>7.5907804153342848</v>
      </c>
      <c r="R339" s="184">
        <f t="shared" si="160"/>
        <v>6.6113102605404181</v>
      </c>
      <c r="S339" s="184">
        <f t="shared" si="163"/>
        <v>6.8292423128165218</v>
      </c>
      <c r="T339" s="184">
        <f t="shared" si="163"/>
        <v>7.0632133210696333</v>
      </c>
      <c r="U339" s="184">
        <f t="shared" ref="U339" si="168">(U16/U$90)*100</f>
        <v>6.4773239674377701</v>
      </c>
    </row>
    <row r="340" spans="1:21" ht="15" customHeight="1" x14ac:dyDescent="0.35">
      <c r="A340" s="174" t="s">
        <v>131</v>
      </c>
      <c r="B340" s="406"/>
      <c r="C340" s="182" t="s">
        <v>122</v>
      </c>
      <c r="D340" s="184">
        <f t="shared" si="160"/>
        <v>0.12136649931688186</v>
      </c>
      <c r="E340" s="184">
        <f t="shared" si="160"/>
        <v>0.16082505569984284</v>
      </c>
      <c r="F340" s="184">
        <f t="shared" si="160"/>
        <v>0.18563490941420366</v>
      </c>
      <c r="G340" s="184">
        <f t="shared" si="160"/>
        <v>0.24827249713162969</v>
      </c>
      <c r="H340" s="184">
        <f t="shared" si="160"/>
        <v>0.18447318556850839</v>
      </c>
      <c r="I340" s="184">
        <f t="shared" si="160"/>
        <v>0.27119702009333113</v>
      </c>
      <c r="J340" s="184">
        <f t="shared" si="160"/>
        <v>0.25030716408746201</v>
      </c>
      <c r="K340" s="184">
        <f t="shared" si="160"/>
        <v>0.21204184515328819</v>
      </c>
      <c r="L340" s="184">
        <f t="shared" si="160"/>
        <v>0.12658360757773474</v>
      </c>
      <c r="M340" s="184">
        <f t="shared" si="160"/>
        <v>0.17446091310408979</v>
      </c>
      <c r="N340" s="184">
        <f t="shared" si="160"/>
        <v>0.24319823672730312</v>
      </c>
      <c r="O340" s="184">
        <f t="shared" si="160"/>
        <v>0.16770077410189099</v>
      </c>
      <c r="P340" s="184">
        <f t="shared" si="160"/>
        <v>0.11661844445134155</v>
      </c>
      <c r="Q340" s="184">
        <f t="shared" si="160"/>
        <v>0.14016876557643337</v>
      </c>
      <c r="R340" s="184">
        <f t="shared" si="160"/>
        <v>0.17889377520693492</v>
      </c>
      <c r="S340" s="184">
        <f t="shared" si="163"/>
        <v>0.1492626650713523</v>
      </c>
      <c r="T340" s="184">
        <f t="shared" si="163"/>
        <v>0.1220876113421326</v>
      </c>
      <c r="U340" s="184">
        <f t="shared" ref="U340" si="169">(U17/U$90)*100</f>
        <v>0.11475087600517071</v>
      </c>
    </row>
    <row r="341" spans="1:21" ht="15" customHeight="1" x14ac:dyDescent="0.35">
      <c r="A341" s="174" t="s">
        <v>131</v>
      </c>
      <c r="B341" s="407"/>
      <c r="C341" s="188" t="s">
        <v>116</v>
      </c>
      <c r="D341" s="189">
        <f t="shared" si="160"/>
        <v>5.939462526051928</v>
      </c>
      <c r="E341" s="189">
        <f t="shared" si="160"/>
        <v>6.7814151508743166</v>
      </c>
      <c r="F341" s="189">
        <f t="shared" si="160"/>
        <v>3.8861199004093412</v>
      </c>
      <c r="G341" s="189">
        <f t="shared" si="160"/>
        <v>8.600831871775414</v>
      </c>
      <c r="H341" s="189">
        <f t="shared" si="160"/>
        <v>7.1966708709103004</v>
      </c>
      <c r="I341" s="189">
        <f t="shared" si="160"/>
        <v>8.0670582132317001</v>
      </c>
      <c r="J341" s="189">
        <f t="shared" si="160"/>
        <v>6.7601281048898541</v>
      </c>
      <c r="K341" s="189">
        <f t="shared" si="160"/>
        <v>8.0145129934080774</v>
      </c>
      <c r="L341" s="189">
        <f t="shared" si="160"/>
        <v>11.069576402777543</v>
      </c>
      <c r="M341" s="189">
        <f t="shared" si="160"/>
        <v>6.9931311853555087</v>
      </c>
      <c r="N341" s="189">
        <f t="shared" si="160"/>
        <v>4.6084660155710555</v>
      </c>
      <c r="O341" s="189">
        <f t="shared" si="160"/>
        <v>3.6868300504342075</v>
      </c>
      <c r="P341" s="189">
        <f t="shared" si="160"/>
        <v>3.1664723983856189</v>
      </c>
      <c r="Q341" s="189">
        <f t="shared" si="160"/>
        <v>6.8107823827086165</v>
      </c>
      <c r="R341" s="189">
        <f t="shared" si="160"/>
        <v>5.3737028442788235</v>
      </c>
      <c r="S341" s="189">
        <f t="shared" si="163"/>
        <v>3.7308072227360363</v>
      </c>
      <c r="T341" s="189">
        <f t="shared" si="163"/>
        <v>1.29067281498995</v>
      </c>
      <c r="U341" s="189">
        <f t="shared" ref="U341" si="170">(U18/U$90)*100</f>
        <v>3.4770000013650257</v>
      </c>
    </row>
    <row r="342" spans="1:21" x14ac:dyDescent="0.35">
      <c r="A342" s="174" t="s">
        <v>131</v>
      </c>
      <c r="B342" s="411" t="s">
        <v>4</v>
      </c>
      <c r="C342" s="182" t="s">
        <v>59</v>
      </c>
      <c r="D342" s="216"/>
      <c r="E342" s="216"/>
      <c r="F342" s="216"/>
      <c r="G342" s="216"/>
      <c r="H342" s="216"/>
      <c r="I342" s="216"/>
      <c r="J342" s="216">
        <f t="shared" si="160"/>
        <v>0.18117015253627924</v>
      </c>
      <c r="K342" s="216">
        <f t="shared" si="160"/>
        <v>0.16805028085029905</v>
      </c>
      <c r="L342" s="216">
        <f t="shared" si="160"/>
        <v>0.20036632476699343</v>
      </c>
      <c r="M342" s="216">
        <f t="shared" si="160"/>
        <v>0.20358767395616539</v>
      </c>
      <c r="N342" s="216">
        <f t="shared" si="160"/>
        <v>0.38371754666056884</v>
      </c>
      <c r="O342" s="216">
        <f t="shared" si="160"/>
        <v>0.285538855803396</v>
      </c>
      <c r="P342" s="216">
        <f t="shared" si="160"/>
        <v>0.28324803921230535</v>
      </c>
      <c r="Q342" s="216">
        <f t="shared" si="160"/>
        <v>0.22720977202018328</v>
      </c>
      <c r="R342" s="216">
        <f t="shared" si="160"/>
        <v>0.2873090113708035</v>
      </c>
      <c r="S342" s="216">
        <f t="shared" si="163"/>
        <v>0.22792590117833253</v>
      </c>
      <c r="T342" s="216">
        <f t="shared" si="163"/>
        <v>0.20179092528640288</v>
      </c>
      <c r="U342" s="216">
        <f t="shared" ref="U342" si="171">(U19/U$90)*100</f>
        <v>0.16379624536061929</v>
      </c>
    </row>
    <row r="343" spans="1:21" x14ac:dyDescent="0.35">
      <c r="A343" s="174" t="s">
        <v>131</v>
      </c>
      <c r="B343" s="411"/>
      <c r="C343" s="177" t="s">
        <v>60</v>
      </c>
      <c r="D343" s="216"/>
      <c r="E343" s="216"/>
      <c r="F343" s="216"/>
      <c r="G343" s="216"/>
      <c r="H343" s="216"/>
      <c r="I343" s="216"/>
      <c r="J343" s="216">
        <f t="shared" si="160"/>
        <v>0.18117015253627924</v>
      </c>
      <c r="K343" s="216">
        <f t="shared" si="160"/>
        <v>0.16805028085029905</v>
      </c>
      <c r="L343" s="216">
        <f t="shared" si="160"/>
        <v>0.20036632476699343</v>
      </c>
      <c r="M343" s="216">
        <f t="shared" si="160"/>
        <v>0.20358767395616539</v>
      </c>
      <c r="N343" s="216">
        <f t="shared" si="160"/>
        <v>0.38371754666056884</v>
      </c>
      <c r="O343" s="216">
        <f t="shared" si="160"/>
        <v>0.285538855803396</v>
      </c>
      <c r="P343" s="216">
        <f t="shared" si="160"/>
        <v>0.28324803921230535</v>
      </c>
      <c r="Q343" s="216">
        <f t="shared" si="160"/>
        <v>0.22720977202018328</v>
      </c>
      <c r="R343" s="216">
        <f t="shared" si="160"/>
        <v>0.2873090113708035</v>
      </c>
      <c r="S343" s="216">
        <f t="shared" si="163"/>
        <v>0.22792590117833253</v>
      </c>
      <c r="T343" s="216">
        <f t="shared" si="163"/>
        <v>0.20179092528640288</v>
      </c>
      <c r="U343" s="216">
        <f t="shared" ref="U343" si="172">(U20/U$90)*100</f>
        <v>0.16379624536061929</v>
      </c>
    </row>
    <row r="344" spans="1:21" x14ac:dyDescent="0.35">
      <c r="A344" s="174" t="s">
        <v>131</v>
      </c>
      <c r="B344" s="411"/>
      <c r="C344" s="256" t="s">
        <v>61</v>
      </c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</row>
    <row r="345" spans="1:21" x14ac:dyDescent="0.35">
      <c r="A345" s="174" t="s">
        <v>131</v>
      </c>
      <c r="B345" s="411"/>
      <c r="C345" s="256" t="s">
        <v>62</v>
      </c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</row>
    <row r="346" spans="1:21" x14ac:dyDescent="0.35">
      <c r="A346" s="174" t="s">
        <v>131</v>
      </c>
      <c r="B346" s="412"/>
      <c r="C346" s="257" t="s">
        <v>63</v>
      </c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</row>
    <row r="347" spans="1:21" x14ac:dyDescent="0.35">
      <c r="A347" s="174" t="s">
        <v>131</v>
      </c>
      <c r="B347" s="411" t="s">
        <v>5</v>
      </c>
      <c r="C347" s="191" t="s">
        <v>59</v>
      </c>
      <c r="D347" s="216"/>
      <c r="E347" s="216"/>
      <c r="F347" s="216"/>
      <c r="G347" s="216"/>
      <c r="H347" s="216"/>
      <c r="I347" s="216"/>
      <c r="J347" s="216">
        <f t="shared" si="160"/>
        <v>0.12652843677168368</v>
      </c>
      <c r="K347" s="216">
        <f t="shared" si="160"/>
        <v>0.19061515645955684</v>
      </c>
      <c r="L347" s="216">
        <f t="shared" si="160"/>
        <v>0.20075740167264561</v>
      </c>
      <c r="M347" s="216">
        <f t="shared" si="160"/>
        <v>5.1311746187916459E-2</v>
      </c>
      <c r="N347" s="216">
        <f t="shared" si="160"/>
        <v>4.6028656338809468E-2</v>
      </c>
      <c r="O347" s="216">
        <f t="shared" si="160"/>
        <v>7.0094102733881114E-2</v>
      </c>
      <c r="P347" s="216">
        <f t="shared" si="160"/>
        <v>0.11079901739333349</v>
      </c>
      <c r="Q347" s="216">
        <f t="shared" si="160"/>
        <v>3.7467299722823845E-2</v>
      </c>
      <c r="R347" s="216">
        <f t="shared" si="160"/>
        <v>3.3543564162272096E-2</v>
      </c>
      <c r="S347" s="216">
        <f t="shared" si="163"/>
        <v>2.5902921227052081E-2</v>
      </c>
      <c r="T347" s="216">
        <f t="shared" si="163"/>
        <v>4.3577016286878378E-2</v>
      </c>
      <c r="U347" s="216">
        <f t="shared" ref="U347" si="173">(U24/U$90)*100</f>
        <v>3.0845028190053421E-2</v>
      </c>
    </row>
    <row r="348" spans="1:21" x14ac:dyDescent="0.35">
      <c r="A348" s="174" t="s">
        <v>131</v>
      </c>
      <c r="B348" s="411"/>
      <c r="C348" s="177" t="s">
        <v>60</v>
      </c>
      <c r="D348" s="216"/>
      <c r="E348" s="216"/>
      <c r="F348" s="216"/>
      <c r="G348" s="216"/>
      <c r="H348" s="216"/>
      <c r="I348" s="216"/>
      <c r="J348" s="216">
        <f t="shared" ref="J348:R363" si="174">(J25/J$90)*100</f>
        <v>0.12652843677168368</v>
      </c>
      <c r="K348" s="216">
        <f t="shared" si="174"/>
        <v>0.19061515645955684</v>
      </c>
      <c r="L348" s="216">
        <f t="shared" si="174"/>
        <v>0.20075740167264561</v>
      </c>
      <c r="M348" s="216">
        <f t="shared" si="174"/>
        <v>5.1311746187916459E-2</v>
      </c>
      <c r="N348" s="216">
        <f t="shared" si="174"/>
        <v>4.6028656338809468E-2</v>
      </c>
      <c r="O348" s="216">
        <f t="shared" si="174"/>
        <v>7.0094102733881114E-2</v>
      </c>
      <c r="P348" s="216">
        <f t="shared" si="174"/>
        <v>0.11079901739333349</v>
      </c>
      <c r="Q348" s="216">
        <f t="shared" si="174"/>
        <v>3.7467299722823845E-2</v>
      </c>
      <c r="R348" s="216">
        <f t="shared" si="174"/>
        <v>3.3543564162272096E-2</v>
      </c>
      <c r="S348" s="216">
        <f t="shared" si="163"/>
        <v>2.5902921227052081E-2</v>
      </c>
      <c r="T348" s="216">
        <f t="shared" si="163"/>
        <v>4.3577016286878378E-2</v>
      </c>
      <c r="U348" s="216">
        <f t="shared" ref="U348" si="175">(U25/U$90)*100</f>
        <v>3.0845028190053421E-2</v>
      </c>
    </row>
    <row r="349" spans="1:21" x14ac:dyDescent="0.35">
      <c r="A349" s="174" t="s">
        <v>131</v>
      </c>
      <c r="B349" s="411"/>
      <c r="C349" s="177" t="s">
        <v>61</v>
      </c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</row>
    <row r="350" spans="1:21" x14ac:dyDescent="0.35">
      <c r="A350" s="174" t="s">
        <v>131</v>
      </c>
      <c r="B350" s="411"/>
      <c r="C350" s="177" t="s">
        <v>62</v>
      </c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</row>
    <row r="351" spans="1:21" x14ac:dyDescent="0.35">
      <c r="A351" s="174" t="s">
        <v>131</v>
      </c>
      <c r="B351" s="412"/>
      <c r="C351" s="193" t="s">
        <v>63</v>
      </c>
      <c r="D351" s="215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</row>
    <row r="352" spans="1:21" x14ac:dyDescent="0.35">
      <c r="A352" s="174" t="s">
        <v>131</v>
      </c>
      <c r="B352" s="411" t="s">
        <v>6</v>
      </c>
      <c r="C352" s="191" t="s">
        <v>59</v>
      </c>
      <c r="D352" s="216"/>
      <c r="E352" s="216"/>
      <c r="F352" s="216"/>
      <c r="G352" s="216"/>
      <c r="H352" s="216"/>
      <c r="I352" s="216"/>
      <c r="J352" s="216">
        <f t="shared" si="174"/>
        <v>0.40215346181858835</v>
      </c>
      <c r="K352" s="216">
        <f t="shared" si="174"/>
        <v>0.42360694228710527</v>
      </c>
      <c r="L352" s="216">
        <f t="shared" si="174"/>
        <v>0.47499549165671051</v>
      </c>
      <c r="M352" s="216">
        <f t="shared" si="174"/>
        <v>0.45414848440260053</v>
      </c>
      <c r="N352" s="216">
        <f t="shared" si="174"/>
        <v>0.6716594263314658</v>
      </c>
      <c r="O352" s="216">
        <f t="shared" si="174"/>
        <v>0.46898028894107968</v>
      </c>
      <c r="P352" s="216">
        <f t="shared" si="174"/>
        <v>0.42301846353331468</v>
      </c>
      <c r="Q352" s="216">
        <f t="shared" si="174"/>
        <v>0.38302235818432379</v>
      </c>
      <c r="R352" s="216">
        <f t="shared" si="174"/>
        <v>0.23268217724171855</v>
      </c>
      <c r="S352" s="216">
        <f t="shared" si="163"/>
        <v>0.32984279091286478</v>
      </c>
      <c r="T352" s="216">
        <f t="shared" si="163"/>
        <v>0.45163533712035842</v>
      </c>
      <c r="U352" s="216">
        <f t="shared" ref="U352" si="176">(U29/U$90)*100</f>
        <v>0.40815630088986021</v>
      </c>
    </row>
    <row r="353" spans="1:21" x14ac:dyDescent="0.35">
      <c r="A353" s="174" t="s">
        <v>131</v>
      </c>
      <c r="B353" s="411"/>
      <c r="C353" s="177" t="s">
        <v>60</v>
      </c>
      <c r="D353" s="216"/>
      <c r="E353" s="216"/>
      <c r="F353" s="216"/>
      <c r="G353" s="216"/>
      <c r="H353" s="216"/>
      <c r="I353" s="216"/>
      <c r="J353" s="216">
        <f t="shared" si="174"/>
        <v>0.40215346181858835</v>
      </c>
      <c r="K353" s="216">
        <f t="shared" si="174"/>
        <v>0.42360694228710527</v>
      </c>
      <c r="L353" s="216">
        <f t="shared" si="174"/>
        <v>0.47499549165671051</v>
      </c>
      <c r="M353" s="216">
        <f t="shared" si="174"/>
        <v>0.45414848440260053</v>
      </c>
      <c r="N353" s="216">
        <f t="shared" si="174"/>
        <v>0.6716594263314658</v>
      </c>
      <c r="O353" s="216">
        <f t="shared" si="174"/>
        <v>0.46898028894107968</v>
      </c>
      <c r="P353" s="216">
        <f t="shared" si="174"/>
        <v>0.42301846353331468</v>
      </c>
      <c r="Q353" s="216">
        <f t="shared" si="174"/>
        <v>0.38302235818432379</v>
      </c>
      <c r="R353" s="216">
        <f t="shared" si="174"/>
        <v>0.23268217724171855</v>
      </c>
      <c r="S353" s="216">
        <f t="shared" si="163"/>
        <v>0.32984279091286478</v>
      </c>
      <c r="T353" s="216">
        <f t="shared" si="163"/>
        <v>0.45163533712035842</v>
      </c>
      <c r="U353" s="216">
        <f t="shared" ref="U353" si="177">(U30/U$90)*100</f>
        <v>0.40815630088986021</v>
      </c>
    </row>
    <row r="354" spans="1:21" x14ac:dyDescent="0.35">
      <c r="A354" s="174" t="s">
        <v>131</v>
      </c>
      <c r="B354" s="411"/>
      <c r="C354" s="177" t="s">
        <v>61</v>
      </c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</row>
    <row r="355" spans="1:21" x14ac:dyDescent="0.35">
      <c r="A355" s="174" t="s">
        <v>131</v>
      </c>
      <c r="B355" s="411"/>
      <c r="C355" s="177" t="s">
        <v>62</v>
      </c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</row>
    <row r="356" spans="1:21" x14ac:dyDescent="0.35">
      <c r="A356" s="174" t="s">
        <v>131</v>
      </c>
      <c r="B356" s="412"/>
      <c r="C356" s="193" t="s">
        <v>63</v>
      </c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</row>
    <row r="357" spans="1:21" x14ac:dyDescent="0.35">
      <c r="A357" s="174" t="s">
        <v>131</v>
      </c>
      <c r="B357" s="410" t="s">
        <v>7</v>
      </c>
      <c r="C357" s="195" t="s">
        <v>59</v>
      </c>
      <c r="D357" s="216"/>
      <c r="E357" s="216"/>
      <c r="F357" s="216"/>
      <c r="G357" s="216"/>
      <c r="H357" s="216"/>
      <c r="I357" s="216"/>
      <c r="J357" s="216">
        <f t="shared" si="174"/>
        <v>5.341989447671593</v>
      </c>
      <c r="K357" s="216">
        <f t="shared" si="174"/>
        <v>5.5318052318458273</v>
      </c>
      <c r="L357" s="216">
        <f t="shared" si="174"/>
        <v>6.1488122215205108</v>
      </c>
      <c r="M357" s="216">
        <f t="shared" si="174"/>
        <v>6.1365412691336223</v>
      </c>
      <c r="N357" s="216">
        <f t="shared" si="174"/>
        <v>6.0019016370231428</v>
      </c>
      <c r="O357" s="216">
        <f t="shared" si="174"/>
        <v>5.3441053534860341</v>
      </c>
      <c r="P357" s="216">
        <f t="shared" si="174"/>
        <v>5.4921309851011175</v>
      </c>
      <c r="Q357" s="216">
        <f t="shared" si="174"/>
        <v>5.2187033405829792</v>
      </c>
      <c r="R357" s="216">
        <f t="shared" si="174"/>
        <v>4.7977910611520027</v>
      </c>
      <c r="S357" s="216">
        <f t="shared" si="163"/>
        <v>4.7189293964741017</v>
      </c>
      <c r="T357" s="216">
        <f t="shared" si="163"/>
        <v>4.7921935189920228</v>
      </c>
      <c r="U357" s="216">
        <f t="shared" ref="U357" si="178">(U34/U$90)*100</f>
        <v>4.2972689023055741</v>
      </c>
    </row>
    <row r="358" spans="1:21" x14ac:dyDescent="0.35">
      <c r="A358" s="174" t="s">
        <v>131</v>
      </c>
      <c r="B358" s="411"/>
      <c r="C358" s="177" t="s">
        <v>60</v>
      </c>
      <c r="D358" s="216"/>
      <c r="E358" s="216"/>
      <c r="F358" s="216"/>
      <c r="G358" s="216"/>
      <c r="H358" s="216"/>
      <c r="I358" s="216"/>
      <c r="J358" s="216">
        <f t="shared" si="174"/>
        <v>5.341989447671593</v>
      </c>
      <c r="K358" s="216">
        <f t="shared" si="174"/>
        <v>5.5318052318458273</v>
      </c>
      <c r="L358" s="216">
        <f t="shared" si="174"/>
        <v>6.1488122215205108</v>
      </c>
      <c r="M358" s="216">
        <f t="shared" si="174"/>
        <v>6.1365412691336223</v>
      </c>
      <c r="N358" s="216">
        <f t="shared" si="174"/>
        <v>6.0019016370231428</v>
      </c>
      <c r="O358" s="216">
        <f t="shared" si="174"/>
        <v>5.3441053534860341</v>
      </c>
      <c r="P358" s="216">
        <f t="shared" si="174"/>
        <v>5.4921309851011175</v>
      </c>
      <c r="Q358" s="216">
        <f t="shared" si="174"/>
        <v>5.2187033405829792</v>
      </c>
      <c r="R358" s="216">
        <f t="shared" si="174"/>
        <v>4.7977910611520027</v>
      </c>
      <c r="S358" s="216">
        <f t="shared" si="163"/>
        <v>4.7189293964741017</v>
      </c>
      <c r="T358" s="216">
        <f t="shared" si="163"/>
        <v>4.7921935189920228</v>
      </c>
      <c r="U358" s="216">
        <f t="shared" ref="U358" si="179">(U35/U$90)*100</f>
        <v>4.2972689023055741</v>
      </c>
    </row>
    <row r="359" spans="1:21" x14ac:dyDescent="0.35">
      <c r="A359" s="174" t="s">
        <v>131</v>
      </c>
      <c r="B359" s="411"/>
      <c r="C359" s="177" t="s">
        <v>61</v>
      </c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</row>
    <row r="360" spans="1:21" x14ac:dyDescent="0.35">
      <c r="A360" s="174" t="s">
        <v>131</v>
      </c>
      <c r="B360" s="411"/>
      <c r="C360" s="177" t="s">
        <v>62</v>
      </c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</row>
    <row r="361" spans="1:21" x14ac:dyDescent="0.35">
      <c r="A361" s="174" t="s">
        <v>131</v>
      </c>
      <c r="B361" s="412"/>
      <c r="C361" s="193" t="s">
        <v>63</v>
      </c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</row>
    <row r="362" spans="1:21" x14ac:dyDescent="0.35">
      <c r="A362" s="174" t="s">
        <v>131</v>
      </c>
      <c r="B362" s="410" t="s">
        <v>8</v>
      </c>
      <c r="C362" s="195" t="s">
        <v>59</v>
      </c>
      <c r="D362" s="216"/>
      <c r="E362" s="216"/>
      <c r="F362" s="216"/>
      <c r="G362" s="216"/>
      <c r="H362" s="216"/>
      <c r="I362" s="216"/>
      <c r="J362" s="216">
        <f t="shared" si="174"/>
        <v>7.4034513321643699E-3</v>
      </c>
      <c r="K362" s="216">
        <f t="shared" si="174"/>
        <v>1.5837177359145124E-2</v>
      </c>
      <c r="L362" s="216">
        <f t="shared" si="174"/>
        <v>1.01269181114451E-2</v>
      </c>
      <c r="M362" s="216">
        <f t="shared" si="174"/>
        <v>1.1005134834863192E-2</v>
      </c>
      <c r="N362" s="216">
        <f t="shared" si="174"/>
        <v>1.9701045975145274E-2</v>
      </c>
      <c r="O362" s="216">
        <f t="shared" si="174"/>
        <v>1.5794394521406241E-2</v>
      </c>
      <c r="P362" s="216">
        <f t="shared" si="174"/>
        <v>1.8277311648854908E-2</v>
      </c>
      <c r="Q362" s="216">
        <f t="shared" si="174"/>
        <v>1.0595601946662326E-2</v>
      </c>
      <c r="R362" s="216">
        <f t="shared" si="174"/>
        <v>7.809665237930228E-3</v>
      </c>
      <c r="S362" s="216">
        <f t="shared" si="163"/>
        <v>1.2664279127502469E-2</v>
      </c>
      <c r="T362" s="216">
        <f t="shared" si="163"/>
        <v>8.3465159385365285E-3</v>
      </c>
      <c r="U362" s="216">
        <f t="shared" ref="U362" si="180">(U39/U$90)*100</f>
        <v>1.8803227466498859E-2</v>
      </c>
    </row>
    <row r="363" spans="1:21" x14ac:dyDescent="0.35">
      <c r="A363" s="174" t="s">
        <v>131</v>
      </c>
      <c r="B363" s="411"/>
      <c r="C363" s="177" t="s">
        <v>60</v>
      </c>
      <c r="D363" s="216"/>
      <c r="E363" s="216"/>
      <c r="F363" s="216"/>
      <c r="G363" s="216"/>
      <c r="H363" s="216"/>
      <c r="I363" s="216"/>
      <c r="J363" s="216">
        <f t="shared" si="174"/>
        <v>7.4034513321643699E-3</v>
      </c>
      <c r="K363" s="216">
        <f t="shared" si="174"/>
        <v>1.5837177359145124E-2</v>
      </c>
      <c r="L363" s="216">
        <f t="shared" si="174"/>
        <v>1.01269181114451E-2</v>
      </c>
      <c r="M363" s="216">
        <f t="shared" si="174"/>
        <v>1.1005134834863192E-2</v>
      </c>
      <c r="N363" s="216">
        <f t="shared" si="174"/>
        <v>1.9701045975145274E-2</v>
      </c>
      <c r="O363" s="216">
        <f t="shared" si="174"/>
        <v>1.5794394521406241E-2</v>
      </c>
      <c r="P363" s="216">
        <f t="shared" si="174"/>
        <v>1.8277311648854908E-2</v>
      </c>
      <c r="Q363" s="216">
        <f t="shared" si="174"/>
        <v>1.0595601946662326E-2</v>
      </c>
      <c r="R363" s="216">
        <f t="shared" si="174"/>
        <v>7.809665237930228E-3</v>
      </c>
      <c r="S363" s="216">
        <f t="shared" si="163"/>
        <v>1.2664279127502469E-2</v>
      </c>
      <c r="T363" s="216">
        <f t="shared" si="163"/>
        <v>8.3465159385365285E-3</v>
      </c>
      <c r="U363" s="216">
        <f t="shared" ref="U363" si="181">(U40/U$90)*100</f>
        <v>1.8803227466498859E-2</v>
      </c>
    </row>
    <row r="364" spans="1:21" x14ac:dyDescent="0.35">
      <c r="A364" s="174" t="s">
        <v>131</v>
      </c>
      <c r="B364" s="411"/>
      <c r="C364" s="177" t="s">
        <v>61</v>
      </c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</row>
    <row r="365" spans="1:21" x14ac:dyDescent="0.35">
      <c r="A365" s="174" t="s">
        <v>131</v>
      </c>
      <c r="B365" s="411"/>
      <c r="C365" s="177" t="s">
        <v>62</v>
      </c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</row>
    <row r="366" spans="1:21" x14ac:dyDescent="0.35">
      <c r="A366" s="174" t="s">
        <v>131</v>
      </c>
      <c r="B366" s="412"/>
      <c r="C366" s="193" t="s">
        <v>63</v>
      </c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5"/>
      <c r="O366" s="215"/>
      <c r="P366" s="215"/>
      <c r="Q366" s="215"/>
      <c r="R366" s="215"/>
      <c r="S366" s="215"/>
      <c r="T366" s="215"/>
      <c r="U366" s="215"/>
    </row>
    <row r="367" spans="1:21" x14ac:dyDescent="0.35">
      <c r="A367" s="174" t="s">
        <v>131</v>
      </c>
      <c r="B367" s="410" t="s">
        <v>9</v>
      </c>
      <c r="C367" s="195" t="s">
        <v>59</v>
      </c>
      <c r="D367" s="216"/>
      <c r="E367" s="216"/>
      <c r="F367" s="216"/>
      <c r="G367" s="216"/>
      <c r="H367" s="216"/>
      <c r="I367" s="216"/>
      <c r="J367" s="216">
        <f t="shared" ref="J367:R382" si="182">(J44/J$90)*100</f>
        <v>0.25340812378052602</v>
      </c>
      <c r="K367" s="216">
        <f t="shared" si="182"/>
        <v>0.27516850756710132</v>
      </c>
      <c r="L367" s="216">
        <f t="shared" si="182"/>
        <v>0.34595617815733354</v>
      </c>
      <c r="M367" s="216">
        <f t="shared" si="182"/>
        <v>0.43479799233154398</v>
      </c>
      <c r="N367" s="216">
        <f t="shared" si="182"/>
        <v>0.41385075763857998</v>
      </c>
      <c r="O367" s="216">
        <f t="shared" si="182"/>
        <v>0.34035288937817182</v>
      </c>
      <c r="P367" s="216">
        <f t="shared" si="182"/>
        <v>0.34129502799647327</v>
      </c>
      <c r="Q367" s="216">
        <f t="shared" si="182"/>
        <v>0.36691265057634881</v>
      </c>
      <c r="R367" s="216">
        <f t="shared" si="182"/>
        <v>0.53217200544321419</v>
      </c>
      <c r="S367" s="216">
        <f t="shared" si="163"/>
        <v>0.5251431776543718</v>
      </c>
      <c r="T367" s="216">
        <f t="shared" si="163"/>
        <v>0.57724323058429161</v>
      </c>
      <c r="U367" s="216">
        <f t="shared" ref="U367" si="183">(U44/U$90)*100</f>
        <v>0.50255464538682781</v>
      </c>
    </row>
    <row r="368" spans="1:21" x14ac:dyDescent="0.35">
      <c r="A368" s="174" t="s">
        <v>131</v>
      </c>
      <c r="B368" s="411"/>
      <c r="C368" s="177" t="s">
        <v>60</v>
      </c>
      <c r="D368" s="216"/>
      <c r="E368" s="216"/>
      <c r="F368" s="216"/>
      <c r="G368" s="216"/>
      <c r="H368" s="216"/>
      <c r="I368" s="216"/>
      <c r="J368" s="216">
        <f t="shared" si="182"/>
        <v>0.25340812378052602</v>
      </c>
      <c r="K368" s="216">
        <f t="shared" si="182"/>
        <v>0.27516850756710132</v>
      </c>
      <c r="L368" s="216">
        <f t="shared" si="182"/>
        <v>0.34595617815733354</v>
      </c>
      <c r="M368" s="216">
        <f t="shared" si="182"/>
        <v>0.43479799233154398</v>
      </c>
      <c r="N368" s="216">
        <f t="shared" si="182"/>
        <v>0.41385075763857998</v>
      </c>
      <c r="O368" s="216">
        <f t="shared" si="182"/>
        <v>0.34035288937817182</v>
      </c>
      <c r="P368" s="216">
        <f t="shared" si="182"/>
        <v>0.34129502799647327</v>
      </c>
      <c r="Q368" s="216">
        <f t="shared" si="182"/>
        <v>0.36691265057634881</v>
      </c>
      <c r="R368" s="216">
        <f t="shared" si="182"/>
        <v>0.53217200544321419</v>
      </c>
      <c r="S368" s="216">
        <f t="shared" si="163"/>
        <v>0.5251431776543718</v>
      </c>
      <c r="T368" s="216">
        <f t="shared" si="163"/>
        <v>0.57724323058429161</v>
      </c>
      <c r="U368" s="216">
        <f t="shared" ref="U368" si="184">(U45/U$90)*100</f>
        <v>0.50255464538682781</v>
      </c>
    </row>
    <row r="369" spans="1:21" x14ac:dyDescent="0.35">
      <c r="A369" s="174" t="s">
        <v>131</v>
      </c>
      <c r="B369" s="411"/>
      <c r="C369" s="177" t="s">
        <v>61</v>
      </c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</row>
    <row r="370" spans="1:21" x14ac:dyDescent="0.35">
      <c r="A370" s="174" t="s">
        <v>131</v>
      </c>
      <c r="B370" s="411"/>
      <c r="C370" s="177" t="s">
        <v>62</v>
      </c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</row>
    <row r="371" spans="1:21" x14ac:dyDescent="0.35">
      <c r="A371" s="174" t="s">
        <v>131</v>
      </c>
      <c r="B371" s="412"/>
      <c r="C371" s="193" t="s">
        <v>63</v>
      </c>
      <c r="D371" s="215"/>
      <c r="E371" s="215"/>
      <c r="F371" s="215"/>
      <c r="G371" s="215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</row>
    <row r="372" spans="1:21" x14ac:dyDescent="0.35">
      <c r="A372" s="174" t="s">
        <v>131</v>
      </c>
      <c r="B372" s="410" t="s">
        <v>1</v>
      </c>
      <c r="C372" s="195" t="s">
        <v>59</v>
      </c>
      <c r="D372" s="216"/>
      <c r="E372" s="216"/>
      <c r="F372" s="216"/>
      <c r="G372" s="216"/>
      <c r="H372" s="216"/>
      <c r="I372" s="216"/>
      <c r="J372" s="216">
        <f t="shared" si="182"/>
        <v>0.51632777590033407</v>
      </c>
      <c r="K372" s="216">
        <f t="shared" si="182"/>
        <v>0.72864730521120857</v>
      </c>
      <c r="L372" s="216">
        <f t="shared" si="182"/>
        <v>0.97769226413045052</v>
      </c>
      <c r="M372" s="216">
        <f t="shared" si="182"/>
        <v>0.70223496963339238</v>
      </c>
      <c r="N372" s="216">
        <f t="shared" si="182"/>
        <v>1.0221112043030873</v>
      </c>
      <c r="O372" s="216">
        <f t="shared" si="182"/>
        <v>1.0639319091561699</v>
      </c>
      <c r="P372" s="216">
        <f t="shared" si="182"/>
        <v>1.2056344123844305</v>
      </c>
      <c r="Q372" s="216">
        <f t="shared" si="182"/>
        <v>1.1401420103504123</v>
      </c>
      <c r="R372" s="216">
        <f t="shared" si="182"/>
        <v>1.0033739826356631</v>
      </c>
      <c r="S372" s="216">
        <f t="shared" si="163"/>
        <v>0.97937657794201738</v>
      </c>
      <c r="T372" s="216">
        <f t="shared" si="163"/>
        <v>1.3107477333371447</v>
      </c>
      <c r="U372" s="216">
        <f t="shared" ref="U372" si="185">(U49/U$90)*100</f>
        <v>0.94778731627324342</v>
      </c>
    </row>
    <row r="373" spans="1:21" x14ac:dyDescent="0.35">
      <c r="A373" s="174" t="s">
        <v>131</v>
      </c>
      <c r="B373" s="411"/>
      <c r="C373" s="177" t="s">
        <v>60</v>
      </c>
      <c r="D373" s="216"/>
      <c r="E373" s="216"/>
      <c r="F373" s="216"/>
      <c r="G373" s="216"/>
      <c r="H373" s="216"/>
      <c r="I373" s="216"/>
      <c r="J373" s="216">
        <f t="shared" si="182"/>
        <v>0.51632777590033407</v>
      </c>
      <c r="K373" s="216">
        <f t="shared" si="182"/>
        <v>0.72864730521120857</v>
      </c>
      <c r="L373" s="216">
        <f t="shared" si="182"/>
        <v>0.97769226413045052</v>
      </c>
      <c r="M373" s="216">
        <f t="shared" si="182"/>
        <v>0.70223496963339238</v>
      </c>
      <c r="N373" s="216">
        <f t="shared" si="182"/>
        <v>1.0221112043030873</v>
      </c>
      <c r="O373" s="216">
        <f t="shared" si="182"/>
        <v>1.0639319091561699</v>
      </c>
      <c r="P373" s="216">
        <f t="shared" si="182"/>
        <v>1.2056344123844305</v>
      </c>
      <c r="Q373" s="216">
        <f t="shared" si="182"/>
        <v>1.1401420103504123</v>
      </c>
      <c r="R373" s="216">
        <f t="shared" si="182"/>
        <v>1.0033739826356631</v>
      </c>
      <c r="S373" s="216">
        <f t="shared" si="163"/>
        <v>0.97937657794201738</v>
      </c>
      <c r="T373" s="216">
        <f t="shared" si="163"/>
        <v>1.3107477333371447</v>
      </c>
      <c r="U373" s="216">
        <f t="shared" ref="U373" si="186">(U50/U$90)*100</f>
        <v>0.94778731627324342</v>
      </c>
    </row>
    <row r="374" spans="1:21" x14ac:dyDescent="0.35">
      <c r="A374" s="174" t="s">
        <v>131</v>
      </c>
      <c r="B374" s="411"/>
      <c r="C374" s="177" t="s">
        <v>61</v>
      </c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</row>
    <row r="375" spans="1:21" x14ac:dyDescent="0.35">
      <c r="A375" s="174" t="s">
        <v>131</v>
      </c>
      <c r="B375" s="411"/>
      <c r="C375" s="177" t="s">
        <v>62</v>
      </c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</row>
    <row r="376" spans="1:21" x14ac:dyDescent="0.35">
      <c r="A376" s="174" t="s">
        <v>131</v>
      </c>
      <c r="B376" s="412"/>
      <c r="C376" s="193" t="s">
        <v>63</v>
      </c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215"/>
      <c r="P376" s="215"/>
      <c r="Q376" s="215"/>
      <c r="R376" s="215"/>
      <c r="S376" s="215"/>
      <c r="T376" s="215"/>
      <c r="U376" s="215"/>
    </row>
    <row r="377" spans="1:21" x14ac:dyDescent="0.35">
      <c r="A377" s="174" t="s">
        <v>131</v>
      </c>
      <c r="B377" s="393" t="s">
        <v>166</v>
      </c>
      <c r="C377" s="195" t="s">
        <v>59</v>
      </c>
      <c r="D377" s="216"/>
      <c r="E377" s="216"/>
      <c r="F377" s="216"/>
      <c r="G377" s="216"/>
      <c r="H377" s="216"/>
      <c r="I377" s="216"/>
      <c r="J377" s="216">
        <f t="shared" si="182"/>
        <v>9.3841803426064019E-2</v>
      </c>
      <c r="K377" s="216">
        <f t="shared" si="182"/>
        <v>7.8382599036890627E-2</v>
      </c>
      <c r="L377" s="216">
        <f t="shared" si="182"/>
        <v>8.9799657429023932E-2</v>
      </c>
      <c r="M377" s="216">
        <f t="shared" si="182"/>
        <v>8.3307162585860184E-2</v>
      </c>
      <c r="N377" s="216">
        <f t="shared" si="182"/>
        <v>8.9327749791564437E-2</v>
      </c>
      <c r="O377" s="216">
        <f t="shared" si="182"/>
        <v>0.17676287992571607</v>
      </c>
      <c r="P377" s="216">
        <f t="shared" si="182"/>
        <v>0.10361094730501615</v>
      </c>
      <c r="Q377" s="216">
        <f t="shared" si="182"/>
        <v>0.10326053027793088</v>
      </c>
      <c r="R377" s="216">
        <f t="shared" si="182"/>
        <v>0.16869128129538072</v>
      </c>
      <c r="S377" s="216">
        <f t="shared" si="163"/>
        <v>9.1148291352210017E-2</v>
      </c>
      <c r="T377" s="216">
        <f t="shared" si="163"/>
        <v>9.8593062256176742E-2</v>
      </c>
      <c r="U377" s="216">
        <f t="shared" ref="U377" si="187">(U54/U$90)*100</f>
        <v>0.11647308328794623</v>
      </c>
    </row>
    <row r="378" spans="1:21" x14ac:dyDescent="0.35">
      <c r="A378" s="174" t="s">
        <v>131</v>
      </c>
      <c r="B378" s="390"/>
      <c r="C378" s="177" t="s">
        <v>60</v>
      </c>
      <c r="D378" s="216"/>
      <c r="E378" s="216"/>
      <c r="F378" s="216"/>
      <c r="G378" s="216"/>
      <c r="H378" s="216"/>
      <c r="I378" s="216"/>
      <c r="J378" s="216">
        <f t="shared" si="182"/>
        <v>9.3841803426064019E-2</v>
      </c>
      <c r="K378" s="216">
        <f t="shared" si="182"/>
        <v>7.8382599036890627E-2</v>
      </c>
      <c r="L378" s="216">
        <f t="shared" si="182"/>
        <v>8.9799657429023932E-2</v>
      </c>
      <c r="M378" s="216">
        <f t="shared" si="182"/>
        <v>8.3307162585860184E-2</v>
      </c>
      <c r="N378" s="216">
        <f t="shared" si="182"/>
        <v>8.9327749791564437E-2</v>
      </c>
      <c r="O378" s="216">
        <f t="shared" si="182"/>
        <v>0.17676287992571607</v>
      </c>
      <c r="P378" s="216">
        <f t="shared" si="182"/>
        <v>0.10361094730501615</v>
      </c>
      <c r="Q378" s="216">
        <f t="shared" si="182"/>
        <v>0.10326053027793088</v>
      </c>
      <c r="R378" s="216">
        <f t="shared" si="182"/>
        <v>0.16869128129538072</v>
      </c>
      <c r="S378" s="216">
        <f t="shared" si="163"/>
        <v>9.1148291352210017E-2</v>
      </c>
      <c r="T378" s="216">
        <f t="shared" si="163"/>
        <v>9.8593062256176742E-2</v>
      </c>
      <c r="U378" s="216">
        <f t="shared" ref="U378" si="188">(U55/U$90)*100</f>
        <v>0.11647308328794623</v>
      </c>
    </row>
    <row r="379" spans="1:21" x14ac:dyDescent="0.35">
      <c r="A379" s="174" t="s">
        <v>131</v>
      </c>
      <c r="B379" s="390"/>
      <c r="C379" s="177" t="s">
        <v>61</v>
      </c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</row>
    <row r="380" spans="1:21" x14ac:dyDescent="0.35">
      <c r="A380" s="174" t="s">
        <v>131</v>
      </c>
      <c r="B380" s="390"/>
      <c r="C380" s="177" t="s">
        <v>62</v>
      </c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</row>
    <row r="381" spans="1:21" x14ac:dyDescent="0.35">
      <c r="A381" s="174" t="s">
        <v>131</v>
      </c>
      <c r="B381" s="391"/>
      <c r="C381" s="193" t="s">
        <v>63</v>
      </c>
      <c r="D381" s="215"/>
      <c r="E381" s="215"/>
      <c r="F381" s="215"/>
      <c r="G381" s="215"/>
      <c r="H381" s="215"/>
      <c r="I381" s="215"/>
      <c r="J381" s="215"/>
      <c r="K381" s="215"/>
      <c r="L381" s="215"/>
      <c r="M381" s="215"/>
      <c r="N381" s="215"/>
      <c r="O381" s="215"/>
      <c r="P381" s="215"/>
      <c r="Q381" s="215"/>
      <c r="R381" s="215"/>
      <c r="S381" s="215"/>
      <c r="T381" s="215"/>
      <c r="U381" s="215"/>
    </row>
    <row r="382" spans="1:21" x14ac:dyDescent="0.35">
      <c r="A382" s="174" t="s">
        <v>131</v>
      </c>
      <c r="B382" s="410" t="s">
        <v>11</v>
      </c>
      <c r="C382" s="195" t="s">
        <v>59</v>
      </c>
      <c r="D382" s="216"/>
      <c r="E382" s="216"/>
      <c r="F382" s="216"/>
      <c r="G382" s="216"/>
      <c r="H382" s="216"/>
      <c r="I382" s="216"/>
      <c r="J382" s="216">
        <f t="shared" si="182"/>
        <v>0.45058886936779202</v>
      </c>
      <c r="K382" s="216">
        <f t="shared" si="182"/>
        <v>0.49492322136416284</v>
      </c>
      <c r="L382" s="216">
        <f t="shared" si="182"/>
        <v>0.55999848985561085</v>
      </c>
      <c r="M382" s="216">
        <f t="shared" si="182"/>
        <v>0.65656976047604654</v>
      </c>
      <c r="N382" s="216">
        <f t="shared" si="182"/>
        <v>0.61111880171109112</v>
      </c>
      <c r="O382" s="216">
        <f t="shared" si="182"/>
        <v>0.47681415509373826</v>
      </c>
      <c r="P382" s="216">
        <f t="shared" si="182"/>
        <v>0.5142469632649026</v>
      </c>
      <c r="Q382" s="216">
        <f t="shared" si="182"/>
        <v>0.56223911158806106</v>
      </c>
      <c r="R382" s="216">
        <f t="shared" si="182"/>
        <v>0.54145128199250403</v>
      </c>
      <c r="S382" s="216">
        <f t="shared" si="163"/>
        <v>0.52614194676339954</v>
      </c>
      <c r="T382" s="216">
        <f t="shared" si="163"/>
        <v>0.64685875966344486</v>
      </c>
      <c r="U382" s="216">
        <f t="shared" ref="U382" si="189">(U59/U$90)*100</f>
        <v>0.75651993096610592</v>
      </c>
    </row>
    <row r="383" spans="1:21" x14ac:dyDescent="0.35">
      <c r="A383" s="174" t="s">
        <v>131</v>
      </c>
      <c r="B383" s="411"/>
      <c r="C383" s="177" t="s">
        <v>60</v>
      </c>
      <c r="D383" s="216"/>
      <c r="E383" s="216"/>
      <c r="F383" s="216"/>
      <c r="G383" s="216"/>
      <c r="H383" s="216"/>
      <c r="I383" s="216"/>
      <c r="J383" s="216">
        <f t="shared" ref="J383:R393" si="190">(J60/J$90)*100</f>
        <v>0.45058886936779202</v>
      </c>
      <c r="K383" s="216">
        <f t="shared" si="190"/>
        <v>0.49492322136416284</v>
      </c>
      <c r="L383" s="216">
        <f t="shared" si="190"/>
        <v>0.55999848985561085</v>
      </c>
      <c r="M383" s="216">
        <f t="shared" si="190"/>
        <v>0.65656976047604654</v>
      </c>
      <c r="N383" s="216">
        <f t="shared" si="190"/>
        <v>0.61111880171109112</v>
      </c>
      <c r="O383" s="216">
        <f t="shared" si="190"/>
        <v>0.47681415509373826</v>
      </c>
      <c r="P383" s="216">
        <f t="shared" si="190"/>
        <v>0.5142469632649026</v>
      </c>
      <c r="Q383" s="216">
        <f t="shared" si="190"/>
        <v>0.56223911158806106</v>
      </c>
      <c r="R383" s="216">
        <f t="shared" si="190"/>
        <v>0.54145128199250403</v>
      </c>
      <c r="S383" s="216">
        <f t="shared" si="163"/>
        <v>0.52614194676339954</v>
      </c>
      <c r="T383" s="216">
        <f t="shared" si="163"/>
        <v>0.64685875966344486</v>
      </c>
      <c r="U383" s="216">
        <f t="shared" ref="U383" si="191">(U60/U$90)*100</f>
        <v>0.75651993096610592</v>
      </c>
    </row>
    <row r="384" spans="1:21" x14ac:dyDescent="0.35">
      <c r="A384" s="174" t="s">
        <v>131</v>
      </c>
      <c r="B384" s="411"/>
      <c r="C384" s="177" t="s">
        <v>61</v>
      </c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</row>
    <row r="385" spans="1:21" x14ac:dyDescent="0.35">
      <c r="A385" s="174" t="s">
        <v>131</v>
      </c>
      <c r="B385" s="411"/>
      <c r="C385" s="177" t="s">
        <v>62</v>
      </c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</row>
    <row r="386" spans="1:21" x14ac:dyDescent="0.35">
      <c r="A386" s="174" t="s">
        <v>131</v>
      </c>
      <c r="B386" s="412"/>
      <c r="C386" s="193" t="s">
        <v>63</v>
      </c>
      <c r="D386" s="215"/>
      <c r="E386" s="215"/>
      <c r="F386" s="215"/>
      <c r="G386" s="215"/>
      <c r="H386" s="215"/>
      <c r="I386" s="215"/>
      <c r="J386" s="215"/>
      <c r="K386" s="215"/>
      <c r="L386" s="215"/>
      <c r="M386" s="215"/>
      <c r="N386" s="215"/>
      <c r="O386" s="215"/>
      <c r="P386" s="215"/>
      <c r="Q386" s="215"/>
      <c r="R386" s="215"/>
      <c r="S386" s="215"/>
      <c r="T386" s="215"/>
      <c r="U386" s="215"/>
    </row>
    <row r="387" spans="1:21" x14ac:dyDescent="0.35">
      <c r="A387" s="174" t="s">
        <v>131</v>
      </c>
      <c r="B387" s="410" t="s">
        <v>12</v>
      </c>
      <c r="C387" s="195" t="s">
        <v>59</v>
      </c>
      <c r="D387" s="217"/>
      <c r="E387" s="217"/>
      <c r="F387" s="217"/>
      <c r="G387" s="217"/>
      <c r="H387" s="217"/>
      <c r="I387" s="217"/>
      <c r="J387" s="217">
        <f t="shared" si="190"/>
        <v>1.3267934501112066</v>
      </c>
      <c r="K387" s="217">
        <f t="shared" si="190"/>
        <v>1.0728920292433317</v>
      </c>
      <c r="L387" s="217">
        <f t="shared" si="190"/>
        <v>1.260006643028776</v>
      </c>
      <c r="M387" s="217">
        <f t="shared" si="190"/>
        <v>1.104852093183966</v>
      </c>
      <c r="N387" s="217">
        <f t="shared" si="190"/>
        <v>1.031222211014073</v>
      </c>
      <c r="O387" s="217">
        <f t="shared" si="190"/>
        <v>0.76017288548081374</v>
      </c>
      <c r="P387" s="217">
        <f t="shared" si="190"/>
        <v>0.86376103392108106</v>
      </c>
      <c r="Q387" s="217">
        <f t="shared" si="190"/>
        <v>0.85326542209164369</v>
      </c>
      <c r="R387" s="217">
        <f t="shared" si="190"/>
        <v>0.95186536225055263</v>
      </c>
      <c r="S387" s="217">
        <f t="shared" si="163"/>
        <v>0.99322919425306555</v>
      </c>
      <c r="T387" s="217">
        <f t="shared" si="163"/>
        <v>1.0573603928202047</v>
      </c>
      <c r="U387" s="217">
        <f t="shared" ref="U387" si="192">(U64/U$90)*100</f>
        <v>0.8750360025498678</v>
      </c>
    </row>
    <row r="388" spans="1:21" x14ac:dyDescent="0.35">
      <c r="A388" s="174" t="s">
        <v>131</v>
      </c>
      <c r="B388" s="411"/>
      <c r="C388" s="177" t="s">
        <v>60</v>
      </c>
      <c r="D388" s="219"/>
      <c r="E388" s="219"/>
      <c r="F388" s="219"/>
      <c r="G388" s="219"/>
      <c r="H388" s="219"/>
      <c r="I388" s="219"/>
      <c r="J388" s="219">
        <f t="shared" si="190"/>
        <v>1.3267934501112066</v>
      </c>
      <c r="K388" s="219">
        <f t="shared" si="190"/>
        <v>1.0728920292433317</v>
      </c>
      <c r="L388" s="219">
        <f t="shared" si="190"/>
        <v>1.260006643028776</v>
      </c>
      <c r="M388" s="219">
        <f t="shared" si="190"/>
        <v>1.104852093183966</v>
      </c>
      <c r="N388" s="219">
        <f t="shared" si="190"/>
        <v>1.031222211014073</v>
      </c>
      <c r="O388" s="219">
        <f t="shared" si="190"/>
        <v>0.76017288548081374</v>
      </c>
      <c r="P388" s="219">
        <f t="shared" si="190"/>
        <v>0.86376103392108106</v>
      </c>
      <c r="Q388" s="219">
        <f t="shared" si="190"/>
        <v>0.85326542209164369</v>
      </c>
      <c r="R388" s="219">
        <f t="shared" si="190"/>
        <v>0.95186536225055263</v>
      </c>
      <c r="S388" s="219">
        <f t="shared" si="163"/>
        <v>0.99322919425306555</v>
      </c>
      <c r="T388" s="219">
        <f t="shared" si="163"/>
        <v>1.0573603928202047</v>
      </c>
      <c r="U388" s="219">
        <f t="shared" ref="U388" si="193">(U65/U$90)*100</f>
        <v>0.8750360025498678</v>
      </c>
    </row>
    <row r="389" spans="1:21" x14ac:dyDescent="0.35">
      <c r="A389" s="174" t="s">
        <v>131</v>
      </c>
      <c r="B389" s="411"/>
      <c r="C389" s="177" t="s">
        <v>61</v>
      </c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19"/>
    </row>
    <row r="390" spans="1:21" x14ac:dyDescent="0.35">
      <c r="A390" s="174" t="s">
        <v>131</v>
      </c>
      <c r="B390" s="411"/>
      <c r="C390" s="177" t="s">
        <v>62</v>
      </c>
      <c r="D390" s="219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19"/>
      <c r="R390" s="219"/>
      <c r="S390" s="219"/>
      <c r="T390" s="219"/>
      <c r="U390" s="219"/>
    </row>
    <row r="391" spans="1:21" ht="15" thickBot="1" x14ac:dyDescent="0.4">
      <c r="A391" s="174" t="s">
        <v>131</v>
      </c>
      <c r="B391" s="414"/>
      <c r="C391" s="196" t="s">
        <v>63</v>
      </c>
      <c r="D391" s="220"/>
      <c r="E391" s="220"/>
      <c r="F391" s="220"/>
      <c r="G391" s="220"/>
      <c r="H391" s="220"/>
      <c r="I391" s="220"/>
      <c r="J391" s="220">
        <f t="shared" si="190"/>
        <v>0</v>
      </c>
      <c r="K391" s="220">
        <f t="shared" si="190"/>
        <v>0</v>
      </c>
      <c r="L391" s="220">
        <f t="shared" si="190"/>
        <v>0</v>
      </c>
      <c r="M391" s="220">
        <f t="shared" si="190"/>
        <v>0</v>
      </c>
      <c r="N391" s="220">
        <f t="shared" si="190"/>
        <v>0</v>
      </c>
      <c r="O391" s="220">
        <f t="shared" si="190"/>
        <v>0</v>
      </c>
      <c r="P391" s="220">
        <f t="shared" si="190"/>
        <v>0</v>
      </c>
      <c r="Q391" s="220">
        <f t="shared" si="190"/>
        <v>0</v>
      </c>
      <c r="R391" s="220">
        <f t="shared" si="190"/>
        <v>0</v>
      </c>
      <c r="S391" s="220">
        <f t="shared" si="163"/>
        <v>0</v>
      </c>
      <c r="T391" s="220">
        <f t="shared" si="163"/>
        <v>0</v>
      </c>
      <c r="U391" s="220">
        <f t="shared" ref="U391" si="194">(U68/U$90)*100</f>
        <v>0</v>
      </c>
    </row>
    <row r="392" spans="1:21" x14ac:dyDescent="0.35">
      <c r="A392" s="174" t="s">
        <v>131</v>
      </c>
      <c r="B392" s="408" t="s">
        <v>92</v>
      </c>
      <c r="C392" s="191" t="s">
        <v>59</v>
      </c>
      <c r="D392" s="216"/>
      <c r="E392" s="216"/>
      <c r="F392" s="216"/>
      <c r="G392" s="216"/>
      <c r="H392" s="216"/>
      <c r="I392" s="216"/>
      <c r="J392" s="216">
        <f t="shared" si="190"/>
        <v>4.9379509477101218</v>
      </c>
      <c r="K392" s="216">
        <f t="shared" si="190"/>
        <v>5.1320944676853664</v>
      </c>
      <c r="L392" s="216">
        <f t="shared" si="190"/>
        <v>5.6828362852582428</v>
      </c>
      <c r="M392" s="216">
        <f t="shared" si="190"/>
        <v>5.6226331944636607</v>
      </c>
      <c r="N392" s="216">
        <f t="shared" si="190"/>
        <v>5.5503272401069754</v>
      </c>
      <c r="O392" s="216">
        <f t="shared" si="190"/>
        <v>4.9751651857614627</v>
      </c>
      <c r="P392" s="216">
        <f t="shared" si="190"/>
        <v>5.0266342962832686</v>
      </c>
      <c r="Q392" s="216">
        <f t="shared" si="190"/>
        <v>4.7655350359684743</v>
      </c>
      <c r="R392" s="216">
        <f t="shared" si="190"/>
        <v>4.0934955411584584</v>
      </c>
      <c r="S392" s="216">
        <f t="shared" si="163"/>
        <v>4.0438831418639198</v>
      </c>
      <c r="T392" s="216">
        <f t="shared" si="163"/>
        <v>4.0716252352442996</v>
      </c>
      <c r="U392" s="216">
        <f t="shared" ref="U392" si="195">(U69/U$90)*100</f>
        <v>3.643075839456611</v>
      </c>
    </row>
    <row r="393" spans="1:21" x14ac:dyDescent="0.35">
      <c r="A393" s="174" t="s">
        <v>131</v>
      </c>
      <c r="B393" s="408"/>
      <c r="C393" s="177" t="s">
        <v>60</v>
      </c>
      <c r="D393" s="219"/>
      <c r="E393" s="219"/>
      <c r="F393" s="219"/>
      <c r="G393" s="219"/>
      <c r="H393" s="219"/>
      <c r="I393" s="219"/>
      <c r="J393" s="219">
        <f t="shared" si="190"/>
        <v>4.9379509477101218</v>
      </c>
      <c r="K393" s="219">
        <f t="shared" si="190"/>
        <v>5.1320944676853664</v>
      </c>
      <c r="L393" s="219">
        <f t="shared" si="190"/>
        <v>5.6828362852582428</v>
      </c>
      <c r="M393" s="219">
        <f t="shared" si="190"/>
        <v>5.6226331944636607</v>
      </c>
      <c r="N393" s="219">
        <f t="shared" si="190"/>
        <v>5.5503272401069754</v>
      </c>
      <c r="O393" s="219">
        <f t="shared" si="190"/>
        <v>4.9751651857614627</v>
      </c>
      <c r="P393" s="219">
        <f t="shared" si="190"/>
        <v>5.0266342962832686</v>
      </c>
      <c r="Q393" s="219">
        <f t="shared" si="190"/>
        <v>4.7655350359684743</v>
      </c>
      <c r="R393" s="219">
        <f t="shared" si="190"/>
        <v>4.0934955411584584</v>
      </c>
      <c r="S393" s="219">
        <f t="shared" si="163"/>
        <v>4.0438831418639198</v>
      </c>
      <c r="T393" s="219">
        <f t="shared" si="163"/>
        <v>4.0716252352442996</v>
      </c>
      <c r="U393" s="219">
        <f t="shared" ref="U393" si="196">(U70/U$90)*100</f>
        <v>3.643075839456611</v>
      </c>
    </row>
    <row r="394" spans="1:21" x14ac:dyDescent="0.35">
      <c r="A394" s="174" t="s">
        <v>131</v>
      </c>
      <c r="B394" s="408"/>
      <c r="C394" s="177" t="s">
        <v>61</v>
      </c>
      <c r="D394" s="219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</row>
    <row r="395" spans="1:21" x14ac:dyDescent="0.35">
      <c r="A395" s="174" t="s">
        <v>131</v>
      </c>
      <c r="B395" s="408"/>
      <c r="C395" s="177" t="s">
        <v>62</v>
      </c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19"/>
      <c r="R395" s="219"/>
      <c r="S395" s="219"/>
      <c r="T395" s="219"/>
      <c r="U395" s="219"/>
    </row>
    <row r="396" spans="1:21" x14ac:dyDescent="0.35">
      <c r="A396" s="174" t="s">
        <v>131</v>
      </c>
      <c r="B396" s="409"/>
      <c r="C396" s="198" t="s">
        <v>63</v>
      </c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</row>
    <row r="397" spans="1:21" x14ac:dyDescent="0.35">
      <c r="A397" s="174" t="s">
        <v>131</v>
      </c>
      <c r="B397" s="410" t="s">
        <v>93</v>
      </c>
      <c r="C397" s="195" t="s">
        <v>59</v>
      </c>
      <c r="D397" s="216"/>
      <c r="E397" s="216"/>
      <c r="F397" s="216"/>
      <c r="G397" s="216"/>
      <c r="H397" s="216"/>
      <c r="I397" s="216"/>
      <c r="J397" s="216">
        <f t="shared" ref="J397:R397" si="197">(J74/J$90)*100</f>
        <v>6.6551919166686513E-2</v>
      </c>
      <c r="K397" s="216">
        <f t="shared" si="197"/>
        <v>6.6601045240644113E-2</v>
      </c>
      <c r="L397" s="216">
        <f t="shared" si="197"/>
        <v>9.3965177286762833E-2</v>
      </c>
      <c r="M397" s="216">
        <f t="shared" si="197"/>
        <v>8.2843531628293887E-2</v>
      </c>
      <c r="N397" s="216">
        <f t="shared" si="197"/>
        <v>7.6049693499585458E-2</v>
      </c>
      <c r="O397" s="216">
        <f t="shared" si="197"/>
        <v>7.0259147439694108E-2</v>
      </c>
      <c r="P397" s="216">
        <f t="shared" si="197"/>
        <v>7.9481878447830917E-2</v>
      </c>
      <c r="Q397" s="216">
        <f t="shared" si="197"/>
        <v>6.8818168422417362E-3</v>
      </c>
      <c r="R397" s="216">
        <f t="shared" si="197"/>
        <v>6.4873290772175546E-2</v>
      </c>
      <c r="S397" s="216">
        <f t="shared" ref="S397:T397" si="198">(S74/S$90)*100</f>
        <v>7.1339842252200011E-2</v>
      </c>
      <c r="T397" s="216">
        <f t="shared" si="198"/>
        <v>6.9009104496341359E-2</v>
      </c>
      <c r="U397" s="216">
        <f t="shared" ref="U397" si="199">(U74/U$90)*100</f>
        <v>6.1166796571601734E-2</v>
      </c>
    </row>
    <row r="398" spans="1:21" x14ac:dyDescent="0.35">
      <c r="A398" s="174" t="s">
        <v>131</v>
      </c>
      <c r="B398" s="411"/>
      <c r="C398" s="177" t="s">
        <v>60</v>
      </c>
      <c r="D398" s="219"/>
      <c r="E398" s="219"/>
      <c r="F398" s="219"/>
      <c r="G398" s="219"/>
      <c r="H398" s="219"/>
      <c r="I398" s="219"/>
      <c r="J398" s="219">
        <f t="shared" ref="J398:R398" si="200">(J75/J$90)*100</f>
        <v>6.6551919166686513E-2</v>
      </c>
      <c r="K398" s="219">
        <f t="shared" si="200"/>
        <v>6.6601045240644113E-2</v>
      </c>
      <c r="L398" s="219">
        <f t="shared" si="200"/>
        <v>9.3965177286762833E-2</v>
      </c>
      <c r="M398" s="219">
        <f t="shared" si="200"/>
        <v>8.2843531628293887E-2</v>
      </c>
      <c r="N398" s="219">
        <f t="shared" si="200"/>
        <v>7.6049693499585458E-2</v>
      </c>
      <c r="O398" s="219">
        <f t="shared" si="200"/>
        <v>7.0259147439694108E-2</v>
      </c>
      <c r="P398" s="219">
        <f t="shared" si="200"/>
        <v>7.9481878447830917E-2</v>
      </c>
      <c r="Q398" s="219">
        <f t="shared" si="200"/>
        <v>6.8818168422417362E-3</v>
      </c>
      <c r="R398" s="219">
        <f t="shared" si="200"/>
        <v>6.4873290772175546E-2</v>
      </c>
      <c r="S398" s="219">
        <f t="shared" ref="S398:T398" si="201">(S75/S$90)*100</f>
        <v>7.1339842252200011E-2</v>
      </c>
      <c r="T398" s="219">
        <f t="shared" si="201"/>
        <v>6.9009104496341359E-2</v>
      </c>
      <c r="U398" s="219">
        <f t="shared" ref="U398" si="202">(U75/U$90)*100</f>
        <v>6.1166796571601734E-2</v>
      </c>
    </row>
    <row r="399" spans="1:21" x14ac:dyDescent="0.35">
      <c r="A399" s="174" t="s">
        <v>131</v>
      </c>
      <c r="B399" s="411"/>
      <c r="C399" s="177" t="s">
        <v>61</v>
      </c>
      <c r="D399" s="219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19"/>
      <c r="R399" s="219"/>
      <c r="S399" s="219"/>
      <c r="T399" s="219"/>
      <c r="U399" s="219"/>
    </row>
    <row r="400" spans="1:21" x14ac:dyDescent="0.35">
      <c r="A400" s="174" t="s">
        <v>131</v>
      </c>
      <c r="B400" s="411"/>
      <c r="C400" s="177" t="s">
        <v>62</v>
      </c>
      <c r="D400" s="219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19"/>
      <c r="R400" s="219"/>
      <c r="S400" s="219"/>
      <c r="T400" s="219"/>
      <c r="U400" s="219"/>
    </row>
    <row r="401" spans="1:21" x14ac:dyDescent="0.35">
      <c r="A401" s="174" t="s">
        <v>131</v>
      </c>
      <c r="B401" s="412"/>
      <c r="C401" s="193" t="s">
        <v>63</v>
      </c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</row>
    <row r="402" spans="1:21" x14ac:dyDescent="0.35">
      <c r="A402" s="174" t="s">
        <v>131</v>
      </c>
      <c r="B402" s="408" t="s">
        <v>94</v>
      </c>
      <c r="C402" s="191" t="s">
        <v>59</v>
      </c>
      <c r="D402" s="216"/>
      <c r="E402" s="216"/>
      <c r="F402" s="216"/>
      <c r="G402" s="216"/>
      <c r="H402" s="216"/>
      <c r="I402" s="216"/>
      <c r="J402" s="216">
        <f t="shared" ref="J402:R402" si="203">(J79/J$90)*100</f>
        <v>0.33748658079478533</v>
      </c>
      <c r="K402" s="216">
        <f t="shared" si="203"/>
        <v>0.333109718919817</v>
      </c>
      <c r="L402" s="216">
        <f t="shared" si="203"/>
        <v>0.37201075897550478</v>
      </c>
      <c r="M402" s="216">
        <f t="shared" si="203"/>
        <v>0.43106454304166797</v>
      </c>
      <c r="N402" s="216">
        <f t="shared" si="203"/>
        <v>0.37552470341658184</v>
      </c>
      <c r="O402" s="216">
        <f t="shared" si="203"/>
        <v>0.29868102028487714</v>
      </c>
      <c r="P402" s="216">
        <f t="shared" si="203"/>
        <v>0.38601481037001784</v>
      </c>
      <c r="Q402" s="216">
        <f t="shared" si="203"/>
        <v>0.44628648777226265</v>
      </c>
      <c r="R402" s="216">
        <f t="shared" si="203"/>
        <v>0.63942222922136815</v>
      </c>
      <c r="S402" s="216">
        <f t="shared" ref="S402:T402" si="204">(S79/S$90)*100</f>
        <v>0.60370641235798239</v>
      </c>
      <c r="T402" s="216">
        <f t="shared" si="204"/>
        <v>0.65155917925138174</v>
      </c>
      <c r="U402" s="216">
        <f t="shared" ref="U402" si="205">(U79/U$90)*100</f>
        <v>0.59302626627736132</v>
      </c>
    </row>
    <row r="403" spans="1:21" x14ac:dyDescent="0.35">
      <c r="A403" s="174" t="s">
        <v>131</v>
      </c>
      <c r="B403" s="408"/>
      <c r="C403" s="177" t="s">
        <v>60</v>
      </c>
      <c r="D403" s="219"/>
      <c r="E403" s="219"/>
      <c r="F403" s="219"/>
      <c r="G403" s="219"/>
      <c r="H403" s="219"/>
      <c r="I403" s="219"/>
      <c r="J403" s="219">
        <f t="shared" ref="J403:R403" si="206">(J80/J$90)*100</f>
        <v>0.33748658079478533</v>
      </c>
      <c r="K403" s="219">
        <f t="shared" si="206"/>
        <v>0.333109718919817</v>
      </c>
      <c r="L403" s="219">
        <f t="shared" si="206"/>
        <v>0.37201075897550478</v>
      </c>
      <c r="M403" s="219">
        <f t="shared" si="206"/>
        <v>0.43106454304166797</v>
      </c>
      <c r="N403" s="219">
        <f t="shared" si="206"/>
        <v>0.37552470341658184</v>
      </c>
      <c r="O403" s="219">
        <f t="shared" si="206"/>
        <v>0.29868102028487714</v>
      </c>
      <c r="P403" s="219">
        <f t="shared" si="206"/>
        <v>0.38601481037001784</v>
      </c>
      <c r="Q403" s="219">
        <f t="shared" si="206"/>
        <v>0.44628648777226265</v>
      </c>
      <c r="R403" s="219">
        <f t="shared" si="206"/>
        <v>0.63942222922136815</v>
      </c>
      <c r="S403" s="219">
        <f t="shared" ref="S403:T403" si="207">(S80/S$90)*100</f>
        <v>0.60370641235798239</v>
      </c>
      <c r="T403" s="219">
        <f t="shared" si="207"/>
        <v>0.65155917925138174</v>
      </c>
      <c r="U403" s="219">
        <f t="shared" ref="U403" si="208">(U80/U$90)*100</f>
        <v>0.59302626627736132</v>
      </c>
    </row>
    <row r="404" spans="1:21" x14ac:dyDescent="0.35">
      <c r="A404" s="174" t="s">
        <v>131</v>
      </c>
      <c r="B404" s="408"/>
      <c r="C404" s="177" t="s">
        <v>61</v>
      </c>
      <c r="D404" s="219"/>
      <c r="E404" s="219"/>
      <c r="F404" s="219"/>
      <c r="G404" s="219"/>
      <c r="H404" s="219"/>
      <c r="I404" s="219"/>
      <c r="J404" s="219">
        <f t="shared" ref="J404:R404" si="209">(J81/J$90)*100</f>
        <v>0</v>
      </c>
      <c r="K404" s="219">
        <f t="shared" si="209"/>
        <v>0</v>
      </c>
      <c r="L404" s="219">
        <f t="shared" si="209"/>
        <v>0</v>
      </c>
      <c r="M404" s="219">
        <f t="shared" si="209"/>
        <v>0</v>
      </c>
      <c r="N404" s="219">
        <f t="shared" si="209"/>
        <v>0</v>
      </c>
      <c r="O404" s="219">
        <f t="shared" si="209"/>
        <v>0</v>
      </c>
      <c r="P404" s="219">
        <f t="shared" si="209"/>
        <v>0</v>
      </c>
      <c r="Q404" s="219">
        <f t="shared" si="209"/>
        <v>0</v>
      </c>
      <c r="R404" s="219">
        <f t="shared" si="209"/>
        <v>0</v>
      </c>
      <c r="S404" s="219">
        <f t="shared" ref="S404:T404" si="210">(S81/S$90)*100</f>
        <v>0</v>
      </c>
      <c r="T404" s="219">
        <f t="shared" si="210"/>
        <v>0</v>
      </c>
      <c r="U404" s="219">
        <f t="shared" ref="U404" si="211">(U81/U$90)*100</f>
        <v>0</v>
      </c>
    </row>
    <row r="405" spans="1:21" x14ac:dyDescent="0.35">
      <c r="A405" s="174" t="s">
        <v>131</v>
      </c>
      <c r="B405" s="408"/>
      <c r="C405" s="177" t="s">
        <v>62</v>
      </c>
      <c r="D405" s="219"/>
      <c r="E405" s="219"/>
      <c r="F405" s="219"/>
      <c r="G405" s="219"/>
      <c r="H405" s="219"/>
      <c r="I405" s="219"/>
      <c r="J405" s="219">
        <f t="shared" ref="J405:R405" si="212">(J82/J$90)*100</f>
        <v>0</v>
      </c>
      <c r="K405" s="219">
        <f t="shared" si="212"/>
        <v>0</v>
      </c>
      <c r="L405" s="219">
        <f t="shared" si="212"/>
        <v>0</v>
      </c>
      <c r="M405" s="219">
        <f t="shared" si="212"/>
        <v>0</v>
      </c>
      <c r="N405" s="219">
        <f t="shared" si="212"/>
        <v>0</v>
      </c>
      <c r="O405" s="219">
        <f t="shared" si="212"/>
        <v>0</v>
      </c>
      <c r="P405" s="219">
        <f t="shared" si="212"/>
        <v>0</v>
      </c>
      <c r="Q405" s="219">
        <f t="shared" si="212"/>
        <v>0</v>
      </c>
      <c r="R405" s="219">
        <f t="shared" si="212"/>
        <v>0</v>
      </c>
      <c r="S405" s="219">
        <f t="shared" ref="S405:T405" si="213">(S82/S$90)*100</f>
        <v>0</v>
      </c>
      <c r="T405" s="219">
        <f t="shared" si="213"/>
        <v>0</v>
      </c>
      <c r="U405" s="219">
        <f t="shared" ref="U405" si="214">(U82/U$90)*100</f>
        <v>0</v>
      </c>
    </row>
    <row r="406" spans="1:21" x14ac:dyDescent="0.35">
      <c r="A406" s="174" t="s">
        <v>131</v>
      </c>
      <c r="B406" s="413"/>
      <c r="C406" s="199" t="s">
        <v>63</v>
      </c>
      <c r="D406" s="223"/>
      <c r="E406" s="223"/>
      <c r="F406" s="223"/>
      <c r="G406" s="223"/>
      <c r="H406" s="223"/>
      <c r="I406" s="223"/>
      <c r="J406" s="223">
        <f t="shared" ref="J406:R406" si="215">(J83/J$90)*100</f>
        <v>0</v>
      </c>
      <c r="K406" s="223">
        <f t="shared" si="215"/>
        <v>0</v>
      </c>
      <c r="L406" s="223">
        <f t="shared" si="215"/>
        <v>0</v>
      </c>
      <c r="M406" s="223">
        <f t="shared" si="215"/>
        <v>0</v>
      </c>
      <c r="N406" s="223">
        <f t="shared" si="215"/>
        <v>0</v>
      </c>
      <c r="O406" s="223">
        <f t="shared" si="215"/>
        <v>0</v>
      </c>
      <c r="P406" s="223">
        <f t="shared" si="215"/>
        <v>0</v>
      </c>
      <c r="Q406" s="223">
        <f t="shared" si="215"/>
        <v>0</v>
      </c>
      <c r="R406" s="223">
        <f t="shared" si="215"/>
        <v>0</v>
      </c>
      <c r="S406" s="223">
        <f t="shared" ref="S406:T406" si="216">(S83/S$90)*100</f>
        <v>0</v>
      </c>
      <c r="T406" s="223">
        <f t="shared" si="216"/>
        <v>0</v>
      </c>
      <c r="U406" s="223">
        <f t="shared" ref="U406" si="217">(U83/U$90)*100</f>
        <v>0</v>
      </c>
    </row>
    <row r="407" spans="1:21" x14ac:dyDescent="0.35">
      <c r="A407" s="174" t="s">
        <v>131</v>
      </c>
    </row>
    <row r="408" spans="1:21" x14ac:dyDescent="0.35">
      <c r="A408" s="174" t="s">
        <v>131</v>
      </c>
    </row>
    <row r="409" spans="1:21" x14ac:dyDescent="0.35">
      <c r="A409" s="174" t="s">
        <v>104</v>
      </c>
      <c r="B409" s="180" t="s">
        <v>102</v>
      </c>
      <c r="C409" s="180" t="s">
        <v>58</v>
      </c>
      <c r="D409" s="181" t="s">
        <v>145</v>
      </c>
      <c r="E409" s="181" t="s">
        <v>146</v>
      </c>
      <c r="F409" s="181" t="s">
        <v>147</v>
      </c>
      <c r="G409" s="181" t="s">
        <v>148</v>
      </c>
      <c r="H409" s="181" t="s">
        <v>149</v>
      </c>
      <c r="I409" s="181" t="s">
        <v>150</v>
      </c>
      <c r="J409" s="181" t="s">
        <v>151</v>
      </c>
      <c r="K409" s="181" t="s">
        <v>152</v>
      </c>
      <c r="L409" s="181" t="s">
        <v>153</v>
      </c>
      <c r="M409" s="181" t="s">
        <v>154</v>
      </c>
      <c r="N409" s="181" t="s">
        <v>155</v>
      </c>
      <c r="O409" s="181" t="s">
        <v>156</v>
      </c>
      <c r="P409" s="181" t="s">
        <v>157</v>
      </c>
      <c r="Q409" s="181" t="s">
        <v>158</v>
      </c>
      <c r="R409" s="181" t="s">
        <v>159</v>
      </c>
      <c r="S409" s="181" t="s">
        <v>160</v>
      </c>
      <c r="T409" s="181" t="s">
        <v>164</v>
      </c>
      <c r="U409" s="181" t="s">
        <v>165</v>
      </c>
    </row>
    <row r="410" spans="1:21" x14ac:dyDescent="0.35">
      <c r="A410" s="174" t="s">
        <v>131</v>
      </c>
      <c r="B410" s="405" t="s">
        <v>0</v>
      </c>
      <c r="C410" s="182" t="s">
        <v>125</v>
      </c>
      <c r="D410" s="227"/>
      <c r="E410" s="227"/>
      <c r="F410" s="227"/>
      <c r="G410" s="227"/>
      <c r="H410" s="77" t="s">
        <v>170</v>
      </c>
      <c r="I410" s="77" t="s">
        <v>170</v>
      </c>
      <c r="J410" s="77" t="s">
        <v>170</v>
      </c>
      <c r="K410" s="77" t="s">
        <v>170</v>
      </c>
      <c r="L410" s="77" t="s">
        <v>170</v>
      </c>
      <c r="M410" s="77" t="s">
        <v>170</v>
      </c>
      <c r="N410" s="77" t="s">
        <v>170</v>
      </c>
      <c r="O410" s="77" t="s">
        <v>170</v>
      </c>
      <c r="P410" s="77" t="s">
        <v>170</v>
      </c>
      <c r="Q410" s="77" t="s">
        <v>170</v>
      </c>
      <c r="R410" s="77" t="s">
        <v>170</v>
      </c>
      <c r="S410" s="77" t="s">
        <v>170</v>
      </c>
      <c r="T410" s="77" t="s">
        <v>170</v>
      </c>
      <c r="U410" s="77" t="s">
        <v>170</v>
      </c>
    </row>
    <row r="411" spans="1:21" ht="15" customHeight="1" x14ac:dyDescent="0.35">
      <c r="A411" s="174" t="s">
        <v>131</v>
      </c>
      <c r="B411" s="406"/>
      <c r="C411" s="182" t="s">
        <v>124</v>
      </c>
      <c r="D411" s="228"/>
      <c r="E411" s="228"/>
      <c r="F411" s="228"/>
      <c r="G411" s="228"/>
      <c r="H411" s="77" t="s">
        <v>170</v>
      </c>
      <c r="I411" s="77" t="s">
        <v>170</v>
      </c>
      <c r="J411" s="77" t="s">
        <v>170</v>
      </c>
      <c r="K411" s="77" t="s">
        <v>170</v>
      </c>
      <c r="L411" s="77" t="s">
        <v>170</v>
      </c>
      <c r="M411" s="77" t="s">
        <v>170</v>
      </c>
      <c r="N411" s="77" t="s">
        <v>170</v>
      </c>
      <c r="O411" s="77" t="s">
        <v>170</v>
      </c>
      <c r="P411" s="77" t="s">
        <v>170</v>
      </c>
      <c r="Q411" s="77" t="s">
        <v>170</v>
      </c>
      <c r="R411" s="77" t="s">
        <v>170</v>
      </c>
      <c r="S411" s="77" t="s">
        <v>170</v>
      </c>
      <c r="T411" s="77" t="s">
        <v>170</v>
      </c>
      <c r="U411" s="77" t="s">
        <v>170</v>
      </c>
    </row>
    <row r="412" spans="1:21" ht="15" customHeight="1" x14ac:dyDescent="0.35">
      <c r="A412" s="174" t="s">
        <v>131</v>
      </c>
      <c r="B412" s="406"/>
      <c r="C412" s="256" t="s">
        <v>126</v>
      </c>
      <c r="D412" s="228"/>
      <c r="E412" s="228"/>
      <c r="F412" s="228"/>
      <c r="G412" s="228"/>
      <c r="H412" s="77" t="s">
        <v>170</v>
      </c>
      <c r="I412" s="77" t="s">
        <v>170</v>
      </c>
      <c r="J412" s="77" t="s">
        <v>170</v>
      </c>
      <c r="K412" s="77" t="s">
        <v>170</v>
      </c>
      <c r="L412" s="77" t="s">
        <v>170</v>
      </c>
      <c r="M412" s="77" t="s">
        <v>170</v>
      </c>
      <c r="N412" s="77" t="s">
        <v>170</v>
      </c>
      <c r="O412" s="77" t="s">
        <v>170</v>
      </c>
      <c r="P412" s="77" t="s">
        <v>170</v>
      </c>
      <c r="Q412" s="77" t="s">
        <v>170</v>
      </c>
      <c r="R412" s="77" t="s">
        <v>170</v>
      </c>
      <c r="S412" s="77" t="s">
        <v>170</v>
      </c>
      <c r="T412" s="77" t="s">
        <v>170</v>
      </c>
      <c r="U412" s="77" t="s">
        <v>170</v>
      </c>
    </row>
    <row r="413" spans="1:21" ht="15" customHeight="1" x14ac:dyDescent="0.35">
      <c r="A413" s="174" t="s">
        <v>131</v>
      </c>
      <c r="B413" s="406"/>
      <c r="C413" s="182" t="s">
        <v>123</v>
      </c>
      <c r="D413" s="185"/>
      <c r="E413" s="185"/>
      <c r="F413" s="185"/>
      <c r="G413" s="185"/>
      <c r="H413" s="185">
        <f t="shared" ref="H413:R413" si="218">SUM(H414:H417)</f>
        <v>1124218000000</v>
      </c>
      <c r="I413" s="185">
        <f t="shared" si="218"/>
        <v>1169120000000</v>
      </c>
      <c r="J413" s="185">
        <f t="shared" si="218"/>
        <v>1236432000000</v>
      </c>
      <c r="K413" s="185">
        <f t="shared" si="218"/>
        <v>1389008000000</v>
      </c>
      <c r="L413" s="185">
        <f t="shared" si="218"/>
        <v>1758217000000</v>
      </c>
      <c r="M413" s="185">
        <f t="shared" si="218"/>
        <v>2098222000000</v>
      </c>
      <c r="N413" s="185">
        <f t="shared" si="218"/>
        <v>2427618000000</v>
      </c>
      <c r="O413" s="185">
        <f t="shared" si="218"/>
        <v>2653324000000</v>
      </c>
      <c r="P413" s="185">
        <f t="shared" si="218"/>
        <v>2957895000000</v>
      </c>
      <c r="Q413" s="185">
        <f t="shared" si="218"/>
        <v>3025942000000</v>
      </c>
      <c r="R413" s="185">
        <f t="shared" si="218"/>
        <v>3102908000000</v>
      </c>
      <c r="S413" s="185">
        <f>SUM(S414:S417)</f>
        <v>3118364000000</v>
      </c>
      <c r="T413" s="185">
        <f t="shared" ref="T413:U413" si="219">SUM(T414:T417)</f>
        <v>4079842000000</v>
      </c>
      <c r="U413" s="185">
        <f t="shared" si="219"/>
        <v>3971035000000</v>
      </c>
    </row>
    <row r="414" spans="1:21" ht="15" customHeight="1" x14ac:dyDescent="0.35">
      <c r="A414" s="174" t="s">
        <v>131</v>
      </c>
      <c r="B414" s="406"/>
      <c r="C414" s="177" t="s">
        <v>117</v>
      </c>
      <c r="D414" s="186"/>
      <c r="E414" s="186"/>
      <c r="F414" s="186"/>
      <c r="G414" s="186"/>
      <c r="H414" s="186">
        <v>1124218000000</v>
      </c>
      <c r="I414" s="186">
        <v>1169120000000</v>
      </c>
      <c r="J414" s="186">
        <v>1236432000000</v>
      </c>
      <c r="K414" s="186">
        <v>1389008000000</v>
      </c>
      <c r="L414" s="186">
        <v>1758217000000</v>
      </c>
      <c r="M414" s="186">
        <v>2098222000000</v>
      </c>
      <c r="N414" s="186">
        <v>2427618000000</v>
      </c>
      <c r="O414" s="186">
        <v>2653324000000</v>
      </c>
      <c r="P414" s="186">
        <v>2957895000000</v>
      </c>
      <c r="Q414" s="186">
        <v>3025942000000</v>
      </c>
      <c r="R414" s="186">
        <v>3102908000000</v>
      </c>
      <c r="S414" s="186">
        <v>3118364000000</v>
      </c>
      <c r="T414" s="176">
        <v>4079842000000</v>
      </c>
      <c r="U414" s="176">
        <v>3971035000000</v>
      </c>
    </row>
    <row r="415" spans="1:21" ht="15" customHeight="1" x14ac:dyDescent="0.35">
      <c r="A415" s="174" t="s">
        <v>131</v>
      </c>
      <c r="B415" s="406"/>
      <c r="C415" s="256" t="s">
        <v>118</v>
      </c>
      <c r="D415" s="186"/>
      <c r="E415" s="186"/>
      <c r="F415" s="186"/>
      <c r="G415" s="186"/>
      <c r="H415" s="77" t="s">
        <v>170</v>
      </c>
      <c r="I415" s="77" t="s">
        <v>170</v>
      </c>
      <c r="J415" s="77" t="s">
        <v>170</v>
      </c>
      <c r="K415" s="77" t="s">
        <v>170</v>
      </c>
      <c r="L415" s="77" t="s">
        <v>170</v>
      </c>
      <c r="M415" s="77" t="s">
        <v>170</v>
      </c>
      <c r="N415" s="77" t="s">
        <v>170</v>
      </c>
      <c r="O415" s="77" t="s">
        <v>170</v>
      </c>
      <c r="P415" s="77" t="s">
        <v>170</v>
      </c>
      <c r="Q415" s="77" t="s">
        <v>170</v>
      </c>
      <c r="R415" s="77" t="s">
        <v>170</v>
      </c>
      <c r="S415" s="77" t="s">
        <v>170</v>
      </c>
      <c r="T415" s="77" t="s">
        <v>170</v>
      </c>
      <c r="U415" s="77" t="s">
        <v>170</v>
      </c>
    </row>
    <row r="416" spans="1:21" ht="15" customHeight="1" x14ac:dyDescent="0.35">
      <c r="A416" s="174" t="s">
        <v>131</v>
      </c>
      <c r="B416" s="406"/>
      <c r="C416" s="256" t="s">
        <v>119</v>
      </c>
      <c r="D416" s="186"/>
      <c r="E416" s="186"/>
      <c r="F416" s="186"/>
      <c r="G416" s="186"/>
      <c r="H416" s="77" t="s">
        <v>170</v>
      </c>
      <c r="I416" s="77" t="s">
        <v>170</v>
      </c>
      <c r="J416" s="77" t="s">
        <v>170</v>
      </c>
      <c r="K416" s="77" t="s">
        <v>170</v>
      </c>
      <c r="L416" s="77" t="s">
        <v>170</v>
      </c>
      <c r="M416" s="77" t="s">
        <v>170</v>
      </c>
      <c r="N416" s="77" t="s">
        <v>170</v>
      </c>
      <c r="O416" s="77" t="s">
        <v>170</v>
      </c>
      <c r="P416" s="77" t="s">
        <v>170</v>
      </c>
      <c r="Q416" s="77" t="s">
        <v>170</v>
      </c>
      <c r="R416" s="77" t="s">
        <v>170</v>
      </c>
      <c r="S416" s="77" t="s">
        <v>170</v>
      </c>
      <c r="T416" s="77" t="s">
        <v>170</v>
      </c>
      <c r="U416" s="77" t="s">
        <v>170</v>
      </c>
    </row>
    <row r="417" spans="1:21" ht="15" customHeight="1" x14ac:dyDescent="0.35">
      <c r="A417" s="174" t="s">
        <v>131</v>
      </c>
      <c r="B417" s="406"/>
      <c r="C417" s="256" t="s">
        <v>120</v>
      </c>
      <c r="D417" s="187"/>
      <c r="E417" s="187"/>
      <c r="F417" s="187"/>
      <c r="G417" s="187"/>
      <c r="H417" s="77" t="s">
        <v>170</v>
      </c>
      <c r="I417" s="77" t="s">
        <v>170</v>
      </c>
      <c r="J417" s="77" t="s">
        <v>170</v>
      </c>
      <c r="K417" s="77" t="s">
        <v>170</v>
      </c>
      <c r="L417" s="77" t="s">
        <v>170</v>
      </c>
      <c r="M417" s="77" t="s">
        <v>170</v>
      </c>
      <c r="N417" s="77" t="s">
        <v>170</v>
      </c>
      <c r="O417" s="77" t="s">
        <v>170</v>
      </c>
      <c r="P417" s="77" t="s">
        <v>170</v>
      </c>
      <c r="Q417" s="77" t="s">
        <v>170</v>
      </c>
      <c r="R417" s="77" t="s">
        <v>170</v>
      </c>
      <c r="S417" s="77" t="s">
        <v>170</v>
      </c>
      <c r="T417" s="77" t="s">
        <v>170</v>
      </c>
      <c r="U417" s="77" t="s">
        <v>170</v>
      </c>
    </row>
    <row r="418" spans="1:21" ht="15" customHeight="1" x14ac:dyDescent="0.35">
      <c r="A418" s="174" t="s">
        <v>131</v>
      </c>
      <c r="B418" s="406"/>
      <c r="C418" s="182" t="s">
        <v>121</v>
      </c>
      <c r="D418" s="186"/>
      <c r="E418" s="186"/>
      <c r="F418" s="186"/>
      <c r="G418" s="186"/>
      <c r="H418" s="77" t="s">
        <v>170</v>
      </c>
      <c r="I418" s="77" t="s">
        <v>170</v>
      </c>
      <c r="J418" s="77" t="s">
        <v>170</v>
      </c>
      <c r="K418" s="77" t="s">
        <v>170</v>
      </c>
      <c r="L418" s="77" t="s">
        <v>170</v>
      </c>
      <c r="M418" s="77" t="s">
        <v>170</v>
      </c>
      <c r="N418" s="77" t="s">
        <v>170</v>
      </c>
      <c r="O418" s="77" t="s">
        <v>170</v>
      </c>
      <c r="P418" s="77" t="s">
        <v>170</v>
      </c>
      <c r="Q418" s="77" t="s">
        <v>170</v>
      </c>
      <c r="R418" s="77" t="s">
        <v>170</v>
      </c>
      <c r="S418" s="77" t="s">
        <v>170</v>
      </c>
      <c r="T418" s="77" t="s">
        <v>170</v>
      </c>
      <c r="U418" s="77" t="s">
        <v>170</v>
      </c>
    </row>
    <row r="419" spans="1:21" ht="15" customHeight="1" x14ac:dyDescent="0.35">
      <c r="A419" s="174" t="s">
        <v>131</v>
      </c>
      <c r="B419" s="406"/>
      <c r="C419" s="182" t="s">
        <v>122</v>
      </c>
      <c r="D419" s="186"/>
      <c r="E419" s="186"/>
      <c r="F419" s="186"/>
      <c r="G419" s="186"/>
      <c r="H419" s="77" t="s">
        <v>170</v>
      </c>
      <c r="I419" s="77" t="s">
        <v>170</v>
      </c>
      <c r="J419" s="77" t="s">
        <v>170</v>
      </c>
      <c r="K419" s="77" t="s">
        <v>170</v>
      </c>
      <c r="L419" s="77" t="s">
        <v>170</v>
      </c>
      <c r="M419" s="77" t="s">
        <v>170</v>
      </c>
      <c r="N419" s="77" t="s">
        <v>170</v>
      </c>
      <c r="O419" s="77" t="s">
        <v>170</v>
      </c>
      <c r="P419" s="77" t="s">
        <v>170</v>
      </c>
      <c r="Q419" s="77" t="s">
        <v>170</v>
      </c>
      <c r="R419" s="77" t="s">
        <v>170</v>
      </c>
      <c r="S419" s="77" t="s">
        <v>170</v>
      </c>
      <c r="T419" s="77" t="s">
        <v>170</v>
      </c>
      <c r="U419" s="77" t="s">
        <v>170</v>
      </c>
    </row>
    <row r="420" spans="1:21" ht="15" customHeight="1" x14ac:dyDescent="0.35">
      <c r="A420" s="174" t="s">
        <v>131</v>
      </c>
      <c r="B420" s="407"/>
      <c r="C420" s="188" t="s">
        <v>116</v>
      </c>
      <c r="D420" s="189"/>
      <c r="E420" s="189"/>
      <c r="F420" s="189"/>
      <c r="G420" s="189"/>
      <c r="H420" s="77" t="s">
        <v>170</v>
      </c>
      <c r="I420" s="77" t="s">
        <v>170</v>
      </c>
      <c r="J420" s="77" t="s">
        <v>170</v>
      </c>
      <c r="K420" s="77" t="s">
        <v>170</v>
      </c>
      <c r="L420" s="77" t="s">
        <v>170</v>
      </c>
      <c r="M420" s="77" t="s">
        <v>170</v>
      </c>
      <c r="N420" s="77" t="s">
        <v>170</v>
      </c>
      <c r="O420" s="77" t="s">
        <v>170</v>
      </c>
      <c r="P420" s="77" t="s">
        <v>170</v>
      </c>
      <c r="Q420" s="77" t="s">
        <v>170</v>
      </c>
      <c r="R420" s="77" t="s">
        <v>170</v>
      </c>
      <c r="S420" s="77" t="s">
        <v>170</v>
      </c>
      <c r="T420" s="77" t="s">
        <v>170</v>
      </c>
      <c r="U420" s="77" t="s">
        <v>170</v>
      </c>
    </row>
    <row r="421" spans="1:21" x14ac:dyDescent="0.35">
      <c r="A421" s="174" t="s">
        <v>131</v>
      </c>
      <c r="B421" s="411" t="s">
        <v>4</v>
      </c>
      <c r="C421" s="182" t="s">
        <v>59</v>
      </c>
      <c r="D421" s="186"/>
      <c r="E421" s="186"/>
      <c r="F421" s="186"/>
      <c r="G421" s="186"/>
      <c r="H421" s="77" t="s">
        <v>170</v>
      </c>
      <c r="I421" s="77" t="s">
        <v>170</v>
      </c>
      <c r="J421" s="77" t="s">
        <v>170</v>
      </c>
      <c r="K421" s="77" t="s">
        <v>170</v>
      </c>
      <c r="L421" s="77" t="s">
        <v>170</v>
      </c>
      <c r="M421" s="77" t="s">
        <v>170</v>
      </c>
      <c r="N421" s="77" t="s">
        <v>170</v>
      </c>
      <c r="O421" s="77" t="s">
        <v>170</v>
      </c>
      <c r="P421" s="77" t="s">
        <v>170</v>
      </c>
      <c r="Q421" s="77" t="s">
        <v>170</v>
      </c>
      <c r="R421" s="77" t="s">
        <v>170</v>
      </c>
      <c r="S421" s="77" t="s">
        <v>170</v>
      </c>
      <c r="T421" s="77" t="s">
        <v>170</v>
      </c>
      <c r="U421" s="77" t="s">
        <v>170</v>
      </c>
    </row>
    <row r="422" spans="1:21" x14ac:dyDescent="0.35">
      <c r="A422" s="174" t="s">
        <v>131</v>
      </c>
      <c r="B422" s="411"/>
      <c r="C422" s="177" t="s">
        <v>60</v>
      </c>
      <c r="D422" s="187"/>
      <c r="E422" s="187"/>
      <c r="F422" s="187"/>
      <c r="G422" s="187"/>
      <c r="H422" s="77" t="s">
        <v>170</v>
      </c>
      <c r="I422" s="77" t="s">
        <v>170</v>
      </c>
      <c r="J422" s="77" t="s">
        <v>170</v>
      </c>
      <c r="K422" s="77" t="s">
        <v>170</v>
      </c>
      <c r="L422" s="77" t="s">
        <v>170</v>
      </c>
      <c r="M422" s="77" t="s">
        <v>170</v>
      </c>
      <c r="N422" s="77" t="s">
        <v>170</v>
      </c>
      <c r="O422" s="77" t="s">
        <v>170</v>
      </c>
      <c r="P422" s="77" t="s">
        <v>170</v>
      </c>
      <c r="Q422" s="77" t="s">
        <v>170</v>
      </c>
      <c r="R422" s="77" t="s">
        <v>170</v>
      </c>
      <c r="S422" s="77" t="s">
        <v>170</v>
      </c>
      <c r="T422" s="77" t="s">
        <v>170</v>
      </c>
      <c r="U422" s="77" t="s">
        <v>170</v>
      </c>
    </row>
    <row r="423" spans="1:21" x14ac:dyDescent="0.35">
      <c r="A423" s="174" t="s">
        <v>131</v>
      </c>
      <c r="B423" s="411"/>
      <c r="C423" s="256" t="s">
        <v>61</v>
      </c>
      <c r="D423" s="187"/>
      <c r="E423" s="187"/>
      <c r="F423" s="187"/>
      <c r="G423" s="187"/>
      <c r="H423" s="77" t="s">
        <v>170</v>
      </c>
      <c r="I423" s="77" t="s">
        <v>170</v>
      </c>
      <c r="J423" s="77" t="s">
        <v>170</v>
      </c>
      <c r="K423" s="77" t="s">
        <v>170</v>
      </c>
      <c r="L423" s="77" t="s">
        <v>170</v>
      </c>
      <c r="M423" s="77" t="s">
        <v>170</v>
      </c>
      <c r="N423" s="77" t="s">
        <v>170</v>
      </c>
      <c r="O423" s="77" t="s">
        <v>170</v>
      </c>
      <c r="P423" s="77" t="s">
        <v>170</v>
      </c>
      <c r="Q423" s="77" t="s">
        <v>170</v>
      </c>
      <c r="R423" s="77" t="s">
        <v>170</v>
      </c>
      <c r="S423" s="77" t="s">
        <v>170</v>
      </c>
      <c r="T423" s="77" t="s">
        <v>170</v>
      </c>
      <c r="U423" s="77" t="s">
        <v>170</v>
      </c>
    </row>
    <row r="424" spans="1:21" x14ac:dyDescent="0.35">
      <c r="A424" s="174" t="s">
        <v>131</v>
      </c>
      <c r="B424" s="411"/>
      <c r="C424" s="256" t="s">
        <v>62</v>
      </c>
      <c r="D424" s="187"/>
      <c r="E424" s="187"/>
      <c r="F424" s="187"/>
      <c r="G424" s="187"/>
      <c r="H424" s="77" t="s">
        <v>170</v>
      </c>
      <c r="I424" s="77" t="s">
        <v>170</v>
      </c>
      <c r="J424" s="77" t="s">
        <v>170</v>
      </c>
      <c r="K424" s="77" t="s">
        <v>170</v>
      </c>
      <c r="L424" s="77" t="s">
        <v>170</v>
      </c>
      <c r="M424" s="77" t="s">
        <v>170</v>
      </c>
      <c r="N424" s="77" t="s">
        <v>170</v>
      </c>
      <c r="O424" s="77" t="s">
        <v>170</v>
      </c>
      <c r="P424" s="77" t="s">
        <v>170</v>
      </c>
      <c r="Q424" s="77" t="s">
        <v>170</v>
      </c>
      <c r="R424" s="77" t="s">
        <v>170</v>
      </c>
      <c r="S424" s="77" t="s">
        <v>170</v>
      </c>
      <c r="T424" s="77" t="s">
        <v>170</v>
      </c>
      <c r="U424" s="77" t="s">
        <v>170</v>
      </c>
    </row>
    <row r="425" spans="1:21" x14ac:dyDescent="0.35">
      <c r="A425" s="174" t="s">
        <v>131</v>
      </c>
      <c r="B425" s="412"/>
      <c r="C425" s="257" t="s">
        <v>63</v>
      </c>
      <c r="D425" s="190"/>
      <c r="E425" s="190"/>
      <c r="F425" s="190"/>
      <c r="G425" s="190"/>
      <c r="H425" s="77" t="s">
        <v>170</v>
      </c>
      <c r="I425" s="77" t="s">
        <v>170</v>
      </c>
      <c r="J425" s="77" t="s">
        <v>170</v>
      </c>
      <c r="K425" s="77" t="s">
        <v>170</v>
      </c>
      <c r="L425" s="77" t="s">
        <v>170</v>
      </c>
      <c r="M425" s="77" t="s">
        <v>170</v>
      </c>
      <c r="N425" s="77" t="s">
        <v>170</v>
      </c>
      <c r="O425" s="77" t="s">
        <v>170</v>
      </c>
      <c r="P425" s="77" t="s">
        <v>170</v>
      </c>
      <c r="Q425" s="77" t="s">
        <v>170</v>
      </c>
      <c r="R425" s="77" t="s">
        <v>170</v>
      </c>
      <c r="S425" s="77" t="s">
        <v>170</v>
      </c>
      <c r="T425" s="77" t="s">
        <v>170</v>
      </c>
      <c r="U425" s="77" t="s">
        <v>170</v>
      </c>
    </row>
    <row r="426" spans="1:21" x14ac:dyDescent="0.35">
      <c r="A426" s="174" t="s">
        <v>131</v>
      </c>
      <c r="B426" s="411" t="s">
        <v>5</v>
      </c>
      <c r="C426" s="191" t="s">
        <v>59</v>
      </c>
      <c r="D426" s="186"/>
      <c r="E426" s="186"/>
      <c r="F426" s="186"/>
      <c r="G426" s="186"/>
      <c r="H426" s="77" t="s">
        <v>170</v>
      </c>
      <c r="I426" s="77" t="s">
        <v>170</v>
      </c>
      <c r="J426" s="77" t="s">
        <v>170</v>
      </c>
      <c r="K426" s="77" t="s">
        <v>170</v>
      </c>
      <c r="L426" s="77" t="s">
        <v>170</v>
      </c>
      <c r="M426" s="77" t="s">
        <v>170</v>
      </c>
      <c r="N426" s="77" t="s">
        <v>170</v>
      </c>
      <c r="O426" s="77" t="s">
        <v>170</v>
      </c>
      <c r="P426" s="77" t="s">
        <v>170</v>
      </c>
      <c r="Q426" s="77" t="s">
        <v>170</v>
      </c>
      <c r="R426" s="77" t="s">
        <v>170</v>
      </c>
      <c r="S426" s="77" t="s">
        <v>170</v>
      </c>
      <c r="T426" s="77" t="s">
        <v>170</v>
      </c>
      <c r="U426" s="77" t="s">
        <v>170</v>
      </c>
    </row>
    <row r="427" spans="1:21" x14ac:dyDescent="0.35">
      <c r="A427" s="174" t="s">
        <v>131</v>
      </c>
      <c r="B427" s="411"/>
      <c r="C427" s="177" t="s">
        <v>60</v>
      </c>
      <c r="D427" s="187"/>
      <c r="E427" s="187"/>
      <c r="F427" s="187"/>
      <c r="G427" s="187"/>
      <c r="H427" s="77" t="s">
        <v>170</v>
      </c>
      <c r="I427" s="77" t="s">
        <v>170</v>
      </c>
      <c r="J427" s="77" t="s">
        <v>170</v>
      </c>
      <c r="K427" s="77" t="s">
        <v>170</v>
      </c>
      <c r="L427" s="77" t="s">
        <v>170</v>
      </c>
      <c r="M427" s="77" t="s">
        <v>170</v>
      </c>
      <c r="N427" s="77" t="s">
        <v>170</v>
      </c>
      <c r="O427" s="77" t="s">
        <v>170</v>
      </c>
      <c r="P427" s="77" t="s">
        <v>170</v>
      </c>
      <c r="Q427" s="77" t="s">
        <v>170</v>
      </c>
      <c r="R427" s="77" t="s">
        <v>170</v>
      </c>
      <c r="S427" s="77" t="s">
        <v>170</v>
      </c>
      <c r="T427" s="77" t="s">
        <v>170</v>
      </c>
      <c r="U427" s="77" t="s">
        <v>170</v>
      </c>
    </row>
    <row r="428" spans="1:21" x14ac:dyDescent="0.35">
      <c r="A428" s="174" t="s">
        <v>131</v>
      </c>
      <c r="B428" s="411"/>
      <c r="C428" s="177" t="s">
        <v>61</v>
      </c>
      <c r="D428" s="192"/>
      <c r="E428" s="192"/>
      <c r="F428" s="192"/>
      <c r="G428" s="192"/>
      <c r="H428" s="77" t="s">
        <v>170</v>
      </c>
      <c r="I428" s="77" t="s">
        <v>170</v>
      </c>
      <c r="J428" s="77" t="s">
        <v>170</v>
      </c>
      <c r="K428" s="77" t="s">
        <v>170</v>
      </c>
      <c r="L428" s="77" t="s">
        <v>170</v>
      </c>
      <c r="M428" s="77" t="s">
        <v>170</v>
      </c>
      <c r="N428" s="77" t="s">
        <v>170</v>
      </c>
      <c r="O428" s="77" t="s">
        <v>170</v>
      </c>
      <c r="P428" s="77" t="s">
        <v>170</v>
      </c>
      <c r="Q428" s="77" t="s">
        <v>170</v>
      </c>
      <c r="R428" s="77" t="s">
        <v>170</v>
      </c>
      <c r="S428" s="77" t="s">
        <v>170</v>
      </c>
      <c r="T428" s="77" t="s">
        <v>170</v>
      </c>
      <c r="U428" s="77" t="s">
        <v>170</v>
      </c>
    </row>
    <row r="429" spans="1:21" x14ac:dyDescent="0.35">
      <c r="A429" s="174" t="s">
        <v>131</v>
      </c>
      <c r="B429" s="411"/>
      <c r="C429" s="177" t="s">
        <v>62</v>
      </c>
      <c r="D429" s="192"/>
      <c r="E429" s="192"/>
      <c r="F429" s="192"/>
      <c r="G429" s="192"/>
      <c r="H429" s="77" t="s">
        <v>170</v>
      </c>
      <c r="I429" s="77" t="s">
        <v>170</v>
      </c>
      <c r="J429" s="77" t="s">
        <v>170</v>
      </c>
      <c r="K429" s="77" t="s">
        <v>170</v>
      </c>
      <c r="L429" s="77" t="s">
        <v>170</v>
      </c>
      <c r="M429" s="77" t="s">
        <v>170</v>
      </c>
      <c r="N429" s="77" t="s">
        <v>170</v>
      </c>
      <c r="O429" s="77" t="s">
        <v>170</v>
      </c>
      <c r="P429" s="77" t="s">
        <v>170</v>
      </c>
      <c r="Q429" s="77" t="s">
        <v>170</v>
      </c>
      <c r="R429" s="77" t="s">
        <v>170</v>
      </c>
      <c r="S429" s="77" t="s">
        <v>170</v>
      </c>
      <c r="T429" s="77" t="s">
        <v>170</v>
      </c>
      <c r="U429" s="77" t="s">
        <v>170</v>
      </c>
    </row>
    <row r="430" spans="1:21" x14ac:dyDescent="0.35">
      <c r="A430" s="174" t="s">
        <v>131</v>
      </c>
      <c r="B430" s="412"/>
      <c r="C430" s="193" t="s">
        <v>63</v>
      </c>
      <c r="D430" s="194"/>
      <c r="E430" s="194"/>
      <c r="F430" s="194"/>
      <c r="G430" s="194"/>
      <c r="H430" s="77" t="s">
        <v>170</v>
      </c>
      <c r="I430" s="77" t="s">
        <v>170</v>
      </c>
      <c r="J430" s="77" t="s">
        <v>170</v>
      </c>
      <c r="K430" s="77" t="s">
        <v>170</v>
      </c>
      <c r="L430" s="77" t="s">
        <v>170</v>
      </c>
      <c r="M430" s="77" t="s">
        <v>170</v>
      </c>
      <c r="N430" s="77" t="s">
        <v>170</v>
      </c>
      <c r="O430" s="77" t="s">
        <v>170</v>
      </c>
      <c r="P430" s="77" t="s">
        <v>170</v>
      </c>
      <c r="Q430" s="77" t="s">
        <v>170</v>
      </c>
      <c r="R430" s="77" t="s">
        <v>170</v>
      </c>
      <c r="S430" s="77" t="s">
        <v>170</v>
      </c>
      <c r="T430" s="77" t="s">
        <v>170</v>
      </c>
      <c r="U430" s="77" t="s">
        <v>170</v>
      </c>
    </row>
    <row r="431" spans="1:21" x14ac:dyDescent="0.35">
      <c r="A431" s="174" t="s">
        <v>131</v>
      </c>
      <c r="B431" s="411" t="s">
        <v>6</v>
      </c>
      <c r="C431" s="191" t="s">
        <v>59</v>
      </c>
      <c r="D431" s="186"/>
      <c r="E431" s="186"/>
      <c r="F431" s="186"/>
      <c r="G431" s="186"/>
      <c r="H431" s="77" t="s">
        <v>170</v>
      </c>
      <c r="I431" s="77" t="s">
        <v>170</v>
      </c>
      <c r="J431" s="77" t="s">
        <v>170</v>
      </c>
      <c r="K431" s="77" t="s">
        <v>170</v>
      </c>
      <c r="L431" s="77" t="s">
        <v>170</v>
      </c>
      <c r="M431" s="77" t="s">
        <v>170</v>
      </c>
      <c r="N431" s="77" t="s">
        <v>170</v>
      </c>
      <c r="O431" s="77" t="s">
        <v>170</v>
      </c>
      <c r="P431" s="77" t="s">
        <v>170</v>
      </c>
      <c r="Q431" s="77" t="s">
        <v>170</v>
      </c>
      <c r="R431" s="77" t="s">
        <v>170</v>
      </c>
      <c r="S431" s="77" t="s">
        <v>170</v>
      </c>
      <c r="T431" s="77" t="s">
        <v>170</v>
      </c>
      <c r="U431" s="77" t="s">
        <v>170</v>
      </c>
    </row>
    <row r="432" spans="1:21" x14ac:dyDescent="0.35">
      <c r="A432" s="174" t="s">
        <v>131</v>
      </c>
      <c r="B432" s="411"/>
      <c r="C432" s="177" t="s">
        <v>60</v>
      </c>
      <c r="D432" s="187"/>
      <c r="E432" s="187"/>
      <c r="F432" s="187"/>
      <c r="G432" s="187"/>
      <c r="H432" s="77" t="s">
        <v>170</v>
      </c>
      <c r="I432" s="77" t="s">
        <v>170</v>
      </c>
      <c r="J432" s="77" t="s">
        <v>170</v>
      </c>
      <c r="K432" s="77" t="s">
        <v>170</v>
      </c>
      <c r="L432" s="77" t="s">
        <v>170</v>
      </c>
      <c r="M432" s="77" t="s">
        <v>170</v>
      </c>
      <c r="N432" s="77" t="s">
        <v>170</v>
      </c>
      <c r="O432" s="77" t="s">
        <v>170</v>
      </c>
      <c r="P432" s="77" t="s">
        <v>170</v>
      </c>
      <c r="Q432" s="77" t="s">
        <v>170</v>
      </c>
      <c r="R432" s="77" t="s">
        <v>170</v>
      </c>
      <c r="S432" s="77" t="s">
        <v>170</v>
      </c>
      <c r="T432" s="77" t="s">
        <v>170</v>
      </c>
      <c r="U432" s="77" t="s">
        <v>170</v>
      </c>
    </row>
    <row r="433" spans="1:21" x14ac:dyDescent="0.35">
      <c r="A433" s="174" t="s">
        <v>131</v>
      </c>
      <c r="B433" s="411"/>
      <c r="C433" s="177" t="s">
        <v>61</v>
      </c>
      <c r="D433" s="192"/>
      <c r="E433" s="192"/>
      <c r="F433" s="192"/>
      <c r="G433" s="192"/>
      <c r="H433" s="77" t="s">
        <v>170</v>
      </c>
      <c r="I433" s="77" t="s">
        <v>170</v>
      </c>
      <c r="J433" s="77" t="s">
        <v>170</v>
      </c>
      <c r="K433" s="77" t="s">
        <v>170</v>
      </c>
      <c r="L433" s="77" t="s">
        <v>170</v>
      </c>
      <c r="M433" s="77" t="s">
        <v>170</v>
      </c>
      <c r="N433" s="77" t="s">
        <v>170</v>
      </c>
      <c r="O433" s="77" t="s">
        <v>170</v>
      </c>
      <c r="P433" s="77" t="s">
        <v>170</v>
      </c>
      <c r="Q433" s="77" t="s">
        <v>170</v>
      </c>
      <c r="R433" s="77" t="s">
        <v>170</v>
      </c>
      <c r="S433" s="77" t="s">
        <v>170</v>
      </c>
      <c r="T433" s="77" t="s">
        <v>170</v>
      </c>
      <c r="U433" s="77" t="s">
        <v>170</v>
      </c>
    </row>
    <row r="434" spans="1:21" x14ac:dyDescent="0.35">
      <c r="A434" s="174" t="s">
        <v>131</v>
      </c>
      <c r="B434" s="411"/>
      <c r="C434" s="177" t="s">
        <v>62</v>
      </c>
      <c r="D434" s="192"/>
      <c r="E434" s="192"/>
      <c r="F434" s="192"/>
      <c r="G434" s="192"/>
      <c r="H434" s="77" t="s">
        <v>170</v>
      </c>
      <c r="I434" s="77" t="s">
        <v>170</v>
      </c>
      <c r="J434" s="77" t="s">
        <v>170</v>
      </c>
      <c r="K434" s="77" t="s">
        <v>170</v>
      </c>
      <c r="L434" s="77" t="s">
        <v>170</v>
      </c>
      <c r="M434" s="77" t="s">
        <v>170</v>
      </c>
      <c r="N434" s="77" t="s">
        <v>170</v>
      </c>
      <c r="O434" s="77" t="s">
        <v>170</v>
      </c>
      <c r="P434" s="77" t="s">
        <v>170</v>
      </c>
      <c r="Q434" s="77" t="s">
        <v>170</v>
      </c>
      <c r="R434" s="77" t="s">
        <v>170</v>
      </c>
      <c r="S434" s="77" t="s">
        <v>170</v>
      </c>
      <c r="T434" s="77" t="s">
        <v>170</v>
      </c>
      <c r="U434" s="77" t="s">
        <v>170</v>
      </c>
    </row>
    <row r="435" spans="1:21" x14ac:dyDescent="0.35">
      <c r="A435" s="174" t="s">
        <v>131</v>
      </c>
      <c r="B435" s="412"/>
      <c r="C435" s="193" t="s">
        <v>63</v>
      </c>
      <c r="D435" s="194"/>
      <c r="E435" s="194"/>
      <c r="F435" s="194"/>
      <c r="G435" s="194"/>
      <c r="H435" s="77" t="s">
        <v>170</v>
      </c>
      <c r="I435" s="77" t="s">
        <v>170</v>
      </c>
      <c r="J435" s="77" t="s">
        <v>170</v>
      </c>
      <c r="K435" s="77" t="s">
        <v>170</v>
      </c>
      <c r="L435" s="77" t="s">
        <v>170</v>
      </c>
      <c r="M435" s="77" t="s">
        <v>170</v>
      </c>
      <c r="N435" s="77" t="s">
        <v>170</v>
      </c>
      <c r="O435" s="77" t="s">
        <v>170</v>
      </c>
      <c r="P435" s="77" t="s">
        <v>170</v>
      </c>
      <c r="Q435" s="77" t="s">
        <v>170</v>
      </c>
      <c r="R435" s="77" t="s">
        <v>170</v>
      </c>
      <c r="S435" s="77" t="s">
        <v>170</v>
      </c>
      <c r="T435" s="77" t="s">
        <v>170</v>
      </c>
      <c r="U435" s="77" t="s">
        <v>170</v>
      </c>
    </row>
    <row r="436" spans="1:21" x14ac:dyDescent="0.35">
      <c r="A436" s="174" t="s">
        <v>131</v>
      </c>
      <c r="B436" s="410" t="s">
        <v>7</v>
      </c>
      <c r="C436" s="195" t="s">
        <v>59</v>
      </c>
      <c r="D436" s="186"/>
      <c r="E436" s="186"/>
      <c r="F436" s="186"/>
      <c r="G436" s="186"/>
      <c r="H436" s="77" t="s">
        <v>170</v>
      </c>
      <c r="I436" s="77" t="s">
        <v>170</v>
      </c>
      <c r="J436" s="77" t="s">
        <v>170</v>
      </c>
      <c r="K436" s="77" t="s">
        <v>170</v>
      </c>
      <c r="L436" s="77" t="s">
        <v>170</v>
      </c>
      <c r="M436" s="77" t="s">
        <v>170</v>
      </c>
      <c r="N436" s="77" t="s">
        <v>170</v>
      </c>
      <c r="O436" s="77" t="s">
        <v>170</v>
      </c>
      <c r="P436" s="77" t="s">
        <v>170</v>
      </c>
      <c r="Q436" s="77" t="s">
        <v>170</v>
      </c>
      <c r="R436" s="77" t="s">
        <v>170</v>
      </c>
      <c r="S436" s="77" t="s">
        <v>170</v>
      </c>
      <c r="T436" s="77" t="s">
        <v>170</v>
      </c>
      <c r="U436" s="77" t="s">
        <v>170</v>
      </c>
    </row>
    <row r="437" spans="1:21" x14ac:dyDescent="0.35">
      <c r="A437" s="174" t="s">
        <v>131</v>
      </c>
      <c r="B437" s="411"/>
      <c r="C437" s="177" t="s">
        <v>60</v>
      </c>
      <c r="D437" s="187"/>
      <c r="E437" s="187"/>
      <c r="F437" s="187"/>
      <c r="G437" s="187"/>
      <c r="H437" s="77" t="s">
        <v>170</v>
      </c>
      <c r="I437" s="77" t="s">
        <v>170</v>
      </c>
      <c r="J437" s="77" t="s">
        <v>170</v>
      </c>
      <c r="K437" s="77" t="s">
        <v>170</v>
      </c>
      <c r="L437" s="77" t="s">
        <v>170</v>
      </c>
      <c r="M437" s="77" t="s">
        <v>170</v>
      </c>
      <c r="N437" s="77" t="s">
        <v>170</v>
      </c>
      <c r="O437" s="77" t="s">
        <v>170</v>
      </c>
      <c r="P437" s="77" t="s">
        <v>170</v>
      </c>
      <c r="Q437" s="77" t="s">
        <v>170</v>
      </c>
      <c r="R437" s="77" t="s">
        <v>170</v>
      </c>
      <c r="S437" s="77" t="s">
        <v>170</v>
      </c>
      <c r="T437" s="77" t="s">
        <v>170</v>
      </c>
      <c r="U437" s="77" t="s">
        <v>170</v>
      </c>
    </row>
    <row r="438" spans="1:21" x14ac:dyDescent="0.35">
      <c r="A438" s="174" t="s">
        <v>131</v>
      </c>
      <c r="B438" s="411"/>
      <c r="C438" s="177" t="s">
        <v>61</v>
      </c>
      <c r="D438" s="192"/>
      <c r="E438" s="192"/>
      <c r="F438" s="192"/>
      <c r="G438" s="192"/>
      <c r="H438" s="77" t="s">
        <v>170</v>
      </c>
      <c r="I438" s="77" t="s">
        <v>170</v>
      </c>
      <c r="J438" s="77" t="s">
        <v>170</v>
      </c>
      <c r="K438" s="77" t="s">
        <v>170</v>
      </c>
      <c r="L438" s="77" t="s">
        <v>170</v>
      </c>
      <c r="M438" s="77" t="s">
        <v>170</v>
      </c>
      <c r="N438" s="77" t="s">
        <v>170</v>
      </c>
      <c r="O438" s="77" t="s">
        <v>170</v>
      </c>
      <c r="P438" s="77" t="s">
        <v>170</v>
      </c>
      <c r="Q438" s="77" t="s">
        <v>170</v>
      </c>
      <c r="R438" s="77" t="s">
        <v>170</v>
      </c>
      <c r="S438" s="77" t="s">
        <v>170</v>
      </c>
      <c r="T438" s="77" t="s">
        <v>170</v>
      </c>
      <c r="U438" s="77" t="s">
        <v>170</v>
      </c>
    </row>
    <row r="439" spans="1:21" x14ac:dyDescent="0.35">
      <c r="A439" s="174" t="s">
        <v>131</v>
      </c>
      <c r="B439" s="411"/>
      <c r="C439" s="177" t="s">
        <v>62</v>
      </c>
      <c r="D439" s="192"/>
      <c r="E439" s="192"/>
      <c r="F439" s="192"/>
      <c r="G439" s="192"/>
      <c r="H439" s="77" t="s">
        <v>170</v>
      </c>
      <c r="I439" s="77" t="s">
        <v>170</v>
      </c>
      <c r="J439" s="77" t="s">
        <v>170</v>
      </c>
      <c r="K439" s="77" t="s">
        <v>170</v>
      </c>
      <c r="L439" s="77" t="s">
        <v>170</v>
      </c>
      <c r="M439" s="77" t="s">
        <v>170</v>
      </c>
      <c r="N439" s="77" t="s">
        <v>170</v>
      </c>
      <c r="O439" s="77" t="s">
        <v>170</v>
      </c>
      <c r="P439" s="77" t="s">
        <v>170</v>
      </c>
      <c r="Q439" s="77" t="s">
        <v>170</v>
      </c>
      <c r="R439" s="77" t="s">
        <v>170</v>
      </c>
      <c r="S439" s="77" t="s">
        <v>170</v>
      </c>
      <c r="T439" s="77" t="s">
        <v>170</v>
      </c>
      <c r="U439" s="77" t="s">
        <v>170</v>
      </c>
    </row>
    <row r="440" spans="1:21" x14ac:dyDescent="0.35">
      <c r="A440" s="174" t="s">
        <v>131</v>
      </c>
      <c r="B440" s="412"/>
      <c r="C440" s="193" t="s">
        <v>63</v>
      </c>
      <c r="D440" s="194"/>
      <c r="E440" s="194"/>
      <c r="F440" s="194"/>
      <c r="G440" s="194"/>
      <c r="H440" s="77" t="s">
        <v>170</v>
      </c>
      <c r="I440" s="77" t="s">
        <v>170</v>
      </c>
      <c r="J440" s="77" t="s">
        <v>170</v>
      </c>
      <c r="K440" s="77" t="s">
        <v>170</v>
      </c>
      <c r="L440" s="77" t="s">
        <v>170</v>
      </c>
      <c r="M440" s="77" t="s">
        <v>170</v>
      </c>
      <c r="N440" s="77" t="s">
        <v>170</v>
      </c>
      <c r="O440" s="77" t="s">
        <v>170</v>
      </c>
      <c r="P440" s="77" t="s">
        <v>170</v>
      </c>
      <c r="Q440" s="77" t="s">
        <v>170</v>
      </c>
      <c r="R440" s="77" t="s">
        <v>170</v>
      </c>
      <c r="S440" s="77" t="s">
        <v>170</v>
      </c>
      <c r="T440" s="77" t="s">
        <v>170</v>
      </c>
      <c r="U440" s="77" t="s">
        <v>170</v>
      </c>
    </row>
    <row r="441" spans="1:21" x14ac:dyDescent="0.35">
      <c r="A441" s="174" t="s">
        <v>131</v>
      </c>
      <c r="B441" s="410" t="s">
        <v>8</v>
      </c>
      <c r="C441" s="195" t="s">
        <v>59</v>
      </c>
      <c r="D441" s="186"/>
      <c r="E441" s="186"/>
      <c r="F441" s="186"/>
      <c r="G441" s="186"/>
      <c r="H441" s="77" t="s">
        <v>170</v>
      </c>
      <c r="I441" s="77" t="s">
        <v>170</v>
      </c>
      <c r="J441" s="77" t="s">
        <v>170</v>
      </c>
      <c r="K441" s="77" t="s">
        <v>170</v>
      </c>
      <c r="L441" s="77" t="s">
        <v>170</v>
      </c>
      <c r="M441" s="77" t="s">
        <v>170</v>
      </c>
      <c r="N441" s="77" t="s">
        <v>170</v>
      </c>
      <c r="O441" s="77" t="s">
        <v>170</v>
      </c>
      <c r="P441" s="77" t="s">
        <v>170</v>
      </c>
      <c r="Q441" s="77" t="s">
        <v>170</v>
      </c>
      <c r="R441" s="77" t="s">
        <v>170</v>
      </c>
      <c r="S441" s="77" t="s">
        <v>170</v>
      </c>
      <c r="T441" s="77" t="s">
        <v>170</v>
      </c>
      <c r="U441" s="77" t="s">
        <v>170</v>
      </c>
    </row>
    <row r="442" spans="1:21" x14ac:dyDescent="0.35">
      <c r="A442" s="174" t="s">
        <v>131</v>
      </c>
      <c r="B442" s="411"/>
      <c r="C442" s="177" t="s">
        <v>60</v>
      </c>
      <c r="D442" s="187"/>
      <c r="E442" s="187"/>
      <c r="F442" s="187"/>
      <c r="G442" s="187"/>
      <c r="H442" s="77" t="s">
        <v>170</v>
      </c>
      <c r="I442" s="77" t="s">
        <v>170</v>
      </c>
      <c r="J442" s="77" t="s">
        <v>170</v>
      </c>
      <c r="K442" s="77" t="s">
        <v>170</v>
      </c>
      <c r="L442" s="77" t="s">
        <v>170</v>
      </c>
      <c r="M442" s="77" t="s">
        <v>170</v>
      </c>
      <c r="N442" s="77" t="s">
        <v>170</v>
      </c>
      <c r="O442" s="77" t="s">
        <v>170</v>
      </c>
      <c r="P442" s="77" t="s">
        <v>170</v>
      </c>
      <c r="Q442" s="77" t="s">
        <v>170</v>
      </c>
      <c r="R442" s="77" t="s">
        <v>170</v>
      </c>
      <c r="S442" s="77" t="s">
        <v>170</v>
      </c>
      <c r="T442" s="77" t="s">
        <v>170</v>
      </c>
      <c r="U442" s="77" t="s">
        <v>170</v>
      </c>
    </row>
    <row r="443" spans="1:21" x14ac:dyDescent="0.35">
      <c r="A443" s="174" t="s">
        <v>131</v>
      </c>
      <c r="B443" s="411"/>
      <c r="C443" s="177" t="s">
        <v>61</v>
      </c>
      <c r="D443" s="192"/>
      <c r="E443" s="192"/>
      <c r="F443" s="192"/>
      <c r="G443" s="192"/>
      <c r="H443" s="77" t="s">
        <v>170</v>
      </c>
      <c r="I443" s="77" t="s">
        <v>170</v>
      </c>
      <c r="J443" s="77" t="s">
        <v>170</v>
      </c>
      <c r="K443" s="77" t="s">
        <v>170</v>
      </c>
      <c r="L443" s="77" t="s">
        <v>170</v>
      </c>
      <c r="M443" s="77" t="s">
        <v>170</v>
      </c>
      <c r="N443" s="77" t="s">
        <v>170</v>
      </c>
      <c r="O443" s="77" t="s">
        <v>170</v>
      </c>
      <c r="P443" s="77" t="s">
        <v>170</v>
      </c>
      <c r="Q443" s="77" t="s">
        <v>170</v>
      </c>
      <c r="R443" s="77" t="s">
        <v>170</v>
      </c>
      <c r="S443" s="77" t="s">
        <v>170</v>
      </c>
      <c r="T443" s="77" t="s">
        <v>170</v>
      </c>
      <c r="U443" s="77" t="s">
        <v>170</v>
      </c>
    </row>
    <row r="444" spans="1:21" x14ac:dyDescent="0.35">
      <c r="A444" s="174" t="s">
        <v>131</v>
      </c>
      <c r="B444" s="411"/>
      <c r="C444" s="177" t="s">
        <v>62</v>
      </c>
      <c r="D444" s="192"/>
      <c r="E444" s="192"/>
      <c r="F444" s="192"/>
      <c r="G444" s="192"/>
      <c r="H444" s="77" t="s">
        <v>170</v>
      </c>
      <c r="I444" s="77" t="s">
        <v>170</v>
      </c>
      <c r="J444" s="77" t="s">
        <v>170</v>
      </c>
      <c r="K444" s="77" t="s">
        <v>170</v>
      </c>
      <c r="L444" s="77" t="s">
        <v>170</v>
      </c>
      <c r="M444" s="77" t="s">
        <v>170</v>
      </c>
      <c r="N444" s="77" t="s">
        <v>170</v>
      </c>
      <c r="O444" s="77" t="s">
        <v>170</v>
      </c>
      <c r="P444" s="77" t="s">
        <v>170</v>
      </c>
      <c r="Q444" s="77" t="s">
        <v>170</v>
      </c>
      <c r="R444" s="77" t="s">
        <v>170</v>
      </c>
      <c r="S444" s="77" t="s">
        <v>170</v>
      </c>
      <c r="T444" s="77" t="s">
        <v>170</v>
      </c>
      <c r="U444" s="77" t="s">
        <v>170</v>
      </c>
    </row>
    <row r="445" spans="1:21" x14ac:dyDescent="0.35">
      <c r="A445" s="174" t="s">
        <v>131</v>
      </c>
      <c r="B445" s="412"/>
      <c r="C445" s="193" t="s">
        <v>63</v>
      </c>
      <c r="D445" s="194"/>
      <c r="E445" s="194"/>
      <c r="F445" s="194"/>
      <c r="G445" s="194"/>
      <c r="H445" s="77" t="s">
        <v>170</v>
      </c>
      <c r="I445" s="77" t="s">
        <v>170</v>
      </c>
      <c r="J445" s="77" t="s">
        <v>170</v>
      </c>
      <c r="K445" s="77" t="s">
        <v>170</v>
      </c>
      <c r="L445" s="77" t="s">
        <v>170</v>
      </c>
      <c r="M445" s="77" t="s">
        <v>170</v>
      </c>
      <c r="N445" s="77" t="s">
        <v>170</v>
      </c>
      <c r="O445" s="77" t="s">
        <v>170</v>
      </c>
      <c r="P445" s="77" t="s">
        <v>170</v>
      </c>
      <c r="Q445" s="77" t="s">
        <v>170</v>
      </c>
      <c r="R445" s="77" t="s">
        <v>170</v>
      </c>
      <c r="S445" s="77" t="s">
        <v>170</v>
      </c>
      <c r="T445" s="77" t="s">
        <v>170</v>
      </c>
      <c r="U445" s="77" t="s">
        <v>170</v>
      </c>
    </row>
    <row r="446" spans="1:21" x14ac:dyDescent="0.35">
      <c r="A446" s="174" t="s">
        <v>131</v>
      </c>
      <c r="B446" s="410" t="s">
        <v>9</v>
      </c>
      <c r="C446" s="195" t="s">
        <v>59</v>
      </c>
      <c r="D446" s="186"/>
      <c r="E446" s="186"/>
      <c r="F446" s="186"/>
      <c r="G446" s="186"/>
      <c r="H446" s="77" t="s">
        <v>170</v>
      </c>
      <c r="I446" s="77" t="s">
        <v>170</v>
      </c>
      <c r="J446" s="77" t="s">
        <v>170</v>
      </c>
      <c r="K446" s="77" t="s">
        <v>170</v>
      </c>
      <c r="L446" s="77" t="s">
        <v>170</v>
      </c>
      <c r="M446" s="77" t="s">
        <v>170</v>
      </c>
      <c r="N446" s="77" t="s">
        <v>170</v>
      </c>
      <c r="O446" s="77" t="s">
        <v>170</v>
      </c>
      <c r="P446" s="77" t="s">
        <v>170</v>
      </c>
      <c r="Q446" s="77" t="s">
        <v>170</v>
      </c>
      <c r="R446" s="77" t="s">
        <v>170</v>
      </c>
      <c r="S446" s="77" t="s">
        <v>170</v>
      </c>
      <c r="T446" s="77" t="s">
        <v>170</v>
      </c>
      <c r="U446" s="77" t="s">
        <v>170</v>
      </c>
    </row>
    <row r="447" spans="1:21" x14ac:dyDescent="0.35">
      <c r="A447" s="174" t="s">
        <v>131</v>
      </c>
      <c r="B447" s="411"/>
      <c r="C447" s="177" t="s">
        <v>60</v>
      </c>
      <c r="D447" s="187"/>
      <c r="E447" s="187"/>
      <c r="F447" s="187"/>
      <c r="G447" s="187"/>
      <c r="H447" s="77" t="s">
        <v>170</v>
      </c>
      <c r="I447" s="77" t="s">
        <v>170</v>
      </c>
      <c r="J447" s="77" t="s">
        <v>170</v>
      </c>
      <c r="K447" s="77" t="s">
        <v>170</v>
      </c>
      <c r="L447" s="77" t="s">
        <v>170</v>
      </c>
      <c r="M447" s="77" t="s">
        <v>170</v>
      </c>
      <c r="N447" s="77" t="s">
        <v>170</v>
      </c>
      <c r="O447" s="77" t="s">
        <v>170</v>
      </c>
      <c r="P447" s="77" t="s">
        <v>170</v>
      </c>
      <c r="Q447" s="77" t="s">
        <v>170</v>
      </c>
      <c r="R447" s="77" t="s">
        <v>170</v>
      </c>
      <c r="S447" s="77" t="s">
        <v>170</v>
      </c>
      <c r="T447" s="77" t="s">
        <v>170</v>
      </c>
      <c r="U447" s="77" t="s">
        <v>170</v>
      </c>
    </row>
    <row r="448" spans="1:21" x14ac:dyDescent="0.35">
      <c r="A448" s="174" t="s">
        <v>131</v>
      </c>
      <c r="B448" s="411"/>
      <c r="C448" s="177" t="s">
        <v>61</v>
      </c>
      <c r="D448" s="192"/>
      <c r="E448" s="192"/>
      <c r="F448" s="192"/>
      <c r="G448" s="192"/>
      <c r="H448" s="77" t="s">
        <v>170</v>
      </c>
      <c r="I448" s="77" t="s">
        <v>170</v>
      </c>
      <c r="J448" s="77" t="s">
        <v>170</v>
      </c>
      <c r="K448" s="77" t="s">
        <v>170</v>
      </c>
      <c r="L448" s="77" t="s">
        <v>170</v>
      </c>
      <c r="M448" s="77" t="s">
        <v>170</v>
      </c>
      <c r="N448" s="77" t="s">
        <v>170</v>
      </c>
      <c r="O448" s="77" t="s">
        <v>170</v>
      </c>
      <c r="P448" s="77" t="s">
        <v>170</v>
      </c>
      <c r="Q448" s="77" t="s">
        <v>170</v>
      </c>
      <c r="R448" s="77" t="s">
        <v>170</v>
      </c>
      <c r="S448" s="77" t="s">
        <v>170</v>
      </c>
      <c r="T448" s="77" t="s">
        <v>170</v>
      </c>
      <c r="U448" s="77" t="s">
        <v>170</v>
      </c>
    </row>
    <row r="449" spans="1:21" x14ac:dyDescent="0.35">
      <c r="A449" s="174" t="s">
        <v>131</v>
      </c>
      <c r="B449" s="411"/>
      <c r="C449" s="177" t="s">
        <v>62</v>
      </c>
      <c r="D449" s="192"/>
      <c r="E449" s="192"/>
      <c r="F449" s="192"/>
      <c r="G449" s="192"/>
      <c r="H449" s="77" t="s">
        <v>170</v>
      </c>
      <c r="I449" s="77" t="s">
        <v>170</v>
      </c>
      <c r="J449" s="77" t="s">
        <v>170</v>
      </c>
      <c r="K449" s="77" t="s">
        <v>170</v>
      </c>
      <c r="L449" s="77" t="s">
        <v>170</v>
      </c>
      <c r="M449" s="77" t="s">
        <v>170</v>
      </c>
      <c r="N449" s="77" t="s">
        <v>170</v>
      </c>
      <c r="O449" s="77" t="s">
        <v>170</v>
      </c>
      <c r="P449" s="77" t="s">
        <v>170</v>
      </c>
      <c r="Q449" s="77" t="s">
        <v>170</v>
      </c>
      <c r="R449" s="77" t="s">
        <v>170</v>
      </c>
      <c r="S449" s="77" t="s">
        <v>170</v>
      </c>
      <c r="T449" s="77" t="s">
        <v>170</v>
      </c>
      <c r="U449" s="77" t="s">
        <v>170</v>
      </c>
    </row>
    <row r="450" spans="1:21" x14ac:dyDescent="0.35">
      <c r="A450" s="174" t="s">
        <v>131</v>
      </c>
      <c r="B450" s="412"/>
      <c r="C450" s="193" t="s">
        <v>63</v>
      </c>
      <c r="D450" s="194"/>
      <c r="E450" s="194"/>
      <c r="F450" s="194"/>
      <c r="G450" s="194"/>
      <c r="H450" s="77" t="s">
        <v>170</v>
      </c>
      <c r="I450" s="77" t="s">
        <v>170</v>
      </c>
      <c r="J450" s="77" t="s">
        <v>170</v>
      </c>
      <c r="K450" s="77" t="s">
        <v>170</v>
      </c>
      <c r="L450" s="77" t="s">
        <v>170</v>
      </c>
      <c r="M450" s="77" t="s">
        <v>170</v>
      </c>
      <c r="N450" s="77" t="s">
        <v>170</v>
      </c>
      <c r="O450" s="77" t="s">
        <v>170</v>
      </c>
      <c r="P450" s="77" t="s">
        <v>170</v>
      </c>
      <c r="Q450" s="77" t="s">
        <v>170</v>
      </c>
      <c r="R450" s="77" t="s">
        <v>170</v>
      </c>
      <c r="S450" s="77" t="s">
        <v>170</v>
      </c>
      <c r="T450" s="77" t="s">
        <v>170</v>
      </c>
      <c r="U450" s="77" t="s">
        <v>170</v>
      </c>
    </row>
    <row r="451" spans="1:21" x14ac:dyDescent="0.35">
      <c r="A451" s="174" t="s">
        <v>131</v>
      </c>
      <c r="B451" s="410" t="s">
        <v>1</v>
      </c>
      <c r="C451" s="195" t="s">
        <v>59</v>
      </c>
      <c r="D451" s="186"/>
      <c r="E451" s="186"/>
      <c r="F451" s="186"/>
      <c r="G451" s="186"/>
      <c r="H451" s="77" t="s">
        <v>170</v>
      </c>
      <c r="I451" s="77" t="s">
        <v>170</v>
      </c>
      <c r="J451" s="77" t="s">
        <v>170</v>
      </c>
      <c r="K451" s="77" t="s">
        <v>170</v>
      </c>
      <c r="L451" s="77" t="s">
        <v>170</v>
      </c>
      <c r="M451" s="77" t="s">
        <v>170</v>
      </c>
      <c r="N451" s="77" t="s">
        <v>170</v>
      </c>
      <c r="O451" s="77" t="s">
        <v>170</v>
      </c>
      <c r="P451" s="77" t="s">
        <v>170</v>
      </c>
      <c r="Q451" s="77" t="s">
        <v>170</v>
      </c>
      <c r="R451" s="77" t="s">
        <v>170</v>
      </c>
      <c r="S451" s="77" t="s">
        <v>170</v>
      </c>
      <c r="T451" s="77" t="s">
        <v>170</v>
      </c>
      <c r="U451" s="77" t="s">
        <v>170</v>
      </c>
    </row>
    <row r="452" spans="1:21" x14ac:dyDescent="0.35">
      <c r="A452" s="174" t="s">
        <v>131</v>
      </c>
      <c r="B452" s="411"/>
      <c r="C452" s="177" t="s">
        <v>60</v>
      </c>
      <c r="D452" s="187"/>
      <c r="E452" s="187"/>
      <c r="F452" s="187"/>
      <c r="G452" s="187"/>
      <c r="H452" s="77" t="s">
        <v>170</v>
      </c>
      <c r="I452" s="77" t="s">
        <v>170</v>
      </c>
      <c r="J452" s="77" t="s">
        <v>170</v>
      </c>
      <c r="K452" s="77" t="s">
        <v>170</v>
      </c>
      <c r="L452" s="77" t="s">
        <v>170</v>
      </c>
      <c r="M452" s="77" t="s">
        <v>170</v>
      </c>
      <c r="N452" s="77" t="s">
        <v>170</v>
      </c>
      <c r="O452" s="77" t="s">
        <v>170</v>
      </c>
      <c r="P452" s="77" t="s">
        <v>170</v>
      </c>
      <c r="Q452" s="77" t="s">
        <v>170</v>
      </c>
      <c r="R452" s="77" t="s">
        <v>170</v>
      </c>
      <c r="S452" s="77" t="s">
        <v>170</v>
      </c>
      <c r="T452" s="77" t="s">
        <v>170</v>
      </c>
      <c r="U452" s="77" t="s">
        <v>170</v>
      </c>
    </row>
    <row r="453" spans="1:21" x14ac:dyDescent="0.35">
      <c r="A453" s="174" t="s">
        <v>131</v>
      </c>
      <c r="B453" s="411"/>
      <c r="C453" s="177" t="s">
        <v>61</v>
      </c>
      <c r="D453" s="192"/>
      <c r="E453" s="192"/>
      <c r="F453" s="192"/>
      <c r="G453" s="192"/>
      <c r="H453" s="77" t="s">
        <v>170</v>
      </c>
      <c r="I453" s="77" t="s">
        <v>170</v>
      </c>
      <c r="J453" s="77" t="s">
        <v>170</v>
      </c>
      <c r="K453" s="77" t="s">
        <v>170</v>
      </c>
      <c r="L453" s="77" t="s">
        <v>170</v>
      </c>
      <c r="M453" s="77" t="s">
        <v>170</v>
      </c>
      <c r="N453" s="77" t="s">
        <v>170</v>
      </c>
      <c r="O453" s="77" t="s">
        <v>170</v>
      </c>
      <c r="P453" s="77" t="s">
        <v>170</v>
      </c>
      <c r="Q453" s="77" t="s">
        <v>170</v>
      </c>
      <c r="R453" s="77" t="s">
        <v>170</v>
      </c>
      <c r="S453" s="77" t="s">
        <v>170</v>
      </c>
      <c r="T453" s="77" t="s">
        <v>170</v>
      </c>
      <c r="U453" s="77" t="s">
        <v>170</v>
      </c>
    </row>
    <row r="454" spans="1:21" x14ac:dyDescent="0.35">
      <c r="A454" s="174" t="s">
        <v>131</v>
      </c>
      <c r="B454" s="411"/>
      <c r="C454" s="177" t="s">
        <v>62</v>
      </c>
      <c r="D454" s="192"/>
      <c r="E454" s="192"/>
      <c r="F454" s="192"/>
      <c r="G454" s="192"/>
      <c r="H454" s="77" t="s">
        <v>170</v>
      </c>
      <c r="I454" s="77" t="s">
        <v>170</v>
      </c>
      <c r="J454" s="77" t="s">
        <v>170</v>
      </c>
      <c r="K454" s="77" t="s">
        <v>170</v>
      </c>
      <c r="L454" s="77" t="s">
        <v>170</v>
      </c>
      <c r="M454" s="77" t="s">
        <v>170</v>
      </c>
      <c r="N454" s="77" t="s">
        <v>170</v>
      </c>
      <c r="O454" s="77" t="s">
        <v>170</v>
      </c>
      <c r="P454" s="77" t="s">
        <v>170</v>
      </c>
      <c r="Q454" s="77" t="s">
        <v>170</v>
      </c>
      <c r="R454" s="77" t="s">
        <v>170</v>
      </c>
      <c r="S454" s="77" t="s">
        <v>170</v>
      </c>
      <c r="T454" s="77" t="s">
        <v>170</v>
      </c>
      <c r="U454" s="77" t="s">
        <v>170</v>
      </c>
    </row>
    <row r="455" spans="1:21" x14ac:dyDescent="0.35">
      <c r="A455" s="174" t="s">
        <v>131</v>
      </c>
      <c r="B455" s="412"/>
      <c r="C455" s="193" t="s">
        <v>63</v>
      </c>
      <c r="D455" s="194"/>
      <c r="E455" s="194"/>
      <c r="F455" s="194"/>
      <c r="G455" s="194"/>
      <c r="H455" s="77" t="s">
        <v>170</v>
      </c>
      <c r="I455" s="77" t="s">
        <v>170</v>
      </c>
      <c r="J455" s="77" t="s">
        <v>170</v>
      </c>
      <c r="K455" s="77" t="s">
        <v>170</v>
      </c>
      <c r="L455" s="77" t="s">
        <v>170</v>
      </c>
      <c r="M455" s="77" t="s">
        <v>170</v>
      </c>
      <c r="N455" s="77" t="s">
        <v>170</v>
      </c>
      <c r="O455" s="77" t="s">
        <v>170</v>
      </c>
      <c r="P455" s="77" t="s">
        <v>170</v>
      </c>
      <c r="Q455" s="77" t="s">
        <v>170</v>
      </c>
      <c r="R455" s="77" t="s">
        <v>170</v>
      </c>
      <c r="S455" s="77" t="s">
        <v>170</v>
      </c>
      <c r="T455" s="77" t="s">
        <v>170</v>
      </c>
      <c r="U455" s="77" t="s">
        <v>170</v>
      </c>
    </row>
    <row r="456" spans="1:21" x14ac:dyDescent="0.35">
      <c r="A456" s="174" t="s">
        <v>131</v>
      </c>
      <c r="B456" s="393" t="s">
        <v>166</v>
      </c>
      <c r="C456" s="195" t="s">
        <v>59</v>
      </c>
      <c r="D456" s="186"/>
      <c r="E456" s="186"/>
      <c r="F456" s="186"/>
      <c r="G456" s="186"/>
      <c r="H456" s="77" t="s">
        <v>170</v>
      </c>
      <c r="I456" s="77" t="s">
        <v>170</v>
      </c>
      <c r="J456" s="77" t="s">
        <v>170</v>
      </c>
      <c r="K456" s="77" t="s">
        <v>170</v>
      </c>
      <c r="L456" s="77" t="s">
        <v>170</v>
      </c>
      <c r="M456" s="77" t="s">
        <v>170</v>
      </c>
      <c r="N456" s="77" t="s">
        <v>170</v>
      </c>
      <c r="O456" s="77" t="s">
        <v>170</v>
      </c>
      <c r="P456" s="77" t="s">
        <v>170</v>
      </c>
      <c r="Q456" s="77" t="s">
        <v>170</v>
      </c>
      <c r="R456" s="77" t="s">
        <v>170</v>
      </c>
      <c r="S456" s="77" t="s">
        <v>170</v>
      </c>
      <c r="T456" s="77" t="s">
        <v>170</v>
      </c>
      <c r="U456" s="77" t="s">
        <v>170</v>
      </c>
    </row>
    <row r="457" spans="1:21" x14ac:dyDescent="0.35">
      <c r="A457" s="174" t="s">
        <v>131</v>
      </c>
      <c r="B457" s="390"/>
      <c r="C457" s="177" t="s">
        <v>60</v>
      </c>
      <c r="D457" s="187"/>
      <c r="E457" s="187"/>
      <c r="F457" s="187"/>
      <c r="G457" s="187"/>
      <c r="H457" s="77" t="s">
        <v>170</v>
      </c>
      <c r="I457" s="77" t="s">
        <v>170</v>
      </c>
      <c r="J457" s="77" t="s">
        <v>170</v>
      </c>
      <c r="K457" s="77" t="s">
        <v>170</v>
      </c>
      <c r="L457" s="77" t="s">
        <v>170</v>
      </c>
      <c r="M457" s="77" t="s">
        <v>170</v>
      </c>
      <c r="N457" s="77" t="s">
        <v>170</v>
      </c>
      <c r="O457" s="77" t="s">
        <v>170</v>
      </c>
      <c r="P457" s="77" t="s">
        <v>170</v>
      </c>
      <c r="Q457" s="77" t="s">
        <v>170</v>
      </c>
      <c r="R457" s="77" t="s">
        <v>170</v>
      </c>
      <c r="S457" s="77" t="s">
        <v>170</v>
      </c>
      <c r="T457" s="77" t="s">
        <v>170</v>
      </c>
      <c r="U457" s="77" t="s">
        <v>170</v>
      </c>
    </row>
    <row r="458" spans="1:21" x14ac:dyDescent="0.35">
      <c r="A458" s="174" t="s">
        <v>131</v>
      </c>
      <c r="B458" s="390"/>
      <c r="C458" s="177" t="s">
        <v>61</v>
      </c>
      <c r="D458" s="192"/>
      <c r="E458" s="192"/>
      <c r="F458" s="192"/>
      <c r="G458" s="192"/>
      <c r="H458" s="77" t="s">
        <v>170</v>
      </c>
      <c r="I458" s="77" t="s">
        <v>170</v>
      </c>
      <c r="J458" s="77" t="s">
        <v>170</v>
      </c>
      <c r="K458" s="77" t="s">
        <v>170</v>
      </c>
      <c r="L458" s="77" t="s">
        <v>170</v>
      </c>
      <c r="M458" s="77" t="s">
        <v>170</v>
      </c>
      <c r="N458" s="77" t="s">
        <v>170</v>
      </c>
      <c r="O458" s="77" t="s">
        <v>170</v>
      </c>
      <c r="P458" s="77" t="s">
        <v>170</v>
      </c>
      <c r="Q458" s="77" t="s">
        <v>170</v>
      </c>
      <c r="R458" s="77" t="s">
        <v>170</v>
      </c>
      <c r="S458" s="77" t="s">
        <v>170</v>
      </c>
      <c r="T458" s="77" t="s">
        <v>170</v>
      </c>
      <c r="U458" s="77" t="s">
        <v>170</v>
      </c>
    </row>
    <row r="459" spans="1:21" x14ac:dyDescent="0.35">
      <c r="A459" s="174" t="s">
        <v>131</v>
      </c>
      <c r="B459" s="390"/>
      <c r="C459" s="177" t="s">
        <v>62</v>
      </c>
      <c r="D459" s="192"/>
      <c r="E459" s="192"/>
      <c r="F459" s="192"/>
      <c r="G459" s="192"/>
      <c r="H459" s="77" t="s">
        <v>170</v>
      </c>
      <c r="I459" s="77" t="s">
        <v>170</v>
      </c>
      <c r="J459" s="77" t="s">
        <v>170</v>
      </c>
      <c r="K459" s="77" t="s">
        <v>170</v>
      </c>
      <c r="L459" s="77" t="s">
        <v>170</v>
      </c>
      <c r="M459" s="77" t="s">
        <v>170</v>
      </c>
      <c r="N459" s="77" t="s">
        <v>170</v>
      </c>
      <c r="O459" s="77" t="s">
        <v>170</v>
      </c>
      <c r="P459" s="77" t="s">
        <v>170</v>
      </c>
      <c r="Q459" s="77" t="s">
        <v>170</v>
      </c>
      <c r="R459" s="77" t="s">
        <v>170</v>
      </c>
      <c r="S459" s="77" t="s">
        <v>170</v>
      </c>
      <c r="T459" s="77" t="s">
        <v>170</v>
      </c>
      <c r="U459" s="77" t="s">
        <v>170</v>
      </c>
    </row>
    <row r="460" spans="1:21" x14ac:dyDescent="0.35">
      <c r="A460" s="174" t="s">
        <v>131</v>
      </c>
      <c r="B460" s="391"/>
      <c r="C460" s="193" t="s">
        <v>63</v>
      </c>
      <c r="D460" s="194"/>
      <c r="E460" s="194"/>
      <c r="F460" s="194"/>
      <c r="G460" s="194"/>
      <c r="H460" s="77" t="s">
        <v>170</v>
      </c>
      <c r="I460" s="77" t="s">
        <v>170</v>
      </c>
      <c r="J460" s="77" t="s">
        <v>170</v>
      </c>
      <c r="K460" s="77" t="s">
        <v>170</v>
      </c>
      <c r="L460" s="77" t="s">
        <v>170</v>
      </c>
      <c r="M460" s="77" t="s">
        <v>170</v>
      </c>
      <c r="N460" s="77" t="s">
        <v>170</v>
      </c>
      <c r="O460" s="77" t="s">
        <v>170</v>
      </c>
      <c r="P460" s="77" t="s">
        <v>170</v>
      </c>
      <c r="Q460" s="77" t="s">
        <v>170</v>
      </c>
      <c r="R460" s="77" t="s">
        <v>170</v>
      </c>
      <c r="S460" s="77" t="s">
        <v>170</v>
      </c>
      <c r="T460" s="77" t="s">
        <v>170</v>
      </c>
      <c r="U460" s="77" t="s">
        <v>170</v>
      </c>
    </row>
    <row r="461" spans="1:21" x14ac:dyDescent="0.35">
      <c r="A461" s="174" t="s">
        <v>131</v>
      </c>
      <c r="B461" s="410" t="s">
        <v>11</v>
      </c>
      <c r="C461" s="195" t="s">
        <v>59</v>
      </c>
      <c r="D461" s="186"/>
      <c r="E461" s="186"/>
      <c r="F461" s="186"/>
      <c r="G461" s="186"/>
      <c r="H461" s="77" t="s">
        <v>170</v>
      </c>
      <c r="I461" s="77" t="s">
        <v>170</v>
      </c>
      <c r="J461" s="77" t="s">
        <v>170</v>
      </c>
      <c r="K461" s="77" t="s">
        <v>170</v>
      </c>
      <c r="L461" s="77" t="s">
        <v>170</v>
      </c>
      <c r="M461" s="77" t="s">
        <v>170</v>
      </c>
      <c r="N461" s="77" t="s">
        <v>170</v>
      </c>
      <c r="O461" s="77" t="s">
        <v>170</v>
      </c>
      <c r="P461" s="77" t="s">
        <v>170</v>
      </c>
      <c r="Q461" s="77" t="s">
        <v>170</v>
      </c>
      <c r="R461" s="77" t="s">
        <v>170</v>
      </c>
      <c r="S461" s="77" t="s">
        <v>170</v>
      </c>
      <c r="T461" s="77" t="s">
        <v>170</v>
      </c>
      <c r="U461" s="77" t="s">
        <v>170</v>
      </c>
    </row>
    <row r="462" spans="1:21" x14ac:dyDescent="0.35">
      <c r="A462" s="174" t="s">
        <v>131</v>
      </c>
      <c r="B462" s="411"/>
      <c r="C462" s="177" t="s">
        <v>60</v>
      </c>
      <c r="D462" s="187"/>
      <c r="E462" s="187"/>
      <c r="F462" s="187"/>
      <c r="G462" s="187"/>
      <c r="H462" s="77" t="s">
        <v>170</v>
      </c>
      <c r="I462" s="77" t="s">
        <v>170</v>
      </c>
      <c r="J462" s="77" t="s">
        <v>170</v>
      </c>
      <c r="K462" s="77" t="s">
        <v>170</v>
      </c>
      <c r="L462" s="77" t="s">
        <v>170</v>
      </c>
      <c r="M462" s="77" t="s">
        <v>170</v>
      </c>
      <c r="N462" s="77" t="s">
        <v>170</v>
      </c>
      <c r="O462" s="77" t="s">
        <v>170</v>
      </c>
      <c r="P462" s="77" t="s">
        <v>170</v>
      </c>
      <c r="Q462" s="77" t="s">
        <v>170</v>
      </c>
      <c r="R462" s="77" t="s">
        <v>170</v>
      </c>
      <c r="S462" s="77" t="s">
        <v>170</v>
      </c>
      <c r="T462" s="77" t="s">
        <v>170</v>
      </c>
      <c r="U462" s="77" t="s">
        <v>170</v>
      </c>
    </row>
    <row r="463" spans="1:21" x14ac:dyDescent="0.35">
      <c r="A463" s="174" t="s">
        <v>131</v>
      </c>
      <c r="B463" s="411"/>
      <c r="C463" s="177" t="s">
        <v>61</v>
      </c>
      <c r="D463" s="192"/>
      <c r="E463" s="192"/>
      <c r="F463" s="192"/>
      <c r="G463" s="192"/>
      <c r="H463" s="77" t="s">
        <v>170</v>
      </c>
      <c r="I463" s="77" t="s">
        <v>170</v>
      </c>
      <c r="J463" s="77" t="s">
        <v>170</v>
      </c>
      <c r="K463" s="77" t="s">
        <v>170</v>
      </c>
      <c r="L463" s="77" t="s">
        <v>170</v>
      </c>
      <c r="M463" s="77" t="s">
        <v>170</v>
      </c>
      <c r="N463" s="77" t="s">
        <v>170</v>
      </c>
      <c r="O463" s="77" t="s">
        <v>170</v>
      </c>
      <c r="P463" s="77" t="s">
        <v>170</v>
      </c>
      <c r="Q463" s="77" t="s">
        <v>170</v>
      </c>
      <c r="R463" s="77" t="s">
        <v>170</v>
      </c>
      <c r="S463" s="77" t="s">
        <v>170</v>
      </c>
      <c r="T463" s="77" t="s">
        <v>170</v>
      </c>
      <c r="U463" s="77" t="s">
        <v>170</v>
      </c>
    </row>
    <row r="464" spans="1:21" x14ac:dyDescent="0.35">
      <c r="A464" s="174" t="s">
        <v>131</v>
      </c>
      <c r="B464" s="411"/>
      <c r="C464" s="177" t="s">
        <v>62</v>
      </c>
      <c r="D464" s="192"/>
      <c r="E464" s="192"/>
      <c r="F464" s="192"/>
      <c r="G464" s="192"/>
      <c r="H464" s="77" t="s">
        <v>170</v>
      </c>
      <c r="I464" s="77" t="s">
        <v>170</v>
      </c>
      <c r="J464" s="77" t="s">
        <v>170</v>
      </c>
      <c r="K464" s="77" t="s">
        <v>170</v>
      </c>
      <c r="L464" s="77" t="s">
        <v>170</v>
      </c>
      <c r="M464" s="77" t="s">
        <v>170</v>
      </c>
      <c r="N464" s="77" t="s">
        <v>170</v>
      </c>
      <c r="O464" s="77" t="s">
        <v>170</v>
      </c>
      <c r="P464" s="77" t="s">
        <v>170</v>
      </c>
      <c r="Q464" s="77" t="s">
        <v>170</v>
      </c>
      <c r="R464" s="77" t="s">
        <v>170</v>
      </c>
      <c r="S464" s="77" t="s">
        <v>170</v>
      </c>
      <c r="T464" s="77" t="s">
        <v>170</v>
      </c>
      <c r="U464" s="77" t="s">
        <v>170</v>
      </c>
    </row>
    <row r="465" spans="1:21" x14ac:dyDescent="0.35">
      <c r="A465" s="174" t="s">
        <v>131</v>
      </c>
      <c r="B465" s="412"/>
      <c r="C465" s="193" t="s">
        <v>63</v>
      </c>
      <c r="D465" s="194"/>
      <c r="E465" s="194"/>
      <c r="F465" s="194"/>
      <c r="G465" s="194"/>
      <c r="H465" s="77" t="s">
        <v>170</v>
      </c>
      <c r="I465" s="77" t="s">
        <v>170</v>
      </c>
      <c r="J465" s="77" t="s">
        <v>170</v>
      </c>
      <c r="K465" s="77" t="s">
        <v>170</v>
      </c>
      <c r="L465" s="77" t="s">
        <v>170</v>
      </c>
      <c r="M465" s="77" t="s">
        <v>170</v>
      </c>
      <c r="N465" s="77" t="s">
        <v>170</v>
      </c>
      <c r="O465" s="77" t="s">
        <v>170</v>
      </c>
      <c r="P465" s="77" t="s">
        <v>170</v>
      </c>
      <c r="Q465" s="77" t="s">
        <v>170</v>
      </c>
      <c r="R465" s="77" t="s">
        <v>170</v>
      </c>
      <c r="S465" s="77" t="s">
        <v>170</v>
      </c>
      <c r="T465" s="77" t="s">
        <v>170</v>
      </c>
      <c r="U465" s="77" t="s">
        <v>170</v>
      </c>
    </row>
    <row r="466" spans="1:21" x14ac:dyDescent="0.35">
      <c r="A466" s="174" t="s">
        <v>131</v>
      </c>
      <c r="B466" s="410" t="s">
        <v>12</v>
      </c>
      <c r="C466" s="195" t="s">
        <v>59</v>
      </c>
      <c r="D466" s="212"/>
      <c r="E466" s="212"/>
      <c r="F466" s="212"/>
      <c r="G466" s="212"/>
      <c r="H466" s="77" t="s">
        <v>170</v>
      </c>
      <c r="I466" s="77" t="s">
        <v>170</v>
      </c>
      <c r="J466" s="77" t="s">
        <v>170</v>
      </c>
      <c r="K466" s="77" t="s">
        <v>170</v>
      </c>
      <c r="L466" s="77" t="s">
        <v>170</v>
      </c>
      <c r="M466" s="77" t="s">
        <v>170</v>
      </c>
      <c r="N466" s="77" t="s">
        <v>170</v>
      </c>
      <c r="O466" s="77" t="s">
        <v>170</v>
      </c>
      <c r="P466" s="77" t="s">
        <v>170</v>
      </c>
      <c r="Q466" s="77" t="s">
        <v>170</v>
      </c>
      <c r="R466" s="77" t="s">
        <v>170</v>
      </c>
      <c r="S466" s="77" t="s">
        <v>170</v>
      </c>
      <c r="T466" s="77" t="s">
        <v>170</v>
      </c>
      <c r="U466" s="77" t="s">
        <v>170</v>
      </c>
    </row>
    <row r="467" spans="1:21" x14ac:dyDescent="0.35">
      <c r="A467" s="174" t="s">
        <v>131</v>
      </c>
      <c r="B467" s="411"/>
      <c r="C467" s="177" t="s">
        <v>60</v>
      </c>
      <c r="D467" s="192"/>
      <c r="E467" s="192"/>
      <c r="F467" s="192"/>
      <c r="G467" s="192"/>
      <c r="H467" s="77" t="s">
        <v>170</v>
      </c>
      <c r="I467" s="77" t="s">
        <v>170</v>
      </c>
      <c r="J467" s="77" t="s">
        <v>170</v>
      </c>
      <c r="K467" s="77" t="s">
        <v>170</v>
      </c>
      <c r="L467" s="77" t="s">
        <v>170</v>
      </c>
      <c r="M467" s="77" t="s">
        <v>170</v>
      </c>
      <c r="N467" s="77" t="s">
        <v>170</v>
      </c>
      <c r="O467" s="77" t="s">
        <v>170</v>
      </c>
      <c r="P467" s="77" t="s">
        <v>170</v>
      </c>
      <c r="Q467" s="77" t="s">
        <v>170</v>
      </c>
      <c r="R467" s="77" t="s">
        <v>170</v>
      </c>
      <c r="S467" s="77" t="s">
        <v>170</v>
      </c>
      <c r="T467" s="77" t="s">
        <v>170</v>
      </c>
      <c r="U467" s="77" t="s">
        <v>170</v>
      </c>
    </row>
    <row r="468" spans="1:21" x14ac:dyDescent="0.35">
      <c r="A468" s="174" t="s">
        <v>131</v>
      </c>
      <c r="B468" s="411"/>
      <c r="C468" s="177" t="s">
        <v>61</v>
      </c>
      <c r="D468" s="192"/>
      <c r="E468" s="192"/>
      <c r="F468" s="192"/>
      <c r="G468" s="192"/>
      <c r="H468" s="77" t="s">
        <v>170</v>
      </c>
      <c r="I468" s="77" t="s">
        <v>170</v>
      </c>
      <c r="J468" s="77" t="s">
        <v>170</v>
      </c>
      <c r="K468" s="77" t="s">
        <v>170</v>
      </c>
      <c r="L468" s="77" t="s">
        <v>170</v>
      </c>
      <c r="M468" s="77" t="s">
        <v>170</v>
      </c>
      <c r="N468" s="77" t="s">
        <v>170</v>
      </c>
      <c r="O468" s="77" t="s">
        <v>170</v>
      </c>
      <c r="P468" s="77" t="s">
        <v>170</v>
      </c>
      <c r="Q468" s="77" t="s">
        <v>170</v>
      </c>
      <c r="R468" s="77" t="s">
        <v>170</v>
      </c>
      <c r="S468" s="77" t="s">
        <v>170</v>
      </c>
      <c r="T468" s="77" t="s">
        <v>170</v>
      </c>
      <c r="U468" s="77" t="s">
        <v>170</v>
      </c>
    </row>
    <row r="469" spans="1:21" x14ac:dyDescent="0.35">
      <c r="A469" s="174" t="s">
        <v>131</v>
      </c>
      <c r="B469" s="411"/>
      <c r="C469" s="177" t="s">
        <v>62</v>
      </c>
      <c r="D469" s="192"/>
      <c r="E469" s="192"/>
      <c r="F469" s="192"/>
      <c r="G469" s="192"/>
      <c r="H469" s="77" t="s">
        <v>170</v>
      </c>
      <c r="I469" s="77" t="s">
        <v>170</v>
      </c>
      <c r="J469" s="77" t="s">
        <v>170</v>
      </c>
      <c r="K469" s="77" t="s">
        <v>170</v>
      </c>
      <c r="L469" s="77" t="s">
        <v>170</v>
      </c>
      <c r="M469" s="77" t="s">
        <v>170</v>
      </c>
      <c r="N469" s="77" t="s">
        <v>170</v>
      </c>
      <c r="O469" s="77" t="s">
        <v>170</v>
      </c>
      <c r="P469" s="77" t="s">
        <v>170</v>
      </c>
      <c r="Q469" s="77" t="s">
        <v>170</v>
      </c>
      <c r="R469" s="77" t="s">
        <v>170</v>
      </c>
      <c r="S469" s="77" t="s">
        <v>170</v>
      </c>
      <c r="T469" s="77" t="s">
        <v>170</v>
      </c>
      <c r="U469" s="77" t="s">
        <v>170</v>
      </c>
    </row>
    <row r="470" spans="1:21" ht="15" thickBot="1" x14ac:dyDescent="0.4">
      <c r="A470" s="174" t="s">
        <v>131</v>
      </c>
      <c r="B470" s="414"/>
      <c r="C470" s="196" t="s">
        <v>63</v>
      </c>
      <c r="D470" s="197"/>
      <c r="E470" s="197"/>
      <c r="F470" s="197"/>
      <c r="G470" s="197"/>
      <c r="H470" s="77" t="s">
        <v>170</v>
      </c>
      <c r="I470" s="77" t="s">
        <v>170</v>
      </c>
      <c r="J470" s="77" t="s">
        <v>170</v>
      </c>
      <c r="K470" s="77" t="s">
        <v>170</v>
      </c>
      <c r="L470" s="77" t="s">
        <v>170</v>
      </c>
      <c r="M470" s="77" t="s">
        <v>170</v>
      </c>
      <c r="N470" s="77" t="s">
        <v>170</v>
      </c>
      <c r="O470" s="77" t="s">
        <v>170</v>
      </c>
      <c r="P470" s="77" t="s">
        <v>170</v>
      </c>
      <c r="Q470" s="77" t="s">
        <v>170</v>
      </c>
      <c r="R470" s="77" t="s">
        <v>170</v>
      </c>
      <c r="S470" s="77" t="s">
        <v>170</v>
      </c>
      <c r="T470" s="77" t="s">
        <v>170</v>
      </c>
      <c r="U470" s="77" t="s">
        <v>170</v>
      </c>
    </row>
    <row r="471" spans="1:21" x14ac:dyDescent="0.35">
      <c r="A471" s="174" t="s">
        <v>131</v>
      </c>
      <c r="B471" s="408" t="s">
        <v>92</v>
      </c>
      <c r="C471" s="191" t="s">
        <v>59</v>
      </c>
      <c r="D471" s="192"/>
      <c r="E471" s="192"/>
      <c r="F471" s="192"/>
      <c r="G471" s="192"/>
      <c r="H471" s="77" t="s">
        <v>170</v>
      </c>
      <c r="I471" s="77" t="s">
        <v>170</v>
      </c>
      <c r="J471" s="77" t="s">
        <v>170</v>
      </c>
      <c r="K471" s="77" t="s">
        <v>170</v>
      </c>
      <c r="L471" s="77" t="s">
        <v>170</v>
      </c>
      <c r="M471" s="77" t="s">
        <v>170</v>
      </c>
      <c r="N471" s="77" t="s">
        <v>170</v>
      </c>
      <c r="O471" s="77" t="s">
        <v>170</v>
      </c>
      <c r="P471" s="77" t="s">
        <v>170</v>
      </c>
      <c r="Q471" s="77" t="s">
        <v>170</v>
      </c>
      <c r="R471" s="77" t="s">
        <v>170</v>
      </c>
      <c r="S471" s="77" t="s">
        <v>170</v>
      </c>
      <c r="T471" s="77" t="s">
        <v>170</v>
      </c>
      <c r="U471" s="77" t="s">
        <v>170</v>
      </c>
    </row>
    <row r="472" spans="1:21" x14ac:dyDescent="0.35">
      <c r="A472" s="174" t="s">
        <v>131</v>
      </c>
      <c r="B472" s="408"/>
      <c r="C472" s="177" t="s">
        <v>60</v>
      </c>
      <c r="D472" s="192"/>
      <c r="E472" s="192"/>
      <c r="F472" s="192"/>
      <c r="G472" s="192"/>
      <c r="H472" s="77" t="s">
        <v>170</v>
      </c>
      <c r="I472" s="77" t="s">
        <v>170</v>
      </c>
      <c r="J472" s="77" t="s">
        <v>170</v>
      </c>
      <c r="K472" s="77" t="s">
        <v>170</v>
      </c>
      <c r="L472" s="77" t="s">
        <v>170</v>
      </c>
      <c r="M472" s="77" t="s">
        <v>170</v>
      </c>
      <c r="N472" s="77" t="s">
        <v>170</v>
      </c>
      <c r="O472" s="77" t="s">
        <v>170</v>
      </c>
      <c r="P472" s="77" t="s">
        <v>170</v>
      </c>
      <c r="Q472" s="77" t="s">
        <v>170</v>
      </c>
      <c r="R472" s="77" t="s">
        <v>170</v>
      </c>
      <c r="S472" s="77" t="s">
        <v>170</v>
      </c>
      <c r="T472" s="77" t="s">
        <v>170</v>
      </c>
      <c r="U472" s="77" t="s">
        <v>170</v>
      </c>
    </row>
    <row r="473" spans="1:21" x14ac:dyDescent="0.35">
      <c r="A473" s="174" t="s">
        <v>131</v>
      </c>
      <c r="B473" s="408"/>
      <c r="C473" s="177" t="s">
        <v>61</v>
      </c>
      <c r="D473" s="192"/>
      <c r="E473" s="192"/>
      <c r="F473" s="192"/>
      <c r="G473" s="192"/>
      <c r="H473" s="77" t="s">
        <v>170</v>
      </c>
      <c r="I473" s="77" t="s">
        <v>170</v>
      </c>
      <c r="J473" s="77" t="s">
        <v>170</v>
      </c>
      <c r="K473" s="77" t="s">
        <v>170</v>
      </c>
      <c r="L473" s="77" t="s">
        <v>170</v>
      </c>
      <c r="M473" s="77" t="s">
        <v>170</v>
      </c>
      <c r="N473" s="77" t="s">
        <v>170</v>
      </c>
      <c r="O473" s="77" t="s">
        <v>170</v>
      </c>
      <c r="P473" s="77" t="s">
        <v>170</v>
      </c>
      <c r="Q473" s="77" t="s">
        <v>170</v>
      </c>
      <c r="R473" s="77" t="s">
        <v>170</v>
      </c>
      <c r="S473" s="77" t="s">
        <v>170</v>
      </c>
      <c r="T473" s="77" t="s">
        <v>170</v>
      </c>
      <c r="U473" s="77" t="s">
        <v>170</v>
      </c>
    </row>
    <row r="474" spans="1:21" x14ac:dyDescent="0.35">
      <c r="A474" s="174" t="s">
        <v>131</v>
      </c>
      <c r="B474" s="408"/>
      <c r="C474" s="177" t="s">
        <v>62</v>
      </c>
      <c r="D474" s="192"/>
      <c r="E474" s="192"/>
      <c r="F474" s="192"/>
      <c r="G474" s="192"/>
      <c r="H474" s="77" t="s">
        <v>170</v>
      </c>
      <c r="I474" s="77" t="s">
        <v>170</v>
      </c>
      <c r="J474" s="77" t="s">
        <v>170</v>
      </c>
      <c r="K474" s="77" t="s">
        <v>170</v>
      </c>
      <c r="L474" s="77" t="s">
        <v>170</v>
      </c>
      <c r="M474" s="77" t="s">
        <v>170</v>
      </c>
      <c r="N474" s="77" t="s">
        <v>170</v>
      </c>
      <c r="O474" s="77" t="s">
        <v>170</v>
      </c>
      <c r="P474" s="77" t="s">
        <v>170</v>
      </c>
      <c r="Q474" s="77" t="s">
        <v>170</v>
      </c>
      <c r="R474" s="77" t="s">
        <v>170</v>
      </c>
      <c r="S474" s="77" t="s">
        <v>170</v>
      </c>
      <c r="T474" s="77" t="s">
        <v>170</v>
      </c>
      <c r="U474" s="77" t="s">
        <v>170</v>
      </c>
    </row>
    <row r="475" spans="1:21" x14ac:dyDescent="0.35">
      <c r="A475" s="174" t="s">
        <v>131</v>
      </c>
      <c r="B475" s="409"/>
      <c r="C475" s="198" t="s">
        <v>63</v>
      </c>
      <c r="D475" s="213"/>
      <c r="E475" s="213"/>
      <c r="F475" s="213"/>
      <c r="G475" s="213"/>
      <c r="H475" s="77" t="s">
        <v>170</v>
      </c>
      <c r="I475" s="77" t="s">
        <v>170</v>
      </c>
      <c r="J475" s="77" t="s">
        <v>170</v>
      </c>
      <c r="K475" s="77" t="s">
        <v>170</v>
      </c>
      <c r="L475" s="77" t="s">
        <v>170</v>
      </c>
      <c r="M475" s="77" t="s">
        <v>170</v>
      </c>
      <c r="N475" s="77" t="s">
        <v>170</v>
      </c>
      <c r="O475" s="77" t="s">
        <v>170</v>
      </c>
      <c r="P475" s="77" t="s">
        <v>170</v>
      </c>
      <c r="Q475" s="77" t="s">
        <v>170</v>
      </c>
      <c r="R475" s="77" t="s">
        <v>170</v>
      </c>
      <c r="S475" s="77" t="s">
        <v>170</v>
      </c>
      <c r="T475" s="77" t="s">
        <v>170</v>
      </c>
      <c r="U475" s="77" t="s">
        <v>170</v>
      </c>
    </row>
    <row r="476" spans="1:21" x14ac:dyDescent="0.35">
      <c r="A476" s="174" t="s">
        <v>131</v>
      </c>
      <c r="B476" s="410" t="s">
        <v>93</v>
      </c>
      <c r="C476" s="195" t="s">
        <v>59</v>
      </c>
      <c r="D476" s="212"/>
      <c r="E476" s="212"/>
      <c r="F476" s="212"/>
      <c r="G476" s="212"/>
      <c r="H476" s="77" t="s">
        <v>170</v>
      </c>
      <c r="I476" s="77" t="s">
        <v>170</v>
      </c>
      <c r="J476" s="77" t="s">
        <v>170</v>
      </c>
      <c r="K476" s="77" t="s">
        <v>170</v>
      </c>
      <c r="L476" s="77" t="s">
        <v>170</v>
      </c>
      <c r="M476" s="77" t="s">
        <v>170</v>
      </c>
      <c r="N476" s="77" t="s">
        <v>170</v>
      </c>
      <c r="O476" s="77" t="s">
        <v>170</v>
      </c>
      <c r="P476" s="77" t="s">
        <v>170</v>
      </c>
      <c r="Q476" s="77" t="s">
        <v>170</v>
      </c>
      <c r="R476" s="77" t="s">
        <v>170</v>
      </c>
      <c r="S476" s="77" t="s">
        <v>170</v>
      </c>
      <c r="T476" s="77" t="s">
        <v>170</v>
      </c>
      <c r="U476" s="77" t="s">
        <v>170</v>
      </c>
    </row>
    <row r="477" spans="1:21" x14ac:dyDescent="0.35">
      <c r="A477" s="174" t="s">
        <v>131</v>
      </c>
      <c r="B477" s="411"/>
      <c r="C477" s="177" t="s">
        <v>60</v>
      </c>
      <c r="D477" s="192"/>
      <c r="E477" s="192"/>
      <c r="F477" s="192"/>
      <c r="G477" s="192"/>
      <c r="H477" s="77" t="s">
        <v>170</v>
      </c>
      <c r="I477" s="77" t="s">
        <v>170</v>
      </c>
      <c r="J477" s="77" t="s">
        <v>170</v>
      </c>
      <c r="K477" s="77" t="s">
        <v>170</v>
      </c>
      <c r="L477" s="77" t="s">
        <v>170</v>
      </c>
      <c r="M477" s="77" t="s">
        <v>170</v>
      </c>
      <c r="N477" s="77" t="s">
        <v>170</v>
      </c>
      <c r="O477" s="77" t="s">
        <v>170</v>
      </c>
      <c r="P477" s="77" t="s">
        <v>170</v>
      </c>
      <c r="Q477" s="77" t="s">
        <v>170</v>
      </c>
      <c r="R477" s="77" t="s">
        <v>170</v>
      </c>
      <c r="S477" s="77" t="s">
        <v>170</v>
      </c>
      <c r="T477" s="77" t="s">
        <v>170</v>
      </c>
      <c r="U477" s="77" t="s">
        <v>170</v>
      </c>
    </row>
    <row r="478" spans="1:21" x14ac:dyDescent="0.35">
      <c r="A478" s="174" t="s">
        <v>131</v>
      </c>
      <c r="B478" s="411"/>
      <c r="C478" s="177" t="s">
        <v>61</v>
      </c>
      <c r="D478" s="192"/>
      <c r="E478" s="192"/>
      <c r="F478" s="192"/>
      <c r="G478" s="192"/>
      <c r="H478" s="77" t="s">
        <v>170</v>
      </c>
      <c r="I478" s="77" t="s">
        <v>170</v>
      </c>
      <c r="J478" s="77" t="s">
        <v>170</v>
      </c>
      <c r="K478" s="77" t="s">
        <v>170</v>
      </c>
      <c r="L478" s="77" t="s">
        <v>170</v>
      </c>
      <c r="M478" s="77" t="s">
        <v>170</v>
      </c>
      <c r="N478" s="77" t="s">
        <v>170</v>
      </c>
      <c r="O478" s="77" t="s">
        <v>170</v>
      </c>
      <c r="P478" s="77" t="s">
        <v>170</v>
      </c>
      <c r="Q478" s="77" t="s">
        <v>170</v>
      </c>
      <c r="R478" s="77" t="s">
        <v>170</v>
      </c>
      <c r="S478" s="77" t="s">
        <v>170</v>
      </c>
      <c r="T478" s="77" t="s">
        <v>170</v>
      </c>
      <c r="U478" s="77" t="s">
        <v>170</v>
      </c>
    </row>
    <row r="479" spans="1:21" x14ac:dyDescent="0.35">
      <c r="A479" s="174" t="s">
        <v>131</v>
      </c>
      <c r="B479" s="411"/>
      <c r="C479" s="177" t="s">
        <v>62</v>
      </c>
      <c r="D479" s="192"/>
      <c r="E479" s="192"/>
      <c r="F479" s="192"/>
      <c r="G479" s="192"/>
      <c r="H479" s="77" t="s">
        <v>170</v>
      </c>
      <c r="I479" s="77" t="s">
        <v>170</v>
      </c>
      <c r="J479" s="77" t="s">
        <v>170</v>
      </c>
      <c r="K479" s="77" t="s">
        <v>170</v>
      </c>
      <c r="L479" s="77" t="s">
        <v>170</v>
      </c>
      <c r="M479" s="77" t="s">
        <v>170</v>
      </c>
      <c r="N479" s="77" t="s">
        <v>170</v>
      </c>
      <c r="O479" s="77" t="s">
        <v>170</v>
      </c>
      <c r="P479" s="77" t="s">
        <v>170</v>
      </c>
      <c r="Q479" s="77" t="s">
        <v>170</v>
      </c>
      <c r="R479" s="77" t="s">
        <v>170</v>
      </c>
      <c r="S479" s="77" t="s">
        <v>170</v>
      </c>
      <c r="T479" s="77" t="s">
        <v>170</v>
      </c>
      <c r="U479" s="77" t="s">
        <v>170</v>
      </c>
    </row>
    <row r="480" spans="1:21" x14ac:dyDescent="0.35">
      <c r="A480" s="174" t="s">
        <v>131</v>
      </c>
      <c r="B480" s="412"/>
      <c r="C480" s="193" t="s">
        <v>63</v>
      </c>
      <c r="D480" s="194"/>
      <c r="E480" s="194"/>
      <c r="F480" s="194"/>
      <c r="G480" s="194"/>
      <c r="H480" s="77" t="s">
        <v>170</v>
      </c>
      <c r="I480" s="77" t="s">
        <v>170</v>
      </c>
      <c r="J480" s="77" t="s">
        <v>170</v>
      </c>
      <c r="K480" s="77" t="s">
        <v>170</v>
      </c>
      <c r="L480" s="77" t="s">
        <v>170</v>
      </c>
      <c r="M480" s="77" t="s">
        <v>170</v>
      </c>
      <c r="N480" s="77" t="s">
        <v>170</v>
      </c>
      <c r="O480" s="77" t="s">
        <v>170</v>
      </c>
      <c r="P480" s="77" t="s">
        <v>170</v>
      </c>
      <c r="Q480" s="77" t="s">
        <v>170</v>
      </c>
      <c r="R480" s="77" t="s">
        <v>170</v>
      </c>
      <c r="S480" s="77" t="s">
        <v>170</v>
      </c>
      <c r="T480" s="77" t="s">
        <v>170</v>
      </c>
      <c r="U480" s="77" t="s">
        <v>170</v>
      </c>
    </row>
    <row r="481" spans="1:21" x14ac:dyDescent="0.35">
      <c r="A481" s="174" t="s">
        <v>131</v>
      </c>
      <c r="B481" s="408" t="s">
        <v>94</v>
      </c>
      <c r="C481" s="191" t="s">
        <v>59</v>
      </c>
      <c r="D481" s="192"/>
      <c r="E481" s="192"/>
      <c r="F481" s="192"/>
      <c r="G481" s="192"/>
      <c r="H481" s="77" t="s">
        <v>170</v>
      </c>
      <c r="I481" s="77" t="s">
        <v>170</v>
      </c>
      <c r="J481" s="77" t="s">
        <v>170</v>
      </c>
      <c r="K481" s="77" t="s">
        <v>170</v>
      </c>
      <c r="L481" s="77" t="s">
        <v>170</v>
      </c>
      <c r="M481" s="77" t="s">
        <v>170</v>
      </c>
      <c r="N481" s="77" t="s">
        <v>170</v>
      </c>
      <c r="O481" s="77" t="s">
        <v>170</v>
      </c>
      <c r="P481" s="77" t="s">
        <v>170</v>
      </c>
      <c r="Q481" s="77" t="s">
        <v>170</v>
      </c>
      <c r="R481" s="77" t="s">
        <v>170</v>
      </c>
      <c r="S481" s="77" t="s">
        <v>170</v>
      </c>
      <c r="T481" s="77" t="s">
        <v>170</v>
      </c>
      <c r="U481" s="77" t="s">
        <v>170</v>
      </c>
    </row>
    <row r="482" spans="1:21" x14ac:dyDescent="0.35">
      <c r="A482" s="174" t="s">
        <v>131</v>
      </c>
      <c r="B482" s="408"/>
      <c r="C482" s="177" t="s">
        <v>60</v>
      </c>
      <c r="D482" s="192"/>
      <c r="E482" s="192"/>
      <c r="F482" s="192"/>
      <c r="G482" s="192"/>
      <c r="H482" s="77" t="s">
        <v>170</v>
      </c>
      <c r="I482" s="77" t="s">
        <v>170</v>
      </c>
      <c r="J482" s="77" t="s">
        <v>170</v>
      </c>
      <c r="K482" s="77" t="s">
        <v>170</v>
      </c>
      <c r="L482" s="77" t="s">
        <v>170</v>
      </c>
      <c r="M482" s="77" t="s">
        <v>170</v>
      </c>
      <c r="N482" s="77" t="s">
        <v>170</v>
      </c>
      <c r="O482" s="77" t="s">
        <v>170</v>
      </c>
      <c r="P482" s="77" t="s">
        <v>170</v>
      </c>
      <c r="Q482" s="77" t="s">
        <v>170</v>
      </c>
      <c r="R482" s="77" t="s">
        <v>170</v>
      </c>
      <c r="S482" s="77" t="s">
        <v>170</v>
      </c>
      <c r="T482" s="77" t="s">
        <v>170</v>
      </c>
      <c r="U482" s="77" t="s">
        <v>170</v>
      </c>
    </row>
    <row r="483" spans="1:21" x14ac:dyDescent="0.35">
      <c r="A483" s="174" t="s">
        <v>131</v>
      </c>
      <c r="B483" s="408"/>
      <c r="C483" s="177" t="s">
        <v>61</v>
      </c>
      <c r="D483" s="192"/>
      <c r="E483" s="192"/>
      <c r="F483" s="192"/>
      <c r="G483" s="192"/>
      <c r="H483" s="77" t="s">
        <v>170</v>
      </c>
      <c r="I483" s="77" t="s">
        <v>170</v>
      </c>
      <c r="J483" s="77" t="s">
        <v>170</v>
      </c>
      <c r="K483" s="77" t="s">
        <v>170</v>
      </c>
      <c r="L483" s="77" t="s">
        <v>170</v>
      </c>
      <c r="M483" s="77" t="s">
        <v>170</v>
      </c>
      <c r="N483" s="77" t="s">
        <v>170</v>
      </c>
      <c r="O483" s="77" t="s">
        <v>170</v>
      </c>
      <c r="P483" s="77" t="s">
        <v>170</v>
      </c>
      <c r="Q483" s="77" t="s">
        <v>170</v>
      </c>
      <c r="R483" s="77" t="s">
        <v>170</v>
      </c>
      <c r="S483" s="77" t="s">
        <v>170</v>
      </c>
      <c r="T483" s="77" t="s">
        <v>170</v>
      </c>
      <c r="U483" s="77" t="s">
        <v>170</v>
      </c>
    </row>
    <row r="484" spans="1:21" x14ac:dyDescent="0.35">
      <c r="A484" s="174" t="s">
        <v>131</v>
      </c>
      <c r="B484" s="408"/>
      <c r="C484" s="177" t="s">
        <v>62</v>
      </c>
      <c r="D484" s="192"/>
      <c r="E484" s="192"/>
      <c r="F484" s="192"/>
      <c r="G484" s="192"/>
      <c r="H484" s="77" t="s">
        <v>170</v>
      </c>
      <c r="I484" s="77" t="s">
        <v>170</v>
      </c>
      <c r="J484" s="77" t="s">
        <v>170</v>
      </c>
      <c r="K484" s="77" t="s">
        <v>170</v>
      </c>
      <c r="L484" s="77" t="s">
        <v>170</v>
      </c>
      <c r="M484" s="77" t="s">
        <v>170</v>
      </c>
      <c r="N484" s="77" t="s">
        <v>170</v>
      </c>
      <c r="O484" s="77" t="s">
        <v>170</v>
      </c>
      <c r="P484" s="77" t="s">
        <v>170</v>
      </c>
      <c r="Q484" s="77" t="s">
        <v>170</v>
      </c>
      <c r="R484" s="77" t="s">
        <v>170</v>
      </c>
      <c r="S484" s="77" t="s">
        <v>170</v>
      </c>
      <c r="T484" s="77" t="s">
        <v>170</v>
      </c>
      <c r="U484" s="77" t="s">
        <v>170</v>
      </c>
    </row>
    <row r="485" spans="1:21" x14ac:dyDescent="0.35">
      <c r="A485" s="174" t="s">
        <v>131</v>
      </c>
      <c r="B485" s="413"/>
      <c r="C485" s="199" t="s">
        <v>63</v>
      </c>
      <c r="D485" s="200"/>
      <c r="E485" s="200"/>
      <c r="F485" s="200"/>
      <c r="G485" s="200"/>
      <c r="H485" s="230" t="s">
        <v>170</v>
      </c>
      <c r="I485" s="230" t="s">
        <v>170</v>
      </c>
      <c r="J485" s="230" t="s">
        <v>170</v>
      </c>
      <c r="K485" s="230" t="s">
        <v>170</v>
      </c>
      <c r="L485" s="230" t="s">
        <v>170</v>
      </c>
      <c r="M485" s="230" t="s">
        <v>170</v>
      </c>
      <c r="N485" s="230" t="s">
        <v>170</v>
      </c>
      <c r="O485" s="230" t="s">
        <v>170</v>
      </c>
      <c r="P485" s="230" t="s">
        <v>170</v>
      </c>
      <c r="Q485" s="230" t="s">
        <v>170</v>
      </c>
      <c r="R485" s="230" t="s">
        <v>170</v>
      </c>
      <c r="S485" s="230" t="s">
        <v>170</v>
      </c>
      <c r="T485" s="230" t="s">
        <v>170</v>
      </c>
      <c r="U485" s="230" t="s">
        <v>170</v>
      </c>
    </row>
    <row r="486" spans="1:21" x14ac:dyDescent="0.35">
      <c r="A486" s="174" t="s">
        <v>131</v>
      </c>
    </row>
    <row r="487" spans="1:21" x14ac:dyDescent="0.35">
      <c r="A487" s="174" t="s">
        <v>131</v>
      </c>
    </row>
    <row r="488" spans="1:21" x14ac:dyDescent="0.35">
      <c r="A488" s="174" t="s">
        <v>131</v>
      </c>
      <c r="B488" s="180" t="s">
        <v>103</v>
      </c>
      <c r="C488" s="180" t="s">
        <v>58</v>
      </c>
      <c r="D488" s="181">
        <v>1999</v>
      </c>
      <c r="E488" s="181">
        <v>2000</v>
      </c>
      <c r="F488" s="181">
        <v>2001</v>
      </c>
      <c r="G488" s="181">
        <v>2002</v>
      </c>
      <c r="H488" s="181">
        <v>2003</v>
      </c>
      <c r="I488" s="181">
        <v>2004</v>
      </c>
      <c r="J488" s="181">
        <v>2005</v>
      </c>
      <c r="K488" s="181">
        <v>2006</v>
      </c>
      <c r="L488" s="181">
        <v>2007</v>
      </c>
      <c r="M488" s="181">
        <v>2008</v>
      </c>
      <c r="N488" s="181">
        <v>2009</v>
      </c>
      <c r="O488" s="181">
        <v>2010</v>
      </c>
      <c r="P488" s="181">
        <v>2011</v>
      </c>
      <c r="Q488" s="181">
        <v>2012</v>
      </c>
      <c r="R488" s="181">
        <v>2013</v>
      </c>
      <c r="S488" s="181">
        <v>2014</v>
      </c>
      <c r="T488" s="181">
        <v>2015</v>
      </c>
      <c r="U488" s="181">
        <v>2016</v>
      </c>
    </row>
    <row r="489" spans="1:21" x14ac:dyDescent="0.35">
      <c r="A489" s="174" t="s">
        <v>131</v>
      </c>
      <c r="B489" s="405" t="s">
        <v>0</v>
      </c>
      <c r="C489" s="182" t="s">
        <v>125</v>
      </c>
      <c r="D489" s="227"/>
      <c r="E489" s="227"/>
      <c r="F489" s="227"/>
      <c r="G489" s="227"/>
      <c r="H489" s="77" t="s">
        <v>170</v>
      </c>
      <c r="I489" s="77" t="s">
        <v>170</v>
      </c>
      <c r="J489" s="77" t="s">
        <v>170</v>
      </c>
      <c r="K489" s="77" t="s">
        <v>170</v>
      </c>
      <c r="L489" s="77" t="s">
        <v>170</v>
      </c>
      <c r="M489" s="77" t="s">
        <v>170</v>
      </c>
      <c r="N489" s="77" t="s">
        <v>170</v>
      </c>
      <c r="O489" s="77" t="s">
        <v>170</v>
      </c>
      <c r="P489" s="77" t="s">
        <v>170</v>
      </c>
      <c r="Q489" s="77" t="s">
        <v>170</v>
      </c>
      <c r="R489" s="77" t="s">
        <v>170</v>
      </c>
      <c r="S489" s="77" t="s">
        <v>170</v>
      </c>
      <c r="T489" s="77" t="s">
        <v>170</v>
      </c>
      <c r="U489" s="77" t="s">
        <v>170</v>
      </c>
    </row>
    <row r="490" spans="1:21" ht="15" customHeight="1" x14ac:dyDescent="0.35">
      <c r="A490" s="174" t="s">
        <v>131</v>
      </c>
      <c r="B490" s="406"/>
      <c r="C490" s="182" t="s">
        <v>124</v>
      </c>
      <c r="D490" s="228"/>
      <c r="E490" s="228"/>
      <c r="F490" s="228"/>
      <c r="G490" s="228"/>
      <c r="H490" s="77" t="s">
        <v>170</v>
      </c>
      <c r="I490" s="77" t="s">
        <v>170</v>
      </c>
      <c r="J490" s="77" t="s">
        <v>170</v>
      </c>
      <c r="K490" s="77" t="s">
        <v>170</v>
      </c>
      <c r="L490" s="77" t="s">
        <v>170</v>
      </c>
      <c r="M490" s="77" t="s">
        <v>170</v>
      </c>
      <c r="N490" s="77" t="s">
        <v>170</v>
      </c>
      <c r="O490" s="77" t="s">
        <v>170</v>
      </c>
      <c r="P490" s="77" t="s">
        <v>170</v>
      </c>
      <c r="Q490" s="77" t="s">
        <v>170</v>
      </c>
      <c r="R490" s="77" t="s">
        <v>170</v>
      </c>
      <c r="S490" s="77" t="s">
        <v>170</v>
      </c>
      <c r="T490" s="77" t="s">
        <v>170</v>
      </c>
      <c r="U490" s="77" t="s">
        <v>170</v>
      </c>
    </row>
    <row r="491" spans="1:21" ht="15" customHeight="1" x14ac:dyDescent="0.35">
      <c r="A491" s="174" t="s">
        <v>131</v>
      </c>
      <c r="B491" s="406"/>
      <c r="C491" s="256" t="s">
        <v>126</v>
      </c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</row>
    <row r="492" spans="1:21" ht="15" customHeight="1" x14ac:dyDescent="0.35">
      <c r="A492" s="174" t="s">
        <v>131</v>
      </c>
      <c r="B492" s="406"/>
      <c r="C492" s="182" t="s">
        <v>123</v>
      </c>
      <c r="D492" s="185"/>
      <c r="E492" s="185"/>
      <c r="F492" s="185"/>
      <c r="G492" s="185"/>
      <c r="H492" s="185">
        <f t="shared" ref="H492:U492" si="220">SUM(H493:H496)</f>
        <v>90.096582691257382</v>
      </c>
      <c r="I492" s="185">
        <f t="shared" si="220"/>
        <v>89.93969823456959</v>
      </c>
      <c r="J492" s="185">
        <f t="shared" si="220"/>
        <v>97.777314077927457</v>
      </c>
      <c r="K492" s="185">
        <f t="shared" si="220"/>
        <v>98.970344303272554</v>
      </c>
      <c r="L492" s="185">
        <f t="shared" si="220"/>
        <v>101.76565236259233</v>
      </c>
      <c r="M492" s="185">
        <f t="shared" si="220"/>
        <v>96.077631442240147</v>
      </c>
      <c r="N492" s="185">
        <f t="shared" si="220"/>
        <v>102.03157992731971</v>
      </c>
      <c r="O492" s="185">
        <f t="shared" si="220"/>
        <v>88.39791144993977</v>
      </c>
      <c r="P492" s="185">
        <f t="shared" si="220"/>
        <v>88.052839367185115</v>
      </c>
      <c r="Q492" s="185">
        <f t="shared" si="220"/>
        <v>88.412610023589338</v>
      </c>
      <c r="R492" s="185">
        <f t="shared" si="220"/>
        <v>87.817331354974101</v>
      </c>
      <c r="S492" s="185">
        <f t="shared" si="220"/>
        <v>95.549000114483107</v>
      </c>
      <c r="T492" s="229">
        <f t="shared" si="220"/>
        <v>89.67006565450329</v>
      </c>
      <c r="U492" s="229">
        <f t="shared" si="220"/>
        <v>89.849422127984269</v>
      </c>
    </row>
    <row r="493" spans="1:21" ht="15" customHeight="1" x14ac:dyDescent="0.35">
      <c r="A493" s="174" t="s">
        <v>131</v>
      </c>
      <c r="B493" s="406"/>
      <c r="C493" s="177" t="s">
        <v>117</v>
      </c>
      <c r="D493" s="186"/>
      <c r="E493" s="186"/>
      <c r="F493" s="186"/>
      <c r="G493" s="186"/>
      <c r="H493" s="186">
        <f t="shared" ref="H493:R493" si="221">(H12/H414)*100</f>
        <v>90.096582691257382</v>
      </c>
      <c r="I493" s="186">
        <f t="shared" si="221"/>
        <v>89.93969823456959</v>
      </c>
      <c r="J493" s="186">
        <f t="shared" si="221"/>
        <v>97.777314077927457</v>
      </c>
      <c r="K493" s="186">
        <f t="shared" si="221"/>
        <v>98.970344303272554</v>
      </c>
      <c r="L493" s="186">
        <f t="shared" si="221"/>
        <v>101.76565236259233</v>
      </c>
      <c r="M493" s="186">
        <f t="shared" si="221"/>
        <v>96.077631442240147</v>
      </c>
      <c r="N493" s="186">
        <f t="shared" si="221"/>
        <v>102.03157992731971</v>
      </c>
      <c r="O493" s="186">
        <f t="shared" si="221"/>
        <v>88.39791144993977</v>
      </c>
      <c r="P493" s="186">
        <f t="shared" si="221"/>
        <v>88.052839367185115</v>
      </c>
      <c r="Q493" s="186">
        <f t="shared" si="221"/>
        <v>88.412610023589338</v>
      </c>
      <c r="R493" s="186">
        <f t="shared" si="221"/>
        <v>87.817331354974101</v>
      </c>
      <c r="S493" s="186">
        <f>(S12/S414)*100</f>
        <v>95.549000114483107</v>
      </c>
      <c r="T493" s="192">
        <f t="shared" ref="T493" si="222">(T12/T414)*100</f>
        <v>89.67006565450329</v>
      </c>
      <c r="U493" s="192">
        <f>(U12/U414)*100</f>
        <v>89.849422127984269</v>
      </c>
    </row>
    <row r="494" spans="1:21" ht="15" customHeight="1" x14ac:dyDescent="0.35">
      <c r="A494" s="174" t="s">
        <v>131</v>
      </c>
      <c r="B494" s="406"/>
      <c r="C494" s="256" t="s">
        <v>118</v>
      </c>
      <c r="D494" s="186"/>
      <c r="E494" s="186"/>
      <c r="F494" s="186"/>
      <c r="G494" s="186"/>
      <c r="H494" s="77" t="s">
        <v>170</v>
      </c>
      <c r="I494" s="77" t="s">
        <v>170</v>
      </c>
      <c r="J494" s="77" t="s">
        <v>170</v>
      </c>
      <c r="K494" s="77" t="s">
        <v>170</v>
      </c>
      <c r="L494" s="77" t="s">
        <v>170</v>
      </c>
      <c r="M494" s="77" t="s">
        <v>170</v>
      </c>
      <c r="N494" s="77" t="s">
        <v>170</v>
      </c>
      <c r="O494" s="77" t="s">
        <v>170</v>
      </c>
      <c r="P494" s="77" t="s">
        <v>170</v>
      </c>
      <c r="Q494" s="77" t="s">
        <v>170</v>
      </c>
      <c r="R494" s="77" t="s">
        <v>170</v>
      </c>
      <c r="S494" s="77" t="s">
        <v>170</v>
      </c>
      <c r="T494" s="77" t="s">
        <v>170</v>
      </c>
      <c r="U494" s="77" t="s">
        <v>170</v>
      </c>
    </row>
    <row r="495" spans="1:21" ht="15" customHeight="1" x14ac:dyDescent="0.35">
      <c r="A495" s="174" t="s">
        <v>131</v>
      </c>
      <c r="B495" s="406"/>
      <c r="C495" s="256" t="s">
        <v>119</v>
      </c>
      <c r="D495" s="186"/>
      <c r="E495" s="186"/>
      <c r="F495" s="186"/>
      <c r="G495" s="186"/>
      <c r="H495" s="77" t="s">
        <v>170</v>
      </c>
      <c r="I495" s="77" t="s">
        <v>170</v>
      </c>
      <c r="J495" s="77" t="s">
        <v>170</v>
      </c>
      <c r="K495" s="77" t="s">
        <v>170</v>
      </c>
      <c r="L495" s="77" t="s">
        <v>170</v>
      </c>
      <c r="M495" s="77" t="s">
        <v>170</v>
      </c>
      <c r="N495" s="77" t="s">
        <v>170</v>
      </c>
      <c r="O495" s="77" t="s">
        <v>170</v>
      </c>
      <c r="P495" s="77" t="s">
        <v>170</v>
      </c>
      <c r="Q495" s="77" t="s">
        <v>170</v>
      </c>
      <c r="R495" s="77" t="s">
        <v>170</v>
      </c>
      <c r="S495" s="77" t="s">
        <v>170</v>
      </c>
      <c r="T495" s="77" t="s">
        <v>170</v>
      </c>
      <c r="U495" s="77" t="s">
        <v>170</v>
      </c>
    </row>
    <row r="496" spans="1:21" ht="15" customHeight="1" x14ac:dyDescent="0.35">
      <c r="A496" s="174" t="s">
        <v>131</v>
      </c>
      <c r="B496" s="406"/>
      <c r="C496" s="256" t="s">
        <v>120</v>
      </c>
      <c r="D496" s="187"/>
      <c r="E496" s="187"/>
      <c r="F496" s="187"/>
      <c r="G496" s="187"/>
      <c r="H496" s="77" t="s">
        <v>170</v>
      </c>
      <c r="I496" s="77" t="s">
        <v>170</v>
      </c>
      <c r="J496" s="77" t="s">
        <v>170</v>
      </c>
      <c r="K496" s="77" t="s">
        <v>170</v>
      </c>
      <c r="L496" s="77" t="s">
        <v>170</v>
      </c>
      <c r="M496" s="77" t="s">
        <v>170</v>
      </c>
      <c r="N496" s="77" t="s">
        <v>170</v>
      </c>
      <c r="O496" s="77" t="s">
        <v>170</v>
      </c>
      <c r="P496" s="77" t="s">
        <v>170</v>
      </c>
      <c r="Q496" s="77" t="s">
        <v>170</v>
      </c>
      <c r="R496" s="77" t="s">
        <v>170</v>
      </c>
      <c r="S496" s="77" t="s">
        <v>170</v>
      </c>
      <c r="T496" s="77" t="s">
        <v>170</v>
      </c>
      <c r="U496" s="77" t="s">
        <v>170</v>
      </c>
    </row>
    <row r="497" spans="1:21" ht="15" customHeight="1" x14ac:dyDescent="0.35">
      <c r="A497" s="174" t="s">
        <v>131</v>
      </c>
      <c r="B497" s="406"/>
      <c r="C497" s="182" t="s">
        <v>121</v>
      </c>
      <c r="D497" s="186"/>
      <c r="E497" s="186"/>
      <c r="F497" s="186"/>
      <c r="G497" s="186"/>
      <c r="H497" s="77" t="s">
        <v>170</v>
      </c>
      <c r="I497" s="77" t="s">
        <v>170</v>
      </c>
      <c r="J497" s="77" t="s">
        <v>170</v>
      </c>
      <c r="K497" s="77" t="s">
        <v>170</v>
      </c>
      <c r="L497" s="77" t="s">
        <v>170</v>
      </c>
      <c r="M497" s="77" t="s">
        <v>170</v>
      </c>
      <c r="N497" s="77" t="s">
        <v>170</v>
      </c>
      <c r="O497" s="77" t="s">
        <v>170</v>
      </c>
      <c r="P497" s="77" t="s">
        <v>170</v>
      </c>
      <c r="Q497" s="77" t="s">
        <v>170</v>
      </c>
      <c r="R497" s="77" t="s">
        <v>170</v>
      </c>
      <c r="S497" s="77" t="s">
        <v>170</v>
      </c>
      <c r="T497" s="77" t="s">
        <v>170</v>
      </c>
      <c r="U497" s="77" t="s">
        <v>170</v>
      </c>
    </row>
    <row r="498" spans="1:21" ht="15" customHeight="1" x14ac:dyDescent="0.35">
      <c r="A498" s="174" t="s">
        <v>131</v>
      </c>
      <c r="B498" s="406"/>
      <c r="C498" s="182" t="s">
        <v>122</v>
      </c>
      <c r="D498" s="186"/>
      <c r="E498" s="186"/>
      <c r="F498" s="186"/>
      <c r="G498" s="186"/>
      <c r="H498" s="77" t="s">
        <v>170</v>
      </c>
      <c r="I498" s="77" t="s">
        <v>170</v>
      </c>
      <c r="J498" s="77" t="s">
        <v>170</v>
      </c>
      <c r="K498" s="77" t="s">
        <v>170</v>
      </c>
      <c r="L498" s="77" t="s">
        <v>170</v>
      </c>
      <c r="M498" s="77" t="s">
        <v>170</v>
      </c>
      <c r="N498" s="77" t="s">
        <v>170</v>
      </c>
      <c r="O498" s="77" t="s">
        <v>170</v>
      </c>
      <c r="P498" s="77" t="s">
        <v>170</v>
      </c>
      <c r="Q498" s="77" t="s">
        <v>170</v>
      </c>
      <c r="R498" s="77" t="s">
        <v>170</v>
      </c>
      <c r="S498" s="77" t="s">
        <v>170</v>
      </c>
      <c r="T498" s="77" t="s">
        <v>170</v>
      </c>
      <c r="U498" s="77" t="s">
        <v>170</v>
      </c>
    </row>
    <row r="499" spans="1:21" ht="15" customHeight="1" x14ac:dyDescent="0.35">
      <c r="A499" s="174" t="s">
        <v>131</v>
      </c>
      <c r="B499" s="407"/>
      <c r="C499" s="188" t="s">
        <v>116</v>
      </c>
      <c r="D499" s="189"/>
      <c r="E499" s="189"/>
      <c r="F499" s="189"/>
      <c r="G499" s="189"/>
      <c r="H499" s="77" t="s">
        <v>170</v>
      </c>
      <c r="I499" s="77" t="s">
        <v>170</v>
      </c>
      <c r="J499" s="77" t="s">
        <v>170</v>
      </c>
      <c r="K499" s="77" t="s">
        <v>170</v>
      </c>
      <c r="L499" s="77" t="s">
        <v>170</v>
      </c>
      <c r="M499" s="77" t="s">
        <v>170</v>
      </c>
      <c r="N499" s="77" t="s">
        <v>170</v>
      </c>
      <c r="O499" s="77" t="s">
        <v>170</v>
      </c>
      <c r="P499" s="77" t="s">
        <v>170</v>
      </c>
      <c r="Q499" s="77" t="s">
        <v>170</v>
      </c>
      <c r="R499" s="77" t="s">
        <v>170</v>
      </c>
      <c r="S499" s="77" t="s">
        <v>170</v>
      </c>
      <c r="T499" s="77" t="s">
        <v>170</v>
      </c>
      <c r="U499" s="77" t="s">
        <v>170</v>
      </c>
    </row>
    <row r="500" spans="1:21" x14ac:dyDescent="0.35">
      <c r="A500" s="174" t="s">
        <v>131</v>
      </c>
      <c r="B500" s="411" t="s">
        <v>4</v>
      </c>
      <c r="C500" s="182" t="s">
        <v>59</v>
      </c>
      <c r="D500" s="187"/>
      <c r="E500" s="187"/>
      <c r="F500" s="187"/>
      <c r="G500" s="187"/>
      <c r="H500" s="77" t="s">
        <v>170</v>
      </c>
      <c r="I500" s="77" t="s">
        <v>170</v>
      </c>
      <c r="J500" s="77" t="s">
        <v>170</v>
      </c>
      <c r="K500" s="77" t="s">
        <v>170</v>
      </c>
      <c r="L500" s="77" t="s">
        <v>170</v>
      </c>
      <c r="M500" s="77" t="s">
        <v>170</v>
      </c>
      <c r="N500" s="77" t="s">
        <v>170</v>
      </c>
      <c r="O500" s="77" t="s">
        <v>170</v>
      </c>
      <c r="P500" s="77" t="s">
        <v>170</v>
      </c>
      <c r="Q500" s="77" t="s">
        <v>170</v>
      </c>
      <c r="R500" s="77" t="s">
        <v>170</v>
      </c>
      <c r="S500" s="77" t="s">
        <v>170</v>
      </c>
      <c r="T500" s="77" t="s">
        <v>170</v>
      </c>
      <c r="U500" s="77" t="s">
        <v>170</v>
      </c>
    </row>
    <row r="501" spans="1:21" x14ac:dyDescent="0.35">
      <c r="A501" s="174" t="s">
        <v>131</v>
      </c>
      <c r="B501" s="411"/>
      <c r="C501" s="177" t="s">
        <v>60</v>
      </c>
      <c r="D501" s="187"/>
      <c r="E501" s="187"/>
      <c r="F501" s="187"/>
      <c r="G501" s="187"/>
      <c r="H501" s="77" t="s">
        <v>170</v>
      </c>
      <c r="I501" s="77" t="s">
        <v>170</v>
      </c>
      <c r="J501" s="77" t="s">
        <v>170</v>
      </c>
      <c r="K501" s="77" t="s">
        <v>170</v>
      </c>
      <c r="L501" s="77" t="s">
        <v>170</v>
      </c>
      <c r="M501" s="77" t="s">
        <v>170</v>
      </c>
      <c r="N501" s="77" t="s">
        <v>170</v>
      </c>
      <c r="O501" s="77" t="s">
        <v>170</v>
      </c>
      <c r="P501" s="77" t="s">
        <v>170</v>
      </c>
      <c r="Q501" s="77" t="s">
        <v>170</v>
      </c>
      <c r="R501" s="77" t="s">
        <v>170</v>
      </c>
      <c r="S501" s="77" t="s">
        <v>170</v>
      </c>
      <c r="T501" s="77" t="s">
        <v>170</v>
      </c>
      <c r="U501" s="77" t="s">
        <v>170</v>
      </c>
    </row>
    <row r="502" spans="1:21" x14ac:dyDescent="0.35">
      <c r="A502" s="174" t="s">
        <v>131</v>
      </c>
      <c r="B502" s="411"/>
      <c r="C502" s="256" t="s">
        <v>61</v>
      </c>
      <c r="D502" s="187"/>
      <c r="E502" s="187"/>
      <c r="F502" s="187"/>
      <c r="G502" s="187"/>
      <c r="H502" s="77" t="s">
        <v>170</v>
      </c>
      <c r="I502" s="77" t="s">
        <v>170</v>
      </c>
      <c r="J502" s="77" t="s">
        <v>170</v>
      </c>
      <c r="K502" s="77" t="s">
        <v>170</v>
      </c>
      <c r="L502" s="77" t="s">
        <v>170</v>
      </c>
      <c r="M502" s="77" t="s">
        <v>170</v>
      </c>
      <c r="N502" s="77" t="s">
        <v>170</v>
      </c>
      <c r="O502" s="77" t="s">
        <v>170</v>
      </c>
      <c r="P502" s="77" t="s">
        <v>170</v>
      </c>
      <c r="Q502" s="77" t="s">
        <v>170</v>
      </c>
      <c r="R502" s="77" t="s">
        <v>170</v>
      </c>
      <c r="S502" s="77" t="s">
        <v>170</v>
      </c>
      <c r="T502" s="77" t="s">
        <v>170</v>
      </c>
      <c r="U502" s="77" t="s">
        <v>170</v>
      </c>
    </row>
    <row r="503" spans="1:21" x14ac:dyDescent="0.35">
      <c r="A503" s="174" t="s">
        <v>131</v>
      </c>
      <c r="B503" s="411"/>
      <c r="C503" s="256" t="s">
        <v>62</v>
      </c>
      <c r="D503" s="187"/>
      <c r="E503" s="187"/>
      <c r="F503" s="187"/>
      <c r="G503" s="187"/>
      <c r="H503" s="77" t="s">
        <v>170</v>
      </c>
      <c r="I503" s="77" t="s">
        <v>170</v>
      </c>
      <c r="J503" s="77" t="s">
        <v>170</v>
      </c>
      <c r="K503" s="77" t="s">
        <v>170</v>
      </c>
      <c r="L503" s="77" t="s">
        <v>170</v>
      </c>
      <c r="M503" s="77" t="s">
        <v>170</v>
      </c>
      <c r="N503" s="77" t="s">
        <v>170</v>
      </c>
      <c r="O503" s="77" t="s">
        <v>170</v>
      </c>
      <c r="P503" s="77" t="s">
        <v>170</v>
      </c>
      <c r="Q503" s="77" t="s">
        <v>170</v>
      </c>
      <c r="R503" s="77" t="s">
        <v>170</v>
      </c>
      <c r="S503" s="77" t="s">
        <v>170</v>
      </c>
      <c r="T503" s="77" t="s">
        <v>170</v>
      </c>
      <c r="U503" s="77" t="s">
        <v>170</v>
      </c>
    </row>
    <row r="504" spans="1:21" x14ac:dyDescent="0.35">
      <c r="A504" s="174" t="s">
        <v>131</v>
      </c>
      <c r="B504" s="412"/>
      <c r="C504" s="257" t="s">
        <v>63</v>
      </c>
      <c r="D504" s="190"/>
      <c r="E504" s="190"/>
      <c r="F504" s="190"/>
      <c r="G504" s="190"/>
      <c r="H504" s="77" t="s">
        <v>170</v>
      </c>
      <c r="I504" s="77" t="s">
        <v>170</v>
      </c>
      <c r="J504" s="77" t="s">
        <v>170</v>
      </c>
      <c r="K504" s="77" t="s">
        <v>170</v>
      </c>
      <c r="L504" s="77" t="s">
        <v>170</v>
      </c>
      <c r="M504" s="77" t="s">
        <v>170</v>
      </c>
      <c r="N504" s="77" t="s">
        <v>170</v>
      </c>
      <c r="O504" s="77" t="s">
        <v>170</v>
      </c>
      <c r="P504" s="77" t="s">
        <v>170</v>
      </c>
      <c r="Q504" s="77" t="s">
        <v>170</v>
      </c>
      <c r="R504" s="77" t="s">
        <v>170</v>
      </c>
      <c r="S504" s="77" t="s">
        <v>170</v>
      </c>
      <c r="T504" s="77" t="s">
        <v>170</v>
      </c>
      <c r="U504" s="77" t="s">
        <v>170</v>
      </c>
    </row>
    <row r="505" spans="1:21" x14ac:dyDescent="0.35">
      <c r="A505" s="174" t="s">
        <v>131</v>
      </c>
      <c r="B505" s="411" t="s">
        <v>5</v>
      </c>
      <c r="C505" s="191" t="s">
        <v>59</v>
      </c>
      <c r="D505" s="212"/>
      <c r="E505" s="212"/>
      <c r="F505" s="212"/>
      <c r="G505" s="212"/>
      <c r="H505" s="77" t="s">
        <v>170</v>
      </c>
      <c r="I505" s="77" t="s">
        <v>170</v>
      </c>
      <c r="J505" s="77" t="s">
        <v>170</v>
      </c>
      <c r="K505" s="77" t="s">
        <v>170</v>
      </c>
      <c r="L505" s="77" t="s">
        <v>170</v>
      </c>
      <c r="M505" s="77" t="s">
        <v>170</v>
      </c>
      <c r="N505" s="77" t="s">
        <v>170</v>
      </c>
      <c r="O505" s="77" t="s">
        <v>170</v>
      </c>
      <c r="P505" s="77" t="s">
        <v>170</v>
      </c>
      <c r="Q505" s="77" t="s">
        <v>170</v>
      </c>
      <c r="R505" s="77" t="s">
        <v>170</v>
      </c>
      <c r="S505" s="77" t="s">
        <v>170</v>
      </c>
      <c r="T505" s="77" t="s">
        <v>170</v>
      </c>
      <c r="U505" s="77" t="s">
        <v>170</v>
      </c>
    </row>
    <row r="506" spans="1:21" x14ac:dyDescent="0.35">
      <c r="A506" s="174" t="s">
        <v>131</v>
      </c>
      <c r="B506" s="411"/>
      <c r="C506" s="177" t="s">
        <v>60</v>
      </c>
      <c r="D506" s="192"/>
      <c r="E506" s="192"/>
      <c r="F506" s="192"/>
      <c r="G506" s="192"/>
      <c r="H506" s="77" t="s">
        <v>170</v>
      </c>
      <c r="I506" s="77" t="s">
        <v>170</v>
      </c>
      <c r="J506" s="77" t="s">
        <v>170</v>
      </c>
      <c r="K506" s="77" t="s">
        <v>170</v>
      </c>
      <c r="L506" s="77" t="s">
        <v>170</v>
      </c>
      <c r="M506" s="77" t="s">
        <v>170</v>
      </c>
      <c r="N506" s="77" t="s">
        <v>170</v>
      </c>
      <c r="O506" s="77" t="s">
        <v>170</v>
      </c>
      <c r="P506" s="77" t="s">
        <v>170</v>
      </c>
      <c r="Q506" s="77" t="s">
        <v>170</v>
      </c>
      <c r="R506" s="77" t="s">
        <v>170</v>
      </c>
      <c r="S506" s="77" t="s">
        <v>170</v>
      </c>
      <c r="T506" s="77" t="s">
        <v>170</v>
      </c>
      <c r="U506" s="77" t="s">
        <v>170</v>
      </c>
    </row>
    <row r="507" spans="1:21" x14ac:dyDescent="0.35">
      <c r="A507" s="174" t="s">
        <v>131</v>
      </c>
      <c r="B507" s="411"/>
      <c r="C507" s="177" t="s">
        <v>61</v>
      </c>
      <c r="D507" s="192"/>
      <c r="E507" s="192"/>
      <c r="F507" s="192"/>
      <c r="G507" s="192"/>
      <c r="H507" s="77" t="s">
        <v>170</v>
      </c>
      <c r="I507" s="77" t="s">
        <v>170</v>
      </c>
      <c r="J507" s="77" t="s">
        <v>170</v>
      </c>
      <c r="K507" s="77" t="s">
        <v>170</v>
      </c>
      <c r="L507" s="77" t="s">
        <v>170</v>
      </c>
      <c r="M507" s="77" t="s">
        <v>170</v>
      </c>
      <c r="N507" s="77" t="s">
        <v>170</v>
      </c>
      <c r="O507" s="77" t="s">
        <v>170</v>
      </c>
      <c r="P507" s="77" t="s">
        <v>170</v>
      </c>
      <c r="Q507" s="77" t="s">
        <v>170</v>
      </c>
      <c r="R507" s="77" t="s">
        <v>170</v>
      </c>
      <c r="S507" s="77" t="s">
        <v>170</v>
      </c>
      <c r="T507" s="77" t="s">
        <v>170</v>
      </c>
      <c r="U507" s="77" t="s">
        <v>170</v>
      </c>
    </row>
    <row r="508" spans="1:21" x14ac:dyDescent="0.35">
      <c r="A508" s="174" t="s">
        <v>131</v>
      </c>
      <c r="B508" s="411"/>
      <c r="C508" s="177" t="s">
        <v>62</v>
      </c>
      <c r="D508" s="192"/>
      <c r="E508" s="192"/>
      <c r="F508" s="192"/>
      <c r="G508" s="192"/>
      <c r="H508" s="77" t="s">
        <v>170</v>
      </c>
      <c r="I508" s="77" t="s">
        <v>170</v>
      </c>
      <c r="J508" s="77" t="s">
        <v>170</v>
      </c>
      <c r="K508" s="77" t="s">
        <v>170</v>
      </c>
      <c r="L508" s="77" t="s">
        <v>170</v>
      </c>
      <c r="M508" s="77" t="s">
        <v>170</v>
      </c>
      <c r="N508" s="77" t="s">
        <v>170</v>
      </c>
      <c r="O508" s="77" t="s">
        <v>170</v>
      </c>
      <c r="P508" s="77" t="s">
        <v>170</v>
      </c>
      <c r="Q508" s="77" t="s">
        <v>170</v>
      </c>
      <c r="R508" s="77" t="s">
        <v>170</v>
      </c>
      <c r="S508" s="77" t="s">
        <v>170</v>
      </c>
      <c r="T508" s="77" t="s">
        <v>170</v>
      </c>
      <c r="U508" s="77" t="s">
        <v>170</v>
      </c>
    </row>
    <row r="509" spans="1:21" x14ac:dyDescent="0.35">
      <c r="A509" s="174" t="s">
        <v>131</v>
      </c>
      <c r="B509" s="412"/>
      <c r="C509" s="193" t="s">
        <v>63</v>
      </c>
      <c r="D509" s="194"/>
      <c r="E509" s="194"/>
      <c r="F509" s="194"/>
      <c r="G509" s="194"/>
      <c r="H509" s="77" t="s">
        <v>170</v>
      </c>
      <c r="I509" s="77" t="s">
        <v>170</v>
      </c>
      <c r="J509" s="77" t="s">
        <v>170</v>
      </c>
      <c r="K509" s="77" t="s">
        <v>170</v>
      </c>
      <c r="L509" s="77" t="s">
        <v>170</v>
      </c>
      <c r="M509" s="77" t="s">
        <v>170</v>
      </c>
      <c r="N509" s="77" t="s">
        <v>170</v>
      </c>
      <c r="O509" s="77" t="s">
        <v>170</v>
      </c>
      <c r="P509" s="77" t="s">
        <v>170</v>
      </c>
      <c r="Q509" s="77" t="s">
        <v>170</v>
      </c>
      <c r="R509" s="77" t="s">
        <v>170</v>
      </c>
      <c r="S509" s="77" t="s">
        <v>170</v>
      </c>
      <c r="T509" s="77" t="s">
        <v>170</v>
      </c>
      <c r="U509" s="77" t="s">
        <v>170</v>
      </c>
    </row>
    <row r="510" spans="1:21" x14ac:dyDescent="0.35">
      <c r="A510" s="174" t="s">
        <v>131</v>
      </c>
      <c r="B510" s="411" t="s">
        <v>6</v>
      </c>
      <c r="C510" s="191" t="s">
        <v>59</v>
      </c>
      <c r="D510" s="212"/>
      <c r="E510" s="212"/>
      <c r="F510" s="212"/>
      <c r="G510" s="212"/>
      <c r="H510" s="77" t="s">
        <v>170</v>
      </c>
      <c r="I510" s="77" t="s">
        <v>170</v>
      </c>
      <c r="J510" s="77" t="s">
        <v>170</v>
      </c>
      <c r="K510" s="77" t="s">
        <v>170</v>
      </c>
      <c r="L510" s="77" t="s">
        <v>170</v>
      </c>
      <c r="M510" s="77" t="s">
        <v>170</v>
      </c>
      <c r="N510" s="77" t="s">
        <v>170</v>
      </c>
      <c r="O510" s="77" t="s">
        <v>170</v>
      </c>
      <c r="P510" s="77" t="s">
        <v>170</v>
      </c>
      <c r="Q510" s="77" t="s">
        <v>170</v>
      </c>
      <c r="R510" s="77" t="s">
        <v>170</v>
      </c>
      <c r="S510" s="77" t="s">
        <v>170</v>
      </c>
      <c r="T510" s="77" t="s">
        <v>170</v>
      </c>
      <c r="U510" s="77" t="s">
        <v>170</v>
      </c>
    </row>
    <row r="511" spans="1:21" x14ac:dyDescent="0.35">
      <c r="A511" s="174" t="s">
        <v>131</v>
      </c>
      <c r="B511" s="411"/>
      <c r="C511" s="177" t="s">
        <v>60</v>
      </c>
      <c r="D511" s="192"/>
      <c r="E511" s="192"/>
      <c r="F511" s="192"/>
      <c r="G511" s="192"/>
      <c r="H511" s="77" t="s">
        <v>170</v>
      </c>
      <c r="I511" s="77" t="s">
        <v>170</v>
      </c>
      <c r="J511" s="77" t="s">
        <v>170</v>
      </c>
      <c r="K511" s="77" t="s">
        <v>170</v>
      </c>
      <c r="L511" s="77" t="s">
        <v>170</v>
      </c>
      <c r="M511" s="77" t="s">
        <v>170</v>
      </c>
      <c r="N511" s="77" t="s">
        <v>170</v>
      </c>
      <c r="O511" s="77" t="s">
        <v>170</v>
      </c>
      <c r="P511" s="77" t="s">
        <v>170</v>
      </c>
      <c r="Q511" s="77" t="s">
        <v>170</v>
      </c>
      <c r="R511" s="77" t="s">
        <v>170</v>
      </c>
      <c r="S511" s="77" t="s">
        <v>170</v>
      </c>
      <c r="T511" s="77" t="s">
        <v>170</v>
      </c>
      <c r="U511" s="77" t="s">
        <v>170</v>
      </c>
    </row>
    <row r="512" spans="1:21" x14ac:dyDescent="0.35">
      <c r="A512" s="174" t="s">
        <v>131</v>
      </c>
      <c r="B512" s="411"/>
      <c r="C512" s="177" t="s">
        <v>61</v>
      </c>
      <c r="D512" s="192"/>
      <c r="E512" s="192"/>
      <c r="F512" s="192"/>
      <c r="G512" s="192"/>
      <c r="H512" s="77" t="s">
        <v>170</v>
      </c>
      <c r="I512" s="77" t="s">
        <v>170</v>
      </c>
      <c r="J512" s="77" t="s">
        <v>170</v>
      </c>
      <c r="K512" s="77" t="s">
        <v>170</v>
      </c>
      <c r="L512" s="77" t="s">
        <v>170</v>
      </c>
      <c r="M512" s="77" t="s">
        <v>170</v>
      </c>
      <c r="N512" s="77" t="s">
        <v>170</v>
      </c>
      <c r="O512" s="77" t="s">
        <v>170</v>
      </c>
      <c r="P512" s="77" t="s">
        <v>170</v>
      </c>
      <c r="Q512" s="77" t="s">
        <v>170</v>
      </c>
      <c r="R512" s="77" t="s">
        <v>170</v>
      </c>
      <c r="S512" s="77" t="s">
        <v>170</v>
      </c>
      <c r="T512" s="77" t="s">
        <v>170</v>
      </c>
      <c r="U512" s="77" t="s">
        <v>170</v>
      </c>
    </row>
    <row r="513" spans="1:21" x14ac:dyDescent="0.35">
      <c r="A513" s="174" t="s">
        <v>131</v>
      </c>
      <c r="B513" s="411"/>
      <c r="C513" s="177" t="s">
        <v>62</v>
      </c>
      <c r="D513" s="192"/>
      <c r="E513" s="192"/>
      <c r="F513" s="192"/>
      <c r="G513" s="192"/>
      <c r="H513" s="77" t="s">
        <v>170</v>
      </c>
      <c r="I513" s="77" t="s">
        <v>170</v>
      </c>
      <c r="J513" s="77" t="s">
        <v>170</v>
      </c>
      <c r="K513" s="77" t="s">
        <v>170</v>
      </c>
      <c r="L513" s="77" t="s">
        <v>170</v>
      </c>
      <c r="M513" s="77" t="s">
        <v>170</v>
      </c>
      <c r="N513" s="77" t="s">
        <v>170</v>
      </c>
      <c r="O513" s="77" t="s">
        <v>170</v>
      </c>
      <c r="P513" s="77" t="s">
        <v>170</v>
      </c>
      <c r="Q513" s="77" t="s">
        <v>170</v>
      </c>
      <c r="R513" s="77" t="s">
        <v>170</v>
      </c>
      <c r="S513" s="77" t="s">
        <v>170</v>
      </c>
      <c r="T513" s="77" t="s">
        <v>170</v>
      </c>
      <c r="U513" s="77" t="s">
        <v>170</v>
      </c>
    </row>
    <row r="514" spans="1:21" x14ac:dyDescent="0.35">
      <c r="A514" s="174" t="s">
        <v>131</v>
      </c>
      <c r="B514" s="412"/>
      <c r="C514" s="193" t="s">
        <v>63</v>
      </c>
      <c r="D514" s="194"/>
      <c r="E514" s="194"/>
      <c r="F514" s="194"/>
      <c r="G514" s="194"/>
      <c r="H514" s="77" t="s">
        <v>170</v>
      </c>
      <c r="I514" s="77" t="s">
        <v>170</v>
      </c>
      <c r="J514" s="77" t="s">
        <v>170</v>
      </c>
      <c r="K514" s="77" t="s">
        <v>170</v>
      </c>
      <c r="L514" s="77" t="s">
        <v>170</v>
      </c>
      <c r="M514" s="77" t="s">
        <v>170</v>
      </c>
      <c r="N514" s="77" t="s">
        <v>170</v>
      </c>
      <c r="O514" s="77" t="s">
        <v>170</v>
      </c>
      <c r="P514" s="77" t="s">
        <v>170</v>
      </c>
      <c r="Q514" s="77" t="s">
        <v>170</v>
      </c>
      <c r="R514" s="77" t="s">
        <v>170</v>
      </c>
      <c r="S514" s="77" t="s">
        <v>170</v>
      </c>
      <c r="T514" s="77" t="s">
        <v>170</v>
      </c>
      <c r="U514" s="77" t="s">
        <v>170</v>
      </c>
    </row>
    <row r="515" spans="1:21" x14ac:dyDescent="0.35">
      <c r="A515" s="174" t="s">
        <v>131</v>
      </c>
      <c r="B515" s="410" t="s">
        <v>7</v>
      </c>
      <c r="C515" s="195" t="s">
        <v>59</v>
      </c>
      <c r="D515" s="212"/>
      <c r="E515" s="212"/>
      <c r="F515" s="212"/>
      <c r="G515" s="212"/>
      <c r="H515" s="77" t="s">
        <v>170</v>
      </c>
      <c r="I515" s="77" t="s">
        <v>170</v>
      </c>
      <c r="J515" s="77" t="s">
        <v>170</v>
      </c>
      <c r="K515" s="77" t="s">
        <v>170</v>
      </c>
      <c r="L515" s="77" t="s">
        <v>170</v>
      </c>
      <c r="M515" s="77" t="s">
        <v>170</v>
      </c>
      <c r="N515" s="77" t="s">
        <v>170</v>
      </c>
      <c r="O515" s="77" t="s">
        <v>170</v>
      </c>
      <c r="P515" s="77" t="s">
        <v>170</v>
      </c>
      <c r="Q515" s="77" t="s">
        <v>170</v>
      </c>
      <c r="R515" s="77" t="s">
        <v>170</v>
      </c>
      <c r="S515" s="77" t="s">
        <v>170</v>
      </c>
      <c r="T515" s="77" t="s">
        <v>170</v>
      </c>
      <c r="U515" s="77" t="s">
        <v>170</v>
      </c>
    </row>
    <row r="516" spans="1:21" x14ac:dyDescent="0.35">
      <c r="A516" s="174" t="s">
        <v>131</v>
      </c>
      <c r="B516" s="411"/>
      <c r="C516" s="177" t="s">
        <v>60</v>
      </c>
      <c r="D516" s="192"/>
      <c r="E516" s="192"/>
      <c r="F516" s="192"/>
      <c r="G516" s="192"/>
      <c r="H516" s="77" t="s">
        <v>170</v>
      </c>
      <c r="I516" s="77" t="s">
        <v>170</v>
      </c>
      <c r="J516" s="77" t="s">
        <v>170</v>
      </c>
      <c r="K516" s="77" t="s">
        <v>170</v>
      </c>
      <c r="L516" s="77" t="s">
        <v>170</v>
      </c>
      <c r="M516" s="77" t="s">
        <v>170</v>
      </c>
      <c r="N516" s="77" t="s">
        <v>170</v>
      </c>
      <c r="O516" s="77" t="s">
        <v>170</v>
      </c>
      <c r="P516" s="77" t="s">
        <v>170</v>
      </c>
      <c r="Q516" s="77" t="s">
        <v>170</v>
      </c>
      <c r="R516" s="77" t="s">
        <v>170</v>
      </c>
      <c r="S516" s="77" t="s">
        <v>170</v>
      </c>
      <c r="T516" s="77" t="s">
        <v>170</v>
      </c>
      <c r="U516" s="77" t="s">
        <v>170</v>
      </c>
    </row>
    <row r="517" spans="1:21" x14ac:dyDescent="0.35">
      <c r="A517" s="174" t="s">
        <v>131</v>
      </c>
      <c r="B517" s="411"/>
      <c r="C517" s="177" t="s">
        <v>61</v>
      </c>
      <c r="D517" s="192"/>
      <c r="E517" s="192"/>
      <c r="F517" s="192"/>
      <c r="G517" s="192"/>
      <c r="H517" s="77" t="s">
        <v>170</v>
      </c>
      <c r="I517" s="77" t="s">
        <v>170</v>
      </c>
      <c r="J517" s="77" t="s">
        <v>170</v>
      </c>
      <c r="K517" s="77" t="s">
        <v>170</v>
      </c>
      <c r="L517" s="77" t="s">
        <v>170</v>
      </c>
      <c r="M517" s="77" t="s">
        <v>170</v>
      </c>
      <c r="N517" s="77" t="s">
        <v>170</v>
      </c>
      <c r="O517" s="77" t="s">
        <v>170</v>
      </c>
      <c r="P517" s="77" t="s">
        <v>170</v>
      </c>
      <c r="Q517" s="77" t="s">
        <v>170</v>
      </c>
      <c r="R517" s="77" t="s">
        <v>170</v>
      </c>
      <c r="S517" s="77" t="s">
        <v>170</v>
      </c>
      <c r="T517" s="77" t="s">
        <v>170</v>
      </c>
      <c r="U517" s="77" t="s">
        <v>170</v>
      </c>
    </row>
    <row r="518" spans="1:21" x14ac:dyDescent="0.35">
      <c r="A518" s="174" t="s">
        <v>131</v>
      </c>
      <c r="B518" s="411"/>
      <c r="C518" s="177" t="s">
        <v>62</v>
      </c>
      <c r="D518" s="192"/>
      <c r="E518" s="192"/>
      <c r="F518" s="192"/>
      <c r="G518" s="192"/>
      <c r="H518" s="77" t="s">
        <v>170</v>
      </c>
      <c r="I518" s="77" t="s">
        <v>170</v>
      </c>
      <c r="J518" s="77" t="s">
        <v>170</v>
      </c>
      <c r="K518" s="77" t="s">
        <v>170</v>
      </c>
      <c r="L518" s="77" t="s">
        <v>170</v>
      </c>
      <c r="M518" s="77" t="s">
        <v>170</v>
      </c>
      <c r="N518" s="77" t="s">
        <v>170</v>
      </c>
      <c r="O518" s="77" t="s">
        <v>170</v>
      </c>
      <c r="P518" s="77" t="s">
        <v>170</v>
      </c>
      <c r="Q518" s="77" t="s">
        <v>170</v>
      </c>
      <c r="R518" s="77" t="s">
        <v>170</v>
      </c>
      <c r="S518" s="77" t="s">
        <v>170</v>
      </c>
      <c r="T518" s="77" t="s">
        <v>170</v>
      </c>
      <c r="U518" s="77" t="s">
        <v>170</v>
      </c>
    </row>
    <row r="519" spans="1:21" x14ac:dyDescent="0.35">
      <c r="A519" s="174" t="s">
        <v>131</v>
      </c>
      <c r="B519" s="412"/>
      <c r="C519" s="193" t="s">
        <v>63</v>
      </c>
      <c r="D519" s="194"/>
      <c r="E519" s="194"/>
      <c r="F519" s="194"/>
      <c r="G519" s="194"/>
      <c r="H519" s="77" t="s">
        <v>170</v>
      </c>
      <c r="I519" s="77" t="s">
        <v>170</v>
      </c>
      <c r="J519" s="77" t="s">
        <v>170</v>
      </c>
      <c r="K519" s="77" t="s">
        <v>170</v>
      </c>
      <c r="L519" s="77" t="s">
        <v>170</v>
      </c>
      <c r="M519" s="77" t="s">
        <v>170</v>
      </c>
      <c r="N519" s="77" t="s">
        <v>170</v>
      </c>
      <c r="O519" s="77" t="s">
        <v>170</v>
      </c>
      <c r="P519" s="77" t="s">
        <v>170</v>
      </c>
      <c r="Q519" s="77" t="s">
        <v>170</v>
      </c>
      <c r="R519" s="77" t="s">
        <v>170</v>
      </c>
      <c r="S519" s="77" t="s">
        <v>170</v>
      </c>
      <c r="T519" s="77" t="s">
        <v>170</v>
      </c>
      <c r="U519" s="77" t="s">
        <v>170</v>
      </c>
    </row>
    <row r="520" spans="1:21" x14ac:dyDescent="0.35">
      <c r="A520" s="174" t="s">
        <v>131</v>
      </c>
      <c r="B520" s="410" t="s">
        <v>8</v>
      </c>
      <c r="C520" s="195" t="s">
        <v>59</v>
      </c>
      <c r="D520" s="212"/>
      <c r="E520" s="212"/>
      <c r="F520" s="212"/>
      <c r="G520" s="212"/>
      <c r="H520" s="77" t="s">
        <v>170</v>
      </c>
      <c r="I520" s="77" t="s">
        <v>170</v>
      </c>
      <c r="J520" s="77" t="s">
        <v>170</v>
      </c>
      <c r="K520" s="77" t="s">
        <v>170</v>
      </c>
      <c r="L520" s="77" t="s">
        <v>170</v>
      </c>
      <c r="M520" s="77" t="s">
        <v>170</v>
      </c>
      <c r="N520" s="77" t="s">
        <v>170</v>
      </c>
      <c r="O520" s="77" t="s">
        <v>170</v>
      </c>
      <c r="P520" s="77" t="s">
        <v>170</v>
      </c>
      <c r="Q520" s="77" t="s">
        <v>170</v>
      </c>
      <c r="R520" s="77" t="s">
        <v>170</v>
      </c>
      <c r="S520" s="77" t="s">
        <v>170</v>
      </c>
      <c r="T520" s="77" t="s">
        <v>170</v>
      </c>
      <c r="U520" s="77" t="s">
        <v>170</v>
      </c>
    </row>
    <row r="521" spans="1:21" x14ac:dyDescent="0.35">
      <c r="A521" s="174" t="s">
        <v>131</v>
      </c>
      <c r="B521" s="411"/>
      <c r="C521" s="177" t="s">
        <v>60</v>
      </c>
      <c r="D521" s="192"/>
      <c r="E521" s="192"/>
      <c r="F521" s="192"/>
      <c r="G521" s="192"/>
      <c r="H521" s="77" t="s">
        <v>170</v>
      </c>
      <c r="I521" s="77" t="s">
        <v>170</v>
      </c>
      <c r="J521" s="77" t="s">
        <v>170</v>
      </c>
      <c r="K521" s="77" t="s">
        <v>170</v>
      </c>
      <c r="L521" s="77" t="s">
        <v>170</v>
      </c>
      <c r="M521" s="77" t="s">
        <v>170</v>
      </c>
      <c r="N521" s="77" t="s">
        <v>170</v>
      </c>
      <c r="O521" s="77" t="s">
        <v>170</v>
      </c>
      <c r="P521" s="77" t="s">
        <v>170</v>
      </c>
      <c r="Q521" s="77" t="s">
        <v>170</v>
      </c>
      <c r="R521" s="77" t="s">
        <v>170</v>
      </c>
      <c r="S521" s="77" t="s">
        <v>170</v>
      </c>
      <c r="T521" s="77" t="s">
        <v>170</v>
      </c>
      <c r="U521" s="77" t="s">
        <v>170</v>
      </c>
    </row>
    <row r="522" spans="1:21" x14ac:dyDescent="0.35">
      <c r="A522" s="174" t="s">
        <v>131</v>
      </c>
      <c r="B522" s="411"/>
      <c r="C522" s="177" t="s">
        <v>61</v>
      </c>
      <c r="D522" s="192"/>
      <c r="E522" s="192"/>
      <c r="F522" s="192"/>
      <c r="G522" s="192"/>
      <c r="H522" s="77" t="s">
        <v>170</v>
      </c>
      <c r="I522" s="77" t="s">
        <v>170</v>
      </c>
      <c r="J522" s="77" t="s">
        <v>170</v>
      </c>
      <c r="K522" s="77" t="s">
        <v>170</v>
      </c>
      <c r="L522" s="77" t="s">
        <v>170</v>
      </c>
      <c r="M522" s="77" t="s">
        <v>170</v>
      </c>
      <c r="N522" s="77" t="s">
        <v>170</v>
      </c>
      <c r="O522" s="77" t="s">
        <v>170</v>
      </c>
      <c r="P522" s="77" t="s">
        <v>170</v>
      </c>
      <c r="Q522" s="77" t="s">
        <v>170</v>
      </c>
      <c r="R522" s="77" t="s">
        <v>170</v>
      </c>
      <c r="S522" s="77" t="s">
        <v>170</v>
      </c>
      <c r="T522" s="77" t="s">
        <v>170</v>
      </c>
      <c r="U522" s="77" t="s">
        <v>170</v>
      </c>
    </row>
    <row r="523" spans="1:21" x14ac:dyDescent="0.35">
      <c r="A523" s="174" t="s">
        <v>131</v>
      </c>
      <c r="B523" s="411"/>
      <c r="C523" s="177" t="s">
        <v>62</v>
      </c>
      <c r="D523" s="192"/>
      <c r="E523" s="192"/>
      <c r="F523" s="192"/>
      <c r="G523" s="192"/>
      <c r="H523" s="77" t="s">
        <v>170</v>
      </c>
      <c r="I523" s="77" t="s">
        <v>170</v>
      </c>
      <c r="J523" s="77" t="s">
        <v>170</v>
      </c>
      <c r="K523" s="77" t="s">
        <v>170</v>
      </c>
      <c r="L523" s="77" t="s">
        <v>170</v>
      </c>
      <c r="M523" s="77" t="s">
        <v>170</v>
      </c>
      <c r="N523" s="77" t="s">
        <v>170</v>
      </c>
      <c r="O523" s="77" t="s">
        <v>170</v>
      </c>
      <c r="P523" s="77" t="s">
        <v>170</v>
      </c>
      <c r="Q523" s="77" t="s">
        <v>170</v>
      </c>
      <c r="R523" s="77" t="s">
        <v>170</v>
      </c>
      <c r="S523" s="77" t="s">
        <v>170</v>
      </c>
      <c r="T523" s="77" t="s">
        <v>170</v>
      </c>
      <c r="U523" s="77" t="s">
        <v>170</v>
      </c>
    </row>
    <row r="524" spans="1:21" x14ac:dyDescent="0.35">
      <c r="A524" s="174" t="s">
        <v>131</v>
      </c>
      <c r="B524" s="412"/>
      <c r="C524" s="193" t="s">
        <v>63</v>
      </c>
      <c r="D524" s="194"/>
      <c r="E524" s="194"/>
      <c r="F524" s="194"/>
      <c r="G524" s="194"/>
      <c r="H524" s="77" t="s">
        <v>170</v>
      </c>
      <c r="I524" s="77" t="s">
        <v>170</v>
      </c>
      <c r="J524" s="77" t="s">
        <v>170</v>
      </c>
      <c r="K524" s="77" t="s">
        <v>170</v>
      </c>
      <c r="L524" s="77" t="s">
        <v>170</v>
      </c>
      <c r="M524" s="77" t="s">
        <v>170</v>
      </c>
      <c r="N524" s="77" t="s">
        <v>170</v>
      </c>
      <c r="O524" s="77" t="s">
        <v>170</v>
      </c>
      <c r="P524" s="77" t="s">
        <v>170</v>
      </c>
      <c r="Q524" s="77" t="s">
        <v>170</v>
      </c>
      <c r="R524" s="77" t="s">
        <v>170</v>
      </c>
      <c r="S524" s="77" t="s">
        <v>170</v>
      </c>
      <c r="T524" s="77" t="s">
        <v>170</v>
      </c>
      <c r="U524" s="77" t="s">
        <v>170</v>
      </c>
    </row>
    <row r="525" spans="1:21" x14ac:dyDescent="0.35">
      <c r="A525" s="174" t="s">
        <v>131</v>
      </c>
      <c r="B525" s="410" t="s">
        <v>9</v>
      </c>
      <c r="C525" s="195" t="s">
        <v>59</v>
      </c>
      <c r="D525" s="212"/>
      <c r="E525" s="212"/>
      <c r="F525" s="212"/>
      <c r="G525" s="212"/>
      <c r="H525" s="77" t="s">
        <v>170</v>
      </c>
      <c r="I525" s="77" t="s">
        <v>170</v>
      </c>
      <c r="J525" s="77" t="s">
        <v>170</v>
      </c>
      <c r="K525" s="77" t="s">
        <v>170</v>
      </c>
      <c r="L525" s="77" t="s">
        <v>170</v>
      </c>
      <c r="M525" s="77" t="s">
        <v>170</v>
      </c>
      <c r="N525" s="77" t="s">
        <v>170</v>
      </c>
      <c r="O525" s="77" t="s">
        <v>170</v>
      </c>
      <c r="P525" s="77" t="s">
        <v>170</v>
      </c>
      <c r="Q525" s="77" t="s">
        <v>170</v>
      </c>
      <c r="R525" s="77" t="s">
        <v>170</v>
      </c>
      <c r="S525" s="77" t="s">
        <v>170</v>
      </c>
      <c r="T525" s="77" t="s">
        <v>170</v>
      </c>
      <c r="U525" s="77" t="s">
        <v>170</v>
      </c>
    </row>
    <row r="526" spans="1:21" x14ac:dyDescent="0.35">
      <c r="A526" s="174" t="s">
        <v>131</v>
      </c>
      <c r="B526" s="411"/>
      <c r="C526" s="177" t="s">
        <v>60</v>
      </c>
      <c r="D526" s="192"/>
      <c r="E526" s="192"/>
      <c r="F526" s="192"/>
      <c r="G526" s="192"/>
      <c r="H526" s="77" t="s">
        <v>170</v>
      </c>
      <c r="I526" s="77" t="s">
        <v>170</v>
      </c>
      <c r="J526" s="77" t="s">
        <v>170</v>
      </c>
      <c r="K526" s="77" t="s">
        <v>170</v>
      </c>
      <c r="L526" s="77" t="s">
        <v>170</v>
      </c>
      <c r="M526" s="77" t="s">
        <v>170</v>
      </c>
      <c r="N526" s="77" t="s">
        <v>170</v>
      </c>
      <c r="O526" s="77" t="s">
        <v>170</v>
      </c>
      <c r="P526" s="77" t="s">
        <v>170</v>
      </c>
      <c r="Q526" s="77" t="s">
        <v>170</v>
      </c>
      <c r="R526" s="77" t="s">
        <v>170</v>
      </c>
      <c r="S526" s="77" t="s">
        <v>170</v>
      </c>
      <c r="T526" s="77" t="s">
        <v>170</v>
      </c>
      <c r="U526" s="77" t="s">
        <v>170</v>
      </c>
    </row>
    <row r="527" spans="1:21" x14ac:dyDescent="0.35">
      <c r="A527" s="174" t="s">
        <v>131</v>
      </c>
      <c r="B527" s="411"/>
      <c r="C527" s="177" t="s">
        <v>61</v>
      </c>
      <c r="D527" s="192"/>
      <c r="E527" s="192"/>
      <c r="F527" s="192"/>
      <c r="G527" s="192"/>
      <c r="H527" s="77" t="s">
        <v>170</v>
      </c>
      <c r="I527" s="77" t="s">
        <v>170</v>
      </c>
      <c r="J527" s="77" t="s">
        <v>170</v>
      </c>
      <c r="K527" s="77" t="s">
        <v>170</v>
      </c>
      <c r="L527" s="77" t="s">
        <v>170</v>
      </c>
      <c r="M527" s="77" t="s">
        <v>170</v>
      </c>
      <c r="N527" s="77" t="s">
        <v>170</v>
      </c>
      <c r="O527" s="77" t="s">
        <v>170</v>
      </c>
      <c r="P527" s="77" t="s">
        <v>170</v>
      </c>
      <c r="Q527" s="77" t="s">
        <v>170</v>
      </c>
      <c r="R527" s="77" t="s">
        <v>170</v>
      </c>
      <c r="S527" s="77" t="s">
        <v>170</v>
      </c>
      <c r="T527" s="77" t="s">
        <v>170</v>
      </c>
      <c r="U527" s="77" t="s">
        <v>170</v>
      </c>
    </row>
    <row r="528" spans="1:21" x14ac:dyDescent="0.35">
      <c r="A528" s="174" t="s">
        <v>131</v>
      </c>
      <c r="B528" s="411"/>
      <c r="C528" s="177" t="s">
        <v>62</v>
      </c>
      <c r="D528" s="192"/>
      <c r="E528" s="192"/>
      <c r="F528" s="192"/>
      <c r="G528" s="192"/>
      <c r="H528" s="77" t="s">
        <v>170</v>
      </c>
      <c r="I528" s="77" t="s">
        <v>170</v>
      </c>
      <c r="J528" s="77" t="s">
        <v>170</v>
      </c>
      <c r="K528" s="77" t="s">
        <v>170</v>
      </c>
      <c r="L528" s="77" t="s">
        <v>170</v>
      </c>
      <c r="M528" s="77" t="s">
        <v>170</v>
      </c>
      <c r="N528" s="77" t="s">
        <v>170</v>
      </c>
      <c r="O528" s="77" t="s">
        <v>170</v>
      </c>
      <c r="P528" s="77" t="s">
        <v>170</v>
      </c>
      <c r="Q528" s="77" t="s">
        <v>170</v>
      </c>
      <c r="R528" s="77" t="s">
        <v>170</v>
      </c>
      <c r="S528" s="77" t="s">
        <v>170</v>
      </c>
      <c r="T528" s="77" t="s">
        <v>170</v>
      </c>
      <c r="U528" s="77" t="s">
        <v>170</v>
      </c>
    </row>
    <row r="529" spans="1:21" x14ac:dyDescent="0.35">
      <c r="A529" s="174" t="s">
        <v>131</v>
      </c>
      <c r="B529" s="412"/>
      <c r="C529" s="193" t="s">
        <v>63</v>
      </c>
      <c r="D529" s="194"/>
      <c r="E529" s="194"/>
      <c r="F529" s="194"/>
      <c r="G529" s="194"/>
      <c r="H529" s="77" t="s">
        <v>170</v>
      </c>
      <c r="I529" s="77" t="s">
        <v>170</v>
      </c>
      <c r="J529" s="77" t="s">
        <v>170</v>
      </c>
      <c r="K529" s="77" t="s">
        <v>170</v>
      </c>
      <c r="L529" s="77" t="s">
        <v>170</v>
      </c>
      <c r="M529" s="77" t="s">
        <v>170</v>
      </c>
      <c r="N529" s="77" t="s">
        <v>170</v>
      </c>
      <c r="O529" s="77" t="s">
        <v>170</v>
      </c>
      <c r="P529" s="77" t="s">
        <v>170</v>
      </c>
      <c r="Q529" s="77" t="s">
        <v>170</v>
      </c>
      <c r="R529" s="77" t="s">
        <v>170</v>
      </c>
      <c r="S529" s="77" t="s">
        <v>170</v>
      </c>
      <c r="T529" s="77" t="s">
        <v>170</v>
      </c>
      <c r="U529" s="77" t="s">
        <v>170</v>
      </c>
    </row>
    <row r="530" spans="1:21" x14ac:dyDescent="0.35">
      <c r="A530" s="174" t="s">
        <v>131</v>
      </c>
      <c r="B530" s="410" t="s">
        <v>1</v>
      </c>
      <c r="C530" s="195" t="s">
        <v>59</v>
      </c>
      <c r="D530" s="212"/>
      <c r="E530" s="212"/>
      <c r="F530" s="212"/>
      <c r="G530" s="212"/>
      <c r="H530" s="77" t="s">
        <v>170</v>
      </c>
      <c r="I530" s="77" t="s">
        <v>170</v>
      </c>
      <c r="J530" s="77" t="s">
        <v>170</v>
      </c>
      <c r="K530" s="77" t="s">
        <v>170</v>
      </c>
      <c r="L530" s="77" t="s">
        <v>170</v>
      </c>
      <c r="M530" s="77" t="s">
        <v>170</v>
      </c>
      <c r="N530" s="77" t="s">
        <v>170</v>
      </c>
      <c r="O530" s="77" t="s">
        <v>170</v>
      </c>
      <c r="P530" s="77" t="s">
        <v>170</v>
      </c>
      <c r="Q530" s="77" t="s">
        <v>170</v>
      </c>
      <c r="R530" s="77" t="s">
        <v>170</v>
      </c>
      <c r="S530" s="77" t="s">
        <v>170</v>
      </c>
      <c r="T530" s="77" t="s">
        <v>170</v>
      </c>
      <c r="U530" s="77" t="s">
        <v>170</v>
      </c>
    </row>
    <row r="531" spans="1:21" x14ac:dyDescent="0.35">
      <c r="A531" s="174" t="s">
        <v>131</v>
      </c>
      <c r="B531" s="411"/>
      <c r="C531" s="177" t="s">
        <v>60</v>
      </c>
      <c r="D531" s="192"/>
      <c r="E531" s="192"/>
      <c r="F531" s="192"/>
      <c r="G531" s="192"/>
      <c r="H531" s="77" t="s">
        <v>170</v>
      </c>
      <c r="I531" s="77" t="s">
        <v>170</v>
      </c>
      <c r="J531" s="77" t="s">
        <v>170</v>
      </c>
      <c r="K531" s="77" t="s">
        <v>170</v>
      </c>
      <c r="L531" s="77" t="s">
        <v>170</v>
      </c>
      <c r="M531" s="77" t="s">
        <v>170</v>
      </c>
      <c r="N531" s="77" t="s">
        <v>170</v>
      </c>
      <c r="O531" s="77" t="s">
        <v>170</v>
      </c>
      <c r="P531" s="77" t="s">
        <v>170</v>
      </c>
      <c r="Q531" s="77" t="s">
        <v>170</v>
      </c>
      <c r="R531" s="77" t="s">
        <v>170</v>
      </c>
      <c r="S531" s="77" t="s">
        <v>170</v>
      </c>
      <c r="T531" s="77" t="s">
        <v>170</v>
      </c>
      <c r="U531" s="77" t="s">
        <v>170</v>
      </c>
    </row>
    <row r="532" spans="1:21" x14ac:dyDescent="0.35">
      <c r="A532" s="174" t="s">
        <v>131</v>
      </c>
      <c r="B532" s="411"/>
      <c r="C532" s="177" t="s">
        <v>61</v>
      </c>
      <c r="D532" s="192"/>
      <c r="E532" s="192"/>
      <c r="F532" s="192"/>
      <c r="G532" s="192"/>
      <c r="H532" s="77" t="s">
        <v>170</v>
      </c>
      <c r="I532" s="77" t="s">
        <v>170</v>
      </c>
      <c r="J532" s="77" t="s">
        <v>170</v>
      </c>
      <c r="K532" s="77" t="s">
        <v>170</v>
      </c>
      <c r="L532" s="77" t="s">
        <v>170</v>
      </c>
      <c r="M532" s="77" t="s">
        <v>170</v>
      </c>
      <c r="N532" s="77" t="s">
        <v>170</v>
      </c>
      <c r="O532" s="77" t="s">
        <v>170</v>
      </c>
      <c r="P532" s="77" t="s">
        <v>170</v>
      </c>
      <c r="Q532" s="77" t="s">
        <v>170</v>
      </c>
      <c r="R532" s="77" t="s">
        <v>170</v>
      </c>
      <c r="S532" s="77" t="s">
        <v>170</v>
      </c>
      <c r="T532" s="77" t="s">
        <v>170</v>
      </c>
      <c r="U532" s="77" t="s">
        <v>170</v>
      </c>
    </row>
    <row r="533" spans="1:21" x14ac:dyDescent="0.35">
      <c r="A533" s="174" t="s">
        <v>131</v>
      </c>
      <c r="B533" s="411"/>
      <c r="C533" s="177" t="s">
        <v>62</v>
      </c>
      <c r="D533" s="192"/>
      <c r="E533" s="192"/>
      <c r="F533" s="192"/>
      <c r="G533" s="192"/>
      <c r="H533" s="77" t="s">
        <v>170</v>
      </c>
      <c r="I533" s="77" t="s">
        <v>170</v>
      </c>
      <c r="J533" s="77" t="s">
        <v>170</v>
      </c>
      <c r="K533" s="77" t="s">
        <v>170</v>
      </c>
      <c r="L533" s="77" t="s">
        <v>170</v>
      </c>
      <c r="M533" s="77" t="s">
        <v>170</v>
      </c>
      <c r="N533" s="77" t="s">
        <v>170</v>
      </c>
      <c r="O533" s="77" t="s">
        <v>170</v>
      </c>
      <c r="P533" s="77" t="s">
        <v>170</v>
      </c>
      <c r="Q533" s="77" t="s">
        <v>170</v>
      </c>
      <c r="R533" s="77" t="s">
        <v>170</v>
      </c>
      <c r="S533" s="77" t="s">
        <v>170</v>
      </c>
      <c r="T533" s="77" t="s">
        <v>170</v>
      </c>
      <c r="U533" s="77" t="s">
        <v>170</v>
      </c>
    </row>
    <row r="534" spans="1:21" x14ac:dyDescent="0.35">
      <c r="A534" s="174" t="s">
        <v>131</v>
      </c>
      <c r="B534" s="412"/>
      <c r="C534" s="193" t="s">
        <v>63</v>
      </c>
      <c r="D534" s="194"/>
      <c r="E534" s="194"/>
      <c r="F534" s="194"/>
      <c r="G534" s="194"/>
      <c r="H534" s="77" t="s">
        <v>170</v>
      </c>
      <c r="I534" s="77" t="s">
        <v>170</v>
      </c>
      <c r="J534" s="77" t="s">
        <v>170</v>
      </c>
      <c r="K534" s="77" t="s">
        <v>170</v>
      </c>
      <c r="L534" s="77" t="s">
        <v>170</v>
      </c>
      <c r="M534" s="77" t="s">
        <v>170</v>
      </c>
      <c r="N534" s="77" t="s">
        <v>170</v>
      </c>
      <c r="O534" s="77" t="s">
        <v>170</v>
      </c>
      <c r="P534" s="77" t="s">
        <v>170</v>
      </c>
      <c r="Q534" s="77" t="s">
        <v>170</v>
      </c>
      <c r="R534" s="77" t="s">
        <v>170</v>
      </c>
      <c r="S534" s="77" t="s">
        <v>170</v>
      </c>
      <c r="T534" s="77" t="s">
        <v>170</v>
      </c>
      <c r="U534" s="77" t="s">
        <v>170</v>
      </c>
    </row>
    <row r="535" spans="1:21" x14ac:dyDescent="0.35">
      <c r="A535" s="174" t="s">
        <v>131</v>
      </c>
      <c r="B535" s="393" t="s">
        <v>166</v>
      </c>
      <c r="C535" s="195" t="s">
        <v>59</v>
      </c>
      <c r="D535" s="212"/>
      <c r="E535" s="212"/>
      <c r="F535" s="212"/>
      <c r="G535" s="212"/>
      <c r="H535" s="77" t="s">
        <v>170</v>
      </c>
      <c r="I535" s="77" t="s">
        <v>170</v>
      </c>
      <c r="J535" s="77" t="s">
        <v>170</v>
      </c>
      <c r="K535" s="77" t="s">
        <v>170</v>
      </c>
      <c r="L535" s="77" t="s">
        <v>170</v>
      </c>
      <c r="M535" s="77" t="s">
        <v>170</v>
      </c>
      <c r="N535" s="77" t="s">
        <v>170</v>
      </c>
      <c r="O535" s="77" t="s">
        <v>170</v>
      </c>
      <c r="P535" s="77" t="s">
        <v>170</v>
      </c>
      <c r="Q535" s="77" t="s">
        <v>170</v>
      </c>
      <c r="R535" s="77" t="s">
        <v>170</v>
      </c>
      <c r="S535" s="77" t="s">
        <v>170</v>
      </c>
      <c r="T535" s="77" t="s">
        <v>170</v>
      </c>
      <c r="U535" s="77" t="s">
        <v>170</v>
      </c>
    </row>
    <row r="536" spans="1:21" x14ac:dyDescent="0.35">
      <c r="A536" s="174" t="s">
        <v>131</v>
      </c>
      <c r="B536" s="390"/>
      <c r="C536" s="177" t="s">
        <v>60</v>
      </c>
      <c r="D536" s="192"/>
      <c r="E536" s="192"/>
      <c r="F536" s="192"/>
      <c r="G536" s="192"/>
      <c r="H536" s="77" t="s">
        <v>170</v>
      </c>
      <c r="I536" s="77" t="s">
        <v>170</v>
      </c>
      <c r="J536" s="77" t="s">
        <v>170</v>
      </c>
      <c r="K536" s="77" t="s">
        <v>170</v>
      </c>
      <c r="L536" s="77" t="s">
        <v>170</v>
      </c>
      <c r="M536" s="77" t="s">
        <v>170</v>
      </c>
      <c r="N536" s="77" t="s">
        <v>170</v>
      </c>
      <c r="O536" s="77" t="s">
        <v>170</v>
      </c>
      <c r="P536" s="77" t="s">
        <v>170</v>
      </c>
      <c r="Q536" s="77" t="s">
        <v>170</v>
      </c>
      <c r="R536" s="77" t="s">
        <v>170</v>
      </c>
      <c r="S536" s="77" t="s">
        <v>170</v>
      </c>
      <c r="T536" s="77" t="s">
        <v>170</v>
      </c>
      <c r="U536" s="77" t="s">
        <v>170</v>
      </c>
    </row>
    <row r="537" spans="1:21" x14ac:dyDescent="0.35">
      <c r="A537" s="174" t="s">
        <v>131</v>
      </c>
      <c r="B537" s="390"/>
      <c r="C537" s="177" t="s">
        <v>61</v>
      </c>
      <c r="D537" s="192"/>
      <c r="E537" s="192"/>
      <c r="F537" s="192"/>
      <c r="G537" s="192"/>
      <c r="H537" s="77" t="s">
        <v>170</v>
      </c>
      <c r="I537" s="77" t="s">
        <v>170</v>
      </c>
      <c r="J537" s="77" t="s">
        <v>170</v>
      </c>
      <c r="K537" s="77" t="s">
        <v>170</v>
      </c>
      <c r="L537" s="77" t="s">
        <v>170</v>
      </c>
      <c r="M537" s="77" t="s">
        <v>170</v>
      </c>
      <c r="N537" s="77" t="s">
        <v>170</v>
      </c>
      <c r="O537" s="77" t="s">
        <v>170</v>
      </c>
      <c r="P537" s="77" t="s">
        <v>170</v>
      </c>
      <c r="Q537" s="77" t="s">
        <v>170</v>
      </c>
      <c r="R537" s="77" t="s">
        <v>170</v>
      </c>
      <c r="S537" s="77" t="s">
        <v>170</v>
      </c>
      <c r="T537" s="77" t="s">
        <v>170</v>
      </c>
      <c r="U537" s="77" t="s">
        <v>170</v>
      </c>
    </row>
    <row r="538" spans="1:21" x14ac:dyDescent="0.35">
      <c r="A538" s="174" t="s">
        <v>131</v>
      </c>
      <c r="B538" s="390"/>
      <c r="C538" s="177" t="s">
        <v>62</v>
      </c>
      <c r="D538" s="192"/>
      <c r="E538" s="192"/>
      <c r="F538" s="192"/>
      <c r="G538" s="192"/>
      <c r="H538" s="77" t="s">
        <v>170</v>
      </c>
      <c r="I538" s="77" t="s">
        <v>170</v>
      </c>
      <c r="J538" s="77" t="s">
        <v>170</v>
      </c>
      <c r="K538" s="77" t="s">
        <v>170</v>
      </c>
      <c r="L538" s="77" t="s">
        <v>170</v>
      </c>
      <c r="M538" s="77" t="s">
        <v>170</v>
      </c>
      <c r="N538" s="77" t="s">
        <v>170</v>
      </c>
      <c r="O538" s="77" t="s">
        <v>170</v>
      </c>
      <c r="P538" s="77" t="s">
        <v>170</v>
      </c>
      <c r="Q538" s="77" t="s">
        <v>170</v>
      </c>
      <c r="R538" s="77" t="s">
        <v>170</v>
      </c>
      <c r="S538" s="77" t="s">
        <v>170</v>
      </c>
      <c r="T538" s="77" t="s">
        <v>170</v>
      </c>
      <c r="U538" s="77" t="s">
        <v>170</v>
      </c>
    </row>
    <row r="539" spans="1:21" x14ac:dyDescent="0.35">
      <c r="A539" s="174" t="s">
        <v>131</v>
      </c>
      <c r="B539" s="391"/>
      <c r="C539" s="193" t="s">
        <v>63</v>
      </c>
      <c r="D539" s="194"/>
      <c r="E539" s="194"/>
      <c r="F539" s="194"/>
      <c r="G539" s="194"/>
      <c r="H539" s="77" t="s">
        <v>170</v>
      </c>
      <c r="I539" s="77" t="s">
        <v>170</v>
      </c>
      <c r="J539" s="77" t="s">
        <v>170</v>
      </c>
      <c r="K539" s="77" t="s">
        <v>170</v>
      </c>
      <c r="L539" s="77" t="s">
        <v>170</v>
      </c>
      <c r="M539" s="77" t="s">
        <v>170</v>
      </c>
      <c r="N539" s="77" t="s">
        <v>170</v>
      </c>
      <c r="O539" s="77" t="s">
        <v>170</v>
      </c>
      <c r="P539" s="77" t="s">
        <v>170</v>
      </c>
      <c r="Q539" s="77" t="s">
        <v>170</v>
      </c>
      <c r="R539" s="77" t="s">
        <v>170</v>
      </c>
      <c r="S539" s="77" t="s">
        <v>170</v>
      </c>
      <c r="T539" s="77" t="s">
        <v>170</v>
      </c>
      <c r="U539" s="77" t="s">
        <v>170</v>
      </c>
    </row>
    <row r="540" spans="1:21" x14ac:dyDescent="0.35">
      <c r="A540" s="174" t="s">
        <v>131</v>
      </c>
      <c r="B540" s="410" t="s">
        <v>11</v>
      </c>
      <c r="C540" s="195" t="s">
        <v>59</v>
      </c>
      <c r="D540" s="212"/>
      <c r="E540" s="212"/>
      <c r="F540" s="212"/>
      <c r="G540" s="212"/>
      <c r="H540" s="77" t="s">
        <v>170</v>
      </c>
      <c r="I540" s="77" t="s">
        <v>170</v>
      </c>
      <c r="J540" s="77" t="s">
        <v>170</v>
      </c>
      <c r="K540" s="77" t="s">
        <v>170</v>
      </c>
      <c r="L540" s="77" t="s">
        <v>170</v>
      </c>
      <c r="M540" s="77" t="s">
        <v>170</v>
      </c>
      <c r="N540" s="77" t="s">
        <v>170</v>
      </c>
      <c r="O540" s="77" t="s">
        <v>170</v>
      </c>
      <c r="P540" s="77" t="s">
        <v>170</v>
      </c>
      <c r="Q540" s="77" t="s">
        <v>170</v>
      </c>
      <c r="R540" s="77" t="s">
        <v>170</v>
      </c>
      <c r="S540" s="77" t="s">
        <v>170</v>
      </c>
      <c r="T540" s="77" t="s">
        <v>170</v>
      </c>
      <c r="U540" s="77" t="s">
        <v>170</v>
      </c>
    </row>
    <row r="541" spans="1:21" x14ac:dyDescent="0.35">
      <c r="A541" s="174" t="s">
        <v>131</v>
      </c>
      <c r="B541" s="411"/>
      <c r="C541" s="177" t="s">
        <v>60</v>
      </c>
      <c r="D541" s="192"/>
      <c r="E541" s="192"/>
      <c r="F541" s="192"/>
      <c r="G541" s="192"/>
      <c r="H541" s="77" t="s">
        <v>170</v>
      </c>
      <c r="I541" s="77" t="s">
        <v>170</v>
      </c>
      <c r="J541" s="77" t="s">
        <v>170</v>
      </c>
      <c r="K541" s="77" t="s">
        <v>170</v>
      </c>
      <c r="L541" s="77" t="s">
        <v>170</v>
      </c>
      <c r="M541" s="77" t="s">
        <v>170</v>
      </c>
      <c r="N541" s="77" t="s">
        <v>170</v>
      </c>
      <c r="O541" s="77" t="s">
        <v>170</v>
      </c>
      <c r="P541" s="77" t="s">
        <v>170</v>
      </c>
      <c r="Q541" s="77" t="s">
        <v>170</v>
      </c>
      <c r="R541" s="77" t="s">
        <v>170</v>
      </c>
      <c r="S541" s="77" t="s">
        <v>170</v>
      </c>
      <c r="T541" s="77" t="s">
        <v>170</v>
      </c>
      <c r="U541" s="77" t="s">
        <v>170</v>
      </c>
    </row>
    <row r="542" spans="1:21" x14ac:dyDescent="0.35">
      <c r="A542" s="174" t="s">
        <v>131</v>
      </c>
      <c r="B542" s="411"/>
      <c r="C542" s="177" t="s">
        <v>61</v>
      </c>
      <c r="D542" s="192"/>
      <c r="E542" s="192"/>
      <c r="F542" s="192"/>
      <c r="G542" s="192"/>
      <c r="H542" s="77" t="s">
        <v>170</v>
      </c>
      <c r="I542" s="77" t="s">
        <v>170</v>
      </c>
      <c r="J542" s="77" t="s">
        <v>170</v>
      </c>
      <c r="K542" s="77" t="s">
        <v>170</v>
      </c>
      <c r="L542" s="77" t="s">
        <v>170</v>
      </c>
      <c r="M542" s="77" t="s">
        <v>170</v>
      </c>
      <c r="N542" s="77" t="s">
        <v>170</v>
      </c>
      <c r="O542" s="77" t="s">
        <v>170</v>
      </c>
      <c r="P542" s="77" t="s">
        <v>170</v>
      </c>
      <c r="Q542" s="77" t="s">
        <v>170</v>
      </c>
      <c r="R542" s="77" t="s">
        <v>170</v>
      </c>
      <c r="S542" s="77" t="s">
        <v>170</v>
      </c>
      <c r="T542" s="77" t="s">
        <v>170</v>
      </c>
      <c r="U542" s="77" t="s">
        <v>170</v>
      </c>
    </row>
    <row r="543" spans="1:21" x14ac:dyDescent="0.35">
      <c r="A543" s="174" t="s">
        <v>131</v>
      </c>
      <c r="B543" s="411"/>
      <c r="C543" s="177" t="s">
        <v>62</v>
      </c>
      <c r="D543" s="192"/>
      <c r="E543" s="192"/>
      <c r="F543" s="192"/>
      <c r="G543" s="192"/>
      <c r="H543" s="77" t="s">
        <v>170</v>
      </c>
      <c r="I543" s="77" t="s">
        <v>170</v>
      </c>
      <c r="J543" s="77" t="s">
        <v>170</v>
      </c>
      <c r="K543" s="77" t="s">
        <v>170</v>
      </c>
      <c r="L543" s="77" t="s">
        <v>170</v>
      </c>
      <c r="M543" s="77" t="s">
        <v>170</v>
      </c>
      <c r="N543" s="77" t="s">
        <v>170</v>
      </c>
      <c r="O543" s="77" t="s">
        <v>170</v>
      </c>
      <c r="P543" s="77" t="s">
        <v>170</v>
      </c>
      <c r="Q543" s="77" t="s">
        <v>170</v>
      </c>
      <c r="R543" s="77" t="s">
        <v>170</v>
      </c>
      <c r="S543" s="77" t="s">
        <v>170</v>
      </c>
      <c r="T543" s="77" t="s">
        <v>170</v>
      </c>
      <c r="U543" s="77" t="s">
        <v>170</v>
      </c>
    </row>
    <row r="544" spans="1:21" x14ac:dyDescent="0.35">
      <c r="A544" s="174" t="s">
        <v>131</v>
      </c>
      <c r="B544" s="412"/>
      <c r="C544" s="193" t="s">
        <v>63</v>
      </c>
      <c r="D544" s="194"/>
      <c r="E544" s="194"/>
      <c r="F544" s="194"/>
      <c r="G544" s="194"/>
      <c r="H544" s="77" t="s">
        <v>170</v>
      </c>
      <c r="I544" s="77" t="s">
        <v>170</v>
      </c>
      <c r="J544" s="77" t="s">
        <v>170</v>
      </c>
      <c r="K544" s="77" t="s">
        <v>170</v>
      </c>
      <c r="L544" s="77" t="s">
        <v>170</v>
      </c>
      <c r="M544" s="77" t="s">
        <v>170</v>
      </c>
      <c r="N544" s="77" t="s">
        <v>170</v>
      </c>
      <c r="O544" s="77" t="s">
        <v>170</v>
      </c>
      <c r="P544" s="77" t="s">
        <v>170</v>
      </c>
      <c r="Q544" s="77" t="s">
        <v>170</v>
      </c>
      <c r="R544" s="77" t="s">
        <v>170</v>
      </c>
      <c r="S544" s="77" t="s">
        <v>170</v>
      </c>
      <c r="T544" s="77" t="s">
        <v>170</v>
      </c>
      <c r="U544" s="77" t="s">
        <v>170</v>
      </c>
    </row>
    <row r="545" spans="1:21" x14ac:dyDescent="0.35">
      <c r="A545" s="174" t="s">
        <v>131</v>
      </c>
      <c r="B545" s="410" t="s">
        <v>12</v>
      </c>
      <c r="C545" s="195" t="s">
        <v>59</v>
      </c>
      <c r="D545" s="212"/>
      <c r="E545" s="212"/>
      <c r="F545" s="212"/>
      <c r="G545" s="212"/>
      <c r="H545" s="77" t="s">
        <v>170</v>
      </c>
      <c r="I545" s="77" t="s">
        <v>170</v>
      </c>
      <c r="J545" s="77" t="s">
        <v>170</v>
      </c>
      <c r="K545" s="77" t="s">
        <v>170</v>
      </c>
      <c r="L545" s="77" t="s">
        <v>170</v>
      </c>
      <c r="M545" s="77" t="s">
        <v>170</v>
      </c>
      <c r="N545" s="77" t="s">
        <v>170</v>
      </c>
      <c r="O545" s="77" t="s">
        <v>170</v>
      </c>
      <c r="P545" s="77" t="s">
        <v>170</v>
      </c>
      <c r="Q545" s="77" t="s">
        <v>170</v>
      </c>
      <c r="R545" s="77" t="s">
        <v>170</v>
      </c>
      <c r="S545" s="77" t="s">
        <v>170</v>
      </c>
      <c r="T545" s="77" t="s">
        <v>170</v>
      </c>
      <c r="U545" s="77" t="s">
        <v>170</v>
      </c>
    </row>
    <row r="546" spans="1:21" x14ac:dyDescent="0.35">
      <c r="A546" s="174" t="s">
        <v>131</v>
      </c>
      <c r="B546" s="411"/>
      <c r="C546" s="177" t="s">
        <v>60</v>
      </c>
      <c r="D546" s="192"/>
      <c r="E546" s="192"/>
      <c r="F546" s="192"/>
      <c r="G546" s="192"/>
      <c r="H546" s="77" t="s">
        <v>170</v>
      </c>
      <c r="I546" s="77" t="s">
        <v>170</v>
      </c>
      <c r="J546" s="77" t="s">
        <v>170</v>
      </c>
      <c r="K546" s="77" t="s">
        <v>170</v>
      </c>
      <c r="L546" s="77" t="s">
        <v>170</v>
      </c>
      <c r="M546" s="77" t="s">
        <v>170</v>
      </c>
      <c r="N546" s="77" t="s">
        <v>170</v>
      </c>
      <c r="O546" s="77" t="s">
        <v>170</v>
      </c>
      <c r="P546" s="77" t="s">
        <v>170</v>
      </c>
      <c r="Q546" s="77" t="s">
        <v>170</v>
      </c>
      <c r="R546" s="77" t="s">
        <v>170</v>
      </c>
      <c r="S546" s="77" t="s">
        <v>170</v>
      </c>
      <c r="T546" s="77" t="s">
        <v>170</v>
      </c>
      <c r="U546" s="77" t="s">
        <v>170</v>
      </c>
    </row>
    <row r="547" spans="1:21" x14ac:dyDescent="0.35">
      <c r="A547" s="174" t="s">
        <v>131</v>
      </c>
      <c r="B547" s="411"/>
      <c r="C547" s="177" t="s">
        <v>61</v>
      </c>
      <c r="D547" s="192"/>
      <c r="E547" s="192"/>
      <c r="F547" s="192"/>
      <c r="G547" s="192"/>
      <c r="H547" s="77" t="s">
        <v>170</v>
      </c>
      <c r="I547" s="77" t="s">
        <v>170</v>
      </c>
      <c r="J547" s="77" t="s">
        <v>170</v>
      </c>
      <c r="K547" s="77" t="s">
        <v>170</v>
      </c>
      <c r="L547" s="77" t="s">
        <v>170</v>
      </c>
      <c r="M547" s="77" t="s">
        <v>170</v>
      </c>
      <c r="N547" s="77" t="s">
        <v>170</v>
      </c>
      <c r="O547" s="77" t="s">
        <v>170</v>
      </c>
      <c r="P547" s="77" t="s">
        <v>170</v>
      </c>
      <c r="Q547" s="77" t="s">
        <v>170</v>
      </c>
      <c r="R547" s="77" t="s">
        <v>170</v>
      </c>
      <c r="S547" s="77" t="s">
        <v>170</v>
      </c>
      <c r="T547" s="77" t="s">
        <v>170</v>
      </c>
      <c r="U547" s="77" t="s">
        <v>170</v>
      </c>
    </row>
    <row r="548" spans="1:21" x14ac:dyDescent="0.35">
      <c r="A548" s="174" t="s">
        <v>131</v>
      </c>
      <c r="B548" s="411"/>
      <c r="C548" s="177" t="s">
        <v>62</v>
      </c>
      <c r="D548" s="192"/>
      <c r="E548" s="192"/>
      <c r="F548" s="192"/>
      <c r="G548" s="192"/>
      <c r="H548" s="77" t="s">
        <v>170</v>
      </c>
      <c r="I548" s="77" t="s">
        <v>170</v>
      </c>
      <c r="J548" s="77" t="s">
        <v>170</v>
      </c>
      <c r="K548" s="77" t="s">
        <v>170</v>
      </c>
      <c r="L548" s="77" t="s">
        <v>170</v>
      </c>
      <c r="M548" s="77" t="s">
        <v>170</v>
      </c>
      <c r="N548" s="77" t="s">
        <v>170</v>
      </c>
      <c r="O548" s="77" t="s">
        <v>170</v>
      </c>
      <c r="P548" s="77" t="s">
        <v>170</v>
      </c>
      <c r="Q548" s="77" t="s">
        <v>170</v>
      </c>
      <c r="R548" s="77" t="s">
        <v>170</v>
      </c>
      <c r="S548" s="77" t="s">
        <v>170</v>
      </c>
      <c r="T548" s="77" t="s">
        <v>170</v>
      </c>
      <c r="U548" s="77" t="s">
        <v>170</v>
      </c>
    </row>
    <row r="549" spans="1:21" ht="15" thickBot="1" x14ac:dyDescent="0.4">
      <c r="A549" s="174" t="s">
        <v>131</v>
      </c>
      <c r="B549" s="414"/>
      <c r="C549" s="196" t="s">
        <v>63</v>
      </c>
      <c r="D549" s="197"/>
      <c r="E549" s="197"/>
      <c r="F549" s="197"/>
      <c r="G549" s="197"/>
      <c r="H549" s="77" t="s">
        <v>170</v>
      </c>
      <c r="I549" s="77" t="s">
        <v>170</v>
      </c>
      <c r="J549" s="77" t="s">
        <v>170</v>
      </c>
      <c r="K549" s="77" t="s">
        <v>170</v>
      </c>
      <c r="L549" s="77" t="s">
        <v>170</v>
      </c>
      <c r="M549" s="77" t="s">
        <v>170</v>
      </c>
      <c r="N549" s="77" t="s">
        <v>170</v>
      </c>
      <c r="O549" s="77" t="s">
        <v>170</v>
      </c>
      <c r="P549" s="77" t="s">
        <v>170</v>
      </c>
      <c r="Q549" s="77" t="s">
        <v>170</v>
      </c>
      <c r="R549" s="77" t="s">
        <v>170</v>
      </c>
      <c r="S549" s="77" t="s">
        <v>170</v>
      </c>
      <c r="T549" s="77" t="s">
        <v>170</v>
      </c>
      <c r="U549" s="77" t="s">
        <v>170</v>
      </c>
    </row>
    <row r="550" spans="1:21" x14ac:dyDescent="0.35">
      <c r="A550" s="174" t="s">
        <v>131</v>
      </c>
      <c r="B550" s="408" t="s">
        <v>92</v>
      </c>
      <c r="C550" s="191" t="s">
        <v>59</v>
      </c>
      <c r="D550" s="186"/>
      <c r="E550" s="186"/>
      <c r="F550" s="186"/>
      <c r="G550" s="186"/>
      <c r="H550" s="77" t="s">
        <v>170</v>
      </c>
      <c r="I550" s="77" t="s">
        <v>170</v>
      </c>
      <c r="J550" s="77" t="s">
        <v>170</v>
      </c>
      <c r="K550" s="77" t="s">
        <v>170</v>
      </c>
      <c r="L550" s="77" t="s">
        <v>170</v>
      </c>
      <c r="M550" s="77" t="s">
        <v>170</v>
      </c>
      <c r="N550" s="77" t="s">
        <v>170</v>
      </c>
      <c r="O550" s="77" t="s">
        <v>170</v>
      </c>
      <c r="P550" s="77" t="s">
        <v>170</v>
      </c>
      <c r="Q550" s="77" t="s">
        <v>170</v>
      </c>
      <c r="R550" s="77" t="s">
        <v>170</v>
      </c>
      <c r="S550" s="77" t="s">
        <v>170</v>
      </c>
      <c r="T550" s="77" t="s">
        <v>170</v>
      </c>
      <c r="U550" s="77" t="s">
        <v>170</v>
      </c>
    </row>
    <row r="551" spans="1:21" x14ac:dyDescent="0.35">
      <c r="A551" s="174" t="s">
        <v>131</v>
      </c>
      <c r="B551" s="408"/>
      <c r="C551" s="177" t="s">
        <v>60</v>
      </c>
      <c r="D551" s="192"/>
      <c r="E551" s="192"/>
      <c r="F551" s="192"/>
      <c r="G551" s="192"/>
      <c r="H551" s="77" t="s">
        <v>170</v>
      </c>
      <c r="I551" s="77" t="s">
        <v>170</v>
      </c>
      <c r="J551" s="77" t="s">
        <v>170</v>
      </c>
      <c r="K551" s="77" t="s">
        <v>170</v>
      </c>
      <c r="L551" s="77" t="s">
        <v>170</v>
      </c>
      <c r="M551" s="77" t="s">
        <v>170</v>
      </c>
      <c r="N551" s="77" t="s">
        <v>170</v>
      </c>
      <c r="O551" s="77" t="s">
        <v>170</v>
      </c>
      <c r="P551" s="77" t="s">
        <v>170</v>
      </c>
      <c r="Q551" s="77" t="s">
        <v>170</v>
      </c>
      <c r="R551" s="77" t="s">
        <v>170</v>
      </c>
      <c r="S551" s="77" t="s">
        <v>170</v>
      </c>
      <c r="T551" s="77" t="s">
        <v>170</v>
      </c>
      <c r="U551" s="77" t="s">
        <v>170</v>
      </c>
    </row>
    <row r="552" spans="1:21" x14ac:dyDescent="0.35">
      <c r="A552" s="174" t="s">
        <v>131</v>
      </c>
      <c r="B552" s="408"/>
      <c r="C552" s="177" t="s">
        <v>61</v>
      </c>
      <c r="D552" s="192"/>
      <c r="E552" s="192"/>
      <c r="F552" s="192"/>
      <c r="G552" s="192"/>
      <c r="H552" s="77" t="s">
        <v>170</v>
      </c>
      <c r="I552" s="77" t="s">
        <v>170</v>
      </c>
      <c r="J552" s="77" t="s">
        <v>170</v>
      </c>
      <c r="K552" s="77" t="s">
        <v>170</v>
      </c>
      <c r="L552" s="77" t="s">
        <v>170</v>
      </c>
      <c r="M552" s="77" t="s">
        <v>170</v>
      </c>
      <c r="N552" s="77" t="s">
        <v>170</v>
      </c>
      <c r="O552" s="77" t="s">
        <v>170</v>
      </c>
      <c r="P552" s="77" t="s">
        <v>170</v>
      </c>
      <c r="Q552" s="77" t="s">
        <v>170</v>
      </c>
      <c r="R552" s="77" t="s">
        <v>170</v>
      </c>
      <c r="S552" s="77" t="s">
        <v>170</v>
      </c>
      <c r="T552" s="77" t="s">
        <v>170</v>
      </c>
      <c r="U552" s="77" t="s">
        <v>170</v>
      </c>
    </row>
    <row r="553" spans="1:21" x14ac:dyDescent="0.35">
      <c r="A553" s="174" t="s">
        <v>131</v>
      </c>
      <c r="B553" s="408"/>
      <c r="C553" s="177" t="s">
        <v>62</v>
      </c>
      <c r="D553" s="192"/>
      <c r="E553" s="192"/>
      <c r="F553" s="192"/>
      <c r="G553" s="192"/>
      <c r="H553" s="77" t="s">
        <v>170</v>
      </c>
      <c r="I553" s="77" t="s">
        <v>170</v>
      </c>
      <c r="J553" s="77" t="s">
        <v>170</v>
      </c>
      <c r="K553" s="77" t="s">
        <v>170</v>
      </c>
      <c r="L553" s="77" t="s">
        <v>170</v>
      </c>
      <c r="M553" s="77" t="s">
        <v>170</v>
      </c>
      <c r="N553" s="77" t="s">
        <v>170</v>
      </c>
      <c r="O553" s="77" t="s">
        <v>170</v>
      </c>
      <c r="P553" s="77" t="s">
        <v>170</v>
      </c>
      <c r="Q553" s="77" t="s">
        <v>170</v>
      </c>
      <c r="R553" s="77" t="s">
        <v>170</v>
      </c>
      <c r="S553" s="77" t="s">
        <v>170</v>
      </c>
      <c r="T553" s="77" t="s">
        <v>170</v>
      </c>
      <c r="U553" s="77" t="s">
        <v>170</v>
      </c>
    </row>
    <row r="554" spans="1:21" x14ac:dyDescent="0.35">
      <c r="A554" s="174" t="s">
        <v>131</v>
      </c>
      <c r="B554" s="409"/>
      <c r="C554" s="198" t="s">
        <v>63</v>
      </c>
      <c r="D554" s="194"/>
      <c r="E554" s="194"/>
      <c r="F554" s="194"/>
      <c r="G554" s="194"/>
      <c r="H554" s="77" t="s">
        <v>170</v>
      </c>
      <c r="I554" s="77" t="s">
        <v>170</v>
      </c>
      <c r="J554" s="77" t="s">
        <v>170</v>
      </c>
      <c r="K554" s="77" t="s">
        <v>170</v>
      </c>
      <c r="L554" s="77" t="s">
        <v>170</v>
      </c>
      <c r="M554" s="77" t="s">
        <v>170</v>
      </c>
      <c r="N554" s="77" t="s">
        <v>170</v>
      </c>
      <c r="O554" s="77" t="s">
        <v>170</v>
      </c>
      <c r="P554" s="77" t="s">
        <v>170</v>
      </c>
      <c r="Q554" s="77" t="s">
        <v>170</v>
      </c>
      <c r="R554" s="77" t="s">
        <v>170</v>
      </c>
      <c r="S554" s="77" t="s">
        <v>170</v>
      </c>
      <c r="T554" s="77" t="s">
        <v>170</v>
      </c>
      <c r="U554" s="77" t="s">
        <v>170</v>
      </c>
    </row>
    <row r="555" spans="1:21" x14ac:dyDescent="0.35">
      <c r="A555" s="174" t="s">
        <v>131</v>
      </c>
      <c r="B555" s="410" t="s">
        <v>93</v>
      </c>
      <c r="C555" s="195" t="s">
        <v>59</v>
      </c>
      <c r="D555" s="186"/>
      <c r="E555" s="186"/>
      <c r="F555" s="186"/>
      <c r="G555" s="186"/>
      <c r="H555" s="77" t="s">
        <v>170</v>
      </c>
      <c r="I555" s="77" t="s">
        <v>170</v>
      </c>
      <c r="J555" s="77" t="s">
        <v>170</v>
      </c>
      <c r="K555" s="77" t="s">
        <v>170</v>
      </c>
      <c r="L555" s="77" t="s">
        <v>170</v>
      </c>
      <c r="M555" s="77" t="s">
        <v>170</v>
      </c>
      <c r="N555" s="77" t="s">
        <v>170</v>
      </c>
      <c r="O555" s="77" t="s">
        <v>170</v>
      </c>
      <c r="P555" s="77" t="s">
        <v>170</v>
      </c>
      <c r="Q555" s="77" t="s">
        <v>170</v>
      </c>
      <c r="R555" s="77" t="s">
        <v>170</v>
      </c>
      <c r="S555" s="77" t="s">
        <v>170</v>
      </c>
      <c r="T555" s="77" t="s">
        <v>170</v>
      </c>
      <c r="U555" s="77" t="s">
        <v>170</v>
      </c>
    </row>
    <row r="556" spans="1:21" x14ac:dyDescent="0.35">
      <c r="A556" s="174" t="s">
        <v>131</v>
      </c>
      <c r="B556" s="411"/>
      <c r="C556" s="177" t="s">
        <v>60</v>
      </c>
      <c r="D556" s="192"/>
      <c r="E556" s="192"/>
      <c r="F556" s="192"/>
      <c r="G556" s="192"/>
      <c r="H556" s="77" t="s">
        <v>170</v>
      </c>
      <c r="I556" s="77" t="s">
        <v>170</v>
      </c>
      <c r="J556" s="77" t="s">
        <v>170</v>
      </c>
      <c r="K556" s="77" t="s">
        <v>170</v>
      </c>
      <c r="L556" s="77" t="s">
        <v>170</v>
      </c>
      <c r="M556" s="77" t="s">
        <v>170</v>
      </c>
      <c r="N556" s="77" t="s">
        <v>170</v>
      </c>
      <c r="O556" s="77" t="s">
        <v>170</v>
      </c>
      <c r="P556" s="77" t="s">
        <v>170</v>
      </c>
      <c r="Q556" s="77" t="s">
        <v>170</v>
      </c>
      <c r="R556" s="77" t="s">
        <v>170</v>
      </c>
      <c r="S556" s="77" t="s">
        <v>170</v>
      </c>
      <c r="T556" s="77" t="s">
        <v>170</v>
      </c>
      <c r="U556" s="77" t="s">
        <v>170</v>
      </c>
    </row>
    <row r="557" spans="1:21" x14ac:dyDescent="0.35">
      <c r="A557" s="174" t="s">
        <v>131</v>
      </c>
      <c r="B557" s="411"/>
      <c r="C557" s="177" t="s">
        <v>61</v>
      </c>
      <c r="D557" s="192"/>
      <c r="E557" s="192"/>
      <c r="F557" s="192"/>
      <c r="G557" s="192"/>
      <c r="H557" s="77" t="s">
        <v>170</v>
      </c>
      <c r="I557" s="77" t="s">
        <v>170</v>
      </c>
      <c r="J557" s="77" t="s">
        <v>170</v>
      </c>
      <c r="K557" s="77" t="s">
        <v>170</v>
      </c>
      <c r="L557" s="77" t="s">
        <v>170</v>
      </c>
      <c r="M557" s="77" t="s">
        <v>170</v>
      </c>
      <c r="N557" s="77" t="s">
        <v>170</v>
      </c>
      <c r="O557" s="77" t="s">
        <v>170</v>
      </c>
      <c r="P557" s="77" t="s">
        <v>170</v>
      </c>
      <c r="Q557" s="77" t="s">
        <v>170</v>
      </c>
      <c r="R557" s="77" t="s">
        <v>170</v>
      </c>
      <c r="S557" s="77" t="s">
        <v>170</v>
      </c>
      <c r="T557" s="77" t="s">
        <v>170</v>
      </c>
      <c r="U557" s="77" t="s">
        <v>170</v>
      </c>
    </row>
    <row r="558" spans="1:21" x14ac:dyDescent="0.35">
      <c r="A558" s="174" t="s">
        <v>131</v>
      </c>
      <c r="B558" s="411"/>
      <c r="C558" s="177" t="s">
        <v>62</v>
      </c>
      <c r="D558" s="192"/>
      <c r="E558" s="192"/>
      <c r="F558" s="192"/>
      <c r="G558" s="192"/>
      <c r="H558" s="77" t="s">
        <v>170</v>
      </c>
      <c r="I558" s="77" t="s">
        <v>170</v>
      </c>
      <c r="J558" s="77" t="s">
        <v>170</v>
      </c>
      <c r="K558" s="77" t="s">
        <v>170</v>
      </c>
      <c r="L558" s="77" t="s">
        <v>170</v>
      </c>
      <c r="M558" s="77" t="s">
        <v>170</v>
      </c>
      <c r="N558" s="77" t="s">
        <v>170</v>
      </c>
      <c r="O558" s="77" t="s">
        <v>170</v>
      </c>
      <c r="P558" s="77" t="s">
        <v>170</v>
      </c>
      <c r="Q558" s="77" t="s">
        <v>170</v>
      </c>
      <c r="R558" s="77" t="s">
        <v>170</v>
      </c>
      <c r="S558" s="77" t="s">
        <v>170</v>
      </c>
      <c r="T558" s="77" t="s">
        <v>170</v>
      </c>
      <c r="U558" s="77" t="s">
        <v>170</v>
      </c>
    </row>
    <row r="559" spans="1:21" x14ac:dyDescent="0.35">
      <c r="A559" s="174" t="s">
        <v>131</v>
      </c>
      <c r="B559" s="412"/>
      <c r="C559" s="193" t="s">
        <v>63</v>
      </c>
      <c r="D559" s="194"/>
      <c r="E559" s="194"/>
      <c r="F559" s="194"/>
      <c r="G559" s="194"/>
      <c r="H559" s="77" t="s">
        <v>170</v>
      </c>
      <c r="I559" s="77" t="s">
        <v>170</v>
      </c>
      <c r="J559" s="77" t="s">
        <v>170</v>
      </c>
      <c r="K559" s="77" t="s">
        <v>170</v>
      </c>
      <c r="L559" s="77" t="s">
        <v>170</v>
      </c>
      <c r="M559" s="77" t="s">
        <v>170</v>
      </c>
      <c r="N559" s="77" t="s">
        <v>170</v>
      </c>
      <c r="O559" s="77" t="s">
        <v>170</v>
      </c>
      <c r="P559" s="77" t="s">
        <v>170</v>
      </c>
      <c r="Q559" s="77" t="s">
        <v>170</v>
      </c>
      <c r="R559" s="77" t="s">
        <v>170</v>
      </c>
      <c r="S559" s="77" t="s">
        <v>170</v>
      </c>
      <c r="T559" s="77" t="s">
        <v>170</v>
      </c>
      <c r="U559" s="77" t="s">
        <v>170</v>
      </c>
    </row>
    <row r="560" spans="1:21" x14ac:dyDescent="0.35">
      <c r="A560" s="174" t="s">
        <v>131</v>
      </c>
      <c r="B560" s="408" t="s">
        <v>94</v>
      </c>
      <c r="C560" s="191" t="s">
        <v>59</v>
      </c>
      <c r="D560" s="192"/>
      <c r="E560" s="192"/>
      <c r="F560" s="192"/>
      <c r="G560" s="192"/>
      <c r="H560" s="77" t="s">
        <v>170</v>
      </c>
      <c r="I560" s="77" t="s">
        <v>170</v>
      </c>
      <c r="J560" s="77" t="s">
        <v>170</v>
      </c>
      <c r="K560" s="77" t="s">
        <v>170</v>
      </c>
      <c r="L560" s="77" t="s">
        <v>170</v>
      </c>
      <c r="M560" s="77" t="s">
        <v>170</v>
      </c>
      <c r="N560" s="77" t="s">
        <v>170</v>
      </c>
      <c r="O560" s="77" t="s">
        <v>170</v>
      </c>
      <c r="P560" s="77" t="s">
        <v>170</v>
      </c>
      <c r="Q560" s="77" t="s">
        <v>170</v>
      </c>
      <c r="R560" s="77" t="s">
        <v>170</v>
      </c>
      <c r="S560" s="77" t="s">
        <v>170</v>
      </c>
      <c r="T560" s="77" t="s">
        <v>170</v>
      </c>
      <c r="U560" s="77" t="s">
        <v>170</v>
      </c>
    </row>
    <row r="561" spans="1:21" x14ac:dyDescent="0.35">
      <c r="A561" s="174" t="s">
        <v>131</v>
      </c>
      <c r="B561" s="408"/>
      <c r="C561" s="177" t="s">
        <v>60</v>
      </c>
      <c r="D561" s="192"/>
      <c r="E561" s="192"/>
      <c r="F561" s="192"/>
      <c r="G561" s="192"/>
      <c r="H561" s="77" t="s">
        <v>170</v>
      </c>
      <c r="I561" s="77" t="s">
        <v>170</v>
      </c>
      <c r="J561" s="77" t="s">
        <v>170</v>
      </c>
      <c r="K561" s="77" t="s">
        <v>170</v>
      </c>
      <c r="L561" s="77" t="s">
        <v>170</v>
      </c>
      <c r="M561" s="77" t="s">
        <v>170</v>
      </c>
      <c r="N561" s="77" t="s">
        <v>170</v>
      </c>
      <c r="O561" s="77" t="s">
        <v>170</v>
      </c>
      <c r="P561" s="77" t="s">
        <v>170</v>
      </c>
      <c r="Q561" s="77" t="s">
        <v>170</v>
      </c>
      <c r="R561" s="77" t="s">
        <v>170</v>
      </c>
      <c r="S561" s="77" t="s">
        <v>170</v>
      </c>
      <c r="T561" s="77" t="s">
        <v>170</v>
      </c>
      <c r="U561" s="77" t="s">
        <v>170</v>
      </c>
    </row>
    <row r="562" spans="1:21" x14ac:dyDescent="0.35">
      <c r="A562" s="174" t="s">
        <v>131</v>
      </c>
      <c r="B562" s="408"/>
      <c r="C562" s="177" t="s">
        <v>61</v>
      </c>
      <c r="D562" s="192"/>
      <c r="E562" s="192"/>
      <c r="F562" s="192"/>
      <c r="G562" s="192"/>
      <c r="H562" s="77" t="s">
        <v>170</v>
      </c>
      <c r="I562" s="359" t="s">
        <v>170</v>
      </c>
      <c r="J562" s="77" t="s">
        <v>170</v>
      </c>
      <c r="K562" s="77" t="s">
        <v>170</v>
      </c>
      <c r="L562" s="77" t="s">
        <v>170</v>
      </c>
      <c r="M562" s="77" t="s">
        <v>170</v>
      </c>
      <c r="N562" s="77" t="s">
        <v>170</v>
      </c>
      <c r="O562" s="77" t="s">
        <v>170</v>
      </c>
      <c r="P562" s="77" t="s">
        <v>170</v>
      </c>
      <c r="Q562" s="77" t="s">
        <v>170</v>
      </c>
      <c r="R562" s="77" t="s">
        <v>170</v>
      </c>
      <c r="S562" s="77" t="s">
        <v>170</v>
      </c>
      <c r="T562" s="77" t="s">
        <v>170</v>
      </c>
      <c r="U562" s="77" t="s">
        <v>170</v>
      </c>
    </row>
    <row r="563" spans="1:21" x14ac:dyDescent="0.35">
      <c r="A563" s="174" t="s">
        <v>131</v>
      </c>
      <c r="B563" s="408"/>
      <c r="C563" s="177" t="s">
        <v>62</v>
      </c>
      <c r="D563" s="192"/>
      <c r="E563" s="192"/>
      <c r="F563" s="192"/>
      <c r="G563" s="192"/>
      <c r="H563" s="77" t="s">
        <v>170</v>
      </c>
      <c r="I563" s="77" t="s">
        <v>170</v>
      </c>
      <c r="J563" s="77" t="s">
        <v>170</v>
      </c>
      <c r="K563" s="77" t="s">
        <v>170</v>
      </c>
      <c r="L563" s="77" t="s">
        <v>170</v>
      </c>
      <c r="M563" s="77" t="s">
        <v>170</v>
      </c>
      <c r="N563" s="77" t="s">
        <v>170</v>
      </c>
      <c r="O563" s="77" t="s">
        <v>170</v>
      </c>
      <c r="P563" s="77" t="s">
        <v>170</v>
      </c>
      <c r="Q563" s="77" t="s">
        <v>170</v>
      </c>
      <c r="R563" s="77" t="s">
        <v>170</v>
      </c>
      <c r="S563" s="77" t="s">
        <v>170</v>
      </c>
      <c r="T563" s="77" t="s">
        <v>170</v>
      </c>
      <c r="U563" s="77" t="s">
        <v>170</v>
      </c>
    </row>
    <row r="564" spans="1:21" x14ac:dyDescent="0.35">
      <c r="A564" s="174" t="s">
        <v>131</v>
      </c>
      <c r="B564" s="413"/>
      <c r="C564" s="199" t="s">
        <v>63</v>
      </c>
      <c r="D564" s="200"/>
      <c r="E564" s="200"/>
      <c r="F564" s="200"/>
      <c r="G564" s="200"/>
      <c r="H564" s="230" t="s">
        <v>170</v>
      </c>
      <c r="I564" s="230" t="s">
        <v>170</v>
      </c>
      <c r="J564" s="230" t="s">
        <v>170</v>
      </c>
      <c r="K564" s="230" t="s">
        <v>170</v>
      </c>
      <c r="L564" s="230" t="s">
        <v>170</v>
      </c>
      <c r="M564" s="230" t="s">
        <v>170</v>
      </c>
      <c r="N564" s="230" t="s">
        <v>170</v>
      </c>
      <c r="O564" s="230" t="s">
        <v>170</v>
      </c>
      <c r="P564" s="230" t="s">
        <v>170</v>
      </c>
      <c r="Q564" s="230" t="s">
        <v>170</v>
      </c>
      <c r="R564" s="230" t="s">
        <v>170</v>
      </c>
      <c r="S564" s="230" t="s">
        <v>170</v>
      </c>
      <c r="T564" s="230" t="s">
        <v>170</v>
      </c>
      <c r="U564" s="230" t="s">
        <v>170</v>
      </c>
    </row>
  </sheetData>
  <mergeCells count="98">
    <mergeCell ref="B79:B83"/>
    <mergeCell ref="B165:B169"/>
    <mergeCell ref="B189:B193"/>
    <mergeCell ref="B194:B198"/>
    <mergeCell ref="B120:B124"/>
    <mergeCell ref="B199:B203"/>
    <mergeCell ref="B130:B134"/>
    <mergeCell ref="B135:B139"/>
    <mergeCell ref="B140:B144"/>
    <mergeCell ref="B145:B149"/>
    <mergeCell ref="B150:B154"/>
    <mergeCell ref="B155:B159"/>
    <mergeCell ref="B160:B164"/>
    <mergeCell ref="B184:B188"/>
    <mergeCell ref="B342:B346"/>
    <mergeCell ref="B347:B351"/>
    <mergeCell ref="B352:B356"/>
    <mergeCell ref="B357:B361"/>
    <mergeCell ref="B323:B327"/>
    <mergeCell ref="B387:B391"/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19:B23"/>
    <mergeCell ref="B24:B28"/>
    <mergeCell ref="B29:B33"/>
    <mergeCell ref="B34:B38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39:B43"/>
    <mergeCell ref="B105:B109"/>
    <mergeCell ref="B273:B277"/>
    <mergeCell ref="B204:B208"/>
    <mergeCell ref="B209:B213"/>
    <mergeCell ref="B214:B218"/>
    <mergeCell ref="B219:B223"/>
    <mergeCell ref="B224:B228"/>
    <mergeCell ref="B229:B233"/>
    <mergeCell ref="B234:B238"/>
    <mergeCell ref="B239:B243"/>
    <mergeCell ref="B263:B267"/>
    <mergeCell ref="B268:B272"/>
    <mergeCell ref="B244:B248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500:B504"/>
    <mergeCell ref="B446:B450"/>
    <mergeCell ref="B451:B455"/>
    <mergeCell ref="B456:B460"/>
    <mergeCell ref="B461:B465"/>
    <mergeCell ref="B466:B470"/>
    <mergeCell ref="B505:B509"/>
    <mergeCell ref="B510:B514"/>
    <mergeCell ref="B515:B519"/>
    <mergeCell ref="B520:B524"/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410:B420"/>
    <mergeCell ref="B489:B499"/>
    <mergeCell ref="B8:B18"/>
    <mergeCell ref="B94:B104"/>
    <mergeCell ref="B173:B183"/>
    <mergeCell ref="B252:B262"/>
    <mergeCell ref="B331:B341"/>
    <mergeCell ref="B471:B475"/>
    <mergeCell ref="B476:B480"/>
    <mergeCell ref="B481:B485"/>
    <mergeCell ref="B421:B425"/>
    <mergeCell ref="B426:B430"/>
    <mergeCell ref="B431:B435"/>
    <mergeCell ref="B436:B440"/>
    <mergeCell ref="B441:B445"/>
    <mergeCell ref="B308:B312"/>
  </mergeCells>
  <pageMargins left="0.7" right="0.7" top="0.75" bottom="0.75" header="0.3" footer="0.3"/>
  <pageSetup orientation="portrait" r:id="rId1"/>
  <ignoredErrors>
    <ignoredError sqref="S11 E11:J11 K11:R11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1" tint="0.499984740745262"/>
  </sheetPr>
  <dimension ref="A1:X564"/>
  <sheetViews>
    <sheetView showGridLines="0" zoomScale="70" zoomScaleNormal="70" zoomScalePageLayoutView="70" workbookViewId="0">
      <pane xSplit="3" ySplit="7" topLeftCell="N8" activePane="bottomRight" state="frozen"/>
      <selection activeCell="R3" sqref="R3"/>
      <selection pane="topRight" activeCell="R3" sqref="R3"/>
      <selection pane="bottomLeft" activeCell="R3" sqref="R3"/>
      <selection pane="bottomRight" activeCell="B535" sqref="B535:B539"/>
    </sheetView>
  </sheetViews>
  <sheetFormatPr defaultColWidth="8.81640625" defaultRowHeight="14.5" x14ac:dyDescent="0.35"/>
  <cols>
    <col min="1" max="1" width="22.1796875" style="111" customWidth="1"/>
    <col min="2" max="2" width="50.81640625" style="111" customWidth="1"/>
    <col min="3" max="3" width="50.453125" style="111" bestFit="1" customWidth="1"/>
    <col min="4" max="4" width="23.453125" style="111" bestFit="1" customWidth="1"/>
    <col min="5" max="21" width="27.81640625" style="111" customWidth="1"/>
    <col min="22" max="22" width="8.81640625" style="111"/>
    <col min="23" max="23" width="25" style="111" customWidth="1"/>
    <col min="24" max="25" width="8.81640625" style="111"/>
    <col min="26" max="26" width="2.1796875" style="111" bestFit="1" customWidth="1"/>
    <col min="27" max="16384" width="8.81640625" style="111"/>
  </cols>
  <sheetData>
    <row r="1" spans="1:24" x14ac:dyDescent="0.35">
      <c r="D1" s="171"/>
    </row>
    <row r="2" spans="1:24" ht="18.5" x14ac:dyDescent="0.35">
      <c r="B2" s="315" t="s">
        <v>132</v>
      </c>
      <c r="C2" s="112"/>
      <c r="D2" s="169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</row>
    <row r="3" spans="1:24" x14ac:dyDescent="0.35">
      <c r="B3" s="114" t="s">
        <v>106</v>
      </c>
      <c r="C3" s="114"/>
      <c r="D3" s="115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5"/>
    </row>
    <row r="4" spans="1:24" x14ac:dyDescent="0.35">
      <c r="B4" s="114" t="s">
        <v>81</v>
      </c>
      <c r="C4" s="114"/>
      <c r="D4" s="170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6"/>
    </row>
    <row r="5" spans="1:24" x14ac:dyDescent="0.35">
      <c r="B5" s="114"/>
      <c r="C5" s="114"/>
      <c r="D5" s="170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252"/>
      <c r="R5" s="252"/>
      <c r="S5" s="252"/>
      <c r="T5" s="116"/>
      <c r="U5" s="116"/>
    </row>
    <row r="6" spans="1:24" x14ac:dyDescent="0.35">
      <c r="B6" s="114"/>
      <c r="C6" s="114"/>
      <c r="D6" s="170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5"/>
    </row>
    <row r="7" spans="1:24" ht="15" customHeight="1" x14ac:dyDescent="0.35">
      <c r="A7" s="117" t="s">
        <v>104</v>
      </c>
      <c r="B7" s="117" t="s">
        <v>57</v>
      </c>
      <c r="C7" s="117" t="s">
        <v>58</v>
      </c>
      <c r="D7" s="118" t="s">
        <v>145</v>
      </c>
      <c r="E7" s="118" t="s">
        <v>146</v>
      </c>
      <c r="F7" s="118" t="s">
        <v>147</v>
      </c>
      <c r="G7" s="118" t="s">
        <v>148</v>
      </c>
      <c r="H7" s="118" t="s">
        <v>149</v>
      </c>
      <c r="I7" s="118" t="s">
        <v>150</v>
      </c>
      <c r="J7" s="118" t="s">
        <v>151</v>
      </c>
      <c r="K7" s="118" t="s">
        <v>152</v>
      </c>
      <c r="L7" s="118" t="s">
        <v>153</v>
      </c>
      <c r="M7" s="118" t="s">
        <v>154</v>
      </c>
      <c r="N7" s="118" t="s">
        <v>155</v>
      </c>
      <c r="O7" s="118" t="s">
        <v>156</v>
      </c>
      <c r="P7" s="118" t="s">
        <v>157</v>
      </c>
      <c r="Q7" s="118" t="s">
        <v>158</v>
      </c>
      <c r="R7" s="118" t="s">
        <v>159</v>
      </c>
      <c r="S7" s="118" t="s">
        <v>160</v>
      </c>
      <c r="T7" s="121" t="s">
        <v>164</v>
      </c>
      <c r="U7" s="121" t="s">
        <v>165</v>
      </c>
      <c r="V7" s="96" t="s">
        <v>186</v>
      </c>
      <c r="X7" s="119"/>
    </row>
    <row r="8" spans="1:24" ht="15" customHeight="1" x14ac:dyDescent="0.35">
      <c r="A8" s="111" t="s">
        <v>132</v>
      </c>
      <c r="B8" s="415" t="s">
        <v>0</v>
      </c>
      <c r="C8" s="120" t="s">
        <v>125</v>
      </c>
      <c r="D8" s="121"/>
      <c r="E8" s="122">
        <f t="shared" ref="E8:R8" si="0">E11+E18</f>
        <v>6249496329000</v>
      </c>
      <c r="F8" s="122">
        <f t="shared" si="0"/>
        <v>10060871375000</v>
      </c>
      <c r="G8" s="122">
        <f t="shared" si="0"/>
        <v>9213293558000</v>
      </c>
      <c r="H8" s="122">
        <f t="shared" si="0"/>
        <v>10275795668000</v>
      </c>
      <c r="I8" s="122">
        <f t="shared" si="0"/>
        <v>11976551333000</v>
      </c>
      <c r="J8" s="122">
        <f t="shared" si="0"/>
        <v>14904048919000</v>
      </c>
      <c r="K8" s="122">
        <f t="shared" si="0"/>
        <v>16777288354000</v>
      </c>
      <c r="L8" s="122">
        <f t="shared" si="0"/>
        <v>25016497034000</v>
      </c>
      <c r="M8" s="122">
        <f t="shared" si="0"/>
        <v>30126158091984</v>
      </c>
      <c r="N8" s="122">
        <f t="shared" si="0"/>
        <v>42477571968395</v>
      </c>
      <c r="O8" s="122">
        <f t="shared" si="0"/>
        <v>36896797843545</v>
      </c>
      <c r="P8" s="122">
        <f t="shared" si="0"/>
        <v>44459012196868</v>
      </c>
      <c r="Q8" s="122">
        <f t="shared" si="0"/>
        <v>50770237434129</v>
      </c>
      <c r="R8" s="122">
        <f t="shared" si="0"/>
        <v>61455381850380</v>
      </c>
      <c r="S8" s="122">
        <f>S11+S18</f>
        <v>64226451359715</v>
      </c>
      <c r="T8" s="122">
        <f>T11+T18</f>
        <v>53410723749577</v>
      </c>
      <c r="U8" s="122">
        <f>U11+U18</f>
        <v>39393650063348.922</v>
      </c>
    </row>
    <row r="9" spans="1:24" ht="15" customHeight="1" x14ac:dyDescent="0.35">
      <c r="A9" s="111" t="s">
        <v>132</v>
      </c>
      <c r="B9" s="416"/>
      <c r="C9" s="120" t="s">
        <v>124</v>
      </c>
      <c r="D9" s="124"/>
      <c r="E9" s="122">
        <f>E11+E16</f>
        <v>6249496329000</v>
      </c>
      <c r="F9" s="122">
        <f t="shared" ref="F9:R9" si="1">F11+F16</f>
        <v>8761777375000</v>
      </c>
      <c r="G9" s="122">
        <f t="shared" si="1"/>
        <v>7815480558000</v>
      </c>
      <c r="H9" s="122">
        <f t="shared" si="1"/>
        <v>8468808668000</v>
      </c>
      <c r="I9" s="122">
        <f t="shared" si="1"/>
        <v>9141075333000</v>
      </c>
      <c r="J9" s="122">
        <f t="shared" si="1"/>
        <v>11896928919000</v>
      </c>
      <c r="K9" s="122">
        <f t="shared" si="1"/>
        <v>13958460354000</v>
      </c>
      <c r="L9" s="122">
        <f t="shared" si="1"/>
        <v>20546734034000</v>
      </c>
      <c r="M9" s="122">
        <f t="shared" si="1"/>
        <v>20666978372000</v>
      </c>
      <c r="N9" s="122">
        <f t="shared" si="1"/>
        <v>29016309560000</v>
      </c>
      <c r="O9" s="122">
        <f t="shared" si="1"/>
        <v>25466610234048</v>
      </c>
      <c r="P9" s="122">
        <f>P11+P16</f>
        <v>32417387443624</v>
      </c>
      <c r="Q9" s="122">
        <f t="shared" si="1"/>
        <v>40341570147827</v>
      </c>
      <c r="R9" s="122">
        <f t="shared" si="1"/>
        <v>47437232969549</v>
      </c>
      <c r="S9" s="122">
        <f>S11+S16</f>
        <v>50951021031018</v>
      </c>
      <c r="T9" s="122">
        <f>T11+T16</f>
        <v>38113000000000</v>
      </c>
      <c r="U9" s="122">
        <f>U11+U16</f>
        <v>34285825185504.918</v>
      </c>
    </row>
    <row r="10" spans="1:24" ht="15" customHeight="1" x14ac:dyDescent="0.35">
      <c r="A10" s="111" t="s">
        <v>132</v>
      </c>
      <c r="B10" s="416"/>
      <c r="C10" s="258" t="s">
        <v>126</v>
      </c>
      <c r="D10" s="124"/>
      <c r="E10" s="122">
        <f>E19+E24+E29+E34+E39+E44+E49+E54+E59+E64</f>
        <v>6249147140808.1191</v>
      </c>
      <c r="F10" s="122">
        <f t="shared" ref="F10:P10" si="2">F19+F24+F29+F34+F39+F44+F49+F54+F59+F64</f>
        <v>8762122183420.9316</v>
      </c>
      <c r="G10" s="122">
        <f t="shared" si="2"/>
        <v>7815491805763.4209</v>
      </c>
      <c r="H10" s="122">
        <f t="shared" si="2"/>
        <v>8469267291197.1504</v>
      </c>
      <c r="I10" s="122">
        <f t="shared" si="2"/>
        <v>9140917190331.1797</v>
      </c>
      <c r="J10" s="122">
        <f t="shared" si="2"/>
        <v>11897181362357.74</v>
      </c>
      <c r="K10" s="122">
        <f t="shared" si="2"/>
        <v>13958380619536.861</v>
      </c>
      <c r="L10" s="122">
        <f t="shared" si="2"/>
        <v>20546243802278.148</v>
      </c>
      <c r="M10" s="122">
        <f t="shared" si="2"/>
        <v>20666811663694.309</v>
      </c>
      <c r="N10" s="122">
        <f t="shared" si="2"/>
        <v>29016549505577.82</v>
      </c>
      <c r="O10" s="122">
        <f t="shared" si="2"/>
        <v>25466918157521.977</v>
      </c>
      <c r="P10" s="122">
        <f t="shared" si="2"/>
        <v>32417709116593.27</v>
      </c>
      <c r="Q10" s="122">
        <f>Q19+Q24+Q29+Q34+Q39+Q44+Q49+Q54+Q59+Q64</f>
        <v>37795555678318.203</v>
      </c>
      <c r="R10" s="122">
        <f>R19+R24+R29+R34+R39+R44+R49+R54+R59+R64</f>
        <v>41322551740802.078</v>
      </c>
      <c r="S10" s="122">
        <f>S19+S24+S29+S34+S39+S44+S49+S54+S59+S64</f>
        <v>45295777356404.453</v>
      </c>
      <c r="T10" s="122">
        <f>T19+T24+T29+T34+T39+T44+T49+T54+T59+T64</f>
        <v>33558206654000.43</v>
      </c>
      <c r="U10" s="122">
        <f>U19+U24+U29+U34+U39+U44+U49+U54+U59+U64</f>
        <v>29952825185504.91</v>
      </c>
      <c r="V10" s="231"/>
    </row>
    <row r="11" spans="1:24" ht="15" customHeight="1" x14ac:dyDescent="0.35">
      <c r="A11" s="111" t="s">
        <v>132</v>
      </c>
      <c r="B11" s="416"/>
      <c r="C11" s="120" t="s">
        <v>123</v>
      </c>
      <c r="D11" s="122"/>
      <c r="E11" s="122">
        <f>E12+E13+E14+E15</f>
        <v>6249496329000</v>
      </c>
      <c r="F11" s="122">
        <f t="shared" ref="F11:P11" si="3">F12+F13+F14+F15</f>
        <v>8761777375000</v>
      </c>
      <c r="G11" s="122">
        <f t="shared" si="3"/>
        <v>7815480558000</v>
      </c>
      <c r="H11" s="122">
        <f t="shared" si="3"/>
        <v>8468808668000</v>
      </c>
      <c r="I11" s="122">
        <f t="shared" si="3"/>
        <v>9141075333000</v>
      </c>
      <c r="J11" s="122">
        <f t="shared" si="3"/>
        <v>11896928919000</v>
      </c>
      <c r="K11" s="122">
        <f t="shared" si="3"/>
        <v>13958460354000</v>
      </c>
      <c r="L11" s="122">
        <f t="shared" si="3"/>
        <v>20546734034000</v>
      </c>
      <c r="M11" s="122">
        <f>M12+M13+M14+M15</f>
        <v>20666978372000</v>
      </c>
      <c r="N11" s="122">
        <f t="shared" si="3"/>
        <v>29016309560000</v>
      </c>
      <c r="O11" s="122">
        <f t="shared" si="3"/>
        <v>25466610234048</v>
      </c>
      <c r="P11" s="122">
        <f t="shared" si="3"/>
        <v>32417387443624</v>
      </c>
      <c r="Q11" s="122">
        <f>Q12+Q13+Q14+Q15</f>
        <v>40341570147827</v>
      </c>
      <c r="R11" s="122">
        <f>R12+R13+R14+R15</f>
        <v>47437232969549</v>
      </c>
      <c r="S11" s="122">
        <f>S12+S13+S14+S15</f>
        <v>50951021031018</v>
      </c>
      <c r="T11" s="122">
        <f>T12+T13+T14+T15</f>
        <v>38113000000000</v>
      </c>
      <c r="U11" s="122">
        <f>U12+U13+U14+U15</f>
        <v>34285825185504.918</v>
      </c>
      <c r="V11" s="238" t="s">
        <v>201</v>
      </c>
    </row>
    <row r="12" spans="1:24" ht="15" customHeight="1" x14ac:dyDescent="0.35">
      <c r="A12" s="111" t="s">
        <v>132</v>
      </c>
      <c r="B12" s="416"/>
      <c r="C12" s="114" t="s">
        <v>117</v>
      </c>
      <c r="D12" s="125"/>
      <c r="E12" s="124">
        <v>2616000000000</v>
      </c>
      <c r="F12" s="124">
        <v>5176000000000</v>
      </c>
      <c r="G12" s="124">
        <v>3613000000000</v>
      </c>
      <c r="H12" s="124">
        <v>3819000000000</v>
      </c>
      <c r="I12" s="124">
        <v>4668000000000</v>
      </c>
      <c r="J12" s="124">
        <v>5853000000000</v>
      </c>
      <c r="K12" s="124">
        <v>6256000000000</v>
      </c>
      <c r="L12" s="124">
        <v>11095000000000</v>
      </c>
      <c r="M12" s="124">
        <v>11879000000000</v>
      </c>
      <c r="N12" s="124">
        <v>17018000000000</v>
      </c>
      <c r="O12" s="124">
        <v>12521000000000</v>
      </c>
      <c r="P12" s="124">
        <v>16684000000000</v>
      </c>
      <c r="Q12" s="124">
        <v>19742000000000</v>
      </c>
      <c r="R12" s="124">
        <v>23695000000000</v>
      </c>
      <c r="S12" s="116">
        <v>27832000000000</v>
      </c>
      <c r="T12" s="116">
        <v>28784000000000</v>
      </c>
      <c r="U12" s="116">
        <v>23899681646081.02</v>
      </c>
    </row>
    <row r="13" spans="1:24" ht="15" customHeight="1" x14ac:dyDescent="0.35">
      <c r="A13" s="111" t="s">
        <v>132</v>
      </c>
      <c r="B13" s="416"/>
      <c r="C13" s="258" t="s">
        <v>118</v>
      </c>
      <c r="D13" s="125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>
        <v>2546000000000</v>
      </c>
      <c r="R13" s="124">
        <v>6115000000000</v>
      </c>
      <c r="S13" s="116">
        <v>5655000000000</v>
      </c>
      <c r="T13" s="116">
        <v>4555000000000</v>
      </c>
      <c r="U13" s="116">
        <v>4333000000000</v>
      </c>
    </row>
    <row r="14" spans="1:24" ht="15" customHeight="1" x14ac:dyDescent="0.35">
      <c r="A14" s="111" t="s">
        <v>132</v>
      </c>
      <c r="B14" s="416"/>
      <c r="C14" s="346" t="s">
        <v>119</v>
      </c>
      <c r="D14" s="125"/>
      <c r="E14" s="124">
        <v>2073496329000</v>
      </c>
      <c r="F14" s="124">
        <v>1576777375000</v>
      </c>
      <c r="G14" s="124">
        <v>2317480558000</v>
      </c>
      <c r="H14" s="124">
        <v>2773808668000</v>
      </c>
      <c r="I14" s="124">
        <v>2273075333000</v>
      </c>
      <c r="J14" s="124">
        <v>3745928919000</v>
      </c>
      <c r="K14" s="124">
        <v>4704460354000</v>
      </c>
      <c r="L14" s="124">
        <v>5884734034000</v>
      </c>
      <c r="M14" s="124">
        <v>4116978371999.9995</v>
      </c>
      <c r="N14" s="124">
        <v>6037309560000</v>
      </c>
      <c r="O14" s="124">
        <v>7351610234048.001</v>
      </c>
      <c r="P14" s="124">
        <v>10825387443624</v>
      </c>
      <c r="Q14" s="124">
        <v>11911570147827.004</v>
      </c>
      <c r="R14" s="124">
        <v>10373232969548.996</v>
      </c>
      <c r="S14" s="116">
        <v>12916021031018.002</v>
      </c>
      <c r="T14" s="116"/>
      <c r="U14" s="116"/>
      <c r="V14" s="238" t="s">
        <v>202</v>
      </c>
    </row>
    <row r="15" spans="1:24" ht="15" customHeight="1" x14ac:dyDescent="0.35">
      <c r="A15" s="111" t="s">
        <v>132</v>
      </c>
      <c r="B15" s="416"/>
      <c r="C15" s="346" t="s">
        <v>120</v>
      </c>
      <c r="D15" s="126"/>
      <c r="E15" s="124">
        <v>1560000000000</v>
      </c>
      <c r="F15" s="124">
        <v>2009000000000</v>
      </c>
      <c r="G15" s="124">
        <v>1885000000000</v>
      </c>
      <c r="H15" s="124">
        <v>1876000000000</v>
      </c>
      <c r="I15" s="124">
        <v>2200000000000</v>
      </c>
      <c r="J15" s="124">
        <v>2298000000000</v>
      </c>
      <c r="K15" s="124">
        <v>2998000000000</v>
      </c>
      <c r="L15" s="124">
        <v>3567000000000</v>
      </c>
      <c r="M15" s="124">
        <v>4671000000000</v>
      </c>
      <c r="N15" s="124">
        <v>5961000000000</v>
      </c>
      <c r="O15" s="124">
        <v>5594000000000</v>
      </c>
      <c r="P15" s="124">
        <v>4908000000000</v>
      </c>
      <c r="Q15" s="124">
        <v>6142000000000</v>
      </c>
      <c r="R15" s="124">
        <v>7254000000000</v>
      </c>
      <c r="S15" s="116">
        <v>4548000000000</v>
      </c>
      <c r="T15" s="116">
        <v>4774000000000</v>
      </c>
      <c r="U15" s="116">
        <v>6053143539423.8975</v>
      </c>
    </row>
    <row r="16" spans="1:24" ht="15" customHeight="1" x14ac:dyDescent="0.35">
      <c r="A16" s="111" t="s">
        <v>132</v>
      </c>
      <c r="B16" s="416"/>
      <c r="C16" s="120" t="s">
        <v>121</v>
      </c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</row>
    <row r="17" spans="1:23" ht="15" customHeight="1" x14ac:dyDescent="0.35">
      <c r="A17" s="111" t="s">
        <v>132</v>
      </c>
      <c r="B17" s="416"/>
      <c r="C17" s="120" t="s">
        <v>122</v>
      </c>
      <c r="D17" s="125"/>
      <c r="E17" s="125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</row>
    <row r="18" spans="1:23" ht="15" customHeight="1" x14ac:dyDescent="0.35">
      <c r="A18" s="111" t="s">
        <v>132</v>
      </c>
      <c r="B18" s="417"/>
      <c r="C18" s="127" t="s">
        <v>116</v>
      </c>
      <c r="D18" s="128"/>
      <c r="E18" s="128"/>
      <c r="F18" s="128">
        <v>1299094000000</v>
      </c>
      <c r="G18" s="128">
        <v>1397813000000</v>
      </c>
      <c r="H18" s="128">
        <v>1806987000000</v>
      </c>
      <c r="I18" s="128">
        <v>2835476000000</v>
      </c>
      <c r="J18" s="128">
        <v>3007120000000</v>
      </c>
      <c r="K18" s="128">
        <v>2818828000000</v>
      </c>
      <c r="L18" s="128">
        <v>4469763000000</v>
      </c>
      <c r="M18" s="145">
        <v>9459179719984</v>
      </c>
      <c r="N18" s="145">
        <v>13461262408395</v>
      </c>
      <c r="O18" s="145">
        <v>11430187609497</v>
      </c>
      <c r="P18" s="145">
        <v>12041624753244</v>
      </c>
      <c r="Q18" s="145">
        <v>10428667286302</v>
      </c>
      <c r="R18" s="145">
        <v>14018148880831</v>
      </c>
      <c r="S18" s="145">
        <v>13275430328697</v>
      </c>
      <c r="T18" s="145">
        <v>15297723749577</v>
      </c>
      <c r="U18" s="145">
        <v>5107824877844</v>
      </c>
      <c r="V18" s="19" t="s">
        <v>188</v>
      </c>
    </row>
    <row r="19" spans="1:23" ht="15" customHeight="1" x14ac:dyDescent="0.35">
      <c r="A19" s="111" t="s">
        <v>132</v>
      </c>
      <c r="B19" s="419" t="s">
        <v>4</v>
      </c>
      <c r="C19" s="120" t="s">
        <v>59</v>
      </c>
      <c r="D19" s="126"/>
      <c r="E19" s="126">
        <f>SUM(E20:E23)</f>
        <v>1344455955569.8201</v>
      </c>
      <c r="F19" s="126">
        <f t="shared" ref="F19:R19" si="4">SUM(F20:F23)</f>
        <v>2304422510498.2402</v>
      </c>
      <c r="G19" s="126">
        <f t="shared" si="4"/>
        <v>1626732119050.77</v>
      </c>
      <c r="H19" s="126">
        <f t="shared" si="4"/>
        <v>1819369968849.4402</v>
      </c>
      <c r="I19" s="126">
        <f t="shared" si="4"/>
        <v>1730450431629.6904</v>
      </c>
      <c r="J19" s="126">
        <f t="shared" si="4"/>
        <v>2028132063604.04</v>
      </c>
      <c r="K19" s="126">
        <f t="shared" si="4"/>
        <v>881368124474.72998</v>
      </c>
      <c r="L19" s="126">
        <f t="shared" si="4"/>
        <v>1384569383581.6799</v>
      </c>
      <c r="M19" s="126">
        <f t="shared" si="4"/>
        <v>1439383380020.5</v>
      </c>
      <c r="N19" s="126">
        <f t="shared" si="4"/>
        <v>1697776249233.95</v>
      </c>
      <c r="O19" s="126">
        <f t="shared" si="4"/>
        <v>1508065292904.9104</v>
      </c>
      <c r="P19" s="126">
        <f t="shared" si="4"/>
        <v>1805536600982.7688</v>
      </c>
      <c r="Q19" s="126">
        <f>SUM(Q20:Q23)</f>
        <v>2008114858565.084</v>
      </c>
      <c r="R19" s="126">
        <f t="shared" si="4"/>
        <v>2318050271761.3623</v>
      </c>
      <c r="S19" s="126">
        <f>SUM(S20:S23)</f>
        <v>2849204573948.4917</v>
      </c>
      <c r="T19" s="126">
        <f>SUM(T20:T23)</f>
        <v>1231523392190.4504</v>
      </c>
      <c r="U19" s="126">
        <f>SUM(U20:U23)</f>
        <v>1181800218676.7344</v>
      </c>
    </row>
    <row r="20" spans="1:23" x14ac:dyDescent="0.35">
      <c r="A20" s="111" t="s">
        <v>132</v>
      </c>
      <c r="B20" s="419"/>
      <c r="C20" s="114" t="s">
        <v>60</v>
      </c>
      <c r="D20" s="126"/>
      <c r="E20" s="116">
        <v>1162156111841.45</v>
      </c>
      <c r="F20" s="116">
        <v>2167114801609.6904</v>
      </c>
      <c r="G20" s="116">
        <v>1420973861009.6699</v>
      </c>
      <c r="H20" s="116">
        <v>1617937398316.8501</v>
      </c>
      <c r="I20" s="116">
        <v>1521596250324.2305</v>
      </c>
      <c r="J20" s="116">
        <v>1790357846440.97</v>
      </c>
      <c r="K20" s="116">
        <v>516493987857.94995</v>
      </c>
      <c r="L20" s="116">
        <v>1029495380091.53</v>
      </c>
      <c r="M20" s="116">
        <v>1150308586798.8</v>
      </c>
      <c r="N20" s="116">
        <v>1312526210155.8699</v>
      </c>
      <c r="O20" s="116">
        <v>1146403410654.1902</v>
      </c>
      <c r="P20" s="116">
        <v>1464501334900.5496</v>
      </c>
      <c r="Q20" s="116">
        <v>1497819332870.916</v>
      </c>
      <c r="R20" s="116">
        <v>1711697315168.4102</v>
      </c>
      <c r="S20" s="116">
        <v>1435297793781.0261</v>
      </c>
      <c r="T20" s="116">
        <v>1118039340016.55</v>
      </c>
      <c r="U20" s="116">
        <v>1067007609566.5243</v>
      </c>
    </row>
    <row r="21" spans="1:23" x14ac:dyDescent="0.35">
      <c r="A21" s="111" t="s">
        <v>132</v>
      </c>
      <c r="B21" s="419"/>
      <c r="C21" s="258" t="s">
        <v>61</v>
      </c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</row>
    <row r="22" spans="1:23" x14ac:dyDescent="0.35">
      <c r="A22" s="111" t="s">
        <v>132</v>
      </c>
      <c r="B22" s="419"/>
      <c r="C22" s="258" t="s">
        <v>62</v>
      </c>
      <c r="D22" s="126"/>
      <c r="E22" s="126">
        <v>157030060000</v>
      </c>
      <c r="F22" s="126">
        <v>105665764000</v>
      </c>
      <c r="G22" s="126">
        <v>172476334000</v>
      </c>
      <c r="H22" s="126">
        <v>168639142000</v>
      </c>
      <c r="I22" s="126">
        <v>142903773000</v>
      </c>
      <c r="J22" s="126">
        <v>181613486000</v>
      </c>
      <c r="K22" s="126">
        <v>311653810000</v>
      </c>
      <c r="L22" s="126">
        <v>273232391000</v>
      </c>
      <c r="M22" s="126">
        <v>194374646000</v>
      </c>
      <c r="N22" s="126">
        <v>291335519000</v>
      </c>
      <c r="O22" s="126">
        <v>270032980362.00012</v>
      </c>
      <c r="P22" s="126">
        <v>252287460414.99997</v>
      </c>
      <c r="Q22" s="126">
        <v>367753205962</v>
      </c>
      <c r="R22" s="126">
        <v>471743973066.00006</v>
      </c>
      <c r="S22" s="126">
        <v>1316105589737.0005</v>
      </c>
      <c r="T22" s="126"/>
      <c r="U22" s="126"/>
    </row>
    <row r="23" spans="1:23" x14ac:dyDescent="0.35">
      <c r="A23" s="111" t="s">
        <v>132</v>
      </c>
      <c r="B23" s="423"/>
      <c r="C23" s="259" t="s">
        <v>63</v>
      </c>
      <c r="D23" s="129"/>
      <c r="E23" s="129">
        <v>25269783728.369999</v>
      </c>
      <c r="F23" s="129">
        <v>31641944888.550003</v>
      </c>
      <c r="G23" s="129">
        <v>33281924041.099998</v>
      </c>
      <c r="H23" s="129">
        <v>32793428532.59</v>
      </c>
      <c r="I23" s="129">
        <v>65950408305.459999</v>
      </c>
      <c r="J23" s="129">
        <v>56160731163.069992</v>
      </c>
      <c r="K23" s="129">
        <v>53220326616.779999</v>
      </c>
      <c r="L23" s="129">
        <v>81841612490.149994</v>
      </c>
      <c r="M23" s="129">
        <v>94700147221.700012</v>
      </c>
      <c r="N23" s="129">
        <v>93914520078.079987</v>
      </c>
      <c r="O23" s="129">
        <v>91628901888.720001</v>
      </c>
      <c r="P23" s="129">
        <v>88747805667.219177</v>
      </c>
      <c r="Q23" s="129">
        <v>142542319732.16791</v>
      </c>
      <c r="R23" s="129">
        <v>134608983526.9521</v>
      </c>
      <c r="S23" s="129">
        <v>97801190430.4655</v>
      </c>
      <c r="T23" s="129">
        <v>113484052173.9003</v>
      </c>
      <c r="U23" s="129">
        <v>114792609110.21001</v>
      </c>
    </row>
    <row r="24" spans="1:23" ht="15" customHeight="1" x14ac:dyDescent="0.35">
      <c r="A24" s="111" t="s">
        <v>132</v>
      </c>
      <c r="B24" s="419" t="s">
        <v>5</v>
      </c>
      <c r="C24" s="130" t="s">
        <v>59</v>
      </c>
      <c r="D24" s="126"/>
      <c r="E24" s="126">
        <f t="shared" ref="E24:R24" si="5">SUM(E25:E28)</f>
        <v>251339626625.51001</v>
      </c>
      <c r="F24" s="126">
        <f t="shared" si="5"/>
        <v>456730409311.78998</v>
      </c>
      <c r="G24" s="126">
        <f t="shared" si="5"/>
        <v>506524196423.24005</v>
      </c>
      <c r="H24" s="126">
        <f t="shared" si="5"/>
        <v>455710385368.37</v>
      </c>
      <c r="I24" s="126">
        <f t="shared" si="5"/>
        <v>384269138216.95001</v>
      </c>
      <c r="J24" s="126">
        <f t="shared" si="5"/>
        <v>412314908862.02002</v>
      </c>
      <c r="K24" s="126">
        <f t="shared" si="5"/>
        <v>710945310261.78003</v>
      </c>
      <c r="L24" s="126">
        <f t="shared" si="5"/>
        <v>904646429086.78015</v>
      </c>
      <c r="M24" s="126">
        <f t="shared" si="5"/>
        <v>2834134793230.6206</v>
      </c>
      <c r="N24" s="126">
        <f t="shared" si="5"/>
        <v>2140387964573.1196</v>
      </c>
      <c r="O24" s="126">
        <f t="shared" si="5"/>
        <v>1294600135947.9597</v>
      </c>
      <c r="P24" s="126">
        <f t="shared" si="5"/>
        <v>914505739566.95837</v>
      </c>
      <c r="Q24" s="126">
        <f t="shared" si="5"/>
        <v>1247864700147.2454</v>
      </c>
      <c r="R24" s="126">
        <f t="shared" si="5"/>
        <v>1983963935229.5332</v>
      </c>
      <c r="S24" s="126">
        <f>SUM(S25:S28)</f>
        <v>1437050690749.9536</v>
      </c>
      <c r="T24" s="126">
        <f t="shared" ref="T24:U24" si="6">SUM(T25:T28)</f>
        <v>864421850627.0614</v>
      </c>
      <c r="U24" s="126">
        <f t="shared" si="6"/>
        <v>596355934032.56104</v>
      </c>
    </row>
    <row r="25" spans="1:23" x14ac:dyDescent="0.35">
      <c r="A25" s="111" t="s">
        <v>132</v>
      </c>
      <c r="B25" s="419"/>
      <c r="C25" s="114" t="s">
        <v>60</v>
      </c>
      <c r="D25" s="131"/>
      <c r="E25" s="116">
        <v>244646116013.5</v>
      </c>
      <c r="F25" s="116">
        <v>449080126806.25995</v>
      </c>
      <c r="G25" s="116">
        <v>499792028458.67004</v>
      </c>
      <c r="H25" s="116">
        <v>450310883844.65997</v>
      </c>
      <c r="I25" s="116">
        <v>374992708668.31</v>
      </c>
      <c r="J25" s="116">
        <v>401081932569.91003</v>
      </c>
      <c r="K25" s="116">
        <v>701925587910.06006</v>
      </c>
      <c r="L25" s="116">
        <v>893122802451.56018</v>
      </c>
      <c r="M25" s="116">
        <v>2816405428885.1904</v>
      </c>
      <c r="N25" s="116">
        <v>2122887578314.6096</v>
      </c>
      <c r="O25" s="116">
        <v>1265901133732.4297</v>
      </c>
      <c r="P25" s="116">
        <v>887247306605.56836</v>
      </c>
      <c r="Q25" s="116">
        <v>1231669169567.1553</v>
      </c>
      <c r="R25" s="116">
        <v>1957339808713.8032</v>
      </c>
      <c r="S25" s="116">
        <v>1402111077080.5037</v>
      </c>
      <c r="T25" s="116">
        <v>789902979163.62146</v>
      </c>
      <c r="U25" s="116">
        <v>551002589893.771</v>
      </c>
    </row>
    <row r="26" spans="1:23" x14ac:dyDescent="0.35">
      <c r="A26" s="111" t="s">
        <v>132</v>
      </c>
      <c r="B26" s="419"/>
      <c r="C26" s="114" t="s">
        <v>61</v>
      </c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2"/>
      <c r="W26" s="132"/>
    </row>
    <row r="27" spans="1:23" x14ac:dyDescent="0.35">
      <c r="A27" s="111" t="s">
        <v>132</v>
      </c>
      <c r="B27" s="419"/>
      <c r="C27" s="114" t="s">
        <v>62</v>
      </c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2"/>
      <c r="W27" s="132"/>
    </row>
    <row r="28" spans="1:23" x14ac:dyDescent="0.35">
      <c r="A28" s="111" t="s">
        <v>132</v>
      </c>
      <c r="B28" s="423"/>
      <c r="C28" s="133" t="s">
        <v>63</v>
      </c>
      <c r="D28" s="134"/>
      <c r="E28" s="145">
        <v>6693510612.0100002</v>
      </c>
      <c r="F28" s="145">
        <v>7650282505.5300007</v>
      </c>
      <c r="G28" s="145">
        <v>6732167964.5700006</v>
      </c>
      <c r="H28" s="145">
        <v>5399501523.7099991</v>
      </c>
      <c r="I28" s="145">
        <v>9276429548.6399994</v>
      </c>
      <c r="J28" s="145">
        <v>11232976292.110001</v>
      </c>
      <c r="K28" s="145">
        <v>9019722351.7200031</v>
      </c>
      <c r="L28" s="145">
        <v>11523626635.220001</v>
      </c>
      <c r="M28" s="145">
        <v>17729364345.43</v>
      </c>
      <c r="N28" s="145">
        <v>17500386258.510002</v>
      </c>
      <c r="O28" s="145">
        <v>28699002215.529999</v>
      </c>
      <c r="P28" s="145">
        <v>27258432961.389999</v>
      </c>
      <c r="Q28" s="145">
        <v>16195530580.09</v>
      </c>
      <c r="R28" s="145">
        <v>26624126515.73</v>
      </c>
      <c r="S28" s="145">
        <v>34939613669.450005</v>
      </c>
      <c r="T28" s="145">
        <v>74518871463.439987</v>
      </c>
      <c r="U28" s="145">
        <v>45353344138.790001</v>
      </c>
      <c r="V28" s="132"/>
      <c r="W28" s="132"/>
    </row>
    <row r="29" spans="1:23" ht="15" customHeight="1" x14ac:dyDescent="0.35">
      <c r="A29" s="111" t="s">
        <v>132</v>
      </c>
      <c r="B29" s="419" t="s">
        <v>6</v>
      </c>
      <c r="C29" s="130" t="s">
        <v>59</v>
      </c>
      <c r="D29" s="126"/>
      <c r="E29" s="126">
        <f t="shared" ref="E29:R29" si="7">SUM(E30:E33)</f>
        <v>129276473960.95999</v>
      </c>
      <c r="F29" s="126">
        <f t="shared" si="7"/>
        <v>187215431127.14001</v>
      </c>
      <c r="G29" s="126">
        <f t="shared" si="7"/>
        <v>157175857680.76001</v>
      </c>
      <c r="H29" s="126">
        <f t="shared" si="7"/>
        <v>128897495768.51001</v>
      </c>
      <c r="I29" s="126">
        <f t="shared" si="7"/>
        <v>168293911365.79999</v>
      </c>
      <c r="J29" s="126">
        <f t="shared" si="7"/>
        <v>215369209389.42999</v>
      </c>
      <c r="K29" s="126">
        <f t="shared" si="7"/>
        <v>285764578827.63</v>
      </c>
      <c r="L29" s="126">
        <f t="shared" si="7"/>
        <v>528520912423</v>
      </c>
      <c r="M29" s="126">
        <f t="shared" si="7"/>
        <v>572937975530.72998</v>
      </c>
      <c r="N29" s="126">
        <f t="shared" si="7"/>
        <v>701231259100.82007</v>
      </c>
      <c r="O29" s="126">
        <f t="shared" si="7"/>
        <v>507790292617</v>
      </c>
      <c r="P29" s="126">
        <f t="shared" si="7"/>
        <v>1968133538216.28</v>
      </c>
      <c r="Q29" s="126">
        <f t="shared" si="7"/>
        <v>435319140126.44995</v>
      </c>
      <c r="R29" s="126">
        <f t="shared" si="7"/>
        <v>645171589335.51001</v>
      </c>
      <c r="S29" s="126">
        <f>SUM(S30:S33)</f>
        <v>674957068965.98828</v>
      </c>
      <c r="T29" s="126">
        <f t="shared" ref="T29:U29" si="8">SUM(T30:T33)</f>
        <v>645667021494.42993</v>
      </c>
      <c r="U29" s="126">
        <f t="shared" si="8"/>
        <v>504865292830.59009</v>
      </c>
    </row>
    <row r="30" spans="1:23" x14ac:dyDescent="0.35">
      <c r="A30" s="111" t="s">
        <v>132</v>
      </c>
      <c r="B30" s="419"/>
      <c r="C30" s="114" t="s">
        <v>60</v>
      </c>
      <c r="D30" s="131"/>
      <c r="E30" s="116">
        <v>30946075800.279999</v>
      </c>
      <c r="F30" s="116">
        <v>125542456113.93001</v>
      </c>
      <c r="G30" s="116">
        <v>49887998311.279999</v>
      </c>
      <c r="H30" s="116">
        <v>54825138648.100006</v>
      </c>
      <c r="I30" s="116">
        <v>89464717182.729996</v>
      </c>
      <c r="J30" s="116">
        <v>104503524712.27</v>
      </c>
      <c r="K30" s="116">
        <v>151609334817.74002</v>
      </c>
      <c r="L30" s="116">
        <v>331696141393.67004</v>
      </c>
      <c r="M30" s="116">
        <v>341543186770.64996</v>
      </c>
      <c r="N30" s="116">
        <v>400975526732.21997</v>
      </c>
      <c r="O30" s="116">
        <v>216488835822.60001</v>
      </c>
      <c r="P30" s="116">
        <v>1789438750048.05</v>
      </c>
      <c r="Q30" s="116">
        <v>208989697350.5</v>
      </c>
      <c r="R30" s="116">
        <v>334130155314.72009</v>
      </c>
      <c r="S30" s="116">
        <v>329804234979.67841</v>
      </c>
      <c r="T30" s="116">
        <v>312703729342.47998</v>
      </c>
      <c r="U30" s="116">
        <v>265853454351.22003</v>
      </c>
    </row>
    <row r="31" spans="1:23" x14ac:dyDescent="0.35">
      <c r="A31" s="111" t="s">
        <v>132</v>
      </c>
      <c r="B31" s="419"/>
      <c r="C31" s="114" t="s">
        <v>61</v>
      </c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</row>
    <row r="32" spans="1:23" x14ac:dyDescent="0.35">
      <c r="A32" s="111" t="s">
        <v>132</v>
      </c>
      <c r="B32" s="419"/>
      <c r="C32" s="114" t="s">
        <v>62</v>
      </c>
      <c r="D32" s="131"/>
      <c r="E32" s="131">
        <v>50970300000</v>
      </c>
      <c r="F32" s="131">
        <v>7534490000</v>
      </c>
      <c r="G32" s="131">
        <v>37450727000</v>
      </c>
      <c r="H32" s="131">
        <v>16506075000</v>
      </c>
      <c r="I32" s="131">
        <v>21187381000</v>
      </c>
      <c r="J32" s="131">
        <v>31956774000</v>
      </c>
      <c r="K32" s="131">
        <v>31655996000</v>
      </c>
      <c r="L32" s="131">
        <v>59675626000</v>
      </c>
      <c r="M32" s="131">
        <v>98620394000</v>
      </c>
      <c r="N32" s="131">
        <v>34905051000</v>
      </c>
      <c r="O32" s="131">
        <v>85528769313.000031</v>
      </c>
      <c r="P32" s="131">
        <v>39434795122</v>
      </c>
      <c r="Q32" s="131">
        <v>25709880462.000004</v>
      </c>
      <c r="R32" s="131">
        <v>22388750941.999992</v>
      </c>
      <c r="S32" s="131">
        <v>33928853731.000008</v>
      </c>
      <c r="T32" s="131"/>
      <c r="U32" s="131"/>
    </row>
    <row r="33" spans="1:21" x14ac:dyDescent="0.35">
      <c r="A33" s="111" t="s">
        <v>132</v>
      </c>
      <c r="B33" s="423"/>
      <c r="C33" s="133" t="s">
        <v>63</v>
      </c>
      <c r="D33" s="134"/>
      <c r="E33" s="145">
        <v>47360098160.679993</v>
      </c>
      <c r="F33" s="145">
        <v>54138485013.209999</v>
      </c>
      <c r="G33" s="145">
        <v>69837132369.479996</v>
      </c>
      <c r="H33" s="145">
        <v>57566282120.410004</v>
      </c>
      <c r="I33" s="145">
        <v>57641813183.07</v>
      </c>
      <c r="J33" s="145">
        <v>78908910677.159988</v>
      </c>
      <c r="K33" s="145">
        <v>102499248009.89</v>
      </c>
      <c r="L33" s="145">
        <v>137149145029.32999</v>
      </c>
      <c r="M33" s="145">
        <v>132774394760.08002</v>
      </c>
      <c r="N33" s="145">
        <v>265350681368.60004</v>
      </c>
      <c r="O33" s="145">
        <v>205772687481.39999</v>
      </c>
      <c r="P33" s="145">
        <v>139259993046.22998</v>
      </c>
      <c r="Q33" s="145">
        <v>200619562313.94995</v>
      </c>
      <c r="R33" s="145">
        <v>288652683078.78998</v>
      </c>
      <c r="S33" s="145">
        <v>311223980255.30994</v>
      </c>
      <c r="T33" s="145">
        <v>332963292151.94989</v>
      </c>
      <c r="U33" s="145">
        <v>239011838479.37003</v>
      </c>
    </row>
    <row r="34" spans="1:21" ht="15" customHeight="1" x14ac:dyDescent="0.35">
      <c r="A34" s="111" t="s">
        <v>132</v>
      </c>
      <c r="B34" s="418" t="s">
        <v>7</v>
      </c>
      <c r="C34" s="135" t="s">
        <v>59</v>
      </c>
      <c r="D34" s="126"/>
      <c r="E34" s="126">
        <f t="shared" ref="E34:R34" si="9">SUM(E35:E38)</f>
        <v>1514945229328.97</v>
      </c>
      <c r="F34" s="126">
        <f t="shared" si="9"/>
        <v>2383168268964.1802</v>
      </c>
      <c r="G34" s="126">
        <f t="shared" si="9"/>
        <v>2036524782059.47</v>
      </c>
      <c r="H34" s="126">
        <f t="shared" si="9"/>
        <v>1930610834837.9099</v>
      </c>
      <c r="I34" s="126">
        <f t="shared" si="9"/>
        <v>2381730717004.4199</v>
      </c>
      <c r="J34" s="126">
        <f t="shared" si="9"/>
        <v>3035283134555.0303</v>
      </c>
      <c r="K34" s="126">
        <f t="shared" si="9"/>
        <v>4129868470340.2197</v>
      </c>
      <c r="L34" s="126">
        <f t="shared" si="9"/>
        <v>7695128700934.9707</v>
      </c>
      <c r="M34" s="126">
        <f t="shared" si="9"/>
        <v>6176097470997.3994</v>
      </c>
      <c r="N34" s="126">
        <f t="shared" si="9"/>
        <v>12549283266210.988</v>
      </c>
      <c r="O34" s="126">
        <f t="shared" si="9"/>
        <v>8612324136161.6514</v>
      </c>
      <c r="P34" s="126">
        <f t="shared" si="9"/>
        <v>12591713117404.361</v>
      </c>
      <c r="Q34" s="126">
        <f t="shared" si="9"/>
        <v>15122285844603.945</v>
      </c>
      <c r="R34" s="126">
        <f t="shared" si="9"/>
        <v>16607059573096.963</v>
      </c>
      <c r="S34" s="126">
        <f>SUM(S35:S38)</f>
        <v>17660975539089.586</v>
      </c>
      <c r="T34" s="126">
        <f t="shared" ref="T34:U34" si="10">SUM(T35:T38)</f>
        <v>10156272352836.633</v>
      </c>
      <c r="U34" s="126">
        <f t="shared" si="10"/>
        <v>8015055095972.8398</v>
      </c>
    </row>
    <row r="35" spans="1:21" x14ac:dyDescent="0.35">
      <c r="A35" s="111" t="s">
        <v>132</v>
      </c>
      <c r="B35" s="419"/>
      <c r="C35" s="114" t="s">
        <v>60</v>
      </c>
      <c r="D35" s="131"/>
      <c r="E35" s="116">
        <v>544549947914.01007</v>
      </c>
      <c r="F35" s="116">
        <v>1264241265952.6001</v>
      </c>
      <c r="G35" s="116">
        <v>701888669686.27002</v>
      </c>
      <c r="H35" s="116">
        <v>646502842270.92004</v>
      </c>
      <c r="I35" s="116">
        <v>1157724807576.8901</v>
      </c>
      <c r="J35" s="116">
        <v>1535662155350.95</v>
      </c>
      <c r="K35" s="116">
        <v>2018879170171.8799</v>
      </c>
      <c r="L35" s="116">
        <v>4735539359710.4502</v>
      </c>
      <c r="M35" s="116">
        <v>3765279839814.8799</v>
      </c>
      <c r="N35" s="116">
        <v>9069304102140.9785</v>
      </c>
      <c r="O35" s="116">
        <v>4159703199216.2803</v>
      </c>
      <c r="P35" s="116">
        <v>6155449734072.8506</v>
      </c>
      <c r="Q35" s="116">
        <v>8376698347538.6201</v>
      </c>
      <c r="R35" s="116">
        <v>9168407138273.0645</v>
      </c>
      <c r="S35" s="116">
        <v>8638110863603.8115</v>
      </c>
      <c r="T35" s="116">
        <v>8263505502108.2227</v>
      </c>
      <c r="U35" s="116">
        <v>6050282518061.46</v>
      </c>
    </row>
    <row r="36" spans="1:21" x14ac:dyDescent="0.35">
      <c r="A36" s="111" t="s">
        <v>132</v>
      </c>
      <c r="B36" s="419"/>
      <c r="C36" s="114" t="s">
        <v>61</v>
      </c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</row>
    <row r="37" spans="1:21" x14ac:dyDescent="0.35">
      <c r="A37" s="111" t="s">
        <v>132</v>
      </c>
      <c r="B37" s="419"/>
      <c r="C37" s="114" t="s">
        <v>62</v>
      </c>
      <c r="D37" s="131"/>
      <c r="E37" s="131">
        <v>650218885000</v>
      </c>
      <c r="F37" s="131">
        <v>577967703000</v>
      </c>
      <c r="G37" s="131">
        <v>932205482000</v>
      </c>
      <c r="H37" s="131">
        <v>913105000000</v>
      </c>
      <c r="I37" s="131">
        <v>766571283000</v>
      </c>
      <c r="J37" s="131">
        <v>1129302146000</v>
      </c>
      <c r="K37" s="131">
        <v>1429504334000</v>
      </c>
      <c r="L37" s="131">
        <v>2132471026000</v>
      </c>
      <c r="M37" s="131">
        <v>1471945837000</v>
      </c>
      <c r="N37" s="131">
        <v>2215802616000</v>
      </c>
      <c r="O37" s="131">
        <v>3335949859678.0015</v>
      </c>
      <c r="P37" s="131">
        <v>5231103046371</v>
      </c>
      <c r="Q37" s="131">
        <v>5425535529740.002</v>
      </c>
      <c r="R37" s="131">
        <v>5710307240567.9971</v>
      </c>
      <c r="S37" s="131">
        <v>6812806580534.002</v>
      </c>
      <c r="T37" s="131"/>
      <c r="U37" s="131"/>
    </row>
    <row r="38" spans="1:21" x14ac:dyDescent="0.35">
      <c r="A38" s="111" t="s">
        <v>132</v>
      </c>
      <c r="B38" s="423"/>
      <c r="C38" s="133" t="s">
        <v>63</v>
      </c>
      <c r="D38" s="134"/>
      <c r="E38" s="145">
        <v>320176396414.95996</v>
      </c>
      <c r="F38" s="145">
        <v>540959300011.5799</v>
      </c>
      <c r="G38" s="145">
        <v>402430630373.20001</v>
      </c>
      <c r="H38" s="145">
        <v>371002992566.99005</v>
      </c>
      <c r="I38" s="145">
        <v>457434626427.53003</v>
      </c>
      <c r="J38" s="145">
        <v>370318833204.07996</v>
      </c>
      <c r="K38" s="145">
        <v>681484966168.34009</v>
      </c>
      <c r="L38" s="145">
        <v>827118315224.52002</v>
      </c>
      <c r="M38" s="145">
        <v>938871794182.51978</v>
      </c>
      <c r="N38" s="145">
        <v>1264176548070.01</v>
      </c>
      <c r="O38" s="145">
        <v>1116671077267.3699</v>
      </c>
      <c r="P38" s="145">
        <v>1205160336960.5103</v>
      </c>
      <c r="Q38" s="145">
        <v>1320051967325.3242</v>
      </c>
      <c r="R38" s="145">
        <v>1728345194255.9001</v>
      </c>
      <c r="S38" s="145">
        <v>2210058094951.7739</v>
      </c>
      <c r="T38" s="145">
        <v>1892766850728.4097</v>
      </c>
      <c r="U38" s="145">
        <v>1964772577911.3799</v>
      </c>
    </row>
    <row r="39" spans="1:21" ht="15" customHeight="1" x14ac:dyDescent="0.35">
      <c r="A39" s="111" t="s">
        <v>132</v>
      </c>
      <c r="B39" s="418" t="s">
        <v>8</v>
      </c>
      <c r="C39" s="135" t="s">
        <v>59</v>
      </c>
      <c r="D39" s="126"/>
      <c r="E39" s="126">
        <f t="shared" ref="E39:R39" si="11">SUM(E40:E43)</f>
        <v>126530945745.70999</v>
      </c>
      <c r="F39" s="126">
        <f t="shared" si="11"/>
        <v>136519495713.09</v>
      </c>
      <c r="G39" s="126">
        <f t="shared" si="11"/>
        <v>172492907277.69</v>
      </c>
      <c r="H39" s="126">
        <f t="shared" si="11"/>
        <v>457339832351.08997</v>
      </c>
      <c r="I39" s="126">
        <f t="shared" si="11"/>
        <v>181876084969.81</v>
      </c>
      <c r="J39" s="126">
        <f t="shared" si="11"/>
        <v>280874344173.71997</v>
      </c>
      <c r="K39" s="126">
        <f t="shared" si="11"/>
        <v>377382906994.65997</v>
      </c>
      <c r="L39" s="126">
        <f t="shared" si="11"/>
        <v>623380237667.84998</v>
      </c>
      <c r="M39" s="126">
        <f t="shared" si="11"/>
        <v>379955169893.62</v>
      </c>
      <c r="N39" s="126">
        <f t="shared" si="11"/>
        <v>457797781226.92999</v>
      </c>
      <c r="O39" s="126">
        <f t="shared" si="11"/>
        <v>716382145846.50037</v>
      </c>
      <c r="P39" s="126">
        <f t="shared" si="11"/>
        <v>1072511691029.02</v>
      </c>
      <c r="Q39" s="126">
        <f t="shared" si="11"/>
        <v>794147186011.40112</v>
      </c>
      <c r="R39" s="126">
        <f t="shared" si="11"/>
        <v>980521945924.15015</v>
      </c>
      <c r="S39" s="126">
        <f>SUM(S40:S43)</f>
        <v>1165965976916.821</v>
      </c>
      <c r="T39" s="126">
        <f t="shared" ref="T39:U39" si="12">SUM(T40:T43)</f>
        <v>203891573619.70682</v>
      </c>
      <c r="U39" s="126">
        <f t="shared" si="12"/>
        <v>192433107145.28687</v>
      </c>
    </row>
    <row r="40" spans="1:21" x14ac:dyDescent="0.35">
      <c r="A40" s="111" t="s">
        <v>132</v>
      </c>
      <c r="B40" s="419"/>
      <c r="C40" s="114" t="s">
        <v>60</v>
      </c>
      <c r="D40" s="131"/>
      <c r="E40" s="116">
        <v>9295700173.7099991</v>
      </c>
      <c r="F40" s="116">
        <v>29421326632.09</v>
      </c>
      <c r="G40" s="116">
        <v>26907600533.299999</v>
      </c>
      <c r="H40" s="116">
        <v>36428821862.050003</v>
      </c>
      <c r="I40" s="116">
        <v>33202928448.849995</v>
      </c>
      <c r="J40" s="116">
        <v>51403110399</v>
      </c>
      <c r="K40" s="116">
        <v>84443540489.730011</v>
      </c>
      <c r="L40" s="116">
        <v>291646833292.03003</v>
      </c>
      <c r="M40" s="116">
        <v>115584124060.03998</v>
      </c>
      <c r="N40" s="116">
        <v>98784754013.570007</v>
      </c>
      <c r="O40" s="116">
        <v>236564707825.45001</v>
      </c>
      <c r="P40" s="116">
        <v>212319207582.33002</v>
      </c>
      <c r="Q40" s="116">
        <v>94587973996.691055</v>
      </c>
      <c r="R40" s="116">
        <v>119369188199.73999</v>
      </c>
      <c r="S40" s="116">
        <v>135352189880.69118</v>
      </c>
      <c r="T40" s="116">
        <v>171774005740.59683</v>
      </c>
      <c r="U40" s="116">
        <v>144574528588.45688</v>
      </c>
    </row>
    <row r="41" spans="1:21" x14ac:dyDescent="0.35">
      <c r="A41" s="111" t="s">
        <v>132</v>
      </c>
      <c r="B41" s="419"/>
      <c r="C41" s="114" t="s">
        <v>61</v>
      </c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</row>
    <row r="42" spans="1:21" x14ac:dyDescent="0.35">
      <c r="A42" s="111" t="s">
        <v>132</v>
      </c>
      <c r="B42" s="419"/>
      <c r="C42" s="114" t="s">
        <v>62</v>
      </c>
      <c r="D42" s="131"/>
      <c r="E42" s="131">
        <v>114738446000</v>
      </c>
      <c r="F42" s="131">
        <v>106273898000</v>
      </c>
      <c r="G42" s="131">
        <v>141818356000</v>
      </c>
      <c r="H42" s="131">
        <v>417228082000</v>
      </c>
      <c r="I42" s="131">
        <v>145276051000</v>
      </c>
      <c r="J42" s="131">
        <v>222805635000</v>
      </c>
      <c r="K42" s="131">
        <v>283248178000</v>
      </c>
      <c r="L42" s="131">
        <v>312828686000</v>
      </c>
      <c r="M42" s="131">
        <v>249318289000</v>
      </c>
      <c r="N42" s="131">
        <v>340473135000</v>
      </c>
      <c r="O42" s="131">
        <v>458076666284.00031</v>
      </c>
      <c r="P42" s="131">
        <v>828288690609</v>
      </c>
      <c r="Q42" s="131">
        <v>669745691400.00012</v>
      </c>
      <c r="R42" s="131">
        <v>829058654116.00012</v>
      </c>
      <c r="S42" s="131">
        <v>993912792326</v>
      </c>
      <c r="T42" s="131"/>
      <c r="U42" s="131"/>
    </row>
    <row r="43" spans="1:21" x14ac:dyDescent="0.35">
      <c r="A43" s="111" t="s">
        <v>132</v>
      </c>
      <c r="B43" s="423"/>
      <c r="C43" s="133" t="s">
        <v>63</v>
      </c>
      <c r="D43" s="134"/>
      <c r="E43" s="145">
        <v>2496799572</v>
      </c>
      <c r="F43" s="145">
        <v>824271081</v>
      </c>
      <c r="G43" s="145">
        <v>3766950744.3899999</v>
      </c>
      <c r="H43" s="145">
        <v>3682928489.04</v>
      </c>
      <c r="I43" s="145">
        <v>3397105520.96</v>
      </c>
      <c r="J43" s="145">
        <v>6665598774.7199993</v>
      </c>
      <c r="K43" s="145">
        <v>9691188504.9300003</v>
      </c>
      <c r="L43" s="145">
        <v>18904718375.82</v>
      </c>
      <c r="M43" s="145">
        <v>15052756833.58</v>
      </c>
      <c r="N43" s="145">
        <v>18539892213.360001</v>
      </c>
      <c r="O43" s="145">
        <v>21740771737.050003</v>
      </c>
      <c r="P43" s="145">
        <v>31903792837.690002</v>
      </c>
      <c r="Q43" s="145">
        <v>29813520614.709999</v>
      </c>
      <c r="R43" s="145">
        <v>32094103608.410004</v>
      </c>
      <c r="S43" s="145">
        <v>36700994710.129997</v>
      </c>
      <c r="T43" s="145">
        <v>32117567879.109997</v>
      </c>
      <c r="U43" s="145">
        <v>47858578556.830002</v>
      </c>
    </row>
    <row r="44" spans="1:21" ht="15" customHeight="1" x14ac:dyDescent="0.35">
      <c r="A44" s="111" t="s">
        <v>132</v>
      </c>
      <c r="B44" s="418" t="s">
        <v>9</v>
      </c>
      <c r="C44" s="135" t="s">
        <v>59</v>
      </c>
      <c r="D44" s="126"/>
      <c r="E44" s="126">
        <f t="shared" ref="E44:R44" si="13">SUM(E45:E48)</f>
        <v>574305384918</v>
      </c>
      <c r="F44" s="126">
        <f t="shared" si="13"/>
        <v>435885396674.5</v>
      </c>
      <c r="G44" s="126">
        <f t="shared" si="13"/>
        <v>659339223420.40002</v>
      </c>
      <c r="H44" s="126">
        <f t="shared" si="13"/>
        <v>770897507404.30005</v>
      </c>
      <c r="I44" s="126">
        <f t="shared" si="13"/>
        <v>717564315358.5</v>
      </c>
      <c r="J44" s="126">
        <f t="shared" si="13"/>
        <v>1119084967768.73</v>
      </c>
      <c r="K44" s="126">
        <f t="shared" si="13"/>
        <v>1436369809838.23</v>
      </c>
      <c r="L44" s="126">
        <f t="shared" si="13"/>
        <v>1906685783600.8999</v>
      </c>
      <c r="M44" s="126">
        <f t="shared" si="13"/>
        <v>1330564701677.4399</v>
      </c>
      <c r="N44" s="126">
        <f t="shared" si="13"/>
        <v>1900728390201.9099</v>
      </c>
      <c r="O44" s="126">
        <f t="shared" si="13"/>
        <v>1774664059655.8899</v>
      </c>
      <c r="P44" s="126">
        <f t="shared" si="13"/>
        <v>2695139266039.7603</v>
      </c>
      <c r="Q44" s="126">
        <f t="shared" si="13"/>
        <v>4633923446886.6621</v>
      </c>
      <c r="R44" s="126">
        <f t="shared" si="13"/>
        <v>1905393512558.1699</v>
      </c>
      <c r="S44" s="126">
        <f>SUM(S45:S48)</f>
        <v>1950485945949.7996</v>
      </c>
      <c r="T44" s="126">
        <f t="shared" ref="T44:U44" si="14">SUM(T45:T48)</f>
        <v>542368878437.87994</v>
      </c>
      <c r="U44" s="126">
        <f t="shared" si="14"/>
        <v>330257369578.12</v>
      </c>
    </row>
    <row r="45" spans="1:21" x14ac:dyDescent="0.35">
      <c r="A45" s="111" t="s">
        <v>132</v>
      </c>
      <c r="B45" s="419"/>
      <c r="C45" s="114" t="s">
        <v>60</v>
      </c>
      <c r="D45" s="131"/>
      <c r="E45" s="116">
        <v>61406353339</v>
      </c>
      <c r="F45" s="116">
        <v>21214387618.5</v>
      </c>
      <c r="G45" s="116">
        <v>55441643217.400002</v>
      </c>
      <c r="H45" s="116">
        <v>35265955404.300003</v>
      </c>
      <c r="I45" s="116">
        <v>9534604358.5</v>
      </c>
      <c r="J45" s="116">
        <v>22658205768.730003</v>
      </c>
      <c r="K45" s="116">
        <v>105593884838.23</v>
      </c>
      <c r="L45" s="116">
        <v>276678155600.90002</v>
      </c>
      <c r="M45" s="116">
        <v>203124754677.44</v>
      </c>
      <c r="N45" s="116">
        <v>240129217201.91</v>
      </c>
      <c r="O45" s="116">
        <v>175596086002.88998</v>
      </c>
      <c r="P45" s="116">
        <v>468302105733.75995</v>
      </c>
      <c r="Q45" s="116">
        <v>732850557490.66003</v>
      </c>
      <c r="R45" s="116">
        <v>551643234635.16992</v>
      </c>
      <c r="S45" s="116">
        <v>713724159351.80005</v>
      </c>
      <c r="T45" s="116">
        <v>542368878437.87994</v>
      </c>
      <c r="U45" s="116">
        <v>330257369578.12</v>
      </c>
    </row>
    <row r="46" spans="1:21" x14ac:dyDescent="0.35">
      <c r="A46" s="111" t="s">
        <v>132</v>
      </c>
      <c r="B46" s="419"/>
      <c r="C46" s="114" t="s">
        <v>61</v>
      </c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</row>
    <row r="47" spans="1:21" x14ac:dyDescent="0.35">
      <c r="A47" s="111" t="s">
        <v>132</v>
      </c>
      <c r="B47" s="419"/>
      <c r="C47" s="114" t="s">
        <v>62</v>
      </c>
      <c r="D47" s="131"/>
      <c r="E47" s="131">
        <v>510351819000</v>
      </c>
      <c r="F47" s="131">
        <v>413914235000</v>
      </c>
      <c r="G47" s="131">
        <v>603262784000</v>
      </c>
      <c r="H47" s="131">
        <v>735631552000</v>
      </c>
      <c r="I47" s="131">
        <v>708029711000</v>
      </c>
      <c r="J47" s="131">
        <v>1096426762000</v>
      </c>
      <c r="K47" s="131">
        <v>1330775925000</v>
      </c>
      <c r="L47" s="131">
        <v>1630007628000</v>
      </c>
      <c r="M47" s="131">
        <v>1127439947000</v>
      </c>
      <c r="N47" s="131">
        <v>1660599173000</v>
      </c>
      <c r="O47" s="131">
        <v>1599067973653</v>
      </c>
      <c r="P47" s="131">
        <v>2226837160306.0005</v>
      </c>
      <c r="Q47" s="131">
        <v>3901072889396.0024</v>
      </c>
      <c r="R47" s="131">
        <v>1353750277923</v>
      </c>
      <c r="S47" s="131">
        <v>1236761786597.9995</v>
      </c>
      <c r="T47" s="131"/>
      <c r="U47" s="131"/>
    </row>
    <row r="48" spans="1:21" x14ac:dyDescent="0.35">
      <c r="A48" s="111" t="s">
        <v>132</v>
      </c>
      <c r="B48" s="423"/>
      <c r="C48" s="133" t="s">
        <v>63</v>
      </c>
      <c r="D48" s="134"/>
      <c r="E48" s="145">
        <v>2547212579</v>
      </c>
      <c r="F48" s="145">
        <v>756774056</v>
      </c>
      <c r="G48" s="145">
        <v>634796203</v>
      </c>
      <c r="H48" s="145">
        <v>0</v>
      </c>
      <c r="I48" s="145">
        <v>0</v>
      </c>
      <c r="J48" s="145">
        <v>0</v>
      </c>
      <c r="K48" s="145">
        <v>0</v>
      </c>
      <c r="L48" s="145">
        <v>0</v>
      </c>
      <c r="M48" s="145">
        <v>0</v>
      </c>
      <c r="N48" s="145">
        <v>0</v>
      </c>
      <c r="O48" s="145">
        <v>0</v>
      </c>
      <c r="P48" s="145">
        <v>0</v>
      </c>
      <c r="Q48" s="145">
        <v>0</v>
      </c>
      <c r="R48" s="145">
        <v>0</v>
      </c>
      <c r="S48" s="145">
        <v>0</v>
      </c>
      <c r="T48" s="145">
        <v>0</v>
      </c>
      <c r="U48" s="145">
        <v>0</v>
      </c>
    </row>
    <row r="49" spans="1:22" x14ac:dyDescent="0.35">
      <c r="A49" s="111" t="s">
        <v>132</v>
      </c>
      <c r="B49" s="418" t="s">
        <v>1</v>
      </c>
      <c r="C49" s="135" t="s">
        <v>59</v>
      </c>
      <c r="D49" s="126"/>
      <c r="E49" s="126">
        <f t="shared" ref="E49:R49" si="15">SUM(E50:E53)</f>
        <v>977520248666.81006</v>
      </c>
      <c r="F49" s="126">
        <f t="shared" si="15"/>
        <v>1522436500744.8501</v>
      </c>
      <c r="G49" s="126">
        <f t="shared" si="15"/>
        <v>1253771093033.25</v>
      </c>
      <c r="H49" s="126">
        <f t="shared" si="15"/>
        <v>1314002241201.79</v>
      </c>
      <c r="I49" s="126">
        <f t="shared" si="15"/>
        <v>1776805030683.0901</v>
      </c>
      <c r="J49" s="126">
        <f t="shared" si="15"/>
        <v>2071026635419.78</v>
      </c>
      <c r="K49" s="126">
        <f t="shared" si="15"/>
        <v>2313915150193.8501</v>
      </c>
      <c r="L49" s="126">
        <f t="shared" si="15"/>
        <v>2689210367607.0898</v>
      </c>
      <c r="M49" s="126">
        <f t="shared" si="15"/>
        <v>2373786214857.8193</v>
      </c>
      <c r="N49" s="126">
        <f t="shared" si="15"/>
        <v>2733134009291.1001</v>
      </c>
      <c r="O49" s="126">
        <f t="shared" si="15"/>
        <v>3972146662936.5195</v>
      </c>
      <c r="P49" s="126">
        <f t="shared" si="15"/>
        <v>3928327939282.5107</v>
      </c>
      <c r="Q49" s="126">
        <f t="shared" si="15"/>
        <v>5156037899677.0088</v>
      </c>
      <c r="R49" s="126">
        <f t="shared" si="15"/>
        <v>6590579616213.9346</v>
      </c>
      <c r="S49" s="126">
        <f>SUM(S50:S53)</f>
        <v>7544547427192.1582</v>
      </c>
      <c r="T49" s="126">
        <f t="shared" ref="T49:U49" si="16">SUM(T50:T53)</f>
        <v>8272284957135.6309</v>
      </c>
      <c r="U49" s="126">
        <f t="shared" si="16"/>
        <v>8541723786997.1201</v>
      </c>
    </row>
    <row r="50" spans="1:22" x14ac:dyDescent="0.35">
      <c r="A50" s="111" t="s">
        <v>132</v>
      </c>
      <c r="B50" s="419"/>
      <c r="C50" s="114" t="s">
        <v>60</v>
      </c>
      <c r="D50" s="131"/>
      <c r="E50" s="116">
        <v>489581975594.56</v>
      </c>
      <c r="F50" s="116">
        <v>921698944820.47009</v>
      </c>
      <c r="G50" s="116">
        <v>774252423466.6499</v>
      </c>
      <c r="H50" s="116">
        <v>835964321952.38989</v>
      </c>
      <c r="I50" s="116">
        <v>1164191757784.8301</v>
      </c>
      <c r="J50" s="116">
        <v>1375072767636.8601</v>
      </c>
      <c r="K50" s="116">
        <v>1489539266039.6802</v>
      </c>
      <c r="L50" s="116">
        <v>1731755513386.6702</v>
      </c>
      <c r="M50" s="116">
        <v>1165719684388.7698</v>
      </c>
      <c r="N50" s="116">
        <v>1405180719631.3901</v>
      </c>
      <c r="O50" s="116">
        <v>2040332612577.5198</v>
      </c>
      <c r="P50" s="116">
        <v>2523377374024.3706</v>
      </c>
      <c r="Q50" s="116">
        <v>3297612446301.499</v>
      </c>
      <c r="R50" s="116">
        <v>4402142976012.0645</v>
      </c>
      <c r="S50" s="116">
        <v>6626362596006.0781</v>
      </c>
      <c r="T50" s="116">
        <v>7078903606274.7012</v>
      </c>
      <c r="U50" s="116">
        <v>7099387340473.25</v>
      </c>
    </row>
    <row r="51" spans="1:22" x14ac:dyDescent="0.35">
      <c r="A51" s="111" t="s">
        <v>132</v>
      </c>
      <c r="B51" s="419"/>
      <c r="C51" s="114" t="s">
        <v>61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</row>
    <row r="52" spans="1:22" x14ac:dyDescent="0.35">
      <c r="A52" s="111" t="s">
        <v>132</v>
      </c>
      <c r="B52" s="419"/>
      <c r="C52" s="114" t="s">
        <v>62</v>
      </c>
      <c r="D52" s="131"/>
      <c r="E52" s="131">
        <v>98922622000</v>
      </c>
      <c r="F52" s="131">
        <v>83910473000</v>
      </c>
      <c r="G52" s="131">
        <v>38312150000</v>
      </c>
      <c r="H52" s="131">
        <v>35226813000</v>
      </c>
      <c r="I52" s="131">
        <v>25717511000</v>
      </c>
      <c r="J52" s="131">
        <v>60355657000</v>
      </c>
      <c r="K52" s="131">
        <v>39613407000</v>
      </c>
      <c r="L52" s="131">
        <v>44631149000</v>
      </c>
      <c r="M52" s="131">
        <v>56484268000</v>
      </c>
      <c r="N52" s="131">
        <v>96044604000</v>
      </c>
      <c r="O52" s="131">
        <v>241131165646</v>
      </c>
      <c r="P52" s="131">
        <v>131368997244.99998</v>
      </c>
      <c r="Q52" s="131">
        <v>74873147943.999985</v>
      </c>
      <c r="R52" s="131">
        <v>172655499155</v>
      </c>
      <c r="S52" s="131">
        <v>163989617525</v>
      </c>
      <c r="T52" s="131"/>
      <c r="U52" s="131"/>
    </row>
    <row r="53" spans="1:22" x14ac:dyDescent="0.35">
      <c r="A53" s="111" t="s">
        <v>132</v>
      </c>
      <c r="B53" s="423"/>
      <c r="C53" s="133" t="s">
        <v>63</v>
      </c>
      <c r="D53" s="134"/>
      <c r="E53" s="145">
        <v>389015651072.25006</v>
      </c>
      <c r="F53" s="145">
        <v>516827082924.37994</v>
      </c>
      <c r="G53" s="145">
        <v>441206519566.60004</v>
      </c>
      <c r="H53" s="145">
        <v>442811106249.40002</v>
      </c>
      <c r="I53" s="145">
        <v>586895761898.26001</v>
      </c>
      <c r="J53" s="145">
        <v>635598210782.91992</v>
      </c>
      <c r="K53" s="145">
        <v>784762477154.16992</v>
      </c>
      <c r="L53" s="145">
        <v>912823705220.41992</v>
      </c>
      <c r="M53" s="145">
        <v>1151582262469.0498</v>
      </c>
      <c r="N53" s="145">
        <v>1231908685659.71</v>
      </c>
      <c r="O53" s="145">
        <v>1690682884713</v>
      </c>
      <c r="P53" s="145">
        <v>1273581568013.1401</v>
      </c>
      <c r="Q53" s="145">
        <v>1783552305431.5095</v>
      </c>
      <c r="R53" s="145">
        <v>2015781141046.8704</v>
      </c>
      <c r="S53" s="145">
        <v>754195213661.08008</v>
      </c>
      <c r="T53" s="145">
        <v>1193381350860.9302</v>
      </c>
      <c r="U53" s="145">
        <v>1442336446523.8699</v>
      </c>
    </row>
    <row r="54" spans="1:22" x14ac:dyDescent="0.35">
      <c r="A54" s="111" t="s">
        <v>132</v>
      </c>
      <c r="B54" s="393" t="s">
        <v>166</v>
      </c>
      <c r="C54" s="130" t="s">
        <v>59</v>
      </c>
      <c r="D54" s="126"/>
      <c r="E54" s="126">
        <f t="shared" ref="E54:R54" si="17">SUM(E55:E58)</f>
        <v>131594229747.16</v>
      </c>
      <c r="F54" s="126">
        <f t="shared" si="17"/>
        <v>133973699204.48</v>
      </c>
      <c r="G54" s="126">
        <f t="shared" si="17"/>
        <v>184254891573.59</v>
      </c>
      <c r="H54" s="126">
        <f t="shared" si="17"/>
        <v>182712816214.82001</v>
      </c>
      <c r="I54" s="126">
        <f t="shared" si="17"/>
        <v>233833130061.81003</v>
      </c>
      <c r="J54" s="126">
        <f t="shared" si="17"/>
        <v>304229986324.72998</v>
      </c>
      <c r="K54" s="126">
        <f t="shared" si="17"/>
        <v>430941514047.21002</v>
      </c>
      <c r="L54" s="126">
        <f t="shared" si="17"/>
        <v>457956511648.5</v>
      </c>
      <c r="M54" s="126">
        <f t="shared" si="17"/>
        <v>389853119445.83002</v>
      </c>
      <c r="N54" s="126">
        <f t="shared" si="17"/>
        <v>539786479237.65997</v>
      </c>
      <c r="O54" s="126">
        <f t="shared" si="17"/>
        <v>642633928601.08984</v>
      </c>
      <c r="P54" s="126">
        <f t="shared" si="17"/>
        <v>844868992402.59949</v>
      </c>
      <c r="Q54" s="126">
        <f t="shared" si="17"/>
        <v>834854741976.89014</v>
      </c>
      <c r="R54" s="126">
        <f t="shared" si="17"/>
        <v>1086777762014.0598</v>
      </c>
      <c r="S54" s="126">
        <f>SUM(S55:S58)</f>
        <v>1415203222118.0999</v>
      </c>
      <c r="T54" s="126">
        <f t="shared" ref="T54:U54" si="18">SUM(T55:T58)</f>
        <v>479722596040.91003</v>
      </c>
      <c r="U54" s="126">
        <f t="shared" si="18"/>
        <v>278667521249.15002</v>
      </c>
      <c r="V54" s="126"/>
    </row>
    <row r="55" spans="1:22" x14ac:dyDescent="0.35">
      <c r="A55" s="111" t="s">
        <v>132</v>
      </c>
      <c r="B55" s="390"/>
      <c r="C55" s="114" t="s">
        <v>60</v>
      </c>
      <c r="D55" s="131"/>
      <c r="E55" s="116">
        <v>14206806795.16</v>
      </c>
      <c r="F55" s="116">
        <v>47432149247.93</v>
      </c>
      <c r="G55" s="116">
        <v>11507160003.119999</v>
      </c>
      <c r="H55" s="116">
        <v>16063303483.059999</v>
      </c>
      <c r="I55" s="116">
        <v>77638684477.280014</v>
      </c>
      <c r="J55" s="116">
        <v>71256731287.820007</v>
      </c>
      <c r="K55" s="116">
        <v>104988807159.08002</v>
      </c>
      <c r="L55" s="116">
        <v>89549382084.639999</v>
      </c>
      <c r="M55" s="116">
        <v>173092817755.70001</v>
      </c>
      <c r="N55" s="116">
        <v>166596755371.28998</v>
      </c>
      <c r="O55" s="116">
        <v>192374493009.09003</v>
      </c>
      <c r="P55" s="116">
        <v>216373312563.60001</v>
      </c>
      <c r="Q55" s="116">
        <v>326838248639.58002</v>
      </c>
      <c r="R55" s="116">
        <v>402427107270.53998</v>
      </c>
      <c r="S55" s="116">
        <v>373648780471.04004</v>
      </c>
      <c r="T55" s="116">
        <v>469168746047.03003</v>
      </c>
      <c r="U55" s="116">
        <v>263693230457.31</v>
      </c>
    </row>
    <row r="56" spans="1:22" x14ac:dyDescent="0.35">
      <c r="A56" s="111" t="s">
        <v>132</v>
      </c>
      <c r="B56" s="390"/>
      <c r="C56" s="114" t="s">
        <v>61</v>
      </c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</row>
    <row r="57" spans="1:22" x14ac:dyDescent="0.35">
      <c r="A57" s="111" t="s">
        <v>132</v>
      </c>
      <c r="B57" s="390"/>
      <c r="C57" s="114" t="s">
        <v>62</v>
      </c>
      <c r="D57" s="131"/>
      <c r="E57" s="131">
        <v>111624673000</v>
      </c>
      <c r="F57" s="131">
        <v>76989181000</v>
      </c>
      <c r="G57" s="131">
        <v>166175003000</v>
      </c>
      <c r="H57" s="131">
        <v>158447237000</v>
      </c>
      <c r="I57" s="131">
        <v>150296717000</v>
      </c>
      <c r="J57" s="131">
        <v>223507015000</v>
      </c>
      <c r="K57" s="131">
        <v>308995022000</v>
      </c>
      <c r="L57" s="131">
        <v>353013114000</v>
      </c>
      <c r="M57" s="131">
        <v>202491733000</v>
      </c>
      <c r="N57" s="131">
        <v>362976490000</v>
      </c>
      <c r="O57" s="131">
        <v>445265927287.99988</v>
      </c>
      <c r="P57" s="131">
        <v>620365585776.99951</v>
      </c>
      <c r="Q57" s="131">
        <v>500166572872.00006</v>
      </c>
      <c r="R57" s="131">
        <v>677380609030.99976</v>
      </c>
      <c r="S57" s="131">
        <v>1033909105964.9998</v>
      </c>
      <c r="T57" s="131"/>
      <c r="U57" s="131"/>
    </row>
    <row r="58" spans="1:22" x14ac:dyDescent="0.35">
      <c r="A58" s="111" t="s">
        <v>132</v>
      </c>
      <c r="B58" s="391"/>
      <c r="C58" s="133" t="s">
        <v>63</v>
      </c>
      <c r="D58" s="134"/>
      <c r="E58" s="145">
        <v>5762749952</v>
      </c>
      <c r="F58" s="145">
        <v>9552368956.5500011</v>
      </c>
      <c r="G58" s="145">
        <v>6572728570.4700003</v>
      </c>
      <c r="H58" s="145">
        <v>8202275731.7600002</v>
      </c>
      <c r="I58" s="145">
        <v>5897728584.5300007</v>
      </c>
      <c r="J58" s="145">
        <v>9466240036.9099998</v>
      </c>
      <c r="K58" s="145">
        <v>16957684888.130001</v>
      </c>
      <c r="L58" s="145">
        <v>15394015563.860003</v>
      </c>
      <c r="M58" s="145">
        <v>14268568690.129997</v>
      </c>
      <c r="N58" s="145">
        <v>10213233866.369999</v>
      </c>
      <c r="O58" s="145">
        <v>4993508304</v>
      </c>
      <c r="P58" s="145">
        <v>8130094062.000001</v>
      </c>
      <c r="Q58" s="145">
        <v>7849920465.3100004</v>
      </c>
      <c r="R58" s="145">
        <v>6970045712.5200005</v>
      </c>
      <c r="S58" s="145">
        <v>7645335682.0599995</v>
      </c>
      <c r="T58" s="145">
        <v>10553849993.880001</v>
      </c>
      <c r="U58" s="145">
        <v>14974290791.84</v>
      </c>
    </row>
    <row r="59" spans="1:22" x14ac:dyDescent="0.35">
      <c r="A59" s="111" t="s">
        <v>132</v>
      </c>
      <c r="B59" s="418" t="s">
        <v>11</v>
      </c>
      <c r="C59" s="135" t="s">
        <v>59</v>
      </c>
      <c r="D59" s="360"/>
      <c r="E59" s="360">
        <f t="shared" ref="E59:R59" si="19">SUM(E60:E63)</f>
        <v>447568699605.5</v>
      </c>
      <c r="F59" s="360">
        <f t="shared" si="19"/>
        <v>329565682600.58002</v>
      </c>
      <c r="G59" s="360">
        <f t="shared" si="19"/>
        <v>366622968359.03003</v>
      </c>
      <c r="H59" s="360">
        <f t="shared" si="19"/>
        <v>517949899962.07996</v>
      </c>
      <c r="I59" s="360">
        <f t="shared" si="19"/>
        <v>530009294740.12</v>
      </c>
      <c r="J59" s="360">
        <f t="shared" si="19"/>
        <v>1101421492987.95</v>
      </c>
      <c r="K59" s="360">
        <f t="shared" si="19"/>
        <v>1234224026316.4199</v>
      </c>
      <c r="L59" s="360">
        <f t="shared" si="19"/>
        <v>1576825496904.4299</v>
      </c>
      <c r="M59" s="360">
        <f t="shared" si="19"/>
        <v>1232688063465.0298</v>
      </c>
      <c r="N59" s="360">
        <f t="shared" si="19"/>
        <v>1632068597840.5601</v>
      </c>
      <c r="O59" s="360">
        <f t="shared" si="19"/>
        <v>1599605916252.52</v>
      </c>
      <c r="P59" s="360">
        <f t="shared" si="19"/>
        <v>2091455803862.1006</v>
      </c>
      <c r="Q59" s="360">
        <f t="shared" si="19"/>
        <v>1691403173669.8198</v>
      </c>
      <c r="R59" s="360">
        <f t="shared" si="19"/>
        <v>2030685123055.9104</v>
      </c>
      <c r="S59" s="360">
        <f>SUM(S60:S63)</f>
        <v>2744735473100.9785</v>
      </c>
      <c r="T59" s="360">
        <f t="shared" ref="T59:U59" si="20">SUM(T60:T63)</f>
        <v>2220491867675.8887</v>
      </c>
      <c r="U59" s="360">
        <f t="shared" si="20"/>
        <v>2297619730057.0498</v>
      </c>
    </row>
    <row r="60" spans="1:22" x14ac:dyDescent="0.35">
      <c r="A60" s="111" t="s">
        <v>132</v>
      </c>
      <c r="B60" s="419"/>
      <c r="C60" s="114" t="s">
        <v>60</v>
      </c>
      <c r="D60" s="131"/>
      <c r="E60" s="116">
        <v>25777630279.990002</v>
      </c>
      <c r="F60" s="116">
        <v>43016165678</v>
      </c>
      <c r="G60" s="116">
        <v>27089317681.629997</v>
      </c>
      <c r="H60" s="116">
        <v>88588457631.860001</v>
      </c>
      <c r="I60" s="116">
        <v>130010276922.53999</v>
      </c>
      <c r="J60" s="116">
        <v>242806008875.75</v>
      </c>
      <c r="K60" s="116">
        <v>265789788192.68002</v>
      </c>
      <c r="L60" s="116">
        <v>521531113207.26996</v>
      </c>
      <c r="M60" s="116">
        <v>546293519663.61993</v>
      </c>
      <c r="N60" s="116">
        <v>665109491084.32996</v>
      </c>
      <c r="O60" s="116">
        <v>740309051157.5199</v>
      </c>
      <c r="P60" s="116">
        <v>687119240085.10046</v>
      </c>
      <c r="Q60" s="116">
        <v>807936964437.32983</v>
      </c>
      <c r="R60" s="116">
        <v>1036675199387.3502</v>
      </c>
      <c r="S60" s="116">
        <v>1602253012336.1682</v>
      </c>
      <c r="T60" s="116">
        <v>2213336049756.5688</v>
      </c>
      <c r="U60" s="116">
        <v>2289408948612.73</v>
      </c>
    </row>
    <row r="61" spans="1:22" x14ac:dyDescent="0.35">
      <c r="A61" s="111" t="s">
        <v>132</v>
      </c>
      <c r="B61" s="419"/>
      <c r="C61" s="114" t="s">
        <v>61</v>
      </c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</row>
    <row r="62" spans="1:22" x14ac:dyDescent="0.35">
      <c r="A62" s="111" t="s">
        <v>132</v>
      </c>
      <c r="B62" s="419"/>
      <c r="C62" s="114" t="s">
        <v>62</v>
      </c>
      <c r="D62" s="131"/>
      <c r="E62" s="131">
        <v>346242052000</v>
      </c>
      <c r="F62" s="131">
        <v>196580064000</v>
      </c>
      <c r="G62" s="131">
        <v>219007395000</v>
      </c>
      <c r="H62" s="131">
        <v>315205289000</v>
      </c>
      <c r="I62" s="131">
        <v>301652911000</v>
      </c>
      <c r="J62" s="131">
        <v>771605255000</v>
      </c>
      <c r="K62" s="131">
        <v>909052788000</v>
      </c>
      <c r="L62" s="131">
        <v>1042986016000</v>
      </c>
      <c r="M62" s="131">
        <v>673869998000</v>
      </c>
      <c r="N62" s="131">
        <v>943087442000</v>
      </c>
      <c r="O62" s="131">
        <v>857279860311.00024</v>
      </c>
      <c r="P62" s="131">
        <v>1402792852995</v>
      </c>
      <c r="Q62" s="131">
        <v>878757698902</v>
      </c>
      <c r="R62" s="131">
        <v>983581339031.00012</v>
      </c>
      <c r="S62" s="131">
        <v>1137758349017.0002</v>
      </c>
      <c r="T62" s="131"/>
      <c r="U62" s="131"/>
    </row>
    <row r="63" spans="1:22" x14ac:dyDescent="0.35">
      <c r="A63" s="111" t="s">
        <v>132</v>
      </c>
      <c r="B63" s="423"/>
      <c r="C63" s="133" t="s">
        <v>63</v>
      </c>
      <c r="D63" s="134"/>
      <c r="E63" s="145">
        <v>75549017325.509995</v>
      </c>
      <c r="F63" s="145">
        <v>89969452922.580002</v>
      </c>
      <c r="G63" s="145">
        <v>120526255677.39999</v>
      </c>
      <c r="H63" s="145">
        <v>114156153330.22</v>
      </c>
      <c r="I63" s="145">
        <v>98346106817.580002</v>
      </c>
      <c r="J63" s="145">
        <v>87010229112.199997</v>
      </c>
      <c r="K63" s="145">
        <v>59381450123.739998</v>
      </c>
      <c r="L63" s="145">
        <v>12308367697.160002</v>
      </c>
      <c r="M63" s="145">
        <v>12524545801.41</v>
      </c>
      <c r="N63" s="145">
        <v>23871664756.230003</v>
      </c>
      <c r="O63" s="145">
        <v>2017004784</v>
      </c>
      <c r="P63" s="145">
        <v>1543710782</v>
      </c>
      <c r="Q63" s="145">
        <v>4708510330.4900007</v>
      </c>
      <c r="R63" s="145">
        <v>10428584637.559999</v>
      </c>
      <c r="S63" s="145">
        <v>4724111747.8099995</v>
      </c>
      <c r="T63" s="145">
        <v>7155817919.3200006</v>
      </c>
      <c r="U63" s="145">
        <v>8210781444.3200006</v>
      </c>
    </row>
    <row r="64" spans="1:22" x14ac:dyDescent="0.35">
      <c r="A64" s="111" t="s">
        <v>132</v>
      </c>
      <c r="B64" s="419" t="s">
        <v>12</v>
      </c>
      <c r="C64" s="130" t="s">
        <v>59</v>
      </c>
      <c r="D64" s="126"/>
      <c r="E64" s="126">
        <f t="shared" ref="E64:R64" si="21">SUM(E65:E68)</f>
        <v>751610346639.68005</v>
      </c>
      <c r="F64" s="126">
        <f t="shared" si="21"/>
        <v>872204788582.07996</v>
      </c>
      <c r="G64" s="126">
        <f t="shared" si="21"/>
        <v>852053766885.21997</v>
      </c>
      <c r="H64" s="126">
        <f t="shared" si="21"/>
        <v>891776309238.84009</v>
      </c>
      <c r="I64" s="126">
        <f t="shared" si="21"/>
        <v>1036085136300.99</v>
      </c>
      <c r="J64" s="126">
        <f t="shared" si="21"/>
        <v>1329444619272.3101</v>
      </c>
      <c r="K64" s="126">
        <f t="shared" si="21"/>
        <v>2157600728242.1301</v>
      </c>
      <c r="L64" s="126">
        <f t="shared" si="21"/>
        <v>2779319978822.9502</v>
      </c>
      <c r="M64" s="126">
        <f t="shared" si="21"/>
        <v>3937410774575.3193</v>
      </c>
      <c r="N64" s="126">
        <f t="shared" si="21"/>
        <v>4664355508660.7803</v>
      </c>
      <c r="O64" s="126">
        <f t="shared" si="21"/>
        <v>4838705586597.9395</v>
      </c>
      <c r="P64" s="126">
        <f t="shared" si="21"/>
        <v>4505516427806.9092</v>
      </c>
      <c r="Q64" s="126">
        <f t="shared" si="21"/>
        <v>5871604686653.6992</v>
      </c>
      <c r="R64" s="126">
        <f t="shared" si="21"/>
        <v>7174348411612.4902</v>
      </c>
      <c r="S64" s="126">
        <f>SUM(S65:S68)</f>
        <v>7852651438372.5801</v>
      </c>
      <c r="T64" s="126">
        <f t="shared" ref="T64:U64" si="22">SUM(T65:T68)</f>
        <v>8941562163941.8359</v>
      </c>
      <c r="U64" s="126">
        <f t="shared" si="22"/>
        <v>8014047128965.458</v>
      </c>
    </row>
    <row r="65" spans="1:21" x14ac:dyDescent="0.35">
      <c r="A65" s="111" t="s">
        <v>132</v>
      </c>
      <c r="B65" s="419"/>
      <c r="C65" s="114" t="s">
        <v>60</v>
      </c>
      <c r="D65" s="131"/>
      <c r="E65" s="116">
        <v>33244885283.520004</v>
      </c>
      <c r="F65" s="116">
        <v>107106437874.93001</v>
      </c>
      <c r="G65" s="116">
        <v>44907935750.909996</v>
      </c>
      <c r="H65" s="116">
        <v>36987712959.25</v>
      </c>
      <c r="I65" s="116">
        <v>109723559204.79001</v>
      </c>
      <c r="J65" s="116">
        <v>257732488033.41</v>
      </c>
      <c r="K65" s="116">
        <v>816880948499.94995</v>
      </c>
      <c r="L65" s="116">
        <v>1193563278659.99</v>
      </c>
      <c r="M65" s="116">
        <v>1601151018117.5496</v>
      </c>
      <c r="N65" s="116">
        <v>1536203893253.1799</v>
      </c>
      <c r="O65" s="116">
        <v>2347739484574.9199</v>
      </c>
      <c r="P65" s="116">
        <v>2280137143746.5996</v>
      </c>
      <c r="Q65" s="116">
        <v>3166633672202.1997</v>
      </c>
      <c r="R65" s="116">
        <v>4010880702607.3901</v>
      </c>
      <c r="S65" s="116">
        <v>6575192303563.3301</v>
      </c>
      <c r="T65" s="116">
        <v>7824128868194.5859</v>
      </c>
      <c r="U65" s="116">
        <v>5838214056498.1885</v>
      </c>
    </row>
    <row r="66" spans="1:21" x14ac:dyDescent="0.35">
      <c r="A66" s="111" t="s">
        <v>132</v>
      </c>
      <c r="B66" s="419"/>
      <c r="C66" s="114" t="s">
        <v>61</v>
      </c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</row>
    <row r="67" spans="1:21" x14ac:dyDescent="0.35">
      <c r="A67" s="111" t="s">
        <v>132</v>
      </c>
      <c r="B67" s="419"/>
      <c r="C67" s="114" t="s">
        <v>62</v>
      </c>
      <c r="D67" s="131"/>
      <c r="E67" s="131">
        <v>33397472000</v>
      </c>
      <c r="F67" s="131">
        <v>7941567000</v>
      </c>
      <c r="G67" s="131">
        <v>6772327000</v>
      </c>
      <c r="H67" s="131">
        <v>13819478000</v>
      </c>
      <c r="I67" s="131">
        <v>11439995000</v>
      </c>
      <c r="J67" s="131">
        <v>28356189000</v>
      </c>
      <c r="K67" s="131">
        <v>59960894000</v>
      </c>
      <c r="L67" s="131">
        <v>35888398000</v>
      </c>
      <c r="M67" s="131">
        <v>42433260000</v>
      </c>
      <c r="N67" s="131">
        <v>92085530000</v>
      </c>
      <c r="O67" s="131">
        <v>59277031513</v>
      </c>
      <c r="P67" s="131">
        <v>92908854784.000015</v>
      </c>
      <c r="Q67" s="131">
        <v>67955531149.000008</v>
      </c>
      <c r="R67" s="131">
        <v>152366625717</v>
      </c>
      <c r="S67" s="131">
        <v>186848355585</v>
      </c>
      <c r="T67" s="131"/>
      <c r="U67" s="131"/>
    </row>
    <row r="68" spans="1:21" ht="15" thickBot="1" x14ac:dyDescent="0.4">
      <c r="A68" s="111" t="s">
        <v>132</v>
      </c>
      <c r="B68" s="420"/>
      <c r="C68" s="136" t="s">
        <v>63</v>
      </c>
      <c r="D68" s="137"/>
      <c r="E68" s="361">
        <v>684967989356.16003</v>
      </c>
      <c r="F68" s="361">
        <v>757156783707.1499</v>
      </c>
      <c r="G68" s="361">
        <v>800373504134.30994</v>
      </c>
      <c r="H68" s="361">
        <v>840969118279.59009</v>
      </c>
      <c r="I68" s="361">
        <v>914921582096.19995</v>
      </c>
      <c r="J68" s="361">
        <v>1043355942238.8999</v>
      </c>
      <c r="K68" s="361">
        <v>1280758885742.1802</v>
      </c>
      <c r="L68" s="361">
        <v>1549868302162.96</v>
      </c>
      <c r="M68" s="361">
        <v>2293826496457.77</v>
      </c>
      <c r="N68" s="361">
        <v>3036066085407.6001</v>
      </c>
      <c r="O68" s="361">
        <v>2431689070510.02</v>
      </c>
      <c r="P68" s="361">
        <v>2132470429276.3096</v>
      </c>
      <c r="Q68" s="361">
        <v>2637015483302.5</v>
      </c>
      <c r="R68" s="361">
        <v>3011101083288.0996</v>
      </c>
      <c r="S68" s="361">
        <v>1090610779224.2499</v>
      </c>
      <c r="T68" s="361">
        <v>1117433295747.25</v>
      </c>
      <c r="U68" s="361">
        <v>2175833072467.2695</v>
      </c>
    </row>
    <row r="69" spans="1:21" x14ac:dyDescent="0.35">
      <c r="A69" s="111" t="s">
        <v>132</v>
      </c>
      <c r="B69" s="421" t="s">
        <v>92</v>
      </c>
      <c r="C69" s="130" t="s">
        <v>59</v>
      </c>
      <c r="D69" s="126"/>
      <c r="E69" s="126">
        <f t="shared" ref="E69:U69" si="23">SUM(E70:E73)</f>
        <v>972700538608.3501</v>
      </c>
      <c r="F69" s="126">
        <f t="shared" si="23"/>
        <v>1465817044290.7</v>
      </c>
      <c r="G69" s="126">
        <f t="shared" si="23"/>
        <v>1239479043955.1499</v>
      </c>
      <c r="H69" s="126">
        <f t="shared" si="23"/>
        <v>1242244690299.5</v>
      </c>
      <c r="I69" s="126">
        <f t="shared" si="23"/>
        <v>1227985423187.9502</v>
      </c>
      <c r="J69" s="126">
        <f t="shared" si="23"/>
        <v>1776616429067.1199</v>
      </c>
      <c r="K69" s="126">
        <f t="shared" si="23"/>
        <v>2470357544006.0898</v>
      </c>
      <c r="L69" s="126">
        <f t="shared" si="23"/>
        <v>3716992342679.0601</v>
      </c>
      <c r="M69" s="126">
        <f t="shared" si="23"/>
        <v>2818714171393.25</v>
      </c>
      <c r="N69" s="126">
        <f t="shared" si="23"/>
        <v>4125610741688.3403</v>
      </c>
      <c r="O69" s="126">
        <f t="shared" si="23"/>
        <v>5094457867419.2617</v>
      </c>
      <c r="P69" s="126">
        <f t="shared" si="23"/>
        <v>7277358593084.3135</v>
      </c>
      <c r="Q69" s="126">
        <f t="shared" si="23"/>
        <v>9598104502158.3262</v>
      </c>
      <c r="R69" s="126">
        <f t="shared" si="23"/>
        <v>9800600029413.1113</v>
      </c>
      <c r="S69" s="126">
        <f t="shared" si="23"/>
        <v>10537276861128.375</v>
      </c>
      <c r="T69" s="126">
        <f t="shared" si="23"/>
        <v>4681287363984.2939</v>
      </c>
      <c r="U69" s="126">
        <f t="shared" si="23"/>
        <v>3315064893110.5703</v>
      </c>
    </row>
    <row r="70" spans="1:21" x14ac:dyDescent="0.35">
      <c r="A70" s="111" t="s">
        <v>132</v>
      </c>
      <c r="B70" s="421"/>
      <c r="C70" s="114" t="s">
        <v>60</v>
      </c>
      <c r="D70" s="131"/>
      <c r="E70" s="116">
        <v>239154764224.31</v>
      </c>
      <c r="F70" s="116">
        <v>594404024957.5</v>
      </c>
      <c r="G70" s="116">
        <v>256276021034.34998</v>
      </c>
      <c r="H70" s="116">
        <v>238585821485.53003</v>
      </c>
      <c r="I70" s="116">
        <v>409783701034.96008</v>
      </c>
      <c r="J70" s="116">
        <v>767088497812.47998</v>
      </c>
      <c r="K70" s="116">
        <v>1051268975073.79</v>
      </c>
      <c r="L70" s="116">
        <v>1609247018178.5</v>
      </c>
      <c r="M70" s="116">
        <v>1270229578979.9302</v>
      </c>
      <c r="N70" s="116">
        <v>1947251489966.5403</v>
      </c>
      <c r="O70" s="116">
        <v>1934360594379.2002</v>
      </c>
      <c r="P70" s="116">
        <v>3164365800432.1201</v>
      </c>
      <c r="Q70" s="116">
        <v>4944760152049.6104</v>
      </c>
      <c r="R70" s="116">
        <v>4996594970261.6045</v>
      </c>
      <c r="S70" s="116">
        <v>4721093691907.9404</v>
      </c>
      <c r="T70" s="116">
        <v>3977458840455.6836</v>
      </c>
      <c r="U70" s="116">
        <v>2735052376673.8403</v>
      </c>
    </row>
    <row r="71" spans="1:21" x14ac:dyDescent="0.35">
      <c r="A71" s="111" t="s">
        <v>132</v>
      </c>
      <c r="B71" s="421"/>
      <c r="C71" s="114" t="s">
        <v>61</v>
      </c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</row>
    <row r="72" spans="1:21" x14ac:dyDescent="0.35">
      <c r="A72" s="111" t="s">
        <v>132</v>
      </c>
      <c r="B72" s="421"/>
      <c r="C72" s="114" t="s">
        <v>62</v>
      </c>
      <c r="D72" s="131"/>
      <c r="E72" s="131">
        <v>516148253000</v>
      </c>
      <c r="F72" s="131">
        <v>425432113000</v>
      </c>
      <c r="G72" s="131">
        <v>658004489000</v>
      </c>
      <c r="H72" s="131">
        <v>667671010000</v>
      </c>
      <c r="I72" s="131">
        <v>518460091000</v>
      </c>
      <c r="J72" s="131">
        <v>763311514000</v>
      </c>
      <c r="K72" s="131">
        <v>1081838962000</v>
      </c>
      <c r="L72" s="131">
        <v>1689747353000</v>
      </c>
      <c r="M72" s="131">
        <v>1109611460000</v>
      </c>
      <c r="N72" s="131">
        <v>1703748469000</v>
      </c>
      <c r="O72" s="131">
        <v>2688796313751.002</v>
      </c>
      <c r="P72" s="131">
        <v>3897268329367.0024</v>
      </c>
      <c r="Q72" s="131">
        <v>4266031608597.001</v>
      </c>
      <c r="R72" s="131">
        <v>4380256331598.9971</v>
      </c>
      <c r="S72" s="131">
        <v>5156040553430.002</v>
      </c>
      <c r="U72" s="131"/>
    </row>
    <row r="73" spans="1:21" x14ac:dyDescent="0.35">
      <c r="A73" s="111" t="s">
        <v>132</v>
      </c>
      <c r="B73" s="422"/>
      <c r="C73" s="138" t="s">
        <v>63</v>
      </c>
      <c r="D73" s="134"/>
      <c r="E73" s="145">
        <v>217397521384.04001</v>
      </c>
      <c r="F73" s="145">
        <v>445980906333.19989</v>
      </c>
      <c r="G73" s="145">
        <v>325198533920.79999</v>
      </c>
      <c r="H73" s="145">
        <v>335987858813.97003</v>
      </c>
      <c r="I73" s="145">
        <v>299741631152.98999</v>
      </c>
      <c r="J73" s="145">
        <v>246216417254.63995</v>
      </c>
      <c r="K73" s="145">
        <v>337249606932.30005</v>
      </c>
      <c r="L73" s="145">
        <v>417997971500.56006</v>
      </c>
      <c r="M73" s="145">
        <v>438873132413.31976</v>
      </c>
      <c r="N73" s="145">
        <v>474610782721.80017</v>
      </c>
      <c r="O73" s="145">
        <v>471300959289.05988</v>
      </c>
      <c r="P73" s="145">
        <v>215724463285.19006</v>
      </c>
      <c r="Q73" s="145">
        <v>387312741511.71411</v>
      </c>
      <c r="R73" s="145">
        <v>423748727552.51001</v>
      </c>
      <c r="S73" s="145">
        <v>660142615790.43433</v>
      </c>
      <c r="T73" s="145">
        <v>703828523528.60999</v>
      </c>
      <c r="U73" s="145">
        <v>580012516436.7301</v>
      </c>
    </row>
    <row r="74" spans="1:21" x14ac:dyDescent="0.35">
      <c r="A74" s="111" t="s">
        <v>132</v>
      </c>
      <c r="B74" s="418" t="s">
        <v>93</v>
      </c>
      <c r="C74" s="135" t="s">
        <v>59</v>
      </c>
      <c r="D74" s="126"/>
      <c r="E74" s="126">
        <f t="shared" ref="E74:U74" si="24">SUM(E75:E78)</f>
        <v>267725364886.37003</v>
      </c>
      <c r="F74" s="126">
        <f t="shared" si="24"/>
        <v>469083239015.91998</v>
      </c>
      <c r="G74" s="126">
        <f t="shared" si="24"/>
        <v>342881077351.21002</v>
      </c>
      <c r="H74" s="126">
        <f t="shared" si="24"/>
        <v>434238405970.81</v>
      </c>
      <c r="I74" s="126">
        <f t="shared" si="24"/>
        <v>693242913318.90002</v>
      </c>
      <c r="J74" s="126">
        <f t="shared" si="24"/>
        <v>735902993774.37</v>
      </c>
      <c r="K74" s="126">
        <f t="shared" si="24"/>
        <v>844745715549.73999</v>
      </c>
      <c r="L74" s="126">
        <f t="shared" si="24"/>
        <v>2554360866308.46</v>
      </c>
      <c r="M74" s="126">
        <f t="shared" si="24"/>
        <v>1806022796021.97</v>
      </c>
      <c r="N74" s="126">
        <f t="shared" si="24"/>
        <v>6637947361415.6494</v>
      </c>
      <c r="O74" s="126">
        <f t="shared" si="24"/>
        <v>1555231691271.9998</v>
      </c>
      <c r="P74" s="126">
        <f t="shared" si="24"/>
        <v>2280648893157.3999</v>
      </c>
      <c r="Q74" s="126">
        <f t="shared" si="24"/>
        <v>2625222377522.5806</v>
      </c>
      <c r="R74" s="126">
        <f t="shared" si="24"/>
        <v>3049247710593.6304</v>
      </c>
      <c r="S74" s="126">
        <f t="shared" si="24"/>
        <v>2670476383977.4302</v>
      </c>
      <c r="T74" s="126">
        <f t="shared" si="24"/>
        <v>2384030760157.52</v>
      </c>
      <c r="U74" s="126">
        <f t="shared" si="24"/>
        <v>2387704917306.6099</v>
      </c>
    </row>
    <row r="75" spans="1:21" x14ac:dyDescent="0.35">
      <c r="A75" s="111" t="s">
        <v>132</v>
      </c>
      <c r="B75" s="419"/>
      <c r="C75" s="114" t="s">
        <v>60</v>
      </c>
      <c r="D75" s="131"/>
      <c r="E75" s="116">
        <v>189946690263.96002</v>
      </c>
      <c r="F75" s="116">
        <v>354474565876.5</v>
      </c>
      <c r="G75" s="116">
        <v>199948251039.64001</v>
      </c>
      <c r="H75" s="116">
        <v>285194641398.75</v>
      </c>
      <c r="I75" s="116">
        <v>523061931669.00006</v>
      </c>
      <c r="J75" s="116">
        <v>496308157245.47998</v>
      </c>
      <c r="K75" s="116">
        <v>461683144663.29999</v>
      </c>
      <c r="L75" s="116">
        <v>2190128383422.8599</v>
      </c>
      <c r="M75" s="116">
        <v>1378661384721.29</v>
      </c>
      <c r="N75" s="116">
        <v>6060415106776.2891</v>
      </c>
      <c r="O75" s="116">
        <v>1011261123858.88</v>
      </c>
      <c r="P75" s="116">
        <v>1528168858192.28</v>
      </c>
      <c r="Q75" s="116">
        <v>1831257500958.2402</v>
      </c>
      <c r="R75" s="116">
        <v>2269485596194.7202</v>
      </c>
      <c r="S75" s="116">
        <v>1950672958956.1301</v>
      </c>
      <c r="T75" s="116">
        <v>2270417571959.7202</v>
      </c>
      <c r="U75" s="116">
        <v>2181171244276</v>
      </c>
    </row>
    <row r="76" spans="1:21" x14ac:dyDescent="0.35">
      <c r="A76" s="111" t="s">
        <v>132</v>
      </c>
      <c r="B76" s="419"/>
      <c r="C76" s="114" t="s">
        <v>61</v>
      </c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</row>
    <row r="77" spans="1:21" x14ac:dyDescent="0.35">
      <c r="A77" s="111" t="s">
        <v>132</v>
      </c>
      <c r="B77" s="419"/>
      <c r="C77" s="114" t="s">
        <v>62</v>
      </c>
      <c r="D77" s="131"/>
      <c r="E77" s="131">
        <v>72107141000</v>
      </c>
      <c r="F77" s="131">
        <v>105764660000</v>
      </c>
      <c r="G77" s="131">
        <v>137560550000</v>
      </c>
      <c r="H77" s="131">
        <v>144729589000</v>
      </c>
      <c r="I77" s="131">
        <v>151151306000</v>
      </c>
      <c r="J77" s="131">
        <v>215741883000</v>
      </c>
      <c r="K77" s="131">
        <v>221430318000</v>
      </c>
      <c r="L77" s="131">
        <v>291943637000</v>
      </c>
      <c r="M77" s="131">
        <v>271035829000</v>
      </c>
      <c r="N77" s="131">
        <v>349251432000</v>
      </c>
      <c r="O77" s="131">
        <v>367420193048</v>
      </c>
      <c r="P77" s="131">
        <v>351012706843.99994</v>
      </c>
      <c r="Q77" s="131">
        <v>383810875754.00012</v>
      </c>
      <c r="R77" s="131">
        <v>392321654872.00006</v>
      </c>
      <c r="S77" s="131">
        <v>504961560971.00006</v>
      </c>
      <c r="T77" s="131"/>
      <c r="U77" s="131"/>
    </row>
    <row r="78" spans="1:21" x14ac:dyDescent="0.35">
      <c r="A78" s="111" t="s">
        <v>132</v>
      </c>
      <c r="B78" s="423"/>
      <c r="C78" s="133" t="s">
        <v>63</v>
      </c>
      <c r="D78" s="134"/>
      <c r="E78" s="145">
        <v>5671533622.4099998</v>
      </c>
      <c r="F78" s="145">
        <v>8844013139.4200001</v>
      </c>
      <c r="G78" s="145">
        <v>5372276311.5699997</v>
      </c>
      <c r="H78" s="145">
        <v>4314175572.0599995</v>
      </c>
      <c r="I78" s="145">
        <v>19029675649.899998</v>
      </c>
      <c r="J78" s="145">
        <v>23852953528.889999</v>
      </c>
      <c r="K78" s="145">
        <v>161632252886.44</v>
      </c>
      <c r="L78" s="145">
        <v>72288845885.600006</v>
      </c>
      <c r="M78" s="145">
        <v>156325582300.67999</v>
      </c>
      <c r="N78" s="145">
        <v>228280822639.36002</v>
      </c>
      <c r="O78" s="145">
        <v>176550374365.11996</v>
      </c>
      <c r="P78" s="145">
        <v>401467328121.12</v>
      </c>
      <c r="Q78" s="145">
        <v>410154000810.34015</v>
      </c>
      <c r="R78" s="145">
        <v>387440459526.91003</v>
      </c>
      <c r="S78" s="145">
        <v>214841864050.29999</v>
      </c>
      <c r="T78" s="145">
        <v>113613188197.8</v>
      </c>
      <c r="U78" s="145">
        <v>206533673030.60999</v>
      </c>
    </row>
    <row r="79" spans="1:21" x14ac:dyDescent="0.35">
      <c r="A79" s="111" t="s">
        <v>132</v>
      </c>
      <c r="B79" s="421" t="s">
        <v>94</v>
      </c>
      <c r="C79" s="130" t="s">
        <v>59</v>
      </c>
      <c r="D79" s="131"/>
      <c r="E79" s="126">
        <f t="shared" ref="E79:U79" si="25">SUM(E80:E83)</f>
        <v>274519325834.25</v>
      </c>
      <c r="F79" s="126">
        <f t="shared" si="25"/>
        <v>448267985657.56012</v>
      </c>
      <c r="G79" s="126">
        <f t="shared" si="25"/>
        <v>454164660753.11005</v>
      </c>
      <c r="H79" s="126">
        <f t="shared" si="25"/>
        <v>254127738567.60004</v>
      </c>
      <c r="I79" s="126">
        <f t="shared" si="25"/>
        <v>460502380497.57007</v>
      </c>
      <c r="J79" s="126">
        <f t="shared" si="25"/>
        <v>522763711713.53998</v>
      </c>
      <c r="K79" s="126">
        <f t="shared" si="25"/>
        <v>814765210784.38989</v>
      </c>
      <c r="L79" s="126">
        <f t="shared" si="25"/>
        <v>1423775491947.4502</v>
      </c>
      <c r="M79" s="126">
        <f t="shared" si="25"/>
        <v>1551360503582.1797</v>
      </c>
      <c r="N79" s="126">
        <f t="shared" si="25"/>
        <v>1785725163106.9993</v>
      </c>
      <c r="O79" s="126">
        <f t="shared" si="25"/>
        <v>1962634577470.3896</v>
      </c>
      <c r="P79" s="126">
        <f t="shared" si="25"/>
        <v>3033705631162.6484</v>
      </c>
      <c r="Q79" s="126">
        <f t="shared" si="25"/>
        <v>2898958964923.0405</v>
      </c>
      <c r="R79" s="126">
        <f t="shared" si="25"/>
        <v>3757211833090.2197</v>
      </c>
      <c r="S79" s="126">
        <f t="shared" si="25"/>
        <v>4453222293983.7813</v>
      </c>
      <c r="T79" s="126">
        <f t="shared" si="25"/>
        <v>3090954228694.8184</v>
      </c>
      <c r="U79" s="126">
        <f t="shared" si="25"/>
        <v>2312285285555.6597</v>
      </c>
    </row>
    <row r="80" spans="1:21" x14ac:dyDescent="0.35">
      <c r="A80" s="111" t="s">
        <v>132</v>
      </c>
      <c r="B80" s="421"/>
      <c r="C80" s="114" t="s">
        <v>60</v>
      </c>
      <c r="D80" s="131"/>
      <c r="E80" s="131">
        <f>E35-E70-E75</f>
        <v>115448493425.74005</v>
      </c>
      <c r="F80" s="131">
        <f t="shared" ref="F80:U80" si="26">F35-F70-F75</f>
        <v>315362675118.6001</v>
      </c>
      <c r="G80" s="131">
        <f t="shared" si="26"/>
        <v>245664397612.28003</v>
      </c>
      <c r="H80" s="131">
        <f t="shared" si="26"/>
        <v>122722379386.64001</v>
      </c>
      <c r="I80" s="131">
        <f t="shared" si="26"/>
        <v>224879174872.92999</v>
      </c>
      <c r="J80" s="131">
        <f t="shared" si="26"/>
        <v>272265500292.98999</v>
      </c>
      <c r="K80" s="131">
        <f t="shared" si="26"/>
        <v>505927050434.78986</v>
      </c>
      <c r="L80" s="131">
        <f t="shared" si="26"/>
        <v>936163958109.09033</v>
      </c>
      <c r="M80" s="131">
        <f t="shared" si="26"/>
        <v>1116388876113.6597</v>
      </c>
      <c r="N80" s="131">
        <f t="shared" si="26"/>
        <v>1061637505398.1494</v>
      </c>
      <c r="O80" s="131">
        <f t="shared" si="26"/>
        <v>1214081480978.2002</v>
      </c>
      <c r="P80" s="131">
        <f t="shared" si="26"/>
        <v>1462915075448.4504</v>
      </c>
      <c r="Q80" s="131">
        <f t="shared" si="26"/>
        <v>1600680694530.7695</v>
      </c>
      <c r="R80" s="131">
        <f t="shared" si="26"/>
        <v>1902326571816.7397</v>
      </c>
      <c r="S80" s="131">
        <f t="shared" si="26"/>
        <v>1966344212739.741</v>
      </c>
      <c r="T80" s="131">
        <f t="shared" si="26"/>
        <v>2015629089692.8188</v>
      </c>
      <c r="U80" s="131">
        <f t="shared" si="26"/>
        <v>1134058897111.6196</v>
      </c>
    </row>
    <row r="81" spans="1:23" x14ac:dyDescent="0.35">
      <c r="A81" s="111" t="s">
        <v>132</v>
      </c>
      <c r="B81" s="421"/>
      <c r="C81" s="114" t="s">
        <v>61</v>
      </c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</row>
    <row r="82" spans="1:23" x14ac:dyDescent="0.35">
      <c r="A82" s="111" t="s">
        <v>132</v>
      </c>
      <c r="B82" s="421"/>
      <c r="C82" s="114" t="s">
        <v>62</v>
      </c>
      <c r="D82" s="131"/>
      <c r="E82" s="131">
        <f>E37-E72-E77</f>
        <v>61963491000</v>
      </c>
      <c r="F82" s="131">
        <f t="shared" ref="F82:R82" si="27">F37-F72-F77</f>
        <v>46770930000</v>
      </c>
      <c r="G82" s="131">
        <f t="shared" si="27"/>
        <v>136640443000</v>
      </c>
      <c r="H82" s="131">
        <f t="shared" si="27"/>
        <v>100704401000</v>
      </c>
      <c r="I82" s="131">
        <f t="shared" si="27"/>
        <v>96959886000</v>
      </c>
      <c r="J82" s="131">
        <f t="shared" si="27"/>
        <v>150248749000</v>
      </c>
      <c r="K82" s="131">
        <f t="shared" si="27"/>
        <v>126235054000</v>
      </c>
      <c r="L82" s="131">
        <f t="shared" si="27"/>
        <v>150780036000</v>
      </c>
      <c r="M82" s="131">
        <f t="shared" si="27"/>
        <v>91298548000</v>
      </c>
      <c r="N82" s="131">
        <f t="shared" si="27"/>
        <v>162802715000</v>
      </c>
      <c r="O82" s="131">
        <f t="shared" si="27"/>
        <v>279733352878.99951</v>
      </c>
      <c r="P82" s="131">
        <f t="shared" si="27"/>
        <v>982822010159.99756</v>
      </c>
      <c r="Q82" s="131">
        <f t="shared" si="27"/>
        <v>775693045389.00085</v>
      </c>
      <c r="R82" s="131">
        <f t="shared" si="27"/>
        <v>937729254097</v>
      </c>
      <c r="S82" s="131">
        <f>S37-S72-S77</f>
        <v>1151804466133</v>
      </c>
      <c r="T82" s="131">
        <f t="shared" ref="T82:U82" si="28">T37-T72-T77</f>
        <v>0</v>
      </c>
      <c r="U82" s="131">
        <f t="shared" si="28"/>
        <v>0</v>
      </c>
    </row>
    <row r="83" spans="1:23" x14ac:dyDescent="0.35">
      <c r="A83" s="111" t="s">
        <v>132</v>
      </c>
      <c r="B83" s="424"/>
      <c r="C83" s="139" t="s">
        <v>63</v>
      </c>
      <c r="D83" s="140"/>
      <c r="E83" s="140">
        <f>E38-E73-E78</f>
        <v>97107341408.509949</v>
      </c>
      <c r="F83" s="140">
        <f t="shared" ref="F83:T83" si="29">F38-F73-F78</f>
        <v>86134380538.960007</v>
      </c>
      <c r="G83" s="140">
        <f t="shared" si="29"/>
        <v>71859820140.830017</v>
      </c>
      <c r="H83" s="140">
        <f t="shared" si="29"/>
        <v>30700958180.960022</v>
      </c>
      <c r="I83" s="140">
        <f t="shared" si="29"/>
        <v>138663319624.64005</v>
      </c>
      <c r="J83" s="140">
        <f t="shared" si="29"/>
        <v>100249462420.55</v>
      </c>
      <c r="K83" s="140">
        <f t="shared" si="29"/>
        <v>182603106349.60004</v>
      </c>
      <c r="L83" s="140">
        <f t="shared" si="29"/>
        <v>336831497838.35999</v>
      </c>
      <c r="M83" s="140">
        <f t="shared" si="29"/>
        <v>343673079468.52002</v>
      </c>
      <c r="N83" s="140">
        <f t="shared" si="29"/>
        <v>561284942708.84985</v>
      </c>
      <c r="O83" s="140">
        <f t="shared" si="29"/>
        <v>468819743613.19006</v>
      </c>
      <c r="P83" s="140">
        <f t="shared" si="29"/>
        <v>587968545554.2002</v>
      </c>
      <c r="Q83" s="140">
        <f t="shared" si="29"/>
        <v>522585225003.26996</v>
      </c>
      <c r="R83" s="140">
        <f t="shared" si="29"/>
        <v>917156007176.4801</v>
      </c>
      <c r="S83" s="140">
        <f t="shared" si="29"/>
        <v>1335073615111.0396</v>
      </c>
      <c r="T83" s="140">
        <f t="shared" si="29"/>
        <v>1075325139001.9998</v>
      </c>
      <c r="U83" s="140">
        <f>U38-U73-U78</f>
        <v>1178226388444.04</v>
      </c>
    </row>
    <row r="84" spans="1:23" x14ac:dyDescent="0.35">
      <c r="A84" s="111" t="s">
        <v>132</v>
      </c>
    </row>
    <row r="85" spans="1:23" x14ac:dyDescent="0.35">
      <c r="A85" s="111" t="s">
        <v>132</v>
      </c>
      <c r="B85" s="123"/>
    </row>
    <row r="86" spans="1:23" x14ac:dyDescent="0.35">
      <c r="A86" s="111" t="s">
        <v>104</v>
      </c>
      <c r="B86" s="117" t="s">
        <v>172</v>
      </c>
      <c r="C86" s="117" t="s">
        <v>68</v>
      </c>
      <c r="D86" s="118" t="s">
        <v>145</v>
      </c>
      <c r="E86" s="118" t="s">
        <v>146</v>
      </c>
      <c r="F86" s="118" t="s">
        <v>147</v>
      </c>
      <c r="G86" s="118" t="s">
        <v>148</v>
      </c>
      <c r="H86" s="118" t="s">
        <v>149</v>
      </c>
      <c r="I86" s="118" t="s">
        <v>150</v>
      </c>
      <c r="J86" s="118" t="s">
        <v>151</v>
      </c>
      <c r="K86" s="118" t="s">
        <v>152</v>
      </c>
      <c r="L86" s="118" t="s">
        <v>153</v>
      </c>
      <c r="M86" s="118" t="s">
        <v>154</v>
      </c>
      <c r="N86" s="118" t="s">
        <v>155</v>
      </c>
      <c r="O86" s="118" t="s">
        <v>156</v>
      </c>
      <c r="P86" s="118" t="s">
        <v>157</v>
      </c>
      <c r="Q86" s="118" t="s">
        <v>158</v>
      </c>
      <c r="R86" s="118" t="s">
        <v>159</v>
      </c>
      <c r="S86" s="118" t="s">
        <v>160</v>
      </c>
      <c r="T86" s="121" t="s">
        <v>164</v>
      </c>
      <c r="U86" s="121" t="s">
        <v>165</v>
      </c>
    </row>
    <row r="87" spans="1:23" s="143" customFormat="1" x14ac:dyDescent="0.35">
      <c r="A87" s="111" t="s">
        <v>132</v>
      </c>
      <c r="B87" s="141" t="s">
        <v>168</v>
      </c>
      <c r="C87" s="141" t="s">
        <v>167</v>
      </c>
      <c r="D87" s="142">
        <v>182275000000000</v>
      </c>
      <c r="E87" s="142">
        <v>208531000000000</v>
      </c>
      <c r="F87" s="142">
        <v>225851000000000</v>
      </c>
      <c r="G87" s="142">
        <v>245323000000000</v>
      </c>
      <c r="H87" s="142">
        <v>272345000000000</v>
      </c>
      <c r="I87" s="142">
        <v>307762000000000</v>
      </c>
      <c r="J87" s="142">
        <v>340156000000000</v>
      </c>
      <c r="K87" s="142">
        <v>383898000000000</v>
      </c>
      <c r="L87" s="142">
        <v>431072000000000</v>
      </c>
      <c r="M87" s="142">
        <v>480087000000000</v>
      </c>
      <c r="N87" s="142">
        <v>504647000000000</v>
      </c>
      <c r="O87" s="142">
        <v>544924000000000</v>
      </c>
      <c r="P87" s="142">
        <v>619894000000000</v>
      </c>
      <c r="Q87" s="142">
        <v>664240000000000</v>
      </c>
      <c r="R87" s="142">
        <v>710497000000000</v>
      </c>
      <c r="S87" s="142">
        <v>757065000000000</v>
      </c>
      <c r="T87" s="142">
        <v>799312000000000</v>
      </c>
      <c r="U87" s="142">
        <v>862675000000000</v>
      </c>
    </row>
    <row r="88" spans="1:23" s="143" customFormat="1" x14ac:dyDescent="0.35">
      <c r="A88" s="111" t="s">
        <v>132</v>
      </c>
      <c r="B88" s="144" t="s">
        <v>171</v>
      </c>
      <c r="C88" s="144" t="s">
        <v>173</v>
      </c>
      <c r="D88" s="145">
        <v>1756.23084833333</v>
      </c>
      <c r="E88" s="145">
        <v>2087.9038416666699</v>
      </c>
      <c r="F88" s="145">
        <v>2299.63315583333</v>
      </c>
      <c r="G88" s="145">
        <v>2504.2413308333298</v>
      </c>
      <c r="H88" s="145">
        <v>2877.6524583333298</v>
      </c>
      <c r="I88" s="145">
        <v>2628.6129025</v>
      </c>
      <c r="J88" s="145">
        <v>2320.8341766666699</v>
      </c>
      <c r="K88" s="145">
        <v>2361.1394074999998</v>
      </c>
      <c r="L88" s="145">
        <v>2078.29183666667</v>
      </c>
      <c r="M88" s="145">
        <v>1967.7113091666699</v>
      </c>
      <c r="N88" s="145">
        <v>2158.25590299025</v>
      </c>
      <c r="O88" s="145">
        <v>1898.56963600842</v>
      </c>
      <c r="P88" s="145">
        <v>1848.1394699518301</v>
      </c>
      <c r="Q88" s="145">
        <v>1796.8959123110001</v>
      </c>
      <c r="R88" s="145">
        <v>1868.7853270907999</v>
      </c>
      <c r="S88" s="145">
        <v>2001.781048176</v>
      </c>
      <c r="T88" s="362">
        <v>2741.88085479965</v>
      </c>
      <c r="U88" s="362">
        <v>3054.1216732108101</v>
      </c>
    </row>
    <row r="89" spans="1:23" s="143" customFormat="1" x14ac:dyDescent="0.35">
      <c r="A89" s="111" t="s">
        <v>132</v>
      </c>
      <c r="B89" s="146" t="s">
        <v>69</v>
      </c>
      <c r="C89" s="146" t="s">
        <v>173</v>
      </c>
      <c r="D89" s="116">
        <v>39819279</v>
      </c>
      <c r="E89" s="116">
        <v>40403958</v>
      </c>
      <c r="F89" s="116">
        <v>40988909</v>
      </c>
      <c r="G89" s="116">
        <v>41572491</v>
      </c>
      <c r="H89" s="116">
        <v>42152151</v>
      </c>
      <c r="I89" s="116">
        <v>42724163</v>
      </c>
      <c r="J89" s="116">
        <v>43285634</v>
      </c>
      <c r="K89" s="116">
        <v>43835722</v>
      </c>
      <c r="L89" s="116">
        <v>44374572</v>
      </c>
      <c r="M89" s="116">
        <v>44901544</v>
      </c>
      <c r="N89" s="116">
        <v>45416181</v>
      </c>
      <c r="O89" s="116">
        <v>45918097</v>
      </c>
      <c r="P89" s="116">
        <v>46406646</v>
      </c>
      <c r="Q89" s="116">
        <v>46881475</v>
      </c>
      <c r="R89" s="116">
        <v>47342981</v>
      </c>
      <c r="S89" s="116">
        <v>47791911</v>
      </c>
      <c r="T89" s="145">
        <v>48228697</v>
      </c>
      <c r="U89" s="145">
        <v>48653419</v>
      </c>
    </row>
    <row r="90" spans="1:23" x14ac:dyDescent="0.35">
      <c r="A90" s="111" t="s">
        <v>132</v>
      </c>
      <c r="B90" s="147" t="s">
        <v>169</v>
      </c>
      <c r="C90" s="147" t="s">
        <v>167</v>
      </c>
      <c r="D90" s="148">
        <v>9123605000000</v>
      </c>
      <c r="E90" s="148">
        <v>9670135000000</v>
      </c>
      <c r="F90" s="148">
        <v>10545969000000</v>
      </c>
      <c r="G90" s="148">
        <v>11264236000000</v>
      </c>
      <c r="H90" s="148">
        <v>11774611000000</v>
      </c>
      <c r="I90" s="148">
        <v>12605227000000</v>
      </c>
      <c r="J90" s="148">
        <v>13898923000000</v>
      </c>
      <c r="K90" s="148">
        <v>15312072000000</v>
      </c>
      <c r="L90" s="148">
        <v>17428796999999.998</v>
      </c>
      <c r="M90" s="148">
        <v>20490435000000</v>
      </c>
      <c r="N90" s="148">
        <v>24069788000000</v>
      </c>
      <c r="O90" s="148">
        <v>26053547000000</v>
      </c>
      <c r="P90" s="148">
        <v>27837792000000</v>
      </c>
      <c r="Q90" s="148">
        <v>30050204000000</v>
      </c>
      <c r="R90" s="148">
        <v>31845155000000</v>
      </c>
      <c r="S90" s="148">
        <v>35343504000000</v>
      </c>
      <c r="T90" s="348">
        <v>39741133000000</v>
      </c>
      <c r="U90" s="348">
        <v>43955220000000</v>
      </c>
      <c r="V90" s="143"/>
      <c r="W90" s="143"/>
    </row>
    <row r="91" spans="1:23" x14ac:dyDescent="0.35">
      <c r="A91" s="111" t="s">
        <v>132</v>
      </c>
      <c r="B91" s="114"/>
      <c r="C91" s="114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</row>
    <row r="92" spans="1:23" x14ac:dyDescent="0.35">
      <c r="A92" s="111" t="s">
        <v>132</v>
      </c>
      <c r="B92" s="114"/>
      <c r="C92" s="114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</row>
    <row r="93" spans="1:23" ht="15" customHeight="1" x14ac:dyDescent="0.35">
      <c r="A93" s="111" t="s">
        <v>132</v>
      </c>
      <c r="B93" s="117" t="s">
        <v>76</v>
      </c>
      <c r="C93" s="117" t="s">
        <v>58</v>
      </c>
      <c r="D93" s="118">
        <v>1999</v>
      </c>
      <c r="E93" s="118">
        <v>2000</v>
      </c>
      <c r="F93" s="118">
        <v>2001</v>
      </c>
      <c r="G93" s="118">
        <v>2002</v>
      </c>
      <c r="H93" s="118">
        <v>2003</v>
      </c>
      <c r="I93" s="118">
        <v>2004</v>
      </c>
      <c r="J93" s="118">
        <v>2005</v>
      </c>
      <c r="K93" s="118">
        <v>2006</v>
      </c>
      <c r="L93" s="118">
        <v>2007</v>
      </c>
      <c r="M93" s="118">
        <v>2008</v>
      </c>
      <c r="N93" s="118">
        <v>2009</v>
      </c>
      <c r="O93" s="118">
        <v>2010</v>
      </c>
      <c r="P93" s="118">
        <v>2011</v>
      </c>
      <c r="Q93" s="118">
        <v>2012</v>
      </c>
      <c r="R93" s="118">
        <v>2013</v>
      </c>
      <c r="S93" s="118">
        <v>2014</v>
      </c>
      <c r="T93" s="118">
        <v>2015</v>
      </c>
      <c r="U93" s="118">
        <v>2016</v>
      </c>
    </row>
    <row r="94" spans="1:23" ht="15" customHeight="1" x14ac:dyDescent="0.35">
      <c r="A94" s="111" t="s">
        <v>132</v>
      </c>
      <c r="B94" s="415" t="s">
        <v>0</v>
      </c>
      <c r="C94" s="120" t="s">
        <v>125</v>
      </c>
      <c r="D94" s="121"/>
      <c r="E94" s="123">
        <f t="shared" ref="E94:U94" si="30">(E8/E$8)*100</f>
        <v>100</v>
      </c>
      <c r="F94" s="123">
        <f t="shared" si="30"/>
        <v>100</v>
      </c>
      <c r="G94" s="123">
        <f t="shared" si="30"/>
        <v>100</v>
      </c>
      <c r="H94" s="123">
        <f t="shared" si="30"/>
        <v>100</v>
      </c>
      <c r="I94" s="123">
        <f t="shared" si="30"/>
        <v>100</v>
      </c>
      <c r="J94" s="123">
        <f t="shared" si="30"/>
        <v>100</v>
      </c>
      <c r="K94" s="123">
        <f t="shared" si="30"/>
        <v>100</v>
      </c>
      <c r="L94" s="123">
        <f t="shared" si="30"/>
        <v>100</v>
      </c>
      <c r="M94" s="123">
        <f t="shared" si="30"/>
        <v>100</v>
      </c>
      <c r="N94" s="123">
        <f t="shared" si="30"/>
        <v>100</v>
      </c>
      <c r="O94" s="123">
        <f t="shared" si="30"/>
        <v>100</v>
      </c>
      <c r="P94" s="123">
        <f t="shared" si="30"/>
        <v>100</v>
      </c>
      <c r="Q94" s="123">
        <f t="shared" si="30"/>
        <v>100</v>
      </c>
      <c r="R94" s="123">
        <f t="shared" si="30"/>
        <v>100</v>
      </c>
      <c r="S94" s="123">
        <f t="shared" si="30"/>
        <v>100</v>
      </c>
      <c r="T94" s="123">
        <f t="shared" si="30"/>
        <v>100</v>
      </c>
      <c r="U94" s="123">
        <f t="shared" si="30"/>
        <v>100</v>
      </c>
    </row>
    <row r="95" spans="1:23" ht="15" customHeight="1" x14ac:dyDescent="0.35">
      <c r="A95" s="111" t="s">
        <v>132</v>
      </c>
      <c r="B95" s="416"/>
      <c r="C95" s="120" t="s">
        <v>124</v>
      </c>
      <c r="D95" s="123"/>
      <c r="E95" s="123">
        <f t="shared" ref="E95:U95" si="31">(E9/E$8)*100</f>
        <v>100</v>
      </c>
      <c r="F95" s="123">
        <f t="shared" si="31"/>
        <v>87.087659193933391</v>
      </c>
      <c r="G95" s="123">
        <f t="shared" si="31"/>
        <v>84.828302808323471</v>
      </c>
      <c r="H95" s="123">
        <f t="shared" si="31"/>
        <v>82.415113550504287</v>
      </c>
      <c r="I95" s="123">
        <f t="shared" si="31"/>
        <v>76.324770619175027</v>
      </c>
      <c r="J95" s="123">
        <f t="shared" si="31"/>
        <v>79.823469338144349</v>
      </c>
      <c r="K95" s="123">
        <f t="shared" si="31"/>
        <v>83.198548296227244</v>
      </c>
      <c r="L95" s="123">
        <f t="shared" si="31"/>
        <v>82.132738272967913</v>
      </c>
      <c r="M95" s="123">
        <f t="shared" si="31"/>
        <v>68.60144034595335</v>
      </c>
      <c r="N95" s="123">
        <f t="shared" si="31"/>
        <v>68.309717847313138</v>
      </c>
      <c r="O95" s="123">
        <f t="shared" si="31"/>
        <v>69.021193497698931</v>
      </c>
      <c r="P95" s="123">
        <f t="shared" si="31"/>
        <v>72.915222002857959</v>
      </c>
      <c r="Q95" s="123">
        <f t="shared" si="31"/>
        <v>79.459092938392288</v>
      </c>
      <c r="R95" s="123">
        <f t="shared" si="31"/>
        <v>77.1897131565145</v>
      </c>
      <c r="S95" s="123">
        <f t="shared" si="31"/>
        <v>79.330275847960365</v>
      </c>
      <c r="T95" s="123">
        <f t="shared" si="31"/>
        <v>71.358329047735182</v>
      </c>
      <c r="U95" s="123">
        <f t="shared" si="31"/>
        <v>87.033887772191434</v>
      </c>
    </row>
    <row r="96" spans="1:23" ht="15" customHeight="1" x14ac:dyDescent="0.35">
      <c r="A96" s="111" t="s">
        <v>132</v>
      </c>
      <c r="B96" s="416"/>
      <c r="C96" s="258" t="s">
        <v>126</v>
      </c>
      <c r="D96" s="123"/>
      <c r="E96" s="123">
        <f t="shared" ref="E96:U96" si="32">(E10/E$8)*100</f>
        <v>99.994412538651147</v>
      </c>
      <c r="F96" s="123">
        <f t="shared" si="32"/>
        <v>87.091086416169702</v>
      </c>
      <c r="G96" s="123">
        <f t="shared" si="32"/>
        <v>84.828424890219054</v>
      </c>
      <c r="H96" s="123">
        <f t="shared" si="32"/>
        <v>82.419576690994504</v>
      </c>
      <c r="I96" s="123">
        <f t="shared" si="32"/>
        <v>76.323450183396631</v>
      </c>
      <c r="J96" s="123">
        <f t="shared" si="32"/>
        <v>79.825163128597623</v>
      </c>
      <c r="K96" s="123">
        <f t="shared" si="32"/>
        <v>83.198073043841674</v>
      </c>
      <c r="L96" s="123">
        <f t="shared" si="32"/>
        <v>82.130778639206298</v>
      </c>
      <c r="M96" s="123">
        <f t="shared" si="32"/>
        <v>68.600886978659773</v>
      </c>
      <c r="N96" s="123">
        <f t="shared" si="32"/>
        <v>68.310282723238714</v>
      </c>
      <c r="O96" s="123">
        <f t="shared" si="32"/>
        <v>69.02202805108017</v>
      </c>
      <c r="P96" s="123">
        <f t="shared" si="32"/>
        <v>72.915945529885164</v>
      </c>
      <c r="Q96" s="123">
        <f t="shared" si="32"/>
        <v>74.444315387249119</v>
      </c>
      <c r="R96" s="123">
        <f t="shared" si="32"/>
        <v>67.239923496702787</v>
      </c>
      <c r="S96" s="123">
        <f t="shared" si="32"/>
        <v>70.525112936280792</v>
      </c>
      <c r="T96" s="123">
        <f t="shared" si="32"/>
        <v>62.830466052739467</v>
      </c>
      <c r="U96" s="123">
        <f t="shared" si="32"/>
        <v>76.034653141655511</v>
      </c>
    </row>
    <row r="97" spans="1:21" ht="15" customHeight="1" x14ac:dyDescent="0.35">
      <c r="A97" s="111" t="s">
        <v>132</v>
      </c>
      <c r="B97" s="416"/>
      <c r="C97" s="120" t="s">
        <v>123</v>
      </c>
      <c r="D97" s="123"/>
      <c r="E97" s="123">
        <f t="shared" ref="E97:R104" si="33">(E11/E$8)*100</f>
        <v>100</v>
      </c>
      <c r="F97" s="123">
        <f t="shared" si="33"/>
        <v>87.087659193933391</v>
      </c>
      <c r="G97" s="123">
        <f t="shared" si="33"/>
        <v>84.828302808323471</v>
      </c>
      <c r="H97" s="123">
        <f t="shared" si="33"/>
        <v>82.415113550504287</v>
      </c>
      <c r="I97" s="123">
        <f t="shared" si="33"/>
        <v>76.324770619175027</v>
      </c>
      <c r="J97" s="123">
        <f t="shared" si="33"/>
        <v>79.823469338144349</v>
      </c>
      <c r="K97" s="123">
        <f t="shared" si="33"/>
        <v>83.198548296227244</v>
      </c>
      <c r="L97" s="123">
        <f t="shared" si="33"/>
        <v>82.132738272967913</v>
      </c>
      <c r="M97" s="123">
        <f t="shared" si="33"/>
        <v>68.60144034595335</v>
      </c>
      <c r="N97" s="123">
        <f t="shared" si="33"/>
        <v>68.309717847313138</v>
      </c>
      <c r="O97" s="123">
        <f t="shared" si="33"/>
        <v>69.021193497698931</v>
      </c>
      <c r="P97" s="123">
        <f t="shared" si="33"/>
        <v>72.915222002857959</v>
      </c>
      <c r="Q97" s="123">
        <f t="shared" si="33"/>
        <v>79.459092938392288</v>
      </c>
      <c r="R97" s="123">
        <f t="shared" si="33"/>
        <v>77.1897131565145</v>
      </c>
      <c r="S97" s="123">
        <f t="shared" ref="S97:T104" si="34">(S11/S$8)*100</f>
        <v>79.330275847960365</v>
      </c>
      <c r="T97" s="123">
        <f t="shared" si="34"/>
        <v>71.358329047735182</v>
      </c>
      <c r="U97" s="123">
        <f t="shared" ref="U97" si="35">(U11/U$8)*100</f>
        <v>87.033887772191434</v>
      </c>
    </row>
    <row r="98" spans="1:21" ht="15" customHeight="1" x14ac:dyDescent="0.35">
      <c r="A98" s="111" t="s">
        <v>132</v>
      </c>
      <c r="B98" s="416"/>
      <c r="C98" s="114" t="s">
        <v>117</v>
      </c>
      <c r="D98" s="123"/>
      <c r="E98" s="123">
        <f t="shared" si="33"/>
        <v>41.859373336388437</v>
      </c>
      <c r="F98" s="123">
        <f t="shared" si="33"/>
        <v>51.446836035114309</v>
      </c>
      <c r="G98" s="123">
        <f t="shared" si="33"/>
        <v>39.215075230754955</v>
      </c>
      <c r="H98" s="123">
        <f t="shared" si="33"/>
        <v>37.165005254948788</v>
      </c>
      <c r="I98" s="123">
        <f t="shared" si="33"/>
        <v>38.976161586164352</v>
      </c>
      <c r="J98" s="123">
        <f t="shared" si="33"/>
        <v>39.271207655112235</v>
      </c>
      <c r="K98" s="123">
        <f t="shared" si="33"/>
        <v>37.288504959792625</v>
      </c>
      <c r="L98" s="123">
        <f t="shared" si="33"/>
        <v>44.35073377747792</v>
      </c>
      <c r="M98" s="123">
        <f t="shared" si="33"/>
        <v>39.430849309526714</v>
      </c>
      <c r="N98" s="123">
        <f t="shared" si="33"/>
        <v>40.063495184381225</v>
      </c>
      <c r="O98" s="123">
        <f t="shared" si="33"/>
        <v>33.935194195152945</v>
      </c>
      <c r="P98" s="123">
        <f t="shared" si="33"/>
        <v>37.526699707411261</v>
      </c>
      <c r="Q98" s="123">
        <f t="shared" si="33"/>
        <v>38.884986554600872</v>
      </c>
      <c r="R98" s="123">
        <f t="shared" si="33"/>
        <v>38.556427910069992</v>
      </c>
      <c r="S98" s="123">
        <f t="shared" si="34"/>
        <v>43.334170596037588</v>
      </c>
      <c r="T98" s="123">
        <f t="shared" si="34"/>
        <v>53.891799210505852</v>
      </c>
      <c r="U98" s="123">
        <f t="shared" ref="U98" si="36">(U12/U$8)*100</f>
        <v>60.668868225330598</v>
      </c>
    </row>
    <row r="99" spans="1:21" ht="15" customHeight="1" x14ac:dyDescent="0.35">
      <c r="A99" s="111" t="s">
        <v>132</v>
      </c>
      <c r="B99" s="416"/>
      <c r="C99" s="258" t="s">
        <v>118</v>
      </c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>
        <f t="shared" si="33"/>
        <v>5.0147490511606634</v>
      </c>
      <c r="R99" s="123">
        <f t="shared" si="33"/>
        <v>9.9503083633710894</v>
      </c>
      <c r="S99" s="123">
        <f t="shared" si="34"/>
        <v>8.8047835125248834</v>
      </c>
      <c r="T99" s="123">
        <f t="shared" si="34"/>
        <v>8.5282499098059397</v>
      </c>
      <c r="U99" s="123">
        <f t="shared" ref="U99" si="37">(U13/U$8)*100</f>
        <v>10.999234630535895</v>
      </c>
    </row>
    <row r="100" spans="1:21" ht="15" customHeight="1" x14ac:dyDescent="0.35">
      <c r="A100" s="111" t="s">
        <v>132</v>
      </c>
      <c r="B100" s="416"/>
      <c r="C100" s="258" t="s">
        <v>119</v>
      </c>
      <c r="D100" s="123"/>
      <c r="E100" s="123">
        <f t="shared" si="33"/>
        <v>33.178615040994607</v>
      </c>
      <c r="F100" s="123">
        <f t="shared" si="33"/>
        <v>15.67237385539083</v>
      </c>
      <c r="G100" s="123">
        <f t="shared" si="33"/>
        <v>25.153660234647656</v>
      </c>
      <c r="H100" s="123">
        <f t="shared" si="33"/>
        <v>26.993614486106964</v>
      </c>
      <c r="I100" s="123">
        <f t="shared" si="33"/>
        <v>18.97938120748336</v>
      </c>
      <c r="J100" s="123">
        <f t="shared" si="33"/>
        <v>25.133632742070578</v>
      </c>
      <c r="K100" s="123">
        <f t="shared" si="33"/>
        <v>28.040647896943216</v>
      </c>
      <c r="L100" s="123">
        <f t="shared" si="33"/>
        <v>23.523413473924982</v>
      </c>
      <c r="M100" s="123">
        <f t="shared" si="33"/>
        <v>13.66579289476493</v>
      </c>
      <c r="N100" s="123">
        <f t="shared" si="33"/>
        <v>14.212934685843152</v>
      </c>
      <c r="O100" s="123">
        <f t="shared" si="33"/>
        <v>19.924792024558158</v>
      </c>
      <c r="P100" s="123">
        <f t="shared" si="33"/>
        <v>24.349140722444155</v>
      </c>
      <c r="Q100" s="123">
        <f t="shared" si="33"/>
        <v>23.46171841973651</v>
      </c>
      <c r="R100" s="123">
        <f t="shared" si="33"/>
        <v>16.87929137728538</v>
      </c>
      <c r="S100" s="123">
        <f t="shared" si="34"/>
        <v>20.110127147892477</v>
      </c>
      <c r="T100" s="123">
        <f t="shared" si="34"/>
        <v>0</v>
      </c>
      <c r="U100" s="123">
        <f t="shared" ref="U100" si="38">(U14/U$8)*100</f>
        <v>0</v>
      </c>
    </row>
    <row r="101" spans="1:21" ht="15" customHeight="1" x14ac:dyDescent="0.35">
      <c r="A101" s="111" t="s">
        <v>132</v>
      </c>
      <c r="B101" s="416"/>
      <c r="C101" s="258" t="s">
        <v>120</v>
      </c>
      <c r="D101" s="123"/>
      <c r="E101" s="123">
        <f t="shared" si="33"/>
        <v>24.962011622616956</v>
      </c>
      <c r="F101" s="123">
        <f t="shared" si="33"/>
        <v>19.968449303428255</v>
      </c>
      <c r="G101" s="123">
        <f t="shared" si="33"/>
        <v>20.459567342920867</v>
      </c>
      <c r="H101" s="123">
        <f t="shared" si="33"/>
        <v>18.256493809448529</v>
      </c>
      <c r="I101" s="123">
        <f t="shared" si="33"/>
        <v>18.369227825527325</v>
      </c>
      <c r="J101" s="123">
        <f t="shared" si="33"/>
        <v>15.418628940961543</v>
      </c>
      <c r="K101" s="123">
        <f t="shared" si="33"/>
        <v>17.869395439491413</v>
      </c>
      <c r="L101" s="123">
        <f t="shared" si="33"/>
        <v>14.258591021565007</v>
      </c>
      <c r="M101" s="123">
        <f t="shared" si="33"/>
        <v>15.504798141661697</v>
      </c>
      <c r="N101" s="123">
        <f t="shared" si="33"/>
        <v>14.033287977088756</v>
      </c>
      <c r="O101" s="123">
        <f t="shared" si="33"/>
        <v>15.161207277987826</v>
      </c>
      <c r="P101" s="123">
        <f t="shared" si="33"/>
        <v>11.039381573002546</v>
      </c>
      <c r="Q101" s="123">
        <f t="shared" si="33"/>
        <v>12.097638912894263</v>
      </c>
      <c r="R101" s="123">
        <f t="shared" si="33"/>
        <v>11.803685505788044</v>
      </c>
      <c r="S101" s="123">
        <f t="shared" si="34"/>
        <v>7.0811945915054224</v>
      </c>
      <c r="T101" s="123">
        <f t="shared" si="34"/>
        <v>8.9382799274233928</v>
      </c>
      <c r="U101" s="123">
        <f t="shared" ref="U101" si="39">(U15/U$8)*100</f>
        <v>15.365784916324937</v>
      </c>
    </row>
    <row r="102" spans="1:21" ht="15" customHeight="1" x14ac:dyDescent="0.35">
      <c r="A102" s="111" t="s">
        <v>132</v>
      </c>
      <c r="B102" s="416"/>
      <c r="C102" s="120" t="s">
        <v>121</v>
      </c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</row>
    <row r="103" spans="1:21" ht="15" customHeight="1" x14ac:dyDescent="0.35">
      <c r="A103" s="111" t="s">
        <v>132</v>
      </c>
      <c r="B103" s="416"/>
      <c r="C103" s="120" t="s">
        <v>122</v>
      </c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</row>
    <row r="104" spans="1:21" ht="15" customHeight="1" x14ac:dyDescent="0.35">
      <c r="A104" s="111" t="s">
        <v>132</v>
      </c>
      <c r="B104" s="417"/>
      <c r="C104" s="127" t="s">
        <v>116</v>
      </c>
      <c r="D104" s="150"/>
      <c r="E104" s="150">
        <f t="shared" si="33"/>
        <v>0</v>
      </c>
      <c r="F104" s="150">
        <f t="shared" si="33"/>
        <v>12.912340806066611</v>
      </c>
      <c r="G104" s="150">
        <f t="shared" si="33"/>
        <v>15.171697191676522</v>
      </c>
      <c r="H104" s="150">
        <f t="shared" si="33"/>
        <v>17.58488644949572</v>
      </c>
      <c r="I104" s="150">
        <f t="shared" si="33"/>
        <v>23.675229380824966</v>
      </c>
      <c r="J104" s="150">
        <f t="shared" si="33"/>
        <v>20.176530661855647</v>
      </c>
      <c r="K104" s="150">
        <f t="shared" si="33"/>
        <v>16.801451703772749</v>
      </c>
      <c r="L104" s="150">
        <f t="shared" si="33"/>
        <v>17.867261727032091</v>
      </c>
      <c r="M104" s="150">
        <f t="shared" si="33"/>
        <v>31.398559654046654</v>
      </c>
      <c r="N104" s="150">
        <f t="shared" si="33"/>
        <v>31.690282152686866</v>
      </c>
      <c r="O104" s="150">
        <f t="shared" si="33"/>
        <v>30.978806502301069</v>
      </c>
      <c r="P104" s="150">
        <f t="shared" si="33"/>
        <v>27.084777997142041</v>
      </c>
      <c r="Q104" s="150">
        <f t="shared" si="33"/>
        <v>20.540907061607701</v>
      </c>
      <c r="R104" s="150">
        <f t="shared" si="33"/>
        <v>22.810286843485493</v>
      </c>
      <c r="S104" s="150">
        <f t="shared" si="34"/>
        <v>20.669724152039635</v>
      </c>
      <c r="T104" s="150">
        <f t="shared" si="34"/>
        <v>28.641670952264814</v>
      </c>
      <c r="U104" s="150">
        <f t="shared" ref="U104" si="40">(U18/U$8)*100</f>
        <v>12.966112227808562</v>
      </c>
    </row>
    <row r="105" spans="1:21" x14ac:dyDescent="0.35">
      <c r="A105" s="111" t="s">
        <v>132</v>
      </c>
      <c r="B105" s="258" t="s">
        <v>4</v>
      </c>
      <c r="C105" s="120" t="s">
        <v>59</v>
      </c>
      <c r="D105" s="125"/>
      <c r="E105" s="125">
        <f t="shared" ref="E105:R120" si="41">(E19/E$10)*100</f>
        <v>21.514231066672554</v>
      </c>
      <c r="F105" s="125">
        <f t="shared" si="41"/>
        <v>26.299821689984025</v>
      </c>
      <c r="G105" s="125">
        <f t="shared" si="41"/>
        <v>20.814200302163457</v>
      </c>
      <c r="H105" s="125">
        <f t="shared" si="41"/>
        <v>21.482023252949762</v>
      </c>
      <c r="I105" s="125">
        <f t="shared" si="41"/>
        <v>18.930818380677131</v>
      </c>
      <c r="J105" s="125">
        <f t="shared" si="41"/>
        <v>17.047164381480961</v>
      </c>
      <c r="K105" s="125">
        <f t="shared" si="41"/>
        <v>6.3142577101037229</v>
      </c>
      <c r="L105" s="125">
        <f t="shared" si="41"/>
        <v>6.7387956499774431</v>
      </c>
      <c r="M105" s="125">
        <f t="shared" si="41"/>
        <v>6.9647094261234592</v>
      </c>
      <c r="N105" s="125">
        <f t="shared" si="41"/>
        <v>5.8510618187306811</v>
      </c>
      <c r="O105" s="125">
        <f t="shared" si="41"/>
        <v>5.9216638761588207</v>
      </c>
      <c r="P105" s="125">
        <f t="shared" si="41"/>
        <v>5.5695996114006405</v>
      </c>
      <c r="Q105" s="125">
        <f t="shared" si="41"/>
        <v>5.3130978564155864</v>
      </c>
      <c r="R105" s="125">
        <f t="shared" si="41"/>
        <v>5.6096493902444768</v>
      </c>
      <c r="S105" s="125">
        <f>(S19/S$10)*100</f>
        <v>6.2902211646129027</v>
      </c>
      <c r="T105" s="125">
        <f>(T19/T$10)*100</f>
        <v>3.6698128862724619</v>
      </c>
      <c r="U105" s="125">
        <f>(U19/U$10)*100</f>
        <v>3.9455383969878195</v>
      </c>
    </row>
    <row r="106" spans="1:21" x14ac:dyDescent="0.35">
      <c r="A106" s="111" t="s">
        <v>132</v>
      </c>
      <c r="B106" s="258"/>
      <c r="C106" s="258" t="s">
        <v>60</v>
      </c>
      <c r="D106" s="125"/>
      <c r="E106" s="125">
        <f t="shared" si="41"/>
        <v>18.59703549388923</v>
      </c>
      <c r="F106" s="125">
        <f t="shared" si="41"/>
        <v>24.732761724210512</v>
      </c>
      <c r="G106" s="125">
        <f t="shared" si="41"/>
        <v>18.181502793743491</v>
      </c>
      <c r="H106" s="125">
        <f t="shared" si="41"/>
        <v>19.103628952631048</v>
      </c>
      <c r="I106" s="125">
        <f t="shared" si="41"/>
        <v>16.645990972696932</v>
      </c>
      <c r="J106" s="125">
        <f t="shared" si="41"/>
        <v>15.048588332910507</v>
      </c>
      <c r="K106" s="125">
        <f t="shared" si="41"/>
        <v>3.7002429002046173</v>
      </c>
      <c r="L106" s="125">
        <f t="shared" si="41"/>
        <v>5.010625737719419</v>
      </c>
      <c r="M106" s="125">
        <f t="shared" si="41"/>
        <v>5.5659702401970597</v>
      </c>
      <c r="N106" s="125">
        <f t="shared" si="41"/>
        <v>4.5233710848478532</v>
      </c>
      <c r="O106" s="125">
        <f t="shared" si="41"/>
        <v>4.5015396192160981</v>
      </c>
      <c r="P106" s="125">
        <f t="shared" si="41"/>
        <v>4.5175966310060218</v>
      </c>
      <c r="Q106" s="125">
        <f t="shared" si="41"/>
        <v>3.9629509501567002</v>
      </c>
      <c r="R106" s="125">
        <f t="shared" si="41"/>
        <v>4.1422836757640802</v>
      </c>
      <c r="S106" s="125">
        <f t="shared" ref="S106:T168" si="42">(S20/S$10)*100</f>
        <v>3.1687231736582318</v>
      </c>
      <c r="T106" s="125">
        <f t="shared" si="42"/>
        <v>3.3316420973981637</v>
      </c>
      <c r="U106" s="125">
        <f t="shared" ref="U106" si="43">(U20/U$10)*100</f>
        <v>3.5622937167305406</v>
      </c>
    </row>
    <row r="107" spans="1:21" x14ac:dyDescent="0.35">
      <c r="A107" s="111" t="s">
        <v>132</v>
      </c>
      <c r="B107" s="258"/>
      <c r="C107" s="258" t="s">
        <v>61</v>
      </c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</row>
    <row r="108" spans="1:21" x14ac:dyDescent="0.35">
      <c r="A108" s="111" t="s">
        <v>132</v>
      </c>
      <c r="B108" s="258"/>
      <c r="C108" s="258" t="s">
        <v>62</v>
      </c>
      <c r="D108" s="125"/>
      <c r="E108" s="125">
        <f t="shared" si="41"/>
        <v>2.5128238535873777</v>
      </c>
      <c r="F108" s="125">
        <f t="shared" si="41"/>
        <v>1.2059380340522219</v>
      </c>
      <c r="G108" s="125">
        <f t="shared" si="41"/>
        <v>2.2068519587316286</v>
      </c>
      <c r="H108" s="125">
        <f t="shared" si="41"/>
        <v>1.991189275314069</v>
      </c>
      <c r="I108" s="125">
        <f t="shared" si="41"/>
        <v>1.5633417306433615</v>
      </c>
      <c r="J108" s="125">
        <f t="shared" si="41"/>
        <v>1.5265253211539553</v>
      </c>
      <c r="K108" s="125">
        <f t="shared" si="41"/>
        <v>2.2327361496633316</v>
      </c>
      <c r="L108" s="125">
        <f t="shared" si="41"/>
        <v>1.3298410825325857</v>
      </c>
      <c r="M108" s="125">
        <f t="shared" si="41"/>
        <v>0.94051588199964475</v>
      </c>
      <c r="N108" s="125">
        <f t="shared" si="41"/>
        <v>1.0040322642221706</v>
      </c>
      <c r="O108" s="125">
        <f t="shared" si="41"/>
        <v>1.0603284570663392</v>
      </c>
      <c r="P108" s="125">
        <f t="shared" si="41"/>
        <v>0.77823963287357834</v>
      </c>
      <c r="Q108" s="125">
        <f t="shared" si="41"/>
        <v>0.97300648015863223</v>
      </c>
      <c r="R108" s="125">
        <f t="shared" si="41"/>
        <v>1.1416138481114124</v>
      </c>
      <c r="S108" s="125">
        <f t="shared" si="42"/>
        <v>2.905581196634246</v>
      </c>
      <c r="T108" s="125">
        <f t="shared" si="42"/>
        <v>0</v>
      </c>
      <c r="U108" s="125">
        <f t="shared" ref="U108" si="44">(U22/U$10)*100</f>
        <v>0</v>
      </c>
    </row>
    <row r="109" spans="1:21" x14ac:dyDescent="0.35">
      <c r="A109" s="111" t="s">
        <v>132</v>
      </c>
      <c r="B109" s="259"/>
      <c r="C109" s="259" t="s">
        <v>63</v>
      </c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</row>
    <row r="110" spans="1:21" x14ac:dyDescent="0.35">
      <c r="A110" s="111" t="s">
        <v>132</v>
      </c>
      <c r="B110" s="419" t="s">
        <v>5</v>
      </c>
      <c r="C110" s="130" t="s">
        <v>59</v>
      </c>
      <c r="D110" s="125"/>
      <c r="E110" s="125">
        <f t="shared" si="41"/>
        <v>4.0219828556158399</v>
      </c>
      <c r="F110" s="125">
        <f t="shared" si="41"/>
        <v>5.2125546728392234</v>
      </c>
      <c r="G110" s="125">
        <f t="shared" si="41"/>
        <v>6.4810277972489354</v>
      </c>
      <c r="H110" s="125">
        <f t="shared" si="41"/>
        <v>5.3807533721604184</v>
      </c>
      <c r="I110" s="125">
        <f t="shared" si="41"/>
        <v>4.2038356788026841</v>
      </c>
      <c r="J110" s="125">
        <f t="shared" si="41"/>
        <v>3.4656520423112132</v>
      </c>
      <c r="K110" s="125">
        <f t="shared" si="41"/>
        <v>5.0933222817172981</v>
      </c>
      <c r="L110" s="125">
        <f t="shared" si="41"/>
        <v>4.4029771952110961</v>
      </c>
      <c r="M110" s="125">
        <f t="shared" si="41"/>
        <v>13.713459237688738</v>
      </c>
      <c r="N110" s="125">
        <f t="shared" si="41"/>
        <v>7.3764386222478846</v>
      </c>
      <c r="O110" s="125">
        <f t="shared" si="41"/>
        <v>5.0834581865791373</v>
      </c>
      <c r="P110" s="125">
        <f t="shared" si="41"/>
        <v>2.8210066796449262</v>
      </c>
      <c r="Q110" s="125">
        <f t="shared" si="41"/>
        <v>3.3016175519893083</v>
      </c>
      <c r="R110" s="125">
        <f t="shared" si="41"/>
        <v>4.8011651063420615</v>
      </c>
      <c r="S110" s="125">
        <f t="shared" si="42"/>
        <v>3.1725930641231535</v>
      </c>
      <c r="T110" s="125">
        <f t="shared" si="42"/>
        <v>2.5758880965828213</v>
      </c>
      <c r="U110" s="125">
        <f t="shared" ref="U110" si="45">(U24/U$10)*100</f>
        <v>1.990983923350095</v>
      </c>
    </row>
    <row r="111" spans="1:21" x14ac:dyDescent="0.35">
      <c r="A111" s="111" t="s">
        <v>132</v>
      </c>
      <c r="B111" s="419"/>
      <c r="C111" s="114" t="s">
        <v>60</v>
      </c>
      <c r="D111" s="125"/>
      <c r="E111" s="125">
        <f t="shared" si="41"/>
        <v>3.9148720697567563</v>
      </c>
      <c r="F111" s="125">
        <f t="shared" si="41"/>
        <v>5.1252438325498089</v>
      </c>
      <c r="G111" s="125">
        <f t="shared" si="41"/>
        <v>6.3948890342397355</v>
      </c>
      <c r="H111" s="125">
        <f t="shared" si="41"/>
        <v>5.316999314836921</v>
      </c>
      <c r="I111" s="125">
        <f t="shared" si="41"/>
        <v>4.1023531978274468</v>
      </c>
      <c r="J111" s="125">
        <f t="shared" si="41"/>
        <v>3.3712349198854699</v>
      </c>
      <c r="K111" s="125">
        <f t="shared" si="41"/>
        <v>5.0287035942235967</v>
      </c>
      <c r="L111" s="125">
        <f t="shared" si="41"/>
        <v>4.3468909015502462</v>
      </c>
      <c r="M111" s="125">
        <f t="shared" si="41"/>
        <v>13.627672592733841</v>
      </c>
      <c r="N111" s="125">
        <f t="shared" si="41"/>
        <v>7.3161268809943421</v>
      </c>
      <c r="O111" s="125">
        <f t="shared" si="41"/>
        <v>4.970766882362363</v>
      </c>
      <c r="P111" s="125">
        <f t="shared" si="41"/>
        <v>2.7369216727021084</v>
      </c>
      <c r="Q111" s="125">
        <f t="shared" si="41"/>
        <v>3.2587671948787209</v>
      </c>
      <c r="R111" s="125">
        <f t="shared" si="41"/>
        <v>4.736735090783653</v>
      </c>
      <c r="S111" s="125">
        <f t="shared" si="42"/>
        <v>3.0954564838310619</v>
      </c>
      <c r="T111" s="125">
        <f t="shared" si="42"/>
        <v>2.3538295335858126</v>
      </c>
      <c r="U111" s="125">
        <f t="shared" ref="U111" si="46">(U25/U$10)*100</f>
        <v>1.8395680089650375</v>
      </c>
    </row>
    <row r="112" spans="1:21" x14ac:dyDescent="0.35">
      <c r="A112" s="111" t="s">
        <v>132</v>
      </c>
      <c r="B112" s="419"/>
      <c r="C112" s="114" t="s">
        <v>61</v>
      </c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</row>
    <row r="113" spans="1:21" x14ac:dyDescent="0.35">
      <c r="A113" s="111" t="s">
        <v>132</v>
      </c>
      <c r="B113" s="419"/>
      <c r="C113" s="114" t="s">
        <v>62</v>
      </c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</row>
    <row r="114" spans="1:21" x14ac:dyDescent="0.35">
      <c r="A114" s="111" t="s">
        <v>132</v>
      </c>
      <c r="B114" s="423"/>
      <c r="C114" s="133" t="s">
        <v>63</v>
      </c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</row>
    <row r="115" spans="1:21" x14ac:dyDescent="0.35">
      <c r="A115" s="111" t="s">
        <v>132</v>
      </c>
      <c r="B115" s="419" t="s">
        <v>6</v>
      </c>
      <c r="C115" s="130" t="s">
        <v>59</v>
      </c>
      <c r="D115" s="125"/>
      <c r="E115" s="125">
        <f t="shared" si="41"/>
        <v>2.0687058737465156</v>
      </c>
      <c r="F115" s="125">
        <f t="shared" si="41"/>
        <v>2.1366448356697858</v>
      </c>
      <c r="G115" s="125">
        <f t="shared" si="41"/>
        <v>2.0110808326208334</v>
      </c>
      <c r="H115" s="125">
        <f t="shared" si="41"/>
        <v>1.5219438864857227</v>
      </c>
      <c r="I115" s="125">
        <f t="shared" si="41"/>
        <v>1.8411053055355664</v>
      </c>
      <c r="J115" s="125">
        <f t="shared" si="41"/>
        <v>1.8102540663190236</v>
      </c>
      <c r="K115" s="125">
        <f t="shared" si="41"/>
        <v>2.0472616889932014</v>
      </c>
      <c r="L115" s="125">
        <f t="shared" si="41"/>
        <v>2.5723481017216301</v>
      </c>
      <c r="M115" s="125">
        <f t="shared" si="41"/>
        <v>2.7722610766188893</v>
      </c>
      <c r="N115" s="125">
        <f t="shared" si="41"/>
        <v>2.4166597029947448</v>
      </c>
      <c r="O115" s="125">
        <f t="shared" si="41"/>
        <v>1.9939212490342799</v>
      </c>
      <c r="P115" s="125">
        <f t="shared" si="41"/>
        <v>6.0711678642611879</v>
      </c>
      <c r="Q115" s="125">
        <f t="shared" si="41"/>
        <v>1.151773356189006</v>
      </c>
      <c r="R115" s="125">
        <f t="shared" si="41"/>
        <v>1.5613062653593694</v>
      </c>
      <c r="S115" s="125">
        <f t="shared" si="42"/>
        <v>1.4901103554425583</v>
      </c>
      <c r="T115" s="125">
        <f t="shared" si="42"/>
        <v>1.9240212331711737</v>
      </c>
      <c r="U115" s="125">
        <f t="shared" ref="U115" si="47">(U29/U$10)*100</f>
        <v>1.6855348024897161</v>
      </c>
    </row>
    <row r="116" spans="1:21" x14ac:dyDescent="0.35">
      <c r="A116" s="111" t="s">
        <v>132</v>
      </c>
      <c r="B116" s="419"/>
      <c r="C116" s="114" t="s">
        <v>60</v>
      </c>
      <c r="D116" s="125"/>
      <c r="E116" s="125">
        <f t="shared" si="41"/>
        <v>0.49520478719721989</v>
      </c>
      <c r="F116" s="125">
        <f t="shared" si="41"/>
        <v>1.4327859562546681</v>
      </c>
      <c r="G116" s="125">
        <f t="shared" si="41"/>
        <v>0.63832193227418932</v>
      </c>
      <c r="H116" s="125">
        <f t="shared" si="41"/>
        <v>0.64734216978940506</v>
      </c>
      <c r="I116" s="125">
        <f t="shared" si="41"/>
        <v>0.97872801295433953</v>
      </c>
      <c r="J116" s="125">
        <f t="shared" si="41"/>
        <v>0.87838893540713303</v>
      </c>
      <c r="K116" s="125">
        <f t="shared" si="41"/>
        <v>1.0861527490197527</v>
      </c>
      <c r="L116" s="125">
        <f t="shared" si="41"/>
        <v>1.6143882287471538</v>
      </c>
      <c r="M116" s="125">
        <f t="shared" si="41"/>
        <v>1.652616728349269</v>
      </c>
      <c r="N116" s="125">
        <f t="shared" si="41"/>
        <v>1.3818856258396295</v>
      </c>
      <c r="O116" s="125">
        <f t="shared" si="41"/>
        <v>0.85007865688160344</v>
      </c>
      <c r="P116" s="125">
        <f t="shared" si="41"/>
        <v>5.5199420280198375</v>
      </c>
      <c r="Q116" s="125">
        <f t="shared" si="41"/>
        <v>0.55294780986746817</v>
      </c>
      <c r="R116" s="125">
        <f t="shared" si="41"/>
        <v>0.80859032474705195</v>
      </c>
      <c r="S116" s="125">
        <f t="shared" si="42"/>
        <v>0.7281125399055477</v>
      </c>
      <c r="T116" s="125">
        <f t="shared" si="42"/>
        <v>0.93182491116581456</v>
      </c>
      <c r="U116" s="125">
        <f t="shared" ref="U116" si="48">(U30/U$10)*100</f>
        <v>0.88757388561755657</v>
      </c>
    </row>
    <row r="117" spans="1:21" x14ac:dyDescent="0.35">
      <c r="A117" s="111" t="s">
        <v>132</v>
      </c>
      <c r="B117" s="419"/>
      <c r="C117" s="114" t="s">
        <v>61</v>
      </c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</row>
    <row r="118" spans="1:21" x14ac:dyDescent="0.35">
      <c r="A118" s="111" t="s">
        <v>132</v>
      </c>
      <c r="B118" s="419"/>
      <c r="C118" s="114" t="s">
        <v>62</v>
      </c>
      <c r="D118" s="125"/>
      <c r="E118" s="125">
        <f t="shared" si="41"/>
        <v>0.81563609963916905</v>
      </c>
      <c r="F118" s="125">
        <f t="shared" si="41"/>
        <v>8.5989328181889882E-2</v>
      </c>
      <c r="G118" s="125">
        <f t="shared" si="41"/>
        <v>0.47918580085238532</v>
      </c>
      <c r="H118" s="125">
        <f t="shared" si="41"/>
        <v>0.19489377808581157</v>
      </c>
      <c r="I118" s="125">
        <f t="shared" si="41"/>
        <v>0.23178616060991111</v>
      </c>
      <c r="J118" s="125">
        <f t="shared" si="41"/>
        <v>0.26860794188705989</v>
      </c>
      <c r="K118" s="125">
        <f t="shared" si="41"/>
        <v>0.22678845679055815</v>
      </c>
      <c r="L118" s="125">
        <f t="shared" si="41"/>
        <v>0.29044542921944311</v>
      </c>
      <c r="M118" s="125">
        <f t="shared" si="41"/>
        <v>0.47719210686594626</v>
      </c>
      <c r="N118" s="125">
        <f t="shared" si="41"/>
        <v>0.12029359656733217</v>
      </c>
      <c r="O118" s="125">
        <f t="shared" si="41"/>
        <v>0.335842636254509</v>
      </c>
      <c r="P118" s="125">
        <f t="shared" si="41"/>
        <v>0.12164584172240282</v>
      </c>
      <c r="Q118" s="125">
        <f t="shared" si="41"/>
        <v>6.8023554623245649E-2</v>
      </c>
      <c r="R118" s="125">
        <f t="shared" si="41"/>
        <v>5.4180465626698551E-2</v>
      </c>
      <c r="S118" s="125">
        <f t="shared" si="42"/>
        <v>7.4905114143499166E-2</v>
      </c>
      <c r="T118" s="125">
        <f t="shared" si="42"/>
        <v>0</v>
      </c>
      <c r="U118" s="125">
        <f t="shared" ref="U118" si="49">(U32/U$10)*100</f>
        <v>0</v>
      </c>
    </row>
    <row r="119" spans="1:21" x14ac:dyDescent="0.35">
      <c r="A119" s="111" t="s">
        <v>132</v>
      </c>
      <c r="B119" s="423"/>
      <c r="C119" s="133" t="s">
        <v>63</v>
      </c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</row>
    <row r="120" spans="1:21" x14ac:dyDescent="0.35">
      <c r="A120" s="111" t="s">
        <v>132</v>
      </c>
      <c r="B120" s="418" t="s">
        <v>7</v>
      </c>
      <c r="C120" s="135" t="s">
        <v>59</v>
      </c>
      <c r="D120" s="151"/>
      <c r="E120" s="151">
        <f t="shared" si="41"/>
        <v>24.24243173018106</v>
      </c>
      <c r="F120" s="151">
        <f t="shared" si="41"/>
        <v>27.198528154211804</v>
      </c>
      <c r="G120" s="151">
        <f t="shared" si="41"/>
        <v>26.057538446367051</v>
      </c>
      <c r="H120" s="151">
        <f t="shared" si="41"/>
        <v>22.795488304455365</v>
      </c>
      <c r="I120" s="151">
        <f t="shared" si="41"/>
        <v>26.055708277542429</v>
      </c>
      <c r="J120" s="151">
        <f t="shared" si="41"/>
        <v>25.512623890550735</v>
      </c>
      <c r="K120" s="151">
        <f t="shared" si="41"/>
        <v>29.587017168451801</v>
      </c>
      <c r="L120" s="151">
        <f t="shared" si="41"/>
        <v>37.452727491152139</v>
      </c>
      <c r="M120" s="151">
        <f t="shared" si="41"/>
        <v>29.884132934965677</v>
      </c>
      <c r="N120" s="151">
        <f t="shared" si="41"/>
        <v>43.248709719254016</v>
      </c>
      <c r="O120" s="151">
        <f t="shared" si="41"/>
        <v>33.817692752972121</v>
      </c>
      <c r="P120" s="151">
        <f t="shared" si="41"/>
        <v>38.842081876042222</v>
      </c>
      <c r="Q120" s="151">
        <f t="shared" si="41"/>
        <v>40.010751457952487</v>
      </c>
      <c r="R120" s="151">
        <f t="shared" si="41"/>
        <v>40.18885299549175</v>
      </c>
      <c r="S120" s="151">
        <f t="shared" si="42"/>
        <v>38.990335456937395</v>
      </c>
      <c r="T120" s="151">
        <f t="shared" si="42"/>
        <v>30.264645717073552</v>
      </c>
      <c r="U120" s="151">
        <f t="shared" ref="U120" si="50">(U34/U$10)*100</f>
        <v>26.758928569621443</v>
      </c>
    </row>
    <row r="121" spans="1:21" x14ac:dyDescent="0.35">
      <c r="A121" s="111" t="s">
        <v>132</v>
      </c>
      <c r="B121" s="419"/>
      <c r="C121" s="114" t="s">
        <v>60</v>
      </c>
      <c r="D121" s="125"/>
      <c r="E121" s="125">
        <f t="shared" ref="E121:R136" si="51">(E35/E$10)*100</f>
        <v>8.7139882554212136</v>
      </c>
      <c r="F121" s="125">
        <f t="shared" si="51"/>
        <v>14.428482501016799</v>
      </c>
      <c r="G121" s="125">
        <f t="shared" si="51"/>
        <v>8.9807357889963164</v>
      </c>
      <c r="H121" s="125">
        <f t="shared" si="51"/>
        <v>7.6335156282396106</v>
      </c>
      <c r="I121" s="125">
        <f t="shared" si="51"/>
        <v>12.665302435968631</v>
      </c>
      <c r="J121" s="125">
        <f t="shared" si="51"/>
        <v>12.907781335583657</v>
      </c>
      <c r="K121" s="125">
        <f t="shared" si="51"/>
        <v>14.463562967656532</v>
      </c>
      <c r="L121" s="125">
        <f t="shared" si="51"/>
        <v>23.048199978943977</v>
      </c>
      <c r="M121" s="125">
        <f t="shared" si="51"/>
        <v>18.218968175093028</v>
      </c>
      <c r="N121" s="125">
        <f t="shared" si="51"/>
        <v>31.255625691805967</v>
      </c>
      <c r="O121" s="125">
        <f t="shared" si="51"/>
        <v>16.333751785304496</v>
      </c>
      <c r="P121" s="125">
        <f t="shared" si="51"/>
        <v>18.987923273462076</v>
      </c>
      <c r="Q121" s="125">
        <f t="shared" si="51"/>
        <v>22.163183467478419</v>
      </c>
      <c r="R121" s="125">
        <f t="shared" si="51"/>
        <v>22.187417649767589</v>
      </c>
      <c r="S121" s="125">
        <f t="shared" si="42"/>
        <v>19.070455057291234</v>
      </c>
      <c r="T121" s="125">
        <f t="shared" si="42"/>
        <v>24.624395419303912</v>
      </c>
      <c r="U121" s="125">
        <f t="shared" ref="U121" si="52">(U35/U$10)*100</f>
        <v>20.199371780760693</v>
      </c>
    </row>
    <row r="122" spans="1:21" x14ac:dyDescent="0.35">
      <c r="A122" s="111" t="s">
        <v>132</v>
      </c>
      <c r="B122" s="419"/>
      <c r="C122" s="114" t="s">
        <v>61</v>
      </c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</row>
    <row r="123" spans="1:21" x14ac:dyDescent="0.35">
      <c r="A123" s="111" t="s">
        <v>132</v>
      </c>
      <c r="B123" s="419"/>
      <c r="C123" s="114" t="s">
        <v>62</v>
      </c>
      <c r="D123" s="125"/>
      <c r="E123" s="125">
        <f t="shared" si="51"/>
        <v>10.404921989337506</v>
      </c>
      <c r="F123" s="125">
        <f t="shared" si="51"/>
        <v>6.59620684237421</v>
      </c>
      <c r="G123" s="125">
        <f t="shared" si="51"/>
        <v>11.927662457691513</v>
      </c>
      <c r="H123" s="125">
        <f t="shared" si="51"/>
        <v>10.781393107631281</v>
      </c>
      <c r="I123" s="125">
        <f t="shared" si="51"/>
        <v>8.386152801065105</v>
      </c>
      <c r="J123" s="125">
        <f t="shared" si="51"/>
        <v>9.4921823212098957</v>
      </c>
      <c r="K123" s="125">
        <f t="shared" si="51"/>
        <v>10.241190385646833</v>
      </c>
      <c r="L123" s="125">
        <f t="shared" si="51"/>
        <v>10.378885048388035</v>
      </c>
      <c r="M123" s="125">
        <f t="shared" si="51"/>
        <v>7.1222685963979089</v>
      </c>
      <c r="N123" s="125">
        <f t="shared" si="51"/>
        <v>7.6363408253419616</v>
      </c>
      <c r="O123" s="125">
        <f t="shared" si="51"/>
        <v>13.099150195732209</v>
      </c>
      <c r="P123" s="125">
        <f t="shared" si="51"/>
        <v>16.136559889401365</v>
      </c>
      <c r="Q123" s="125">
        <f t="shared" si="51"/>
        <v>14.354956376133964</v>
      </c>
      <c r="R123" s="125">
        <f t="shared" si="51"/>
        <v>13.818864034307962</v>
      </c>
      <c r="S123" s="125">
        <f t="shared" si="42"/>
        <v>15.040710145955199</v>
      </c>
      <c r="T123" s="125">
        <f t="shared" si="42"/>
        <v>0</v>
      </c>
      <c r="U123" s="125">
        <f t="shared" ref="U123" si="53">(U37/U$10)*100</f>
        <v>0</v>
      </c>
    </row>
    <row r="124" spans="1:21" x14ac:dyDescent="0.35">
      <c r="A124" s="111" t="s">
        <v>132</v>
      </c>
      <c r="B124" s="423"/>
      <c r="C124" s="133" t="s">
        <v>63</v>
      </c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35">
      <c r="A125" s="111" t="s">
        <v>132</v>
      </c>
      <c r="B125" s="418" t="s">
        <v>8</v>
      </c>
      <c r="C125" s="135" t="s">
        <v>59</v>
      </c>
      <c r="D125" s="151"/>
      <c r="E125" s="151">
        <f t="shared" si="51"/>
        <v>2.024771427119052</v>
      </c>
      <c r="F125" s="151">
        <f t="shared" si="51"/>
        <v>1.5580642777545666</v>
      </c>
      <c r="G125" s="151">
        <f t="shared" si="51"/>
        <v>2.2070640154786885</v>
      </c>
      <c r="H125" s="151">
        <f t="shared" si="51"/>
        <v>5.3999928993437623</v>
      </c>
      <c r="I125" s="151">
        <f t="shared" si="51"/>
        <v>1.9896918567667337</v>
      </c>
      <c r="J125" s="151">
        <f t="shared" si="51"/>
        <v>2.3608477976337863</v>
      </c>
      <c r="K125" s="151">
        <f t="shared" si="51"/>
        <v>2.703629577677912</v>
      </c>
      <c r="L125" s="151">
        <f t="shared" si="51"/>
        <v>3.0340350463413177</v>
      </c>
      <c r="M125" s="151">
        <f t="shared" si="51"/>
        <v>1.8384798588022788</v>
      </c>
      <c r="N125" s="151">
        <f t="shared" si="51"/>
        <v>1.5777126813059836</v>
      </c>
      <c r="O125" s="151">
        <f t="shared" si="51"/>
        <v>2.812991118184859</v>
      </c>
      <c r="P125" s="151">
        <f t="shared" si="51"/>
        <v>3.3084129639501456</v>
      </c>
      <c r="Q125" s="151">
        <f t="shared" si="51"/>
        <v>2.1011655253079704</v>
      </c>
      <c r="R125" s="151">
        <f t="shared" si="51"/>
        <v>2.3728494602040229</v>
      </c>
      <c r="S125" s="151">
        <f t="shared" si="42"/>
        <v>2.5741162752160229</v>
      </c>
      <c r="T125" s="151">
        <f t="shared" si="42"/>
        <v>0.60757589260331102</v>
      </c>
      <c r="U125" s="151">
        <f t="shared" ref="U125" si="54">(U39/U$10)*100</f>
        <v>0.64245394534072575</v>
      </c>
    </row>
    <row r="126" spans="1:21" x14ac:dyDescent="0.35">
      <c r="A126" s="111" t="s">
        <v>132</v>
      </c>
      <c r="B126" s="419"/>
      <c r="C126" s="114" t="s">
        <v>60</v>
      </c>
      <c r="D126" s="125"/>
      <c r="E126" s="125">
        <f t="shared" si="51"/>
        <v>0.1487515010329539</v>
      </c>
      <c r="F126" s="125">
        <f t="shared" si="51"/>
        <v>0.33577854789287181</v>
      </c>
      <c r="G126" s="125">
        <f t="shared" si="51"/>
        <v>0.34428544232440211</v>
      </c>
      <c r="H126" s="125">
        <f t="shared" si="51"/>
        <v>0.43012955677893955</v>
      </c>
      <c r="I126" s="125">
        <f t="shared" si="51"/>
        <v>0.36323410175918069</v>
      </c>
      <c r="J126" s="125">
        <f t="shared" si="51"/>
        <v>0.4320612490756644</v>
      </c>
      <c r="K126" s="125">
        <f t="shared" si="51"/>
        <v>0.60496659885845594</v>
      </c>
      <c r="L126" s="125">
        <f t="shared" si="51"/>
        <v>1.4194654560640059</v>
      </c>
      <c r="M126" s="125">
        <f t="shared" si="51"/>
        <v>0.55927409578657117</v>
      </c>
      <c r="N126" s="125">
        <f t="shared" si="51"/>
        <v>0.34044280142468597</v>
      </c>
      <c r="O126" s="125">
        <f t="shared" si="51"/>
        <v>0.92890983652679482</v>
      </c>
      <c r="P126" s="125">
        <f t="shared" si="51"/>
        <v>0.65494821617007071</v>
      </c>
      <c r="Q126" s="125">
        <f t="shared" si="51"/>
        <v>0.25026215992625922</v>
      </c>
      <c r="R126" s="125">
        <f t="shared" si="51"/>
        <v>0.28887177381612256</v>
      </c>
      <c r="S126" s="125">
        <f t="shared" si="42"/>
        <v>0.29881856053752764</v>
      </c>
      <c r="T126" s="125">
        <f t="shared" si="42"/>
        <v>0.51186884779529751</v>
      </c>
      <c r="U126" s="125">
        <f t="shared" ref="U126" si="55">(U40/U$10)*100</f>
        <v>0.48267409732829114</v>
      </c>
    </row>
    <row r="127" spans="1:21" x14ac:dyDescent="0.35">
      <c r="A127" s="111" t="s">
        <v>132</v>
      </c>
      <c r="B127" s="419"/>
      <c r="C127" s="114" t="s">
        <v>61</v>
      </c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</row>
    <row r="128" spans="1:21" x14ac:dyDescent="0.35">
      <c r="A128" s="111" t="s">
        <v>132</v>
      </c>
      <c r="B128" s="419"/>
      <c r="C128" s="114" t="s">
        <v>62</v>
      </c>
      <c r="D128" s="125"/>
      <c r="E128" s="125">
        <f t="shared" si="51"/>
        <v>1.8360656808788536</v>
      </c>
      <c r="F128" s="125">
        <f t="shared" si="51"/>
        <v>1.2128785216107116</v>
      </c>
      <c r="G128" s="125">
        <f t="shared" si="51"/>
        <v>1.8145800613010445</v>
      </c>
      <c r="H128" s="125">
        <f t="shared" si="51"/>
        <v>4.9263775442966784</v>
      </c>
      <c r="I128" s="125">
        <f t="shared" si="51"/>
        <v>1.5892940278866761</v>
      </c>
      <c r="J128" s="125">
        <f t="shared" si="51"/>
        <v>1.8727598429738084</v>
      </c>
      <c r="K128" s="125">
        <f t="shared" si="51"/>
        <v>2.0292338038378994</v>
      </c>
      <c r="L128" s="125">
        <f t="shared" si="51"/>
        <v>1.5225590088895657</v>
      </c>
      <c r="M128" s="125">
        <f t="shared" si="51"/>
        <v>1.2063703538653767</v>
      </c>
      <c r="N128" s="125">
        <f t="shared" si="51"/>
        <v>1.1733756797463157</v>
      </c>
      <c r="O128" s="125">
        <f t="shared" si="51"/>
        <v>1.7987126021713058</v>
      </c>
      <c r="P128" s="125">
        <f t="shared" si="51"/>
        <v>2.5550500426479354</v>
      </c>
      <c r="Q128" s="125">
        <f t="shared" si="51"/>
        <v>1.7720223433153715</v>
      </c>
      <c r="R128" s="125">
        <f t="shared" si="51"/>
        <v>2.006310402407661</v>
      </c>
      <c r="S128" s="125">
        <f t="shared" si="42"/>
        <v>2.1942725135403132</v>
      </c>
      <c r="T128" s="125">
        <f t="shared" si="42"/>
        <v>0</v>
      </c>
      <c r="U128" s="125">
        <f t="shared" ref="U128" si="56">(U42/U$10)*100</f>
        <v>0</v>
      </c>
    </row>
    <row r="129" spans="1:21" x14ac:dyDescent="0.35">
      <c r="A129" s="111" t="s">
        <v>132</v>
      </c>
      <c r="B129" s="423"/>
      <c r="C129" s="133" t="s">
        <v>63</v>
      </c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</row>
    <row r="130" spans="1:21" x14ac:dyDescent="0.35">
      <c r="A130" s="111" t="s">
        <v>132</v>
      </c>
      <c r="B130" s="418" t="s">
        <v>9</v>
      </c>
      <c r="C130" s="135" t="s">
        <v>59</v>
      </c>
      <c r="D130" s="151"/>
      <c r="E130" s="151">
        <f t="shared" si="51"/>
        <v>9.1901402219780781</v>
      </c>
      <c r="F130" s="151">
        <f t="shared" si="51"/>
        <v>4.9746555406320576</v>
      </c>
      <c r="G130" s="151">
        <f t="shared" si="51"/>
        <v>8.4363113647458494</v>
      </c>
      <c r="H130" s="151">
        <f t="shared" si="51"/>
        <v>9.1022928064339315</v>
      </c>
      <c r="I130" s="151">
        <f t="shared" si="51"/>
        <v>7.8500253357234744</v>
      </c>
      <c r="J130" s="151">
        <f t="shared" si="51"/>
        <v>9.4063033392890443</v>
      </c>
      <c r="K130" s="151">
        <f t="shared" si="51"/>
        <v>10.290375717565786</v>
      </c>
      <c r="L130" s="151">
        <f t="shared" si="51"/>
        <v>9.2799725436407421</v>
      </c>
      <c r="M130" s="151">
        <f t="shared" si="51"/>
        <v>6.4381711283258189</v>
      </c>
      <c r="N130" s="151">
        <f t="shared" si="51"/>
        <v>6.5504976387234972</v>
      </c>
      <c r="O130" s="151">
        <f t="shared" si="51"/>
        <v>6.9685073344130588</v>
      </c>
      <c r="P130" s="151">
        <f t="shared" si="51"/>
        <v>8.3137869377087821</v>
      </c>
      <c r="Q130" s="151">
        <f t="shared" si="51"/>
        <v>12.260498261558721</v>
      </c>
      <c r="R130" s="151">
        <f t="shared" si="51"/>
        <v>4.6110257771830092</v>
      </c>
      <c r="S130" s="151">
        <f t="shared" si="42"/>
        <v>4.3061098843775927</v>
      </c>
      <c r="T130" s="151">
        <f t="shared" si="42"/>
        <v>1.6162034045202021</v>
      </c>
      <c r="U130" s="151">
        <f t="shared" ref="U130" si="57">(U44/U$10)*100</f>
        <v>1.1025917172512383</v>
      </c>
    </row>
    <row r="131" spans="1:21" x14ac:dyDescent="0.35">
      <c r="A131" s="111" t="s">
        <v>132</v>
      </c>
      <c r="B131" s="419"/>
      <c r="C131" s="114" t="s">
        <v>60</v>
      </c>
      <c r="D131" s="125"/>
      <c r="E131" s="125">
        <f t="shared" si="51"/>
        <v>0.98263574141189347</v>
      </c>
      <c r="F131" s="125">
        <f t="shared" si="51"/>
        <v>0.24211472032015674</v>
      </c>
      <c r="G131" s="125">
        <f t="shared" si="51"/>
        <v>0.70938137477817276</v>
      </c>
      <c r="H131" s="125">
        <f t="shared" si="51"/>
        <v>0.41639913101992887</v>
      </c>
      <c r="I131" s="125">
        <f t="shared" si="51"/>
        <v>0.10430686724287627</v>
      </c>
      <c r="J131" s="125">
        <f t="shared" si="51"/>
        <v>0.19045020058633186</v>
      </c>
      <c r="K131" s="125">
        <f t="shared" si="51"/>
        <v>0.7564909405782746</v>
      </c>
      <c r="L131" s="125">
        <f t="shared" si="51"/>
        <v>1.3466118589044591</v>
      </c>
      <c r="M131" s="125">
        <f t="shared" si="51"/>
        <v>0.98285482048627881</v>
      </c>
      <c r="N131" s="125">
        <f t="shared" si="51"/>
        <v>0.82755951790804838</v>
      </c>
      <c r="O131" s="125">
        <f t="shared" si="51"/>
        <v>0.68950661763141319</v>
      </c>
      <c r="P131" s="125">
        <f t="shared" si="51"/>
        <v>1.4445872903895474</v>
      </c>
      <c r="Q131" s="125">
        <f t="shared" si="51"/>
        <v>1.9389860642029588</v>
      </c>
      <c r="R131" s="125">
        <f t="shared" si="51"/>
        <v>1.3349689489056282</v>
      </c>
      <c r="S131" s="125">
        <f t="shared" si="42"/>
        <v>1.5756968993730829</v>
      </c>
      <c r="T131" s="125">
        <f t="shared" si="42"/>
        <v>1.6162034045202021</v>
      </c>
      <c r="U131" s="125">
        <f t="shared" ref="U131" si="58">(U45/U$10)*100</f>
        <v>1.1025917172512383</v>
      </c>
    </row>
    <row r="132" spans="1:21" x14ac:dyDescent="0.35">
      <c r="A132" s="111" t="s">
        <v>132</v>
      </c>
      <c r="B132" s="419"/>
      <c r="C132" s="114" t="s">
        <v>61</v>
      </c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</row>
    <row r="133" spans="1:21" x14ac:dyDescent="0.35">
      <c r="A133" s="111" t="s">
        <v>132</v>
      </c>
      <c r="B133" s="419"/>
      <c r="C133" s="114" t="s">
        <v>62</v>
      </c>
      <c r="D133" s="125"/>
      <c r="E133" s="125">
        <f t="shared" si="51"/>
        <v>8.1667435171642158</v>
      </c>
      <c r="F133" s="125">
        <f t="shared" si="51"/>
        <v>4.7239039394266751</v>
      </c>
      <c r="G133" s="125">
        <f t="shared" si="51"/>
        <v>7.7188077090060103</v>
      </c>
      <c r="H133" s="125">
        <f t="shared" si="51"/>
        <v>8.6858936754140004</v>
      </c>
      <c r="I133" s="125">
        <f t="shared" si="51"/>
        <v>7.7457184684805984</v>
      </c>
      <c r="J133" s="125">
        <f t="shared" si="51"/>
        <v>9.2158531387027143</v>
      </c>
      <c r="K133" s="125">
        <f t="shared" si="51"/>
        <v>9.533884776987513</v>
      </c>
      <c r="L133" s="125">
        <f t="shared" si="51"/>
        <v>7.9333606847362832</v>
      </c>
      <c r="M133" s="125">
        <f t="shared" si="51"/>
        <v>5.4553163078395412</v>
      </c>
      <c r="N133" s="125">
        <f t="shared" si="51"/>
        <v>5.7229381208154493</v>
      </c>
      <c r="O133" s="125">
        <f t="shared" si="51"/>
        <v>6.2790007167816464</v>
      </c>
      <c r="P133" s="125">
        <f t="shared" si="51"/>
        <v>6.8691996473192347</v>
      </c>
      <c r="Q133" s="125">
        <f t="shared" si="51"/>
        <v>10.321512197355764</v>
      </c>
      <c r="R133" s="125">
        <f t="shared" si="51"/>
        <v>3.2760568282773801</v>
      </c>
      <c r="S133" s="125">
        <f t="shared" si="42"/>
        <v>2.7304129850045094</v>
      </c>
      <c r="T133" s="125">
        <f t="shared" si="42"/>
        <v>0</v>
      </c>
      <c r="U133" s="125">
        <f t="shared" ref="U133" si="59">(U47/U$10)*100</f>
        <v>0</v>
      </c>
    </row>
    <row r="134" spans="1:21" x14ac:dyDescent="0.35">
      <c r="A134" s="111" t="s">
        <v>132</v>
      </c>
      <c r="B134" s="423"/>
      <c r="C134" s="133" t="s">
        <v>63</v>
      </c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</row>
    <row r="135" spans="1:21" x14ac:dyDescent="0.35">
      <c r="A135" s="111" t="s">
        <v>132</v>
      </c>
      <c r="B135" s="418" t="s">
        <v>1</v>
      </c>
      <c r="C135" s="135" t="s">
        <v>59</v>
      </c>
      <c r="D135" s="151"/>
      <c r="E135" s="151">
        <f t="shared" si="51"/>
        <v>15.642458508992643</v>
      </c>
      <c r="F135" s="151">
        <f t="shared" si="51"/>
        <v>17.37520282044796</v>
      </c>
      <c r="G135" s="151">
        <f t="shared" si="51"/>
        <v>16.042126640177329</v>
      </c>
      <c r="H135" s="151">
        <f t="shared" si="51"/>
        <v>15.5149459336057</v>
      </c>
      <c r="I135" s="151">
        <f t="shared" si="51"/>
        <v>19.437929407811598</v>
      </c>
      <c r="J135" s="151">
        <f t="shared" si="51"/>
        <v>17.407708366726549</v>
      </c>
      <c r="K135" s="151">
        <f t="shared" si="51"/>
        <v>16.577246410340585</v>
      </c>
      <c r="L135" s="151">
        <f t="shared" si="51"/>
        <v>13.088574210868231</v>
      </c>
      <c r="M135" s="151">
        <f t="shared" si="51"/>
        <v>11.485981744479167</v>
      </c>
      <c r="N135" s="151">
        <f t="shared" si="51"/>
        <v>9.4192247385090102</v>
      </c>
      <c r="O135" s="151">
        <f t="shared" si="51"/>
        <v>15.597280512574685</v>
      </c>
      <c r="P135" s="151">
        <f t="shared" si="51"/>
        <v>12.117845604554962</v>
      </c>
      <c r="Q135" s="151">
        <f t="shared" si="51"/>
        <v>13.641915847356682</v>
      </c>
      <c r="R135" s="151">
        <f t="shared" si="51"/>
        <v>15.949110929919572</v>
      </c>
      <c r="S135" s="151">
        <f t="shared" si="42"/>
        <v>16.656182689677188</v>
      </c>
      <c r="T135" s="151">
        <f t="shared" si="42"/>
        <v>24.650557291176053</v>
      </c>
      <c r="U135" s="151">
        <f t="shared" ref="U135" si="60">(U49/U$10)*100</f>
        <v>28.517255831782844</v>
      </c>
    </row>
    <row r="136" spans="1:21" x14ac:dyDescent="0.35">
      <c r="A136" s="111" t="s">
        <v>132</v>
      </c>
      <c r="B136" s="419"/>
      <c r="C136" s="114" t="s">
        <v>60</v>
      </c>
      <c r="D136" s="125"/>
      <c r="E136" s="125">
        <f t="shared" si="51"/>
        <v>7.8343806692835987</v>
      </c>
      <c r="F136" s="125">
        <f t="shared" si="51"/>
        <v>10.519129105097893</v>
      </c>
      <c r="G136" s="125">
        <f t="shared" si="51"/>
        <v>9.9066372623625387</v>
      </c>
      <c r="H136" s="125">
        <f t="shared" si="51"/>
        <v>9.8705625080611252</v>
      </c>
      <c r="I136" s="125">
        <f t="shared" si="51"/>
        <v>12.73604971518893</v>
      </c>
      <c r="J136" s="125">
        <f t="shared" si="51"/>
        <v>11.557970966026806</v>
      </c>
      <c r="K136" s="125">
        <f t="shared" si="51"/>
        <v>10.671289934269632</v>
      </c>
      <c r="L136" s="125">
        <f t="shared" si="51"/>
        <v>8.4285747314779496</v>
      </c>
      <c r="M136" s="125">
        <f t="shared" si="51"/>
        <v>5.6405395440681678</v>
      </c>
      <c r="N136" s="125">
        <f t="shared" si="51"/>
        <v>4.8426871684425254</v>
      </c>
      <c r="O136" s="125">
        <f t="shared" si="51"/>
        <v>8.0116981566333809</v>
      </c>
      <c r="P136" s="125">
        <f t="shared" si="51"/>
        <v>7.7839472399138758</v>
      </c>
      <c r="Q136" s="125">
        <f t="shared" si="51"/>
        <v>8.724868273846301</v>
      </c>
      <c r="R136" s="125">
        <f t="shared" si="51"/>
        <v>10.653124723818467</v>
      </c>
      <c r="S136" s="125">
        <f t="shared" si="42"/>
        <v>14.629095652487273</v>
      </c>
      <c r="T136" s="125">
        <f t="shared" si="42"/>
        <v>21.094403760192691</v>
      </c>
      <c r="U136" s="125">
        <f t="shared" ref="U136" si="61">(U50/U$10)*100</f>
        <v>23.70189555243978</v>
      </c>
    </row>
    <row r="137" spans="1:21" x14ac:dyDescent="0.35">
      <c r="A137" s="111" t="s">
        <v>132</v>
      </c>
      <c r="B137" s="419"/>
      <c r="C137" s="114" t="s">
        <v>61</v>
      </c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</row>
    <row r="138" spans="1:21" x14ac:dyDescent="0.35">
      <c r="A138" s="111" t="s">
        <v>132</v>
      </c>
      <c r="B138" s="419"/>
      <c r="C138" s="114" t="s">
        <v>62</v>
      </c>
      <c r="D138" s="125"/>
      <c r="E138" s="125">
        <f t="shared" ref="E138:R153" si="62">(E52/E$10)*100</f>
        <v>1.5829779611687564</v>
      </c>
      <c r="F138" s="125">
        <f t="shared" si="62"/>
        <v>0.95765011310581205</v>
      </c>
      <c r="G138" s="125">
        <f t="shared" si="62"/>
        <v>0.49020779436742884</v>
      </c>
      <c r="H138" s="125">
        <f t="shared" si="62"/>
        <v>0.41593696111839928</v>
      </c>
      <c r="I138" s="125">
        <f t="shared" si="62"/>
        <v>0.28134497298807981</v>
      </c>
      <c r="J138" s="125">
        <f t="shared" si="62"/>
        <v>0.50731055669171488</v>
      </c>
      <c r="K138" s="125">
        <f t="shared" si="62"/>
        <v>0.2837965812778816</v>
      </c>
      <c r="L138" s="125">
        <f t="shared" si="62"/>
        <v>0.21722291154284532</v>
      </c>
      <c r="M138" s="125">
        <f t="shared" si="62"/>
        <v>0.27330905666124955</v>
      </c>
      <c r="N138" s="125">
        <f t="shared" si="62"/>
        <v>0.33099939736644923</v>
      </c>
      <c r="O138" s="125">
        <f t="shared" si="62"/>
        <v>0.94684077654986643</v>
      </c>
      <c r="P138" s="125">
        <f t="shared" si="62"/>
        <v>0.40523837379291461</v>
      </c>
      <c r="Q138" s="125">
        <f t="shared" si="62"/>
        <v>0.19810040254799513</v>
      </c>
      <c r="R138" s="125">
        <f t="shared" si="62"/>
        <v>0.41782390457876578</v>
      </c>
      <c r="S138" s="125">
        <f t="shared" si="42"/>
        <v>0.36204173345931817</v>
      </c>
      <c r="T138" s="125">
        <f t="shared" si="42"/>
        <v>0</v>
      </c>
      <c r="U138" s="125">
        <f t="shared" ref="U138" si="63">(U52/U$10)*100</f>
        <v>0</v>
      </c>
    </row>
    <row r="139" spans="1:21" x14ac:dyDescent="0.35">
      <c r="A139" s="111" t="s">
        <v>132</v>
      </c>
      <c r="B139" s="423"/>
      <c r="C139" s="133" t="s">
        <v>63</v>
      </c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</row>
    <row r="140" spans="1:21" x14ac:dyDescent="0.35">
      <c r="A140" s="111" t="s">
        <v>132</v>
      </c>
      <c r="B140" s="393" t="s">
        <v>166</v>
      </c>
      <c r="C140" s="135" t="s">
        <v>59</v>
      </c>
      <c r="D140" s="151"/>
      <c r="E140" s="151">
        <f t="shared" si="62"/>
        <v>2.1057950274178161</v>
      </c>
      <c r="F140" s="151">
        <f t="shared" si="62"/>
        <v>1.5290097124869539</v>
      </c>
      <c r="G140" s="151">
        <f t="shared" si="62"/>
        <v>2.35755978194122</v>
      </c>
      <c r="H140" s="151">
        <f t="shared" si="62"/>
        <v>2.1573627320125959</v>
      </c>
      <c r="I140" s="151">
        <f t="shared" si="62"/>
        <v>2.5580926420507062</v>
      </c>
      <c r="J140" s="151">
        <f t="shared" si="62"/>
        <v>2.5571601966773647</v>
      </c>
      <c r="K140" s="151">
        <f t="shared" si="62"/>
        <v>3.0873317313330912</v>
      </c>
      <c r="L140" s="151">
        <f t="shared" si="62"/>
        <v>2.2289062470762766</v>
      </c>
      <c r="M140" s="151">
        <f t="shared" si="62"/>
        <v>1.8863728270708091</v>
      </c>
      <c r="N140" s="151">
        <f t="shared" si="62"/>
        <v>1.8602710812803478</v>
      </c>
      <c r="O140" s="151">
        <f t="shared" si="62"/>
        <v>2.5234067374237026</v>
      </c>
      <c r="P140" s="151">
        <f t="shared" si="62"/>
        <v>2.6061958584548668</v>
      </c>
      <c r="Q140" s="151">
        <f t="shared" si="62"/>
        <v>2.2088701356382305</v>
      </c>
      <c r="R140" s="151">
        <f t="shared" si="62"/>
        <v>2.6299870560533911</v>
      </c>
      <c r="S140" s="151">
        <f t="shared" si="42"/>
        <v>3.1243601605128468</v>
      </c>
      <c r="T140" s="151">
        <f t="shared" si="42"/>
        <v>1.4295239343003536</v>
      </c>
      <c r="U140" s="151">
        <f t="shared" ref="U140" si="64">(U54/U$10)*100</f>
        <v>0.93035471453292418</v>
      </c>
    </row>
    <row r="141" spans="1:21" x14ac:dyDescent="0.35">
      <c r="A141" s="111" t="s">
        <v>132</v>
      </c>
      <c r="B141" s="390"/>
      <c r="C141" s="114" t="s">
        <v>60</v>
      </c>
      <c r="D141" s="125"/>
      <c r="E141" s="125">
        <f t="shared" si="62"/>
        <v>0.22733993095452737</v>
      </c>
      <c r="F141" s="125">
        <f t="shared" si="62"/>
        <v>0.54133174880484736</v>
      </c>
      <c r="G141" s="125">
        <f t="shared" si="62"/>
        <v>0.14723526412802598</v>
      </c>
      <c r="H141" s="125">
        <f t="shared" si="62"/>
        <v>0.18966579906807279</v>
      </c>
      <c r="I141" s="125">
        <f t="shared" si="62"/>
        <v>0.84935332921954976</v>
      </c>
      <c r="J141" s="125">
        <f t="shared" si="62"/>
        <v>0.59893792586262307</v>
      </c>
      <c r="K141" s="125">
        <f t="shared" si="62"/>
        <v>0.75215607039782495</v>
      </c>
      <c r="L141" s="125">
        <f t="shared" si="62"/>
        <v>0.43584308132618799</v>
      </c>
      <c r="M141" s="125">
        <f t="shared" si="62"/>
        <v>0.83754001619792529</v>
      </c>
      <c r="N141" s="125">
        <f t="shared" si="62"/>
        <v>0.57414392203754372</v>
      </c>
      <c r="O141" s="125">
        <f t="shared" si="62"/>
        <v>0.75538976416064607</v>
      </c>
      <c r="P141" s="125">
        <f t="shared" si="62"/>
        <v>0.6674540504555504</v>
      </c>
      <c r="Q141" s="125">
        <f t="shared" si="62"/>
        <v>0.86475312447138863</v>
      </c>
      <c r="R141" s="125">
        <f t="shared" si="62"/>
        <v>0.97386799778190269</v>
      </c>
      <c r="S141" s="125">
        <f t="shared" si="42"/>
        <v>0.82490863890253807</v>
      </c>
      <c r="T141" s="125">
        <f t="shared" si="42"/>
        <v>1.3980745481555732</v>
      </c>
      <c r="U141" s="125">
        <f t="shared" ref="U141" si="65">(U55/U$10)*100</f>
        <v>0.880361798341878</v>
      </c>
    </row>
    <row r="142" spans="1:21" x14ac:dyDescent="0.35">
      <c r="A142" s="111" t="s">
        <v>132</v>
      </c>
      <c r="B142" s="390"/>
      <c r="C142" s="114" t="s">
        <v>61</v>
      </c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</row>
    <row r="143" spans="1:21" x14ac:dyDescent="0.35">
      <c r="A143" s="111" t="s">
        <v>132</v>
      </c>
      <c r="B143" s="390"/>
      <c r="C143" s="114" t="s">
        <v>62</v>
      </c>
      <c r="D143" s="125"/>
      <c r="E143" s="125">
        <f t="shared" si="62"/>
        <v>1.786238513589633</v>
      </c>
      <c r="F143" s="125">
        <f t="shared" si="62"/>
        <v>0.87865906670045635</v>
      </c>
      <c r="G143" s="125">
        <f t="shared" si="62"/>
        <v>2.1262257978116832</v>
      </c>
      <c r="H143" s="125">
        <f t="shared" si="62"/>
        <v>1.8708494082444187</v>
      </c>
      <c r="I143" s="125">
        <f t="shared" si="62"/>
        <v>1.6442192164149196</v>
      </c>
      <c r="J143" s="125">
        <f t="shared" si="62"/>
        <v>1.878655188927087</v>
      </c>
      <c r="K143" s="125">
        <f t="shared" si="62"/>
        <v>2.2136881807586963</v>
      </c>
      <c r="L143" s="125">
        <f t="shared" si="62"/>
        <v>1.7181394195315554</v>
      </c>
      <c r="M143" s="125">
        <f t="shared" si="62"/>
        <v>0.97979183385950241</v>
      </c>
      <c r="N143" s="125">
        <f t="shared" si="62"/>
        <v>1.2509291979400425</v>
      </c>
      <c r="O143" s="125">
        <f t="shared" si="62"/>
        <v>1.7484091499955796</v>
      </c>
      <c r="P143" s="125">
        <f t="shared" si="62"/>
        <v>1.913662632809116</v>
      </c>
      <c r="Q143" s="125">
        <f t="shared" si="62"/>
        <v>1.3233475838507796</v>
      </c>
      <c r="R143" s="125">
        <f t="shared" si="62"/>
        <v>1.6392516446707017</v>
      </c>
      <c r="S143" s="125">
        <f t="shared" si="42"/>
        <v>2.2825728275503665</v>
      </c>
      <c r="T143" s="125">
        <f t="shared" si="42"/>
        <v>0</v>
      </c>
      <c r="U143" s="125">
        <f t="shared" ref="U143" si="66">(U57/U$10)*100</f>
        <v>0</v>
      </c>
    </row>
    <row r="144" spans="1:21" x14ac:dyDescent="0.35">
      <c r="A144" s="111" t="s">
        <v>132</v>
      </c>
      <c r="B144" s="391"/>
      <c r="C144" s="133" t="s">
        <v>63</v>
      </c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</row>
    <row r="145" spans="1:21" x14ac:dyDescent="0.35">
      <c r="A145" s="111" t="s">
        <v>132</v>
      </c>
      <c r="B145" s="418" t="s">
        <v>11</v>
      </c>
      <c r="C145" s="135" t="s">
        <v>59</v>
      </c>
      <c r="D145" s="151"/>
      <c r="E145" s="151">
        <f t="shared" si="62"/>
        <v>7.1620765125338677</v>
      </c>
      <c r="F145" s="151">
        <f t="shared" si="62"/>
        <v>3.7612541311528491</v>
      </c>
      <c r="G145" s="151">
        <f t="shared" si="62"/>
        <v>4.6909775797943931</v>
      </c>
      <c r="H145" s="151">
        <f t="shared" si="62"/>
        <v>6.1156400211908597</v>
      </c>
      <c r="I145" s="151">
        <f t="shared" si="62"/>
        <v>5.798206938147719</v>
      </c>
      <c r="J145" s="151">
        <f t="shared" si="62"/>
        <v>9.2578356119946896</v>
      </c>
      <c r="K145" s="151">
        <f t="shared" si="62"/>
        <v>8.8421720252343388</v>
      </c>
      <c r="L145" s="151">
        <f t="shared" si="62"/>
        <v>7.6745195476050618</v>
      </c>
      <c r="M145" s="151">
        <f t="shared" si="62"/>
        <v>5.9645778145378419</v>
      </c>
      <c r="N145" s="151">
        <f t="shared" si="62"/>
        <v>5.6246129386501638</v>
      </c>
      <c r="O145" s="151">
        <f t="shared" si="62"/>
        <v>6.2811130359723411</v>
      </c>
      <c r="P145" s="151">
        <f t="shared" si="62"/>
        <v>6.4515842138628221</v>
      </c>
      <c r="Q145" s="151">
        <f t="shared" si="62"/>
        <v>4.4751377332973314</v>
      </c>
      <c r="R145" s="151">
        <f t="shared" si="62"/>
        <v>4.9142297305197697</v>
      </c>
      <c r="S145" s="151">
        <f t="shared" si="42"/>
        <v>6.0595835490455388</v>
      </c>
      <c r="T145" s="151">
        <f t="shared" si="42"/>
        <v>6.6168370991040035</v>
      </c>
      <c r="U145" s="151">
        <f t="shared" ref="U145" si="67">(U59/U$10)*100</f>
        <v>7.6707947107738557</v>
      </c>
    </row>
    <row r="146" spans="1:21" x14ac:dyDescent="0.35">
      <c r="A146" s="111" t="s">
        <v>132</v>
      </c>
      <c r="B146" s="419"/>
      <c r="C146" s="114" t="s">
        <v>60</v>
      </c>
      <c r="D146" s="125"/>
      <c r="E146" s="125">
        <f t="shared" si="62"/>
        <v>0.41249837296448305</v>
      </c>
      <c r="F146" s="125">
        <f t="shared" si="62"/>
        <v>0.49093318693263766</v>
      </c>
      <c r="G146" s="125">
        <f t="shared" si="62"/>
        <v>0.34661053142750881</v>
      </c>
      <c r="H146" s="125">
        <f t="shared" si="62"/>
        <v>1.04599907625938</v>
      </c>
      <c r="I146" s="125">
        <f t="shared" si="62"/>
        <v>1.4222891884422559</v>
      </c>
      <c r="J146" s="125">
        <f t="shared" si="62"/>
        <v>2.0408700303080156</v>
      </c>
      <c r="K146" s="125">
        <f t="shared" si="62"/>
        <v>1.9041591960937581</v>
      </c>
      <c r="L146" s="125">
        <f t="shared" si="62"/>
        <v>2.5383282619738168</v>
      </c>
      <c r="M146" s="125">
        <f t="shared" si="62"/>
        <v>2.6433371946931796</v>
      </c>
      <c r="N146" s="125">
        <f t="shared" si="62"/>
        <v>2.2921729234431427</v>
      </c>
      <c r="O146" s="125">
        <f t="shared" si="62"/>
        <v>2.9069440070386383</v>
      </c>
      <c r="P146" s="125">
        <f t="shared" si="62"/>
        <v>2.11957988028646</v>
      </c>
      <c r="Q146" s="125">
        <f t="shared" si="62"/>
        <v>2.1376507103474363</v>
      </c>
      <c r="R146" s="125">
        <f t="shared" si="62"/>
        <v>2.5087395519278455</v>
      </c>
      <c r="S146" s="125">
        <f t="shared" si="42"/>
        <v>3.5373120980550357</v>
      </c>
      <c r="T146" s="125">
        <f t="shared" si="42"/>
        <v>6.5955134986115826</v>
      </c>
      <c r="U146" s="125">
        <f t="shared" ref="U146" si="68">(U60/U$10)*100</f>
        <v>7.6433823334990283</v>
      </c>
    </row>
    <row r="147" spans="1:21" x14ac:dyDescent="0.35">
      <c r="A147" s="111" t="s">
        <v>132</v>
      </c>
      <c r="B147" s="419"/>
      <c r="C147" s="114" t="s">
        <v>61</v>
      </c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</row>
    <row r="148" spans="1:21" x14ac:dyDescent="0.35">
      <c r="A148" s="111" t="s">
        <v>132</v>
      </c>
      <c r="B148" s="419"/>
      <c r="C148" s="114" t="s">
        <v>62</v>
      </c>
      <c r="D148" s="125"/>
      <c r="E148" s="125">
        <f t="shared" si="62"/>
        <v>5.5406288922047224</v>
      </c>
      <c r="F148" s="125">
        <f t="shared" si="62"/>
        <v>2.2435211457328785</v>
      </c>
      <c r="G148" s="125">
        <f t="shared" si="62"/>
        <v>2.802221542072326</v>
      </c>
      <c r="H148" s="125">
        <f t="shared" si="62"/>
        <v>3.7217539388279834</v>
      </c>
      <c r="I148" s="125">
        <f t="shared" si="62"/>
        <v>3.3000289218140368</v>
      </c>
      <c r="J148" s="125">
        <f t="shared" si="62"/>
        <v>6.4856139576163114</v>
      </c>
      <c r="K148" s="125">
        <f t="shared" si="62"/>
        <v>6.5125949261452529</v>
      </c>
      <c r="L148" s="125">
        <f t="shared" si="62"/>
        <v>5.0762856025506462</v>
      </c>
      <c r="M148" s="125">
        <f t="shared" si="62"/>
        <v>3.2606384040543479</v>
      </c>
      <c r="N148" s="125">
        <f t="shared" si="62"/>
        <v>3.2501708785833112</v>
      </c>
      <c r="O148" s="125">
        <f t="shared" si="62"/>
        <v>3.3662489312936037</v>
      </c>
      <c r="P148" s="125">
        <f t="shared" si="62"/>
        <v>4.3272423968940137</v>
      </c>
      <c r="Q148" s="125">
        <f t="shared" si="62"/>
        <v>2.3250291816879098</v>
      </c>
      <c r="R148" s="125">
        <f t="shared" si="62"/>
        <v>2.3802531489356387</v>
      </c>
      <c r="S148" s="125">
        <f t="shared" si="42"/>
        <v>2.5118419760515058</v>
      </c>
      <c r="T148" s="125">
        <f t="shared" si="42"/>
        <v>0</v>
      </c>
      <c r="U148" s="125">
        <f t="shared" ref="U148" si="69">(U62/U$10)*100</f>
        <v>0</v>
      </c>
    </row>
    <row r="149" spans="1:21" x14ac:dyDescent="0.35">
      <c r="A149" s="111" t="s">
        <v>132</v>
      </c>
      <c r="B149" s="423"/>
      <c r="C149" s="133" t="s">
        <v>63</v>
      </c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</row>
    <row r="150" spans="1:21" x14ac:dyDescent="0.35">
      <c r="A150" s="111" t="s">
        <v>132</v>
      </c>
      <c r="B150" s="418" t="s">
        <v>12</v>
      </c>
      <c r="C150" s="135" t="s">
        <v>59</v>
      </c>
      <c r="D150" s="152"/>
      <c r="E150" s="152">
        <f t="shared" si="62"/>
        <v>12.027406775742589</v>
      </c>
      <c r="F150" s="152">
        <f t="shared" si="62"/>
        <v>9.9542641648207564</v>
      </c>
      <c r="G150" s="152">
        <f t="shared" si="62"/>
        <v>10.902113239462235</v>
      </c>
      <c r="H150" s="152">
        <f t="shared" si="62"/>
        <v>10.529556791361882</v>
      </c>
      <c r="I150" s="152">
        <f t="shared" si="62"/>
        <v>11.334586176941967</v>
      </c>
      <c r="J150" s="152">
        <f t="shared" si="62"/>
        <v>11.174450307016633</v>
      </c>
      <c r="K150" s="152">
        <f t="shared" si="62"/>
        <v>15.457385688582256</v>
      </c>
      <c r="L150" s="152">
        <f t="shared" si="62"/>
        <v>13.527143966406072</v>
      </c>
      <c r="M150" s="152">
        <f t="shared" si="62"/>
        <v>19.051853951387319</v>
      </c>
      <c r="N150" s="152">
        <f t="shared" si="62"/>
        <v>16.074811058303663</v>
      </c>
      <c r="O150" s="152">
        <f t="shared" si="62"/>
        <v>18.999965196687008</v>
      </c>
      <c r="P150" s="152">
        <f t="shared" si="62"/>
        <v>13.89831839011944</v>
      </c>
      <c r="Q150" s="152">
        <f t="shared" si="62"/>
        <v>15.535172274294684</v>
      </c>
      <c r="R150" s="152">
        <f t="shared" si="62"/>
        <v>17.361823288682597</v>
      </c>
      <c r="S150" s="152">
        <f t="shared" si="42"/>
        <v>17.336387400054807</v>
      </c>
      <c r="T150" s="152">
        <f t="shared" si="42"/>
        <v>26.644934445196057</v>
      </c>
      <c r="U150" s="152">
        <f t="shared" ref="U150" si="70">(U64/U$10)*100</f>
        <v>26.755563387869341</v>
      </c>
    </row>
    <row r="151" spans="1:21" x14ac:dyDescent="0.35">
      <c r="A151" s="111" t="s">
        <v>132</v>
      </c>
      <c r="B151" s="419"/>
      <c r="C151" s="114" t="s">
        <v>60</v>
      </c>
      <c r="D151" s="131"/>
      <c r="E151" s="131">
        <f t="shared" si="62"/>
        <v>0.53199075864968171</v>
      </c>
      <c r="F151" s="131">
        <f t="shared" si="62"/>
        <v>1.2223800996246006</v>
      </c>
      <c r="G151" s="131">
        <f t="shared" si="62"/>
        <v>0.57460153330073593</v>
      </c>
      <c r="H151" s="131">
        <f t="shared" si="62"/>
        <v>0.43672860576374256</v>
      </c>
      <c r="I151" s="131">
        <f t="shared" si="62"/>
        <v>1.2003561231344517</v>
      </c>
      <c r="J151" s="131">
        <f t="shared" si="62"/>
        <v>2.1663323453138776</v>
      </c>
      <c r="K151" s="131">
        <f t="shared" si="62"/>
        <v>5.8522615965680265</v>
      </c>
      <c r="L151" s="131">
        <f t="shared" si="62"/>
        <v>5.8091556303232847</v>
      </c>
      <c r="M151" s="131">
        <f t="shared" si="62"/>
        <v>7.7474505703766354</v>
      </c>
      <c r="N151" s="131">
        <f t="shared" si="62"/>
        <v>5.2942335302751182</v>
      </c>
      <c r="O151" s="131">
        <f t="shared" si="62"/>
        <v>9.2187812834411833</v>
      </c>
      <c r="P151" s="131">
        <f t="shared" si="62"/>
        <v>7.0336159027952192</v>
      </c>
      <c r="Q151" s="131">
        <f t="shared" si="62"/>
        <v>8.3783228355040986</v>
      </c>
      <c r="R151" s="131">
        <f t="shared" si="62"/>
        <v>9.7062754685767096</v>
      </c>
      <c r="S151" s="131">
        <f t="shared" si="42"/>
        <v>14.516126419085843</v>
      </c>
      <c r="T151" s="131">
        <f t="shared" si="42"/>
        <v>23.315098297309884</v>
      </c>
      <c r="U151" s="131">
        <f t="shared" ref="U151" si="71">(U65/U$10)*100</f>
        <v>19.491363570350213</v>
      </c>
    </row>
    <row r="152" spans="1:21" x14ac:dyDescent="0.35">
      <c r="A152" s="111" t="s">
        <v>132</v>
      </c>
      <c r="B152" s="419"/>
      <c r="C152" s="114" t="s">
        <v>61</v>
      </c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</row>
    <row r="153" spans="1:21" x14ac:dyDescent="0.35">
      <c r="A153" s="111" t="s">
        <v>132</v>
      </c>
      <c r="B153" s="419"/>
      <c r="C153" s="114" t="s">
        <v>62</v>
      </c>
      <c r="D153" s="131"/>
      <c r="E153" s="131">
        <f t="shared" si="62"/>
        <v>0.53443247930438631</v>
      </c>
      <c r="F153" s="131">
        <f t="shared" si="62"/>
        <v>9.0635200397301829E-2</v>
      </c>
      <c r="G153" s="131">
        <f t="shared" si="62"/>
        <v>8.6652601887520955E-2</v>
      </c>
      <c r="H153" s="131">
        <f t="shared" si="62"/>
        <v>0.1631720611104551</v>
      </c>
      <c r="I153" s="131">
        <f t="shared" si="62"/>
        <v>0.12515150024661281</v>
      </c>
      <c r="J153" s="131">
        <f t="shared" si="62"/>
        <v>0.23834375669616986</v>
      </c>
      <c r="K153" s="131">
        <f t="shared" si="62"/>
        <v>0.42956912864287194</v>
      </c>
      <c r="L153" s="131">
        <f t="shared" si="62"/>
        <v>0.17467133333646478</v>
      </c>
      <c r="M153" s="131">
        <f t="shared" si="62"/>
        <v>0.20532078527885911</v>
      </c>
      <c r="N153" s="131">
        <f t="shared" si="62"/>
        <v>0.31735520442324988</v>
      </c>
      <c r="O153" s="131">
        <f t="shared" si="62"/>
        <v>0.23276091416460526</v>
      </c>
      <c r="P153" s="131">
        <f t="shared" si="62"/>
        <v>0.28659907598604445</v>
      </c>
      <c r="Q153" s="131">
        <f t="shared" si="62"/>
        <v>0.17979767707975086</v>
      </c>
      <c r="R153" s="131">
        <f t="shared" si="62"/>
        <v>0.36872511328130902</v>
      </c>
      <c r="S153" s="131">
        <f t="shared" si="42"/>
        <v>0.41250722802438267</v>
      </c>
      <c r="T153" s="131">
        <f t="shared" si="42"/>
        <v>0</v>
      </c>
      <c r="U153" s="131">
        <f t="shared" ref="U153" si="72">(U67/U$10)*100</f>
        <v>0</v>
      </c>
    </row>
    <row r="154" spans="1:21" ht="15" thickBot="1" x14ac:dyDescent="0.4">
      <c r="A154" s="111" t="s">
        <v>132</v>
      </c>
      <c r="B154" s="420"/>
      <c r="C154" s="136" t="s">
        <v>63</v>
      </c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</row>
    <row r="155" spans="1:21" x14ac:dyDescent="0.35">
      <c r="A155" s="111" t="s">
        <v>132</v>
      </c>
      <c r="B155" s="421" t="s">
        <v>92</v>
      </c>
      <c r="C155" s="130" t="s">
        <v>59</v>
      </c>
      <c r="D155" s="131"/>
      <c r="E155" s="131">
        <f t="shared" ref="E155:R168" si="73">(E69/E$10)*100</f>
        <v>15.565332623654044</v>
      </c>
      <c r="F155" s="131">
        <f t="shared" si="73"/>
        <v>16.729018536904398</v>
      </c>
      <c r="G155" s="131">
        <f t="shared" si="73"/>
        <v>15.859258441562361</v>
      </c>
      <c r="H155" s="131">
        <f t="shared" si="73"/>
        <v>14.667676052575096</v>
      </c>
      <c r="I155" s="131">
        <f t="shared" si="73"/>
        <v>13.433941010721046</v>
      </c>
      <c r="J155" s="131">
        <f t="shared" si="73"/>
        <v>14.933086879622357</v>
      </c>
      <c r="K155" s="131">
        <f t="shared" si="73"/>
        <v>17.698023942322159</v>
      </c>
      <c r="L155" s="131">
        <f t="shared" si="73"/>
        <v>18.090860686988069</v>
      </c>
      <c r="M155" s="131">
        <f t="shared" si="73"/>
        <v>13.63884384907289</v>
      </c>
      <c r="N155" s="131">
        <f t="shared" si="73"/>
        <v>14.218130039532367</v>
      </c>
      <c r="O155" s="131">
        <f t="shared" si="73"/>
        <v>20.00421816219859</v>
      </c>
      <c r="P155" s="131">
        <f t="shared" si="73"/>
        <v>22.448713346494117</v>
      </c>
      <c r="Q155" s="131">
        <f t="shared" si="73"/>
        <v>25.394796636537809</v>
      </c>
      <c r="R155" s="131">
        <f t="shared" si="73"/>
        <v>23.717315646158301</v>
      </c>
      <c r="S155" s="131">
        <f t="shared" si="42"/>
        <v>23.263265311062138</v>
      </c>
      <c r="T155" s="131">
        <f t="shared" si="42"/>
        <v>13.949754265030858</v>
      </c>
      <c r="U155" s="131">
        <f t="shared" ref="U155" si="74">(U69/U$10)*100</f>
        <v>11.067620074499123</v>
      </c>
    </row>
    <row r="156" spans="1:21" x14ac:dyDescent="0.35">
      <c r="A156" s="111" t="s">
        <v>132</v>
      </c>
      <c r="B156" s="421"/>
      <c r="C156" s="114" t="s">
        <v>60</v>
      </c>
      <c r="D156" s="131"/>
      <c r="E156" s="131">
        <f t="shared" si="73"/>
        <v>3.8269984501178396</v>
      </c>
      <c r="F156" s="131">
        <f t="shared" si="73"/>
        <v>6.7837906447160634</v>
      </c>
      <c r="G156" s="131">
        <f t="shared" si="73"/>
        <v>3.2790773428405737</v>
      </c>
      <c r="H156" s="131">
        <f t="shared" si="73"/>
        <v>2.8170774788689585</v>
      </c>
      <c r="I156" s="131">
        <f t="shared" si="73"/>
        <v>4.4829604349595185</v>
      </c>
      <c r="J156" s="131">
        <f t="shared" si="73"/>
        <v>6.4476490224778846</v>
      </c>
      <c r="K156" s="131">
        <f t="shared" si="73"/>
        <v>7.5314537103421602</v>
      </c>
      <c r="L156" s="131">
        <f t="shared" si="73"/>
        <v>7.8323173503862931</v>
      </c>
      <c r="M156" s="131">
        <f t="shared" si="73"/>
        <v>6.1462290345025066</v>
      </c>
      <c r="N156" s="131">
        <f t="shared" si="73"/>
        <v>6.710830623028496</v>
      </c>
      <c r="O156" s="131">
        <f t="shared" si="73"/>
        <v>7.5955817755980117</v>
      </c>
      <c r="P156" s="131">
        <f t="shared" si="73"/>
        <v>9.7612258443407818</v>
      </c>
      <c r="Q156" s="131">
        <f t="shared" si="73"/>
        <v>13.082914282660543</v>
      </c>
      <c r="R156" s="131">
        <f t="shared" si="73"/>
        <v>12.091690275090015</v>
      </c>
      <c r="S156" s="131">
        <f t="shared" si="42"/>
        <v>10.4228119428453</v>
      </c>
      <c r="T156" s="131">
        <f t="shared" si="42"/>
        <v>11.852417745277624</v>
      </c>
      <c r="U156" s="131">
        <f t="shared" ref="U156" si="75">(U70/U$10)*100</f>
        <v>9.1312000111342293</v>
      </c>
    </row>
    <row r="157" spans="1:21" x14ac:dyDescent="0.35">
      <c r="A157" s="111" t="s">
        <v>132</v>
      </c>
      <c r="B157" s="421"/>
      <c r="C157" s="114" t="s">
        <v>61</v>
      </c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</row>
    <row r="158" spans="1:21" x14ac:dyDescent="0.35">
      <c r="A158" s="111" t="s">
        <v>132</v>
      </c>
      <c r="B158" s="421"/>
      <c r="C158" s="114" t="s">
        <v>62</v>
      </c>
      <c r="D158" s="131"/>
      <c r="E158" s="131">
        <f t="shared" si="73"/>
        <v>8.2594991183589492</v>
      </c>
      <c r="F158" s="131">
        <f t="shared" si="73"/>
        <v>4.8553547199441311</v>
      </c>
      <c r="G158" s="131">
        <f t="shared" si="73"/>
        <v>8.4192333042274345</v>
      </c>
      <c r="H158" s="131">
        <f t="shared" si="73"/>
        <v>7.8834565853644607</v>
      </c>
      <c r="I158" s="131">
        <f t="shared" si="73"/>
        <v>5.6718607138067281</v>
      </c>
      <c r="J158" s="131">
        <f t="shared" si="73"/>
        <v>6.4159021431335876</v>
      </c>
      <c r="K158" s="131">
        <f t="shared" si="73"/>
        <v>7.7504618299762003</v>
      </c>
      <c r="L158" s="131">
        <f t="shared" si="73"/>
        <v>8.2241180882543716</v>
      </c>
      <c r="M158" s="131">
        <f t="shared" si="73"/>
        <v>5.3690500405017518</v>
      </c>
      <c r="N158" s="131">
        <f t="shared" si="73"/>
        <v>5.871643934343366</v>
      </c>
      <c r="O158" s="131">
        <f t="shared" si="73"/>
        <v>10.557996445112979</v>
      </c>
      <c r="P158" s="131">
        <f t="shared" si="73"/>
        <v>12.022034978937342</v>
      </c>
      <c r="Q158" s="131">
        <f t="shared" si="73"/>
        <v>11.287124986084681</v>
      </c>
      <c r="R158" s="131">
        <f t="shared" si="73"/>
        <v>10.600159349002428</v>
      </c>
      <c r="S158" s="131">
        <f t="shared" si="42"/>
        <v>11.383049048612873</v>
      </c>
      <c r="T158" s="131">
        <f t="shared" si="42"/>
        <v>0</v>
      </c>
      <c r="U158" s="131">
        <f t="shared" ref="U158" si="76">(U72/U$10)*100</f>
        <v>0</v>
      </c>
    </row>
    <row r="159" spans="1:21" x14ac:dyDescent="0.35">
      <c r="A159" s="111" t="s">
        <v>132</v>
      </c>
      <c r="B159" s="422"/>
      <c r="C159" s="138" t="s">
        <v>63</v>
      </c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</row>
    <row r="160" spans="1:21" x14ac:dyDescent="0.35">
      <c r="A160" s="111" t="s">
        <v>132</v>
      </c>
      <c r="B160" s="418" t="s">
        <v>93</v>
      </c>
      <c r="C160" s="135" t="s">
        <v>59</v>
      </c>
      <c r="D160" s="152"/>
      <c r="E160" s="152">
        <f t="shared" si="73"/>
        <v>4.2841904479744519</v>
      </c>
      <c r="F160" s="152">
        <f t="shared" si="73"/>
        <v>5.3535345569990582</v>
      </c>
      <c r="G160" s="152">
        <f t="shared" si="73"/>
        <v>4.3871977077419153</v>
      </c>
      <c r="H160" s="152">
        <f t="shared" si="73"/>
        <v>5.1272251900958645</v>
      </c>
      <c r="I160" s="152">
        <f t="shared" si="73"/>
        <v>7.5839535451888667</v>
      </c>
      <c r="J160" s="152">
        <f t="shared" si="73"/>
        <v>6.1855238762917484</v>
      </c>
      <c r="K160" s="152">
        <f t="shared" si="73"/>
        <v>6.0518891021454939</v>
      </c>
      <c r="L160" s="152">
        <f t="shared" si="73"/>
        <v>12.432252293361937</v>
      </c>
      <c r="M160" s="152">
        <f t="shared" si="73"/>
        <v>8.7387586697499007</v>
      </c>
      <c r="N160" s="152">
        <f t="shared" si="73"/>
        <v>22.876418714567158</v>
      </c>
      <c r="O160" s="152">
        <f t="shared" si="73"/>
        <v>6.1068704177409172</v>
      </c>
      <c r="P160" s="152">
        <f t="shared" si="73"/>
        <v>7.0351945134520051</v>
      </c>
      <c r="Q160" s="152">
        <f t="shared" si="73"/>
        <v>6.9458494005647475</v>
      </c>
      <c r="R160" s="152">
        <f t="shared" si="73"/>
        <v>7.3791370139003041</v>
      </c>
      <c r="S160" s="152">
        <f t="shared" si="42"/>
        <v>5.8956409180597644</v>
      </c>
      <c r="T160" s="152">
        <f t="shared" si="42"/>
        <v>7.1041661574407247</v>
      </c>
      <c r="U160" s="152">
        <f t="shared" ref="U160" si="77">(U74/U$10)*100</f>
        <v>7.9715516066313956</v>
      </c>
    </row>
    <row r="161" spans="1:21" x14ac:dyDescent="0.35">
      <c r="A161" s="111" t="s">
        <v>132</v>
      </c>
      <c r="B161" s="419"/>
      <c r="C161" s="114" t="s">
        <v>60</v>
      </c>
      <c r="D161" s="131"/>
      <c r="E161" s="131">
        <f t="shared" si="73"/>
        <v>3.0395618151406936</v>
      </c>
      <c r="F161" s="131">
        <f t="shared" si="73"/>
        <v>4.0455332447567525</v>
      </c>
      <c r="G161" s="131">
        <f t="shared" si="73"/>
        <v>2.5583578872437824</v>
      </c>
      <c r="H161" s="131">
        <f t="shared" si="73"/>
        <v>3.3674063126473497</v>
      </c>
      <c r="I161" s="131">
        <f t="shared" si="73"/>
        <v>5.7222040280845086</v>
      </c>
      <c r="J161" s="131">
        <f t="shared" si="73"/>
        <v>4.1716448806587199</v>
      </c>
      <c r="K161" s="131">
        <f t="shared" si="73"/>
        <v>3.3075695329378303</v>
      </c>
      <c r="L161" s="131">
        <f t="shared" si="73"/>
        <v>10.659507423833938</v>
      </c>
      <c r="M161" s="131">
        <f t="shared" si="73"/>
        <v>6.6708953812319516</v>
      </c>
      <c r="N161" s="131">
        <f t="shared" si="73"/>
        <v>20.886064022227391</v>
      </c>
      <c r="O161" s="131">
        <f t="shared" si="73"/>
        <v>3.9708814297979407</v>
      </c>
      <c r="P161" s="131">
        <f t="shared" si="73"/>
        <v>4.7139939861144429</v>
      </c>
      <c r="Q161" s="131">
        <f t="shared" si="73"/>
        <v>4.845166232094213</v>
      </c>
      <c r="R161" s="131">
        <f t="shared" si="73"/>
        <v>5.4921235513968023</v>
      </c>
      <c r="S161" s="131">
        <f t="shared" si="42"/>
        <v>4.3065227551069309</v>
      </c>
      <c r="T161" s="131">
        <f t="shared" si="42"/>
        <v>6.7656105565136526</v>
      </c>
      <c r="U161" s="131">
        <f t="shared" ref="U161" si="78">(U75/U$10)*100</f>
        <v>7.2820217484243708</v>
      </c>
    </row>
    <row r="162" spans="1:21" x14ac:dyDescent="0.35">
      <c r="A162" s="111" t="s">
        <v>132</v>
      </c>
      <c r="B162" s="419"/>
      <c r="C162" s="114" t="s">
        <v>61</v>
      </c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</row>
    <row r="163" spans="1:21" x14ac:dyDescent="0.35">
      <c r="A163" s="111" t="s">
        <v>132</v>
      </c>
      <c r="B163" s="419"/>
      <c r="C163" s="114" t="s">
        <v>62</v>
      </c>
      <c r="D163" s="131"/>
      <c r="E163" s="131">
        <f t="shared" si="73"/>
        <v>1.1538717104151166</v>
      </c>
      <c r="F163" s="131">
        <f t="shared" si="73"/>
        <v>1.207066710392608</v>
      </c>
      <c r="G163" s="131">
        <f t="shared" si="73"/>
        <v>1.7601010073167496</v>
      </c>
      <c r="H163" s="131">
        <f t="shared" si="73"/>
        <v>1.7088796943559699</v>
      </c>
      <c r="I163" s="131">
        <f t="shared" si="73"/>
        <v>1.6535682673056107</v>
      </c>
      <c r="J163" s="131">
        <f t="shared" si="73"/>
        <v>1.8133865192859853</v>
      </c>
      <c r="K163" s="131">
        <f t="shared" si="73"/>
        <v>1.5863610832482591</v>
      </c>
      <c r="L163" s="131">
        <f t="shared" si="73"/>
        <v>1.420910020388396</v>
      </c>
      <c r="M163" s="131">
        <f t="shared" si="73"/>
        <v>1.311454487564391</v>
      </c>
      <c r="N163" s="131">
        <f t="shared" si="73"/>
        <v>1.2036284049999253</v>
      </c>
      <c r="O163" s="131">
        <f t="shared" si="73"/>
        <v>1.44273520170511</v>
      </c>
      <c r="P163" s="131">
        <f t="shared" si="73"/>
        <v>1.0827807282172546</v>
      </c>
      <c r="Q163" s="131">
        <f t="shared" si="73"/>
        <v>1.0154920833037973</v>
      </c>
      <c r="R163" s="131">
        <f t="shared" si="73"/>
        <v>0.94941294364602324</v>
      </c>
      <c r="S163" s="131">
        <f t="shared" si="42"/>
        <v>1.114809349661382</v>
      </c>
      <c r="T163" s="131">
        <f t="shared" si="42"/>
        <v>0</v>
      </c>
      <c r="U163" s="131">
        <f t="shared" ref="U163" si="79">(U77/U$10)*100</f>
        <v>0</v>
      </c>
    </row>
    <row r="164" spans="1:21" x14ac:dyDescent="0.35">
      <c r="A164" s="111" t="s">
        <v>132</v>
      </c>
      <c r="B164" s="423"/>
      <c r="C164" s="133" t="s">
        <v>63</v>
      </c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</row>
    <row r="165" spans="1:21" x14ac:dyDescent="0.35">
      <c r="A165" s="111" t="s">
        <v>132</v>
      </c>
      <c r="B165" s="421" t="s">
        <v>94</v>
      </c>
      <c r="C165" s="135" t="s">
        <v>59</v>
      </c>
      <c r="D165" s="125"/>
      <c r="E165" s="125">
        <f t="shared" si="73"/>
        <v>4.3929086585525665</v>
      </c>
      <c r="F165" s="125">
        <f t="shared" si="73"/>
        <v>5.1159750603083474</v>
      </c>
      <c r="G165" s="125">
        <f t="shared" si="73"/>
        <v>5.8110822970627769</v>
      </c>
      <c r="H165" s="125">
        <f t="shared" si="73"/>
        <v>3.0005870617844028</v>
      </c>
      <c r="I165" s="125">
        <f t="shared" si="73"/>
        <v>5.0378137216325207</v>
      </c>
      <c r="J165" s="125">
        <f t="shared" si="73"/>
        <v>4.3940131346366273</v>
      </c>
      <c r="K165" s="125">
        <f t="shared" si="73"/>
        <v>5.8371041239841457</v>
      </c>
      <c r="L165" s="125">
        <f t="shared" si="73"/>
        <v>6.9296145108021321</v>
      </c>
      <c r="M165" s="125">
        <f t="shared" si="73"/>
        <v>7.5065304161428896</v>
      </c>
      <c r="N165" s="125">
        <f t="shared" si="73"/>
        <v>6.1541609651544933</v>
      </c>
      <c r="O165" s="125">
        <f t="shared" si="73"/>
        <v>7.7066041730326162</v>
      </c>
      <c r="P165" s="125">
        <f t="shared" si="73"/>
        <v>9.3581740160961022</v>
      </c>
      <c r="Q165" s="125">
        <f t="shared" si="73"/>
        <v>7.6701054208499357</v>
      </c>
      <c r="R165" s="125">
        <f t="shared" si="73"/>
        <v>9.0924003354331369</v>
      </c>
      <c r="S165" s="125">
        <f t="shared" si="42"/>
        <v>9.8314292278154962</v>
      </c>
      <c r="T165" s="125">
        <f t="shared" si="42"/>
        <v>9.2107252946019678</v>
      </c>
      <c r="U165" s="125">
        <f t="shared" ref="U165" si="80">(U79/U$10)*100</f>
        <v>7.7197568884909238</v>
      </c>
    </row>
    <row r="166" spans="1:21" x14ac:dyDescent="0.35">
      <c r="A166" s="111" t="s">
        <v>132</v>
      </c>
      <c r="B166" s="421"/>
      <c r="C166" s="114" t="s">
        <v>60</v>
      </c>
      <c r="D166" s="131"/>
      <c r="E166" s="131">
        <f t="shared" si="73"/>
        <v>1.8474279901626804</v>
      </c>
      <c r="F166" s="131">
        <f t="shared" si="73"/>
        <v>3.5991586115439822</v>
      </c>
      <c r="G166" s="131">
        <f t="shared" si="73"/>
        <v>3.1433005589119603</v>
      </c>
      <c r="H166" s="131">
        <f t="shared" si="73"/>
        <v>1.4490318367233033</v>
      </c>
      <c r="I166" s="131">
        <f t="shared" si="73"/>
        <v>2.4601379729246022</v>
      </c>
      <c r="J166" s="131">
        <f t="shared" si="73"/>
        <v>2.2884874324470532</v>
      </c>
      <c r="K166" s="131">
        <f t="shared" si="73"/>
        <v>3.6245397243765409</v>
      </c>
      <c r="L166" s="131">
        <f t="shared" si="73"/>
        <v>4.5563752047237429</v>
      </c>
      <c r="M166" s="131">
        <f t="shared" si="73"/>
        <v>5.4018437593585684</v>
      </c>
      <c r="N166" s="131">
        <f t="shared" si="73"/>
        <v>3.6587310465500797</v>
      </c>
      <c r="O166" s="131">
        <f t="shared" si="73"/>
        <v>4.7672885799085432</v>
      </c>
      <c r="P166" s="131">
        <f t="shared" si="73"/>
        <v>4.5127034430068509</v>
      </c>
      <c r="Q166" s="131">
        <f t="shared" si="73"/>
        <v>4.2351029527236603</v>
      </c>
      <c r="R166" s="131">
        <f t="shared" si="73"/>
        <v>4.6036038232807721</v>
      </c>
      <c r="S166" s="131">
        <f t="shared" si="42"/>
        <v>4.3411203593390058</v>
      </c>
      <c r="T166" s="131">
        <f t="shared" si="42"/>
        <v>6.0063671175126352</v>
      </c>
      <c r="U166" s="131">
        <f t="shared" ref="U166" si="81">(U80/U$10)*100</f>
        <v>3.7861500212020913</v>
      </c>
    </row>
    <row r="167" spans="1:21" x14ac:dyDescent="0.35">
      <c r="A167" s="111" t="s">
        <v>132</v>
      </c>
      <c r="B167" s="421"/>
      <c r="C167" s="114" t="s">
        <v>61</v>
      </c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</row>
    <row r="168" spans="1:21" x14ac:dyDescent="0.35">
      <c r="A168" s="111" t="s">
        <v>132</v>
      </c>
      <c r="B168" s="421"/>
      <c r="C168" s="114" t="s">
        <v>62</v>
      </c>
      <c r="D168" s="131"/>
      <c r="E168" s="131">
        <f t="shared" si="73"/>
        <v>0.99155116056344106</v>
      </c>
      <c r="F168" s="131">
        <f t="shared" si="73"/>
        <v>0.53378541203747021</v>
      </c>
      <c r="G168" s="131">
        <f t="shared" si="73"/>
        <v>1.7483281461473286</v>
      </c>
      <c r="H168" s="131">
        <f t="shared" si="73"/>
        <v>1.18905682791085</v>
      </c>
      <c r="I168" s="131">
        <f t="shared" si="73"/>
        <v>1.0607238199527667</v>
      </c>
      <c r="J168" s="131">
        <f t="shared" si="73"/>
        <v>1.2628936587903226</v>
      </c>
      <c r="K168" s="131">
        <f t="shared" si="73"/>
        <v>0.90436747242237381</v>
      </c>
      <c r="L168" s="131">
        <f t="shared" si="73"/>
        <v>0.73385693974526689</v>
      </c>
      <c r="M168" s="131">
        <f t="shared" si="73"/>
        <v>0.4417640683317664</v>
      </c>
      <c r="N168" s="131">
        <f t="shared" si="73"/>
        <v>0.56106848599866987</v>
      </c>
      <c r="O168" s="131">
        <f t="shared" si="73"/>
        <v>1.0984185489141203</v>
      </c>
      <c r="P168" s="131">
        <f t="shared" si="73"/>
        <v>3.0317441822467708</v>
      </c>
      <c r="Q168" s="131">
        <f t="shared" si="73"/>
        <v>2.0523393067454885</v>
      </c>
      <c r="R168" s="131">
        <f t="shared" si="73"/>
        <v>2.2692917416595111</v>
      </c>
      <c r="S168" s="131">
        <f t="shared" si="42"/>
        <v>2.542851747680944</v>
      </c>
      <c r="T168" s="131">
        <f t="shared" si="42"/>
        <v>0</v>
      </c>
      <c r="U168" s="131">
        <f t="shared" ref="U168" si="82">(U82/U$10)*100</f>
        <v>0</v>
      </c>
    </row>
    <row r="169" spans="1:21" x14ac:dyDescent="0.35">
      <c r="A169" s="111" t="s">
        <v>132</v>
      </c>
      <c r="B169" s="424"/>
      <c r="C169" s="139" t="s">
        <v>63</v>
      </c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</row>
    <row r="170" spans="1:21" x14ac:dyDescent="0.35">
      <c r="A170" s="111" t="s">
        <v>132</v>
      </c>
    </row>
    <row r="171" spans="1:21" x14ac:dyDescent="0.35">
      <c r="A171" s="111" t="s">
        <v>132</v>
      </c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</row>
    <row r="172" spans="1:21" ht="15" customHeight="1" x14ac:dyDescent="0.35">
      <c r="A172" s="111" t="s">
        <v>132</v>
      </c>
      <c r="B172" s="117" t="s">
        <v>75</v>
      </c>
      <c r="C172" s="117" t="s">
        <v>58</v>
      </c>
      <c r="D172" s="118">
        <v>1999</v>
      </c>
      <c r="E172" s="118">
        <v>2000</v>
      </c>
      <c r="F172" s="118">
        <v>2001</v>
      </c>
      <c r="G172" s="118">
        <v>2002</v>
      </c>
      <c r="H172" s="118">
        <v>2003</v>
      </c>
      <c r="I172" s="118">
        <v>2004</v>
      </c>
      <c r="J172" s="118">
        <v>2005</v>
      </c>
      <c r="K172" s="118">
        <v>2006</v>
      </c>
      <c r="L172" s="118">
        <v>2007</v>
      </c>
      <c r="M172" s="118">
        <v>2008</v>
      </c>
      <c r="N172" s="118">
        <v>2009</v>
      </c>
      <c r="O172" s="118">
        <v>2010</v>
      </c>
      <c r="P172" s="118">
        <v>2011</v>
      </c>
      <c r="Q172" s="118">
        <v>2012</v>
      </c>
      <c r="R172" s="118">
        <v>2013</v>
      </c>
      <c r="S172" s="118">
        <v>2014</v>
      </c>
      <c r="T172" s="118">
        <v>2015</v>
      </c>
      <c r="U172" s="118">
        <v>2016</v>
      </c>
    </row>
    <row r="173" spans="1:21" ht="15" customHeight="1" x14ac:dyDescent="0.35">
      <c r="A173" s="111" t="s">
        <v>132</v>
      </c>
      <c r="B173" s="415" t="s">
        <v>0</v>
      </c>
      <c r="C173" s="120" t="s">
        <v>125</v>
      </c>
      <c r="D173" s="155"/>
      <c r="E173" s="155">
        <f t="shared" ref="E173:U173" si="83">(E8/E$87)*100</f>
        <v>2.996914765190787</v>
      </c>
      <c r="F173" s="155">
        <f t="shared" si="83"/>
        <v>4.4546499129957358</v>
      </c>
      <c r="G173" s="155">
        <f t="shared" si="83"/>
        <v>3.7555767530969377</v>
      </c>
      <c r="H173" s="155">
        <f t="shared" si="83"/>
        <v>3.7730803458848152</v>
      </c>
      <c r="I173" s="155">
        <f t="shared" si="83"/>
        <v>3.8914977589825908</v>
      </c>
      <c r="J173" s="155">
        <f t="shared" si="83"/>
        <v>4.3815334490645466</v>
      </c>
      <c r="K173" s="155">
        <f t="shared" si="83"/>
        <v>4.3702463555423581</v>
      </c>
      <c r="L173" s="155">
        <f t="shared" si="83"/>
        <v>5.8033221907245194</v>
      </c>
      <c r="M173" s="155">
        <f t="shared" si="83"/>
        <v>6.2751455656962181</v>
      </c>
      <c r="N173" s="155">
        <f t="shared" si="83"/>
        <v>8.4172841547448023</v>
      </c>
      <c r="O173" s="155">
        <f t="shared" si="83"/>
        <v>6.7709988628772084</v>
      </c>
      <c r="P173" s="155">
        <f t="shared" si="83"/>
        <v>7.1720346054112483</v>
      </c>
      <c r="Q173" s="155">
        <f t="shared" si="83"/>
        <v>7.6433574361870704</v>
      </c>
      <c r="R173" s="155">
        <f t="shared" si="83"/>
        <v>8.6496328415714618</v>
      </c>
      <c r="S173" s="155">
        <f t="shared" si="83"/>
        <v>8.4836112301737625</v>
      </c>
      <c r="T173" s="155">
        <f t="shared" si="83"/>
        <v>6.6820870635717968</v>
      </c>
      <c r="U173" s="155">
        <f t="shared" si="83"/>
        <v>4.5664531907553743</v>
      </c>
    </row>
    <row r="174" spans="1:21" ht="15" customHeight="1" x14ac:dyDescent="0.35">
      <c r="A174" s="111" t="s">
        <v>132</v>
      </c>
      <c r="B174" s="416"/>
      <c r="C174" s="120" t="s">
        <v>124</v>
      </c>
      <c r="D174" s="155"/>
      <c r="E174" s="155">
        <f t="shared" ref="E174:U174" si="84">(E9/E$87)*100</f>
        <v>2.996914765190787</v>
      </c>
      <c r="F174" s="155">
        <f t="shared" si="84"/>
        <v>3.879450334512577</v>
      </c>
      <c r="G174" s="155">
        <f t="shared" si="84"/>
        <v>3.185792020316073</v>
      </c>
      <c r="H174" s="155">
        <f t="shared" si="84"/>
        <v>3.1095884514127299</v>
      </c>
      <c r="I174" s="155">
        <f t="shared" si="84"/>
        <v>2.9701767381937993</v>
      </c>
      <c r="J174" s="155">
        <f t="shared" si="84"/>
        <v>3.4974920092545778</v>
      </c>
      <c r="K174" s="155">
        <f t="shared" si="84"/>
        <v>3.6359815247800196</v>
      </c>
      <c r="L174" s="155">
        <f t="shared" si="84"/>
        <v>4.7664274260448369</v>
      </c>
      <c r="M174" s="155">
        <f t="shared" si="84"/>
        <v>4.3048402418728271</v>
      </c>
      <c r="N174" s="155">
        <f t="shared" si="84"/>
        <v>5.7498230565127706</v>
      </c>
      <c r="O174" s="155">
        <f t="shared" si="84"/>
        <v>4.6734242268734727</v>
      </c>
      <c r="P174" s="155">
        <f t="shared" si="84"/>
        <v>5.2295049546574095</v>
      </c>
      <c r="Q174" s="155">
        <f t="shared" si="84"/>
        <v>6.0733424888334033</v>
      </c>
      <c r="R174" s="155">
        <f t="shared" si="84"/>
        <v>6.6766267795006868</v>
      </c>
      <c r="S174" s="155">
        <f t="shared" si="84"/>
        <v>6.7300721907653909</v>
      </c>
      <c r="T174" s="155">
        <f t="shared" si="84"/>
        <v>4.7682256740797087</v>
      </c>
      <c r="U174" s="155">
        <f t="shared" si="84"/>
        <v>3.9743617452116866</v>
      </c>
    </row>
    <row r="175" spans="1:21" ht="15" customHeight="1" x14ac:dyDescent="0.35">
      <c r="A175" s="111" t="s">
        <v>132</v>
      </c>
      <c r="B175" s="416"/>
      <c r="C175" s="258" t="s">
        <v>126</v>
      </c>
      <c r="D175" s="155"/>
      <c r="E175" s="155">
        <f t="shared" ref="E175:U175" si="85">(E10/E$87)*100</f>
        <v>2.9967473137366238</v>
      </c>
      <c r="F175" s="155">
        <f t="shared" si="85"/>
        <v>3.8796030052649457</v>
      </c>
      <c r="G175" s="155">
        <f t="shared" si="85"/>
        <v>3.185796605195363</v>
      </c>
      <c r="H175" s="155">
        <f t="shared" si="85"/>
        <v>3.1097568492893757</v>
      </c>
      <c r="I175" s="155">
        <f t="shared" si="85"/>
        <v>2.9701253534650736</v>
      </c>
      <c r="J175" s="155">
        <f t="shared" si="85"/>
        <v>3.4975662232498443</v>
      </c>
      <c r="K175" s="155">
        <f t="shared" si="85"/>
        <v>3.6359607550799589</v>
      </c>
      <c r="L175" s="155">
        <f t="shared" si="85"/>
        <v>4.7663137021838917</v>
      </c>
      <c r="M175" s="155">
        <f t="shared" si="85"/>
        <v>4.3048055172696431</v>
      </c>
      <c r="N175" s="155">
        <f t="shared" si="85"/>
        <v>5.7498706037245482</v>
      </c>
      <c r="O175" s="155">
        <f t="shared" si="85"/>
        <v>4.6734807344734266</v>
      </c>
      <c r="P175" s="155">
        <f t="shared" si="85"/>
        <v>5.2295568462661794</v>
      </c>
      <c r="Q175" s="155">
        <f t="shared" si="85"/>
        <v>5.6900451159698608</v>
      </c>
      <c r="R175" s="155">
        <f t="shared" si="85"/>
        <v>5.816006505418331</v>
      </c>
      <c r="S175" s="155">
        <f t="shared" si="85"/>
        <v>5.9830764011550466</v>
      </c>
      <c r="T175" s="155">
        <f t="shared" si="85"/>
        <v>4.1983864440919731</v>
      </c>
      <c r="U175" s="155">
        <f t="shared" si="85"/>
        <v>3.4720868444669097</v>
      </c>
    </row>
    <row r="176" spans="1:21" ht="15.65" customHeight="1" x14ac:dyDescent="0.35">
      <c r="A176" s="111" t="s">
        <v>132</v>
      </c>
      <c r="B176" s="416"/>
      <c r="C176" s="120" t="s">
        <v>123</v>
      </c>
      <c r="D176" s="155"/>
      <c r="E176" s="155">
        <f t="shared" ref="E176:R176" si="86">(E11/E$87)*100</f>
        <v>2.996914765190787</v>
      </c>
      <c r="F176" s="155">
        <f t="shared" si="86"/>
        <v>3.879450334512577</v>
      </c>
      <c r="G176" s="155">
        <f t="shared" si="86"/>
        <v>3.185792020316073</v>
      </c>
      <c r="H176" s="155">
        <f t="shared" si="86"/>
        <v>3.1095884514127299</v>
      </c>
      <c r="I176" s="155">
        <f t="shared" si="86"/>
        <v>2.9701767381937993</v>
      </c>
      <c r="J176" s="155">
        <f t="shared" si="86"/>
        <v>3.4974920092545778</v>
      </c>
      <c r="K176" s="155">
        <f t="shared" si="86"/>
        <v>3.6359815247800196</v>
      </c>
      <c r="L176" s="155">
        <f t="shared" si="86"/>
        <v>4.7664274260448369</v>
      </c>
      <c r="M176" s="155">
        <f t="shared" si="86"/>
        <v>4.3048402418728271</v>
      </c>
      <c r="N176" s="155">
        <f t="shared" si="86"/>
        <v>5.7498230565127706</v>
      </c>
      <c r="O176" s="155">
        <f t="shared" si="86"/>
        <v>4.6734242268734727</v>
      </c>
      <c r="P176" s="155">
        <f t="shared" si="86"/>
        <v>5.2295049546574095</v>
      </c>
      <c r="Q176" s="155">
        <f t="shared" si="86"/>
        <v>6.0733424888334033</v>
      </c>
      <c r="R176" s="155">
        <f t="shared" si="86"/>
        <v>6.6766267795006868</v>
      </c>
      <c r="S176" s="155">
        <f t="shared" ref="S176:T176" si="87">(S11/S$87)*100</f>
        <v>6.7300721907653909</v>
      </c>
      <c r="T176" s="155">
        <f t="shared" si="87"/>
        <v>4.7682256740797087</v>
      </c>
      <c r="U176" s="155">
        <f t="shared" ref="U176" si="88">(U11/U$87)*100</f>
        <v>3.9743617452116866</v>
      </c>
    </row>
    <row r="177" spans="1:21" ht="15" customHeight="1" x14ac:dyDescent="0.35">
      <c r="A177" s="111" t="s">
        <v>132</v>
      </c>
      <c r="B177" s="416"/>
      <c r="C177" s="114" t="s">
        <v>117</v>
      </c>
      <c r="D177" s="155"/>
      <c r="E177" s="155">
        <f t="shared" ref="E177:R177" si="89">(E12/E$87)*100</f>
        <v>1.2544897401345603</v>
      </c>
      <c r="F177" s="155">
        <f t="shared" si="89"/>
        <v>2.2917764366772784</v>
      </c>
      <c r="G177" s="155">
        <f t="shared" si="89"/>
        <v>1.4727522490757083</v>
      </c>
      <c r="H177" s="155">
        <f t="shared" si="89"/>
        <v>1.4022655088215314</v>
      </c>
      <c r="I177" s="155">
        <f t="shared" si="89"/>
        <v>1.5167564546630188</v>
      </c>
      <c r="J177" s="155">
        <f t="shared" si="89"/>
        <v>1.7206810992603394</v>
      </c>
      <c r="K177" s="155">
        <f t="shared" si="89"/>
        <v>1.6295995290415681</v>
      </c>
      <c r="L177" s="155">
        <f t="shared" si="89"/>
        <v>2.5738159750575309</v>
      </c>
      <c r="M177" s="155">
        <f t="shared" si="89"/>
        <v>2.4743431919631234</v>
      </c>
      <c r="N177" s="155">
        <f t="shared" si="89"/>
        <v>3.3722582319918675</v>
      </c>
      <c r="O177" s="155">
        <f t="shared" si="89"/>
        <v>2.2977516130689786</v>
      </c>
      <c r="P177" s="155">
        <f t="shared" si="89"/>
        <v>2.6914278892842969</v>
      </c>
      <c r="Q177" s="155">
        <f t="shared" si="89"/>
        <v>2.9721185113814284</v>
      </c>
      <c r="R177" s="155">
        <f t="shared" si="89"/>
        <v>3.3349894510462392</v>
      </c>
      <c r="S177" s="155">
        <f t="shared" ref="S177:T177" si="90">(S12/S$87)*100</f>
        <v>3.6763025631881017</v>
      </c>
      <c r="T177" s="155">
        <f t="shared" si="90"/>
        <v>3.6010969433712994</v>
      </c>
      <c r="U177" s="155">
        <f t="shared" ref="U177" si="91">(U12/U$87)*100</f>
        <v>2.770415468870782</v>
      </c>
    </row>
    <row r="178" spans="1:21" ht="15" customHeight="1" x14ac:dyDescent="0.35">
      <c r="A178" s="111" t="s">
        <v>132</v>
      </c>
      <c r="B178" s="416"/>
      <c r="C178" s="258" t="s">
        <v>118</v>
      </c>
      <c r="D178" s="155"/>
      <c r="E178" s="155">
        <f t="shared" ref="E178:R178" si="92">(E13/E$87)*100</f>
        <v>0</v>
      </c>
      <c r="F178" s="155">
        <f t="shared" si="92"/>
        <v>0</v>
      </c>
      <c r="G178" s="155">
        <f t="shared" si="92"/>
        <v>0</v>
      </c>
      <c r="H178" s="155">
        <f t="shared" si="92"/>
        <v>0</v>
      </c>
      <c r="I178" s="155">
        <f t="shared" si="92"/>
        <v>0</v>
      </c>
      <c r="J178" s="155">
        <f t="shared" si="92"/>
        <v>0</v>
      </c>
      <c r="K178" s="155">
        <f t="shared" si="92"/>
        <v>0</v>
      </c>
      <c r="L178" s="155">
        <f t="shared" si="92"/>
        <v>0</v>
      </c>
      <c r="M178" s="155">
        <f t="shared" si="92"/>
        <v>0</v>
      </c>
      <c r="N178" s="155">
        <f t="shared" si="92"/>
        <v>0</v>
      </c>
      <c r="O178" s="155">
        <f t="shared" si="92"/>
        <v>0</v>
      </c>
      <c r="P178" s="155">
        <f t="shared" si="92"/>
        <v>0</v>
      </c>
      <c r="Q178" s="155">
        <f t="shared" si="92"/>
        <v>0.3832951945080092</v>
      </c>
      <c r="R178" s="155">
        <f t="shared" si="92"/>
        <v>0.86066514003577776</v>
      </c>
      <c r="S178" s="155">
        <f t="shared" ref="S178:T178" si="93">(S13/S$87)*100</f>
        <v>0.7469636028610489</v>
      </c>
      <c r="T178" s="155">
        <f t="shared" si="93"/>
        <v>0.56986508397221614</v>
      </c>
      <c r="U178" s="155">
        <f t="shared" ref="U178" si="94">(U13/U$87)*100</f>
        <v>0.50227490074477643</v>
      </c>
    </row>
    <row r="179" spans="1:21" ht="15" customHeight="1" x14ac:dyDescent="0.35">
      <c r="A179" s="111" t="s">
        <v>132</v>
      </c>
      <c r="B179" s="416"/>
      <c r="C179" s="258" t="s">
        <v>119</v>
      </c>
      <c r="D179" s="155"/>
      <c r="E179" s="155">
        <f t="shared" ref="E179:R179" si="95">(E14/E$87)*100</f>
        <v>0.99433481304937876</v>
      </c>
      <c r="F179" s="155">
        <f t="shared" si="95"/>
        <v>0.69814938831353424</v>
      </c>
      <c r="G179" s="155">
        <f t="shared" si="95"/>
        <v>0.94466501632541588</v>
      </c>
      <c r="H179" s="155">
        <f t="shared" si="95"/>
        <v>1.0184907628192181</v>
      </c>
      <c r="I179" s="155">
        <f t="shared" si="95"/>
        <v>0.73858219435797789</v>
      </c>
      <c r="J179" s="155">
        <f t="shared" si="95"/>
        <v>1.1012385255588613</v>
      </c>
      <c r="K179" s="155">
        <f t="shared" si="95"/>
        <v>1.2254453927866256</v>
      </c>
      <c r="L179" s="155">
        <f t="shared" si="95"/>
        <v>1.3651394741481702</v>
      </c>
      <c r="M179" s="155">
        <f t="shared" si="95"/>
        <v>0.85754839685307038</v>
      </c>
      <c r="N179" s="155">
        <f t="shared" si="95"/>
        <v>1.1963430992357034</v>
      </c>
      <c r="O179" s="155">
        <f t="shared" si="95"/>
        <v>1.3491074414134818</v>
      </c>
      <c r="P179" s="155">
        <f t="shared" si="95"/>
        <v>1.7463287987339771</v>
      </c>
      <c r="Q179" s="155">
        <f t="shared" si="95"/>
        <v>1.7932629994922022</v>
      </c>
      <c r="R179" s="155">
        <f t="shared" si="95"/>
        <v>1.4599967303942165</v>
      </c>
      <c r="S179" s="155">
        <f t="shared" ref="S179:T179" si="96">(S14/S$87)*100</f>
        <v>1.7060650051208288</v>
      </c>
      <c r="T179" s="155">
        <f t="shared" si="96"/>
        <v>0</v>
      </c>
      <c r="U179" s="155">
        <f t="shared" ref="U179" si="97">(U14/U$87)*100</f>
        <v>0</v>
      </c>
    </row>
    <row r="180" spans="1:21" ht="15" customHeight="1" x14ac:dyDescent="0.35">
      <c r="A180" s="111" t="s">
        <v>132</v>
      </c>
      <c r="B180" s="416"/>
      <c r="C180" s="258" t="s">
        <v>120</v>
      </c>
      <c r="D180" s="155"/>
      <c r="E180" s="155">
        <f t="shared" ref="E180:R180" si="98">(E15/E$87)*100</f>
        <v>0.74809021200684789</v>
      </c>
      <c r="F180" s="155">
        <f t="shared" si="98"/>
        <v>0.88952450952176443</v>
      </c>
      <c r="G180" s="155">
        <f t="shared" si="98"/>
        <v>0.76837475491494889</v>
      </c>
      <c r="H180" s="155">
        <f t="shared" si="98"/>
        <v>0.68883217977198041</v>
      </c>
      <c r="I180" s="155">
        <f t="shared" si="98"/>
        <v>0.71483808917280234</v>
      </c>
      <c r="J180" s="155">
        <f t="shared" si="98"/>
        <v>0.6755723844353767</v>
      </c>
      <c r="K180" s="155">
        <f t="shared" si="98"/>
        <v>0.78093660295182576</v>
      </c>
      <c r="L180" s="155">
        <f t="shared" si="98"/>
        <v>0.82747197683913587</v>
      </c>
      <c r="M180" s="155">
        <f t="shared" si="98"/>
        <v>0.97294865305663347</v>
      </c>
      <c r="N180" s="155">
        <f t="shared" si="98"/>
        <v>1.1812217252851995</v>
      </c>
      <c r="O180" s="155">
        <f t="shared" si="98"/>
        <v>1.0265651723910123</v>
      </c>
      <c r="P180" s="155">
        <f t="shared" si="98"/>
        <v>0.791748266639135</v>
      </c>
      <c r="Q180" s="155">
        <f t="shared" si="98"/>
        <v>0.92466578345176442</v>
      </c>
      <c r="R180" s="155">
        <f t="shared" si="98"/>
        <v>1.0209754580244532</v>
      </c>
      <c r="S180" s="155">
        <f t="shared" ref="S180:T180" si="99">(S15/S$87)*100</f>
        <v>0.60074101959541126</v>
      </c>
      <c r="T180" s="155">
        <f t="shared" si="99"/>
        <v>0.59726364673619314</v>
      </c>
      <c r="U180" s="155">
        <f t="shared" ref="U180" si="100">(U15/U$87)*100</f>
        <v>0.70167137559612802</v>
      </c>
    </row>
    <row r="181" spans="1:21" ht="15" customHeight="1" x14ac:dyDescent="0.35">
      <c r="A181" s="111" t="s">
        <v>132</v>
      </c>
      <c r="B181" s="416"/>
      <c r="C181" s="120" t="s">
        <v>121</v>
      </c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</row>
    <row r="182" spans="1:21" ht="15" customHeight="1" x14ac:dyDescent="0.35">
      <c r="A182" s="111" t="s">
        <v>132</v>
      </c>
      <c r="B182" s="416"/>
      <c r="C182" s="120" t="s">
        <v>122</v>
      </c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</row>
    <row r="183" spans="1:21" ht="15" customHeight="1" x14ac:dyDescent="0.35">
      <c r="A183" s="111" t="s">
        <v>132</v>
      </c>
      <c r="B183" s="417"/>
      <c r="C183" s="127" t="s">
        <v>116</v>
      </c>
      <c r="D183" s="156"/>
      <c r="E183" s="156">
        <f t="shared" ref="E183:R183" si="101">(E18/E$87)*100</f>
        <v>0</v>
      </c>
      <c r="F183" s="156">
        <f t="shared" si="101"/>
        <v>0.57519957848315928</v>
      </c>
      <c r="G183" s="156">
        <f t="shared" si="101"/>
        <v>0.56978473278086439</v>
      </c>
      <c r="H183" s="156">
        <f t="shared" si="101"/>
        <v>0.66349189447208501</v>
      </c>
      <c r="I183" s="156">
        <f t="shared" si="101"/>
        <v>0.9213210207887913</v>
      </c>
      <c r="J183" s="156">
        <f t="shared" si="101"/>
        <v>0.88404143980996952</v>
      </c>
      <c r="K183" s="156">
        <f t="shared" si="101"/>
        <v>0.73426483076233795</v>
      </c>
      <c r="L183" s="156">
        <f t="shared" si="101"/>
        <v>1.0368947646796822</v>
      </c>
      <c r="M183" s="156">
        <f t="shared" si="101"/>
        <v>1.9703053238233903</v>
      </c>
      <c r="N183" s="156">
        <f t="shared" si="101"/>
        <v>2.6674610982320313</v>
      </c>
      <c r="O183" s="156">
        <f t="shared" si="101"/>
        <v>2.0975746360037366</v>
      </c>
      <c r="P183" s="156">
        <f t="shared" si="101"/>
        <v>1.9425296507538385</v>
      </c>
      <c r="Q183" s="156">
        <f t="shared" si="101"/>
        <v>1.5700149473536675</v>
      </c>
      <c r="R183" s="156">
        <f t="shared" si="101"/>
        <v>1.9730060620707757</v>
      </c>
      <c r="S183" s="156">
        <f t="shared" ref="S183:T183" si="102">(S18/S$87)*100</f>
        <v>1.7535390394083732</v>
      </c>
      <c r="T183" s="156">
        <f t="shared" si="102"/>
        <v>1.9138613894920882</v>
      </c>
      <c r="U183" s="156">
        <f t="shared" ref="U183" si="103">(U18/U$87)*100</f>
        <v>0.59209144554368676</v>
      </c>
    </row>
    <row r="184" spans="1:21" x14ac:dyDescent="0.35">
      <c r="A184" s="111" t="s">
        <v>132</v>
      </c>
      <c r="B184" s="419" t="s">
        <v>4</v>
      </c>
      <c r="C184" s="120" t="s">
        <v>59</v>
      </c>
      <c r="D184" s="157"/>
      <c r="E184" s="157">
        <f t="shared" ref="E184:R184" si="104">(E19/E$87)*100</f>
        <v>0.64472714156160005</v>
      </c>
      <c r="F184" s="157">
        <f t="shared" si="104"/>
        <v>1.0203286726639422</v>
      </c>
      <c r="G184" s="157">
        <f t="shared" si="104"/>
        <v>0.66309808662488645</v>
      </c>
      <c r="H184" s="157">
        <f t="shared" si="104"/>
        <v>0.66803868947454159</v>
      </c>
      <c r="I184" s="157">
        <f t="shared" si="104"/>
        <v>0.56226903634291769</v>
      </c>
      <c r="J184" s="157">
        <f t="shared" si="104"/>
        <v>0.59623586342855639</v>
      </c>
      <c r="K184" s="157">
        <f t="shared" si="104"/>
        <v>0.22958393231398183</v>
      </c>
      <c r="L184" s="157">
        <f t="shared" si="104"/>
        <v>0.32119214042704697</v>
      </c>
      <c r="M184" s="157">
        <f t="shared" si="104"/>
        <v>0.29981719563756154</v>
      </c>
      <c r="N184" s="157">
        <f t="shared" si="104"/>
        <v>0.33642848352094634</v>
      </c>
      <c r="O184" s="157">
        <f t="shared" si="104"/>
        <v>0.27674782041255486</v>
      </c>
      <c r="P184" s="157">
        <f t="shared" si="104"/>
        <v>0.29126537778761674</v>
      </c>
      <c r="Q184" s="157">
        <f t="shared" si="104"/>
        <v>0.30231766508567448</v>
      </c>
      <c r="R184" s="157">
        <f t="shared" si="104"/>
        <v>0.32625757346777851</v>
      </c>
      <c r="S184" s="157">
        <f t="shared" ref="S184:T184" si="105">(S19/S$87)*100</f>
        <v>0.37634873808041469</v>
      </c>
      <c r="T184" s="157">
        <f t="shared" si="105"/>
        <v>0.15407292674080339</v>
      </c>
      <c r="U184" s="157">
        <f t="shared" ref="U184" si="106">(U19/U$87)*100</f>
        <v>0.13699251962520467</v>
      </c>
    </row>
    <row r="185" spans="1:21" x14ac:dyDescent="0.35">
      <c r="A185" s="111" t="s">
        <v>132</v>
      </c>
      <c r="B185" s="419"/>
      <c r="C185" s="258" t="s">
        <v>60</v>
      </c>
      <c r="D185" s="157"/>
      <c r="E185" s="157">
        <f t="shared" ref="E185:R185" si="107">(E20/E$87)*100</f>
        <v>0.55730616159777202</v>
      </c>
      <c r="F185" s="157">
        <f t="shared" si="107"/>
        <v>0.95953296713748915</v>
      </c>
      <c r="G185" s="157">
        <f t="shared" si="107"/>
        <v>0.57922569877658026</v>
      </c>
      <c r="H185" s="157">
        <f t="shared" si="107"/>
        <v>0.59407640981727228</v>
      </c>
      <c r="I185" s="157">
        <f t="shared" si="107"/>
        <v>0.49440679821557909</v>
      </c>
      <c r="J185" s="157">
        <f t="shared" si="107"/>
        <v>0.52633434260779466</v>
      </c>
      <c r="K185" s="157">
        <f t="shared" si="107"/>
        <v>0.13453937969407237</v>
      </c>
      <c r="L185" s="157">
        <f t="shared" si="107"/>
        <v>0.23882214110207342</v>
      </c>
      <c r="M185" s="157">
        <f t="shared" si="107"/>
        <v>0.2396041939895894</v>
      </c>
      <c r="N185" s="157">
        <f t="shared" si="107"/>
        <v>0.26008798430504287</v>
      </c>
      <c r="O185" s="157">
        <f t="shared" si="107"/>
        <v>0.21037858685875283</v>
      </c>
      <c r="P185" s="157">
        <f t="shared" si="107"/>
        <v>0.23625028390346567</v>
      </c>
      <c r="Q185" s="157">
        <f t="shared" si="107"/>
        <v>0.22549369698767252</v>
      </c>
      <c r="R185" s="157">
        <f t="shared" si="107"/>
        <v>0.24091548805532048</v>
      </c>
      <c r="S185" s="157">
        <f t="shared" ref="S185:T185" si="108">(S20/S$87)*100</f>
        <v>0.18958712842107694</v>
      </c>
      <c r="T185" s="157">
        <f t="shared" si="108"/>
        <v>0.13987521018282598</v>
      </c>
      <c r="U185" s="157">
        <f t="shared" ref="U185" si="109">(U20/U$87)*100</f>
        <v>0.12368593149987241</v>
      </c>
    </row>
    <row r="186" spans="1:21" x14ac:dyDescent="0.35">
      <c r="A186" s="111" t="s">
        <v>132</v>
      </c>
      <c r="B186" s="419"/>
      <c r="C186" s="258" t="s">
        <v>61</v>
      </c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</row>
    <row r="187" spans="1:21" x14ac:dyDescent="0.35">
      <c r="A187" s="111" t="s">
        <v>132</v>
      </c>
      <c r="B187" s="419"/>
      <c r="C187" s="258" t="s">
        <v>62</v>
      </c>
      <c r="D187" s="157"/>
      <c r="E187" s="157">
        <f t="shared" ref="E187:R187" si="110">(E22/E$87)*100</f>
        <v>7.5302981331312857E-2</v>
      </c>
      <c r="F187" s="157">
        <f t="shared" si="110"/>
        <v>4.6785608210723001E-2</v>
      </c>
      <c r="G187" s="157">
        <f t="shared" si="110"/>
        <v>7.0305814782959608E-2</v>
      </c>
      <c r="H187" s="157">
        <f t="shared" si="110"/>
        <v>6.1921144871394732E-2</v>
      </c>
      <c r="I187" s="157">
        <f t="shared" si="110"/>
        <v>4.643320910313814E-2</v>
      </c>
      <c r="J187" s="157">
        <f t="shared" si="110"/>
        <v>5.3391234022036944E-2</v>
      </c>
      <c r="K187" s="157">
        <f t="shared" si="110"/>
        <v>8.1181410166242085E-2</v>
      </c>
      <c r="L187" s="157">
        <f t="shared" si="110"/>
        <v>6.3384397734021228E-2</v>
      </c>
      <c r="M187" s="157">
        <f t="shared" si="110"/>
        <v>4.0487379579117952E-2</v>
      </c>
      <c r="N187" s="157">
        <f t="shared" si="110"/>
        <v>5.7730556012420567E-2</v>
      </c>
      <c r="O187" s="157">
        <f t="shared" si="110"/>
        <v>4.9554246163134696E-2</v>
      </c>
      <c r="P187" s="157">
        <f t="shared" si="110"/>
        <v>4.069848400129699E-2</v>
      </c>
      <c r="Q187" s="157">
        <f t="shared" si="110"/>
        <v>5.5364507702336509E-2</v>
      </c>
      <c r="R187" s="157">
        <f t="shared" si="110"/>
        <v>6.6396335672916293E-2</v>
      </c>
      <c r="S187" s="157">
        <f t="shared" ref="S187:T187" si="111">(S22/S$87)*100</f>
        <v>0.173843142892222</v>
      </c>
      <c r="T187" s="157">
        <f t="shared" si="111"/>
        <v>0</v>
      </c>
      <c r="U187" s="157">
        <f t="shared" ref="U187" si="112">(U22/U$87)*100</f>
        <v>0</v>
      </c>
    </row>
    <row r="188" spans="1:21" x14ac:dyDescent="0.35">
      <c r="A188" s="111" t="s">
        <v>132</v>
      </c>
      <c r="B188" s="423"/>
      <c r="C188" s="259" t="s">
        <v>63</v>
      </c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</row>
    <row r="189" spans="1:21" x14ac:dyDescent="0.35">
      <c r="A189" s="111" t="s">
        <v>132</v>
      </c>
      <c r="B189" s="419" t="s">
        <v>5</v>
      </c>
      <c r="C189" s="130" t="s">
        <v>59</v>
      </c>
      <c r="D189" s="157"/>
      <c r="E189" s="157">
        <f t="shared" ref="E189:R189" si="113">(E24/E$87)*100</f>
        <v>0.12052866318461525</v>
      </c>
      <c r="F189" s="157">
        <f t="shared" si="113"/>
        <v>0.20222642773854885</v>
      </c>
      <c r="G189" s="157">
        <f t="shared" si="113"/>
        <v>0.20647236354652437</v>
      </c>
      <c r="H189" s="157">
        <f t="shared" si="113"/>
        <v>0.16732834653412765</v>
      </c>
      <c r="I189" s="157">
        <f t="shared" si="113"/>
        <v>0.12485918931412911</v>
      </c>
      <c r="J189" s="157">
        <f t="shared" si="113"/>
        <v>0.12121347524724538</v>
      </c>
      <c r="K189" s="157">
        <f t="shared" si="113"/>
        <v>0.18519119929298408</v>
      </c>
      <c r="L189" s="157">
        <f t="shared" si="113"/>
        <v>0.20985970535937851</v>
      </c>
      <c r="M189" s="157">
        <f t="shared" si="113"/>
        <v>0.59033774987254828</v>
      </c>
      <c r="N189" s="157">
        <f t="shared" si="113"/>
        <v>0.42413567594241514</v>
      </c>
      <c r="O189" s="157">
        <f t="shared" si="113"/>
        <v>0.2375744389947882</v>
      </c>
      <c r="P189" s="157">
        <f t="shared" si="113"/>
        <v>0.14752614794899746</v>
      </c>
      <c r="Q189" s="157">
        <f t="shared" si="113"/>
        <v>0.1878635282649713</v>
      </c>
      <c r="R189" s="157">
        <f t="shared" si="113"/>
        <v>0.27923607492072922</v>
      </c>
      <c r="S189" s="157">
        <f t="shared" ref="S189:T189" si="114">(S24/S$87)*100</f>
        <v>0.18981866692423419</v>
      </c>
      <c r="T189" s="157">
        <f t="shared" si="114"/>
        <v>0.10814573666191192</v>
      </c>
      <c r="U189" s="157">
        <f t="shared" ref="U189" si="115">(U24/U$87)*100</f>
        <v>6.9128690878089774E-2</v>
      </c>
    </row>
    <row r="190" spans="1:21" x14ac:dyDescent="0.35">
      <c r="A190" s="111" t="s">
        <v>132</v>
      </c>
      <c r="B190" s="419"/>
      <c r="C190" s="114" t="s">
        <v>60</v>
      </c>
      <c r="D190" s="157"/>
      <c r="E190" s="157">
        <f t="shared" ref="E190:R190" si="116">(E25/E$87)*100</f>
        <v>0.11731882358666099</v>
      </c>
      <c r="F190" s="157">
        <f t="shared" si="116"/>
        <v>0.19883911375475866</v>
      </c>
      <c r="G190" s="157">
        <f t="shared" si="116"/>
        <v>0.20372815775882</v>
      </c>
      <c r="H190" s="157">
        <f t="shared" si="116"/>
        <v>0.16534575036981036</v>
      </c>
      <c r="I190" s="157">
        <f t="shared" si="116"/>
        <v>0.12184503241735821</v>
      </c>
      <c r="J190" s="157">
        <f t="shared" si="116"/>
        <v>0.11791117386431814</v>
      </c>
      <c r="K190" s="157">
        <f t="shared" si="116"/>
        <v>0.18284168917526533</v>
      </c>
      <c r="L190" s="157">
        <f t="shared" si="116"/>
        <v>0.2071864566595743</v>
      </c>
      <c r="M190" s="157">
        <f t="shared" si="116"/>
        <v>0.58664480164744948</v>
      </c>
      <c r="N190" s="157">
        <f t="shared" si="116"/>
        <v>0.4206678288614833</v>
      </c>
      <c r="O190" s="157">
        <f t="shared" si="116"/>
        <v>0.23230783260279045</v>
      </c>
      <c r="P190" s="157">
        <f t="shared" si="116"/>
        <v>0.14312887471173594</v>
      </c>
      <c r="Q190" s="157">
        <f t="shared" si="116"/>
        <v>0.18542532361302469</v>
      </c>
      <c r="R190" s="157">
        <f t="shared" si="116"/>
        <v>0.27548882102441014</v>
      </c>
      <c r="S190" s="157">
        <f t="shared" ref="S190:T190" si="117">(S25/S$87)*100</f>
        <v>0.18520352639212007</v>
      </c>
      <c r="T190" s="157">
        <f t="shared" si="117"/>
        <v>9.8822860055100076E-2</v>
      </c>
      <c r="U190" s="157">
        <f t="shared" ref="U190" si="118">(U25/U$87)*100</f>
        <v>6.3871398834296933E-2</v>
      </c>
    </row>
    <row r="191" spans="1:21" x14ac:dyDescent="0.35">
      <c r="A191" s="111" t="s">
        <v>132</v>
      </c>
      <c r="B191" s="419"/>
      <c r="C191" s="114" t="s">
        <v>61</v>
      </c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</row>
    <row r="192" spans="1:21" x14ac:dyDescent="0.35">
      <c r="A192" s="111" t="s">
        <v>132</v>
      </c>
      <c r="B192" s="419"/>
      <c r="C192" s="114" t="s">
        <v>62</v>
      </c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</row>
    <row r="193" spans="1:21" x14ac:dyDescent="0.35">
      <c r="A193" s="111" t="s">
        <v>132</v>
      </c>
      <c r="B193" s="423"/>
      <c r="C193" s="133" t="s">
        <v>63</v>
      </c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</row>
    <row r="194" spans="1:21" x14ac:dyDescent="0.35">
      <c r="A194" s="111" t="s">
        <v>132</v>
      </c>
      <c r="B194" s="419" t="s">
        <v>6</v>
      </c>
      <c r="C194" s="130" t="s">
        <v>59</v>
      </c>
      <c r="D194" s="157"/>
      <c r="E194" s="157">
        <f t="shared" ref="E194:R194" si="119">(E29/E$87)*100</f>
        <v>6.1993887700610456E-2</v>
      </c>
      <c r="F194" s="157">
        <f t="shared" si="119"/>
        <v>8.2893337256483263E-2</v>
      </c>
      <c r="G194" s="157">
        <f t="shared" si="119"/>
        <v>6.4068944893369145E-2</v>
      </c>
      <c r="H194" s="157">
        <f t="shared" si="119"/>
        <v>4.7328754252330685E-2</v>
      </c>
      <c r="I194" s="157">
        <f t="shared" si="119"/>
        <v>5.4683135463702473E-2</v>
      </c>
      <c r="J194" s="157">
        <f t="shared" si="119"/>
        <v>6.3314834778581006E-2</v>
      </c>
      <c r="K194" s="157">
        <f t="shared" si="119"/>
        <v>7.443763156557992E-2</v>
      </c>
      <c r="L194" s="157">
        <f t="shared" si="119"/>
        <v>0.1226061800402253</v>
      </c>
      <c r="M194" s="157">
        <f t="shared" si="119"/>
        <v>0.11934044777940872</v>
      </c>
      <c r="N194" s="157">
        <f t="shared" si="119"/>
        <v>0.1389548058545518</v>
      </c>
      <c r="O194" s="157">
        <f t="shared" si="119"/>
        <v>9.3185525434188982E-2</v>
      </c>
      <c r="P194" s="157">
        <f t="shared" si="119"/>
        <v>0.31749517469378313</v>
      </c>
      <c r="Q194" s="157">
        <f t="shared" si="119"/>
        <v>6.553642360087468E-2</v>
      </c>
      <c r="R194" s="157">
        <f t="shared" si="119"/>
        <v>9.0805673962804909E-2</v>
      </c>
      <c r="S194" s="157">
        <f t="shared" ref="S194:T194" si="120">(S29/S$87)*100</f>
        <v>8.9154441027651299E-2</v>
      </c>
      <c r="T194" s="157">
        <f t="shared" si="120"/>
        <v>8.0777846634909764E-2</v>
      </c>
      <c r="U194" s="157">
        <f t="shared" ref="U194" si="121">(U29/U$87)*100</f>
        <v>5.8523232136156733E-2</v>
      </c>
    </row>
    <row r="195" spans="1:21" x14ac:dyDescent="0.35">
      <c r="A195" s="111" t="s">
        <v>132</v>
      </c>
      <c r="B195" s="419"/>
      <c r="C195" s="114" t="s">
        <v>60</v>
      </c>
      <c r="D195" s="157"/>
      <c r="E195" s="157">
        <f t="shared" ref="E195:R195" si="122">(E30/E$87)*100</f>
        <v>1.4840036157827852E-2</v>
      </c>
      <c r="F195" s="157">
        <f t="shared" si="122"/>
        <v>5.5586407017870196E-2</v>
      </c>
      <c r="G195" s="157">
        <f t="shared" si="122"/>
        <v>2.0335638448608567E-2</v>
      </c>
      <c r="H195" s="157">
        <f t="shared" si="122"/>
        <v>2.0130767463364483E-2</v>
      </c>
      <c r="I195" s="157">
        <f t="shared" si="122"/>
        <v>2.9069448854221767E-2</v>
      </c>
      <c r="J195" s="157">
        <f t="shared" si="122"/>
        <v>3.0722234713563779E-2</v>
      </c>
      <c r="K195" s="157">
        <f t="shared" si="122"/>
        <v>3.9492087694580333E-2</v>
      </c>
      <c r="L195" s="157">
        <f t="shared" si="122"/>
        <v>7.6946807353219432E-2</v>
      </c>
      <c r="M195" s="157">
        <f t="shared" si="122"/>
        <v>7.1141936101300374E-2</v>
      </c>
      <c r="N195" s="157">
        <f t="shared" si="122"/>
        <v>7.9456635377247856E-2</v>
      </c>
      <c r="O195" s="157">
        <f t="shared" si="122"/>
        <v>3.9728262257232201E-2</v>
      </c>
      <c r="P195" s="157">
        <f t="shared" si="122"/>
        <v>0.28866850623623558</v>
      </c>
      <c r="Q195" s="157">
        <f t="shared" si="122"/>
        <v>3.1462979849226184E-2</v>
      </c>
      <c r="R195" s="157">
        <f t="shared" si="122"/>
        <v>4.7027665889471749E-2</v>
      </c>
      <c r="S195" s="157">
        <f t="shared" ref="S195:T195" si="123">(S30/S$87)*100</f>
        <v>4.3563529548939439E-2</v>
      </c>
      <c r="T195" s="157">
        <f t="shared" si="123"/>
        <v>3.9121610753057631E-2</v>
      </c>
      <c r="U195" s="157">
        <f t="shared" ref="U195" si="124">(U30/U$87)*100</f>
        <v>3.0817336117450952E-2</v>
      </c>
    </row>
    <row r="196" spans="1:21" x14ac:dyDescent="0.35">
      <c r="A196" s="111" t="s">
        <v>132</v>
      </c>
      <c r="B196" s="419"/>
      <c r="C196" s="114" t="s">
        <v>61</v>
      </c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</row>
    <row r="197" spans="1:21" x14ac:dyDescent="0.35">
      <c r="A197" s="111" t="s">
        <v>132</v>
      </c>
      <c r="B197" s="419"/>
      <c r="C197" s="114" t="s">
        <v>62</v>
      </c>
      <c r="D197" s="157"/>
      <c r="E197" s="157">
        <f t="shared" ref="E197:R197" si="125">(E32/E$87)*100</f>
        <v>2.4442552905802974E-2</v>
      </c>
      <c r="F197" s="157">
        <f t="shared" si="125"/>
        <v>3.3360445603517362E-3</v>
      </c>
      <c r="G197" s="157">
        <f t="shared" si="125"/>
        <v>1.5265884976133504E-2</v>
      </c>
      <c r="H197" s="157">
        <f t="shared" si="125"/>
        <v>6.0607226128623626E-3</v>
      </c>
      <c r="I197" s="157">
        <f t="shared" si="125"/>
        <v>6.8843395220982454E-3</v>
      </c>
      <c r="J197" s="157">
        <f t="shared" si="125"/>
        <v>9.3947406484083777E-3</v>
      </c>
      <c r="K197" s="157">
        <f t="shared" si="125"/>
        <v>8.2459392859561657E-3</v>
      </c>
      <c r="L197" s="157">
        <f t="shared" si="125"/>
        <v>1.3843540290253137E-2</v>
      </c>
      <c r="M197" s="157">
        <f t="shared" si="125"/>
        <v>2.0542192144340506E-2</v>
      </c>
      <c r="N197" s="157">
        <f t="shared" si="125"/>
        <v>6.9167261471880341E-3</v>
      </c>
      <c r="O197" s="157">
        <f t="shared" si="125"/>
        <v>1.5695540903502146E-2</v>
      </c>
      <c r="P197" s="157">
        <f t="shared" si="125"/>
        <v>6.3615384439920375E-3</v>
      </c>
      <c r="Q197" s="157">
        <f t="shared" si="125"/>
        <v>3.870570947549079E-3</v>
      </c>
      <c r="R197" s="157">
        <f t="shared" si="125"/>
        <v>3.1511394055147302E-3</v>
      </c>
      <c r="S197" s="157">
        <f t="shared" ref="S197:T197" si="126">(S32/S$87)*100</f>
        <v>4.48163020757795E-3</v>
      </c>
      <c r="T197" s="157">
        <f t="shared" si="126"/>
        <v>0</v>
      </c>
      <c r="U197" s="157">
        <f t="shared" ref="U197" si="127">(U32/U$87)*100</f>
        <v>0</v>
      </c>
    </row>
    <row r="198" spans="1:21" x14ac:dyDescent="0.35">
      <c r="A198" s="111" t="s">
        <v>132</v>
      </c>
      <c r="B198" s="423"/>
      <c r="C198" s="133" t="s">
        <v>63</v>
      </c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</row>
    <row r="199" spans="1:21" x14ac:dyDescent="0.35">
      <c r="A199" s="111" t="s">
        <v>132</v>
      </c>
      <c r="B199" s="418" t="s">
        <v>7</v>
      </c>
      <c r="C199" s="135" t="s">
        <v>59</v>
      </c>
      <c r="D199" s="158"/>
      <c r="E199" s="158">
        <f t="shared" ref="E199:R199" si="128">(E34/E$87)*100</f>
        <v>0.7264844216586358</v>
      </c>
      <c r="F199" s="158">
        <f t="shared" si="128"/>
        <v>1.0551949156586333</v>
      </c>
      <c r="G199" s="158">
        <f t="shared" si="128"/>
        <v>0.83014017522183814</v>
      </c>
      <c r="H199" s="158">
        <f t="shared" si="128"/>
        <v>0.70888425887675921</v>
      </c>
      <c r="I199" s="158">
        <f t="shared" si="128"/>
        <v>0.7738871975761854</v>
      </c>
      <c r="J199" s="158">
        <f t="shared" si="128"/>
        <v>0.89232091586067286</v>
      </c>
      <c r="K199" s="158">
        <f t="shared" si="128"/>
        <v>1.075772332843677</v>
      </c>
      <c r="L199" s="158">
        <f t="shared" si="128"/>
        <v>1.7851144822523781</v>
      </c>
      <c r="M199" s="158">
        <f t="shared" si="128"/>
        <v>1.286453803372597</v>
      </c>
      <c r="N199" s="158">
        <f t="shared" si="128"/>
        <v>2.4867448466375484</v>
      </c>
      <c r="O199" s="158">
        <f t="shared" si="128"/>
        <v>1.5804633556535683</v>
      </c>
      <c r="P199" s="158">
        <f t="shared" si="128"/>
        <v>2.0312687519808805</v>
      </c>
      <c r="Q199" s="158">
        <f t="shared" si="128"/>
        <v>2.2766298091960655</v>
      </c>
      <c r="R199" s="158">
        <f t="shared" si="128"/>
        <v>2.3373863046708099</v>
      </c>
      <c r="S199" s="158">
        <f t="shared" ref="S199:T199" si="129">(S34/S$87)*100</f>
        <v>2.3328215594552102</v>
      </c>
      <c r="T199" s="158">
        <f t="shared" si="129"/>
        <v>1.270626783138078</v>
      </c>
      <c r="U199" s="158">
        <f t="shared" ref="U199" si="130">(U34/U$87)*100</f>
        <v>0.92909323858612336</v>
      </c>
    </row>
    <row r="200" spans="1:21" x14ac:dyDescent="0.35">
      <c r="A200" s="111" t="s">
        <v>132</v>
      </c>
      <c r="B200" s="419"/>
      <c r="C200" s="114" t="s">
        <v>60</v>
      </c>
      <c r="D200" s="157"/>
      <c r="E200" s="157">
        <f t="shared" ref="E200:R200" si="131">(E35/E$87)*100</f>
        <v>0.26113620896366008</v>
      </c>
      <c r="F200" s="157">
        <f t="shared" si="131"/>
        <v>0.55976784072357444</v>
      </c>
      <c r="G200" s="157">
        <f t="shared" si="131"/>
        <v>0.28610797588740966</v>
      </c>
      <c r="H200" s="157">
        <f t="shared" si="131"/>
        <v>0.23738377509075625</v>
      </c>
      <c r="I200" s="157">
        <f t="shared" si="131"/>
        <v>0.37617535874373387</v>
      </c>
      <c r="J200" s="157">
        <f t="shared" si="131"/>
        <v>0.45145820016432164</v>
      </c>
      <c r="K200" s="157">
        <f t="shared" si="131"/>
        <v>0.5258894732902698</v>
      </c>
      <c r="L200" s="157">
        <f t="shared" si="131"/>
        <v>1.0985495137031518</v>
      </c>
      <c r="M200" s="157">
        <f t="shared" si="131"/>
        <v>0.78429114719100501</v>
      </c>
      <c r="N200" s="157">
        <f t="shared" si="131"/>
        <v>1.7971580336633288</v>
      </c>
      <c r="O200" s="157">
        <f t="shared" si="131"/>
        <v>0.76335474290291494</v>
      </c>
      <c r="P200" s="157">
        <f t="shared" si="131"/>
        <v>0.99298424151110531</v>
      </c>
      <c r="Q200" s="157">
        <f t="shared" si="131"/>
        <v>1.2610951384346953</v>
      </c>
      <c r="R200" s="157">
        <f t="shared" si="131"/>
        <v>1.2904216538948179</v>
      </c>
      <c r="S200" s="157">
        <f t="shared" ref="S200:T200" si="132">(S35/S$87)*100</f>
        <v>1.1409998961256711</v>
      </c>
      <c r="T200" s="157">
        <f t="shared" si="132"/>
        <v>1.0338272792236602</v>
      </c>
      <c r="U200" s="157">
        <f t="shared" ref="U200" si="133">(U35/U$87)*100</f>
        <v>0.70133973026475327</v>
      </c>
    </row>
    <row r="201" spans="1:21" x14ac:dyDescent="0.35">
      <c r="A201" s="111" t="s">
        <v>132</v>
      </c>
      <c r="B201" s="419"/>
      <c r="C201" s="114" t="s">
        <v>61</v>
      </c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</row>
    <row r="202" spans="1:21" x14ac:dyDescent="0.35">
      <c r="A202" s="111" t="s">
        <v>132</v>
      </c>
      <c r="B202" s="419"/>
      <c r="C202" s="114" t="s">
        <v>62</v>
      </c>
      <c r="D202" s="157"/>
      <c r="E202" s="157">
        <f t="shared" ref="E202:R202" si="134">(E37/E$87)*100</f>
        <v>0.31180922021186297</v>
      </c>
      <c r="F202" s="157">
        <f t="shared" si="134"/>
        <v>0.25590663889024179</v>
      </c>
      <c r="G202" s="157">
        <f t="shared" si="134"/>
        <v>0.37999106565629803</v>
      </c>
      <c r="H202" s="157">
        <f t="shared" si="134"/>
        <v>0.33527511061337645</v>
      </c>
      <c r="I202" s="157">
        <f t="shared" si="134"/>
        <v>0.24907925052475616</v>
      </c>
      <c r="J202" s="157">
        <f t="shared" si="134"/>
        <v>0.33199536271593033</v>
      </c>
      <c r="K202" s="157">
        <f t="shared" si="134"/>
        <v>0.37236566327514076</v>
      </c>
      <c r="L202" s="157">
        <f t="shared" si="134"/>
        <v>0.49469022019523423</v>
      </c>
      <c r="M202" s="157">
        <f t="shared" si="134"/>
        <v>0.30659981149250032</v>
      </c>
      <c r="N202" s="157">
        <f t="shared" si="134"/>
        <v>0.43907971631655396</v>
      </c>
      <c r="O202" s="157">
        <f t="shared" si="134"/>
        <v>0.612186260777283</v>
      </c>
      <c r="P202" s="157">
        <f t="shared" si="134"/>
        <v>0.84387057244803132</v>
      </c>
      <c r="Q202" s="157">
        <f t="shared" si="134"/>
        <v>0.81680349417981479</v>
      </c>
      <c r="R202" s="157">
        <f t="shared" si="134"/>
        <v>0.80370603121026518</v>
      </c>
      <c r="S202" s="157">
        <f t="shared" ref="S202:T202" si="135">(S37/S$87)*100</f>
        <v>0.89989717930877822</v>
      </c>
      <c r="T202" s="157">
        <f t="shared" si="135"/>
        <v>0</v>
      </c>
      <c r="U202" s="157">
        <f t="shared" ref="U202" si="136">(U37/U$87)*100</f>
        <v>0</v>
      </c>
    </row>
    <row r="203" spans="1:21" x14ac:dyDescent="0.35">
      <c r="A203" s="111" t="s">
        <v>132</v>
      </c>
      <c r="B203" s="423"/>
      <c r="C203" s="133" t="s">
        <v>63</v>
      </c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</row>
    <row r="204" spans="1:21" x14ac:dyDescent="0.35">
      <c r="A204" s="111" t="s">
        <v>132</v>
      </c>
      <c r="B204" s="418" t="s">
        <v>8</v>
      </c>
      <c r="C204" s="135" t="s">
        <v>59</v>
      </c>
      <c r="D204" s="158"/>
      <c r="E204" s="158">
        <f t="shared" ref="E204:R204" si="137">(E39/E$87)*100</f>
        <v>6.0677283351496893E-2</v>
      </c>
      <c r="F204" s="158">
        <f t="shared" si="137"/>
        <v>6.0446708543725733E-2</v>
      </c>
      <c r="G204" s="158">
        <f t="shared" si="137"/>
        <v>7.0312570479608524E-2</v>
      </c>
      <c r="H204" s="158">
        <f t="shared" si="137"/>
        <v>0.16792664904848262</v>
      </c>
      <c r="I204" s="158">
        <f t="shared" si="137"/>
        <v>5.9096342293658732E-2</v>
      </c>
      <c r="J204" s="158">
        <f t="shared" si="137"/>
        <v>8.2572215152377143E-2</v>
      </c>
      <c r="K204" s="158">
        <f t="shared" si="137"/>
        <v>9.8302910407102914E-2</v>
      </c>
      <c r="L204" s="158">
        <f t="shared" si="137"/>
        <v>0.14461162814282763</v>
      </c>
      <c r="M204" s="158">
        <f t="shared" si="137"/>
        <v>7.9142982395611627E-2</v>
      </c>
      <c r="N204" s="158">
        <f t="shared" si="137"/>
        <v>9.0716437673647121E-2</v>
      </c>
      <c r="O204" s="158">
        <f t="shared" si="137"/>
        <v>0.13146459797081803</v>
      </c>
      <c r="P204" s="158">
        <f t="shared" si="137"/>
        <v>0.17301533665901267</v>
      </c>
      <c r="Q204" s="158">
        <f t="shared" si="137"/>
        <v>0.11955726635122864</v>
      </c>
      <c r="R204" s="158">
        <f t="shared" si="137"/>
        <v>0.13800507896924971</v>
      </c>
      <c r="S204" s="158">
        <f t="shared" ref="S204:T204" si="138">(S39/S$87)*100</f>
        <v>0.15401134340074116</v>
      </c>
      <c r="T204" s="158">
        <f t="shared" si="138"/>
        <v>2.5508383912628212E-2</v>
      </c>
      <c r="U204" s="158">
        <f t="shared" ref="U204" si="139">(U39/U$87)*100</f>
        <v>2.2306558917933969E-2</v>
      </c>
    </row>
    <row r="205" spans="1:21" x14ac:dyDescent="0.35">
      <c r="A205" s="111" t="s">
        <v>132</v>
      </c>
      <c r="B205" s="419"/>
      <c r="C205" s="114" t="s">
        <v>60</v>
      </c>
      <c r="D205" s="157"/>
      <c r="E205" s="157">
        <f t="shared" ref="E205:R205" si="140">(E40/E$87)*100</f>
        <v>4.4577066113479528E-3</v>
      </c>
      <c r="F205" s="157">
        <f t="shared" si="140"/>
        <v>1.3026874635086848E-2</v>
      </c>
      <c r="G205" s="157">
        <f t="shared" si="140"/>
        <v>1.0968233933752645E-2</v>
      </c>
      <c r="H205" s="157">
        <f t="shared" si="140"/>
        <v>1.3375983352751107E-2</v>
      </c>
      <c r="I205" s="157">
        <f t="shared" si="140"/>
        <v>1.0788508148780549E-2</v>
      </c>
      <c r="J205" s="157">
        <f t="shared" si="140"/>
        <v>1.5111628311421817E-2</v>
      </c>
      <c r="K205" s="157">
        <f t="shared" si="140"/>
        <v>2.1996348115835458E-2</v>
      </c>
      <c r="L205" s="157">
        <f t="shared" si="140"/>
        <v>6.7656176530145787E-2</v>
      </c>
      <c r="M205" s="157">
        <f t="shared" si="140"/>
        <v>2.4075662132080223E-2</v>
      </c>
      <c r="N205" s="157">
        <f t="shared" si="140"/>
        <v>1.9575020561614358E-2</v>
      </c>
      <c r="O205" s="157">
        <f t="shared" si="140"/>
        <v>4.3412422250708356E-2</v>
      </c>
      <c r="P205" s="157">
        <f t="shared" si="140"/>
        <v>3.4250889278220148E-2</v>
      </c>
      <c r="Q205" s="157">
        <f t="shared" si="140"/>
        <v>1.4240029808004796E-2</v>
      </c>
      <c r="R205" s="157">
        <f t="shared" si="140"/>
        <v>1.6800801157463015E-2</v>
      </c>
      <c r="S205" s="157">
        <f t="shared" ref="S205:T205" si="141">(S40/S$87)*100</f>
        <v>1.7878542777792023E-2</v>
      </c>
      <c r="T205" s="157">
        <f t="shared" si="141"/>
        <v>2.149023231736754E-2</v>
      </c>
      <c r="U205" s="157">
        <f t="shared" ref="U205" si="142">(U40/U$87)*100</f>
        <v>1.6758863834985004E-2</v>
      </c>
    </row>
    <row r="206" spans="1:21" x14ac:dyDescent="0.35">
      <c r="A206" s="111" t="s">
        <v>132</v>
      </c>
      <c r="B206" s="419"/>
      <c r="C206" s="114" t="s">
        <v>61</v>
      </c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</row>
    <row r="207" spans="1:21" x14ac:dyDescent="0.35">
      <c r="A207" s="111" t="s">
        <v>132</v>
      </c>
      <c r="B207" s="419"/>
      <c r="C207" s="114" t="s">
        <v>62</v>
      </c>
      <c r="D207" s="157"/>
      <c r="E207" s="157">
        <f t="shared" ref="E207:R207" si="143">(E42/E$87)*100</f>
        <v>5.5022248970177094E-2</v>
      </c>
      <c r="F207" s="157">
        <f t="shared" si="143"/>
        <v>4.7054871574622202E-2</v>
      </c>
      <c r="G207" s="157">
        <f t="shared" si="143"/>
        <v>5.7808829991480626E-2</v>
      </c>
      <c r="H207" s="157">
        <f t="shared" si="143"/>
        <v>0.15319836310561971</v>
      </c>
      <c r="I207" s="157">
        <f t="shared" si="143"/>
        <v>4.7204024863368443E-2</v>
      </c>
      <c r="J207" s="157">
        <f t="shared" si="143"/>
        <v>6.5501015710438731E-2</v>
      </c>
      <c r="K207" s="157">
        <f t="shared" si="143"/>
        <v>7.3782144736362271E-2</v>
      </c>
      <c r="L207" s="157">
        <f t="shared" si="143"/>
        <v>7.2569938664538633E-2</v>
      </c>
      <c r="M207" s="157">
        <f t="shared" si="143"/>
        <v>5.1931897551902056E-2</v>
      </c>
      <c r="N207" s="157">
        <f t="shared" si="143"/>
        <v>6.7467583280986509E-2</v>
      </c>
      <c r="O207" s="157">
        <f t="shared" si="143"/>
        <v>8.4062486931021627E-2</v>
      </c>
      <c r="P207" s="157">
        <f t="shared" si="143"/>
        <v>0.13361779443082203</v>
      </c>
      <c r="Q207" s="157">
        <f t="shared" si="143"/>
        <v>0.10082887079971097</v>
      </c>
      <c r="R207" s="157">
        <f t="shared" si="143"/>
        <v>0.11668714352291426</v>
      </c>
      <c r="S207" s="157">
        <f t="shared" ref="S207:T207" si="144">(S42/S$87)*100</f>
        <v>0.13128500093466217</v>
      </c>
      <c r="T207" s="157">
        <f t="shared" si="144"/>
        <v>0</v>
      </c>
      <c r="U207" s="157">
        <f t="shared" ref="U207" si="145">(U42/U$87)*100</f>
        <v>0</v>
      </c>
    </row>
    <row r="208" spans="1:21" x14ac:dyDescent="0.35">
      <c r="A208" s="111" t="s">
        <v>132</v>
      </c>
      <c r="B208" s="423"/>
      <c r="C208" s="133" t="s">
        <v>63</v>
      </c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</row>
    <row r="209" spans="1:23" x14ac:dyDescent="0.35">
      <c r="A209" s="111" t="s">
        <v>132</v>
      </c>
      <c r="B209" s="418" t="s">
        <v>9</v>
      </c>
      <c r="C209" s="135" t="s">
        <v>59</v>
      </c>
      <c r="D209" s="158"/>
      <c r="E209" s="158">
        <f t="shared" ref="E209:R209" si="146">(E44/E$87)*100</f>
        <v>0.27540528023075705</v>
      </c>
      <c r="F209" s="158">
        <f t="shared" si="146"/>
        <v>0.19299688585594041</v>
      </c>
      <c r="G209" s="158">
        <f t="shared" si="146"/>
        <v>0.26876372106178387</v>
      </c>
      <c r="H209" s="158">
        <f t="shared" si="146"/>
        <v>0.28305917399045327</v>
      </c>
      <c r="I209" s="158">
        <f t="shared" si="146"/>
        <v>0.2331555927497547</v>
      </c>
      <c r="J209" s="158">
        <f t="shared" si="146"/>
        <v>0.32899168845139581</v>
      </c>
      <c r="K209" s="158">
        <f t="shared" si="146"/>
        <v>0.3741540226409697</v>
      </c>
      <c r="L209" s="158">
        <f t="shared" si="146"/>
        <v>0.44231260290645175</v>
      </c>
      <c r="M209" s="158">
        <f t="shared" si="146"/>
        <v>0.27715074594343109</v>
      </c>
      <c r="N209" s="158">
        <f t="shared" si="146"/>
        <v>0.37664513812663308</v>
      </c>
      <c r="O209" s="158">
        <f t="shared" si="146"/>
        <v>0.32567184775416202</v>
      </c>
      <c r="P209" s="158">
        <f t="shared" si="146"/>
        <v>0.43477421398493293</v>
      </c>
      <c r="Q209" s="158">
        <f t="shared" si="146"/>
        <v>0.69762788252539176</v>
      </c>
      <c r="R209" s="158">
        <f t="shared" si="146"/>
        <v>0.26817755916747993</v>
      </c>
      <c r="S209" s="158">
        <f t="shared" ref="S209:T209" si="147">(S44/S$87)*100</f>
        <v>0.25763784430000058</v>
      </c>
      <c r="T209" s="158">
        <f t="shared" si="147"/>
        <v>6.7854464644329121E-2</v>
      </c>
      <c r="U209" s="158">
        <f t="shared" ref="U209" si="148">(U44/U$87)*100</f>
        <v>3.8282941962862027E-2</v>
      </c>
    </row>
    <row r="210" spans="1:23" x14ac:dyDescent="0.35">
      <c r="A210" s="111" t="s">
        <v>132</v>
      </c>
      <c r="B210" s="419"/>
      <c r="C210" s="114" t="s">
        <v>60</v>
      </c>
      <c r="D210" s="157"/>
      <c r="E210" s="157">
        <f t="shared" ref="E210:R210" si="149">(E45/E$87)*100</f>
        <v>2.9447110184576873E-2</v>
      </c>
      <c r="F210" s="157">
        <f t="shared" si="149"/>
        <v>9.3930899657296181E-3</v>
      </c>
      <c r="G210" s="157">
        <f t="shared" si="149"/>
        <v>2.2599447755571225E-2</v>
      </c>
      <c r="H210" s="157">
        <f t="shared" si="149"/>
        <v>1.2949000497273681E-2</v>
      </c>
      <c r="I210" s="157">
        <f t="shared" si="149"/>
        <v>3.0980447093858238E-3</v>
      </c>
      <c r="J210" s="157">
        <f t="shared" si="149"/>
        <v>6.6611218878191193E-3</v>
      </c>
      <c r="K210" s="157">
        <f t="shared" si="149"/>
        <v>2.750571371516132E-2</v>
      </c>
      <c r="L210" s="157">
        <f t="shared" si="149"/>
        <v>6.4183745546196463E-2</v>
      </c>
      <c r="M210" s="157">
        <f t="shared" si="149"/>
        <v>4.2309988539043962E-2</v>
      </c>
      <c r="N210" s="157">
        <f t="shared" si="149"/>
        <v>4.7583601448519461E-2</v>
      </c>
      <c r="O210" s="157">
        <f t="shared" si="149"/>
        <v>3.2223958937923451E-2</v>
      </c>
      <c r="P210" s="157">
        <f t="shared" si="149"/>
        <v>7.5545513544857668E-2</v>
      </c>
      <c r="Q210" s="157">
        <f t="shared" si="149"/>
        <v>0.11032918184551668</v>
      </c>
      <c r="R210" s="157">
        <f t="shared" si="149"/>
        <v>7.7641880913666056E-2</v>
      </c>
      <c r="S210" s="157">
        <f t="shared" ref="S210:T210" si="150">(S45/S$87)*100</f>
        <v>9.427514934012271E-2</v>
      </c>
      <c r="T210" s="157">
        <f t="shared" si="150"/>
        <v>6.7854464644329121E-2</v>
      </c>
      <c r="U210" s="157">
        <f t="shared" ref="U210" si="151">(U45/U$87)*100</f>
        <v>3.8282941962862027E-2</v>
      </c>
    </row>
    <row r="211" spans="1:23" x14ac:dyDescent="0.35">
      <c r="A211" s="111" t="s">
        <v>132</v>
      </c>
      <c r="B211" s="419"/>
      <c r="C211" s="114" t="s">
        <v>61</v>
      </c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</row>
    <row r="212" spans="1:23" x14ac:dyDescent="0.35">
      <c r="A212" s="111" t="s">
        <v>132</v>
      </c>
      <c r="B212" s="419"/>
      <c r="C212" s="114" t="s">
        <v>62</v>
      </c>
      <c r="D212" s="157"/>
      <c r="E212" s="157">
        <f t="shared" ref="E212:R212" si="152">(E47/E$87)*100</f>
        <v>0.24473666697037849</v>
      </c>
      <c r="F212" s="157">
        <f t="shared" si="152"/>
        <v>0.18326871919982643</v>
      </c>
      <c r="G212" s="157">
        <f t="shared" si="152"/>
        <v>0.24590551395507146</v>
      </c>
      <c r="H212" s="157">
        <f t="shared" si="152"/>
        <v>0.27011017349317962</v>
      </c>
      <c r="I212" s="157">
        <f t="shared" si="152"/>
        <v>0.23005754804036888</v>
      </c>
      <c r="J212" s="157">
        <f t="shared" si="152"/>
        <v>0.32233056656357673</v>
      </c>
      <c r="K212" s="157">
        <f t="shared" si="152"/>
        <v>0.34664830892580845</v>
      </c>
      <c r="L212" s="157">
        <f t="shared" si="152"/>
        <v>0.37812885736025537</v>
      </c>
      <c r="M212" s="157">
        <f t="shared" si="152"/>
        <v>0.23484075740438712</v>
      </c>
      <c r="N212" s="157">
        <f t="shared" si="152"/>
        <v>0.32906153667811361</v>
      </c>
      <c r="O212" s="157">
        <f t="shared" si="152"/>
        <v>0.29344788881623862</v>
      </c>
      <c r="P212" s="157">
        <f t="shared" si="152"/>
        <v>0.35922870044007532</v>
      </c>
      <c r="Q212" s="157">
        <f t="shared" si="152"/>
        <v>0.58729870067987511</v>
      </c>
      <c r="R212" s="157">
        <f t="shared" si="152"/>
        <v>0.1905356782538139</v>
      </c>
      <c r="S212" s="157">
        <f t="shared" ref="S212:T212" si="153">(S47/S$87)*100</f>
        <v>0.1633626949598779</v>
      </c>
      <c r="T212" s="157">
        <f t="shared" si="153"/>
        <v>0</v>
      </c>
      <c r="U212" s="157">
        <f t="shared" ref="U212" si="154">(U47/U$87)*100</f>
        <v>0</v>
      </c>
    </row>
    <row r="213" spans="1:23" x14ac:dyDescent="0.35">
      <c r="A213" s="111" t="s">
        <v>132</v>
      </c>
      <c r="B213" s="423"/>
      <c r="C213" s="133" t="s">
        <v>63</v>
      </c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</row>
    <row r="214" spans="1:23" x14ac:dyDescent="0.35">
      <c r="A214" s="111" t="s">
        <v>132</v>
      </c>
      <c r="B214" s="418" t="s">
        <v>1</v>
      </c>
      <c r="C214" s="135" t="s">
        <v>59</v>
      </c>
      <c r="D214" s="158"/>
      <c r="E214" s="158">
        <f t="shared" ref="E214:R214" si="155">(E49/E$87)*100</f>
        <v>0.4687649551706029</v>
      </c>
      <c r="F214" s="158">
        <f t="shared" si="155"/>
        <v>0.67408889079297851</v>
      </c>
      <c r="G214" s="158">
        <f t="shared" si="155"/>
        <v>0.51106952590391042</v>
      </c>
      <c r="H214" s="158">
        <f t="shared" si="155"/>
        <v>0.48247709383384674</v>
      </c>
      <c r="I214" s="158">
        <f t="shared" si="155"/>
        <v>0.57733086953005575</v>
      </c>
      <c r="J214" s="158">
        <f t="shared" si="155"/>
        <v>0.60884612807646488</v>
      </c>
      <c r="K214" s="158">
        <f t="shared" si="155"/>
        <v>0.60274217375288497</v>
      </c>
      <c r="L214" s="158">
        <f t="shared" si="155"/>
        <v>0.62384250603311975</v>
      </c>
      <c r="M214" s="158">
        <f t="shared" si="155"/>
        <v>0.49444917584892312</v>
      </c>
      <c r="N214" s="158">
        <f t="shared" si="155"/>
        <v>0.54159323433828011</v>
      </c>
      <c r="O214" s="158">
        <f t="shared" si="155"/>
        <v>0.72893589985695617</v>
      </c>
      <c r="P214" s="158">
        <f t="shared" si="155"/>
        <v>0.6337096244329693</v>
      </c>
      <c r="Q214" s="158">
        <f t="shared" si="155"/>
        <v>0.77623116639723733</v>
      </c>
      <c r="R214" s="158">
        <f t="shared" si="155"/>
        <v>0.92760132924050842</v>
      </c>
      <c r="S214" s="158">
        <f t="shared" ref="S214:T214" si="156">(S49/S$87)*100</f>
        <v>0.99655213583934776</v>
      </c>
      <c r="T214" s="158">
        <f t="shared" si="156"/>
        <v>1.0349256557058608</v>
      </c>
      <c r="U214" s="158">
        <f t="shared" ref="U214" si="157">(U49/U$87)*100</f>
        <v>0.99014388813830467</v>
      </c>
    </row>
    <row r="215" spans="1:23" x14ac:dyDescent="0.35">
      <c r="A215" s="111" t="s">
        <v>132</v>
      </c>
      <c r="B215" s="419"/>
      <c r="C215" s="114" t="s">
        <v>60</v>
      </c>
      <c r="D215" s="157"/>
      <c r="E215" s="157">
        <f t="shared" ref="E215:R215" si="158">(E50/E$87)*100</f>
        <v>0.23477659225465761</v>
      </c>
      <c r="F215" s="157">
        <f t="shared" si="158"/>
        <v>0.40810044888907732</v>
      </c>
      <c r="G215" s="157">
        <f t="shared" si="158"/>
        <v>0.31560531359336463</v>
      </c>
      <c r="H215" s="157">
        <f t="shared" si="158"/>
        <v>0.30695049365782001</v>
      </c>
      <c r="I215" s="157">
        <f t="shared" si="158"/>
        <v>0.3782766416207427</v>
      </c>
      <c r="J215" s="157">
        <f t="shared" si="158"/>
        <v>0.40424768860077731</v>
      </c>
      <c r="K215" s="157">
        <f t="shared" si="158"/>
        <v>0.38800391407084178</v>
      </c>
      <c r="L215" s="157">
        <f t="shared" si="158"/>
        <v>0.4017323123252427</v>
      </c>
      <c r="M215" s="157">
        <f t="shared" si="158"/>
        <v>0.24281425749682239</v>
      </c>
      <c r="N215" s="157">
        <f t="shared" si="158"/>
        <v>0.27844824592861744</v>
      </c>
      <c r="O215" s="157">
        <f t="shared" si="158"/>
        <v>0.3744251698544237</v>
      </c>
      <c r="P215" s="157">
        <f t="shared" si="158"/>
        <v>0.40706594579466338</v>
      </c>
      <c r="Q215" s="157">
        <f t="shared" si="158"/>
        <v>0.49644894109079535</v>
      </c>
      <c r="R215" s="157">
        <f t="shared" si="158"/>
        <v>0.61958642696761057</v>
      </c>
      <c r="S215" s="157">
        <f t="shared" ref="S215:T215" si="159">(S50/S$87)*100</f>
        <v>0.87526996968636495</v>
      </c>
      <c r="T215" s="157">
        <f t="shared" si="159"/>
        <v>0.88562458792995746</v>
      </c>
      <c r="U215" s="157">
        <f t="shared" ref="U215" si="160">(U50/U$87)*100</f>
        <v>0.82295039736554909</v>
      </c>
    </row>
    <row r="216" spans="1:23" x14ac:dyDescent="0.35">
      <c r="A216" s="111" t="s">
        <v>132</v>
      </c>
      <c r="B216" s="419"/>
      <c r="C216" s="114" t="s">
        <v>61</v>
      </c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</row>
    <row r="217" spans="1:23" x14ac:dyDescent="0.35">
      <c r="A217" s="111" t="s">
        <v>132</v>
      </c>
      <c r="B217" s="419"/>
      <c r="C217" s="114" t="s">
        <v>62</v>
      </c>
      <c r="D217" s="157"/>
      <c r="E217" s="157">
        <f t="shared" ref="E217:R217" si="161">(E52/E$87)*100</f>
        <v>4.7437849528367486E-2</v>
      </c>
      <c r="F217" s="157">
        <f t="shared" si="161"/>
        <v>3.7153022567976229E-2</v>
      </c>
      <c r="G217" s="157">
        <f t="shared" si="161"/>
        <v>1.5617023271360614E-2</v>
      </c>
      <c r="H217" s="157">
        <f t="shared" si="161"/>
        <v>1.2934628137105511E-2</v>
      </c>
      <c r="I217" s="157">
        <f t="shared" si="161"/>
        <v>8.356298373418421E-3</v>
      </c>
      <c r="J217" s="157">
        <f t="shared" si="161"/>
        <v>1.7743522677830172E-2</v>
      </c>
      <c r="K217" s="157">
        <f t="shared" si="161"/>
        <v>1.0318732319522373E-2</v>
      </c>
      <c r="L217" s="157">
        <f t="shared" si="161"/>
        <v>1.0353525397149432E-2</v>
      </c>
      <c r="M217" s="157">
        <f t="shared" si="161"/>
        <v>1.1765423350351082E-2</v>
      </c>
      <c r="N217" s="157">
        <f t="shared" si="161"/>
        <v>1.9032037047678873E-2</v>
      </c>
      <c r="O217" s="157">
        <f t="shared" si="161"/>
        <v>4.4250421278196589E-2</v>
      </c>
      <c r="P217" s="157">
        <f t="shared" si="161"/>
        <v>2.1192171120385093E-2</v>
      </c>
      <c r="Q217" s="157">
        <f t="shared" si="161"/>
        <v>1.127200227989883E-2</v>
      </c>
      <c r="R217" s="157">
        <f t="shared" si="161"/>
        <v>2.4300665471493899E-2</v>
      </c>
      <c r="S217" s="157">
        <f t="shared" ref="S217:T217" si="162">(S52/S$87)*100</f>
        <v>2.166123351693712E-2</v>
      </c>
      <c r="T217" s="157">
        <f t="shared" si="162"/>
        <v>0</v>
      </c>
      <c r="U217" s="157">
        <f t="shared" ref="U217" si="163">(U52/U$87)*100</f>
        <v>0</v>
      </c>
    </row>
    <row r="218" spans="1:23" x14ac:dyDescent="0.35">
      <c r="A218" s="111" t="s">
        <v>132</v>
      </c>
      <c r="B218" s="423"/>
      <c r="C218" s="133" t="s">
        <v>63</v>
      </c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</row>
    <row r="219" spans="1:23" x14ac:dyDescent="0.35">
      <c r="A219" s="111" t="s">
        <v>132</v>
      </c>
      <c r="B219" s="393" t="s">
        <v>166</v>
      </c>
      <c r="C219" s="135" t="s">
        <v>59</v>
      </c>
      <c r="D219" s="158"/>
      <c r="E219" s="158">
        <f t="shared" ref="E219:R219" si="164">(E54/E$87)*100</f>
        <v>6.3105355916942815E-2</v>
      </c>
      <c r="F219" s="158">
        <f t="shared" si="164"/>
        <v>5.9319506756436768E-2</v>
      </c>
      <c r="G219" s="158">
        <f t="shared" si="164"/>
        <v>7.5107059498534592E-2</v>
      </c>
      <c r="H219" s="158">
        <f t="shared" si="164"/>
        <v>6.7088735322778106E-2</v>
      </c>
      <c r="I219" s="158">
        <f t="shared" si="164"/>
        <v>7.5978558126672563E-2</v>
      </c>
      <c r="J219" s="158">
        <f t="shared" si="164"/>
        <v>8.9438371313376799E-2</v>
      </c>
      <c r="K219" s="158">
        <f t="shared" si="164"/>
        <v>0.11225417013040183</v>
      </c>
      <c r="L219" s="158">
        <f t="shared" si="164"/>
        <v>0.10623666386322934</v>
      </c>
      <c r="M219" s="158">
        <f t="shared" si="164"/>
        <v>8.1204681536019507E-2</v>
      </c>
      <c r="N219" s="158">
        <f t="shared" si="164"/>
        <v>0.10696318005212753</v>
      </c>
      <c r="O219" s="158">
        <f t="shared" si="164"/>
        <v>0.11793092772590119</v>
      </c>
      <c r="P219" s="158">
        <f t="shared" si="164"/>
        <v>0.13629249394293211</v>
      </c>
      <c r="Q219" s="158">
        <f t="shared" si="164"/>
        <v>0.12568570727099995</v>
      </c>
      <c r="R219" s="158">
        <f t="shared" si="164"/>
        <v>0.15296021827172523</v>
      </c>
      <c r="S219" s="158">
        <f t="shared" ref="S219:T219" si="165">(S54/S$87)*100</f>
        <v>0.18693285545073407</v>
      </c>
      <c r="T219" s="158">
        <f t="shared" si="165"/>
        <v>6.001693907271629E-2</v>
      </c>
      <c r="U219" s="158">
        <f t="shared" ref="U219" si="166">(U54/U$87)*100</f>
        <v>3.2302723650175329E-2</v>
      </c>
    </row>
    <row r="220" spans="1:23" x14ac:dyDescent="0.35">
      <c r="A220" s="111" t="s">
        <v>132</v>
      </c>
      <c r="B220" s="390"/>
      <c r="C220" s="114" t="s">
        <v>60</v>
      </c>
      <c r="D220" s="157"/>
      <c r="E220" s="157">
        <f t="shared" ref="E220:R220" si="167">(E55/E$87)*100</f>
        <v>6.8128032739304938E-3</v>
      </c>
      <c r="F220" s="157">
        <f t="shared" si="167"/>
        <v>2.1001522795086141E-2</v>
      </c>
      <c r="G220" s="157">
        <f t="shared" si="167"/>
        <v>4.6906160462410777E-3</v>
      </c>
      <c r="H220" s="157">
        <f t="shared" si="167"/>
        <v>5.8981451772788188E-3</v>
      </c>
      <c r="I220" s="157">
        <f t="shared" si="167"/>
        <v>2.5226858571649528E-2</v>
      </c>
      <c r="J220" s="157">
        <f t="shared" si="167"/>
        <v>2.0948250593204296E-2</v>
      </c>
      <c r="K220" s="157">
        <f t="shared" si="167"/>
        <v>2.7348099536616502E-2</v>
      </c>
      <c r="L220" s="157">
        <f t="shared" si="167"/>
        <v>2.0773648505270581E-2</v>
      </c>
      <c r="M220" s="157">
        <f t="shared" si="167"/>
        <v>3.6054468826629341E-2</v>
      </c>
      <c r="N220" s="157">
        <f t="shared" si="167"/>
        <v>3.301253259630791E-2</v>
      </c>
      <c r="O220" s="157">
        <f t="shared" si="167"/>
        <v>3.5302995098232051E-2</v>
      </c>
      <c r="P220" s="157">
        <f t="shared" si="167"/>
        <v>3.4904888991279151E-2</v>
      </c>
      <c r="Q220" s="157">
        <f t="shared" si="167"/>
        <v>4.9204842924181022E-2</v>
      </c>
      <c r="R220" s="157">
        <f t="shared" si="167"/>
        <v>5.6640226105182712E-2</v>
      </c>
      <c r="S220" s="157">
        <f t="shared" ref="S220:T220" si="168">(S55/S$87)*100</f>
        <v>4.9354914105267052E-2</v>
      </c>
      <c r="T220" s="157">
        <f t="shared" si="168"/>
        <v>5.8696572308063688E-2</v>
      </c>
      <c r="U220" s="157">
        <f t="shared" ref="U220" si="169">(U55/U$87)*100</f>
        <v>3.0566926183940649E-2</v>
      </c>
    </row>
    <row r="221" spans="1:23" x14ac:dyDescent="0.35">
      <c r="A221" s="111" t="s">
        <v>132</v>
      </c>
      <c r="B221" s="390"/>
      <c r="C221" s="114" t="s">
        <v>61</v>
      </c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</row>
    <row r="222" spans="1:23" x14ac:dyDescent="0.35">
      <c r="A222" s="111" t="s">
        <v>132</v>
      </c>
      <c r="B222" s="390"/>
      <c r="C222" s="114" t="s">
        <v>62</v>
      </c>
      <c r="D222" s="157"/>
      <c r="E222" s="157">
        <f t="shared" ref="E222:R222" si="170">(E57/E$87)*100</f>
        <v>5.3529054672926332E-2</v>
      </c>
      <c r="F222" s="157">
        <f t="shared" si="170"/>
        <v>3.4088483557743819E-2</v>
      </c>
      <c r="G222" s="157">
        <f t="shared" si="170"/>
        <v>6.7737229285472628E-2</v>
      </c>
      <c r="H222" s="157">
        <f t="shared" si="170"/>
        <v>5.8178867612770566E-2</v>
      </c>
      <c r="I222" s="157">
        <f t="shared" si="170"/>
        <v>4.883537181328429E-2</v>
      </c>
      <c r="J222" s="157">
        <f t="shared" si="170"/>
        <v>6.5707209339244343E-2</v>
      </c>
      <c r="K222" s="157">
        <f t="shared" si="170"/>
        <v>8.0488833492229711E-2</v>
      </c>
      <c r="L222" s="157">
        <f t="shared" si="170"/>
        <v>8.1891914575755329E-2</v>
      </c>
      <c r="M222" s="157">
        <f t="shared" si="170"/>
        <v>4.2178132921741267E-2</v>
      </c>
      <c r="N222" s="157">
        <f t="shared" si="170"/>
        <v>7.1926810225761778E-2</v>
      </c>
      <c r="O222" s="157">
        <f t="shared" si="170"/>
        <v>8.1711564784814006E-2</v>
      </c>
      <c r="P222" s="157">
        <f t="shared" si="170"/>
        <v>0.10007607522850671</v>
      </c>
      <c r="Q222" s="157">
        <f t="shared" si="170"/>
        <v>7.5299074562206442E-2</v>
      </c>
      <c r="R222" s="157">
        <f t="shared" si="170"/>
        <v>9.5338982294224994E-2</v>
      </c>
      <c r="S222" s="157">
        <f t="shared" ref="S222:T222" si="171">(S57/S$87)*100</f>
        <v>0.13656807618434344</v>
      </c>
      <c r="T222" s="157">
        <f t="shared" si="171"/>
        <v>0</v>
      </c>
      <c r="U222" s="157">
        <f t="shared" ref="U222" si="172">(U57/U$87)*100</f>
        <v>0</v>
      </c>
    </row>
    <row r="223" spans="1:23" x14ac:dyDescent="0.35">
      <c r="A223" s="111" t="s">
        <v>132</v>
      </c>
      <c r="B223" s="391"/>
      <c r="C223" s="133" t="s">
        <v>63</v>
      </c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</row>
    <row r="224" spans="1:23" x14ac:dyDescent="0.35">
      <c r="A224" s="111" t="s">
        <v>132</v>
      </c>
      <c r="B224" s="418" t="s">
        <v>11</v>
      </c>
      <c r="C224" s="135" t="s">
        <v>59</v>
      </c>
      <c r="D224" s="158"/>
      <c r="E224" s="158">
        <f t="shared" ref="E224:R224" si="173">(E59/E$87)*100</f>
        <v>0.21462933549712032</v>
      </c>
      <c r="F224" s="158">
        <f t="shared" si="173"/>
        <v>0.14592172830785785</v>
      </c>
      <c r="G224" s="158">
        <f t="shared" si="173"/>
        <v>0.14944500448756537</v>
      </c>
      <c r="H224" s="158">
        <f t="shared" si="173"/>
        <v>0.190181534436865</v>
      </c>
      <c r="I224" s="158">
        <f t="shared" si="173"/>
        <v>0.17221401431629635</v>
      </c>
      <c r="J224" s="158">
        <f t="shared" si="173"/>
        <v>0.3237989313691218</v>
      </c>
      <c r="K224" s="158">
        <f t="shared" si="173"/>
        <v>0.32149790473417938</v>
      </c>
      <c r="L224" s="158">
        <f t="shared" si="173"/>
        <v>0.36579167677428132</v>
      </c>
      <c r="M224" s="158">
        <f t="shared" si="173"/>
        <v>0.25676347484206608</v>
      </c>
      <c r="N224" s="158">
        <f t="shared" si="173"/>
        <v>0.32340796593273319</v>
      </c>
      <c r="O224" s="158">
        <f t="shared" si="173"/>
        <v>0.29354660764666629</v>
      </c>
      <c r="P224" s="158">
        <f t="shared" si="173"/>
        <v>0.33738926394869134</v>
      </c>
      <c r="Q224" s="158">
        <f t="shared" si="173"/>
        <v>0.25463735602640908</v>
      </c>
      <c r="R224" s="158">
        <f t="shared" si="173"/>
        <v>0.28581192081823154</v>
      </c>
      <c r="S224" s="158">
        <f t="shared" ref="S224:T224" si="174">(S59/S$87)*100</f>
        <v>0.36254951333121704</v>
      </c>
      <c r="T224" s="158">
        <f t="shared" si="174"/>
        <v>0.27780039179643101</v>
      </c>
      <c r="U224" s="158">
        <f t="shared" ref="U224" si="175">(U59/U$87)*100</f>
        <v>0.26633665401884249</v>
      </c>
      <c r="W224" s="122"/>
    </row>
    <row r="225" spans="1:23" x14ac:dyDescent="0.35">
      <c r="A225" s="111" t="s">
        <v>132</v>
      </c>
      <c r="B225" s="419"/>
      <c r="C225" s="114" t="s">
        <v>60</v>
      </c>
      <c r="D225" s="157"/>
      <c r="E225" s="157">
        <f t="shared" ref="E225:R225" si="176">(E60/E$87)*100</f>
        <v>1.2361533911020423E-2</v>
      </c>
      <c r="F225" s="157">
        <f t="shared" si="176"/>
        <v>1.9046258674081586E-2</v>
      </c>
      <c r="G225" s="157">
        <f t="shared" si="176"/>
        <v>1.1042306543467183E-2</v>
      </c>
      <c r="H225" s="157">
        <f t="shared" si="176"/>
        <v>3.252802791747967E-2</v>
      </c>
      <c r="I225" s="157">
        <f t="shared" si="176"/>
        <v>4.2243771785516082E-2</v>
      </c>
      <c r="J225" s="157">
        <f t="shared" si="176"/>
        <v>7.1380780840482022E-2</v>
      </c>
      <c r="K225" s="157">
        <f t="shared" si="176"/>
        <v>6.923448108421508E-2</v>
      </c>
      <c r="L225" s="157">
        <f t="shared" si="176"/>
        <v>0.12098468775686426</v>
      </c>
      <c r="M225" s="157">
        <f t="shared" si="176"/>
        <v>0.11379052539719257</v>
      </c>
      <c r="N225" s="157">
        <f t="shared" si="176"/>
        <v>0.13179697711159089</v>
      </c>
      <c r="O225" s="157">
        <f t="shared" si="176"/>
        <v>0.13585546813088062</v>
      </c>
      <c r="P225" s="157">
        <f t="shared" si="176"/>
        <v>0.11084463474160106</v>
      </c>
      <c r="Q225" s="157">
        <f t="shared" si="176"/>
        <v>0.12163328984061933</v>
      </c>
      <c r="R225" s="157">
        <f t="shared" si="176"/>
        <v>0.14590845554412618</v>
      </c>
      <c r="S225" s="157">
        <f t="shared" ref="S225:T225" si="177">(S60/S$87)*100</f>
        <v>0.21164008537393331</v>
      </c>
      <c r="T225" s="157">
        <f t="shared" si="177"/>
        <v>0.27690514464396487</v>
      </c>
      <c r="U225" s="157">
        <f t="shared" ref="U225" si="178">(U60/U$87)*100</f>
        <v>0.26538487247372766</v>
      </c>
    </row>
    <row r="226" spans="1:23" x14ac:dyDescent="0.35">
      <c r="A226" s="111" t="s">
        <v>132</v>
      </c>
      <c r="B226" s="419"/>
      <c r="C226" s="114" t="s">
        <v>61</v>
      </c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</row>
    <row r="227" spans="1:23" x14ac:dyDescent="0.35">
      <c r="A227" s="111" t="s">
        <v>132</v>
      </c>
      <c r="B227" s="419"/>
      <c r="C227" s="114" t="s">
        <v>62</v>
      </c>
      <c r="D227" s="157"/>
      <c r="E227" s="157">
        <f t="shared" ref="E227:R227" si="179">(E62/E$87)*100</f>
        <v>0.16603864749126029</v>
      </c>
      <c r="F227" s="157">
        <f t="shared" si="179"/>
        <v>8.7039713793607296E-2</v>
      </c>
      <c r="G227" s="157">
        <f t="shared" si="179"/>
        <v>8.927307875739332E-2</v>
      </c>
      <c r="H227" s="157">
        <f t="shared" si="179"/>
        <v>0.11573749802640033</v>
      </c>
      <c r="I227" s="157">
        <f t="shared" si="179"/>
        <v>9.8014995678478822E-2</v>
      </c>
      <c r="J227" s="157">
        <f t="shared" si="179"/>
        <v>0.22683864315196559</v>
      </c>
      <c r="K227" s="157">
        <f t="shared" si="179"/>
        <v>0.23679539565197005</v>
      </c>
      <c r="L227" s="157">
        <f t="shared" si="179"/>
        <v>0.24195169623635959</v>
      </c>
      <c r="M227" s="157">
        <f t="shared" si="179"/>
        <v>0.1403641419159444</v>
      </c>
      <c r="N227" s="157">
        <f t="shared" si="179"/>
        <v>0.18688061991847768</v>
      </c>
      <c r="O227" s="157">
        <f t="shared" si="179"/>
        <v>0.15732099527842419</v>
      </c>
      <c r="P227" s="157">
        <f t="shared" si="179"/>
        <v>0.22629560102130367</v>
      </c>
      <c r="Q227" s="157">
        <f t="shared" si="179"/>
        <v>0.13229520939750694</v>
      </c>
      <c r="R227" s="157">
        <f t="shared" si="179"/>
        <v>0.13843567798752143</v>
      </c>
      <c r="S227" s="157">
        <f t="shared" ref="S227:T227" si="180">(S62/S$87)*100</f>
        <v>0.15028542450344426</v>
      </c>
      <c r="T227" s="157">
        <f t="shared" si="180"/>
        <v>0</v>
      </c>
      <c r="U227" s="157">
        <f t="shared" ref="U227" si="181">(U62/U$87)*100</f>
        <v>0</v>
      </c>
    </row>
    <row r="228" spans="1:23" x14ac:dyDescent="0.35">
      <c r="A228" s="111" t="s">
        <v>132</v>
      </c>
      <c r="B228" s="423"/>
      <c r="C228" s="133" t="s">
        <v>63</v>
      </c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</row>
    <row r="229" spans="1:23" x14ac:dyDescent="0.35">
      <c r="A229" s="111" t="s">
        <v>132</v>
      </c>
      <c r="B229" s="418" t="s">
        <v>12</v>
      </c>
      <c r="C229" s="135" t="s">
        <v>59</v>
      </c>
      <c r="D229" s="159"/>
      <c r="E229" s="159">
        <f t="shared" ref="E229:R229" si="182">(E64/E$87)*100</f>
        <v>0.36043098946424273</v>
      </c>
      <c r="F229" s="159">
        <f t="shared" si="182"/>
        <v>0.38618593169039761</v>
      </c>
      <c r="G229" s="159">
        <f t="shared" si="182"/>
        <v>0.3473191534773421</v>
      </c>
      <c r="H229" s="159">
        <f t="shared" si="182"/>
        <v>0.32744361351919077</v>
      </c>
      <c r="I229" s="159">
        <f t="shared" si="182"/>
        <v>0.33665141775170099</v>
      </c>
      <c r="J229" s="159">
        <f t="shared" si="182"/>
        <v>0.39083379957205222</v>
      </c>
      <c r="K229" s="159">
        <f t="shared" si="182"/>
        <v>0.56202447739819694</v>
      </c>
      <c r="L229" s="159">
        <f t="shared" si="182"/>
        <v>0.64474611638495427</v>
      </c>
      <c r="M229" s="159">
        <f t="shared" si="182"/>
        <v>0.82014526004147581</v>
      </c>
      <c r="N229" s="159">
        <f t="shared" si="182"/>
        <v>0.92428083564566521</v>
      </c>
      <c r="O229" s="159">
        <f t="shared" si="182"/>
        <v>0.88795971302382348</v>
      </c>
      <c r="P229" s="159">
        <f t="shared" si="182"/>
        <v>0.72682046088636276</v>
      </c>
      <c r="Q229" s="159">
        <f t="shared" si="182"/>
        <v>0.88395831125100865</v>
      </c>
      <c r="R229" s="159">
        <f t="shared" si="182"/>
        <v>1.0097647719290144</v>
      </c>
      <c r="S229" s="159">
        <f t="shared" ref="S229:T229" si="183">(S64/S$87)*100</f>
        <v>1.0372493033454961</v>
      </c>
      <c r="T229" s="159">
        <f t="shared" si="183"/>
        <v>1.1186573157843041</v>
      </c>
      <c r="U229" s="159">
        <f t="shared" ref="U229" si="184">(U64/U$87)*100</f>
        <v>0.92897639655321629</v>
      </c>
    </row>
    <row r="230" spans="1:23" x14ac:dyDescent="0.35">
      <c r="A230" s="111" t="s">
        <v>132</v>
      </c>
      <c r="B230" s="419"/>
      <c r="C230" s="114" t="s">
        <v>60</v>
      </c>
      <c r="D230" s="160"/>
      <c r="E230" s="160">
        <f t="shared" ref="E230:R230" si="185">(E65/E$87)*100</f>
        <v>1.5942418769161422E-2</v>
      </c>
      <c r="F230" s="160">
        <f t="shared" si="185"/>
        <v>4.7423495080796636E-2</v>
      </c>
      <c r="G230" s="160">
        <f t="shared" si="185"/>
        <v>1.8305636141295351E-2</v>
      </c>
      <c r="H230" s="160">
        <f t="shared" si="185"/>
        <v>1.3581197730543979E-2</v>
      </c>
      <c r="I230" s="160">
        <f t="shared" si="185"/>
        <v>3.565208154508679E-2</v>
      </c>
      <c r="J230" s="160">
        <f t="shared" si="185"/>
        <v>7.5768908393034379E-2</v>
      </c>
      <c r="K230" s="160">
        <f t="shared" si="185"/>
        <v>0.21278593493582929</v>
      </c>
      <c r="L230" s="160">
        <f t="shared" si="185"/>
        <v>0.27688258078928574</v>
      </c>
      <c r="M230" s="160">
        <f t="shared" si="185"/>
        <v>0.33351267960131176</v>
      </c>
      <c r="N230" s="160">
        <f t="shared" si="185"/>
        <v>0.30441157744981739</v>
      </c>
      <c r="O230" s="160">
        <f t="shared" si="185"/>
        <v>0.43083796723486578</v>
      </c>
      <c r="P230" s="160">
        <f t="shared" si="185"/>
        <v>0.36782694198469412</v>
      </c>
      <c r="Q230" s="160">
        <f t="shared" si="185"/>
        <v>0.47673034930178848</v>
      </c>
      <c r="R230" s="160">
        <f t="shared" si="185"/>
        <v>0.56451761268624501</v>
      </c>
      <c r="S230" s="160">
        <f t="shared" ref="S230:T230" si="186">(S65/S$87)*100</f>
        <v>0.86851093414215819</v>
      </c>
      <c r="T230" s="160">
        <f t="shared" si="186"/>
        <v>0.97885792634097646</v>
      </c>
      <c r="U230" s="160">
        <f t="shared" ref="U230" si="187">(U65/U$87)*100</f>
        <v>0.67675707033334553</v>
      </c>
    </row>
    <row r="231" spans="1:23" x14ac:dyDescent="0.35">
      <c r="A231" s="111" t="s">
        <v>132</v>
      </c>
      <c r="B231" s="419"/>
      <c r="C231" s="114" t="s">
        <v>61</v>
      </c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</row>
    <row r="232" spans="1:23" x14ac:dyDescent="0.35">
      <c r="A232" s="111" t="s">
        <v>132</v>
      </c>
      <c r="B232" s="419"/>
      <c r="C232" s="114" t="s">
        <v>62</v>
      </c>
      <c r="D232" s="160"/>
      <c r="E232" s="160">
        <f t="shared" ref="E232:R232" si="188">(E67/E$87)*100</f>
        <v>1.6015590967290234E-2</v>
      </c>
      <c r="F232" s="160">
        <f t="shared" si="188"/>
        <v>3.5162859584416273E-3</v>
      </c>
      <c r="G232" s="160">
        <f t="shared" si="188"/>
        <v>2.760575649246096E-3</v>
      </c>
      <c r="H232" s="160">
        <f t="shared" si="188"/>
        <v>5.0742543465090231E-3</v>
      </c>
      <c r="I232" s="160">
        <f t="shared" si="188"/>
        <v>3.7171564390665519E-3</v>
      </c>
      <c r="J232" s="160">
        <f t="shared" si="188"/>
        <v>8.3362307294300268E-3</v>
      </c>
      <c r="K232" s="160">
        <f t="shared" si="188"/>
        <v>1.5618964933393766E-2</v>
      </c>
      <c r="L232" s="160">
        <f t="shared" si="188"/>
        <v>8.3253836946032209E-3</v>
      </c>
      <c r="M232" s="160">
        <f t="shared" si="188"/>
        <v>8.838660492785682E-3</v>
      </c>
      <c r="N232" s="160">
        <f t="shared" si="188"/>
        <v>1.8247513608522392E-2</v>
      </c>
      <c r="O232" s="160">
        <f t="shared" si="188"/>
        <v>1.0878036480867057E-2</v>
      </c>
      <c r="P232" s="160">
        <f t="shared" si="188"/>
        <v>1.4987861599563798E-2</v>
      </c>
      <c r="Q232" s="160">
        <f t="shared" si="188"/>
        <v>1.0230568943303625E-2</v>
      </c>
      <c r="R232" s="160">
        <f t="shared" si="188"/>
        <v>2.1445076575552044E-2</v>
      </c>
      <c r="S232" s="160">
        <f t="shared" ref="S232:T232" si="189">(S67/S$87)*100</f>
        <v>2.4680622612985672E-2</v>
      </c>
      <c r="T232" s="160">
        <f t="shared" si="189"/>
        <v>0</v>
      </c>
      <c r="U232" s="160">
        <f t="shared" ref="U232" si="190">(U67/U$87)*100</f>
        <v>0</v>
      </c>
    </row>
    <row r="233" spans="1:23" ht="15" thickBot="1" x14ac:dyDescent="0.4">
      <c r="A233" s="111" t="s">
        <v>132</v>
      </c>
      <c r="B233" s="420"/>
      <c r="C233" s="136" t="s">
        <v>63</v>
      </c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</row>
    <row r="234" spans="1:23" x14ac:dyDescent="0.35">
      <c r="A234" s="111" t="s">
        <v>132</v>
      </c>
      <c r="B234" s="421" t="s">
        <v>92</v>
      </c>
      <c r="C234" s="130" t="s">
        <v>59</v>
      </c>
      <c r="D234" s="160"/>
      <c r="E234" s="160">
        <f t="shared" ref="E234:R234" si="191">(E69/E$87)*100</f>
        <v>0.46645368727352293</v>
      </c>
      <c r="F234" s="160">
        <f t="shared" si="191"/>
        <v>0.64901950590907276</v>
      </c>
      <c r="G234" s="160">
        <f t="shared" si="191"/>
        <v>0.50524371704045268</v>
      </c>
      <c r="H234" s="160">
        <f t="shared" si="191"/>
        <v>0.45612906067653158</v>
      </c>
      <c r="I234" s="160">
        <f t="shared" si="191"/>
        <v>0.39900488792896788</v>
      </c>
      <c r="J234" s="160">
        <f t="shared" si="191"/>
        <v>0.52229460279022555</v>
      </c>
      <c r="K234" s="160">
        <f t="shared" si="191"/>
        <v>0.64349320496748874</v>
      </c>
      <c r="L234" s="160">
        <f t="shared" si="191"/>
        <v>0.86226717176691137</v>
      </c>
      <c r="M234" s="160">
        <f t="shared" si="191"/>
        <v>0.58712570250668106</v>
      </c>
      <c r="N234" s="160">
        <f t="shared" si="191"/>
        <v>0.81752407954240103</v>
      </c>
      <c r="O234" s="160">
        <f t="shared" si="191"/>
        <v>0.9348932818923853</v>
      </c>
      <c r="P234" s="160">
        <f t="shared" si="191"/>
        <v>1.1739682257102526</v>
      </c>
      <c r="Q234" s="160">
        <f t="shared" si="191"/>
        <v>1.444975385727798</v>
      </c>
      <c r="R234" s="160">
        <f t="shared" si="191"/>
        <v>1.3794006208911664</v>
      </c>
      <c r="S234" s="160">
        <f t="shared" ref="S234:T234" si="192">(S69/S$87)*100</f>
        <v>1.3918589369642469</v>
      </c>
      <c r="T234" s="160">
        <f t="shared" si="192"/>
        <v>0.58566459204719734</v>
      </c>
      <c r="U234" s="160">
        <f t="shared" ref="U234" si="193">(U69/U$87)*100</f>
        <v>0.3842773806022628</v>
      </c>
      <c r="W234" s="122"/>
    </row>
    <row r="235" spans="1:23" x14ac:dyDescent="0.35">
      <c r="A235" s="111" t="s">
        <v>132</v>
      </c>
      <c r="B235" s="421"/>
      <c r="C235" s="114" t="s">
        <v>60</v>
      </c>
      <c r="D235" s="160"/>
      <c r="E235" s="160">
        <f t="shared" ref="E235:R235" si="194">(E70/E$87)*100</f>
        <v>0.1146854732506486</v>
      </c>
      <c r="F235" s="160">
        <f t="shared" si="194"/>
        <v>0.26318414572328658</v>
      </c>
      <c r="G235" s="160">
        <f t="shared" si="194"/>
        <v>0.10446473466994534</v>
      </c>
      <c r="H235" s="160">
        <f t="shared" si="194"/>
        <v>8.7604259848915914E-2</v>
      </c>
      <c r="I235" s="160">
        <f t="shared" si="194"/>
        <v>0.1331495444645408</v>
      </c>
      <c r="J235" s="160">
        <f t="shared" si="194"/>
        <v>0.22551079440388527</v>
      </c>
      <c r="K235" s="160">
        <f t="shared" si="194"/>
        <v>0.27384070119505444</v>
      </c>
      <c r="L235" s="160">
        <f t="shared" si="194"/>
        <v>0.37331281506998831</v>
      </c>
      <c r="M235" s="160">
        <f t="shared" si="194"/>
        <v>0.26458320658129258</v>
      </c>
      <c r="N235" s="160">
        <f t="shared" si="194"/>
        <v>0.38586407725926047</v>
      </c>
      <c r="O235" s="160">
        <f t="shared" si="194"/>
        <v>0.35497805095374768</v>
      </c>
      <c r="P235" s="160">
        <f t="shared" si="194"/>
        <v>0.510468854422227</v>
      </c>
      <c r="Q235" s="160">
        <f t="shared" si="194"/>
        <v>0.74442372516704958</v>
      </c>
      <c r="R235" s="160">
        <f t="shared" si="194"/>
        <v>0.70325349301427098</v>
      </c>
      <c r="S235" s="160">
        <f t="shared" ref="S235:T235" si="195">(S70/S$87)*100</f>
        <v>0.62360480168914689</v>
      </c>
      <c r="T235" s="160">
        <f t="shared" si="195"/>
        <v>0.49761029991488726</v>
      </c>
      <c r="U235" s="160">
        <f t="shared" ref="U235" si="196">(U70/U$87)*100</f>
        <v>0.31704319432855255</v>
      </c>
    </row>
    <row r="236" spans="1:23" x14ac:dyDescent="0.35">
      <c r="A236" s="111" t="s">
        <v>132</v>
      </c>
      <c r="B236" s="421"/>
      <c r="C236" s="114" t="s">
        <v>61</v>
      </c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</row>
    <row r="237" spans="1:23" x14ac:dyDescent="0.35">
      <c r="A237" s="111" t="s">
        <v>132</v>
      </c>
      <c r="B237" s="421"/>
      <c r="C237" s="114" t="s">
        <v>62</v>
      </c>
      <c r="D237" s="160"/>
      <c r="E237" s="160">
        <f t="shared" ref="E237:R237" si="197">(E72/E$87)*100</f>
        <v>0.24751631795752191</v>
      </c>
      <c r="F237" s="160">
        <f t="shared" si="197"/>
        <v>0.18836848763122588</v>
      </c>
      <c r="G237" s="160">
        <f t="shared" si="197"/>
        <v>0.26821964878955501</v>
      </c>
      <c r="H237" s="160">
        <f t="shared" si="197"/>
        <v>0.24515633112412566</v>
      </c>
      <c r="I237" s="160">
        <f t="shared" si="197"/>
        <v>0.16846137307399872</v>
      </c>
      <c r="J237" s="160">
        <f t="shared" si="197"/>
        <v>0.22440042627500323</v>
      </c>
      <c r="K237" s="160">
        <f t="shared" si="197"/>
        <v>0.28180375047538669</v>
      </c>
      <c r="L237" s="160">
        <f t="shared" si="197"/>
        <v>0.3919872673242521</v>
      </c>
      <c r="M237" s="160">
        <f t="shared" si="197"/>
        <v>0.23112716236848738</v>
      </c>
      <c r="N237" s="160">
        <f t="shared" si="197"/>
        <v>0.33761192853618471</v>
      </c>
      <c r="O237" s="160">
        <f t="shared" si="197"/>
        <v>0.49342592980874433</v>
      </c>
      <c r="P237" s="160">
        <f t="shared" si="197"/>
        <v>0.62869915330153259</v>
      </c>
      <c r="Q237" s="160">
        <f t="shared" si="197"/>
        <v>0.64224250400412519</v>
      </c>
      <c r="R237" s="160">
        <f t="shared" si="197"/>
        <v>0.61650595732269053</v>
      </c>
      <c r="S237" s="160">
        <f t="shared" ref="S237:T237" si="198">(S72/S$87)*100</f>
        <v>0.68105652135946082</v>
      </c>
      <c r="T237" s="160">
        <f t="shared" si="198"/>
        <v>0</v>
      </c>
      <c r="U237" s="160">
        <f t="shared" ref="U237" si="199">(U72/U$87)*100</f>
        <v>0</v>
      </c>
    </row>
    <row r="238" spans="1:23" x14ac:dyDescent="0.35">
      <c r="A238" s="111" t="s">
        <v>132</v>
      </c>
      <c r="B238" s="422"/>
      <c r="C238" s="138" t="s">
        <v>63</v>
      </c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</row>
    <row r="239" spans="1:23" x14ac:dyDescent="0.35">
      <c r="A239" s="111" t="s">
        <v>132</v>
      </c>
      <c r="B239" s="418" t="s">
        <v>93</v>
      </c>
      <c r="C239" s="135" t="s">
        <v>59</v>
      </c>
      <c r="D239" s="159"/>
      <c r="E239" s="159">
        <f t="shared" ref="E239:R239" si="200">(E74/E$87)*100</f>
        <v>0.12838636216503543</v>
      </c>
      <c r="F239" s="159">
        <f t="shared" si="200"/>
        <v>0.20769588756123286</v>
      </c>
      <c r="G239" s="159">
        <f t="shared" si="200"/>
        <v>0.13976719563645071</v>
      </c>
      <c r="H239" s="159">
        <f t="shared" si="200"/>
        <v>0.15944423652749637</v>
      </c>
      <c r="I239" s="159">
        <f t="shared" si="200"/>
        <v>0.22525292704066779</v>
      </c>
      <c r="J239" s="159">
        <f t="shared" si="200"/>
        <v>0.21634279382823471</v>
      </c>
      <c r="K239" s="159">
        <f t="shared" si="200"/>
        <v>0.22004431269497104</v>
      </c>
      <c r="L239" s="159">
        <f t="shared" si="200"/>
        <v>0.59256014454858119</v>
      </c>
      <c r="M239" s="159">
        <f t="shared" si="200"/>
        <v>0.37618656535627293</v>
      </c>
      <c r="N239" s="159">
        <f t="shared" si="200"/>
        <v>1.3153644748538382</v>
      </c>
      <c r="O239" s="159">
        <f t="shared" si="200"/>
        <v>0.28540341245237866</v>
      </c>
      <c r="P239" s="159">
        <f t="shared" si="200"/>
        <v>0.36790949632637193</v>
      </c>
      <c r="Q239" s="159">
        <f t="shared" si="200"/>
        <v>0.39522196457945624</v>
      </c>
      <c r="R239" s="159">
        <f t="shared" si="200"/>
        <v>0.42917108877217364</v>
      </c>
      <c r="S239" s="159">
        <f t="shared" ref="S239:T239" si="201">(S74/S$87)*100</f>
        <v>0.35274070046527445</v>
      </c>
      <c r="T239" s="159">
        <f t="shared" si="201"/>
        <v>0.298260348919761</v>
      </c>
      <c r="U239" s="159">
        <f t="shared" ref="U239" si="202">(U74/U$87)*100</f>
        <v>0.27677919463373918</v>
      </c>
    </row>
    <row r="240" spans="1:23" x14ac:dyDescent="0.35">
      <c r="A240" s="111" t="s">
        <v>132</v>
      </c>
      <c r="B240" s="419"/>
      <c r="C240" s="114" t="s">
        <v>60</v>
      </c>
      <c r="D240" s="160"/>
      <c r="E240" s="160">
        <f t="shared" ref="E240:R240" si="203">(E75/E$87)*100</f>
        <v>9.1087987044592908E-2</v>
      </c>
      <c r="F240" s="160">
        <f t="shared" si="203"/>
        <v>0.15695062934257542</v>
      </c>
      <c r="G240" s="160">
        <f t="shared" si="203"/>
        <v>8.1504078720560258E-2</v>
      </c>
      <c r="H240" s="160">
        <f t="shared" si="203"/>
        <v>0.10471814845095376</v>
      </c>
      <c r="I240" s="160">
        <f t="shared" si="203"/>
        <v>0.16995663261513769</v>
      </c>
      <c r="J240" s="160">
        <f t="shared" si="203"/>
        <v>0.14590604229985066</v>
      </c>
      <c r="K240" s="160">
        <f t="shared" si="203"/>
        <v>0.120261930164601</v>
      </c>
      <c r="L240" s="160">
        <f t="shared" si="203"/>
        <v>0.50806556292750626</v>
      </c>
      <c r="M240" s="160">
        <f t="shared" si="203"/>
        <v>0.28716907242255885</v>
      </c>
      <c r="N240" s="160">
        <f t="shared" si="203"/>
        <v>1.2009216554891418</v>
      </c>
      <c r="O240" s="160">
        <f t="shared" si="203"/>
        <v>0.1855783786103897</v>
      </c>
      <c r="P240" s="160">
        <f t="shared" si="203"/>
        <v>0.24652099523342377</v>
      </c>
      <c r="Q240" s="160">
        <f t="shared" si="203"/>
        <v>0.27569214454989766</v>
      </c>
      <c r="R240" s="160">
        <f t="shared" si="203"/>
        <v>0.31942226303485033</v>
      </c>
      <c r="S240" s="160">
        <f t="shared" ref="S240:T240" si="204">(S75/S$87)*100</f>
        <v>0.25766254667117489</v>
      </c>
      <c r="T240" s="160">
        <f t="shared" si="204"/>
        <v>0.2840464764647247</v>
      </c>
      <c r="U240" s="160">
        <f t="shared" ref="U240" si="205">(U75/U$87)*100</f>
        <v>0.25283811913826182</v>
      </c>
    </row>
    <row r="241" spans="1:21" x14ac:dyDescent="0.35">
      <c r="A241" s="111" t="s">
        <v>132</v>
      </c>
      <c r="B241" s="419"/>
      <c r="C241" s="114" t="s">
        <v>61</v>
      </c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</row>
    <row r="242" spans="1:21" x14ac:dyDescent="0.35">
      <c r="A242" s="111" t="s">
        <v>132</v>
      </c>
      <c r="B242" s="419"/>
      <c r="C242" s="114" t="s">
        <v>62</v>
      </c>
      <c r="D242" s="160"/>
      <c r="E242" s="160">
        <f t="shared" ref="E242:R242" si="206">(E77/E$87)*100</f>
        <v>3.4578619485831845E-2</v>
      </c>
      <c r="F242" s="160">
        <f t="shared" si="206"/>
        <v>4.6829396371944332E-2</v>
      </c>
      <c r="G242" s="160">
        <f t="shared" si="206"/>
        <v>5.6073238139106397E-2</v>
      </c>
      <c r="H242" s="160">
        <f t="shared" si="206"/>
        <v>5.3142003341350122E-2</v>
      </c>
      <c r="I242" s="160">
        <f t="shared" si="206"/>
        <v>4.9113050344097069E-2</v>
      </c>
      <c r="J242" s="160">
        <f t="shared" si="206"/>
        <v>6.3424394395512645E-2</v>
      </c>
      <c r="K242" s="160">
        <f t="shared" si="206"/>
        <v>5.7679466420768009E-2</v>
      </c>
      <c r="L242" s="160">
        <f t="shared" si="206"/>
        <v>6.7725028997476053E-2</v>
      </c>
      <c r="M242" s="160">
        <f t="shared" si="206"/>
        <v>5.6455565137152226E-2</v>
      </c>
      <c r="N242" s="160">
        <f t="shared" si="206"/>
        <v>6.9207075837169355E-2</v>
      </c>
      <c r="O242" s="160">
        <f t="shared" si="206"/>
        <v>6.742595170115466E-2</v>
      </c>
      <c r="P242" s="160">
        <f t="shared" si="206"/>
        <v>5.6624633702536231E-2</v>
      </c>
      <c r="Q242" s="160">
        <f t="shared" si="206"/>
        <v>5.7781957689088295E-2</v>
      </c>
      <c r="R242" s="160">
        <f t="shared" si="206"/>
        <v>5.5217918565736393E-2</v>
      </c>
      <c r="S242" s="160">
        <f t="shared" ref="S242:T242" si="207">(S77/S$87)*100</f>
        <v>6.6699895117460203E-2</v>
      </c>
      <c r="T242" s="160">
        <f t="shared" si="207"/>
        <v>0</v>
      </c>
      <c r="U242" s="160">
        <f t="shared" ref="U242" si="208">(U77/U$87)*100</f>
        <v>0</v>
      </c>
    </row>
    <row r="243" spans="1:21" x14ac:dyDescent="0.35">
      <c r="A243" s="111" t="s">
        <v>132</v>
      </c>
      <c r="B243" s="423"/>
      <c r="C243" s="133" t="s">
        <v>63</v>
      </c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</row>
    <row r="244" spans="1:21" x14ac:dyDescent="0.35">
      <c r="A244" s="111" t="s">
        <v>132</v>
      </c>
      <c r="B244" s="421" t="s">
        <v>94</v>
      </c>
      <c r="C244" s="135" t="s">
        <v>59</v>
      </c>
      <c r="D244" s="157"/>
      <c r="E244" s="157">
        <f t="shared" ref="E244:R244" si="209">(E79/E$87)*100</f>
        <v>0.1316443722200776</v>
      </c>
      <c r="F244" s="157">
        <f t="shared" si="209"/>
        <v>0.19847952218832776</v>
      </c>
      <c r="G244" s="157">
        <f t="shared" si="209"/>
        <v>0.18512926254493467</v>
      </c>
      <c r="H244" s="157">
        <f t="shared" si="209"/>
        <v>9.3310961672731285E-2</v>
      </c>
      <c r="I244" s="157">
        <f t="shared" si="209"/>
        <v>0.1496293826065499</v>
      </c>
      <c r="J244" s="157">
        <f t="shared" si="209"/>
        <v>0.15368351924221238</v>
      </c>
      <c r="K244" s="157">
        <f t="shared" si="209"/>
        <v>0.2122348151812174</v>
      </c>
      <c r="L244" s="157">
        <f t="shared" si="209"/>
        <v>0.33028716593688529</v>
      </c>
      <c r="M244" s="157">
        <f t="shared" si="209"/>
        <v>0.32314153550964297</v>
      </c>
      <c r="N244" s="157">
        <f t="shared" si="209"/>
        <v>0.3538562922413091</v>
      </c>
      <c r="O244" s="157">
        <f t="shared" si="209"/>
        <v>0.36016666130880448</v>
      </c>
      <c r="P244" s="157">
        <f t="shared" si="209"/>
        <v>0.48939102994425632</v>
      </c>
      <c r="Q244" s="157">
        <f t="shared" si="209"/>
        <v>0.43643245888881138</v>
      </c>
      <c r="R244" s="157">
        <f t="shared" si="209"/>
        <v>0.52881459500746941</v>
      </c>
      <c r="S244" s="157">
        <f t="shared" ref="S244:T244" si="210">(S79/S$87)*100</f>
        <v>0.58822192202568879</v>
      </c>
      <c r="T244" s="157">
        <f t="shared" si="210"/>
        <v>0.38670184217111947</v>
      </c>
      <c r="U244" s="157">
        <f t="shared" ref="U244" si="211">(U79/U$87)*100</f>
        <v>0.26803666335012138</v>
      </c>
    </row>
    <row r="245" spans="1:21" x14ac:dyDescent="0.35">
      <c r="A245" s="111" t="s">
        <v>132</v>
      </c>
      <c r="B245" s="421"/>
      <c r="C245" s="114" t="s">
        <v>60</v>
      </c>
      <c r="D245" s="160"/>
      <c r="E245" s="160">
        <f t="shared" ref="E245:R245" si="212">(E80/E$87)*100</f>
        <v>5.5362748668418636E-2</v>
      </c>
      <c r="F245" s="160">
        <f t="shared" si="212"/>
        <v>0.13963306565771244</v>
      </c>
      <c r="G245" s="160">
        <f t="shared" si="212"/>
        <v>0.10013916249690408</v>
      </c>
      <c r="H245" s="160">
        <f t="shared" si="212"/>
        <v>4.5061366790886563E-2</v>
      </c>
      <c r="I245" s="160">
        <f t="shared" si="212"/>
        <v>7.3069181664055335E-2</v>
      </c>
      <c r="J245" s="160">
        <f t="shared" si="212"/>
        <v>8.0041363460585727E-2</v>
      </c>
      <c r="K245" s="160">
        <f t="shared" si="212"/>
        <v>0.13178684193061435</v>
      </c>
      <c r="L245" s="160">
        <f t="shared" si="212"/>
        <v>0.2171711357056571</v>
      </c>
      <c r="M245" s="160">
        <f t="shared" si="212"/>
        <v>0.23253886818715352</v>
      </c>
      <c r="N245" s="160">
        <f t="shared" si="212"/>
        <v>0.21037230091492656</v>
      </c>
      <c r="O245" s="160">
        <f t="shared" si="212"/>
        <v>0.22279831333877753</v>
      </c>
      <c r="P245" s="160">
        <f t="shared" si="212"/>
        <v>0.23599439185545437</v>
      </c>
      <c r="Q245" s="160">
        <f t="shared" si="212"/>
        <v>0.24097926871774802</v>
      </c>
      <c r="R245" s="160">
        <f t="shared" si="212"/>
        <v>0.26774589784569669</v>
      </c>
      <c r="S245" s="160">
        <f t="shared" ref="S245:T245" si="213">(S80/S$87)*100</f>
        <v>0.25973254776534921</v>
      </c>
      <c r="T245" s="160">
        <f t="shared" si="213"/>
        <v>0.25217050284404824</v>
      </c>
      <c r="U245" s="160">
        <f t="shared" ref="U245" si="214">(U80/U$87)*100</f>
        <v>0.13145841679793893</v>
      </c>
    </row>
    <row r="246" spans="1:21" x14ac:dyDescent="0.35">
      <c r="A246" s="111" t="s">
        <v>132</v>
      </c>
      <c r="B246" s="421"/>
      <c r="C246" s="114" t="s">
        <v>61</v>
      </c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</row>
    <row r="247" spans="1:21" x14ac:dyDescent="0.35">
      <c r="A247" s="111" t="s">
        <v>132</v>
      </c>
      <c r="B247" s="421"/>
      <c r="C247" s="114" t="s">
        <v>62</v>
      </c>
      <c r="D247" s="160"/>
      <c r="E247" s="160">
        <f t="shared" ref="E247:R247" si="215">(E82/E$87)*100</f>
        <v>2.9714282768509237E-2</v>
      </c>
      <c r="F247" s="160">
        <f t="shared" si="215"/>
        <v>2.0708754887071565E-2</v>
      </c>
      <c r="G247" s="160">
        <f t="shared" si="215"/>
        <v>5.5698178727636632E-2</v>
      </c>
      <c r="H247" s="160">
        <f t="shared" si="215"/>
        <v>3.6976776147900639E-2</v>
      </c>
      <c r="I247" s="160">
        <f t="shared" si="215"/>
        <v>3.1504827106660339E-2</v>
      </c>
      <c r="J247" s="160">
        <f t="shared" si="215"/>
        <v>4.4170542045414457E-2</v>
      </c>
      <c r="K247" s="160">
        <f t="shared" si="215"/>
        <v>3.2882446378986088E-2</v>
      </c>
      <c r="L247" s="160">
        <f t="shared" si="215"/>
        <v>3.4977923873506053E-2</v>
      </c>
      <c r="M247" s="160">
        <f t="shared" si="215"/>
        <v>1.9017083986860715E-2</v>
      </c>
      <c r="N247" s="160">
        <f t="shared" si="215"/>
        <v>3.2260711943199898E-2</v>
      </c>
      <c r="O247" s="160">
        <f t="shared" si="215"/>
        <v>5.1334379267383982E-2</v>
      </c>
      <c r="P247" s="160">
        <f t="shared" si="215"/>
        <v>0.15854678544396261</v>
      </c>
      <c r="Q247" s="160">
        <f t="shared" si="215"/>
        <v>0.11677903248660136</v>
      </c>
      <c r="R247" s="160">
        <f t="shared" si="215"/>
        <v>0.1319821553218381</v>
      </c>
      <c r="S247" s="160">
        <f t="shared" ref="S247:T247" si="216">(S82/S$87)*100</f>
        <v>0.15214076283185723</v>
      </c>
      <c r="T247" s="160">
        <f t="shared" si="216"/>
        <v>0</v>
      </c>
      <c r="U247" s="160">
        <f t="shared" ref="U247" si="217">(U82/U$87)*100</f>
        <v>0</v>
      </c>
    </row>
    <row r="248" spans="1:21" x14ac:dyDescent="0.35">
      <c r="A248" s="111" t="s">
        <v>132</v>
      </c>
      <c r="B248" s="424"/>
      <c r="C248" s="139" t="s">
        <v>63</v>
      </c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</row>
    <row r="249" spans="1:21" x14ac:dyDescent="0.35">
      <c r="A249" s="111" t="s">
        <v>132</v>
      </c>
    </row>
    <row r="250" spans="1:21" x14ac:dyDescent="0.35">
      <c r="A250" s="111" t="s">
        <v>132</v>
      </c>
    </row>
    <row r="251" spans="1:21" ht="15" customHeight="1" x14ac:dyDescent="0.35">
      <c r="A251" s="111" t="s">
        <v>132</v>
      </c>
      <c r="B251" s="117" t="s">
        <v>129</v>
      </c>
      <c r="C251" s="117" t="s">
        <v>58</v>
      </c>
      <c r="D251" s="118">
        <v>1999</v>
      </c>
      <c r="E251" s="118">
        <v>2000</v>
      </c>
      <c r="F251" s="118">
        <v>2001</v>
      </c>
      <c r="G251" s="118">
        <v>2002</v>
      </c>
      <c r="H251" s="118">
        <v>2003</v>
      </c>
      <c r="I251" s="118">
        <v>2004</v>
      </c>
      <c r="J251" s="118">
        <v>2005</v>
      </c>
      <c r="K251" s="118">
        <v>2006</v>
      </c>
      <c r="L251" s="118">
        <v>2007</v>
      </c>
      <c r="M251" s="118">
        <v>2008</v>
      </c>
      <c r="N251" s="118">
        <v>2009</v>
      </c>
      <c r="O251" s="118">
        <v>2010</v>
      </c>
      <c r="P251" s="118">
        <v>2011</v>
      </c>
      <c r="Q251" s="118">
        <v>2012</v>
      </c>
      <c r="R251" s="118">
        <v>2013</v>
      </c>
      <c r="S251" s="118">
        <v>2014</v>
      </c>
      <c r="T251" s="118">
        <v>2015</v>
      </c>
      <c r="U251" s="118">
        <v>2016</v>
      </c>
    </row>
    <row r="252" spans="1:21" ht="15" customHeight="1" x14ac:dyDescent="0.35">
      <c r="A252" s="111" t="s">
        <v>132</v>
      </c>
      <c r="B252" s="415" t="s">
        <v>0</v>
      </c>
      <c r="C252" s="120" t="s">
        <v>125</v>
      </c>
      <c r="D252" s="121"/>
      <c r="E252" s="123">
        <f t="shared" ref="E252:U252" si="218">(E8/E$88)/E$89</f>
        <v>74.081644238776747</v>
      </c>
      <c r="F252" s="123">
        <f t="shared" si="218"/>
        <v>106.73593927409459</v>
      </c>
      <c r="G252" s="123">
        <f t="shared" si="218"/>
        <v>88.497842292624824</v>
      </c>
      <c r="H252" s="123">
        <f t="shared" si="218"/>
        <v>84.714426797646098</v>
      </c>
      <c r="I252" s="123">
        <f t="shared" si="218"/>
        <v>106.64281039483663</v>
      </c>
      <c r="J252" s="123">
        <f t="shared" si="218"/>
        <v>148.35984575027027</v>
      </c>
      <c r="K252" s="123">
        <f t="shared" si="218"/>
        <v>162.09587951303993</v>
      </c>
      <c r="L252" s="123">
        <f t="shared" si="218"/>
        <v>271.26001910369177</v>
      </c>
      <c r="M252" s="123">
        <f t="shared" si="218"/>
        <v>340.97386628410959</v>
      </c>
      <c r="N252" s="123">
        <f t="shared" si="218"/>
        <v>433.35731812881573</v>
      </c>
      <c r="O252" s="123">
        <f t="shared" si="218"/>
        <v>423.23177394462118</v>
      </c>
      <c r="P252" s="123">
        <f t="shared" si="218"/>
        <v>518.3759994547687</v>
      </c>
      <c r="Q252" s="123">
        <f t="shared" si="218"/>
        <v>602.67753955396734</v>
      </c>
      <c r="R252" s="123">
        <f t="shared" si="218"/>
        <v>694.61619659446069</v>
      </c>
      <c r="S252" s="123">
        <f t="shared" si="218"/>
        <v>671.34066940826244</v>
      </c>
      <c r="T252" s="123">
        <f t="shared" si="218"/>
        <v>403.90046686778419</v>
      </c>
      <c r="U252" s="123">
        <f t="shared" si="218"/>
        <v>265.11025236647356</v>
      </c>
    </row>
    <row r="253" spans="1:21" ht="15" customHeight="1" x14ac:dyDescent="0.35">
      <c r="A253" s="111" t="s">
        <v>132</v>
      </c>
      <c r="B253" s="416"/>
      <c r="C253" s="120" t="s">
        <v>124</v>
      </c>
      <c r="D253" s="124"/>
      <c r="E253" s="123">
        <f t="shared" ref="E253:U253" si="219">(E9/E$88)/E$89</f>
        <v>74.081644238776747</v>
      </c>
      <c r="F253" s="123">
        <f t="shared" si="219"/>
        <v>92.953831032467207</v>
      </c>
      <c r="G253" s="123">
        <f t="shared" si="219"/>
        <v>75.071217638820343</v>
      </c>
      <c r="H253" s="123">
        <f t="shared" si="219"/>
        <v>69.817491038938854</v>
      </c>
      <c r="I253" s="123">
        <f t="shared" si="219"/>
        <v>81.394880415700797</v>
      </c>
      <c r="J253" s="123">
        <f t="shared" si="219"/>
        <v>118.42597598258526</v>
      </c>
      <c r="K253" s="123">
        <f t="shared" si="219"/>
        <v>134.86141860285088</v>
      </c>
      <c r="L253" s="123">
        <f t="shared" si="219"/>
        <v>222.79328152963791</v>
      </c>
      <c r="M253" s="123">
        <f t="shared" si="219"/>
        <v>233.91298347418413</v>
      </c>
      <c r="N253" s="123">
        <f t="shared" si="219"/>
        <v>296.02516128447724</v>
      </c>
      <c r="O253" s="123">
        <f t="shared" si="219"/>
        <v>292.11962163806066</v>
      </c>
      <c r="P253" s="123">
        <f t="shared" si="219"/>
        <v>377.97501081197834</v>
      </c>
      <c r="Q253" s="123">
        <f t="shared" si="219"/>
        <v>478.88210627300293</v>
      </c>
      <c r="R253" s="123">
        <f t="shared" si="219"/>
        <v>536.17224968995504</v>
      </c>
      <c r="S253" s="123">
        <f t="shared" si="219"/>
        <v>532.57640492111818</v>
      </c>
      <c r="T253" s="123">
        <f t="shared" si="219"/>
        <v>288.21662417285211</v>
      </c>
      <c r="U253" s="123">
        <f t="shared" si="219"/>
        <v>230.73575951721008</v>
      </c>
    </row>
    <row r="254" spans="1:21" ht="15" customHeight="1" x14ac:dyDescent="0.35">
      <c r="A254" s="111" t="s">
        <v>132</v>
      </c>
      <c r="B254" s="416"/>
      <c r="C254" s="258" t="s">
        <v>126</v>
      </c>
      <c r="D254" s="124"/>
      <c r="E254" s="123">
        <f t="shared" ref="E254:U254" si="220">(E10/E$88)/E$89</f>
        <v>74.07750495553833</v>
      </c>
      <c r="F254" s="123">
        <f t="shared" si="220"/>
        <v>92.957489110312153</v>
      </c>
      <c r="G254" s="123">
        <f t="shared" si="220"/>
        <v>75.071325678663769</v>
      </c>
      <c r="H254" s="123">
        <f t="shared" si="220"/>
        <v>69.821271962822323</v>
      </c>
      <c r="I254" s="123">
        <f t="shared" si="220"/>
        <v>81.39347226587725</v>
      </c>
      <c r="J254" s="123">
        <f t="shared" si="220"/>
        <v>118.42848888748904</v>
      </c>
      <c r="K254" s="123">
        <f t="shared" si="220"/>
        <v>134.86064823831654</v>
      </c>
      <c r="L254" s="123">
        <f t="shared" si="220"/>
        <v>222.78796582672177</v>
      </c>
      <c r="M254" s="123">
        <f t="shared" si="220"/>
        <v>233.91109663632847</v>
      </c>
      <c r="N254" s="123">
        <f t="shared" si="220"/>
        <v>296.02760921563907</v>
      </c>
      <c r="O254" s="123">
        <f t="shared" si="220"/>
        <v>292.12315373314067</v>
      </c>
      <c r="P254" s="123">
        <f t="shared" si="220"/>
        <v>377.97876140243687</v>
      </c>
      <c r="Q254" s="123">
        <f t="shared" si="220"/>
        <v>448.65916831366843</v>
      </c>
      <c r="R254" s="123">
        <f t="shared" si="220"/>
        <v>467.05939918582192</v>
      </c>
      <c r="S254" s="123">
        <f t="shared" si="220"/>
        <v>473.46376528736056</v>
      </c>
      <c r="T254" s="123">
        <f t="shared" si="220"/>
        <v>253.77254572221935</v>
      </c>
      <c r="U254" s="123">
        <f t="shared" si="220"/>
        <v>201.57566082981577</v>
      </c>
    </row>
    <row r="255" spans="1:21" ht="15" customHeight="1" x14ac:dyDescent="0.35">
      <c r="A255" s="111" t="s">
        <v>132</v>
      </c>
      <c r="B255" s="416"/>
      <c r="C255" s="120" t="s">
        <v>123</v>
      </c>
      <c r="D255" s="122"/>
      <c r="E255" s="123">
        <f t="shared" ref="E255:R255" si="221">(E11/E$88)/E$89</f>
        <v>74.081644238776747</v>
      </c>
      <c r="F255" s="123">
        <f t="shared" si="221"/>
        <v>92.953831032467207</v>
      </c>
      <c r="G255" s="123">
        <f t="shared" si="221"/>
        <v>75.071217638820343</v>
      </c>
      <c r="H255" s="123">
        <f t="shared" si="221"/>
        <v>69.817491038938854</v>
      </c>
      <c r="I255" s="123">
        <f t="shared" si="221"/>
        <v>81.394880415700797</v>
      </c>
      <c r="J255" s="123">
        <f t="shared" si="221"/>
        <v>118.42597598258526</v>
      </c>
      <c r="K255" s="123">
        <f t="shared" si="221"/>
        <v>134.86141860285088</v>
      </c>
      <c r="L255" s="123">
        <f t="shared" si="221"/>
        <v>222.79328152963791</v>
      </c>
      <c r="M255" s="123">
        <f t="shared" si="221"/>
        <v>233.91298347418413</v>
      </c>
      <c r="N255" s="123">
        <f t="shared" si="221"/>
        <v>296.02516128447724</v>
      </c>
      <c r="O255" s="123">
        <f t="shared" si="221"/>
        <v>292.11962163806066</v>
      </c>
      <c r="P255" s="123">
        <f t="shared" si="221"/>
        <v>377.97501081197834</v>
      </c>
      <c r="Q255" s="123">
        <f t="shared" si="221"/>
        <v>478.88210627300293</v>
      </c>
      <c r="R255" s="123">
        <f t="shared" si="221"/>
        <v>536.17224968995504</v>
      </c>
      <c r="S255" s="123">
        <f t="shared" ref="S255:T255" si="222">(S11/S$88)/S$89</f>
        <v>532.57640492111818</v>
      </c>
      <c r="T255" s="123">
        <f t="shared" si="222"/>
        <v>288.21662417285211</v>
      </c>
      <c r="U255" s="123">
        <f t="shared" ref="U255" si="223">(U11/U$88)/U$89</f>
        <v>230.73575951721008</v>
      </c>
    </row>
    <row r="256" spans="1:21" ht="15" customHeight="1" x14ac:dyDescent="0.35">
      <c r="A256" s="111" t="s">
        <v>132</v>
      </c>
      <c r="B256" s="416"/>
      <c r="C256" s="114" t="s">
        <v>117</v>
      </c>
      <c r="D256" s="125"/>
      <c r="E256" s="123">
        <f t="shared" ref="E256:R256" si="224">(E12/E$88)/E$89</f>
        <v>31.010112035644656</v>
      </c>
      <c r="F256" s="123">
        <f t="shared" si="224"/>
        <v>54.912263668882623</v>
      </c>
      <c r="G256" s="123">
        <f t="shared" si="224"/>
        <v>34.704495432647704</v>
      </c>
      <c r="H256" s="123">
        <f t="shared" si="224"/>
        <v>31.484121171044915</v>
      </c>
      <c r="I256" s="123">
        <f t="shared" si="224"/>
        <v>41.56527409951839</v>
      </c>
      <c r="J256" s="123">
        <f t="shared" si="224"/>
        <v>58.262703101392844</v>
      </c>
      <c r="K256" s="123">
        <f t="shared" si="224"/>
        <v>60.443130071839377</v>
      </c>
      <c r="L256" s="123">
        <f t="shared" si="224"/>
        <v>120.3058089174141</v>
      </c>
      <c r="M256" s="123">
        <f t="shared" si="224"/>
        <v>134.44889139935435</v>
      </c>
      <c r="N256" s="123">
        <f t="shared" si="224"/>
        <v>173.61808827970174</v>
      </c>
      <c r="O256" s="123">
        <f t="shared" si="224"/>
        <v>143.62452438369792</v>
      </c>
      <c r="P256" s="123">
        <f t="shared" si="224"/>
        <v>194.52940467068288</v>
      </c>
      <c r="Q256" s="123">
        <f t="shared" si="224"/>
        <v>234.35108022315956</v>
      </c>
      <c r="R256" s="123">
        <f t="shared" si="224"/>
        <v>267.81919309161322</v>
      </c>
      <c r="S256" s="123">
        <f t="shared" ref="S256:T256" si="225">(S12/S$88)/S$89</f>
        <v>290.9199109619571</v>
      </c>
      <c r="T256" s="123">
        <f t="shared" si="225"/>
        <v>217.669228614682</v>
      </c>
      <c r="U256" s="123">
        <f t="shared" ref="U256" si="226">(U12/U$88)/U$89</f>
        <v>160.83938966005724</v>
      </c>
    </row>
    <row r="257" spans="1:21" ht="15" customHeight="1" x14ac:dyDescent="0.35">
      <c r="A257" s="111" t="s">
        <v>132</v>
      </c>
      <c r="B257" s="416"/>
      <c r="C257" s="258" t="s">
        <v>118</v>
      </c>
      <c r="D257" s="125"/>
      <c r="E257" s="123">
        <f t="shared" ref="E257:R257" si="227">(E13/E$88)/E$89</f>
        <v>0</v>
      </c>
      <c r="F257" s="123">
        <f t="shared" si="227"/>
        <v>0</v>
      </c>
      <c r="G257" s="123">
        <f t="shared" si="227"/>
        <v>0</v>
      </c>
      <c r="H257" s="123">
        <f t="shared" si="227"/>
        <v>0</v>
      </c>
      <c r="I257" s="123">
        <f t="shared" si="227"/>
        <v>0</v>
      </c>
      <c r="J257" s="123">
        <f t="shared" si="227"/>
        <v>0</v>
      </c>
      <c r="K257" s="123">
        <f t="shared" si="227"/>
        <v>0</v>
      </c>
      <c r="L257" s="123">
        <f t="shared" si="227"/>
        <v>0</v>
      </c>
      <c r="M257" s="123">
        <f t="shared" si="227"/>
        <v>0</v>
      </c>
      <c r="N257" s="123">
        <f t="shared" si="227"/>
        <v>0</v>
      </c>
      <c r="O257" s="123">
        <f t="shared" si="227"/>
        <v>0</v>
      </c>
      <c r="P257" s="123">
        <f t="shared" si="227"/>
        <v>0</v>
      </c>
      <c r="Q257" s="123">
        <f t="shared" si="227"/>
        <v>30.222766196341009</v>
      </c>
      <c r="R257" s="123">
        <f t="shared" si="227"/>
        <v>69.116453503068783</v>
      </c>
      <c r="S257" s="123">
        <f t="shared" ref="S257:T257" si="228">(S13/S$88)/S$89</f>
        <v>59.110092572932871</v>
      </c>
      <c r="T257" s="123">
        <f t="shared" si="228"/>
        <v>34.445641201357574</v>
      </c>
      <c r="U257" s="123">
        <f t="shared" ref="U257" si="229">(U13/U$88)/U$89</f>
        <v>29.160098687394267</v>
      </c>
    </row>
    <row r="258" spans="1:21" ht="15" customHeight="1" x14ac:dyDescent="0.35">
      <c r="A258" s="111" t="s">
        <v>132</v>
      </c>
      <c r="B258" s="416"/>
      <c r="C258" s="258" t="s">
        <v>119</v>
      </c>
      <c r="D258" s="125"/>
      <c r="E258" s="123">
        <f t="shared" ref="E258:R258" si="230">(E14/E$88)/E$89</f>
        <v>24.579263558022902</v>
      </c>
      <c r="F258" s="123">
        <f t="shared" si="230"/>
        <v>16.728055441099038</v>
      </c>
      <c r="G258" s="123">
        <f t="shared" si="230"/>
        <v>22.260446565281164</v>
      </c>
      <c r="H258" s="123">
        <f t="shared" si="230"/>
        <v>22.867485783871881</v>
      </c>
      <c r="I258" s="123">
        <f t="shared" si="230"/>
        <v>20.240145515209733</v>
      </c>
      <c r="J258" s="123">
        <f t="shared" si="230"/>
        <v>37.288218767575337</v>
      </c>
      <c r="K258" s="123">
        <f t="shared" si="230"/>
        <v>45.452734829704845</v>
      </c>
      <c r="L258" s="123">
        <f t="shared" si="230"/>
        <v>63.809615883209318</v>
      </c>
      <c r="M258" s="123">
        <f t="shared" si="230"/>
        <v>46.596782391659119</v>
      </c>
      <c r="N258" s="123">
        <f t="shared" si="230"/>
        <v>61.592792581970109</v>
      </c>
      <c r="O258" s="123">
        <f t="shared" si="230"/>
        <v>84.328050740313884</v>
      </c>
      <c r="P258" s="123">
        <f t="shared" si="230"/>
        <v>126.22010157861799</v>
      </c>
      <c r="Q258" s="123">
        <f t="shared" si="230"/>
        <v>141.39850730914793</v>
      </c>
      <c r="R258" s="123">
        <f t="shared" si="230"/>
        <v>117.24629177699646</v>
      </c>
      <c r="S258" s="123">
        <f t="shared" ref="S258:T258" si="231">(S14/S$88)/S$89</f>
        <v>135.00746221351403</v>
      </c>
      <c r="T258" s="123">
        <f t="shared" si="231"/>
        <v>0</v>
      </c>
      <c r="U258" s="123">
        <f t="shared" ref="U258" si="232">(U14/U$88)/U$89</f>
        <v>0</v>
      </c>
    </row>
    <row r="259" spans="1:21" ht="15" customHeight="1" x14ac:dyDescent="0.35">
      <c r="A259" s="111" t="s">
        <v>132</v>
      </c>
      <c r="B259" s="416"/>
      <c r="C259" s="258" t="s">
        <v>120</v>
      </c>
      <c r="D259" s="126"/>
      <c r="E259" s="123">
        <f t="shared" ref="E259:R259" si="233">(E15/E$88)/E$89</f>
        <v>18.492268645109199</v>
      </c>
      <c r="F259" s="123">
        <f t="shared" si="233"/>
        <v>21.313511922485546</v>
      </c>
      <c r="G259" s="123">
        <f t="shared" si="233"/>
        <v>18.106275640891482</v>
      </c>
      <c r="H259" s="123">
        <f t="shared" si="233"/>
        <v>15.465884084022067</v>
      </c>
      <c r="I259" s="123">
        <f t="shared" si="233"/>
        <v>19.589460800972677</v>
      </c>
      <c r="J259" s="123">
        <f t="shared" si="233"/>
        <v>22.875054113617075</v>
      </c>
      <c r="K259" s="123">
        <f t="shared" si="233"/>
        <v>28.965553701306654</v>
      </c>
      <c r="L259" s="123">
        <f t="shared" si="233"/>
        <v>38.677856729014515</v>
      </c>
      <c r="M259" s="123">
        <f t="shared" si="233"/>
        <v>52.867309683170653</v>
      </c>
      <c r="N259" s="123">
        <f t="shared" si="233"/>
        <v>60.814280422805389</v>
      </c>
      <c r="O259" s="123">
        <f t="shared" si="233"/>
        <v>64.167046514048891</v>
      </c>
      <c r="P259" s="123">
        <f t="shared" si="233"/>
        <v>57.225504562677514</v>
      </c>
      <c r="Q259" s="123">
        <f t="shared" si="233"/>
        <v>72.909752544354475</v>
      </c>
      <c r="R259" s="123">
        <f t="shared" si="233"/>
        <v>81.990311318276525</v>
      </c>
      <c r="S259" s="123">
        <f t="shared" ref="S259:T259" si="234">(S15/S$88)/S$89</f>
        <v>47.538939172714187</v>
      </c>
      <c r="T259" s="123">
        <f t="shared" si="234"/>
        <v>36.101754356812528</v>
      </c>
      <c r="U259" s="123">
        <f t="shared" ref="U259" si="235">(U15/U$88)/U$89</f>
        <v>40.736271169758574</v>
      </c>
    </row>
    <row r="260" spans="1:21" ht="15" customHeight="1" x14ac:dyDescent="0.35">
      <c r="A260" s="111" t="s">
        <v>132</v>
      </c>
      <c r="B260" s="416"/>
      <c r="C260" s="120" t="s">
        <v>121</v>
      </c>
      <c r="D260" s="125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</row>
    <row r="261" spans="1:21" ht="15" customHeight="1" x14ac:dyDescent="0.35">
      <c r="A261" s="111" t="s">
        <v>132</v>
      </c>
      <c r="B261" s="416"/>
      <c r="C261" s="120" t="s">
        <v>122</v>
      </c>
      <c r="D261" s="125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</row>
    <row r="262" spans="1:21" ht="15" customHeight="1" x14ac:dyDescent="0.35">
      <c r="A262" s="111" t="s">
        <v>132</v>
      </c>
      <c r="B262" s="417"/>
      <c r="C262" s="127" t="s">
        <v>116</v>
      </c>
      <c r="D262" s="128"/>
      <c r="E262" s="128">
        <f t="shared" ref="E262:R262" si="236">(E18/E$88)/E$89</f>
        <v>0</v>
      </c>
      <c r="F262" s="128">
        <f t="shared" si="236"/>
        <v>13.782108241627395</v>
      </c>
      <c r="G262" s="128">
        <f t="shared" si="236"/>
        <v>13.426624653804481</v>
      </c>
      <c r="H262" s="128">
        <f t="shared" si="236"/>
        <v>14.896935758707238</v>
      </c>
      <c r="I262" s="128">
        <f t="shared" si="236"/>
        <v>25.247929979135819</v>
      </c>
      <c r="J262" s="128">
        <f t="shared" si="236"/>
        <v>29.933869767685021</v>
      </c>
      <c r="K262" s="128">
        <f t="shared" si="236"/>
        <v>27.234460910189075</v>
      </c>
      <c r="L262" s="128">
        <f t="shared" si="236"/>
        <v>48.466737574053852</v>
      </c>
      <c r="M262" s="128">
        <f t="shared" si="236"/>
        <v>107.06088280992542</v>
      </c>
      <c r="N262" s="128">
        <f t="shared" si="236"/>
        <v>137.33215684433856</v>
      </c>
      <c r="O262" s="128">
        <f t="shared" si="236"/>
        <v>131.11215230656046</v>
      </c>
      <c r="P262" s="128">
        <f t="shared" si="236"/>
        <v>140.40098864279034</v>
      </c>
      <c r="Q262" s="128">
        <f t="shared" si="236"/>
        <v>123.79543328096442</v>
      </c>
      <c r="R262" s="128">
        <f t="shared" si="236"/>
        <v>158.44394690450557</v>
      </c>
      <c r="S262" s="128">
        <f t="shared" ref="S262:T262" si="237">(S18/S$88)/S$89</f>
        <v>138.76426448714417</v>
      </c>
      <c r="T262" s="128">
        <f t="shared" si="237"/>
        <v>115.68384269493212</v>
      </c>
      <c r="U262" s="128">
        <f t="shared" ref="U262" si="238">(U18/U$88)/U$89</f>
        <v>34.374492849263468</v>
      </c>
    </row>
    <row r="263" spans="1:21" x14ac:dyDescent="0.35">
      <c r="A263" s="111" t="s">
        <v>132</v>
      </c>
      <c r="B263" s="419" t="s">
        <v>4</v>
      </c>
      <c r="C263" s="120" t="s">
        <v>59</v>
      </c>
      <c r="D263" s="125"/>
      <c r="E263" s="125">
        <f t="shared" ref="E263:R263" si="239">(E19/E$88)/E$89</f>
        <v>15.937205584560326</v>
      </c>
      <c r="F263" s="125">
        <f t="shared" si="239"/>
        <v>24.447653883498415</v>
      </c>
      <c r="G263" s="125">
        <f t="shared" si="239"/>
        <v>15.625496096246547</v>
      </c>
      <c r="H263" s="125">
        <f t="shared" si="239"/>
        <v>14.999021878558784</v>
      </c>
      <c r="I263" s="125">
        <f t="shared" si="239"/>
        <v>15.408450408380034</v>
      </c>
      <c r="J263" s="125">
        <f t="shared" si="239"/>
        <v>20.18869917515417</v>
      </c>
      <c r="K263" s="125">
        <f t="shared" si="239"/>
        <v>8.5154488792837615</v>
      </c>
      <c r="L263" s="125">
        <f t="shared" si="239"/>
        <v>15.013225749804363</v>
      </c>
      <c r="M263" s="125">
        <f t="shared" si="239"/>
        <v>16.291228196179123</v>
      </c>
      <c r="N263" s="125">
        <f t="shared" si="239"/>
        <v>17.320758415717524</v>
      </c>
      <c r="O263" s="125">
        <f t="shared" si="239"/>
        <v>17.298551268511289</v>
      </c>
      <c r="P263" s="125">
        <f t="shared" si="239"/>
        <v>21.051903626247082</v>
      </c>
      <c r="Q263" s="125">
        <f t="shared" si="239"/>
        <v>23.83770065428552</v>
      </c>
      <c r="R263" s="125">
        <f t="shared" si="239"/>
        <v>26.200394738506976</v>
      </c>
      <c r="S263" s="125">
        <f t="shared" ref="S263:T263" si="240">(S19/S$88)/S$89</f>
        <v>29.781917970878709</v>
      </c>
      <c r="T263" s="125">
        <f t="shared" si="240"/>
        <v>9.3129775847356804</v>
      </c>
      <c r="U263" s="125">
        <f t="shared" ref="U263" si="241">(U19/U$88)/U$89</f>
        <v>7.9532450970223172</v>
      </c>
    </row>
    <row r="264" spans="1:21" x14ac:dyDescent="0.35">
      <c r="A264" s="111" t="s">
        <v>132</v>
      </c>
      <c r="B264" s="419"/>
      <c r="C264" s="258" t="s">
        <v>60</v>
      </c>
      <c r="D264" s="125"/>
      <c r="E264" s="125">
        <f t="shared" ref="E264:R264" si="242">(E20/E$88)/E$89</f>
        <v>13.776219889569015</v>
      </c>
      <c r="F264" s="125">
        <f t="shared" si="242"/>
        <v>22.990954286462436</v>
      </c>
      <c r="G264" s="125">
        <f t="shared" si="242"/>
        <v>13.649095175566528</v>
      </c>
      <c r="H264" s="125">
        <f t="shared" si="242"/>
        <v>13.338396725784989</v>
      </c>
      <c r="I264" s="125">
        <f t="shared" si="242"/>
        <v>13.54875004574251</v>
      </c>
      <c r="J264" s="125">
        <f t="shared" si="242"/>
        <v>17.821815761564892</v>
      </c>
      <c r="K264" s="125">
        <f t="shared" si="242"/>
        <v>4.9901715616082312</v>
      </c>
      <c r="L264" s="125">
        <f t="shared" si="242"/>
        <v>11.163071156255269</v>
      </c>
      <c r="M264" s="125">
        <f t="shared" si="242"/>
        <v>13.019422027296629</v>
      </c>
      <c r="N264" s="125">
        <f t="shared" si="242"/>
        <v>13.390427278426616</v>
      </c>
      <c r="O264" s="125">
        <f t="shared" si="242"/>
        <v>13.150039502200878</v>
      </c>
      <c r="P264" s="125">
        <f t="shared" si="242"/>
        <v>17.07555579103478</v>
      </c>
      <c r="Q264" s="125">
        <f t="shared" si="242"/>
        <v>17.780142773651672</v>
      </c>
      <c r="R264" s="125">
        <f t="shared" si="242"/>
        <v>19.34692524859609</v>
      </c>
      <c r="S264" s="125">
        <f t="shared" ref="S264:T264" si="243">(S20/S$88)/S$89</f>
        <v>15.002756049535414</v>
      </c>
      <c r="T264" s="125">
        <f t="shared" si="243"/>
        <v>8.4547929649204629</v>
      </c>
      <c r="U264" s="125">
        <f t="shared" ref="U264" si="244">(U20/U$88)/U$89</f>
        <v>7.1807171001985921</v>
      </c>
    </row>
    <row r="265" spans="1:21" x14ac:dyDescent="0.35">
      <c r="A265" s="111" t="s">
        <v>132</v>
      </c>
      <c r="B265" s="419"/>
      <c r="C265" s="258" t="s">
        <v>61</v>
      </c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</row>
    <row r="266" spans="1:21" x14ac:dyDescent="0.35">
      <c r="A266" s="111" t="s">
        <v>132</v>
      </c>
      <c r="B266" s="419"/>
      <c r="C266" s="258" t="s">
        <v>62</v>
      </c>
      <c r="D266" s="125"/>
      <c r="E266" s="125">
        <f t="shared" ref="E266:R266" si="245">(E22/E$88)/E$89</f>
        <v>1.8614372146651386</v>
      </c>
      <c r="F266" s="125">
        <f t="shared" si="245"/>
        <v>1.1210097166812065</v>
      </c>
      <c r="G266" s="125">
        <f t="shared" si="245"/>
        <v>1.6567130211853915</v>
      </c>
      <c r="H266" s="125">
        <f t="shared" si="245"/>
        <v>1.3902736792115868</v>
      </c>
      <c r="I266" s="125">
        <f t="shared" si="245"/>
        <v>1.2724581179520897</v>
      </c>
      <c r="J266" s="125">
        <f t="shared" si="245"/>
        <v>1.8078408703275184</v>
      </c>
      <c r="K266" s="125">
        <f t="shared" si="245"/>
        <v>3.0110824448871987</v>
      </c>
      <c r="L266" s="125">
        <f t="shared" si="245"/>
        <v>2.9627258965024037</v>
      </c>
      <c r="M266" s="125">
        <f t="shared" si="245"/>
        <v>2.1999710136242063</v>
      </c>
      <c r="N266" s="125">
        <f t="shared" si="245"/>
        <v>2.9722127075305393</v>
      </c>
      <c r="O266" s="125">
        <f t="shared" si="245"/>
        <v>3.0974649287121401</v>
      </c>
      <c r="P266" s="125">
        <f t="shared" si="245"/>
        <v>2.9415805250784235</v>
      </c>
      <c r="Q266" s="125">
        <f t="shared" si="245"/>
        <v>4.3654827815178185</v>
      </c>
      <c r="R266" s="125">
        <f t="shared" si="245"/>
        <v>5.3320147800113045</v>
      </c>
      <c r="S266" s="125">
        <f t="shared" ref="S266:T266" si="246">(S22/S$88)/S$89</f>
        <v>13.756874137066049</v>
      </c>
      <c r="T266" s="125">
        <f t="shared" si="246"/>
        <v>0</v>
      </c>
      <c r="U266" s="125">
        <f t="shared" ref="U266" si="247">(U22/U$88)/U$89</f>
        <v>0</v>
      </c>
    </row>
    <row r="267" spans="1:21" x14ac:dyDescent="0.35">
      <c r="A267" s="111" t="s">
        <v>132</v>
      </c>
      <c r="B267" s="423"/>
      <c r="C267" s="259" t="s">
        <v>63</v>
      </c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</row>
    <row r="268" spans="1:21" x14ac:dyDescent="0.35">
      <c r="A268" s="111" t="s">
        <v>132</v>
      </c>
      <c r="B268" s="419" t="s">
        <v>5</v>
      </c>
      <c r="C268" s="130" t="s">
        <v>59</v>
      </c>
      <c r="D268" s="125"/>
      <c r="E268" s="125">
        <f t="shared" ref="E268:R268" si="248">(E24/E$88)/E$89</f>
        <v>2.9793845491797257</v>
      </c>
      <c r="F268" s="125">
        <f t="shared" si="248"/>
        <v>4.8454599423735889</v>
      </c>
      <c r="G268" s="125">
        <f t="shared" si="248"/>
        <v>4.8653934849974769</v>
      </c>
      <c r="H268" s="125">
        <f t="shared" si="248"/>
        <v>3.7569104456248592</v>
      </c>
      <c r="I268" s="125">
        <f t="shared" si="248"/>
        <v>3.4216478273293154</v>
      </c>
      <c r="J268" s="125">
        <f t="shared" si="248"/>
        <v>4.104319343807572</v>
      </c>
      <c r="K268" s="125">
        <f t="shared" si="248"/>
        <v>6.8688874459905644</v>
      </c>
      <c r="L268" s="125">
        <f t="shared" si="248"/>
        <v>9.8093033290252514</v>
      </c>
      <c r="M268" s="125">
        <f t="shared" si="248"/>
        <v>32.077302889653616</v>
      </c>
      <c r="N268" s="125">
        <f t="shared" si="248"/>
        <v>21.836294898699435</v>
      </c>
      <c r="O268" s="125">
        <f t="shared" si="248"/>
        <v>14.849958373340497</v>
      </c>
      <c r="P268" s="125">
        <f t="shared" si="248"/>
        <v>10.662806106801904</v>
      </c>
      <c r="Q268" s="125">
        <f t="shared" si="248"/>
        <v>14.81300984965333</v>
      </c>
      <c r="R268" s="125">
        <f t="shared" si="248"/>
        <v>22.424292899600555</v>
      </c>
      <c r="S268" s="125">
        <f t="shared" ref="S268:T268" si="249">(S24/S$88)/S$89</f>
        <v>15.021078578643127</v>
      </c>
      <c r="T268" s="125">
        <f t="shared" si="249"/>
        <v>6.5368967976538466</v>
      </c>
      <c r="U268" s="125">
        <f t="shared" ref="U268" si="250">(U24/U$88)/U$89</f>
        <v>4.0133390005083465</v>
      </c>
    </row>
    <row r="269" spans="1:21" x14ac:dyDescent="0.35">
      <c r="A269" s="111" t="s">
        <v>132</v>
      </c>
      <c r="B269" s="419"/>
      <c r="C269" s="114" t="s">
        <v>60</v>
      </c>
      <c r="D269" s="125"/>
      <c r="E269" s="125">
        <f t="shared" ref="E269:R269" si="251">(E25/E$88)/E$89</f>
        <v>2.9000395514770472</v>
      </c>
      <c r="F269" s="125">
        <f t="shared" si="251"/>
        <v>4.7642979775194343</v>
      </c>
      <c r="G269" s="125">
        <f t="shared" si="251"/>
        <v>4.8007279736832675</v>
      </c>
      <c r="H269" s="125">
        <f t="shared" si="251"/>
        <v>3.7123965518736859</v>
      </c>
      <c r="I269" s="125">
        <f t="shared" si="251"/>
        <v>3.3390477123220119</v>
      </c>
      <c r="J269" s="125">
        <f t="shared" si="251"/>
        <v>3.9925025724677141</v>
      </c>
      <c r="K269" s="125">
        <f t="shared" si="251"/>
        <v>6.7817422651534658</v>
      </c>
      <c r="L269" s="125">
        <f t="shared" si="251"/>
        <v>9.6843498162706414</v>
      </c>
      <c r="M269" s="125">
        <f t="shared" si="251"/>
        <v>31.876638407672111</v>
      </c>
      <c r="N269" s="125">
        <f t="shared" si="251"/>
        <v>21.657755492990255</v>
      </c>
      <c r="O269" s="125">
        <f t="shared" si="251"/>
        <v>14.52076098147945</v>
      </c>
      <c r="P269" s="125">
        <f t="shared" si="251"/>
        <v>10.344982639034287</v>
      </c>
      <c r="Q269" s="125">
        <f t="shared" si="251"/>
        <v>14.620757793821534</v>
      </c>
      <c r="R269" s="125">
        <f t="shared" si="251"/>
        <v>22.123366456038124</v>
      </c>
      <c r="S269" s="125">
        <f t="shared" ref="S269:T269" si="252">(S25/S$88)/S$89</f>
        <v>14.655864821178282</v>
      </c>
      <c r="T269" s="125">
        <f t="shared" si="252"/>
        <v>5.9733731293421588</v>
      </c>
      <c r="U269" s="125">
        <f t="shared" ref="U269" si="253">(U25/U$88)/U$89</f>
        <v>3.7081213704851588</v>
      </c>
    </row>
    <row r="270" spans="1:21" x14ac:dyDescent="0.35">
      <c r="A270" s="111" t="s">
        <v>132</v>
      </c>
      <c r="B270" s="419"/>
      <c r="C270" s="114" t="s">
        <v>61</v>
      </c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</row>
    <row r="271" spans="1:21" x14ac:dyDescent="0.35">
      <c r="A271" s="111" t="s">
        <v>132</v>
      </c>
      <c r="B271" s="419"/>
      <c r="C271" s="114" t="s">
        <v>62</v>
      </c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</row>
    <row r="272" spans="1:21" x14ac:dyDescent="0.35">
      <c r="A272" s="111" t="s">
        <v>132</v>
      </c>
      <c r="B272" s="423"/>
      <c r="C272" s="133" t="s">
        <v>63</v>
      </c>
      <c r="D272" s="128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</row>
    <row r="273" spans="1:21" x14ac:dyDescent="0.35">
      <c r="A273" s="111" t="s">
        <v>132</v>
      </c>
      <c r="B273" s="419" t="s">
        <v>6</v>
      </c>
      <c r="C273" s="130" t="s">
        <v>59</v>
      </c>
      <c r="D273" s="125"/>
      <c r="E273" s="125">
        <f t="shared" ref="E273:R273" si="254">(E29/E$88)/E$89</f>
        <v>1.5324456961400872</v>
      </c>
      <c r="F273" s="125">
        <f t="shared" si="254"/>
        <v>1.9861713904437883</v>
      </c>
      <c r="G273" s="125">
        <f t="shared" si="254"/>
        <v>1.5097450415179687</v>
      </c>
      <c r="H273" s="125">
        <f t="shared" si="254"/>
        <v>1.0626405801047445</v>
      </c>
      <c r="I273" s="125">
        <f t="shared" si="254"/>
        <v>1.498539536246686</v>
      </c>
      <c r="J273" s="125">
        <f t="shared" si="254"/>
        <v>2.1438565357659436</v>
      </c>
      <c r="K273" s="125">
        <f t="shared" si="254"/>
        <v>2.7609503849109394</v>
      </c>
      <c r="L273" s="125">
        <f t="shared" si="254"/>
        <v>5.7308820098079112</v>
      </c>
      <c r="M273" s="125">
        <f t="shared" si="254"/>
        <v>6.4846262859413306</v>
      </c>
      <c r="N273" s="125">
        <f t="shared" si="254"/>
        <v>7.1539799416531071</v>
      </c>
      <c r="O273" s="125">
        <f t="shared" si="254"/>
        <v>5.8247056356341673</v>
      </c>
      <c r="P273" s="125">
        <f t="shared" si="254"/>
        <v>22.947725095997221</v>
      </c>
      <c r="Q273" s="125">
        <f t="shared" si="254"/>
        <v>5.1675367607360201</v>
      </c>
      <c r="R273" s="125">
        <f t="shared" si="254"/>
        <v>7.2922276624380649</v>
      </c>
      <c r="S273" s="125">
        <f t="shared" ref="S273:T273" si="255">(S29/S$88)/S$89</f>
        <v>7.0551325958152082</v>
      </c>
      <c r="T273" s="125">
        <f t="shared" si="255"/>
        <v>4.882637663654525</v>
      </c>
      <c r="U273" s="125">
        <f t="shared" ref="U273" si="256">(U29/U$88)/U$89</f>
        <v>3.3976279166351748</v>
      </c>
    </row>
    <row r="274" spans="1:21" x14ac:dyDescent="0.35">
      <c r="A274" s="111" t="s">
        <v>132</v>
      </c>
      <c r="B274" s="419"/>
      <c r="C274" s="114" t="s">
        <v>60</v>
      </c>
      <c r="D274" s="125"/>
      <c r="E274" s="125">
        <f t="shared" ref="E274:R274" si="257">(E30/E$88)/E$89</f>
        <v>0.36683535077608359</v>
      </c>
      <c r="F274" s="125">
        <f t="shared" si="257"/>
        <v>1.3318818492595152</v>
      </c>
      <c r="G274" s="125">
        <f t="shared" si="257"/>
        <v>0.47919673665589624</v>
      </c>
      <c r="H274" s="125">
        <f t="shared" si="257"/>
        <v>0.45198253689869561</v>
      </c>
      <c r="I274" s="125">
        <f t="shared" si="257"/>
        <v>0.79662071378236188</v>
      </c>
      <c r="J274" s="125">
        <f t="shared" si="257"/>
        <v>1.0402627427575699</v>
      </c>
      <c r="K274" s="125">
        <f t="shared" si="257"/>
        <v>1.4647926381863341</v>
      </c>
      <c r="L274" s="125">
        <f t="shared" si="257"/>
        <v>3.5966626953718279</v>
      </c>
      <c r="M274" s="125">
        <f t="shared" si="257"/>
        <v>3.865653912477188</v>
      </c>
      <c r="N274" s="125">
        <f t="shared" si="257"/>
        <v>4.0907629802676269</v>
      </c>
      <c r="O274" s="125">
        <f t="shared" si="257"/>
        <v>2.4832765816948639</v>
      </c>
      <c r="P274" s="125">
        <f t="shared" si="257"/>
        <v>20.864208507641937</v>
      </c>
      <c r="Q274" s="125">
        <f t="shared" si="257"/>
        <v>2.4808510449600272</v>
      </c>
      <c r="R274" s="125">
        <f t="shared" si="257"/>
        <v>3.7765971126382669</v>
      </c>
      <c r="S274" s="125">
        <f t="shared" ref="S274:T274" si="258">(S30/S$88)/S$89</f>
        <v>3.4473490469662416</v>
      </c>
      <c r="T274" s="125">
        <f t="shared" si="258"/>
        <v>2.3647157987392968</v>
      </c>
      <c r="U274" s="125">
        <f t="shared" ref="U274" si="259">(U30/U$88)/U$89</f>
        <v>1.7891329252864625</v>
      </c>
    </row>
    <row r="275" spans="1:21" x14ac:dyDescent="0.35">
      <c r="A275" s="111" t="s">
        <v>132</v>
      </c>
      <c r="B275" s="419"/>
      <c r="C275" s="114" t="s">
        <v>61</v>
      </c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</row>
    <row r="276" spans="1:21" x14ac:dyDescent="0.35">
      <c r="A276" s="111" t="s">
        <v>132</v>
      </c>
      <c r="B276" s="419"/>
      <c r="C276" s="114" t="s">
        <v>62</v>
      </c>
      <c r="D276" s="125"/>
      <c r="E276" s="125">
        <f t="shared" ref="E276:R276" si="260">(E32/E$88)/E$89</f>
        <v>0.60420287212936497</v>
      </c>
      <c r="F276" s="125">
        <f t="shared" si="260"/>
        <v>7.993352038071086E-2</v>
      </c>
      <c r="G276" s="125">
        <f t="shared" si="260"/>
        <v>0.35973113316380739</v>
      </c>
      <c r="H276" s="125">
        <f t="shared" si="260"/>
        <v>0.13607731483591393</v>
      </c>
      <c r="I276" s="125">
        <f t="shared" si="260"/>
        <v>0.1886588043521697</v>
      </c>
      <c r="J276" s="125">
        <f t="shared" si="260"/>
        <v>0.31810832660862975</v>
      </c>
      <c r="K276" s="125">
        <f t="shared" si="260"/>
        <v>0.30584838295742117</v>
      </c>
      <c r="L276" s="125">
        <f t="shared" si="260"/>
        <v>0.64707746359468843</v>
      </c>
      <c r="M276" s="125">
        <f t="shared" si="260"/>
        <v>1.1162052902321355</v>
      </c>
      <c r="N276" s="125">
        <f t="shared" si="260"/>
        <v>0.3561022579577795</v>
      </c>
      <c r="O276" s="125">
        <f t="shared" si="260"/>
        <v>0.98107410060719169</v>
      </c>
      <c r="P276" s="125">
        <f t="shared" si="260"/>
        <v>0.45979544583990706</v>
      </c>
      <c r="Q276" s="125">
        <f t="shared" si="260"/>
        <v>0.3051939144300479</v>
      </c>
      <c r="R276" s="125">
        <f t="shared" si="260"/>
        <v>0.253054957232139</v>
      </c>
      <c r="S276" s="125">
        <f t="shared" ref="S276:T276" si="261">(S32/S$88)/S$89</f>
        <v>0.35464857381660642</v>
      </c>
      <c r="T276" s="125">
        <f t="shared" si="261"/>
        <v>0</v>
      </c>
      <c r="U276" s="125">
        <f t="shared" ref="U276" si="262">(U32/U$88)/U$89</f>
        <v>0</v>
      </c>
    </row>
    <row r="277" spans="1:21" x14ac:dyDescent="0.35">
      <c r="A277" s="111" t="s">
        <v>132</v>
      </c>
      <c r="B277" s="423"/>
      <c r="C277" s="133" t="s">
        <v>63</v>
      </c>
      <c r="D277" s="128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</row>
    <row r="278" spans="1:21" x14ac:dyDescent="0.35">
      <c r="A278" s="111" t="s">
        <v>132</v>
      </c>
      <c r="B278" s="418" t="s">
        <v>7</v>
      </c>
      <c r="C278" s="135" t="s">
        <v>59</v>
      </c>
      <c r="D278" s="151"/>
      <c r="E278" s="151">
        <f t="shared" ref="E278:R278" si="263">(E34/E$88)/E$89</f>
        <v>17.958188566267868</v>
      </c>
      <c r="F278" s="151">
        <f t="shared" si="263"/>
        <v>25.283068847116624</v>
      </c>
      <c r="G278" s="151">
        <f t="shared" si="263"/>
        <v>19.561739550915231</v>
      </c>
      <c r="H278" s="151">
        <f t="shared" si="263"/>
        <v>15.916099884307132</v>
      </c>
      <c r="I278" s="151">
        <f t="shared" si="263"/>
        <v>21.207645690559378</v>
      </c>
      <c r="J278" s="151">
        <f t="shared" si="263"/>
        <v>30.214214949127751</v>
      </c>
      <c r="K278" s="151">
        <f t="shared" si="263"/>
        <v>39.901243147756105</v>
      </c>
      <c r="L278" s="151">
        <f t="shared" si="263"/>
        <v>83.440169724163269</v>
      </c>
      <c r="M278" s="151">
        <f t="shared" si="263"/>
        <v>69.902303068436439</v>
      </c>
      <c r="N278" s="151">
        <f t="shared" si="263"/>
        <v>128.0281213985194</v>
      </c>
      <c r="O278" s="151">
        <f t="shared" si="263"/>
        <v>98.789310589765932</v>
      </c>
      <c r="P278" s="151">
        <f t="shared" si="263"/>
        <v>146.81481997798483</v>
      </c>
      <c r="Q278" s="151">
        <f t="shared" si="263"/>
        <v>179.51190472729863</v>
      </c>
      <c r="R278" s="151">
        <f t="shared" si="263"/>
        <v>187.70581534041693</v>
      </c>
      <c r="S278" s="151">
        <f t="shared" ref="S278:T278" si="264">(S34/S$88)/S$89</f>
        <v>184.60511035258858</v>
      </c>
      <c r="T278" s="151">
        <f t="shared" si="264"/>
        <v>76.803361890028185</v>
      </c>
      <c r="U278" s="151">
        <f t="shared" ref="U278" si="265">(U34/U$88)/U$89</f>
        <v>53.939487095192789</v>
      </c>
    </row>
    <row r="279" spans="1:21" x14ac:dyDescent="0.35">
      <c r="A279" s="111" t="s">
        <v>132</v>
      </c>
      <c r="B279" s="419"/>
      <c r="C279" s="114" t="s">
        <v>60</v>
      </c>
      <c r="D279" s="125"/>
      <c r="E279" s="125">
        <f t="shared" ref="E279:R279" si="266">(E35/E$88)/E$89</f>
        <v>6.4551050817346765</v>
      </c>
      <c r="F279" s="125">
        <f t="shared" si="266"/>
        <v>13.412355049665983</v>
      </c>
      <c r="G279" s="125">
        <f t="shared" si="266"/>
        <v>6.7419574124977384</v>
      </c>
      <c r="H279" s="125">
        <f t="shared" si="266"/>
        <v>5.3298177071177237</v>
      </c>
      <c r="I279" s="125">
        <f t="shared" si="266"/>
        <v>10.308729425609602</v>
      </c>
      <c r="J279" s="125">
        <f t="shared" si="266"/>
        <v>15.286490384633076</v>
      </c>
      <c r="K279" s="125">
        <f t="shared" si="266"/>
        <v>19.505654776538695</v>
      </c>
      <c r="L279" s="125">
        <f t="shared" si="266"/>
        <v>51.348615892764208</v>
      </c>
      <c r="M279" s="125">
        <f t="shared" si="266"/>
        <v>42.616188254183783</v>
      </c>
      <c r="N279" s="125">
        <f t="shared" si="266"/>
        <v>92.525281480842253</v>
      </c>
      <c r="O279" s="125">
        <f t="shared" si="266"/>
        <v>47.714670838174655</v>
      </c>
      <c r="P279" s="125">
        <f t="shared" si="266"/>
        <v>71.770317205077006</v>
      </c>
      <c r="Q279" s="125">
        <f t="shared" si="266"/>
        <v>99.437154617021136</v>
      </c>
      <c r="R279" s="125">
        <f t="shared" si="266"/>
        <v>103.62841956985351</v>
      </c>
      <c r="S279" s="125">
        <f t="shared" ref="S279:T279" si="267">(S35/S$88)/S$89</f>
        <v>90.291694571684957</v>
      </c>
      <c r="T279" s="125">
        <f t="shared" si="267"/>
        <v>62.489955124273116</v>
      </c>
      <c r="U279" s="125">
        <f t="shared" ref="U279" si="268">(U35/U$88)/U$89</f>
        <v>40.717017150539682</v>
      </c>
    </row>
    <row r="280" spans="1:21" x14ac:dyDescent="0.35">
      <c r="A280" s="111" t="s">
        <v>132</v>
      </c>
      <c r="B280" s="419"/>
      <c r="C280" s="114" t="s">
        <v>61</v>
      </c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</row>
    <row r="281" spans="1:21" x14ac:dyDescent="0.35">
      <c r="A281" s="111" t="s">
        <v>132</v>
      </c>
      <c r="B281" s="419"/>
      <c r="C281" s="114" t="s">
        <v>62</v>
      </c>
      <c r="D281" s="125"/>
      <c r="E281" s="125">
        <f t="shared" ref="E281:R281" si="269">(E37/E$88)/E$89</f>
        <v>7.7077066022713874</v>
      </c>
      <c r="F281" s="125">
        <f t="shared" si="269"/>
        <v>6.131668257193672</v>
      </c>
      <c r="G281" s="125">
        <f t="shared" si="269"/>
        <v>8.9542543294653054</v>
      </c>
      <c r="H281" s="125">
        <f t="shared" si="269"/>
        <v>7.5277058030602175</v>
      </c>
      <c r="I281" s="125">
        <f t="shared" si="269"/>
        <v>6.8257809543090158</v>
      </c>
      <c r="J281" s="125">
        <f t="shared" si="269"/>
        <v>11.241448085454261</v>
      </c>
      <c r="K281" s="125">
        <f t="shared" si="269"/>
        <v>13.811335741403472</v>
      </c>
      <c r="L281" s="125">
        <f t="shared" si="269"/>
        <v>23.122906874797472</v>
      </c>
      <c r="M281" s="125">
        <f t="shared" si="269"/>
        <v>16.659776579219191</v>
      </c>
      <c r="N281" s="125">
        <f t="shared" si="269"/>
        <v>22.605677176817608</v>
      </c>
      <c r="O281" s="125">
        <f t="shared" si="269"/>
        <v>38.265650664013798</v>
      </c>
      <c r="P281" s="125">
        <f t="shared" si="269"/>
        <v>60.992769202921735</v>
      </c>
      <c r="Q281" s="125">
        <f t="shared" si="269"/>
        <v>64.404827888952568</v>
      </c>
      <c r="R281" s="125">
        <f t="shared" si="269"/>
        <v>64.5423033329444</v>
      </c>
      <c r="S281" s="125">
        <f t="shared" ref="S281:T281" si="270">(S37/S$88)/S$89</f>
        <v>71.212312582997541</v>
      </c>
      <c r="T281" s="125">
        <f t="shared" si="270"/>
        <v>0</v>
      </c>
      <c r="U281" s="125">
        <f t="shared" ref="U281" si="271">(U37/U$88)/U$89</f>
        <v>0</v>
      </c>
    </row>
    <row r="282" spans="1:21" x14ac:dyDescent="0.35">
      <c r="A282" s="111" t="s">
        <v>132</v>
      </c>
      <c r="B282" s="423"/>
      <c r="C282" s="133" t="s">
        <v>63</v>
      </c>
      <c r="D282" s="128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</row>
    <row r="283" spans="1:21" x14ac:dyDescent="0.35">
      <c r="A283" s="111" t="s">
        <v>132</v>
      </c>
      <c r="B283" s="418" t="s">
        <v>8</v>
      </c>
      <c r="C283" s="135" t="s">
        <v>59</v>
      </c>
      <c r="D283" s="151"/>
      <c r="E283" s="151">
        <f t="shared" ref="E283:R283" si="272">(E39/E$88)/E$89</f>
        <v>1.4999001542624399</v>
      </c>
      <c r="F283" s="151">
        <f t="shared" si="272"/>
        <v>1.448337431325365</v>
      </c>
      <c r="G283" s="151">
        <f t="shared" si="272"/>
        <v>1.6568722149966002</v>
      </c>
      <c r="H283" s="151">
        <f t="shared" si="272"/>
        <v>3.770343728223903</v>
      </c>
      <c r="I283" s="151">
        <f t="shared" si="272"/>
        <v>1.6194792896138495</v>
      </c>
      <c r="J283" s="151">
        <f t="shared" si="272"/>
        <v>2.7959163716712583</v>
      </c>
      <c r="K283" s="151">
        <f t="shared" si="272"/>
        <v>3.6461323744192922</v>
      </c>
      <c r="L283" s="151">
        <f t="shared" si="272"/>
        <v>6.7594649622136576</v>
      </c>
      <c r="M283" s="151">
        <f t="shared" si="272"/>
        <v>4.3004083991624338</v>
      </c>
      <c r="N283" s="151">
        <f t="shared" si="272"/>
        <v>4.670465130762059</v>
      </c>
      <c r="O283" s="151">
        <f t="shared" si="272"/>
        <v>8.2173983686747487</v>
      </c>
      <c r="P283" s="151">
        <f t="shared" si="272"/>
        <v>12.505098343216412</v>
      </c>
      <c r="Q283" s="151">
        <f t="shared" si="272"/>
        <v>9.4270717707402625</v>
      </c>
      <c r="R283" s="151">
        <f t="shared" si="272"/>
        <v>11.082616432412927</v>
      </c>
      <c r="S283" s="151">
        <f t="shared" ref="S283:T283" si="273">(S39/S$88)/S$89</f>
        <v>12.187507839512538</v>
      </c>
      <c r="T283" s="151">
        <f t="shared" si="273"/>
        <v>1.5418608098539199</v>
      </c>
      <c r="U283" s="151">
        <f t="shared" ref="U283" si="274">(U39/U$88)/U$89</f>
        <v>1.2950307858477912</v>
      </c>
    </row>
    <row r="284" spans="1:21" x14ac:dyDescent="0.35">
      <c r="A284" s="111" t="s">
        <v>132</v>
      </c>
      <c r="B284" s="419"/>
      <c r="C284" s="114" t="s">
        <v>60</v>
      </c>
      <c r="D284" s="125"/>
      <c r="E284" s="125">
        <f t="shared" ref="E284:R284" si="275">(E40/E$88)/E$89</f>
        <v>0.11019140054912406</v>
      </c>
      <c r="F284" s="125">
        <f t="shared" si="275"/>
        <v>0.3121313070922806</v>
      </c>
      <c r="G284" s="125">
        <f t="shared" si="275"/>
        <v>0.25845964567158003</v>
      </c>
      <c r="H284" s="125">
        <f t="shared" si="275"/>
        <v>0.3003219276311056</v>
      </c>
      <c r="I284" s="125">
        <f t="shared" si="275"/>
        <v>0.29564884787556706</v>
      </c>
      <c r="J284" s="125">
        <f t="shared" si="275"/>
        <v>0.51168360834871962</v>
      </c>
      <c r="K284" s="125">
        <f t="shared" si="275"/>
        <v>0.81586187684580969</v>
      </c>
      <c r="L284" s="125">
        <f t="shared" si="275"/>
        <v>3.1623982151779977</v>
      </c>
      <c r="M284" s="125">
        <f t="shared" si="275"/>
        <v>1.3082041706572789</v>
      </c>
      <c r="N284" s="125">
        <f t="shared" si="275"/>
        <v>1.0078046858042435</v>
      </c>
      <c r="O284" s="125">
        <f t="shared" si="275"/>
        <v>2.7135607097994341</v>
      </c>
      <c r="P284" s="125">
        <f t="shared" si="275"/>
        <v>2.4755651553069886</v>
      </c>
      <c r="Q284" s="125">
        <f t="shared" si="275"/>
        <v>1.1228241253289777</v>
      </c>
      <c r="R284" s="125">
        <f t="shared" si="275"/>
        <v>1.3492027712030084</v>
      </c>
      <c r="S284" s="125">
        <f t="shared" ref="S284:T284" si="276">(S40/S$88)/S$89</f>
        <v>1.4147976080984692</v>
      </c>
      <c r="T284" s="125">
        <f t="shared" si="276"/>
        <v>1.2989826058091185</v>
      </c>
      <c r="U284" s="125">
        <f t="shared" ref="U284" si="277">(U40/U$88)/U$89</f>
        <v>0.97295350134385106</v>
      </c>
    </row>
    <row r="285" spans="1:21" x14ac:dyDescent="0.35">
      <c r="A285" s="111" t="s">
        <v>132</v>
      </c>
      <c r="B285" s="419"/>
      <c r="C285" s="114" t="s">
        <v>61</v>
      </c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</row>
    <row r="286" spans="1:21" x14ac:dyDescent="0.35">
      <c r="A286" s="111" t="s">
        <v>132</v>
      </c>
      <c r="B286" s="419"/>
      <c r="C286" s="114" t="s">
        <v>62</v>
      </c>
      <c r="D286" s="125"/>
      <c r="E286" s="125">
        <f t="shared" ref="E286:R286" si="278">(E42/E$88)/E$89</f>
        <v>1.3601116457399711</v>
      </c>
      <c r="F286" s="125">
        <f t="shared" si="278"/>
        <v>1.1274614196475923</v>
      </c>
      <c r="G286" s="125">
        <f t="shared" si="278"/>
        <v>1.3622293075194039</v>
      </c>
      <c r="H286" s="125">
        <f t="shared" si="278"/>
        <v>3.4396594631187911</v>
      </c>
      <c r="I286" s="125">
        <f t="shared" si="278"/>
        <v>1.2935815938111854</v>
      </c>
      <c r="J286" s="125">
        <f t="shared" si="278"/>
        <v>2.2178811825255935</v>
      </c>
      <c r="K286" s="125">
        <f t="shared" si="278"/>
        <v>2.7366378621268401</v>
      </c>
      <c r="L286" s="125">
        <f t="shared" si="278"/>
        <v>3.3920782444165596</v>
      </c>
      <c r="M286" s="125">
        <f t="shared" si="278"/>
        <v>2.8218341242220597</v>
      </c>
      <c r="N286" s="125">
        <f t="shared" si="278"/>
        <v>3.4735159718707727</v>
      </c>
      <c r="O286" s="125">
        <f t="shared" si="278"/>
        <v>5.2544559800582578</v>
      </c>
      <c r="P286" s="125">
        <f t="shared" si="278"/>
        <v>9.6575465044131032</v>
      </c>
      <c r="Q286" s="125">
        <f t="shared" si="278"/>
        <v>7.9503407078511241</v>
      </c>
      <c r="R286" s="125">
        <f t="shared" si="278"/>
        <v>9.3706613112878667</v>
      </c>
      <c r="S286" s="125">
        <f t="shared" ref="S286:T286" si="279">(S42/S$88)/S$89</f>
        <v>10.389085263273573</v>
      </c>
      <c r="T286" s="125">
        <f t="shared" si="279"/>
        <v>0</v>
      </c>
      <c r="U286" s="125">
        <f t="shared" ref="U286" si="280">(U42/U$88)/U$89</f>
        <v>0</v>
      </c>
    </row>
    <row r="287" spans="1:21" x14ac:dyDescent="0.35">
      <c r="A287" s="111" t="s">
        <v>132</v>
      </c>
      <c r="B287" s="423"/>
      <c r="C287" s="133" t="s">
        <v>63</v>
      </c>
      <c r="D287" s="128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</row>
    <row r="288" spans="1:21" x14ac:dyDescent="0.35">
      <c r="A288" s="111" t="s">
        <v>132</v>
      </c>
      <c r="B288" s="418" t="s">
        <v>9</v>
      </c>
      <c r="C288" s="135" t="s">
        <v>59</v>
      </c>
      <c r="D288" s="151"/>
      <c r="E288" s="151">
        <f t="shared" ref="E288:R288" si="281">(E44/E$88)/E$89</f>
        <v>6.8078265783567318</v>
      </c>
      <c r="F288" s="151">
        <f t="shared" si="281"/>
        <v>4.6243148824585854</v>
      </c>
      <c r="G288" s="151">
        <f t="shared" si="281"/>
        <v>6.3332507798944802</v>
      </c>
      <c r="H288" s="151">
        <f t="shared" si="281"/>
        <v>6.3553366152326474</v>
      </c>
      <c r="I288" s="151">
        <f t="shared" si="281"/>
        <v>6.3894081944964247</v>
      </c>
      <c r="J288" s="151">
        <f t="shared" si="281"/>
        <v>11.139742904893437</v>
      </c>
      <c r="K288" s="151">
        <f t="shared" si="281"/>
        <v>13.877667398867539</v>
      </c>
      <c r="L288" s="151">
        <f t="shared" si="281"/>
        <v>20.674662059255503</v>
      </c>
      <c r="M288" s="151">
        <f t="shared" si="281"/>
        <v>15.059596689590409</v>
      </c>
      <c r="N288" s="151">
        <f t="shared" si="281"/>
        <v>19.391281551640059</v>
      </c>
      <c r="O288" s="151">
        <f t="shared" si="281"/>
        <v>20.35662339341264</v>
      </c>
      <c r="P288" s="151">
        <f t="shared" si="281"/>
        <v>31.424348892789244</v>
      </c>
      <c r="Q288" s="151">
        <f t="shared" si="281"/>
        <v>55.007849531421144</v>
      </c>
      <c r="R288" s="151">
        <f t="shared" si="281"/>
        <v>21.536229291214337</v>
      </c>
      <c r="S288" s="151">
        <f t="shared" ref="S288:T288" si="282">(S44/S$88)/S$89</f>
        <v>20.387869995985355</v>
      </c>
      <c r="T288" s="151">
        <f t="shared" si="282"/>
        <v>4.1014805237000953</v>
      </c>
      <c r="U288" s="151">
        <f t="shared" ref="U288" si="283">(U44/U$88)/U$89</f>
        <v>2.2225565403039971</v>
      </c>
    </row>
    <row r="289" spans="1:21" x14ac:dyDescent="0.35">
      <c r="A289" s="111" t="s">
        <v>132</v>
      </c>
      <c r="B289" s="419"/>
      <c r="C289" s="114" t="s">
        <v>60</v>
      </c>
      <c r="D289" s="125"/>
      <c r="E289" s="125">
        <f t="shared" ref="E289:R289" si="284">(E45/E$88)/E$89</f>
        <v>0.72791204003928611</v>
      </c>
      <c r="F289" s="125">
        <f t="shared" si="284"/>
        <v>0.22506376477607243</v>
      </c>
      <c r="G289" s="125">
        <f t="shared" si="284"/>
        <v>0.53254200216350456</v>
      </c>
      <c r="H289" s="125">
        <f t="shared" si="284"/>
        <v>0.29073516972025337</v>
      </c>
      <c r="I289" s="125">
        <f t="shared" si="284"/>
        <v>8.4898981060735901E-2</v>
      </c>
      <c r="J289" s="125">
        <f t="shared" si="284"/>
        <v>0.22554729463758461</v>
      </c>
      <c r="K289" s="125">
        <f t="shared" si="284"/>
        <v>1.020208586327999</v>
      </c>
      <c r="L289" s="125">
        <f t="shared" si="284"/>
        <v>3.0000891680346498</v>
      </c>
      <c r="M289" s="125">
        <f t="shared" si="284"/>
        <v>2.2990064889424722</v>
      </c>
      <c r="N289" s="125">
        <f t="shared" si="284"/>
        <v>2.4498046556996638</v>
      </c>
      <c r="O289" s="125">
        <f t="shared" si="284"/>
        <v>2.0142084766235913</v>
      </c>
      <c r="P289" s="125">
        <f t="shared" si="284"/>
        <v>5.4602331475914347</v>
      </c>
      <c r="Q289" s="125">
        <f t="shared" si="284"/>
        <v>8.6994387493709286</v>
      </c>
      <c r="R289" s="125">
        <f t="shared" si="284"/>
        <v>6.2350979520759102</v>
      </c>
      <c r="S289" s="125">
        <f t="shared" ref="S289:T289" si="285">(S45/S$88)/S$89</f>
        <v>7.4603538692879914</v>
      </c>
      <c r="T289" s="125">
        <f t="shared" si="285"/>
        <v>4.1014805237000953</v>
      </c>
      <c r="U289" s="125">
        <f t="shared" ref="U289" si="286">(U45/U$88)/U$89</f>
        <v>2.2225565403039971</v>
      </c>
    </row>
    <row r="290" spans="1:21" x14ac:dyDescent="0.35">
      <c r="A290" s="111" t="s">
        <v>132</v>
      </c>
      <c r="B290" s="419"/>
      <c r="C290" s="114" t="s">
        <v>61</v>
      </c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</row>
    <row r="291" spans="1:21" x14ac:dyDescent="0.35">
      <c r="A291" s="111" t="s">
        <v>132</v>
      </c>
      <c r="B291" s="419"/>
      <c r="C291" s="114" t="s">
        <v>62</v>
      </c>
      <c r="D291" s="125"/>
      <c r="E291" s="125">
        <f t="shared" ref="E291:R291" si="287">(E47/E$88)/E$89</f>
        <v>6.0497198336334259</v>
      </c>
      <c r="F291" s="125">
        <f t="shared" si="287"/>
        <v>4.3912224900741581</v>
      </c>
      <c r="G291" s="125">
        <f t="shared" si="287"/>
        <v>5.7946112737377078</v>
      </c>
      <c r="H291" s="125">
        <f t="shared" si="287"/>
        <v>6.0646014455123938</v>
      </c>
      <c r="I291" s="125">
        <f t="shared" si="287"/>
        <v>6.3045092134356882</v>
      </c>
      <c r="J291" s="125">
        <f t="shared" si="287"/>
        <v>10.914195610255852</v>
      </c>
      <c r="K291" s="125">
        <f t="shared" si="287"/>
        <v>12.857458812539539</v>
      </c>
      <c r="L291" s="125">
        <f t="shared" si="287"/>
        <v>17.674572891220855</v>
      </c>
      <c r="M291" s="125">
        <f t="shared" si="287"/>
        <v>12.760590200647936</v>
      </c>
      <c r="N291" s="125">
        <f t="shared" si="287"/>
        <v>16.941476895940397</v>
      </c>
      <c r="O291" s="125">
        <f t="shared" si="287"/>
        <v>18.342414916789053</v>
      </c>
      <c r="P291" s="125">
        <f t="shared" si="287"/>
        <v>25.964115745197809</v>
      </c>
      <c r="Q291" s="125">
        <f t="shared" si="287"/>
        <v>46.308410782050217</v>
      </c>
      <c r="R291" s="125">
        <f t="shared" si="287"/>
        <v>15.301131339138426</v>
      </c>
      <c r="S291" s="125">
        <f t="shared" ref="S291:T291" si="288">(S47/S$88)/S$89</f>
        <v>12.927516126697366</v>
      </c>
      <c r="T291" s="125">
        <f t="shared" si="288"/>
        <v>0</v>
      </c>
      <c r="U291" s="125">
        <f t="shared" ref="U291" si="289">(U47/U$88)/U$89</f>
        <v>0</v>
      </c>
    </row>
    <row r="292" spans="1:21" x14ac:dyDescent="0.35">
      <c r="A292" s="111" t="s">
        <v>132</v>
      </c>
      <c r="B292" s="423"/>
      <c r="C292" s="133" t="s">
        <v>63</v>
      </c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</row>
    <row r="293" spans="1:21" x14ac:dyDescent="0.35">
      <c r="A293" s="111" t="s">
        <v>132</v>
      </c>
      <c r="B293" s="418" t="s">
        <v>1</v>
      </c>
      <c r="C293" s="135" t="s">
        <v>59</v>
      </c>
      <c r="D293" s="151"/>
      <c r="E293" s="151">
        <f t="shared" ref="E293:R293" si="290">(E49/E$88)/E$89</f>
        <v>11.58754297716705</v>
      </c>
      <c r="F293" s="151">
        <f t="shared" si="290"/>
        <v>16.151552269712564</v>
      </c>
      <c r="G293" s="151">
        <f t="shared" si="290"/>
        <v>12.043037135831206</v>
      </c>
      <c r="H293" s="151">
        <f t="shared" si="290"/>
        <v>10.832732595187681</v>
      </c>
      <c r="I293" s="151">
        <f t="shared" si="290"/>
        <v>15.821205681607934</v>
      </c>
      <c r="J293" s="151">
        <f t="shared" si="290"/>
        <v>20.615685968655253</v>
      </c>
      <c r="K293" s="151">
        <f t="shared" si="290"/>
        <v>22.356181969048372</v>
      </c>
      <c r="L293" s="151">
        <f t="shared" si="290"/>
        <v>29.159768240114236</v>
      </c>
      <c r="M293" s="151">
        <f t="shared" si="290"/>
        <v>26.866985857959712</v>
      </c>
      <c r="N293" s="151">
        <f t="shared" si="290"/>
        <v>27.883505800056259</v>
      </c>
      <c r="O293" s="151">
        <f t="shared" si="290"/>
        <v>45.563267729937735</v>
      </c>
      <c r="P293" s="151">
        <f t="shared" si="290"/>
        <v>45.802882724756486</v>
      </c>
      <c r="Q293" s="151">
        <f t="shared" si="290"/>
        <v>61.205706182801023</v>
      </c>
      <c r="R293" s="151">
        <f t="shared" si="290"/>
        <v>74.491821684762598</v>
      </c>
      <c r="S293" s="151">
        <f t="shared" ref="S293:T293" si="291">(S49/S$88)/S$89</f>
        <v>78.860989715687168</v>
      </c>
      <c r="T293" s="151">
        <f t="shared" si="291"/>
        <v>62.556346772531626</v>
      </c>
      <c r="U293" s="151">
        <f t="shared" ref="U293" si="292">(U49/U$88)/U$89</f>
        <v>57.483846893445445</v>
      </c>
    </row>
    <row r="294" spans="1:21" x14ac:dyDescent="0.35">
      <c r="A294" s="111" t="s">
        <v>132</v>
      </c>
      <c r="B294" s="419"/>
      <c r="C294" s="114" t="s">
        <v>60</v>
      </c>
      <c r="D294" s="125"/>
      <c r="E294" s="125">
        <f t="shared" ref="E294:R294" si="293">(E50/E$88)/E$89</f>
        <v>5.8035137285242939</v>
      </c>
      <c r="F294" s="125">
        <f t="shared" si="293"/>
        <v>9.7783182923710488</v>
      </c>
      <c r="G294" s="125">
        <f t="shared" si="293"/>
        <v>7.437043923032042</v>
      </c>
      <c r="H294" s="125">
        <f t="shared" si="293"/>
        <v>6.8917522930137336</v>
      </c>
      <c r="I294" s="125">
        <f t="shared" si="293"/>
        <v>10.36631309270064</v>
      </c>
      <c r="J294" s="125">
        <f t="shared" si="293"/>
        <v>13.687930361120266</v>
      </c>
      <c r="K294" s="125">
        <f t="shared" si="293"/>
        <v>14.391370780746248</v>
      </c>
      <c r="L294" s="125">
        <f t="shared" si="293"/>
        <v>18.777850192444799</v>
      </c>
      <c r="M294" s="125">
        <f t="shared" si="293"/>
        <v>13.193847903735612</v>
      </c>
      <c r="N294" s="125">
        <f t="shared" si="293"/>
        <v>14.335691046532936</v>
      </c>
      <c r="O294" s="125">
        <f t="shared" si="293"/>
        <v>23.404025322737322</v>
      </c>
      <c r="P294" s="125">
        <f t="shared" si="293"/>
        <v>29.421667365645643</v>
      </c>
      <c r="Q294" s="125">
        <f t="shared" si="293"/>
        <v>39.144921433901935</v>
      </c>
      <c r="R294" s="125">
        <f t="shared" si="293"/>
        <v>49.756420329582781</v>
      </c>
      <c r="S294" s="125">
        <f t="shared" ref="S294:T294" si="294">(S50/S$88)/S$89</f>
        <v>69.263467103755801</v>
      </c>
      <c r="T294" s="125">
        <f t="shared" si="294"/>
        <v>53.531805427164564</v>
      </c>
      <c r="U294" s="125">
        <f t="shared" ref="U294" si="295">(U50/U$88)/U$89</f>
        <v>47.777252589023192</v>
      </c>
    </row>
    <row r="295" spans="1:21" x14ac:dyDescent="0.35">
      <c r="A295" s="111" t="s">
        <v>132</v>
      </c>
      <c r="B295" s="419"/>
      <c r="C295" s="114" t="s">
        <v>61</v>
      </c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</row>
    <row r="296" spans="1:21" x14ac:dyDescent="0.35">
      <c r="A296" s="111" t="s">
        <v>132</v>
      </c>
      <c r="B296" s="419"/>
      <c r="C296" s="114" t="s">
        <v>62</v>
      </c>
      <c r="D296" s="125"/>
      <c r="E296" s="125">
        <f t="shared" ref="E296:R296" si="296">(E52/E$88)/E$89</f>
        <v>1.1726305776298649</v>
      </c>
      <c r="F296" s="125">
        <f t="shared" si="296"/>
        <v>0.89020749960522727</v>
      </c>
      <c r="G296" s="125">
        <f t="shared" si="296"/>
        <v>0.36800548981176684</v>
      </c>
      <c r="H296" s="125">
        <f t="shared" si="296"/>
        <v>0.29041247681637611</v>
      </c>
      <c r="I296" s="125">
        <f t="shared" si="296"/>
        <v>0.22899644256049256</v>
      </c>
      <c r="J296" s="125">
        <f t="shared" si="296"/>
        <v>0.60080022625670637</v>
      </c>
      <c r="K296" s="125">
        <f t="shared" si="296"/>
        <v>0.38272990918953204</v>
      </c>
      <c r="L296" s="125">
        <f t="shared" si="296"/>
        <v>0.48394650593588429</v>
      </c>
      <c r="M296" s="125">
        <f t="shared" si="296"/>
        <v>0.6393002116427331</v>
      </c>
      <c r="N296" s="125">
        <f t="shared" si="296"/>
        <v>0.97984960254207265</v>
      </c>
      <c r="O296" s="125">
        <f t="shared" si="296"/>
        <v>2.765941137288829</v>
      </c>
      <c r="P296" s="125">
        <f t="shared" si="296"/>
        <v>1.5317149859898362</v>
      </c>
      <c r="Q296" s="125">
        <f t="shared" si="296"/>
        <v>0.88879561849786404</v>
      </c>
      <c r="R296" s="125">
        <f t="shared" si="296"/>
        <v>1.9514858183803252</v>
      </c>
      <c r="S296" s="125">
        <f t="shared" ref="S296:T296" si="297">(S52/S$88)/S$89</f>
        <v>1.7141364231481175</v>
      </c>
      <c r="T296" s="125">
        <f t="shared" si="297"/>
        <v>0</v>
      </c>
      <c r="U296" s="125">
        <f t="shared" ref="U296" si="298">(U52/U$88)/U$89</f>
        <v>0</v>
      </c>
    </row>
    <row r="297" spans="1:21" x14ac:dyDescent="0.35">
      <c r="A297" s="111" t="s">
        <v>132</v>
      </c>
      <c r="B297" s="423"/>
      <c r="C297" s="133" t="s">
        <v>63</v>
      </c>
      <c r="D297" s="128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</row>
    <row r="298" spans="1:21" x14ac:dyDescent="0.35">
      <c r="A298" s="111" t="s">
        <v>132</v>
      </c>
      <c r="B298" s="393" t="s">
        <v>166</v>
      </c>
      <c r="C298" s="135" t="s">
        <v>59</v>
      </c>
      <c r="D298" s="151"/>
      <c r="E298" s="151">
        <f t="shared" ref="E298:R298" si="299">(E54/E$88)/E$89</f>
        <v>1.5599204157889124</v>
      </c>
      <c r="F298" s="151">
        <f t="shared" si="299"/>
        <v>1.4213290369806755</v>
      </c>
      <c r="G298" s="151">
        <f t="shared" si="299"/>
        <v>1.7698513819702881</v>
      </c>
      <c r="H298" s="151">
        <f t="shared" si="299"/>
        <v>1.5062981003430882</v>
      </c>
      <c r="I298" s="151">
        <f t="shared" si="299"/>
        <v>2.0821204251429877</v>
      </c>
      <c r="J298" s="151">
        <f t="shared" si="299"/>
        <v>3.0284061793573458</v>
      </c>
      <c r="K298" s="151">
        <f t="shared" si="299"/>
        <v>4.1635955861430487</v>
      </c>
      <c r="L298" s="151">
        <f t="shared" si="299"/>
        <v>4.9657348880459633</v>
      </c>
      <c r="M298" s="151">
        <f t="shared" si="299"/>
        <v>4.4124353664510423</v>
      </c>
      <c r="N298" s="151">
        <f t="shared" si="299"/>
        <v>5.5069160068441319</v>
      </c>
      <c r="O298" s="151">
        <f t="shared" si="299"/>
        <v>7.371455342876672</v>
      </c>
      <c r="P298" s="151">
        <f t="shared" si="299"/>
        <v>9.8508668255093124</v>
      </c>
      <c r="Q298" s="151">
        <f t="shared" si="299"/>
        <v>9.9102983796834838</v>
      </c>
      <c r="R298" s="151">
        <f t="shared" si="299"/>
        <v>12.283601742667853</v>
      </c>
      <c r="S298" s="151">
        <f t="shared" ref="S298:T298" si="300">(S54/S$88)/S$89</f>
        <v>14.792713257102344</v>
      </c>
      <c r="T298" s="151">
        <f t="shared" si="300"/>
        <v>3.6277392797824342</v>
      </c>
      <c r="U298" s="151">
        <f t="shared" ref="U298" si="301">(U54/U$88)/U$89</f>
        <v>1.8753686638810878</v>
      </c>
    </row>
    <row r="299" spans="1:21" x14ac:dyDescent="0.35">
      <c r="A299" s="111" t="s">
        <v>132</v>
      </c>
      <c r="B299" s="390"/>
      <c r="C299" s="114" t="s">
        <v>60</v>
      </c>
      <c r="D299" s="125"/>
      <c r="E299" s="125">
        <f t="shared" ref="E299:R299" si="302">(E55/E$88)/E$89</f>
        <v>0.1684077486187574</v>
      </c>
      <c r="F299" s="125">
        <f t="shared" si="302"/>
        <v>0.50320840144592838</v>
      </c>
      <c r="G299" s="125">
        <f t="shared" si="302"/>
        <v>0.11053146464739118</v>
      </c>
      <c r="H299" s="125">
        <f t="shared" si="302"/>
        <v>0.13242707338777923</v>
      </c>
      <c r="I299" s="125">
        <f t="shared" si="302"/>
        <v>0.69131816645761945</v>
      </c>
      <c r="J299" s="125">
        <f t="shared" si="302"/>
        <v>0.70931313497317383</v>
      </c>
      <c r="K299" s="125">
        <f t="shared" si="302"/>
        <v>1.0143625523023552</v>
      </c>
      <c r="L299" s="125">
        <f t="shared" si="302"/>
        <v>0.97100593508311883</v>
      </c>
      <c r="M299" s="125">
        <f t="shared" si="302"/>
        <v>1.9590990366566503</v>
      </c>
      <c r="N299" s="125">
        <f t="shared" si="302"/>
        <v>1.699624525864643</v>
      </c>
      <c r="O299" s="125">
        <f t="shared" si="302"/>
        <v>2.2066684020434129</v>
      </c>
      <c r="P299" s="125">
        <f t="shared" si="302"/>
        <v>2.5228345528422857</v>
      </c>
      <c r="Q299" s="125">
        <f t="shared" si="302"/>
        <v>3.8797941762197943</v>
      </c>
      <c r="R299" s="125">
        <f t="shared" si="302"/>
        <v>4.5485420193031478</v>
      </c>
      <c r="S299" s="125">
        <f t="shared" ref="S299:T299" si="303">(S55/S$88)/S$89</f>
        <v>3.9056435019286733</v>
      </c>
      <c r="T299" s="125">
        <f t="shared" si="303"/>
        <v>3.5479293719488134</v>
      </c>
      <c r="U299" s="125">
        <f t="shared" ref="U299" si="304">(U55/U$88)/U$89</f>
        <v>1.7745951127008905</v>
      </c>
    </row>
    <row r="300" spans="1:21" x14ac:dyDescent="0.35">
      <c r="A300" s="111" t="s">
        <v>132</v>
      </c>
      <c r="B300" s="390"/>
      <c r="C300" s="114" t="s">
        <v>61</v>
      </c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</row>
    <row r="301" spans="1:21" x14ac:dyDescent="0.35">
      <c r="A301" s="111" t="s">
        <v>132</v>
      </c>
      <c r="B301" s="390"/>
      <c r="C301" s="114" t="s">
        <v>62</v>
      </c>
      <c r="D301" s="125"/>
      <c r="E301" s="125">
        <f t="shared" ref="E301:R301" si="305">(E57/E$88)/E$89</f>
        <v>1.3232009234220945</v>
      </c>
      <c r="F301" s="125">
        <f t="shared" si="305"/>
        <v>0.81677940624484702</v>
      </c>
      <c r="G301" s="125">
        <f t="shared" si="305"/>
        <v>1.5961858933389754</v>
      </c>
      <c r="H301" s="125">
        <f t="shared" si="305"/>
        <v>1.3062508533451878</v>
      </c>
      <c r="I301" s="125">
        <f t="shared" si="305"/>
        <v>1.3382871119029016</v>
      </c>
      <c r="J301" s="125">
        <f t="shared" si="305"/>
        <v>2.2248629516527516</v>
      </c>
      <c r="K301" s="125">
        <f t="shared" si="305"/>
        <v>2.9853942305461749</v>
      </c>
      <c r="L301" s="125">
        <f t="shared" si="305"/>
        <v>3.8278078628413978</v>
      </c>
      <c r="M301" s="125">
        <f t="shared" si="305"/>
        <v>2.2918418233339555</v>
      </c>
      <c r="N301" s="125">
        <f t="shared" si="305"/>
        <v>3.7030957976422769</v>
      </c>
      <c r="O301" s="125">
        <f t="shared" si="305"/>
        <v>5.1075079491258846</v>
      </c>
      <c r="P301" s="125">
        <f t="shared" si="305"/>
        <v>7.2332383169131598</v>
      </c>
      <c r="Q301" s="125">
        <f t="shared" si="305"/>
        <v>5.9373202636039339</v>
      </c>
      <c r="R301" s="125">
        <f t="shared" si="305"/>
        <v>7.6562788827426838</v>
      </c>
      <c r="S301" s="125">
        <f t="shared" ref="S301:T301" si="306">(S57/S$88)/S$89</f>
        <v>10.807155254746135</v>
      </c>
      <c r="T301" s="125">
        <f t="shared" si="306"/>
        <v>0</v>
      </c>
      <c r="U301" s="125">
        <f t="shared" ref="U301" si="307">(U57/U$88)/U$89</f>
        <v>0</v>
      </c>
    </row>
    <row r="302" spans="1:21" x14ac:dyDescent="0.35">
      <c r="A302" s="111" t="s">
        <v>132</v>
      </c>
      <c r="B302" s="391"/>
      <c r="C302" s="133" t="s">
        <v>63</v>
      </c>
      <c r="D302" s="128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</row>
    <row r="303" spans="1:21" x14ac:dyDescent="0.35">
      <c r="A303" s="111" t="s">
        <v>132</v>
      </c>
      <c r="B303" s="418" t="s">
        <v>11</v>
      </c>
      <c r="C303" s="135" t="s">
        <v>59</v>
      </c>
      <c r="D303" s="151"/>
      <c r="E303" s="151">
        <f t="shared" ref="E303:R303" si="308">(E59/E$88)/E$89</f>
        <v>5.305487583491721</v>
      </c>
      <c r="F303" s="151">
        <f t="shared" si="308"/>
        <v>3.4963673993775761</v>
      </c>
      <c r="G303" s="151">
        <f t="shared" si="308"/>
        <v>3.5215790564405487</v>
      </c>
      <c r="H303" s="151">
        <f t="shared" si="308"/>
        <v>4.2700176514628749</v>
      </c>
      <c r="I303" s="151">
        <f t="shared" si="308"/>
        <v>4.7193619561194344</v>
      </c>
      <c r="J303" s="151">
        <f t="shared" si="308"/>
        <v>10.963914818973135</v>
      </c>
      <c r="K303" s="151">
        <f t="shared" si="308"/>
        <v>11.924610511578113</v>
      </c>
      <c r="L303" s="151">
        <f t="shared" si="308"/>
        <v>17.09790598708345</v>
      </c>
      <c r="M303" s="151">
        <f t="shared" si="308"/>
        <v>13.951809375712621</v>
      </c>
      <c r="N303" s="151">
        <f t="shared" si="308"/>
        <v>16.650407209919578</v>
      </c>
      <c r="O303" s="151">
        <f t="shared" si="308"/>
        <v>18.348585490225823</v>
      </c>
      <c r="P303" s="151">
        <f t="shared" si="308"/>
        <v>24.385618102393845</v>
      </c>
      <c r="Q303" s="151">
        <f t="shared" si="308"/>
        <v>20.078115735102958</v>
      </c>
      <c r="R303" s="151">
        <f t="shared" si="308"/>
        <v>22.952371853976672</v>
      </c>
      <c r="S303" s="151">
        <f t="shared" ref="S303:T303" si="309">(S59/S$88)/S$89</f>
        <v>28.689932432044479</v>
      </c>
      <c r="T303" s="151">
        <f t="shared" si="309"/>
        <v>16.791715952688481</v>
      </c>
      <c r="U303" s="151">
        <f t="shared" ref="U303" si="310">(U59/U$88)/U$89</f>
        <v>15.462455129140954</v>
      </c>
    </row>
    <row r="304" spans="1:21" x14ac:dyDescent="0.35">
      <c r="A304" s="111" t="s">
        <v>132</v>
      </c>
      <c r="B304" s="419"/>
      <c r="C304" s="114" t="s">
        <v>60</v>
      </c>
      <c r="D304" s="125"/>
      <c r="E304" s="125">
        <f t="shared" ref="E304:R304" si="311">(E60/E$88)/E$89</f>
        <v>0.30556850267427987</v>
      </c>
      <c r="F304" s="125">
        <f t="shared" si="311"/>
        <v>0.45635916378181507</v>
      </c>
      <c r="G304" s="125">
        <f t="shared" si="311"/>
        <v>0.26020512088449238</v>
      </c>
      <c r="H304" s="125">
        <f t="shared" si="311"/>
        <v>0.73032985976367093</v>
      </c>
      <c r="I304" s="125">
        <f t="shared" si="311"/>
        <v>1.1576505561353181</v>
      </c>
      <c r="J304" s="125">
        <f t="shared" si="311"/>
        <v>2.4169715370514226</v>
      </c>
      <c r="K304" s="125">
        <f t="shared" si="311"/>
        <v>2.5679614353415592</v>
      </c>
      <c r="L304" s="125">
        <f t="shared" si="311"/>
        <v>5.6550899008562485</v>
      </c>
      <c r="M304" s="125">
        <f t="shared" si="311"/>
        <v>6.1830590199027773</v>
      </c>
      <c r="N304" s="125">
        <f t="shared" si="311"/>
        <v>6.785464704356956</v>
      </c>
      <c r="O304" s="125">
        <f t="shared" si="311"/>
        <v>8.4918565106178008</v>
      </c>
      <c r="P304" s="125">
        <f t="shared" si="311"/>
        <v>8.011561778442017</v>
      </c>
      <c r="Q304" s="125">
        <f t="shared" si="311"/>
        <v>9.5907658984960324</v>
      </c>
      <c r="R304" s="125">
        <f t="shared" si="311"/>
        <v>11.717303878371277</v>
      </c>
      <c r="S304" s="125">
        <f t="shared" ref="S304:T304" si="312">(S60/S$88)/S$89</f>
        <v>16.747891049416705</v>
      </c>
      <c r="T304" s="125">
        <f t="shared" si="312"/>
        <v>16.737602508879228</v>
      </c>
      <c r="U304" s="125">
        <f t="shared" ref="U304" si="313">(U60/U$88)/U$89</f>
        <v>15.407198448500059</v>
      </c>
    </row>
    <row r="305" spans="1:21" x14ac:dyDescent="0.35">
      <c r="A305" s="111" t="s">
        <v>132</v>
      </c>
      <c r="B305" s="419"/>
      <c r="C305" s="114" t="s">
        <v>61</v>
      </c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</row>
    <row r="306" spans="1:21" x14ac:dyDescent="0.35">
      <c r="A306" s="111" t="s">
        <v>132</v>
      </c>
      <c r="B306" s="419"/>
      <c r="C306" s="114" t="s">
        <v>62</v>
      </c>
      <c r="D306" s="125"/>
      <c r="E306" s="125">
        <f t="shared" ref="E306:R306" si="314">(E62/E$88)/E$89</f>
        <v>4.104359642190941</v>
      </c>
      <c r="F306" s="125">
        <f t="shared" si="314"/>
        <v>2.0855209247321911</v>
      </c>
      <c r="G306" s="125">
        <f t="shared" si="314"/>
        <v>2.1036648600867895</v>
      </c>
      <c r="H306" s="125">
        <f t="shared" si="314"/>
        <v>2.5985759394161385</v>
      </c>
      <c r="I306" s="125">
        <f t="shared" si="314"/>
        <v>2.6860081252426364</v>
      </c>
      <c r="J306" s="125">
        <f t="shared" si="314"/>
        <v>7.6808146050810713</v>
      </c>
      <c r="K306" s="125">
        <f t="shared" si="314"/>
        <v>8.7829277345352015</v>
      </c>
      <c r="L306" s="125">
        <f t="shared" si="314"/>
        <v>11.30935343347733</v>
      </c>
      <c r="M306" s="125">
        <f t="shared" si="314"/>
        <v>7.6269950482688058</v>
      </c>
      <c r="N306" s="125">
        <f t="shared" si="314"/>
        <v>9.6214031472931065</v>
      </c>
      <c r="O306" s="125">
        <f t="shared" si="314"/>
        <v>9.8335925406030178</v>
      </c>
      <c r="P306" s="125">
        <f t="shared" si="314"/>
        <v>16.356057214661121</v>
      </c>
      <c r="Q306" s="125">
        <f t="shared" si="314"/>
        <v>10.431456589611066</v>
      </c>
      <c r="R306" s="125">
        <f t="shared" si="314"/>
        <v>11.117196056520401</v>
      </c>
      <c r="S306" s="125">
        <f t="shared" ref="S306:T306" si="315">(S62/S$88)/S$89</f>
        <v>11.892661597881901</v>
      </c>
      <c r="T306" s="125">
        <f t="shared" si="315"/>
        <v>0</v>
      </c>
      <c r="U306" s="125">
        <f t="shared" ref="U306" si="316">(U62/U$88)/U$89</f>
        <v>0</v>
      </c>
    </row>
    <row r="307" spans="1:21" x14ac:dyDescent="0.35">
      <c r="A307" s="111" t="s">
        <v>132</v>
      </c>
      <c r="B307" s="423"/>
      <c r="C307" s="133" t="s">
        <v>63</v>
      </c>
      <c r="D307" s="128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</row>
    <row r="308" spans="1:21" x14ac:dyDescent="0.35">
      <c r="A308" s="111" t="s">
        <v>132</v>
      </c>
      <c r="B308" s="418" t="s">
        <v>12</v>
      </c>
      <c r="C308" s="135" t="s">
        <v>59</v>
      </c>
      <c r="D308" s="151"/>
      <c r="E308" s="151">
        <f t="shared" ref="E308:R308" si="317">(E64/E$88)/E$89</f>
        <v>8.9096028503234699</v>
      </c>
      <c r="F308" s="151">
        <f t="shared" si="317"/>
        <v>9.2532340270249609</v>
      </c>
      <c r="G308" s="151">
        <f t="shared" si="317"/>
        <v>8.184360935853416</v>
      </c>
      <c r="H308" s="151">
        <f t="shared" si="317"/>
        <v>7.351870483776608</v>
      </c>
      <c r="I308" s="151">
        <f t="shared" si="317"/>
        <v>9.2256132563812177</v>
      </c>
      <c r="J308" s="151">
        <f t="shared" si="317"/>
        <v>13.233732640083179</v>
      </c>
      <c r="K308" s="151">
        <f t="shared" si="317"/>
        <v>20.8459305403188</v>
      </c>
      <c r="L308" s="151">
        <f t="shared" si="317"/>
        <v>30.136848877208219</v>
      </c>
      <c r="M308" s="151">
        <f t="shared" si="317"/>
        <v>44.564400507241757</v>
      </c>
      <c r="N308" s="151">
        <f t="shared" si="317"/>
        <v>47.585878861827503</v>
      </c>
      <c r="O308" s="151">
        <f t="shared" si="317"/>
        <v>55.50329754076121</v>
      </c>
      <c r="P308" s="151">
        <f t="shared" si="317"/>
        <v>52.532691706740579</v>
      </c>
      <c r="Q308" s="151">
        <f t="shared" si="317"/>
        <v>69.699974721946134</v>
      </c>
      <c r="R308" s="151">
        <f t="shared" si="317"/>
        <v>81.09002753982503</v>
      </c>
      <c r="S308" s="151">
        <f t="shared" ref="S308:T308" si="318">(S64/S$88)/S$89</f>
        <v>82.081512549103039</v>
      </c>
      <c r="T308" s="151">
        <f t="shared" si="318"/>
        <v>67.617528447590544</v>
      </c>
      <c r="U308" s="151">
        <f t="shared" ref="U308" si="319">(U64/U$88)/U$89</f>
        <v>53.932703707837867</v>
      </c>
    </row>
    <row r="309" spans="1:21" x14ac:dyDescent="0.35">
      <c r="A309" s="111" t="s">
        <v>132</v>
      </c>
      <c r="B309" s="419"/>
      <c r="C309" s="114" t="s">
        <v>60</v>
      </c>
      <c r="D309" s="125"/>
      <c r="E309" s="125">
        <f t="shared" ref="E309:R309" si="320">(E65/E$88)/E$89</f>
        <v>0.39408548060172388</v>
      </c>
      <c r="F309" s="125">
        <f t="shared" si="320"/>
        <v>1.136293847995161</v>
      </c>
      <c r="G309" s="125">
        <f t="shared" si="320"/>
        <v>0.43136098841879111</v>
      </c>
      <c r="H309" s="125">
        <f t="shared" si="320"/>
        <v>0.30492946756974482</v>
      </c>
      <c r="I309" s="125">
        <f t="shared" si="320"/>
        <v>0.97701152817519943</v>
      </c>
      <c r="J309" s="125">
        <f t="shared" si="320"/>
        <v>2.5655546608361264</v>
      </c>
      <c r="K309" s="125">
        <f t="shared" si="320"/>
        <v>7.892397925733694</v>
      </c>
      <c r="L309" s="125">
        <f t="shared" si="320"/>
        <v>12.942099660505724</v>
      </c>
      <c r="M309" s="125">
        <f t="shared" si="320"/>
        <v>18.122146590525471</v>
      </c>
      <c r="N309" s="125">
        <f t="shared" si="320"/>
        <v>15.672392945966159</v>
      </c>
      <c r="O309" s="125">
        <f t="shared" si="320"/>
        <v>26.930194620948878</v>
      </c>
      <c r="P309" s="125">
        <f t="shared" si="320"/>
        <v>26.585574271190197</v>
      </c>
      <c r="Q309" s="125">
        <f t="shared" si="320"/>
        <v>37.590113552406848</v>
      </c>
      <c r="R309" s="125">
        <f t="shared" si="320"/>
        <v>45.334071886855199</v>
      </c>
      <c r="S309" s="125">
        <f t="shared" ref="S309:T309" si="321">(S65/S$88)/S$89</f>
        <v>68.72859871767713</v>
      </c>
      <c r="T309" s="125">
        <f t="shared" si="321"/>
        <v>59.167318486721108</v>
      </c>
      <c r="U309" s="125">
        <f t="shared" ref="U309" si="322">(U65/U$88)/U$89</f>
        <v>39.289844921675417</v>
      </c>
    </row>
    <row r="310" spans="1:21" x14ac:dyDescent="0.35">
      <c r="A310" s="111" t="s">
        <v>132</v>
      </c>
      <c r="B310" s="419"/>
      <c r="C310" s="114" t="s">
        <v>61</v>
      </c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</row>
    <row r="311" spans="1:21" x14ac:dyDescent="0.35">
      <c r="A311" s="111" t="s">
        <v>132</v>
      </c>
      <c r="B311" s="419"/>
      <c r="C311" s="114" t="s">
        <v>62</v>
      </c>
      <c r="D311" s="125"/>
      <c r="E311" s="125">
        <f t="shared" ref="E311:R311" si="323">(E67/E$88)/E$89</f>
        <v>0.39589424634071307</v>
      </c>
      <c r="F311" s="125">
        <f t="shared" si="323"/>
        <v>8.425220653943144E-2</v>
      </c>
      <c r="G311" s="125">
        <f t="shared" si="323"/>
        <v>6.5051256972016816E-2</v>
      </c>
      <c r="H311" s="125">
        <f t="shared" si="323"/>
        <v>0.1139288085552735</v>
      </c>
      <c r="I311" s="125">
        <f t="shared" si="323"/>
        <v>0.10186515164355611</v>
      </c>
      <c r="J311" s="125">
        <f t="shared" si="323"/>
        <v>0.28226690941294746</v>
      </c>
      <c r="K311" s="125">
        <f t="shared" si="323"/>
        <v>0.57931971151946493</v>
      </c>
      <c r="L311" s="125">
        <f t="shared" si="323"/>
        <v>0.38914671042272247</v>
      </c>
      <c r="M311" s="125">
        <f t="shared" si="323"/>
        <v>0.48026810046810064</v>
      </c>
      <c r="N311" s="125">
        <f t="shared" si="323"/>
        <v>0.93945902437555062</v>
      </c>
      <c r="O311" s="125">
        <f t="shared" si="323"/>
        <v>0.67994852311573339</v>
      </c>
      <c r="P311" s="125">
        <f t="shared" si="323"/>
        <v>1.08328363760288</v>
      </c>
      <c r="Q311" s="125">
        <f t="shared" si="323"/>
        <v>0.80667876263330562</v>
      </c>
      <c r="R311" s="125">
        <f t="shared" si="323"/>
        <v>1.7221652987389233</v>
      </c>
      <c r="S311" s="125">
        <f t="shared" ref="S311:T311" si="324">(S67/S$88)/S$89</f>
        <v>1.9530722538867602</v>
      </c>
      <c r="T311" s="125">
        <f t="shared" si="324"/>
        <v>0</v>
      </c>
      <c r="U311" s="125">
        <f t="shared" ref="U311" si="325">(U67/U$88)/U$89</f>
        <v>0</v>
      </c>
    </row>
    <row r="312" spans="1:21" ht="15" thickBot="1" x14ac:dyDescent="0.4">
      <c r="A312" s="111" t="s">
        <v>132</v>
      </c>
      <c r="B312" s="420"/>
      <c r="C312" s="136" t="s">
        <v>63</v>
      </c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</row>
    <row r="313" spans="1:21" x14ac:dyDescent="0.35">
      <c r="A313" s="111" t="s">
        <v>132</v>
      </c>
      <c r="B313" s="421" t="s">
        <v>92</v>
      </c>
      <c r="C313" s="130" t="s">
        <v>59</v>
      </c>
      <c r="D313" s="125"/>
      <c r="E313" s="125">
        <f t="shared" ref="E313:R313" si="326">(E69/E$88)/E$89</f>
        <v>11.530410045633348</v>
      </c>
      <c r="F313" s="125">
        <f t="shared" si="326"/>
        <v>15.550875584705008</v>
      </c>
      <c r="G313" s="125">
        <f t="shared" si="326"/>
        <v>11.905755554886255</v>
      </c>
      <c r="H313" s="125">
        <f t="shared" si="326"/>
        <v>10.241157987294219</v>
      </c>
      <c r="I313" s="125">
        <f t="shared" si="326"/>
        <v>10.934351050775543</v>
      </c>
      <c r="J313" s="125">
        <f t="shared" si="326"/>
        <v>17.685029135792647</v>
      </c>
      <c r="K313" s="125">
        <f t="shared" si="326"/>
        <v>23.86766981398813</v>
      </c>
      <c r="L313" s="125">
        <f t="shared" si="326"/>
        <v>40.304260525086825</v>
      </c>
      <c r="M313" s="125">
        <f t="shared" si="326"/>
        <v>31.902769215882831</v>
      </c>
      <c r="N313" s="125">
        <f t="shared" si="326"/>
        <v>42.08959043119826</v>
      </c>
      <c r="O313" s="125">
        <f t="shared" si="326"/>
        <v>58.436952975072231</v>
      </c>
      <c r="P313" s="125">
        <f t="shared" si="326"/>
        <v>84.851368657862011</v>
      </c>
      <c r="Q313" s="125">
        <f t="shared" si="326"/>
        <v>113.93608338443799</v>
      </c>
      <c r="R313" s="125">
        <f t="shared" si="326"/>
        <v>110.7739519599519</v>
      </c>
      <c r="S313" s="125">
        <f t="shared" ref="S313:T313" si="327">(S69/S$88)/S$89</f>
        <v>110.14313187054319</v>
      </c>
      <c r="T313" s="125">
        <f t="shared" si="327"/>
        <v>35.400646520362677</v>
      </c>
      <c r="U313" s="125">
        <f t="shared" ref="U313" si="328">(U69/U$88)/U$89</f>
        <v>22.309628303304954</v>
      </c>
    </row>
    <row r="314" spans="1:21" x14ac:dyDescent="0.35">
      <c r="A314" s="111" t="s">
        <v>132</v>
      </c>
      <c r="B314" s="421"/>
      <c r="C314" s="114" t="s">
        <v>60</v>
      </c>
      <c r="D314" s="125"/>
      <c r="E314" s="125">
        <f t="shared" ref="E314:R314" si="329">(E70/E$88)/E$89</f>
        <v>2.8349449665344171</v>
      </c>
      <c r="F314" s="125">
        <f t="shared" si="329"/>
        <v>6.3060414498283093</v>
      </c>
      <c r="G314" s="125">
        <f t="shared" si="329"/>
        <v>2.4616468312991215</v>
      </c>
      <c r="H314" s="125">
        <f t="shared" si="329"/>
        <v>1.9669193279245141</v>
      </c>
      <c r="I314" s="125">
        <f t="shared" si="329"/>
        <v>3.6488371583190262</v>
      </c>
      <c r="J314" s="125">
        <f t="shared" si="329"/>
        <v>7.6358533060895182</v>
      </c>
      <c r="K314" s="125">
        <f t="shared" si="329"/>
        <v>10.156967295536182</v>
      </c>
      <c r="L314" s="125">
        <f t="shared" si="329"/>
        <v>17.449460502019019</v>
      </c>
      <c r="M314" s="125">
        <f t="shared" si="329"/>
        <v>14.376711736385237</v>
      </c>
      <c r="N314" s="125">
        <f t="shared" si="329"/>
        <v>19.865911451862235</v>
      </c>
      <c r="O314" s="125">
        <f t="shared" si="329"/>
        <v>22.188453027256593</v>
      </c>
      <c r="P314" s="125">
        <f t="shared" si="329"/>
        <v>36.895360544133858</v>
      </c>
      <c r="Q314" s="125">
        <f t="shared" si="329"/>
        <v>58.69769441177494</v>
      </c>
      <c r="R314" s="125">
        <f t="shared" si="329"/>
        <v>56.475375950245876</v>
      </c>
      <c r="S314" s="125">
        <f t="shared" ref="S314:T314" si="330">(S70/S$88)/S$89</f>
        <v>49.348237873416053</v>
      </c>
      <c r="T314" s="125">
        <f t="shared" si="330"/>
        <v>30.078182241823104</v>
      </c>
      <c r="U314" s="125">
        <f t="shared" ref="U314" si="331">(U70/U$88)/U$89</f>
        <v>18.406276764136031</v>
      </c>
    </row>
    <row r="315" spans="1:21" x14ac:dyDescent="0.35">
      <c r="A315" s="111" t="s">
        <v>132</v>
      </c>
      <c r="B315" s="421"/>
      <c r="C315" s="114" t="s">
        <v>61</v>
      </c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</row>
    <row r="316" spans="1:21" x14ac:dyDescent="0.35">
      <c r="A316" s="111" t="s">
        <v>132</v>
      </c>
      <c r="B316" s="421"/>
      <c r="C316" s="114" t="s">
        <v>62</v>
      </c>
      <c r="D316" s="125"/>
      <c r="E316" s="125">
        <f t="shared" ref="E316:R316" si="332">(E72/E$88)/E$89</f>
        <v>6.1184308687049933</v>
      </c>
      <c r="F316" s="125">
        <f t="shared" si="332"/>
        <v>4.5134158350590932</v>
      </c>
      <c r="G316" s="125">
        <f t="shared" si="332"/>
        <v>6.3204300534631015</v>
      </c>
      <c r="H316" s="125">
        <f t="shared" si="332"/>
        <v>5.5043296625383462</v>
      </c>
      <c r="I316" s="125">
        <f t="shared" si="332"/>
        <v>4.6165243770514675</v>
      </c>
      <c r="J316" s="125">
        <f t="shared" si="332"/>
        <v>7.5982559566131318</v>
      </c>
      <c r="K316" s="125">
        <f t="shared" si="332"/>
        <v>10.452323065369196</v>
      </c>
      <c r="L316" s="125">
        <f t="shared" si="332"/>
        <v>18.322345396009396</v>
      </c>
      <c r="M316" s="125">
        <f t="shared" si="332"/>
        <v>12.558803828690888</v>
      </c>
      <c r="N316" s="125">
        <f t="shared" si="332"/>
        <v>17.381687160491754</v>
      </c>
      <c r="O316" s="125">
        <f t="shared" si="332"/>
        <v>30.84235218649691</v>
      </c>
      <c r="P316" s="125">
        <f t="shared" si="332"/>
        <v>45.440738908755087</v>
      </c>
      <c r="Q316" s="125">
        <f t="shared" si="332"/>
        <v>50.640721089091791</v>
      </c>
      <c r="R316" s="125">
        <f t="shared" si="332"/>
        <v>49.509040568190471</v>
      </c>
      <c r="S316" s="125">
        <f t="shared" ref="S316:T316" si="333">(S72/S$88)/S$89</f>
        <v>53.894612630069581</v>
      </c>
      <c r="T316" s="125">
        <f t="shared" si="333"/>
        <v>0</v>
      </c>
      <c r="U316" s="125">
        <f t="shared" ref="U316" si="334">(U72/U$88)/U$89</f>
        <v>0</v>
      </c>
    </row>
    <row r="317" spans="1:21" x14ac:dyDescent="0.35">
      <c r="A317" s="111" t="s">
        <v>132</v>
      </c>
      <c r="B317" s="422"/>
      <c r="C317" s="138" t="s">
        <v>63</v>
      </c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</row>
    <row r="318" spans="1:21" x14ac:dyDescent="0.35">
      <c r="A318" s="111" t="s">
        <v>132</v>
      </c>
      <c r="B318" s="418" t="s">
        <v>93</v>
      </c>
      <c r="C318" s="135" t="s">
        <v>59</v>
      </c>
      <c r="D318" s="151"/>
      <c r="E318" s="151">
        <f t="shared" ref="E318:R318" si="335">(E74/E$88)/E$89</f>
        <v>3.1736213914029743</v>
      </c>
      <c r="F318" s="151">
        <f t="shared" si="335"/>
        <v>4.9765113028391976</v>
      </c>
      <c r="G318" s="151">
        <f t="shared" si="335"/>
        <v>3.2935274793458045</v>
      </c>
      <c r="H318" s="151">
        <f t="shared" si="335"/>
        <v>3.579893844123168</v>
      </c>
      <c r="I318" s="151">
        <f t="shared" si="335"/>
        <v>6.1728431254603144</v>
      </c>
      <c r="J318" s="151">
        <f t="shared" si="335"/>
        <v>7.3254224564671544</v>
      </c>
      <c r="K318" s="151">
        <f t="shared" si="335"/>
        <v>8.1616168738174473</v>
      </c>
      <c r="L318" s="151">
        <f t="shared" si="335"/>
        <v>27.697561990827026</v>
      </c>
      <c r="M318" s="151">
        <f t="shared" si="335"/>
        <v>20.440926236814224</v>
      </c>
      <c r="N318" s="151">
        <f t="shared" si="335"/>
        <v>67.720515394892189</v>
      </c>
      <c r="O318" s="151">
        <f t="shared" si="335"/>
        <v>17.839582458700988</v>
      </c>
      <c r="P318" s="151">
        <f t="shared" si="335"/>
        <v>26.591541084198081</v>
      </c>
      <c r="Q318" s="151">
        <f t="shared" si="335"/>
        <v>31.163190152893723</v>
      </c>
      <c r="R318" s="151">
        <f t="shared" si="335"/>
        <v>34.464953002221357</v>
      </c>
      <c r="S318" s="151">
        <f t="shared" ref="S318:T318" si="336">(S74/S$88)/S$89</f>
        <v>27.913723478468068</v>
      </c>
      <c r="T318" s="151">
        <f t="shared" si="336"/>
        <v>18.028423310073698</v>
      </c>
      <c r="U318" s="151">
        <f t="shared" ref="U318" si="337">(U74/U$88)/U$89</f>
        <v>16.068707829457033</v>
      </c>
    </row>
    <row r="319" spans="1:21" x14ac:dyDescent="0.35">
      <c r="A319" s="111" t="s">
        <v>132</v>
      </c>
      <c r="B319" s="419"/>
      <c r="C319" s="114" t="s">
        <v>60</v>
      </c>
      <c r="D319" s="125"/>
      <c r="E319" s="125">
        <f t="shared" ref="E319:R319" si="338">(E75/E$88)/E$89</f>
        <v>2.2516315542374978</v>
      </c>
      <c r="F319" s="125">
        <f t="shared" si="338"/>
        <v>3.760626125448816</v>
      </c>
      <c r="G319" s="125">
        <f t="shared" si="338"/>
        <v>1.9205931815585617</v>
      </c>
      <c r="H319" s="125">
        <f t="shared" si="338"/>
        <v>2.3511659196467525</v>
      </c>
      <c r="I319" s="125">
        <f t="shared" si="338"/>
        <v>4.657500548595876</v>
      </c>
      <c r="J319" s="125">
        <f t="shared" si="338"/>
        <v>4.9404159939164174</v>
      </c>
      <c r="K319" s="125">
        <f t="shared" si="338"/>
        <v>4.4606097130530173</v>
      </c>
      <c r="L319" s="125">
        <f t="shared" si="338"/>
        <v>23.748099756708029</v>
      </c>
      <c r="M319" s="125">
        <f t="shared" si="338"/>
        <v>15.603964541701846</v>
      </c>
      <c r="N319" s="125">
        <f t="shared" si="338"/>
        <v>61.828515984247488</v>
      </c>
      <c r="O319" s="125">
        <f t="shared" si="338"/>
        <v>11.599864063729372</v>
      </c>
      <c r="P319" s="125">
        <f t="shared" si="338"/>
        <v>17.817896081300734</v>
      </c>
      <c r="Q319" s="125">
        <f t="shared" si="338"/>
        <v>21.7382825203286</v>
      </c>
      <c r="R319" s="125">
        <f t="shared" si="338"/>
        <v>25.651479261696931</v>
      </c>
      <c r="S319" s="125">
        <f t="shared" ref="S319:T319" si="339">(S75/S$88)/S$89</f>
        <v>20.389824789286248</v>
      </c>
      <c r="T319" s="125">
        <f t="shared" si="339"/>
        <v>17.169262142915908</v>
      </c>
      <c r="U319" s="125">
        <f t="shared" ref="U319" si="340">(U75/U$88)/U$89</f>
        <v>14.67878346115733</v>
      </c>
    </row>
    <row r="320" spans="1:21" x14ac:dyDescent="0.35">
      <c r="A320" s="111" t="s">
        <v>132</v>
      </c>
      <c r="B320" s="419"/>
      <c r="C320" s="114" t="s">
        <v>61</v>
      </c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</row>
    <row r="321" spans="1:21" x14ac:dyDescent="0.35">
      <c r="A321" s="111" t="s">
        <v>132</v>
      </c>
      <c r="B321" s="419"/>
      <c r="C321" s="114" t="s">
        <v>62</v>
      </c>
      <c r="D321" s="125"/>
      <c r="E321" s="125">
        <f t="shared" ref="E321:R321" si="341">(E77/E$88)/E$89</f>
        <v>0.85475937346331277</v>
      </c>
      <c r="F321" s="125">
        <f t="shared" si="341"/>
        <v>1.1220589058674117</v>
      </c>
      <c r="G321" s="125">
        <f t="shared" si="341"/>
        <v>1.3213311594761987</v>
      </c>
      <c r="H321" s="125">
        <f t="shared" si="341"/>
        <v>1.1931615389137287</v>
      </c>
      <c r="I321" s="125">
        <f t="shared" si="341"/>
        <v>1.3458966290467393</v>
      </c>
      <c r="J321" s="125">
        <f t="shared" si="341"/>
        <v>2.1475662524798276</v>
      </c>
      <c r="K321" s="125">
        <f t="shared" si="341"/>
        <v>2.1393768402689828</v>
      </c>
      <c r="L321" s="125">
        <f t="shared" si="341"/>
        <v>3.1656165306513655</v>
      </c>
      <c r="M321" s="125">
        <f t="shared" si="341"/>
        <v>3.0676375737482093</v>
      </c>
      <c r="N321" s="125">
        <f t="shared" si="341"/>
        <v>3.563072391161608</v>
      </c>
      <c r="O321" s="125">
        <f t="shared" si="341"/>
        <v>4.2145635712391556</v>
      </c>
      <c r="P321" s="125">
        <f t="shared" si="341"/>
        <v>4.0926811852198659</v>
      </c>
      <c r="Q321" s="125">
        <f t="shared" si="341"/>
        <v>4.5560983352419617</v>
      </c>
      <c r="R321" s="125">
        <f t="shared" si="341"/>
        <v>4.4343223903855424</v>
      </c>
      <c r="S321" s="125">
        <f t="shared" ref="S321:T321" si="342">(S77/S$88)/S$89</f>
        <v>5.2782183226823163</v>
      </c>
      <c r="T321" s="125">
        <f t="shared" si="342"/>
        <v>0</v>
      </c>
      <c r="U321" s="125">
        <f t="shared" ref="U321" si="343">(U77/U$88)/U$89</f>
        <v>0</v>
      </c>
    </row>
    <row r="322" spans="1:21" x14ac:dyDescent="0.35">
      <c r="A322" s="111" t="s">
        <v>132</v>
      </c>
      <c r="B322" s="423"/>
      <c r="C322" s="133" t="s">
        <v>63</v>
      </c>
      <c r="D322" s="128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</row>
    <row r="323" spans="1:21" x14ac:dyDescent="0.35">
      <c r="A323" s="111" t="s">
        <v>132</v>
      </c>
      <c r="B323" s="421" t="s">
        <v>94</v>
      </c>
      <c r="C323" s="135" t="s">
        <v>59</v>
      </c>
      <c r="D323" s="125"/>
      <c r="E323" s="125">
        <f t="shared" ref="E323:R323" si="344">(E79/E$88)/E$89</f>
        <v>3.2541571292315496</v>
      </c>
      <c r="F323" s="125">
        <f t="shared" si="344"/>
        <v>4.755681959572418</v>
      </c>
      <c r="G323" s="125">
        <f t="shared" si="344"/>
        <v>4.3624565166831726</v>
      </c>
      <c r="H323" s="125">
        <f t="shared" si="344"/>
        <v>2.095048052889747</v>
      </c>
      <c r="I323" s="125">
        <f t="shared" si="344"/>
        <v>4.1004515143235247</v>
      </c>
      <c r="J323" s="125">
        <f t="shared" si="344"/>
        <v>5.203763356867948</v>
      </c>
      <c r="K323" s="125">
        <f t="shared" si="344"/>
        <v>7.8719564599505274</v>
      </c>
      <c r="L323" s="125">
        <f t="shared" si="344"/>
        <v>15.438347208249407</v>
      </c>
      <c r="M323" s="125">
        <f t="shared" si="344"/>
        <v>17.558607615739387</v>
      </c>
      <c r="N323" s="125">
        <f t="shared" si="344"/>
        <v>18.218015572428943</v>
      </c>
      <c r="O323" s="125">
        <f t="shared" si="344"/>
        <v>22.512775155992703</v>
      </c>
      <c r="P323" s="125">
        <f t="shared" si="344"/>
        <v>35.371910235924737</v>
      </c>
      <c r="Q323" s="125">
        <f t="shared" si="344"/>
        <v>34.412631189966923</v>
      </c>
      <c r="R323" s="125">
        <f t="shared" si="344"/>
        <v>42.466910378243661</v>
      </c>
      <c r="S323" s="125">
        <f t="shared" ref="S323:T323" si="345">(S79/S$88)/S$89</f>
        <v>46.548255003577324</v>
      </c>
      <c r="T323" s="125">
        <f t="shared" si="345"/>
        <v>23.374292059591802</v>
      </c>
      <c r="U323" s="125">
        <f t="shared" ref="U323" si="346">(U79/U$88)/U$89</f>
        <v>15.561150962430801</v>
      </c>
    </row>
    <row r="324" spans="1:21" x14ac:dyDescent="0.35">
      <c r="A324" s="111" t="s">
        <v>132</v>
      </c>
      <c r="B324" s="421"/>
      <c r="C324" s="114" t="s">
        <v>60</v>
      </c>
      <c r="D324" s="125"/>
      <c r="E324" s="125">
        <f t="shared" ref="E324:R324" si="347">(E80/E$88)/E$89</f>
        <v>1.3685285609627618</v>
      </c>
      <c r="F324" s="125">
        <f t="shared" si="347"/>
        <v>3.34568747438886</v>
      </c>
      <c r="G324" s="125">
        <f t="shared" si="347"/>
        <v>2.359717399640056</v>
      </c>
      <c r="H324" s="125">
        <f t="shared" si="347"/>
        <v>1.011732459546457</v>
      </c>
      <c r="I324" s="125">
        <f t="shared" si="347"/>
        <v>2.0023917186947009</v>
      </c>
      <c r="J324" s="125">
        <f t="shared" si="347"/>
        <v>2.710221084627142</v>
      </c>
      <c r="K324" s="125">
        <f t="shared" si="347"/>
        <v>4.8880777679494951</v>
      </c>
      <c r="L324" s="125">
        <f t="shared" si="347"/>
        <v>10.151055634037158</v>
      </c>
      <c r="M324" s="125">
        <f t="shared" si="347"/>
        <v>12.635511976096701</v>
      </c>
      <c r="N324" s="125">
        <f t="shared" si="347"/>
        <v>10.830854044732531</v>
      </c>
      <c r="O324" s="125">
        <f t="shared" si="347"/>
        <v>13.926353747188688</v>
      </c>
      <c r="P324" s="125">
        <f t="shared" si="347"/>
        <v>17.057060579642425</v>
      </c>
      <c r="Q324" s="125">
        <f t="shared" si="347"/>
        <v>19.001177684917593</v>
      </c>
      <c r="R324" s="125">
        <f t="shared" si="347"/>
        <v>21.501564357910699</v>
      </c>
      <c r="S324" s="125">
        <f t="shared" ref="S324:T324" si="348">(S80/S$88)/S$89</f>
        <v>20.553631908982652</v>
      </c>
      <c r="T324" s="125">
        <f t="shared" si="348"/>
        <v>15.242510739534099</v>
      </c>
      <c r="U324" s="125">
        <f t="shared" ref="U324" si="349">(U80/U$88)/U$89</f>
        <v>7.6319569252463264</v>
      </c>
    </row>
    <row r="325" spans="1:21" x14ac:dyDescent="0.35">
      <c r="A325" s="111" t="s">
        <v>132</v>
      </c>
      <c r="B325" s="421"/>
      <c r="C325" s="114" t="s">
        <v>61</v>
      </c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</row>
    <row r="326" spans="1:21" x14ac:dyDescent="0.35">
      <c r="A326" s="111" t="s">
        <v>132</v>
      </c>
      <c r="B326" s="421"/>
      <c r="C326" s="114" t="s">
        <v>62</v>
      </c>
      <c r="D326" s="125"/>
      <c r="E326" s="125">
        <f t="shared" ref="E326:R326" si="350">(E82/E$88)/E$89</f>
        <v>0.73451636010308075</v>
      </c>
      <c r="F326" s="125">
        <f t="shared" si="350"/>
        <v>0.49619351626716623</v>
      </c>
      <c r="G326" s="125">
        <f t="shared" si="350"/>
        <v>1.3124931165260059</v>
      </c>
      <c r="H326" s="125">
        <f t="shared" si="350"/>
        <v>0.83021460160814264</v>
      </c>
      <c r="I326" s="125">
        <f t="shared" si="350"/>
        <v>0.86335994821080886</v>
      </c>
      <c r="J326" s="125">
        <f t="shared" si="350"/>
        <v>1.4956258763613008</v>
      </c>
      <c r="K326" s="125">
        <f t="shared" si="350"/>
        <v>1.2196358357652921</v>
      </c>
      <c r="L326" s="125">
        <f t="shared" si="350"/>
        <v>1.6349449481367118</v>
      </c>
      <c r="M326" s="125">
        <f t="shared" si="350"/>
        <v>1.0333351767800945</v>
      </c>
      <c r="N326" s="125">
        <f t="shared" si="350"/>
        <v>1.660917625164245</v>
      </c>
      <c r="O326" s="125">
        <f t="shared" si="350"/>
        <v>3.2087349062777286</v>
      </c>
      <c r="P326" s="125">
        <f t="shared" si="350"/>
        <v>11.459349108946785</v>
      </c>
      <c r="Q326" s="125">
        <f t="shared" si="350"/>
        <v>9.2080084646188158</v>
      </c>
      <c r="R326" s="125">
        <f t="shared" si="350"/>
        <v>10.598940374368386</v>
      </c>
      <c r="S326" s="125">
        <f t="shared" ref="S326:T326" si="351">(S82/S$88)/S$89</f>
        <v>12.03948163024565</v>
      </c>
      <c r="T326" s="125">
        <f t="shared" si="351"/>
        <v>0</v>
      </c>
      <c r="U326" s="125">
        <f t="shared" ref="U326" si="352">(U82/U$88)/U$89</f>
        <v>0</v>
      </c>
    </row>
    <row r="327" spans="1:21" x14ac:dyDescent="0.35">
      <c r="A327" s="111" t="s">
        <v>132</v>
      </c>
      <c r="B327" s="424"/>
      <c r="C327" s="133" t="s">
        <v>63</v>
      </c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</row>
    <row r="328" spans="1:21" x14ac:dyDescent="0.35">
      <c r="A328" s="111" t="s">
        <v>132</v>
      </c>
    </row>
    <row r="329" spans="1:21" x14ac:dyDescent="0.35">
      <c r="A329" s="111" t="s">
        <v>132</v>
      </c>
    </row>
    <row r="330" spans="1:21" x14ac:dyDescent="0.35">
      <c r="A330" s="111" t="s">
        <v>132</v>
      </c>
      <c r="B330" s="117" t="s">
        <v>101</v>
      </c>
      <c r="C330" s="117" t="s">
        <v>58</v>
      </c>
      <c r="D330" s="118">
        <v>1999</v>
      </c>
      <c r="E330" s="118">
        <v>2000</v>
      </c>
      <c r="F330" s="118">
        <v>2001</v>
      </c>
      <c r="G330" s="118">
        <v>2002</v>
      </c>
      <c r="H330" s="118">
        <v>2003</v>
      </c>
      <c r="I330" s="118">
        <v>2004</v>
      </c>
      <c r="J330" s="118">
        <v>2005</v>
      </c>
      <c r="K330" s="118">
        <v>2006</v>
      </c>
      <c r="L330" s="118">
        <v>2007</v>
      </c>
      <c r="M330" s="118">
        <v>2008</v>
      </c>
      <c r="N330" s="118">
        <v>2009</v>
      </c>
      <c r="O330" s="118">
        <v>2010</v>
      </c>
      <c r="P330" s="118">
        <v>2011</v>
      </c>
      <c r="Q330" s="118">
        <v>2012</v>
      </c>
      <c r="R330" s="118">
        <v>2013</v>
      </c>
      <c r="S330" s="118">
        <v>2014</v>
      </c>
      <c r="T330" s="118">
        <v>2015</v>
      </c>
      <c r="U330" s="118">
        <v>2016</v>
      </c>
    </row>
    <row r="331" spans="1:21" x14ac:dyDescent="0.35">
      <c r="A331" s="111" t="s">
        <v>132</v>
      </c>
      <c r="B331" s="415" t="s">
        <v>0</v>
      </c>
      <c r="C331" s="120" t="s">
        <v>125</v>
      </c>
      <c r="D331" s="121"/>
      <c r="E331" s="124">
        <f t="shared" ref="E331:U331" si="353">(E8/E$90)*100</f>
        <v>64.626774383191133</v>
      </c>
      <c r="F331" s="124">
        <f t="shared" si="353"/>
        <v>95.400160715435447</v>
      </c>
      <c r="G331" s="124">
        <f t="shared" si="353"/>
        <v>81.792440765623169</v>
      </c>
      <c r="H331" s="124">
        <f t="shared" si="353"/>
        <v>87.270786848075062</v>
      </c>
      <c r="I331" s="124">
        <f t="shared" si="353"/>
        <v>95.012579567190656</v>
      </c>
      <c r="J331" s="124">
        <f t="shared" si="353"/>
        <v>107.23168204471669</v>
      </c>
      <c r="K331" s="124">
        <f t="shared" si="353"/>
        <v>109.56902732693526</v>
      </c>
      <c r="L331" s="124">
        <f t="shared" si="353"/>
        <v>143.5354203391089</v>
      </c>
      <c r="M331" s="124">
        <f t="shared" si="353"/>
        <v>147.02546867347618</v>
      </c>
      <c r="N331" s="124">
        <f t="shared" si="353"/>
        <v>176.47671831756475</v>
      </c>
      <c r="O331" s="124">
        <f t="shared" si="353"/>
        <v>141.61909640765998</v>
      </c>
      <c r="P331" s="124">
        <f t="shared" si="353"/>
        <v>159.70739416713798</v>
      </c>
      <c r="Q331" s="124">
        <f t="shared" si="353"/>
        <v>168.95139026054201</v>
      </c>
      <c r="R331" s="124">
        <f t="shared" si="353"/>
        <v>192.98188955393684</v>
      </c>
      <c r="S331" s="124">
        <f t="shared" si="353"/>
        <v>181.72066742367988</v>
      </c>
      <c r="T331" s="124">
        <f t="shared" si="353"/>
        <v>134.39658036316428</v>
      </c>
      <c r="U331" s="124">
        <f t="shared" si="353"/>
        <v>89.622233862892557</v>
      </c>
    </row>
    <row r="332" spans="1:21" ht="15" customHeight="1" x14ac:dyDescent="0.35">
      <c r="A332" s="111" t="s">
        <v>132</v>
      </c>
      <c r="B332" s="416"/>
      <c r="C332" s="120" t="s">
        <v>124</v>
      </c>
      <c r="D332" s="124"/>
      <c r="E332" s="124">
        <f t="shared" ref="E332:U332" si="354">(E9/E$90)*100</f>
        <v>64.626774383191133</v>
      </c>
      <c r="F332" s="124">
        <f t="shared" si="354"/>
        <v>83.081766834323147</v>
      </c>
      <c r="G332" s="124">
        <f t="shared" si="354"/>
        <v>69.383139326981436</v>
      </c>
      <c r="H332" s="124">
        <f t="shared" si="354"/>
        <v>71.924318077259613</v>
      </c>
      <c r="I332" s="124">
        <f t="shared" si="354"/>
        <v>72.518133414019431</v>
      </c>
      <c r="J332" s="124">
        <f t="shared" si="354"/>
        <v>85.596048837740881</v>
      </c>
      <c r="K332" s="124">
        <f t="shared" si="354"/>
        <v>91.159840118306661</v>
      </c>
      <c r="L332" s="124">
        <f t="shared" si="354"/>
        <v>117.88957111612466</v>
      </c>
      <c r="M332" s="124">
        <f t="shared" si="354"/>
        <v>100.8615891853931</v>
      </c>
      <c r="N332" s="124">
        <f t="shared" si="354"/>
        <v>120.55074834892605</v>
      </c>
      <c r="O332" s="124">
        <f t="shared" si="354"/>
        <v>97.747190561223775</v>
      </c>
      <c r="P332" s="124">
        <f t="shared" si="354"/>
        <v>116.45100101194808</v>
      </c>
      <c r="Q332" s="124">
        <f t="shared" si="354"/>
        <v>134.24724220782994</v>
      </c>
      <c r="R332" s="124">
        <f t="shared" si="354"/>
        <v>148.9621669907055</v>
      </c>
      <c r="S332" s="124">
        <f t="shared" si="354"/>
        <v>144.15950673995991</v>
      </c>
      <c r="T332" s="124">
        <f t="shared" si="354"/>
        <v>95.903154044450616</v>
      </c>
      <c r="U332" s="124">
        <f t="shared" si="354"/>
        <v>78.00171443916085</v>
      </c>
    </row>
    <row r="333" spans="1:21" ht="15" customHeight="1" x14ac:dyDescent="0.35">
      <c r="A333" s="111" t="s">
        <v>132</v>
      </c>
      <c r="B333" s="416"/>
      <c r="C333" s="258" t="s">
        <v>126</v>
      </c>
      <c r="D333" s="124"/>
      <c r="E333" s="124">
        <f t="shared" ref="E333:U333" si="355">(E10/E$90)*100</f>
        <v>64.623163387151465</v>
      </c>
      <c r="F333" s="124">
        <f t="shared" si="355"/>
        <v>83.085036409844676</v>
      </c>
      <c r="G333" s="124">
        <f t="shared" si="355"/>
        <v>69.383239180743558</v>
      </c>
      <c r="H333" s="124">
        <f t="shared" si="355"/>
        <v>71.928213095083578</v>
      </c>
      <c r="I333" s="124">
        <f t="shared" si="355"/>
        <v>72.516878833924849</v>
      </c>
      <c r="J333" s="124">
        <f t="shared" si="355"/>
        <v>85.59786511773423</v>
      </c>
      <c r="K333" s="124">
        <f t="shared" si="355"/>
        <v>91.159319388890424</v>
      </c>
      <c r="L333" s="124">
        <f t="shared" si="355"/>
        <v>117.88675834756783</v>
      </c>
      <c r="M333" s="124">
        <f t="shared" si="355"/>
        <v>100.86077559453624</v>
      </c>
      <c r="N333" s="124">
        <f t="shared" si="355"/>
        <v>120.55174522342207</v>
      </c>
      <c r="O333" s="124">
        <f t="shared" si="355"/>
        <v>97.748372448181343</v>
      </c>
      <c r="P333" s="124">
        <f t="shared" si="355"/>
        <v>116.45215653810929</v>
      </c>
      <c r="Q333" s="124">
        <f t="shared" si="355"/>
        <v>125.77470581669996</v>
      </c>
      <c r="R333" s="124">
        <f t="shared" si="355"/>
        <v>129.7608748985586</v>
      </c>
      <c r="S333" s="124">
        <f t="shared" si="355"/>
        <v>128.15870592911347</v>
      </c>
      <c r="T333" s="124">
        <f t="shared" si="355"/>
        <v>84.441997801120635</v>
      </c>
      <c r="U333" s="124">
        <f t="shared" si="355"/>
        <v>68.143954655453683</v>
      </c>
    </row>
    <row r="334" spans="1:21" ht="15" customHeight="1" x14ac:dyDescent="0.35">
      <c r="A334" s="111" t="s">
        <v>132</v>
      </c>
      <c r="B334" s="416"/>
      <c r="C334" s="120" t="s">
        <v>123</v>
      </c>
      <c r="D334" s="122"/>
      <c r="E334" s="122">
        <f t="shared" ref="E334:R334" si="356">(E11/E$90)*100</f>
        <v>64.626774383191133</v>
      </c>
      <c r="F334" s="122">
        <f t="shared" si="356"/>
        <v>83.081766834323147</v>
      </c>
      <c r="G334" s="122">
        <f t="shared" si="356"/>
        <v>69.383139326981436</v>
      </c>
      <c r="H334" s="122">
        <f t="shared" si="356"/>
        <v>71.924318077259613</v>
      </c>
      <c r="I334" s="122">
        <f t="shared" si="356"/>
        <v>72.518133414019431</v>
      </c>
      <c r="J334" s="122">
        <f t="shared" si="356"/>
        <v>85.596048837740881</v>
      </c>
      <c r="K334" s="122">
        <f t="shared" si="356"/>
        <v>91.159840118306661</v>
      </c>
      <c r="L334" s="122">
        <f t="shared" si="356"/>
        <v>117.88957111612466</v>
      </c>
      <c r="M334" s="122">
        <f t="shared" si="356"/>
        <v>100.8615891853931</v>
      </c>
      <c r="N334" s="122">
        <f t="shared" si="356"/>
        <v>120.55074834892605</v>
      </c>
      <c r="O334" s="122">
        <f t="shared" si="356"/>
        <v>97.747190561223775</v>
      </c>
      <c r="P334" s="122">
        <f t="shared" si="356"/>
        <v>116.45100101194808</v>
      </c>
      <c r="Q334" s="122">
        <f t="shared" si="356"/>
        <v>134.24724220782994</v>
      </c>
      <c r="R334" s="122">
        <f t="shared" si="356"/>
        <v>148.9621669907055</v>
      </c>
      <c r="S334" s="122">
        <f t="shared" ref="S334:T334" si="357">(S11/S$90)*100</f>
        <v>144.15950673995991</v>
      </c>
      <c r="T334" s="122">
        <f t="shared" si="357"/>
        <v>95.903154044450616</v>
      </c>
      <c r="U334" s="122">
        <f t="shared" ref="U334" si="358">(U11/U$90)*100</f>
        <v>78.00171443916085</v>
      </c>
    </row>
    <row r="335" spans="1:21" ht="15" customHeight="1" x14ac:dyDescent="0.35">
      <c r="A335" s="111" t="s">
        <v>132</v>
      </c>
      <c r="B335" s="416"/>
      <c r="C335" s="114" t="s">
        <v>117</v>
      </c>
      <c r="D335" s="125"/>
      <c r="E335" s="125">
        <f t="shared" ref="E335:R335" si="359">(E12/E$90)*100</f>
        <v>27.052362764325423</v>
      </c>
      <c r="F335" s="125">
        <f t="shared" si="359"/>
        <v>49.080364260505597</v>
      </c>
      <c r="G335" s="125">
        <f t="shared" si="359"/>
        <v>32.074967179309809</v>
      </c>
      <c r="H335" s="125">
        <f t="shared" si="359"/>
        <v>32.434192518122259</v>
      </c>
      <c r="I335" s="125">
        <f t="shared" si="359"/>
        <v>37.032256539291204</v>
      </c>
      <c r="J335" s="125">
        <f t="shared" si="359"/>
        <v>42.111176527850397</v>
      </c>
      <c r="K335" s="125">
        <f t="shared" si="359"/>
        <v>40.85665218920078</v>
      </c>
      <c r="L335" s="125">
        <f t="shared" si="359"/>
        <v>63.659012150982086</v>
      </c>
      <c r="M335" s="125">
        <f t="shared" si="359"/>
        <v>57.973390999263806</v>
      </c>
      <c r="N335" s="125">
        <f t="shared" si="359"/>
        <v>70.702741544711571</v>
      </c>
      <c r="O335" s="125">
        <f t="shared" si="359"/>
        <v>48.05871538336028</v>
      </c>
      <c r="P335" s="125">
        <f t="shared" si="359"/>
        <v>59.932914219633517</v>
      </c>
      <c r="Q335" s="125">
        <f t="shared" si="359"/>
        <v>65.696725386623001</v>
      </c>
      <c r="R335" s="125">
        <f t="shared" si="359"/>
        <v>74.406923125354552</v>
      </c>
      <c r="S335" s="125">
        <f t="shared" ref="S335:T335" si="360">(S12/S$90)*100</f>
        <v>78.747144029635535</v>
      </c>
      <c r="T335" s="125">
        <f t="shared" si="360"/>
        <v>72.428735235102636</v>
      </c>
      <c r="U335" s="125">
        <f t="shared" ref="U335" si="361">(U12/U$90)*100</f>
        <v>54.372794962875901</v>
      </c>
    </row>
    <row r="336" spans="1:21" ht="15" customHeight="1" x14ac:dyDescent="0.35">
      <c r="A336" s="111" t="s">
        <v>132</v>
      </c>
      <c r="B336" s="416"/>
      <c r="C336" s="258" t="s">
        <v>118</v>
      </c>
      <c r="D336" s="125"/>
      <c r="E336" s="125">
        <f t="shared" ref="E336:R336" si="362">(E13/E$90)*100</f>
        <v>0</v>
      </c>
      <c r="F336" s="125">
        <f t="shared" si="362"/>
        <v>0</v>
      </c>
      <c r="G336" s="125">
        <f t="shared" si="362"/>
        <v>0</v>
      </c>
      <c r="H336" s="125">
        <f t="shared" si="362"/>
        <v>0</v>
      </c>
      <c r="I336" s="125">
        <f t="shared" si="362"/>
        <v>0</v>
      </c>
      <c r="J336" s="125">
        <f t="shared" si="362"/>
        <v>0</v>
      </c>
      <c r="K336" s="125">
        <f t="shared" si="362"/>
        <v>0</v>
      </c>
      <c r="L336" s="125">
        <f t="shared" si="362"/>
        <v>0</v>
      </c>
      <c r="M336" s="125">
        <f t="shared" si="362"/>
        <v>0</v>
      </c>
      <c r="N336" s="125">
        <f t="shared" si="362"/>
        <v>0</v>
      </c>
      <c r="O336" s="125">
        <f t="shared" si="362"/>
        <v>0</v>
      </c>
      <c r="P336" s="125">
        <f t="shared" si="362"/>
        <v>0</v>
      </c>
      <c r="Q336" s="125">
        <f t="shared" si="362"/>
        <v>8.4724882400132788</v>
      </c>
      <c r="R336" s="125">
        <f t="shared" si="362"/>
        <v>19.202293096076939</v>
      </c>
      <c r="S336" s="125">
        <f t="shared" ref="S336:T336" si="363">(S13/S$90)*100</f>
        <v>16.000111364170344</v>
      </c>
      <c r="T336" s="125">
        <f t="shared" si="363"/>
        <v>11.461676243603824</v>
      </c>
      <c r="U336" s="125">
        <f t="shared" ref="U336" si="364">(U13/U$90)*100</f>
        <v>9.8577597837071451</v>
      </c>
    </row>
    <row r="337" spans="1:23" ht="15" customHeight="1" x14ac:dyDescent="0.35">
      <c r="A337" s="111" t="s">
        <v>132</v>
      </c>
      <c r="B337" s="416"/>
      <c r="C337" s="258" t="s">
        <v>119</v>
      </c>
      <c r="D337" s="125"/>
      <c r="E337" s="125">
        <f t="shared" ref="E337:R337" si="365">(E14/E$90)*100</f>
        <v>21.442268686011108</v>
      </c>
      <c r="F337" s="125">
        <f t="shared" si="365"/>
        <v>14.95146984596674</v>
      </c>
      <c r="G337" s="125">
        <f t="shared" si="365"/>
        <v>20.57379264781029</v>
      </c>
      <c r="H337" s="125">
        <f t="shared" si="365"/>
        <v>23.557539760761522</v>
      </c>
      <c r="I337" s="125">
        <f t="shared" si="365"/>
        <v>18.032799671120557</v>
      </c>
      <c r="J337" s="125">
        <f t="shared" si="365"/>
        <v>26.951217148263932</v>
      </c>
      <c r="K337" s="125">
        <f t="shared" si="365"/>
        <v>30.723865156851403</v>
      </c>
      <c r="L337" s="125">
        <f t="shared" si="365"/>
        <v>33.764430407904804</v>
      </c>
      <c r="M337" s="125">
        <f t="shared" si="365"/>
        <v>20.092196051474748</v>
      </c>
      <c r="N337" s="125">
        <f t="shared" si="365"/>
        <v>25.082520710194871</v>
      </c>
      <c r="O337" s="125">
        <f t="shared" si="365"/>
        <v>28.217310426284765</v>
      </c>
      <c r="P337" s="125">
        <f t="shared" si="365"/>
        <v>38.887378149904997</v>
      </c>
      <c r="Q337" s="125">
        <f t="shared" si="365"/>
        <v>39.638899449158494</v>
      </c>
      <c r="R337" s="125">
        <f t="shared" si="365"/>
        <v>32.573975443200062</v>
      </c>
      <c r="S337" s="125">
        <f t="shared" ref="S337:T337" si="366">(S14/S$90)*100</f>
        <v>36.54425727290085</v>
      </c>
      <c r="T337" s="125">
        <f t="shared" si="366"/>
        <v>0</v>
      </c>
      <c r="U337" s="125">
        <f t="shared" ref="U337" si="367">(U14/U$90)*100</f>
        <v>0</v>
      </c>
    </row>
    <row r="338" spans="1:23" ht="15" customHeight="1" x14ac:dyDescent="0.35">
      <c r="A338" s="111" t="s">
        <v>132</v>
      </c>
      <c r="B338" s="416"/>
      <c r="C338" s="258" t="s">
        <v>120</v>
      </c>
      <c r="D338" s="126"/>
      <c r="E338" s="126">
        <f t="shared" ref="E338:R338" si="368">(E15/E$90)*100</f>
        <v>16.13214293285461</v>
      </c>
      <c r="F338" s="126">
        <f t="shared" si="368"/>
        <v>19.049932727850802</v>
      </c>
      <c r="G338" s="126">
        <f t="shared" si="368"/>
        <v>16.734379499861333</v>
      </c>
      <c r="H338" s="126">
        <f t="shared" si="368"/>
        <v>15.932585798375845</v>
      </c>
      <c r="I338" s="126">
        <f t="shared" si="368"/>
        <v>17.453077203607677</v>
      </c>
      <c r="J338" s="126">
        <f t="shared" si="368"/>
        <v>16.533655161626552</v>
      </c>
      <c r="K338" s="126">
        <f t="shared" si="368"/>
        <v>19.579322772254468</v>
      </c>
      <c r="L338" s="126">
        <f t="shared" si="368"/>
        <v>20.466128557237774</v>
      </c>
      <c r="M338" s="126">
        <f t="shared" si="368"/>
        <v>22.796002134654536</v>
      </c>
      <c r="N338" s="126">
        <f t="shared" si="368"/>
        <v>24.765486094019607</v>
      </c>
      <c r="O338" s="126">
        <f t="shared" si="368"/>
        <v>21.47116475157874</v>
      </c>
      <c r="P338" s="126">
        <f t="shared" si="368"/>
        <v>17.630708642409569</v>
      </c>
      <c r="Q338" s="126">
        <f t="shared" si="368"/>
        <v>20.439129132035177</v>
      </c>
      <c r="R338" s="126">
        <f t="shared" si="368"/>
        <v>22.778975326073937</v>
      </c>
      <c r="S338" s="126">
        <f t="shared" ref="S338:T338" si="369">(S15/S$90)*100</f>
        <v>12.867994073253177</v>
      </c>
      <c r="T338" s="126">
        <f t="shared" si="369"/>
        <v>12.012742565744162</v>
      </c>
      <c r="U338" s="126">
        <f t="shared" ref="U338" si="370">(U15/U$90)*100</f>
        <v>13.771159692577802</v>
      </c>
    </row>
    <row r="339" spans="1:23" ht="15" customHeight="1" x14ac:dyDescent="0.35">
      <c r="A339" s="111" t="s">
        <v>132</v>
      </c>
      <c r="B339" s="416"/>
      <c r="C339" s="120" t="s">
        <v>121</v>
      </c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</row>
    <row r="340" spans="1:23" ht="15" customHeight="1" x14ac:dyDescent="0.35">
      <c r="A340" s="111" t="s">
        <v>132</v>
      </c>
      <c r="B340" s="416"/>
      <c r="C340" s="120" t="s">
        <v>122</v>
      </c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</row>
    <row r="341" spans="1:23" ht="15" customHeight="1" x14ac:dyDescent="0.35">
      <c r="A341" s="111" t="s">
        <v>132</v>
      </c>
      <c r="B341" s="417"/>
      <c r="C341" s="127" t="s">
        <v>116</v>
      </c>
      <c r="D341" s="128"/>
      <c r="E341" s="128">
        <f t="shared" ref="E341:R341" si="371">(E18/E$90)*100</f>
        <v>0</v>
      </c>
      <c r="F341" s="128">
        <f t="shared" si="371"/>
        <v>12.3183938811123</v>
      </c>
      <c r="G341" s="128">
        <f t="shared" si="371"/>
        <v>12.409301438641734</v>
      </c>
      <c r="H341" s="128">
        <f t="shared" si="371"/>
        <v>15.346468770815443</v>
      </c>
      <c r="I341" s="128">
        <f t="shared" si="371"/>
        <v>22.494446153171221</v>
      </c>
      <c r="J341" s="128">
        <f t="shared" si="371"/>
        <v>21.635633206975822</v>
      </c>
      <c r="K341" s="128">
        <f t="shared" si="371"/>
        <v>18.409187208628591</v>
      </c>
      <c r="L341" s="128">
        <f t="shared" si="371"/>
        <v>25.645849222984239</v>
      </c>
      <c r="M341" s="128">
        <f t="shared" si="371"/>
        <v>46.163879488083097</v>
      </c>
      <c r="N341" s="128">
        <f t="shared" si="371"/>
        <v>55.92596996863869</v>
      </c>
      <c r="O341" s="128">
        <f t="shared" si="371"/>
        <v>43.871905846436185</v>
      </c>
      <c r="P341" s="128">
        <f t="shared" si="371"/>
        <v>43.25639315518989</v>
      </c>
      <c r="Q341" s="128">
        <f t="shared" si="371"/>
        <v>34.70414805271205</v>
      </c>
      <c r="R341" s="128">
        <f t="shared" si="371"/>
        <v>44.019722563231362</v>
      </c>
      <c r="S341" s="128">
        <f t="shared" ref="S341:T341" si="372">(S18/S$90)*100</f>
        <v>37.561160683719983</v>
      </c>
      <c r="T341" s="128">
        <f t="shared" si="372"/>
        <v>38.493426318713666</v>
      </c>
      <c r="U341" s="128">
        <f t="shared" ref="U341" si="373">(U18/U$90)*100</f>
        <v>11.620519423731698</v>
      </c>
    </row>
    <row r="342" spans="1:23" x14ac:dyDescent="0.35">
      <c r="A342" s="111" t="s">
        <v>132</v>
      </c>
      <c r="B342" s="419" t="s">
        <v>4</v>
      </c>
      <c r="C342" s="120" t="s">
        <v>59</v>
      </c>
      <c r="D342" s="157"/>
      <c r="E342" s="157">
        <f t="shared" ref="E342:R342" si="374">(E19/E$90)*100</f>
        <v>13.903176693705104</v>
      </c>
      <c r="F342" s="157">
        <f t="shared" si="374"/>
        <v>21.851216426847454</v>
      </c>
      <c r="G342" s="157">
        <f t="shared" si="374"/>
        <v>14.441566379209117</v>
      </c>
      <c r="H342" s="157">
        <f t="shared" si="374"/>
        <v>15.451635462517107</v>
      </c>
      <c r="I342" s="157">
        <f t="shared" si="374"/>
        <v>13.728038627386008</v>
      </c>
      <c r="J342" s="157">
        <f t="shared" si="374"/>
        <v>14.592008773658504</v>
      </c>
      <c r="K342" s="157">
        <f t="shared" si="374"/>
        <v>5.7560343529910902</v>
      </c>
      <c r="L342" s="157">
        <f t="shared" si="374"/>
        <v>7.9441477434253214</v>
      </c>
      <c r="M342" s="157">
        <f t="shared" si="374"/>
        <v>7.0246599450938936</v>
      </c>
      <c r="N342" s="157">
        <f t="shared" si="374"/>
        <v>7.0535571365811363</v>
      </c>
      <c r="O342" s="157">
        <f t="shared" si="374"/>
        <v>5.7883300607971355</v>
      </c>
      <c r="P342" s="157">
        <f t="shared" si="374"/>
        <v>6.4859188580142018</v>
      </c>
      <c r="Q342" s="157">
        <f t="shared" si="374"/>
        <v>6.6825331986600958</v>
      </c>
      <c r="R342" s="157">
        <f t="shared" si="374"/>
        <v>7.2791301275228912</v>
      </c>
      <c r="S342" s="157">
        <f t="shared" ref="S342:T342" si="375">(S19/S$90)*100</f>
        <v>8.0614660446471067</v>
      </c>
      <c r="T342" s="157">
        <f t="shared" si="375"/>
        <v>3.0988633167314341</v>
      </c>
      <c r="U342" s="157">
        <f t="shared" ref="U342" si="376">(U19/U$90)*100</f>
        <v>2.6886458961568942</v>
      </c>
      <c r="V342" s="168"/>
      <c r="W342" s="168"/>
    </row>
    <row r="343" spans="1:23" x14ac:dyDescent="0.35">
      <c r="A343" s="111" t="s">
        <v>132</v>
      </c>
      <c r="B343" s="419"/>
      <c r="C343" s="258" t="s">
        <v>60</v>
      </c>
      <c r="D343" s="157"/>
      <c r="E343" s="157">
        <f t="shared" ref="E343:R343" si="377">(E20/E$90)*100</f>
        <v>12.017992632382587</v>
      </c>
      <c r="F343" s="157">
        <f t="shared" si="377"/>
        <v>20.549224083720429</v>
      </c>
      <c r="G343" s="157">
        <f t="shared" si="377"/>
        <v>12.614915570036617</v>
      </c>
      <c r="H343" s="157">
        <f t="shared" si="377"/>
        <v>13.740898941942541</v>
      </c>
      <c r="I343" s="157">
        <f t="shared" si="377"/>
        <v>12.071153104376704</v>
      </c>
      <c r="J343" s="157">
        <f t="shared" si="377"/>
        <v>12.881270343327826</v>
      </c>
      <c r="K343" s="157">
        <f t="shared" si="377"/>
        <v>3.3731162435622686</v>
      </c>
      <c r="L343" s="157">
        <f t="shared" si="377"/>
        <v>5.9068642551263295</v>
      </c>
      <c r="M343" s="157">
        <f t="shared" si="377"/>
        <v>5.6138807536238255</v>
      </c>
      <c r="N343" s="157">
        <f t="shared" si="377"/>
        <v>5.4530027857157277</v>
      </c>
      <c r="O343" s="157">
        <f t="shared" si="377"/>
        <v>4.4001817128937954</v>
      </c>
      <c r="P343" s="157">
        <f t="shared" si="377"/>
        <v>5.2608387004994848</v>
      </c>
      <c r="Q343" s="157">
        <f t="shared" si="377"/>
        <v>4.984389899219706</v>
      </c>
      <c r="R343" s="157">
        <f t="shared" si="377"/>
        <v>5.3750635384516423</v>
      </c>
      <c r="S343" s="157">
        <f t="shared" ref="S343:T343" si="378">(S20/S$90)*100</f>
        <v>4.0609946138363249</v>
      </c>
      <c r="T343" s="157">
        <f t="shared" si="378"/>
        <v>2.8133051466261669</v>
      </c>
      <c r="U343" s="157">
        <f t="shared" ref="U343" si="379">(U20/U$90)*100</f>
        <v>2.4274878150229351</v>
      </c>
      <c r="V343" s="168"/>
      <c r="W343" s="168"/>
    </row>
    <row r="344" spans="1:23" x14ac:dyDescent="0.35">
      <c r="A344" s="111" t="s">
        <v>132</v>
      </c>
      <c r="B344" s="419"/>
      <c r="C344" s="258" t="s">
        <v>61</v>
      </c>
      <c r="D344" s="157"/>
      <c r="E344" s="157"/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68"/>
      <c r="W344" s="168"/>
    </row>
    <row r="345" spans="1:23" x14ac:dyDescent="0.35">
      <c r="A345" s="111" t="s">
        <v>132</v>
      </c>
      <c r="B345" s="419"/>
      <c r="C345" s="258" t="s">
        <v>62</v>
      </c>
      <c r="D345" s="157"/>
      <c r="E345" s="157">
        <f t="shared" ref="E345:R345" si="380">(E22/E$90)*100</f>
        <v>1.6238662645350868</v>
      </c>
      <c r="F345" s="157">
        <f t="shared" si="380"/>
        <v>1.0019540546724537</v>
      </c>
      <c r="G345" s="157">
        <f t="shared" si="380"/>
        <v>1.5311853728916902</v>
      </c>
      <c r="H345" s="157">
        <f t="shared" si="380"/>
        <v>1.4322268650743537</v>
      </c>
      <c r="I345" s="157">
        <f t="shared" si="380"/>
        <v>1.1336866285708302</v>
      </c>
      <c r="J345" s="157">
        <f t="shared" si="380"/>
        <v>1.306673085389422</v>
      </c>
      <c r="K345" s="157">
        <f t="shared" si="380"/>
        <v>2.0353470777828111</v>
      </c>
      <c r="L345" s="157">
        <f t="shared" si="380"/>
        <v>1.5677065433718691</v>
      </c>
      <c r="M345" s="157">
        <f t="shared" si="380"/>
        <v>0.94861161317463494</v>
      </c>
      <c r="N345" s="157">
        <f t="shared" si="380"/>
        <v>1.210378417126067</v>
      </c>
      <c r="O345" s="157">
        <f t="shared" si="380"/>
        <v>1.0364538093872597</v>
      </c>
      <c r="P345" s="157">
        <f t="shared" si="380"/>
        <v>0.9062768355155465</v>
      </c>
      <c r="Q345" s="157">
        <f t="shared" si="380"/>
        <v>1.2237960379969466</v>
      </c>
      <c r="R345" s="157">
        <f t="shared" si="380"/>
        <v>1.4813681172724706</v>
      </c>
      <c r="S345" s="157">
        <f t="shared" ref="S345:T345" si="381">(S22/S$90)*100</f>
        <v>3.7237552613260996</v>
      </c>
      <c r="T345" s="157">
        <f t="shared" si="381"/>
        <v>0</v>
      </c>
      <c r="U345" s="157">
        <f t="shared" ref="U345" si="382">(U22/U$90)*100</f>
        <v>0</v>
      </c>
      <c r="V345" s="168"/>
      <c r="W345" s="168"/>
    </row>
    <row r="346" spans="1:23" x14ac:dyDescent="0.35">
      <c r="A346" s="111" t="s">
        <v>132</v>
      </c>
      <c r="B346" s="423"/>
      <c r="C346" s="259" t="s">
        <v>63</v>
      </c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68"/>
      <c r="W346" s="168"/>
    </row>
    <row r="347" spans="1:23" x14ac:dyDescent="0.35">
      <c r="A347" s="111" t="s">
        <v>132</v>
      </c>
      <c r="B347" s="419" t="s">
        <v>5</v>
      </c>
      <c r="C347" s="130" t="s">
        <v>59</v>
      </c>
      <c r="D347" s="157"/>
      <c r="E347" s="157">
        <f t="shared" ref="E347:R347" si="383">(E24/E$90)*100</f>
        <v>2.5991325521878448</v>
      </c>
      <c r="F347" s="157">
        <f t="shared" si="383"/>
        <v>4.330852947811529</v>
      </c>
      <c r="G347" s="157">
        <f t="shared" si="383"/>
        <v>4.4967470179357045</v>
      </c>
      <c r="H347" s="157">
        <f t="shared" si="383"/>
        <v>3.8702797516484408</v>
      </c>
      <c r="I347" s="157">
        <f t="shared" si="383"/>
        <v>3.0484904255746446</v>
      </c>
      <c r="J347" s="157">
        <f t="shared" si="383"/>
        <v>2.9665241606275536</v>
      </c>
      <c r="K347" s="157">
        <f t="shared" si="383"/>
        <v>4.6430379262961932</v>
      </c>
      <c r="L347" s="157">
        <f t="shared" si="383"/>
        <v>5.190527086217025</v>
      </c>
      <c r="M347" s="157">
        <f t="shared" si="383"/>
        <v>13.831501347973434</v>
      </c>
      <c r="N347" s="157">
        <f t="shared" si="383"/>
        <v>8.8924254944543737</v>
      </c>
      <c r="O347" s="157">
        <f t="shared" si="383"/>
        <v>4.9689976414649406</v>
      </c>
      <c r="P347" s="157">
        <f t="shared" si="383"/>
        <v>3.2851231145306294</v>
      </c>
      <c r="Q347" s="157">
        <f t="shared" si="383"/>
        <v>4.1525997632070828</v>
      </c>
      <c r="R347" s="157">
        <f t="shared" si="383"/>
        <v>6.2300338473137691</v>
      </c>
      <c r="S347" s="157">
        <f t="shared" ref="S347:T347" si="384">(S24/S$90)*100</f>
        <v>4.0659542153770429</v>
      </c>
      <c r="T347" s="157">
        <f t="shared" si="384"/>
        <v>2.1751313698757944</v>
      </c>
      <c r="U347" s="157">
        <f t="shared" ref="U347" si="385">(U24/U$90)*100</f>
        <v>1.3567351819250615</v>
      </c>
      <c r="V347" s="168"/>
      <c r="W347" s="168"/>
    </row>
    <row r="348" spans="1:23" x14ac:dyDescent="0.35">
      <c r="A348" s="111" t="s">
        <v>132</v>
      </c>
      <c r="B348" s="419"/>
      <c r="C348" s="114" t="s">
        <v>60</v>
      </c>
      <c r="D348" s="157"/>
      <c r="E348" s="157">
        <f t="shared" ref="E348:R348" si="386">(E25/E$90)*100</f>
        <v>2.5299141740368669</v>
      </c>
      <c r="F348" s="157">
        <f t="shared" si="386"/>
        <v>4.2583107043673269</v>
      </c>
      <c r="G348" s="157">
        <f t="shared" si="386"/>
        <v>4.4369811539696968</v>
      </c>
      <c r="H348" s="157">
        <f t="shared" si="386"/>
        <v>3.8244225974400337</v>
      </c>
      <c r="I348" s="157">
        <f t="shared" si="386"/>
        <v>2.9748984978081712</v>
      </c>
      <c r="J348" s="157">
        <f t="shared" si="386"/>
        <v>2.8857051195255203</v>
      </c>
      <c r="K348" s="157">
        <f t="shared" si="386"/>
        <v>4.5841319705789001</v>
      </c>
      <c r="L348" s="157">
        <f t="shared" si="386"/>
        <v>5.1244087727429513</v>
      </c>
      <c r="M348" s="157">
        <f t="shared" si="386"/>
        <v>13.744976272515396</v>
      </c>
      <c r="N348" s="157">
        <f t="shared" si="386"/>
        <v>8.8197186377985943</v>
      </c>
      <c r="O348" s="157">
        <f t="shared" si="386"/>
        <v>4.8588437257024149</v>
      </c>
      <c r="P348" s="157">
        <f t="shared" si="386"/>
        <v>3.1872043106204986</v>
      </c>
      <c r="Q348" s="157">
        <f t="shared" si="386"/>
        <v>4.0987048526098366</v>
      </c>
      <c r="R348" s="157">
        <f t="shared" si="386"/>
        <v>6.1464288954279018</v>
      </c>
      <c r="S348" s="157">
        <f t="shared" ref="S348:T348" si="387">(S25/S$90)*100</f>
        <v>3.9670969722767264</v>
      </c>
      <c r="T348" s="157">
        <f t="shared" si="387"/>
        <v>1.9876206829926599</v>
      </c>
      <c r="U348" s="157">
        <f t="shared" ref="U348" si="388">(U25/U$90)*100</f>
        <v>1.2535543898853674</v>
      </c>
      <c r="V348" s="168"/>
      <c r="W348" s="168"/>
    </row>
    <row r="349" spans="1:23" x14ac:dyDescent="0.35">
      <c r="A349" s="111" t="s">
        <v>132</v>
      </c>
      <c r="B349" s="419"/>
      <c r="C349" s="114" t="s">
        <v>61</v>
      </c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68"/>
      <c r="W349" s="168"/>
    </row>
    <row r="350" spans="1:23" x14ac:dyDescent="0.35">
      <c r="A350" s="111" t="s">
        <v>132</v>
      </c>
      <c r="B350" s="419"/>
      <c r="C350" s="114" t="s">
        <v>62</v>
      </c>
      <c r="D350" s="157"/>
      <c r="E350" s="157"/>
      <c r="F350" s="157"/>
      <c r="G350" s="157"/>
      <c r="H350" s="157"/>
      <c r="I350" s="157"/>
      <c r="J350" s="157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68"/>
      <c r="W350" s="168"/>
    </row>
    <row r="351" spans="1:23" x14ac:dyDescent="0.35">
      <c r="A351" s="111" t="s">
        <v>132</v>
      </c>
      <c r="B351" s="423"/>
      <c r="C351" s="133" t="s">
        <v>63</v>
      </c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68"/>
      <c r="W351" s="168"/>
    </row>
    <row r="352" spans="1:23" x14ac:dyDescent="0.35">
      <c r="A352" s="111" t="s">
        <v>132</v>
      </c>
      <c r="B352" s="419" t="s">
        <v>6</v>
      </c>
      <c r="C352" s="130" t="s">
        <v>59</v>
      </c>
      <c r="D352" s="157"/>
      <c r="E352" s="157">
        <f t="shared" ref="E352:R352" si="389">(E29/E$90)*100</f>
        <v>1.3368631767908099</v>
      </c>
      <c r="F352" s="157">
        <f t="shared" si="389"/>
        <v>1.7752321396653072</v>
      </c>
      <c r="G352" s="157">
        <f t="shared" si="389"/>
        <v>1.3953530242154017</v>
      </c>
      <c r="H352" s="157">
        <f t="shared" si="389"/>
        <v>1.0947070418590474</v>
      </c>
      <c r="I352" s="157">
        <f t="shared" si="389"/>
        <v>1.3351121036201885</v>
      </c>
      <c r="J352" s="157">
        <f t="shared" si="389"/>
        <v>1.549538833976057</v>
      </c>
      <c r="K352" s="157">
        <f t="shared" si="389"/>
        <v>1.8662698217957048</v>
      </c>
      <c r="L352" s="157">
        <f t="shared" si="389"/>
        <v>3.032457790534826</v>
      </c>
      <c r="M352" s="157">
        <f t="shared" si="389"/>
        <v>2.7961240233832516</v>
      </c>
      <c r="N352" s="157">
        <f t="shared" si="389"/>
        <v>2.9133254480713333</v>
      </c>
      <c r="O352" s="157">
        <f t="shared" si="389"/>
        <v>1.9490255688294571</v>
      </c>
      <c r="P352" s="157">
        <f t="shared" si="389"/>
        <v>7.0700059049808264</v>
      </c>
      <c r="Q352" s="157">
        <f t="shared" si="389"/>
        <v>1.4486395504218539</v>
      </c>
      <c r="R352" s="157">
        <f t="shared" si="389"/>
        <v>2.0259646697763287</v>
      </c>
      <c r="S352" s="157">
        <f t="shared" ref="S352:T352" si="390">(S29/S$90)*100</f>
        <v>1.9097061484508959</v>
      </c>
      <c r="T352" s="157">
        <f t="shared" si="390"/>
        <v>1.6246819674074968</v>
      </c>
      <c r="U352" s="157">
        <f t="shared" ref="U352" si="391">(U29/U$90)*100</f>
        <v>1.1485900715104829</v>
      </c>
      <c r="V352" s="168"/>
      <c r="W352" s="168"/>
    </row>
    <row r="353" spans="1:23" x14ac:dyDescent="0.35">
      <c r="A353" s="111" t="s">
        <v>132</v>
      </c>
      <c r="B353" s="419"/>
      <c r="C353" s="114" t="s">
        <v>60</v>
      </c>
      <c r="D353" s="157"/>
      <c r="E353" s="157">
        <f t="shared" ref="E353:R353" si="392">(E30/E$90)*100</f>
        <v>0.32001699873145512</v>
      </c>
      <c r="F353" s="157">
        <f t="shared" si="392"/>
        <v>1.1904307334293323</v>
      </c>
      <c r="G353" s="157">
        <f t="shared" si="392"/>
        <v>0.44288843301294467</v>
      </c>
      <c r="H353" s="157">
        <f t="shared" si="392"/>
        <v>0.46562165534046096</v>
      </c>
      <c r="I353" s="157">
        <f t="shared" si="392"/>
        <v>0.70974300726777861</v>
      </c>
      <c r="J353" s="157">
        <f t="shared" si="392"/>
        <v>0.75188217613889941</v>
      </c>
      <c r="K353" s="157">
        <f t="shared" si="392"/>
        <v>0.99012945353012982</v>
      </c>
      <c r="L353" s="157">
        <f t="shared" si="392"/>
        <v>1.9031499500147375</v>
      </c>
      <c r="M353" s="157">
        <f t="shared" si="392"/>
        <v>1.6668420498181222</v>
      </c>
      <c r="N353" s="157">
        <f t="shared" si="392"/>
        <v>1.6658872389412815</v>
      </c>
      <c r="O353" s="157">
        <f t="shared" si="392"/>
        <v>0.83093805163112733</v>
      </c>
      <c r="P353" s="157">
        <f t="shared" si="392"/>
        <v>6.4280915312825453</v>
      </c>
      <c r="Q353" s="157">
        <f t="shared" si="392"/>
        <v>0.69546848118069349</v>
      </c>
      <c r="R353" s="157">
        <f t="shared" si="392"/>
        <v>1.0492338797368708</v>
      </c>
      <c r="S353" s="157">
        <f t="shared" ref="S353:T353" si="393">(S30/S$90)*100</f>
        <v>0.9331396088505497</v>
      </c>
      <c r="T353" s="157">
        <f t="shared" si="393"/>
        <v>0.78685157099693159</v>
      </c>
      <c r="U353" s="157">
        <f t="shared" ref="U353" si="394">(U30/U$90)*100</f>
        <v>0.60482794614887614</v>
      </c>
      <c r="V353" s="168"/>
      <c r="W353" s="168"/>
    </row>
    <row r="354" spans="1:23" x14ac:dyDescent="0.35">
      <c r="A354" s="111" t="s">
        <v>132</v>
      </c>
      <c r="B354" s="419"/>
      <c r="C354" s="114" t="s">
        <v>61</v>
      </c>
      <c r="D354" s="157"/>
      <c r="E354" s="157"/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68"/>
      <c r="W354" s="168"/>
    </row>
    <row r="355" spans="1:23" x14ac:dyDescent="0.35">
      <c r="A355" s="111" t="s">
        <v>132</v>
      </c>
      <c r="B355" s="419"/>
      <c r="C355" s="114" t="s">
        <v>62</v>
      </c>
      <c r="D355" s="157"/>
      <c r="E355" s="157">
        <f t="shared" ref="E355:R355" si="395">(E32/E$90)*100</f>
        <v>0.52708984931440983</v>
      </c>
      <c r="F355" s="157">
        <f t="shared" si="395"/>
        <v>7.1444264628504034E-2</v>
      </c>
      <c r="G355" s="157">
        <f t="shared" si="395"/>
        <v>0.33247463032557201</v>
      </c>
      <c r="H355" s="157">
        <f t="shared" si="395"/>
        <v>0.14018361201062185</v>
      </c>
      <c r="I355" s="157">
        <f t="shared" si="395"/>
        <v>0.16808408924329565</v>
      </c>
      <c r="J355" s="157">
        <f t="shared" si="395"/>
        <v>0.22992266379200749</v>
      </c>
      <c r="K355" s="157">
        <f t="shared" si="395"/>
        <v>0.20673881366284069</v>
      </c>
      <c r="L355" s="157">
        <f t="shared" si="395"/>
        <v>0.34239670127548105</v>
      </c>
      <c r="M355" s="157">
        <f t="shared" si="395"/>
        <v>0.48129966006090158</v>
      </c>
      <c r="N355" s="157">
        <f t="shared" si="395"/>
        <v>0.14501603005394148</v>
      </c>
      <c r="O355" s="157">
        <f t="shared" si="395"/>
        <v>0.32828071092584832</v>
      </c>
      <c r="P355" s="157">
        <f t="shared" si="395"/>
        <v>0.14165920602467322</v>
      </c>
      <c r="Q355" s="157">
        <f t="shared" si="395"/>
        <v>8.5556425713449416E-2</v>
      </c>
      <c r="R355" s="157">
        <f t="shared" si="395"/>
        <v>7.030504622131685E-2</v>
      </c>
      <c r="S355" s="157">
        <f t="shared" ref="S355:T355" si="396">(S32/S$90)*100</f>
        <v>9.5997424961033875E-2</v>
      </c>
      <c r="T355" s="157">
        <f t="shared" si="396"/>
        <v>0</v>
      </c>
      <c r="U355" s="157">
        <f t="shared" ref="U355" si="397">(U32/U$90)*100</f>
        <v>0</v>
      </c>
      <c r="V355" s="168"/>
      <c r="W355" s="168"/>
    </row>
    <row r="356" spans="1:23" x14ac:dyDescent="0.35">
      <c r="A356" s="111" t="s">
        <v>132</v>
      </c>
      <c r="B356" s="423"/>
      <c r="C356" s="133" t="s">
        <v>63</v>
      </c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68"/>
      <c r="W356" s="168"/>
    </row>
    <row r="357" spans="1:23" x14ac:dyDescent="0.35">
      <c r="A357" s="111" t="s">
        <v>132</v>
      </c>
      <c r="B357" s="418" t="s">
        <v>7</v>
      </c>
      <c r="C357" s="135" t="s">
        <v>59</v>
      </c>
      <c r="D357" s="157"/>
      <c r="E357" s="157">
        <f t="shared" ref="E357:R357" si="398">(E34/E$90)*100</f>
        <v>15.666226266013556</v>
      </c>
      <c r="F357" s="157">
        <f t="shared" si="398"/>
        <v>22.597907019868728</v>
      </c>
      <c r="G357" s="157">
        <f t="shared" si="398"/>
        <v>18.079564224857062</v>
      </c>
      <c r="H357" s="157">
        <f t="shared" si="398"/>
        <v>16.396387403693506</v>
      </c>
      <c r="I357" s="157">
        <f t="shared" si="398"/>
        <v>18.894786400946369</v>
      </c>
      <c r="J357" s="157">
        <f t="shared" si="398"/>
        <v>21.83826138582846</v>
      </c>
      <c r="K357" s="157">
        <f t="shared" si="398"/>
        <v>26.971323478234822</v>
      </c>
      <c r="L357" s="157">
        <f t="shared" si="398"/>
        <v>44.151806352067624</v>
      </c>
      <c r="M357" s="157">
        <f t="shared" si="398"/>
        <v>30.141368257908624</v>
      </c>
      <c r="N357" s="157">
        <f t="shared" si="398"/>
        <v>52.137074353172487</v>
      </c>
      <c r="O357" s="157">
        <f t="shared" si="398"/>
        <v>33.05624426555682</v>
      </c>
      <c r="P357" s="157">
        <f t="shared" si="398"/>
        <v>45.232441988949276</v>
      </c>
      <c r="Q357" s="157">
        <f t="shared" si="398"/>
        <v>50.323404941290725</v>
      </c>
      <c r="R357" s="157">
        <f t="shared" si="398"/>
        <v>52.149407258645667</v>
      </c>
      <c r="S357" s="157">
        <f t="shared" ref="S357:T357" si="399">(S34/S$90)*100</f>
        <v>49.969509359031257</v>
      </c>
      <c r="T357" s="157">
        <f t="shared" si="399"/>
        <v>25.556071470928199</v>
      </c>
      <c r="U357" s="157">
        <f t="shared" ref="U357" si="400">(U34/U$90)*100</f>
        <v>18.234592150768076</v>
      </c>
      <c r="V357" s="168"/>
      <c r="W357" s="168"/>
    </row>
    <row r="358" spans="1:23" x14ac:dyDescent="0.35">
      <c r="A358" s="111" t="s">
        <v>132</v>
      </c>
      <c r="B358" s="419"/>
      <c r="C358" s="114" t="s">
        <v>60</v>
      </c>
      <c r="D358" s="157"/>
      <c r="E358" s="157">
        <f t="shared" ref="E358:R358" si="401">(E35/E$90)*100</f>
        <v>5.6312548678380407</v>
      </c>
      <c r="F358" s="157">
        <f t="shared" si="401"/>
        <v>11.987909939357873</v>
      </c>
      <c r="G358" s="157">
        <f t="shared" si="401"/>
        <v>6.2311253926699512</v>
      </c>
      <c r="H358" s="157">
        <f t="shared" si="401"/>
        <v>5.490651387726694</v>
      </c>
      <c r="I358" s="157">
        <f t="shared" si="401"/>
        <v>9.1844820214415037</v>
      </c>
      <c r="J358" s="157">
        <f t="shared" si="401"/>
        <v>11.048785257324974</v>
      </c>
      <c r="K358" s="157">
        <f t="shared" si="401"/>
        <v>13.184885560699296</v>
      </c>
      <c r="L358" s="157">
        <f t="shared" si="401"/>
        <v>27.17077581264186</v>
      </c>
      <c r="M358" s="157">
        <f t="shared" si="401"/>
        <v>18.375792606720552</v>
      </c>
      <c r="N358" s="157">
        <f t="shared" si="401"/>
        <v>37.679202251972384</v>
      </c>
      <c r="O358" s="157">
        <f t="shared" si="401"/>
        <v>15.965976529860907</v>
      </c>
      <c r="P358" s="157">
        <f t="shared" si="401"/>
        <v>22.111846133748145</v>
      </c>
      <c r="Q358" s="157">
        <f t="shared" si="401"/>
        <v>27.875678805836461</v>
      </c>
      <c r="R358" s="157">
        <f t="shared" si="401"/>
        <v>28.790587259735634</v>
      </c>
      <c r="S358" s="157">
        <f t="shared" ref="S358:T358" si="402">(S35/S$90)*100</f>
        <v>24.440448416217624</v>
      </c>
      <c r="T358" s="157">
        <f t="shared" si="402"/>
        <v>20.793331438507863</v>
      </c>
      <c r="U358" s="157">
        <f t="shared" ref="U358" si="403">(U35/U$90)*100</f>
        <v>13.764650746968075</v>
      </c>
      <c r="V358" s="168"/>
      <c r="W358" s="168"/>
    </row>
    <row r="359" spans="1:23" x14ac:dyDescent="0.35">
      <c r="A359" s="111" t="s">
        <v>132</v>
      </c>
      <c r="B359" s="419"/>
      <c r="C359" s="114" t="s">
        <v>61</v>
      </c>
      <c r="D359" s="157"/>
      <c r="E359" s="157"/>
      <c r="F359" s="157"/>
      <c r="G359" s="157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68"/>
      <c r="W359" s="168"/>
    </row>
    <row r="360" spans="1:23" x14ac:dyDescent="0.35">
      <c r="A360" s="111" t="s">
        <v>132</v>
      </c>
      <c r="B360" s="419"/>
      <c r="C360" s="114" t="s">
        <v>62</v>
      </c>
      <c r="D360" s="157"/>
      <c r="E360" s="157">
        <f t="shared" ref="E360:R360" si="404">(E37/E$90)*100</f>
        <v>6.7239897374752262</v>
      </c>
      <c r="F360" s="157">
        <f t="shared" si="404"/>
        <v>5.4804608566552773</v>
      </c>
      <c r="G360" s="157">
        <f t="shared" si="404"/>
        <v>8.2757985716918565</v>
      </c>
      <c r="H360" s="157">
        <f t="shared" si="404"/>
        <v>7.7548634090756794</v>
      </c>
      <c r="I360" s="157">
        <f t="shared" si="404"/>
        <v>6.0813762655761767</v>
      </c>
      <c r="J360" s="157">
        <f t="shared" si="404"/>
        <v>8.1251054200386594</v>
      </c>
      <c r="K360" s="157">
        <f t="shared" si="404"/>
        <v>9.3357994528761346</v>
      </c>
      <c r="L360" s="157">
        <f t="shared" si="404"/>
        <v>12.235331136165051</v>
      </c>
      <c r="M360" s="157">
        <f t="shared" si="404"/>
        <v>7.1835753462530194</v>
      </c>
      <c r="N360" s="157">
        <f t="shared" si="404"/>
        <v>9.2057421361584062</v>
      </c>
      <c r="O360" s="157">
        <f t="shared" si="404"/>
        <v>12.804206120870996</v>
      </c>
      <c r="P360" s="157">
        <f t="shared" si="404"/>
        <v>18.791371982271439</v>
      </c>
      <c r="Q360" s="157">
        <f t="shared" si="404"/>
        <v>18.054904152198109</v>
      </c>
      <c r="R360" s="157">
        <f t="shared" si="404"/>
        <v>17.931478871960262</v>
      </c>
      <c r="S360" s="157">
        <f t="shared" ref="S360:T360" si="405">(S37/S$90)*100</f>
        <v>19.275979485605056</v>
      </c>
      <c r="T360" s="157">
        <f t="shared" si="405"/>
        <v>0</v>
      </c>
      <c r="U360" s="157">
        <f t="shared" ref="U360" si="406">(U37/U$90)*100</f>
        <v>0</v>
      </c>
      <c r="V360" s="168"/>
      <c r="W360" s="168"/>
    </row>
    <row r="361" spans="1:23" x14ac:dyDescent="0.35">
      <c r="A361" s="111" t="s">
        <v>132</v>
      </c>
      <c r="B361" s="423"/>
      <c r="C361" s="133" t="s">
        <v>63</v>
      </c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68"/>
      <c r="W361" s="168"/>
    </row>
    <row r="362" spans="1:23" x14ac:dyDescent="0.35">
      <c r="A362" s="111" t="s">
        <v>132</v>
      </c>
      <c r="B362" s="418" t="s">
        <v>8</v>
      </c>
      <c r="C362" s="135" t="s">
        <v>59</v>
      </c>
      <c r="D362" s="157"/>
      <c r="E362" s="157">
        <f t="shared" ref="E362:R362" si="407">(E39/E$90)*100</f>
        <v>1.3084713475635035</v>
      </c>
      <c r="F362" s="157">
        <f t="shared" si="407"/>
        <v>1.294518272461165</v>
      </c>
      <c r="G362" s="157">
        <f t="shared" si="407"/>
        <v>1.5313325047317012</v>
      </c>
      <c r="H362" s="157">
        <f t="shared" si="407"/>
        <v>3.8841183997593633</v>
      </c>
      <c r="I362" s="157">
        <f t="shared" si="407"/>
        <v>1.4428624329400017</v>
      </c>
      <c r="J362" s="157">
        <f t="shared" si="407"/>
        <v>2.020835313453567</v>
      </c>
      <c r="K362" s="157">
        <f t="shared" si="407"/>
        <v>2.4646103218079172</v>
      </c>
      <c r="L362" s="157">
        <f t="shared" si="407"/>
        <v>3.5767255632609065</v>
      </c>
      <c r="M362" s="157">
        <f t="shared" si="407"/>
        <v>1.8543050447373126</v>
      </c>
      <c r="N362" s="157">
        <f t="shared" si="407"/>
        <v>1.9019601719256107</v>
      </c>
      <c r="O362" s="157">
        <f t="shared" si="407"/>
        <v>2.7496530351375972</v>
      </c>
      <c r="P362" s="157">
        <f t="shared" si="407"/>
        <v>3.8527182437063252</v>
      </c>
      <c r="Q362" s="157">
        <f t="shared" si="407"/>
        <v>2.6427347581780181</v>
      </c>
      <c r="R362" s="157">
        <f t="shared" si="407"/>
        <v>3.0790302195864649</v>
      </c>
      <c r="S362" s="157">
        <f t="shared" ref="S362:T362" si="408">(S39/S$90)*100</f>
        <v>3.2989541074275519</v>
      </c>
      <c r="T362" s="157">
        <f t="shared" si="408"/>
        <v>0.51304922187222701</v>
      </c>
      <c r="U362" s="157">
        <f t="shared" ref="U362" si="409">(U39/U$90)*100</f>
        <v>0.43779352519515735</v>
      </c>
      <c r="V362" s="168"/>
      <c r="W362" s="168"/>
    </row>
    <row r="363" spans="1:23" x14ac:dyDescent="0.35">
      <c r="A363" s="111" t="s">
        <v>132</v>
      </c>
      <c r="B363" s="419"/>
      <c r="C363" s="114" t="s">
        <v>60</v>
      </c>
      <c r="D363" s="157"/>
      <c r="E363" s="157">
        <f t="shared" ref="E363:R363" si="410">(E40/E$90)*100</f>
        <v>9.6127925553366106E-2</v>
      </c>
      <c r="F363" s="157">
        <f t="shared" si="410"/>
        <v>0.27898172877324029</v>
      </c>
      <c r="G363" s="157">
        <f t="shared" si="410"/>
        <v>0.23887639191242085</v>
      </c>
      <c r="H363" s="157">
        <f t="shared" si="410"/>
        <v>0.3093845041848941</v>
      </c>
      <c r="I363" s="157">
        <f t="shared" si="410"/>
        <v>0.26340603345620034</v>
      </c>
      <c r="J363" s="157">
        <f t="shared" si="410"/>
        <v>0.36983520520978497</v>
      </c>
      <c r="K363" s="157">
        <f t="shared" si="410"/>
        <v>0.5514834340494873</v>
      </c>
      <c r="L363" s="157">
        <f t="shared" si="410"/>
        <v>1.6733618120173759</v>
      </c>
      <c r="M363" s="157">
        <f t="shared" si="410"/>
        <v>0.5640881907096652</v>
      </c>
      <c r="N363" s="157">
        <f t="shared" si="410"/>
        <v>0.41040973860496821</v>
      </c>
      <c r="O363" s="157">
        <f t="shared" si="410"/>
        <v>0.90799424671600382</v>
      </c>
      <c r="P363" s="157">
        <f t="shared" si="410"/>
        <v>0.76270132193792528</v>
      </c>
      <c r="Q363" s="157">
        <f t="shared" si="410"/>
        <v>0.31476649541777174</v>
      </c>
      <c r="R363" s="157">
        <f t="shared" si="410"/>
        <v>0.37484254103878595</v>
      </c>
      <c r="S363" s="157">
        <f t="shared" ref="S363:T363" si="411">(S40/S$90)*100</f>
        <v>0.38296200026089994</v>
      </c>
      <c r="T363" s="157">
        <f t="shared" si="411"/>
        <v>0.43223228119992663</v>
      </c>
      <c r="U363" s="157">
        <f t="shared" ref="U363" si="412">(U40/U$90)*100</f>
        <v>0.32891321801701112</v>
      </c>
      <c r="V363" s="168"/>
      <c r="W363" s="168"/>
    </row>
    <row r="364" spans="1:23" x14ac:dyDescent="0.35">
      <c r="A364" s="111" t="s">
        <v>132</v>
      </c>
      <c r="B364" s="419"/>
      <c r="C364" s="114" t="s">
        <v>61</v>
      </c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68"/>
      <c r="W364" s="168"/>
    </row>
    <row r="365" spans="1:23" x14ac:dyDescent="0.35">
      <c r="A365" s="111" t="s">
        <v>132</v>
      </c>
      <c r="B365" s="419"/>
      <c r="C365" s="114" t="s">
        <v>62</v>
      </c>
      <c r="D365" s="157"/>
      <c r="E365" s="157">
        <f t="shared" ref="E365:R365" si="413">(E42/E$90)*100</f>
        <v>1.1865237248497564</v>
      </c>
      <c r="F365" s="157">
        <f t="shared" si="413"/>
        <v>1.0077205612874456</v>
      </c>
      <c r="G365" s="157">
        <f t="shared" si="413"/>
        <v>1.2590144240585868</v>
      </c>
      <c r="H365" s="157">
        <f t="shared" si="413"/>
        <v>3.5434553379300597</v>
      </c>
      <c r="I365" s="157">
        <f t="shared" si="413"/>
        <v>1.1525064245173848</v>
      </c>
      <c r="J365" s="157">
        <f t="shared" si="413"/>
        <v>1.6030424443678117</v>
      </c>
      <c r="K365" s="157">
        <f t="shared" si="413"/>
        <v>1.8498357243879209</v>
      </c>
      <c r="L365" s="157">
        <f t="shared" si="413"/>
        <v>1.7948954595087658</v>
      </c>
      <c r="M365" s="157">
        <f t="shared" si="413"/>
        <v>1.2167544954511702</v>
      </c>
      <c r="N365" s="157">
        <f t="shared" si="413"/>
        <v>1.4145248599613758</v>
      </c>
      <c r="O365" s="157">
        <f t="shared" si="413"/>
        <v>1.7582122936427822</v>
      </c>
      <c r="P365" s="157">
        <f t="shared" si="413"/>
        <v>2.9754108752914026</v>
      </c>
      <c r="Q365" s="157">
        <f t="shared" si="413"/>
        <v>2.2287558893111012</v>
      </c>
      <c r="R365" s="157">
        <f t="shared" si="413"/>
        <v>2.6034059313449727</v>
      </c>
      <c r="S365" s="157">
        <f t="shared" ref="S365:T365" si="414">(S42/S$90)*100</f>
        <v>2.8121512579114962</v>
      </c>
      <c r="T365" s="157">
        <f t="shared" si="414"/>
        <v>0</v>
      </c>
      <c r="U365" s="157">
        <f t="shared" ref="U365" si="415">(U42/U$90)*100</f>
        <v>0</v>
      </c>
      <c r="V365" s="168"/>
      <c r="W365" s="168"/>
    </row>
    <row r="366" spans="1:23" x14ac:dyDescent="0.35">
      <c r="A366" s="111" t="s">
        <v>132</v>
      </c>
      <c r="B366" s="423"/>
      <c r="C366" s="133" t="s">
        <v>63</v>
      </c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68"/>
      <c r="W366" s="168"/>
    </row>
    <row r="367" spans="1:23" x14ac:dyDescent="0.35">
      <c r="A367" s="111" t="s">
        <v>132</v>
      </c>
      <c r="B367" s="418" t="s">
        <v>9</v>
      </c>
      <c r="C367" s="135" t="s">
        <v>59</v>
      </c>
      <c r="D367" s="157"/>
      <c r="E367" s="157">
        <f t="shared" ref="E367:R367" si="416">(E44/E$90)*100</f>
        <v>5.9389593311572177</v>
      </c>
      <c r="F367" s="157">
        <f t="shared" si="416"/>
        <v>4.1331943671985005</v>
      </c>
      <c r="G367" s="157">
        <f t="shared" si="416"/>
        <v>5.8533860922338627</v>
      </c>
      <c r="H367" s="157">
        <f t="shared" si="416"/>
        <v>6.54711656635026</v>
      </c>
      <c r="I367" s="157">
        <f t="shared" si="416"/>
        <v>5.6925933611389947</v>
      </c>
      <c r="J367" s="157">
        <f t="shared" si="416"/>
        <v>8.0515948449295678</v>
      </c>
      <c r="K367" s="157">
        <f t="shared" si="416"/>
        <v>9.3806364666926196</v>
      </c>
      <c r="L367" s="157">
        <f t="shared" si="416"/>
        <v>10.939858807242405</v>
      </c>
      <c r="M367" s="157">
        <f t="shared" si="416"/>
        <v>6.4935893341329249</v>
      </c>
      <c r="N367" s="157">
        <f t="shared" si="416"/>
        <v>7.8967392243002292</v>
      </c>
      <c r="O367" s="157">
        <f t="shared" si="416"/>
        <v>6.81160250332091</v>
      </c>
      <c r="P367" s="157">
        <f t="shared" si="416"/>
        <v>9.6815841789455153</v>
      </c>
      <c r="Q367" s="157">
        <f t="shared" si="416"/>
        <v>15.420605620137096</v>
      </c>
      <c r="R367" s="157">
        <f t="shared" si="416"/>
        <v>5.983307390270733</v>
      </c>
      <c r="S367" s="157">
        <f t="shared" ref="S367:T367" si="417">(S44/S$90)*100</f>
        <v>5.5186547037039668</v>
      </c>
      <c r="T367" s="157">
        <f t="shared" si="417"/>
        <v>1.3647544433065861</v>
      </c>
      <c r="U367" s="157">
        <f t="shared" ref="U367" si="418">(U44/U$90)*100</f>
        <v>0.75134959983847194</v>
      </c>
      <c r="V367" s="168"/>
      <c r="W367" s="168"/>
    </row>
    <row r="368" spans="1:23" x14ac:dyDescent="0.35">
      <c r="A368" s="111" t="s">
        <v>132</v>
      </c>
      <c r="B368" s="419"/>
      <c r="C368" s="114" t="s">
        <v>60</v>
      </c>
      <c r="D368" s="157"/>
      <c r="E368" s="157">
        <f t="shared" ref="E368:R368" si="419">(E45/E$90)*100</f>
        <v>0.635010300673155</v>
      </c>
      <c r="F368" s="157">
        <f t="shared" si="419"/>
        <v>0.2011611035315958</v>
      </c>
      <c r="G368" s="157">
        <f t="shared" si="419"/>
        <v>0.49219177596598651</v>
      </c>
      <c r="H368" s="157">
        <f t="shared" si="419"/>
        <v>0.29950845428609069</v>
      </c>
      <c r="I368" s="157">
        <f t="shared" si="419"/>
        <v>7.5640084533979426E-2</v>
      </c>
      <c r="J368" s="157">
        <f t="shared" si="419"/>
        <v>0.16302130581434263</v>
      </c>
      <c r="K368" s="157">
        <f t="shared" si="419"/>
        <v>0.68961199266977058</v>
      </c>
      <c r="L368" s="157">
        <f t="shared" si="419"/>
        <v>1.5874770679863908</v>
      </c>
      <c r="M368" s="157">
        <f t="shared" si="419"/>
        <v>0.99131499491074748</v>
      </c>
      <c r="N368" s="157">
        <f t="shared" si="419"/>
        <v>0.99763744160069034</v>
      </c>
      <c r="O368" s="157">
        <f t="shared" si="419"/>
        <v>0.6739814966572113</v>
      </c>
      <c r="P368" s="157">
        <f t="shared" si="419"/>
        <v>1.6822530527340673</v>
      </c>
      <c r="Q368" s="157">
        <f t="shared" si="419"/>
        <v>2.4387540180780802</v>
      </c>
      <c r="R368" s="157">
        <f t="shared" si="419"/>
        <v>1.7322673877240351</v>
      </c>
      <c r="S368" s="157">
        <f t="shared" ref="S368:T368" si="420">(S45/S$90)*100</f>
        <v>2.0193927556017082</v>
      </c>
      <c r="T368" s="157">
        <f t="shared" si="420"/>
        <v>1.3647544433065861</v>
      </c>
      <c r="U368" s="157">
        <f t="shared" ref="U368" si="421">(U45/U$90)*100</f>
        <v>0.75134959983847194</v>
      </c>
      <c r="V368" s="168"/>
      <c r="W368" s="168"/>
    </row>
    <row r="369" spans="1:23" x14ac:dyDescent="0.35">
      <c r="A369" s="111" t="s">
        <v>132</v>
      </c>
      <c r="B369" s="419"/>
      <c r="C369" s="114" t="s">
        <v>61</v>
      </c>
      <c r="D369" s="157"/>
      <c r="E369" s="157"/>
      <c r="F369" s="157"/>
      <c r="G369" s="157"/>
      <c r="H369" s="157"/>
      <c r="I369" s="157"/>
      <c r="J369" s="157"/>
      <c r="K369" s="157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68"/>
      <c r="W369" s="168"/>
    </row>
    <row r="370" spans="1:23" x14ac:dyDescent="0.35">
      <c r="A370" s="111" t="s">
        <v>132</v>
      </c>
      <c r="B370" s="419"/>
      <c r="C370" s="114" t="s">
        <v>62</v>
      </c>
      <c r="D370" s="157"/>
      <c r="E370" s="157">
        <f t="shared" ref="E370:R370" si="422">(E47/E$90)*100</f>
        <v>5.2776080065066306</v>
      </c>
      <c r="F370" s="157">
        <f t="shared" si="422"/>
        <v>3.9248573080387401</v>
      </c>
      <c r="G370" s="157">
        <f t="shared" si="422"/>
        <v>5.3555588146413129</v>
      </c>
      <c r="H370" s="157">
        <f t="shared" si="422"/>
        <v>6.2476081120641691</v>
      </c>
      <c r="I370" s="157">
        <f t="shared" si="422"/>
        <v>5.616953276605015</v>
      </c>
      <c r="J370" s="157">
        <f t="shared" si="422"/>
        <v>7.8885735391152245</v>
      </c>
      <c r="K370" s="157">
        <f t="shared" si="422"/>
        <v>8.6910244740228499</v>
      </c>
      <c r="L370" s="157">
        <f t="shared" si="422"/>
        <v>9.352381739256014</v>
      </c>
      <c r="M370" s="157">
        <f t="shared" si="422"/>
        <v>5.5022743392221791</v>
      </c>
      <c r="N370" s="157">
        <f t="shared" si="422"/>
        <v>6.8991017826995407</v>
      </c>
      <c r="O370" s="157">
        <f t="shared" si="422"/>
        <v>6.1376210066636991</v>
      </c>
      <c r="P370" s="157">
        <f t="shared" si="422"/>
        <v>7.9993311262114482</v>
      </c>
      <c r="Q370" s="157">
        <f t="shared" si="422"/>
        <v>12.981851602059017</v>
      </c>
      <c r="R370" s="157">
        <f t="shared" si="422"/>
        <v>4.2510400025466977</v>
      </c>
      <c r="S370" s="157">
        <f t="shared" ref="S370:T370" si="423">(S47/S$90)*100</f>
        <v>3.4992619481022578</v>
      </c>
      <c r="T370" s="157">
        <f t="shared" si="423"/>
        <v>0</v>
      </c>
      <c r="U370" s="157">
        <f t="shared" ref="U370" si="424">(U47/U$90)*100</f>
        <v>0</v>
      </c>
      <c r="V370" s="168"/>
      <c r="W370" s="168"/>
    </row>
    <row r="371" spans="1:23" x14ac:dyDescent="0.35">
      <c r="A371" s="111" t="s">
        <v>132</v>
      </c>
      <c r="B371" s="423"/>
      <c r="C371" s="133" t="s">
        <v>63</v>
      </c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68"/>
      <c r="W371" s="168"/>
    </row>
    <row r="372" spans="1:23" x14ac:dyDescent="0.35">
      <c r="A372" s="111" t="s">
        <v>132</v>
      </c>
      <c r="B372" s="418" t="s">
        <v>1</v>
      </c>
      <c r="C372" s="135" t="s">
        <v>59</v>
      </c>
      <c r="D372" s="157"/>
      <c r="E372" s="157">
        <f t="shared" ref="E372:R372" si="425">(E49/E$90)*100</f>
        <v>10.108651520033691</v>
      </c>
      <c r="F372" s="157">
        <f t="shared" si="425"/>
        <v>14.436193589653545</v>
      </c>
      <c r="G372" s="157">
        <f t="shared" si="425"/>
        <v>11.130547096432016</v>
      </c>
      <c r="H372" s="157">
        <f t="shared" si="425"/>
        <v>11.159623372710913</v>
      </c>
      <c r="I372" s="157">
        <f t="shared" si="425"/>
        <v>14.095779716486581</v>
      </c>
      <c r="J372" s="157">
        <f t="shared" si="425"/>
        <v>14.900626727839128</v>
      </c>
      <c r="K372" s="157">
        <f t="shared" si="425"/>
        <v>15.111705001085745</v>
      </c>
      <c r="L372" s="157">
        <f t="shared" si="425"/>
        <v>15.429695851108313</v>
      </c>
      <c r="M372" s="157">
        <f t="shared" si="425"/>
        <v>11.584850272128529</v>
      </c>
      <c r="N372" s="157">
        <f t="shared" si="425"/>
        <v>11.355039808788927</v>
      </c>
      <c r="O372" s="157">
        <f t="shared" si="425"/>
        <v>15.246087847219112</v>
      </c>
      <c r="P372" s="157">
        <f t="shared" si="425"/>
        <v>14.111492532462744</v>
      </c>
      <c r="Q372" s="157">
        <f t="shared" si="425"/>
        <v>17.158079524774635</v>
      </c>
      <c r="R372" s="157">
        <f t="shared" si="425"/>
        <v>20.695705881205271</v>
      </c>
      <c r="S372" s="157">
        <f t="shared" ref="S372:T372" si="426">(S49/S$90)*100</f>
        <v>21.346348192279287</v>
      </c>
      <c r="T372" s="157">
        <f t="shared" si="426"/>
        <v>20.815423045778868</v>
      </c>
      <c r="U372" s="157">
        <f t="shared" ref="U372" si="427">(U49/U$90)*100</f>
        <v>19.432785882989826</v>
      </c>
      <c r="V372" s="168"/>
      <c r="W372" s="168"/>
    </row>
    <row r="373" spans="1:23" x14ac:dyDescent="0.35">
      <c r="A373" s="111" t="s">
        <v>132</v>
      </c>
      <c r="B373" s="419"/>
      <c r="C373" s="114" t="s">
        <v>60</v>
      </c>
      <c r="D373" s="157"/>
      <c r="E373" s="157">
        <f t="shared" ref="E373:R373" si="428">(E50/E$90)*100</f>
        <v>5.0628246202825498</v>
      </c>
      <c r="F373" s="157">
        <f t="shared" si="428"/>
        <v>8.7398222469691511</v>
      </c>
      <c r="G373" s="157">
        <f t="shared" si="428"/>
        <v>6.8735458265136664</v>
      </c>
      <c r="H373" s="157">
        <f t="shared" si="428"/>
        <v>7.09971923448163</v>
      </c>
      <c r="I373" s="157">
        <f t="shared" si="428"/>
        <v>9.2357857401919858</v>
      </c>
      <c r="J373" s="157">
        <f t="shared" si="428"/>
        <v>9.8933763978465112</v>
      </c>
      <c r="K373" s="157">
        <f t="shared" si="428"/>
        <v>9.7278752740953678</v>
      </c>
      <c r="L373" s="157">
        <f t="shared" si="428"/>
        <v>9.9361735258415749</v>
      </c>
      <c r="M373" s="157">
        <f t="shared" si="428"/>
        <v>5.689091931863671</v>
      </c>
      <c r="N373" s="157">
        <f t="shared" si="428"/>
        <v>5.8379438972681861</v>
      </c>
      <c r="O373" s="157">
        <f t="shared" si="428"/>
        <v>7.8313045535700763</v>
      </c>
      <c r="P373" s="157">
        <f t="shared" si="428"/>
        <v>9.0645744246683453</v>
      </c>
      <c r="Q373" s="157">
        <f t="shared" si="428"/>
        <v>10.973677404324773</v>
      </c>
      <c r="R373" s="157">
        <f t="shared" si="428"/>
        <v>13.823587845661498</v>
      </c>
      <c r="S373" s="157">
        <f t="shared" ref="S373:T373" si="429">(S50/S$90)*100</f>
        <v>18.748459677359886</v>
      </c>
      <c r="T373" s="157">
        <f t="shared" si="429"/>
        <v>17.812535959341425</v>
      </c>
      <c r="U373" s="157">
        <f t="shared" ref="U373" si="430">(U50/U$90)*100</f>
        <v>16.151408957737555</v>
      </c>
      <c r="V373" s="168"/>
      <c r="W373" s="168"/>
    </row>
    <row r="374" spans="1:23" x14ac:dyDescent="0.35">
      <c r="A374" s="111" t="s">
        <v>132</v>
      </c>
      <c r="B374" s="419"/>
      <c r="C374" s="114" t="s">
        <v>61</v>
      </c>
      <c r="D374" s="157"/>
      <c r="E374" s="157"/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68"/>
      <c r="W374" s="168"/>
    </row>
    <row r="375" spans="1:23" x14ac:dyDescent="0.35">
      <c r="A375" s="111" t="s">
        <v>132</v>
      </c>
      <c r="B375" s="419"/>
      <c r="C375" s="114" t="s">
        <v>62</v>
      </c>
      <c r="D375" s="157"/>
      <c r="E375" s="157">
        <f t="shared" ref="E375:R375" si="431">(E52/E$90)*100</f>
        <v>1.0229704342286845</v>
      </c>
      <c r="F375" s="157">
        <f t="shared" si="431"/>
        <v>0.79566394515288263</v>
      </c>
      <c r="G375" s="157">
        <f t="shared" si="431"/>
        <v>0.34012204644860067</v>
      </c>
      <c r="H375" s="157">
        <f t="shared" si="431"/>
        <v>0.29917602373445717</v>
      </c>
      <c r="I375" s="157">
        <f t="shared" si="431"/>
        <v>0.20402259316710442</v>
      </c>
      <c r="J375" s="157">
        <f t="shared" si="431"/>
        <v>0.43424700604500072</v>
      </c>
      <c r="K375" s="157">
        <f t="shared" si="431"/>
        <v>0.25870703194185607</v>
      </c>
      <c r="L375" s="157">
        <f t="shared" si="431"/>
        <v>0.25607704880606508</v>
      </c>
      <c r="M375" s="157">
        <f t="shared" si="431"/>
        <v>0.27566163431864676</v>
      </c>
      <c r="N375" s="157">
        <f t="shared" si="431"/>
        <v>0.39902555020426433</v>
      </c>
      <c r="O375" s="157">
        <f t="shared" si="431"/>
        <v>0.92552144875321585</v>
      </c>
      <c r="P375" s="157">
        <f t="shared" si="431"/>
        <v>0.47190882540181345</v>
      </c>
      <c r="Q375" s="157">
        <f t="shared" si="431"/>
        <v>0.24916019852643922</v>
      </c>
      <c r="R375" s="157">
        <f t="shared" si="431"/>
        <v>0.54217195411672514</v>
      </c>
      <c r="S375" s="157">
        <f t="shared" ref="S375:T375" si="432">(S52/S$90)*100</f>
        <v>0.46398800052479233</v>
      </c>
      <c r="T375" s="157">
        <f t="shared" si="432"/>
        <v>0</v>
      </c>
      <c r="U375" s="157">
        <f t="shared" ref="U375" si="433">(U52/U$90)*100</f>
        <v>0</v>
      </c>
      <c r="V375" s="168"/>
      <c r="W375" s="168"/>
    </row>
    <row r="376" spans="1:23" x14ac:dyDescent="0.35">
      <c r="A376" s="111" t="s">
        <v>132</v>
      </c>
      <c r="B376" s="423"/>
      <c r="C376" s="133" t="s">
        <v>63</v>
      </c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68"/>
      <c r="W376" s="168"/>
    </row>
    <row r="377" spans="1:23" x14ac:dyDescent="0.35">
      <c r="A377" s="111" t="s">
        <v>132</v>
      </c>
      <c r="B377" s="393" t="s">
        <v>166</v>
      </c>
      <c r="C377" s="135" t="s">
        <v>59</v>
      </c>
      <c r="D377" s="157"/>
      <c r="E377" s="157">
        <f t="shared" ref="E377:R377" si="434">(E54/E$90)*100</f>
        <v>1.3608313611667262</v>
      </c>
      <c r="F377" s="157">
        <f t="shared" si="434"/>
        <v>1.270378276329847</v>
      </c>
      <c r="G377" s="157">
        <f t="shared" si="434"/>
        <v>1.6357513423332928</v>
      </c>
      <c r="H377" s="157">
        <f t="shared" si="434"/>
        <v>1.5517524631159365</v>
      </c>
      <c r="I377" s="157">
        <f t="shared" si="434"/>
        <v>1.8550489416954572</v>
      </c>
      <c r="J377" s="157">
        <f t="shared" si="434"/>
        <v>2.1888745359962782</v>
      </c>
      <c r="K377" s="157">
        <f t="shared" si="434"/>
        <v>2.8143905935604927</v>
      </c>
      <c r="L377" s="157">
        <f t="shared" si="434"/>
        <v>2.6275853212846534</v>
      </c>
      <c r="M377" s="157">
        <f t="shared" si="434"/>
        <v>1.9026102639881974</v>
      </c>
      <c r="N377" s="157">
        <f t="shared" si="434"/>
        <v>2.2425892543700843</v>
      </c>
      <c r="O377" s="157">
        <f t="shared" si="434"/>
        <v>2.4665890160794226</v>
      </c>
      <c r="P377" s="157">
        <f t="shared" si="434"/>
        <v>3.034971280777583</v>
      </c>
      <c r="Q377" s="157">
        <f t="shared" si="434"/>
        <v>2.7781999149719256</v>
      </c>
      <c r="R377" s="157">
        <f t="shared" si="434"/>
        <v>3.4126942136537246</v>
      </c>
      <c r="S377" s="157">
        <f t="shared" ref="S377:T377" si="435">(S54/S$90)*100</f>
        <v>4.0041395502780368</v>
      </c>
      <c r="T377" s="157">
        <f t="shared" si="435"/>
        <v>1.2071185691683979</v>
      </c>
      <c r="U377" s="157">
        <f t="shared" ref="U377" si="436">(U54/U$90)*100</f>
        <v>0.63398049480619145</v>
      </c>
      <c r="V377" s="168"/>
      <c r="W377" s="168"/>
    </row>
    <row r="378" spans="1:23" x14ac:dyDescent="0.35">
      <c r="A378" s="111" t="s">
        <v>132</v>
      </c>
      <c r="B378" s="390"/>
      <c r="C378" s="114" t="s">
        <v>60</v>
      </c>
      <c r="D378" s="157"/>
      <c r="E378" s="157">
        <f t="shared" ref="E378:R378" si="437">(E55/E$90)*100</f>
        <v>0.14691425502498154</v>
      </c>
      <c r="F378" s="157">
        <f t="shared" si="437"/>
        <v>0.44976568059255623</v>
      </c>
      <c r="G378" s="157">
        <f t="shared" si="437"/>
        <v>0.10215659546834778</v>
      </c>
      <c r="H378" s="157">
        <f t="shared" si="437"/>
        <v>0.13642322012217642</v>
      </c>
      <c r="I378" s="157">
        <f t="shared" si="437"/>
        <v>0.61592452462204783</v>
      </c>
      <c r="J378" s="157">
        <f t="shared" si="437"/>
        <v>0.51267807791884312</v>
      </c>
      <c r="K378" s="157">
        <f t="shared" si="437"/>
        <v>0.68566035451688057</v>
      </c>
      <c r="L378" s="157">
        <f t="shared" si="437"/>
        <v>0.51380128005759662</v>
      </c>
      <c r="M378" s="157">
        <f t="shared" si="437"/>
        <v>0.84474935625183167</v>
      </c>
      <c r="N378" s="157">
        <f t="shared" si="437"/>
        <v>0.69214051811046273</v>
      </c>
      <c r="O378" s="157">
        <f t="shared" si="437"/>
        <v>0.738381200107187</v>
      </c>
      <c r="P378" s="157">
        <f t="shared" si="437"/>
        <v>0.77726463565644865</v>
      </c>
      <c r="Q378" s="157">
        <f t="shared" si="437"/>
        <v>1.0876406983446103</v>
      </c>
      <c r="R378" s="157">
        <f t="shared" si="437"/>
        <v>1.2636996342788722</v>
      </c>
      <c r="S378" s="157">
        <f t="shared" ref="S378:T378" si="438">(S55/S$90)*100</f>
        <v>1.0571922367149564</v>
      </c>
      <c r="T378" s="157">
        <f t="shared" si="438"/>
        <v>1.1805620792115565</v>
      </c>
      <c r="U378" s="157">
        <f t="shared" ref="U378" si="439">(U55/U$90)*100</f>
        <v>0.59991334466602597</v>
      </c>
      <c r="V378" s="168"/>
      <c r="W378" s="168"/>
    </row>
    <row r="379" spans="1:23" x14ac:dyDescent="0.35">
      <c r="A379" s="111" t="s">
        <v>132</v>
      </c>
      <c r="B379" s="390"/>
      <c r="C379" s="114" t="s">
        <v>61</v>
      </c>
      <c r="D379" s="157"/>
      <c r="E379" s="157"/>
      <c r="F379" s="157"/>
      <c r="G379" s="157"/>
      <c r="H379" s="157"/>
      <c r="I379" s="157"/>
      <c r="J379" s="157"/>
      <c r="K379" s="157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68"/>
      <c r="W379" s="168"/>
    </row>
    <row r="380" spans="1:23" x14ac:dyDescent="0.35">
      <c r="A380" s="111" t="s">
        <v>132</v>
      </c>
      <c r="B380" s="390"/>
      <c r="C380" s="114" t="s">
        <v>62</v>
      </c>
      <c r="D380" s="157"/>
      <c r="E380" s="157">
        <f t="shared" ref="E380:R380" si="440">(E57/E$90)*100</f>
        <v>1.1543238331212542</v>
      </c>
      <c r="F380" s="157">
        <f t="shared" si="440"/>
        <v>0.73003420548647546</v>
      </c>
      <c r="G380" s="157">
        <f t="shared" si="440"/>
        <v>1.4752443308183529</v>
      </c>
      <c r="H380" s="157">
        <f t="shared" si="440"/>
        <v>1.3456685490501554</v>
      </c>
      <c r="I380" s="157">
        <f t="shared" si="440"/>
        <v>1.1923364569317156</v>
      </c>
      <c r="J380" s="157">
        <f t="shared" si="440"/>
        <v>1.6080887346451231</v>
      </c>
      <c r="K380" s="157">
        <f t="shared" si="440"/>
        <v>2.017983078971938</v>
      </c>
      <c r="L380" s="157">
        <f t="shared" si="440"/>
        <v>2.0254588655774697</v>
      </c>
      <c r="M380" s="157">
        <f t="shared" si="440"/>
        <v>0.98822564284262393</v>
      </c>
      <c r="N380" s="157">
        <f t="shared" si="440"/>
        <v>1.5080169796260774</v>
      </c>
      <c r="O380" s="157">
        <f t="shared" si="440"/>
        <v>1.7090414878557607</v>
      </c>
      <c r="P380" s="157">
        <f t="shared" si="440"/>
        <v>2.2285014047701757</v>
      </c>
      <c r="Q380" s="157">
        <f t="shared" si="440"/>
        <v>1.6644365305207249</v>
      </c>
      <c r="R380" s="157">
        <f t="shared" si="440"/>
        <v>2.1271072759137137</v>
      </c>
      <c r="S380" s="157">
        <f t="shared" ref="S380:T380" si="441">(S57/S$90)*100</f>
        <v>2.9253157976781239</v>
      </c>
      <c r="T380" s="157">
        <f t="shared" si="441"/>
        <v>0</v>
      </c>
      <c r="U380" s="157">
        <f t="shared" ref="U380" si="442">(U57/U$90)*100</f>
        <v>0</v>
      </c>
      <c r="V380" s="168"/>
      <c r="W380" s="168"/>
    </row>
    <row r="381" spans="1:23" x14ac:dyDescent="0.35">
      <c r="A381" s="111" t="s">
        <v>132</v>
      </c>
      <c r="B381" s="391"/>
      <c r="C381" s="133" t="s">
        <v>63</v>
      </c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68"/>
      <c r="W381" s="168"/>
    </row>
    <row r="382" spans="1:23" x14ac:dyDescent="0.35">
      <c r="A382" s="111" t="s">
        <v>132</v>
      </c>
      <c r="B382" s="418" t="s">
        <v>11</v>
      </c>
      <c r="C382" s="135" t="s">
        <v>59</v>
      </c>
      <c r="D382" s="157"/>
      <c r="E382" s="157">
        <f t="shared" ref="E382:R382" si="443">(E59/E$90)*100</f>
        <v>4.6283604066075599</v>
      </c>
      <c r="F382" s="157">
        <f t="shared" si="443"/>
        <v>3.1250393643351311</v>
      </c>
      <c r="G382" s="157">
        <f t="shared" si="443"/>
        <v>3.2547521941037996</v>
      </c>
      <c r="H382" s="157">
        <f t="shared" si="443"/>
        <v>4.3988705865703759</v>
      </c>
      <c r="I382" s="157">
        <f t="shared" si="443"/>
        <v>4.2046786998768049</v>
      </c>
      <c r="J382" s="157">
        <f t="shared" si="443"/>
        <v>7.9245096399767805</v>
      </c>
      <c r="K382" s="157">
        <f t="shared" si="443"/>
        <v>8.0604638373984923</v>
      </c>
      <c r="L382" s="157">
        <f t="shared" si="443"/>
        <v>9.0472423134220339</v>
      </c>
      <c r="M382" s="157">
        <f t="shared" si="443"/>
        <v>6.0159194446825053</v>
      </c>
      <c r="N382" s="157">
        <f t="shared" si="443"/>
        <v>6.7805690596051775</v>
      </c>
      <c r="O382" s="157">
        <f t="shared" si="443"/>
        <v>6.1396857642935139</v>
      </c>
      <c r="P382" s="157">
        <f t="shared" si="443"/>
        <v>7.513008947915484</v>
      </c>
      <c r="Q382" s="157">
        <f t="shared" si="443"/>
        <v>5.6285913189468522</v>
      </c>
      <c r="R382" s="157">
        <f t="shared" si="443"/>
        <v>6.3767474928475316</v>
      </c>
      <c r="S382" s="157">
        <f t="shared" ref="S382:T382" si="444">(S59/S$90)*100</f>
        <v>7.7658838611502095</v>
      </c>
      <c r="T382" s="157">
        <f t="shared" si="444"/>
        <v>5.5873894377291373</v>
      </c>
      <c r="U382" s="157">
        <f t="shared" ref="U382" si="445">(U59/U$90)*100</f>
        <v>5.2271828694226761</v>
      </c>
      <c r="V382" s="168"/>
      <c r="W382" s="168"/>
    </row>
    <row r="383" spans="1:23" x14ac:dyDescent="0.35">
      <c r="A383" s="111" t="s">
        <v>132</v>
      </c>
      <c r="B383" s="419"/>
      <c r="C383" s="114" t="s">
        <v>60</v>
      </c>
      <c r="D383" s="157"/>
      <c r="E383" s="157">
        <f t="shared" ref="E383:R383" si="446">(E60/E$90)*100</f>
        <v>0.26656949753017928</v>
      </c>
      <c r="F383" s="157">
        <f t="shared" si="446"/>
        <v>0.40789201711099282</v>
      </c>
      <c r="G383" s="157">
        <f t="shared" si="446"/>
        <v>0.24048961404599475</v>
      </c>
      <c r="H383" s="157">
        <f t="shared" si="446"/>
        <v>0.75236844454445251</v>
      </c>
      <c r="I383" s="157">
        <f t="shared" si="446"/>
        <v>1.0313997274506836</v>
      </c>
      <c r="J383" s="157">
        <f t="shared" si="446"/>
        <v>1.7469411757713171</v>
      </c>
      <c r="K383" s="157">
        <f t="shared" si="446"/>
        <v>1.7358185632400374</v>
      </c>
      <c r="L383" s="157">
        <f t="shared" si="446"/>
        <v>2.9923529042610917</v>
      </c>
      <c r="M383" s="157">
        <f t="shared" si="446"/>
        <v>2.6660903961463966</v>
      </c>
      <c r="N383" s="157">
        <f t="shared" si="446"/>
        <v>2.7632544627494435</v>
      </c>
      <c r="O383" s="157">
        <f t="shared" si="446"/>
        <v>2.8414904548602151</v>
      </c>
      <c r="P383" s="157">
        <f t="shared" si="446"/>
        <v>2.4682964801414582</v>
      </c>
      <c r="Q383" s="157">
        <f t="shared" si="446"/>
        <v>2.688623892328085</v>
      </c>
      <c r="R383" s="157">
        <f t="shared" si="446"/>
        <v>3.255362391507751</v>
      </c>
      <c r="S383" s="157">
        <f t="shared" ref="S383:T383" si="447">(S60/S$90)*100</f>
        <v>4.5333734095413067</v>
      </c>
      <c r="T383" s="157">
        <f t="shared" si="447"/>
        <v>5.5693833634702079</v>
      </c>
      <c r="U383" s="157">
        <f t="shared" ref="U383" si="448">(U60/U$90)*100</f>
        <v>5.2085029914825363</v>
      </c>
      <c r="V383" s="168"/>
      <c r="W383" s="168"/>
    </row>
    <row r="384" spans="1:23" x14ac:dyDescent="0.35">
      <c r="A384" s="111" t="s">
        <v>132</v>
      </c>
      <c r="B384" s="419"/>
      <c r="C384" s="114" t="s">
        <v>61</v>
      </c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68"/>
      <c r="W384" s="168"/>
    </row>
    <row r="385" spans="1:23" x14ac:dyDescent="0.35">
      <c r="A385" s="111" t="s">
        <v>132</v>
      </c>
      <c r="B385" s="419"/>
      <c r="C385" s="114" t="s">
        <v>62</v>
      </c>
      <c r="D385" s="157"/>
      <c r="E385" s="157">
        <f t="shared" ref="E385:R385" si="449">(E62/E$90)*100</f>
        <v>3.5805296616851781</v>
      </c>
      <c r="F385" s="157">
        <f t="shared" si="449"/>
        <v>1.8640303607947262</v>
      </c>
      <c r="G385" s="157">
        <f t="shared" si="449"/>
        <v>1.9442720749103624</v>
      </c>
      <c r="H385" s="157">
        <f t="shared" si="449"/>
        <v>2.6769911039948582</v>
      </c>
      <c r="I385" s="157">
        <f t="shared" si="449"/>
        <v>2.3930779747163617</v>
      </c>
      <c r="J385" s="157">
        <f t="shared" si="449"/>
        <v>5.5515470874973545</v>
      </c>
      <c r="K385" s="157">
        <f t="shared" si="449"/>
        <v>5.9368372092294237</v>
      </c>
      <c r="L385" s="157">
        <f t="shared" si="449"/>
        <v>5.9842685413112573</v>
      </c>
      <c r="M385" s="157">
        <f t="shared" si="449"/>
        <v>3.2887051836625236</v>
      </c>
      <c r="N385" s="157">
        <f t="shared" si="449"/>
        <v>3.9181377168756115</v>
      </c>
      <c r="O385" s="157">
        <f t="shared" si="449"/>
        <v>3.290453542893796</v>
      </c>
      <c r="P385" s="157">
        <f t="shared" si="449"/>
        <v>5.0391670898144509</v>
      </c>
      <c r="Q385" s="157">
        <f t="shared" si="449"/>
        <v>2.9242986134203948</v>
      </c>
      <c r="R385" s="157">
        <f t="shared" si="449"/>
        <v>3.0886373108593759</v>
      </c>
      <c r="S385" s="157">
        <f t="shared" ref="S385:T385" si="450">(S62/S$90)*100</f>
        <v>3.219144171491882</v>
      </c>
      <c r="T385" s="157">
        <f t="shared" si="450"/>
        <v>0</v>
      </c>
      <c r="U385" s="157">
        <f t="shared" ref="U385" si="451">(U62/U$90)*100</f>
        <v>0</v>
      </c>
      <c r="V385" s="168"/>
      <c r="W385" s="168"/>
    </row>
    <row r="386" spans="1:23" x14ac:dyDescent="0.35">
      <c r="A386" s="111" t="s">
        <v>132</v>
      </c>
      <c r="B386" s="423"/>
      <c r="C386" s="133" t="s">
        <v>63</v>
      </c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68"/>
      <c r="W386" s="168"/>
    </row>
    <row r="387" spans="1:23" x14ac:dyDescent="0.35">
      <c r="A387" s="111" t="s">
        <v>132</v>
      </c>
      <c r="B387" s="418" t="s">
        <v>12</v>
      </c>
      <c r="C387" s="135" t="s">
        <v>59</v>
      </c>
      <c r="D387" s="158"/>
      <c r="E387" s="158">
        <f t="shared" ref="E387:R387" si="452">(E64/E$90)*100</f>
        <v>7.7724907319254593</v>
      </c>
      <c r="F387" s="158">
        <f t="shared" si="452"/>
        <v>8.2705040056734465</v>
      </c>
      <c r="G387" s="158">
        <f t="shared" si="452"/>
        <v>7.5642393046915917</v>
      </c>
      <c r="H387" s="158">
        <f t="shared" si="452"/>
        <v>7.5737220468586193</v>
      </c>
      <c r="I387" s="158">
        <f t="shared" si="452"/>
        <v>8.2194881242598008</v>
      </c>
      <c r="J387" s="158">
        <f t="shared" si="452"/>
        <v>9.5650909014483343</v>
      </c>
      <c r="K387" s="158">
        <f t="shared" si="452"/>
        <v>14.090847589027339</v>
      </c>
      <c r="L387" s="158">
        <f t="shared" si="452"/>
        <v>15.946711519004728</v>
      </c>
      <c r="M387" s="158">
        <f t="shared" si="452"/>
        <v>19.215847660507546</v>
      </c>
      <c r="N387" s="158">
        <f t="shared" si="452"/>
        <v>19.37846527215271</v>
      </c>
      <c r="O387" s="158">
        <f t="shared" si="452"/>
        <v>18.572156745482445</v>
      </c>
      <c r="P387" s="158">
        <f t="shared" si="452"/>
        <v>16.184891487826725</v>
      </c>
      <c r="Q387" s="158">
        <f t="shared" si="452"/>
        <v>19.539317226111674</v>
      </c>
      <c r="R387" s="158">
        <f t="shared" si="452"/>
        <v>22.528853797736232</v>
      </c>
      <c r="S387" s="158">
        <f t="shared" ref="S387:T387" si="453">(S64/S$90)*100</f>
        <v>22.218089746768118</v>
      </c>
      <c r="T387" s="158">
        <f t="shared" si="453"/>
        <v>22.499514958322493</v>
      </c>
      <c r="U387" s="158">
        <f t="shared" ref="U387" si="454">(U64/U$90)*100</f>
        <v>18.232298982840849</v>
      </c>
    </row>
    <row r="388" spans="1:23" x14ac:dyDescent="0.35">
      <c r="A388" s="111" t="s">
        <v>132</v>
      </c>
      <c r="B388" s="419"/>
      <c r="C388" s="114" t="s">
        <v>60</v>
      </c>
      <c r="D388" s="160"/>
      <c r="E388" s="160">
        <f t="shared" ref="E388:R388" si="455">(E65/E$90)*100</f>
        <v>0.34378925716673037</v>
      </c>
      <c r="F388" s="160">
        <f t="shared" si="455"/>
        <v>1.0156149508397949</v>
      </c>
      <c r="G388" s="160">
        <f t="shared" si="455"/>
        <v>0.39867715618626953</v>
      </c>
      <c r="H388" s="160">
        <f t="shared" si="455"/>
        <v>0.31413108220093217</v>
      </c>
      <c r="I388" s="160">
        <f t="shared" si="455"/>
        <v>0.87046079538900811</v>
      </c>
      <c r="J388" s="160">
        <f t="shared" si="455"/>
        <v>1.8543342389436217</v>
      </c>
      <c r="K388" s="160">
        <f t="shared" si="455"/>
        <v>5.3348818402888254</v>
      </c>
      <c r="L388" s="160">
        <f t="shared" si="455"/>
        <v>6.8482252599533417</v>
      </c>
      <c r="M388" s="160">
        <f t="shared" si="455"/>
        <v>7.8141387340851933</v>
      </c>
      <c r="N388" s="160">
        <f t="shared" si="455"/>
        <v>6.3822909169502449</v>
      </c>
      <c r="O388" s="160">
        <f t="shared" si="455"/>
        <v>9.0112086641213196</v>
      </c>
      <c r="P388" s="160">
        <f t="shared" si="455"/>
        <v>8.1907974014124374</v>
      </c>
      <c r="Q388" s="160">
        <f t="shared" si="455"/>
        <v>10.537810898728674</v>
      </c>
      <c r="R388" s="160">
        <f t="shared" si="455"/>
        <v>12.594947968089306</v>
      </c>
      <c r="S388" s="160">
        <f t="shared" ref="S388:T388" si="456">(S65/S$90)*100</f>
        <v>18.603679769734573</v>
      </c>
      <c r="T388" s="160">
        <f t="shared" si="456"/>
        <v>19.687734791543527</v>
      </c>
      <c r="U388" s="160">
        <f t="shared" ref="U388" si="457">(U65/U$90)*100</f>
        <v>13.282185953109069</v>
      </c>
    </row>
    <row r="389" spans="1:23" x14ac:dyDescent="0.35">
      <c r="A389" s="111" t="s">
        <v>132</v>
      </c>
      <c r="B389" s="419"/>
      <c r="C389" s="114" t="s">
        <v>61</v>
      </c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</row>
    <row r="390" spans="1:23" x14ac:dyDescent="0.35">
      <c r="A390" s="111" t="s">
        <v>132</v>
      </c>
      <c r="B390" s="419"/>
      <c r="C390" s="114" t="s">
        <v>62</v>
      </c>
      <c r="D390" s="160"/>
      <c r="E390" s="160">
        <f t="shared" ref="E390:R390" si="458">(E67/E$90)*100</f>
        <v>0.34536717429487801</v>
      </c>
      <c r="F390" s="160">
        <f t="shared" si="458"/>
        <v>7.53042892502339E-2</v>
      </c>
      <c r="G390" s="160">
        <f t="shared" si="458"/>
        <v>6.0122382023956172E-2</v>
      </c>
      <c r="H390" s="160">
        <f t="shared" si="458"/>
        <v>0.11736674782716813</v>
      </c>
      <c r="I390" s="160">
        <f t="shared" si="458"/>
        <v>9.075596179267538E-2</v>
      </c>
      <c r="J390" s="160">
        <f t="shared" si="458"/>
        <v>0.20401716737332815</v>
      </c>
      <c r="K390" s="160">
        <f t="shared" si="458"/>
        <v>0.39159229397562917</v>
      </c>
      <c r="L390" s="160">
        <f t="shared" si="458"/>
        <v>0.20591437263283294</v>
      </c>
      <c r="M390" s="160">
        <f t="shared" si="458"/>
        <v>0.20708813648904964</v>
      </c>
      <c r="N390" s="160">
        <f t="shared" si="458"/>
        <v>0.38257723748958655</v>
      </c>
      <c r="O390" s="160">
        <f t="shared" si="458"/>
        <v>0.22752000529141003</v>
      </c>
      <c r="P390" s="160">
        <f t="shared" si="458"/>
        <v>0.33375080460404333</v>
      </c>
      <c r="Q390" s="160">
        <f t="shared" si="458"/>
        <v>0.22613999941231683</v>
      </c>
      <c r="R390" s="160">
        <f t="shared" si="458"/>
        <v>0.47846093296452785</v>
      </c>
      <c r="S390" s="160">
        <f t="shared" ref="S390:T390" si="459">(S67/S$90)*100</f>
        <v>0.52866392530010597</v>
      </c>
      <c r="T390" s="160">
        <f t="shared" si="459"/>
        <v>0</v>
      </c>
      <c r="U390" s="160">
        <f t="shared" ref="U390" si="460">(U67/U$90)*100</f>
        <v>0</v>
      </c>
    </row>
    <row r="391" spans="1:23" ht="15" thickBot="1" x14ac:dyDescent="0.4">
      <c r="A391" s="111" t="s">
        <v>132</v>
      </c>
      <c r="B391" s="420"/>
      <c r="C391" s="136" t="s">
        <v>63</v>
      </c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</row>
    <row r="392" spans="1:23" x14ac:dyDescent="0.35">
      <c r="A392" s="111" t="s">
        <v>132</v>
      </c>
      <c r="B392" s="421" t="s">
        <v>64</v>
      </c>
      <c r="C392" s="130" t="s">
        <v>59</v>
      </c>
      <c r="D392" s="157"/>
      <c r="E392" s="157">
        <f t="shared" ref="E392:R392" si="461">(E69/E$90)*100</f>
        <v>10.058810333137542</v>
      </c>
      <c r="F392" s="157">
        <f t="shared" si="461"/>
        <v>13.89931114239668</v>
      </c>
      <c r="G392" s="157">
        <f t="shared" si="461"/>
        <v>11.003667216801476</v>
      </c>
      <c r="H392" s="157">
        <f t="shared" si="461"/>
        <v>10.550197287192757</v>
      </c>
      <c r="I392" s="157">
        <f t="shared" si="461"/>
        <v>9.741874725365518</v>
      </c>
      <c r="J392" s="157">
        <f t="shared" si="461"/>
        <v>12.78240356513321</v>
      </c>
      <c r="K392" s="157">
        <f t="shared" si="461"/>
        <v>16.133398171103753</v>
      </c>
      <c r="L392" s="157">
        <f t="shared" si="461"/>
        <v>21.32672922106477</v>
      </c>
      <c r="M392" s="157">
        <f t="shared" si="461"/>
        <v>13.756243688302616</v>
      </c>
      <c r="N392" s="157">
        <f t="shared" si="461"/>
        <v>17.140203900791899</v>
      </c>
      <c r="O392" s="157">
        <f t="shared" si="461"/>
        <v>19.553797674532614</v>
      </c>
      <c r="P392" s="157">
        <f t="shared" si="461"/>
        <v>26.142010807050763</v>
      </c>
      <c r="Q392" s="157">
        <f t="shared" si="461"/>
        <v>31.940230762354645</v>
      </c>
      <c r="R392" s="157">
        <f t="shared" si="461"/>
        <v>30.775796284907742</v>
      </c>
      <c r="S392" s="157">
        <f t="shared" ref="S392:T392" si="462">(S69/S$90)*100</f>
        <v>29.813899779513587</v>
      </c>
      <c r="T392" s="157">
        <f t="shared" si="462"/>
        <v>11.77945118973909</v>
      </c>
      <c r="U392" s="157">
        <f t="shared" ref="U392" si="463">(U69/U$90)*100</f>
        <v>7.5419140050045712</v>
      </c>
    </row>
    <row r="393" spans="1:23" x14ac:dyDescent="0.35">
      <c r="A393" s="111" t="s">
        <v>132</v>
      </c>
      <c r="B393" s="421"/>
      <c r="C393" s="114" t="s">
        <v>60</v>
      </c>
      <c r="D393" s="160"/>
      <c r="E393" s="160">
        <f t="shared" ref="E393:R393" si="464">(E70/E$90)*100</f>
        <v>2.4731274612434055</v>
      </c>
      <c r="F393" s="160">
        <f t="shared" si="464"/>
        <v>5.6363149271299777</v>
      </c>
      <c r="G393" s="160">
        <f t="shared" si="464"/>
        <v>2.275130075704646</v>
      </c>
      <c r="H393" s="160">
        <f t="shared" si="464"/>
        <v>2.0262734920544725</v>
      </c>
      <c r="I393" s="160">
        <f t="shared" si="464"/>
        <v>3.2509029867923847</v>
      </c>
      <c r="J393" s="160">
        <f t="shared" si="464"/>
        <v>5.5190499135255298</v>
      </c>
      <c r="K393" s="160">
        <f t="shared" si="464"/>
        <v>6.8656219424372482</v>
      </c>
      <c r="L393" s="160">
        <f t="shared" si="464"/>
        <v>9.2332650278645172</v>
      </c>
      <c r="M393" s="160">
        <f t="shared" si="464"/>
        <v>6.1991342740158037</v>
      </c>
      <c r="N393" s="160">
        <f t="shared" si="464"/>
        <v>8.0900234350487015</v>
      </c>
      <c r="O393" s="160">
        <f t="shared" si="464"/>
        <v>7.4245575636177303</v>
      </c>
      <c r="P393" s="160">
        <f t="shared" si="464"/>
        <v>11.367158000290109</v>
      </c>
      <c r="Q393" s="160">
        <f t="shared" si="464"/>
        <v>16.454996951267319</v>
      </c>
      <c r="R393" s="160">
        <f t="shared" si="464"/>
        <v>15.690283090980731</v>
      </c>
      <c r="S393" s="160">
        <f t="shared" ref="S393:T393" si="465">(S70/S$90)*100</f>
        <v>13.357740907375625</v>
      </c>
      <c r="T393" s="160">
        <f t="shared" si="465"/>
        <v>10.008418331846965</v>
      </c>
      <c r="U393" s="160">
        <f t="shared" ref="U393" si="466">(U70/U$90)*100</f>
        <v>6.2223607950860904</v>
      </c>
    </row>
    <row r="394" spans="1:23" x14ac:dyDescent="0.35">
      <c r="A394" s="111" t="s">
        <v>132</v>
      </c>
      <c r="B394" s="421"/>
      <c r="C394" s="114" t="s">
        <v>61</v>
      </c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</row>
    <row r="395" spans="1:23" x14ac:dyDescent="0.35">
      <c r="A395" s="111" t="s">
        <v>132</v>
      </c>
      <c r="B395" s="421"/>
      <c r="C395" s="114" t="s">
        <v>62</v>
      </c>
      <c r="D395" s="160"/>
      <c r="E395" s="160">
        <f t="shared" ref="E395:R395" si="467">(E72/E$90)*100</f>
        <v>5.3375496102174376</v>
      </c>
      <c r="F395" s="160">
        <f t="shared" si="467"/>
        <v>4.0340732368926933</v>
      </c>
      <c r="G395" s="160">
        <f t="shared" si="467"/>
        <v>5.8415367806569387</v>
      </c>
      <c r="H395" s="160">
        <f t="shared" si="467"/>
        <v>5.6704294519793477</v>
      </c>
      <c r="I395" s="160">
        <f t="shared" si="467"/>
        <v>4.1130563614602096</v>
      </c>
      <c r="J395" s="160">
        <f t="shared" si="467"/>
        <v>5.4918752625653076</v>
      </c>
      <c r="K395" s="160">
        <f t="shared" si="467"/>
        <v>7.0652682537020466</v>
      </c>
      <c r="L395" s="160">
        <f t="shared" si="467"/>
        <v>9.6951462169190457</v>
      </c>
      <c r="M395" s="160">
        <f t="shared" si="467"/>
        <v>5.4152655129088281</v>
      </c>
      <c r="N395" s="160">
        <f t="shared" si="467"/>
        <v>7.0783692361561306</v>
      </c>
      <c r="O395" s="160">
        <f t="shared" si="467"/>
        <v>10.320269688234781</v>
      </c>
      <c r="P395" s="160">
        <f t="shared" si="467"/>
        <v>13.999918992738369</v>
      </c>
      <c r="Q395" s="160">
        <f t="shared" si="467"/>
        <v>14.196348246411242</v>
      </c>
      <c r="R395" s="160">
        <f t="shared" si="467"/>
        <v>13.754859511906902</v>
      </c>
      <c r="S395" s="160">
        <f t="shared" ref="S395:T395" si="468">(S72/S$90)*100</f>
        <v>14.588368355978517</v>
      </c>
      <c r="T395" s="160">
        <f t="shared" si="468"/>
        <v>0</v>
      </c>
      <c r="U395" s="160">
        <f t="shared" ref="U395" si="469">(U72/U$90)*100</f>
        <v>0</v>
      </c>
    </row>
    <row r="396" spans="1:23" x14ac:dyDescent="0.35">
      <c r="A396" s="111" t="s">
        <v>132</v>
      </c>
      <c r="B396" s="422"/>
      <c r="C396" s="138" t="s">
        <v>63</v>
      </c>
      <c r="D396" s="163"/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</row>
    <row r="397" spans="1:23" x14ac:dyDescent="0.35">
      <c r="A397" s="111" t="s">
        <v>132</v>
      </c>
      <c r="B397" s="418" t="s">
        <v>65</v>
      </c>
      <c r="C397" s="135" t="s">
        <v>59</v>
      </c>
      <c r="D397" s="157"/>
      <c r="E397" s="157">
        <f t="shared" ref="E397:R397" si="470">(E74/E$90)*100</f>
        <v>2.7685793930112665</v>
      </c>
      <c r="F397" s="157">
        <f t="shared" si="470"/>
        <v>4.4479861358962838</v>
      </c>
      <c r="G397" s="157">
        <f t="shared" si="470"/>
        <v>3.0439798788946719</v>
      </c>
      <c r="H397" s="157">
        <f t="shared" si="470"/>
        <v>3.6879214605969572</v>
      </c>
      <c r="I397" s="157">
        <f t="shared" si="470"/>
        <v>5.4996464031857579</v>
      </c>
      <c r="J397" s="157">
        <f t="shared" si="470"/>
        <v>5.2946763844534575</v>
      </c>
      <c r="K397" s="157">
        <f t="shared" si="470"/>
        <v>5.5168609156862631</v>
      </c>
      <c r="L397" s="157">
        <f t="shared" si="470"/>
        <v>14.655979218235546</v>
      </c>
      <c r="M397" s="157">
        <f t="shared" si="470"/>
        <v>8.8139797716445258</v>
      </c>
      <c r="N397" s="157">
        <f t="shared" si="470"/>
        <v>27.577922005028249</v>
      </c>
      <c r="O397" s="157">
        <f t="shared" si="470"/>
        <v>5.9693664408611991</v>
      </c>
      <c r="P397" s="157">
        <f t="shared" si="470"/>
        <v>8.1926357275656052</v>
      </c>
      <c r="Q397" s="157">
        <f t="shared" si="470"/>
        <v>8.736121650031329</v>
      </c>
      <c r="R397" s="157">
        <f t="shared" si="470"/>
        <v>9.5752327492004063</v>
      </c>
      <c r="S397" s="157">
        <f t="shared" ref="S397:T397" si="471">(S74/S$90)*100</f>
        <v>7.5557771068126982</v>
      </c>
      <c r="T397" s="157">
        <f t="shared" si="471"/>
        <v>5.9988998304540537</v>
      </c>
      <c r="U397" s="157">
        <f t="shared" ref="U397" si="472">(U74/U$90)*100</f>
        <v>5.432130512158988</v>
      </c>
    </row>
    <row r="398" spans="1:23" x14ac:dyDescent="0.35">
      <c r="A398" s="111" t="s">
        <v>132</v>
      </c>
      <c r="B398" s="419"/>
      <c r="C398" s="114" t="s">
        <v>60</v>
      </c>
      <c r="D398" s="160"/>
      <c r="E398" s="160">
        <f t="shared" ref="E398:R398" si="473">(E75/E$90)*100</f>
        <v>1.9642609980518371</v>
      </c>
      <c r="F398" s="160">
        <f t="shared" si="473"/>
        <v>3.361232769378518</v>
      </c>
      <c r="G398" s="160">
        <f t="shared" si="473"/>
        <v>1.7750715720057713</v>
      </c>
      <c r="H398" s="160">
        <f t="shared" si="473"/>
        <v>2.4221151883382817</v>
      </c>
      <c r="I398" s="160">
        <f t="shared" si="473"/>
        <v>4.1495637616760099</v>
      </c>
      <c r="J398" s="160">
        <f t="shared" si="473"/>
        <v>3.570838958137116</v>
      </c>
      <c r="K398" s="160">
        <f t="shared" si="473"/>
        <v>3.0151578745404279</v>
      </c>
      <c r="L398" s="160">
        <f t="shared" si="473"/>
        <v>12.56614775777617</v>
      </c>
      <c r="M398" s="160">
        <f t="shared" si="473"/>
        <v>6.7283168206106412</v>
      </c>
      <c r="N398" s="160">
        <f t="shared" si="473"/>
        <v>25.178514687276387</v>
      </c>
      <c r="O398" s="160">
        <f t="shared" si="473"/>
        <v>3.8814719694745592</v>
      </c>
      <c r="P398" s="160">
        <f t="shared" si="473"/>
        <v>5.4895476559070486</v>
      </c>
      <c r="Q398" s="160">
        <f t="shared" si="473"/>
        <v>6.0939935747465812</v>
      </c>
      <c r="R398" s="160">
        <f t="shared" si="473"/>
        <v>7.1266275708022784</v>
      </c>
      <c r="S398" s="160">
        <f t="shared" ref="S398:T398" si="474">(S75/S$90)*100</f>
        <v>5.5191838334878458</v>
      </c>
      <c r="T398" s="160">
        <f t="shared" si="474"/>
        <v>5.7130167173636446</v>
      </c>
      <c r="U398" s="160">
        <f t="shared" ref="U398" si="475">(U75/U$90)*100</f>
        <v>4.9622575982465795</v>
      </c>
    </row>
    <row r="399" spans="1:23" x14ac:dyDescent="0.35">
      <c r="A399" s="111" t="s">
        <v>132</v>
      </c>
      <c r="B399" s="419"/>
      <c r="C399" s="114" t="s">
        <v>61</v>
      </c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</row>
    <row r="400" spans="1:23" x14ac:dyDescent="0.35">
      <c r="A400" s="111" t="s">
        <v>132</v>
      </c>
      <c r="B400" s="419"/>
      <c r="C400" s="114" t="s">
        <v>62</v>
      </c>
      <c r="D400" s="160"/>
      <c r="E400" s="160">
        <f t="shared" ref="E400:R400" si="476">(E77/E$90)*100</f>
        <v>0.74566840069967999</v>
      </c>
      <c r="F400" s="160">
        <f t="shared" si="476"/>
        <v>1.0028918158208127</v>
      </c>
      <c r="G400" s="160">
        <f t="shared" si="476"/>
        <v>1.2212150917292572</v>
      </c>
      <c r="H400" s="160">
        <f t="shared" si="476"/>
        <v>1.2291666280949749</v>
      </c>
      <c r="I400" s="160">
        <f t="shared" si="476"/>
        <v>1.1991160968382402</v>
      </c>
      <c r="J400" s="160">
        <f t="shared" si="476"/>
        <v>1.5522201468415935</v>
      </c>
      <c r="K400" s="160">
        <f t="shared" si="476"/>
        <v>1.4461159665393422</v>
      </c>
      <c r="L400" s="160">
        <f t="shared" si="476"/>
        <v>1.675064762071645</v>
      </c>
      <c r="M400" s="160">
        <f t="shared" si="476"/>
        <v>1.3227431677267956</v>
      </c>
      <c r="N400" s="160">
        <f t="shared" si="476"/>
        <v>1.4509950482322487</v>
      </c>
      <c r="O400" s="160">
        <f t="shared" si="476"/>
        <v>1.4102501784037313</v>
      </c>
      <c r="P400" s="160">
        <f t="shared" si="476"/>
        <v>1.2609215085880372</v>
      </c>
      <c r="Q400" s="160">
        <f t="shared" si="476"/>
        <v>1.2772321803672284</v>
      </c>
      <c r="R400" s="160">
        <f t="shared" si="476"/>
        <v>1.231966542075239</v>
      </c>
      <c r="S400" s="160">
        <f t="shared" ref="S400:T400" si="477">(S77/S$90)*100</f>
        <v>1.4287252361027929</v>
      </c>
      <c r="T400" s="160">
        <f t="shared" si="477"/>
        <v>0</v>
      </c>
      <c r="U400" s="160">
        <f t="shared" ref="U400" si="478">(U77/U$90)*100</f>
        <v>0</v>
      </c>
    </row>
    <row r="401" spans="1:21" x14ac:dyDescent="0.35">
      <c r="A401" s="111" t="s">
        <v>132</v>
      </c>
      <c r="B401" s="423"/>
      <c r="C401" s="133" t="s">
        <v>63</v>
      </c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</row>
    <row r="402" spans="1:21" x14ac:dyDescent="0.35">
      <c r="A402" s="111" t="s">
        <v>132</v>
      </c>
      <c r="B402" s="421" t="s">
        <v>94</v>
      </c>
      <c r="C402" s="135" t="s">
        <v>59</v>
      </c>
      <c r="D402" s="157"/>
      <c r="E402" s="157">
        <f t="shared" ref="E402:R402" si="479">(E79/E$90)*100</f>
        <v>2.8388365398647486</v>
      </c>
      <c r="F402" s="157">
        <f t="shared" si="479"/>
        <v>4.2506097415757633</v>
      </c>
      <c r="G402" s="157">
        <f t="shared" si="479"/>
        <v>4.031917129160913</v>
      </c>
      <c r="H402" s="157">
        <f t="shared" si="479"/>
        <v>2.1582686559037922</v>
      </c>
      <c r="I402" s="157">
        <f t="shared" si="479"/>
        <v>3.6532652723950951</v>
      </c>
      <c r="J402" s="157">
        <f t="shared" si="479"/>
        <v>3.7611814362417868</v>
      </c>
      <c r="K402" s="157">
        <f t="shared" si="479"/>
        <v>5.3210643914448017</v>
      </c>
      <c r="L402" s="157">
        <f t="shared" si="479"/>
        <v>8.1690979127673042</v>
      </c>
      <c r="M402" s="157">
        <f t="shared" si="479"/>
        <v>7.5711447979614865</v>
      </c>
      <c r="N402" s="157">
        <f t="shared" si="479"/>
        <v>7.4189484473523377</v>
      </c>
      <c r="O402" s="157">
        <f t="shared" si="479"/>
        <v>7.5330801501630074</v>
      </c>
      <c r="P402" s="157">
        <f t="shared" si="479"/>
        <v>10.897795454332902</v>
      </c>
      <c r="Q402" s="157">
        <f t="shared" si="479"/>
        <v>9.6470525289047639</v>
      </c>
      <c r="R402" s="157">
        <f t="shared" si="479"/>
        <v>11.798378224537515</v>
      </c>
      <c r="S402" s="157">
        <f t="shared" ref="S402:T402" si="480">(S79/S$90)*100</f>
        <v>12.599832472704975</v>
      </c>
      <c r="T402" s="157">
        <f t="shared" si="480"/>
        <v>7.7777204507350568</v>
      </c>
      <c r="U402" s="157">
        <f t="shared" ref="U402" si="481">(U79/U$90)*100</f>
        <v>5.2605476336045172</v>
      </c>
    </row>
    <row r="403" spans="1:21" x14ac:dyDescent="0.35">
      <c r="A403" s="111" t="s">
        <v>132</v>
      </c>
      <c r="B403" s="421"/>
      <c r="C403" s="114" t="s">
        <v>60</v>
      </c>
      <c r="D403" s="160"/>
      <c r="E403" s="160">
        <f t="shared" ref="E403:R403" si="482">(E80/E$90)*100</f>
        <v>1.1938664085427975</v>
      </c>
      <c r="F403" s="160">
        <f t="shared" si="482"/>
        <v>2.9903622428493777</v>
      </c>
      <c r="G403" s="160">
        <f t="shared" si="482"/>
        <v>2.180923744959534</v>
      </c>
      <c r="H403" s="160">
        <f t="shared" si="482"/>
        <v>1.042262707333941</v>
      </c>
      <c r="I403" s="160">
        <f t="shared" si="482"/>
        <v>1.7840152729731087</v>
      </c>
      <c r="J403" s="160">
        <f t="shared" si="482"/>
        <v>1.958896385662328</v>
      </c>
      <c r="K403" s="160">
        <f t="shared" si="482"/>
        <v>3.3041057437216192</v>
      </c>
      <c r="L403" s="160">
        <f t="shared" si="482"/>
        <v>5.3713630270011778</v>
      </c>
      <c r="M403" s="160">
        <f t="shared" si="482"/>
        <v>5.448341512094105</v>
      </c>
      <c r="N403" s="160">
        <f t="shared" si="482"/>
        <v>4.410664129647297</v>
      </c>
      <c r="O403" s="160">
        <f t="shared" si="482"/>
        <v>4.6599469967686176</v>
      </c>
      <c r="P403" s="160">
        <f t="shared" si="482"/>
        <v>5.2551404775509871</v>
      </c>
      <c r="Q403" s="160">
        <f t="shared" si="482"/>
        <v>5.3266882798225579</v>
      </c>
      <c r="R403" s="160">
        <f t="shared" si="482"/>
        <v>5.9736765979526236</v>
      </c>
      <c r="S403" s="160">
        <f t="shared" ref="S403:T403" si="483">(S80/S$90)*100</f>
        <v>5.5635236753541495</v>
      </c>
      <c r="T403" s="160">
        <f t="shared" si="483"/>
        <v>5.071896389297252</v>
      </c>
      <c r="U403" s="160">
        <f t="shared" ref="U403" si="484">(U80/U$90)*100</f>
        <v>2.5800323536354033</v>
      </c>
    </row>
    <row r="404" spans="1:21" x14ac:dyDescent="0.35">
      <c r="A404" s="111" t="s">
        <v>132</v>
      </c>
      <c r="B404" s="421"/>
      <c r="C404" s="114" t="s">
        <v>61</v>
      </c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</row>
    <row r="405" spans="1:21" x14ac:dyDescent="0.35">
      <c r="A405" s="111" t="s">
        <v>132</v>
      </c>
      <c r="B405" s="421"/>
      <c r="C405" s="114" t="s">
        <v>62</v>
      </c>
      <c r="D405" s="160"/>
      <c r="E405" s="160">
        <f t="shared" ref="E405:R405" si="485">(E82/E$90)*100</f>
        <v>0.64077172655810899</v>
      </c>
      <c r="F405" s="160">
        <f t="shared" si="485"/>
        <v>0.44349580394177146</v>
      </c>
      <c r="G405" s="160">
        <f t="shared" si="485"/>
        <v>1.2130466993056608</v>
      </c>
      <c r="H405" s="160">
        <f t="shared" si="485"/>
        <v>0.85526732900135727</v>
      </c>
      <c r="I405" s="160">
        <f t="shared" si="485"/>
        <v>0.76920380727772697</v>
      </c>
      <c r="J405" s="160">
        <f t="shared" si="485"/>
        <v>1.0810100106317591</v>
      </c>
      <c r="K405" s="160">
        <f t="shared" si="485"/>
        <v>0.82441523263474725</v>
      </c>
      <c r="L405" s="160">
        <f t="shared" si="485"/>
        <v>0.86512015717435919</v>
      </c>
      <c r="M405" s="160">
        <f t="shared" si="485"/>
        <v>0.44556666561739666</v>
      </c>
      <c r="N405" s="160">
        <f t="shared" si="485"/>
        <v>0.67637785177002807</v>
      </c>
      <c r="O405" s="160">
        <f t="shared" si="485"/>
        <v>1.0736862542324832</v>
      </c>
      <c r="P405" s="160">
        <f t="shared" si="485"/>
        <v>3.5305314809450317</v>
      </c>
      <c r="Q405" s="160">
        <f t="shared" si="485"/>
        <v>2.5813237254196371</v>
      </c>
      <c r="R405" s="160">
        <f t="shared" si="485"/>
        <v>2.9446528179781195</v>
      </c>
      <c r="S405" s="160">
        <f t="shared" ref="S405:T405" si="486">(S82/S$90)*100</f>
        <v>3.2588858935237432</v>
      </c>
      <c r="T405" s="160">
        <f t="shared" si="486"/>
        <v>0</v>
      </c>
      <c r="U405" s="160">
        <f t="shared" ref="U405" si="487">(U82/U$90)*100</f>
        <v>0</v>
      </c>
    </row>
    <row r="406" spans="1:21" x14ac:dyDescent="0.35">
      <c r="A406" s="111" t="s">
        <v>132</v>
      </c>
      <c r="B406" s="424"/>
      <c r="C406" s="139" t="s">
        <v>63</v>
      </c>
      <c r="D406" s="164"/>
      <c r="E406" s="164"/>
      <c r="F406" s="164"/>
      <c r="G406" s="164"/>
      <c r="H406" s="164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</row>
    <row r="407" spans="1:21" x14ac:dyDescent="0.35">
      <c r="A407" s="111" t="s">
        <v>132</v>
      </c>
    </row>
    <row r="408" spans="1:21" x14ac:dyDescent="0.35">
      <c r="A408" s="111" t="s">
        <v>132</v>
      </c>
      <c r="T408" s="123"/>
    </row>
    <row r="409" spans="1:21" x14ac:dyDescent="0.35">
      <c r="A409" s="111" t="s">
        <v>104</v>
      </c>
      <c r="B409" s="117" t="s">
        <v>102</v>
      </c>
      <c r="C409" s="117" t="s">
        <v>58</v>
      </c>
      <c r="D409" s="118" t="s">
        <v>145</v>
      </c>
      <c r="E409" s="118" t="s">
        <v>146</v>
      </c>
      <c r="F409" s="118" t="s">
        <v>147</v>
      </c>
      <c r="G409" s="118" t="s">
        <v>148</v>
      </c>
      <c r="H409" s="118" t="s">
        <v>149</v>
      </c>
      <c r="I409" s="118" t="s">
        <v>150</v>
      </c>
      <c r="J409" s="118" t="s">
        <v>151</v>
      </c>
      <c r="K409" s="118" t="s">
        <v>152</v>
      </c>
      <c r="L409" s="118" t="s">
        <v>153</v>
      </c>
      <c r="M409" s="118" t="s">
        <v>154</v>
      </c>
      <c r="N409" s="118" t="s">
        <v>155</v>
      </c>
      <c r="O409" s="118" t="s">
        <v>156</v>
      </c>
      <c r="P409" s="118" t="s">
        <v>157</v>
      </c>
      <c r="Q409" s="118" t="s">
        <v>158</v>
      </c>
      <c r="R409" s="118" t="s">
        <v>159</v>
      </c>
      <c r="S409" s="118" t="s">
        <v>160</v>
      </c>
      <c r="T409" s="118" t="s">
        <v>164</v>
      </c>
      <c r="U409" s="118" t="s">
        <v>165</v>
      </c>
    </row>
    <row r="410" spans="1:21" x14ac:dyDescent="0.35">
      <c r="A410" s="111" t="s">
        <v>132</v>
      </c>
      <c r="B410" s="415" t="s">
        <v>0</v>
      </c>
      <c r="C410" s="120" t="s">
        <v>125</v>
      </c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</row>
    <row r="411" spans="1:21" ht="15" customHeight="1" x14ac:dyDescent="0.35">
      <c r="A411" s="111" t="s">
        <v>132</v>
      </c>
      <c r="B411" s="416"/>
      <c r="C411" s="120" t="s">
        <v>124</v>
      </c>
      <c r="D411" s="124"/>
    </row>
    <row r="412" spans="1:21" ht="15" customHeight="1" x14ac:dyDescent="0.35">
      <c r="A412" s="111" t="s">
        <v>132</v>
      </c>
      <c r="B412" s="416"/>
      <c r="C412" s="258" t="s">
        <v>126</v>
      </c>
      <c r="D412" s="124"/>
      <c r="E412" s="124">
        <f>E421+E426+E431+E436+E441+E446+E451+E456+E461+E466</f>
        <v>7621000000000</v>
      </c>
      <c r="F412" s="124">
        <f>F421+F426+F431+F436+F441+F446+F451+F456+F461+F466</f>
        <v>11467000000000</v>
      </c>
      <c r="G412" s="124">
        <f>G421+G426+G431+G436+G441+G446+G451+G456+G461+G466</f>
        <v>10633000000000</v>
      </c>
      <c r="H412" s="124">
        <f>H421+H426+H431+H436+H441+H446+H451+H456+H461+H466</f>
        <v>8962000000000</v>
      </c>
      <c r="I412" s="124">
        <f>I421+I426+I431+I436+I441+I446+I451+I456+I461+I466</f>
        <v>11176000000000</v>
      </c>
      <c r="J412" s="124">
        <f t="shared" ref="J412:U412" si="488">SUM(J414:J417)</f>
        <v>12595000000000</v>
      </c>
      <c r="K412" s="124">
        <f t="shared" si="488"/>
        <v>14979000000000</v>
      </c>
      <c r="L412" s="124">
        <f t="shared" si="488"/>
        <v>20992000000000</v>
      </c>
      <c r="M412" s="124">
        <f t="shared" si="488"/>
        <v>22088000000000</v>
      </c>
      <c r="N412" s="124">
        <f t="shared" si="488"/>
        <v>31189000000000</v>
      </c>
      <c r="O412" s="124">
        <f t="shared" si="488"/>
        <v>25684000000000</v>
      </c>
      <c r="P412" s="124">
        <f t="shared" si="488"/>
        <v>32859000000000</v>
      </c>
      <c r="Q412" s="124">
        <f t="shared" si="488"/>
        <v>38078000000000</v>
      </c>
      <c r="R412" s="124">
        <f t="shared" si="488"/>
        <v>43646000000000</v>
      </c>
      <c r="S412" s="124">
        <f t="shared" si="488"/>
        <v>44482000000000</v>
      </c>
      <c r="T412" s="124">
        <f t="shared" si="488"/>
        <v>46087000000000</v>
      </c>
      <c r="U412" s="124">
        <f t="shared" si="488"/>
        <v>41141051917831.172</v>
      </c>
    </row>
    <row r="413" spans="1:21" ht="15" customHeight="1" x14ac:dyDescent="0.35">
      <c r="A413" s="111" t="s">
        <v>132</v>
      </c>
      <c r="B413" s="416"/>
      <c r="C413" s="120" t="s">
        <v>123</v>
      </c>
      <c r="D413" s="122"/>
    </row>
    <row r="414" spans="1:21" ht="15" customHeight="1" x14ac:dyDescent="0.35">
      <c r="A414" s="111" t="s">
        <v>132</v>
      </c>
      <c r="B414" s="416"/>
      <c r="C414" s="114" t="s">
        <v>117</v>
      </c>
      <c r="D414" s="125"/>
      <c r="E414" s="122">
        <f t="shared" ref="E414:U414" si="489">E422+E427+E432+E437+E442+E447+E452+E457+E462+E467</f>
        <v>5284000000000</v>
      </c>
      <c r="F414" s="122">
        <f t="shared" si="489"/>
        <v>8682000000000</v>
      </c>
      <c r="G414" s="122">
        <f t="shared" si="489"/>
        <v>7691000000000</v>
      </c>
      <c r="H414" s="122">
        <f t="shared" si="489"/>
        <v>6271000000000</v>
      </c>
      <c r="I414" s="122">
        <f t="shared" si="489"/>
        <v>7964000000000</v>
      </c>
      <c r="J414" s="122">
        <f t="shared" si="489"/>
        <v>9161000000000</v>
      </c>
      <c r="K414" s="122">
        <f t="shared" si="489"/>
        <v>10748000000000</v>
      </c>
      <c r="L414" s="122">
        <f t="shared" si="489"/>
        <v>16127000000000</v>
      </c>
      <c r="M414" s="122">
        <f t="shared" si="489"/>
        <v>16218000000000</v>
      </c>
      <c r="N414" s="122">
        <f t="shared" si="489"/>
        <v>23699000000000</v>
      </c>
      <c r="O414" s="122">
        <f t="shared" si="489"/>
        <v>18203000000000</v>
      </c>
      <c r="P414" s="122">
        <f t="shared" si="489"/>
        <v>25036000000000</v>
      </c>
      <c r="Q414" s="122">
        <f t="shared" si="489"/>
        <v>29847000000000</v>
      </c>
      <c r="R414" s="122">
        <f t="shared" si="489"/>
        <v>34724000000000</v>
      </c>
      <c r="S414" s="122">
        <f t="shared" si="489"/>
        <v>38577000000000</v>
      </c>
      <c r="T414" s="122">
        <f t="shared" si="489"/>
        <v>39727000000000</v>
      </c>
      <c r="U414" s="122">
        <f t="shared" si="489"/>
        <v>33408035879606.398</v>
      </c>
    </row>
    <row r="415" spans="1:21" ht="15" customHeight="1" x14ac:dyDescent="0.35">
      <c r="A415" s="111" t="s">
        <v>132</v>
      </c>
      <c r="B415" s="416"/>
      <c r="C415" s="258" t="s">
        <v>118</v>
      </c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</row>
    <row r="416" spans="1:21" ht="15" customHeight="1" x14ac:dyDescent="0.35">
      <c r="A416" s="111" t="s">
        <v>132</v>
      </c>
      <c r="B416" s="416"/>
      <c r="C416" s="258" t="s">
        <v>119</v>
      </c>
      <c r="D416" s="125"/>
    </row>
    <row r="417" spans="1:21" ht="15" customHeight="1" x14ac:dyDescent="0.35">
      <c r="A417" s="111" t="s">
        <v>132</v>
      </c>
      <c r="B417" s="416"/>
      <c r="C417" s="258" t="s">
        <v>120</v>
      </c>
      <c r="D417" s="126"/>
      <c r="E417" s="125">
        <f t="shared" ref="E417:U417" si="490">E425+E430+E435+E440+E445+E450+E455+E460+E465+E470</f>
        <v>2337000000000</v>
      </c>
      <c r="F417" s="125">
        <f t="shared" si="490"/>
        <v>2785000000000</v>
      </c>
      <c r="G417" s="125">
        <f t="shared" si="490"/>
        <v>2942000000000</v>
      </c>
      <c r="H417" s="125">
        <f t="shared" si="490"/>
        <v>2691000000000</v>
      </c>
      <c r="I417" s="125">
        <f t="shared" si="490"/>
        <v>3212000000000</v>
      </c>
      <c r="J417" s="125">
        <f t="shared" si="490"/>
        <v>3434000000000</v>
      </c>
      <c r="K417" s="125">
        <f t="shared" si="490"/>
        <v>4231000000000</v>
      </c>
      <c r="L417" s="125">
        <f t="shared" si="490"/>
        <v>4865000000000</v>
      </c>
      <c r="M417" s="125">
        <f t="shared" si="490"/>
        <v>5870000000000</v>
      </c>
      <c r="N417" s="125">
        <f t="shared" si="490"/>
        <v>7490000000000</v>
      </c>
      <c r="O417" s="125">
        <f t="shared" si="490"/>
        <v>7481000000000</v>
      </c>
      <c r="P417" s="125">
        <f t="shared" si="490"/>
        <v>7823000000000</v>
      </c>
      <c r="Q417" s="125">
        <f t="shared" si="490"/>
        <v>8231000000000</v>
      </c>
      <c r="R417" s="125">
        <f t="shared" si="490"/>
        <v>8922000000000</v>
      </c>
      <c r="S417" s="125">
        <f t="shared" si="490"/>
        <v>5905000000000</v>
      </c>
      <c r="T417" s="125">
        <f t="shared" si="490"/>
        <v>6360000000000</v>
      </c>
      <c r="U417" s="125">
        <f t="shared" si="490"/>
        <v>7733016038224.7705</v>
      </c>
    </row>
    <row r="418" spans="1:21" ht="15" customHeight="1" x14ac:dyDescent="0.35">
      <c r="A418" s="111" t="s">
        <v>132</v>
      </c>
      <c r="B418" s="416"/>
      <c r="C418" s="120" t="s">
        <v>121</v>
      </c>
      <c r="D418" s="125"/>
    </row>
    <row r="419" spans="1:21" ht="15" customHeight="1" x14ac:dyDescent="0.35">
      <c r="A419" s="111" t="s">
        <v>132</v>
      </c>
      <c r="B419" s="416"/>
      <c r="C419" s="120" t="s">
        <v>122</v>
      </c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</row>
    <row r="420" spans="1:21" ht="15" customHeight="1" x14ac:dyDescent="0.35">
      <c r="A420" s="111" t="s">
        <v>132</v>
      </c>
      <c r="B420" s="417"/>
      <c r="C420" s="127" t="s">
        <v>116</v>
      </c>
      <c r="D420" s="128"/>
      <c r="E420" s="128"/>
      <c r="F420" s="128"/>
      <c r="G420" s="128"/>
      <c r="H420" s="128"/>
      <c r="I420" s="128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</row>
    <row r="421" spans="1:21" x14ac:dyDescent="0.35">
      <c r="A421" s="111" t="s">
        <v>132</v>
      </c>
      <c r="B421" s="419" t="s">
        <v>4</v>
      </c>
      <c r="C421" s="120" t="s">
        <v>59</v>
      </c>
      <c r="D421" s="125"/>
      <c r="E421" s="125">
        <f>SUM(E422:E425)</f>
        <v>2201000000000</v>
      </c>
      <c r="F421" s="125">
        <f t="shared" ref="F421:S421" si="491">SUM(F422:F425)</f>
        <v>3746000000000</v>
      </c>
      <c r="G421" s="125">
        <f t="shared" si="491"/>
        <v>3236000000000</v>
      </c>
      <c r="H421" s="125">
        <f t="shared" si="491"/>
        <v>2599000000000</v>
      </c>
      <c r="I421" s="125">
        <f t="shared" si="491"/>
        <v>2725000000000</v>
      </c>
      <c r="J421" s="125">
        <f t="shared" si="491"/>
        <v>3148000000000</v>
      </c>
      <c r="K421" s="125">
        <f t="shared" si="491"/>
        <v>1570000000000</v>
      </c>
      <c r="L421" s="125">
        <f t="shared" si="491"/>
        <v>1789000000000</v>
      </c>
      <c r="M421" s="125">
        <f t="shared" si="491"/>
        <v>2128000000000</v>
      </c>
      <c r="N421" s="125">
        <f t="shared" si="491"/>
        <v>2632000000000</v>
      </c>
      <c r="O421" s="125">
        <f t="shared" si="491"/>
        <v>2304000000000</v>
      </c>
      <c r="P421" s="125">
        <f t="shared" si="491"/>
        <v>2853000000000</v>
      </c>
      <c r="Q421" s="125">
        <f t="shared" si="491"/>
        <v>4452000000000</v>
      </c>
      <c r="R421" s="125">
        <f t="shared" si="491"/>
        <v>3909000000000</v>
      </c>
      <c r="S421" s="125">
        <f t="shared" si="491"/>
        <v>4125000000000</v>
      </c>
      <c r="T421" s="125"/>
      <c r="U421" s="125"/>
    </row>
    <row r="422" spans="1:21" x14ac:dyDescent="0.35">
      <c r="A422" s="111" t="s">
        <v>132</v>
      </c>
      <c r="B422" s="419"/>
      <c r="C422" s="258" t="s">
        <v>60</v>
      </c>
      <c r="D422" s="126"/>
      <c r="E422" s="126">
        <v>2164000000000</v>
      </c>
      <c r="F422" s="126">
        <v>3695000000000</v>
      </c>
      <c r="G422" s="126">
        <v>3172000000000</v>
      </c>
      <c r="H422" s="126">
        <v>2524000000000</v>
      </c>
      <c r="I422" s="126">
        <v>2559000000000</v>
      </c>
      <c r="J422" s="126">
        <v>2997000000000</v>
      </c>
      <c r="K422" s="126">
        <v>1429000000000</v>
      </c>
      <c r="L422" s="126">
        <v>1664000000000</v>
      </c>
      <c r="M422" s="126">
        <v>1971000000000</v>
      </c>
      <c r="N422" s="126">
        <v>2460000000000</v>
      </c>
      <c r="O422" s="126">
        <v>2104000000000</v>
      </c>
      <c r="P422" s="126">
        <v>2667000000000</v>
      </c>
      <c r="Q422" s="126">
        <v>4205000000000</v>
      </c>
      <c r="R422" s="126">
        <v>3703000000000</v>
      </c>
      <c r="S422" s="123">
        <v>3970000000000</v>
      </c>
      <c r="T422" s="123">
        <v>4002000000000</v>
      </c>
      <c r="U422" s="123">
        <v>2910662381663</v>
      </c>
    </row>
    <row r="423" spans="1:21" x14ac:dyDescent="0.35">
      <c r="A423" s="111" t="s">
        <v>132</v>
      </c>
      <c r="B423" s="419"/>
      <c r="C423" s="258" t="s">
        <v>61</v>
      </c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</row>
    <row r="424" spans="1:21" x14ac:dyDescent="0.35">
      <c r="A424" s="111" t="s">
        <v>132</v>
      </c>
      <c r="B424" s="419"/>
      <c r="C424" s="258" t="s">
        <v>62</v>
      </c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</row>
    <row r="425" spans="1:21" x14ac:dyDescent="0.35">
      <c r="A425" s="111" t="s">
        <v>132</v>
      </c>
      <c r="B425" s="423"/>
      <c r="C425" s="259" t="s">
        <v>63</v>
      </c>
      <c r="D425" s="129"/>
      <c r="E425" s="129">
        <v>37000000000</v>
      </c>
      <c r="F425" s="129">
        <v>51000000000</v>
      </c>
      <c r="G425" s="129">
        <v>64000000000</v>
      </c>
      <c r="H425" s="129">
        <v>75000000000</v>
      </c>
      <c r="I425" s="129">
        <v>166000000000</v>
      </c>
      <c r="J425" s="129">
        <v>151000000000</v>
      </c>
      <c r="K425" s="129">
        <v>141000000000</v>
      </c>
      <c r="L425" s="129">
        <v>125000000000</v>
      </c>
      <c r="M425" s="129">
        <v>157000000000</v>
      </c>
      <c r="N425" s="129">
        <v>172000000000</v>
      </c>
      <c r="O425" s="129">
        <v>200000000000</v>
      </c>
      <c r="P425" s="129">
        <v>186000000000</v>
      </c>
      <c r="Q425" s="129">
        <v>247000000000</v>
      </c>
      <c r="R425" s="129">
        <v>206000000000</v>
      </c>
      <c r="S425" s="150">
        <v>155000000000</v>
      </c>
      <c r="T425" s="150">
        <v>174000000000</v>
      </c>
      <c r="U425" s="150">
        <v>164457918309.76999</v>
      </c>
    </row>
    <row r="426" spans="1:21" x14ac:dyDescent="0.35">
      <c r="A426" s="111" t="s">
        <v>132</v>
      </c>
      <c r="B426" s="419" t="s">
        <v>5</v>
      </c>
      <c r="C426" s="130" t="s">
        <v>59</v>
      </c>
      <c r="D426" s="125"/>
      <c r="E426" s="125">
        <f>SUM(E427:E430)</f>
        <v>477000000000</v>
      </c>
      <c r="F426" s="125">
        <f>SUM(F427:F430)</f>
        <v>874000000000</v>
      </c>
      <c r="G426" s="125">
        <f t="shared" ref="G426:S426" si="492">SUM(G427:G430)</f>
        <v>1007000000000</v>
      </c>
      <c r="H426" s="125">
        <f t="shared" si="492"/>
        <v>924000000000</v>
      </c>
      <c r="I426" s="125">
        <f t="shared" si="492"/>
        <v>883000000000</v>
      </c>
      <c r="J426" s="125">
        <f t="shared" si="492"/>
        <v>785000000000</v>
      </c>
      <c r="K426" s="125">
        <f t="shared" si="492"/>
        <v>1143000000000</v>
      </c>
      <c r="L426" s="125">
        <f t="shared" si="492"/>
        <v>1129000000000</v>
      </c>
      <c r="M426" s="125">
        <f t="shared" si="492"/>
        <v>3400000000000</v>
      </c>
      <c r="N426" s="125">
        <f t="shared" si="492"/>
        <v>3133000000000</v>
      </c>
      <c r="O426" s="125">
        <f t="shared" si="492"/>
        <v>2115000000000</v>
      </c>
      <c r="P426" s="125">
        <f t="shared" si="492"/>
        <v>1520000000000</v>
      </c>
      <c r="Q426" s="125">
        <f t="shared" si="492"/>
        <v>1916000000000</v>
      </c>
      <c r="R426" s="125">
        <f t="shared" si="492"/>
        <v>2909000000000</v>
      </c>
      <c r="S426" s="125">
        <f t="shared" si="492"/>
        <v>2381000000000</v>
      </c>
      <c r="T426" s="125"/>
      <c r="U426" s="125"/>
    </row>
    <row r="427" spans="1:21" x14ac:dyDescent="0.35">
      <c r="A427" s="111" t="s">
        <v>132</v>
      </c>
      <c r="B427" s="419"/>
      <c r="C427" s="114" t="s">
        <v>60</v>
      </c>
      <c r="D427" s="126"/>
      <c r="E427" s="126">
        <v>470000000000</v>
      </c>
      <c r="F427" s="126">
        <v>864000000000</v>
      </c>
      <c r="G427" s="126">
        <v>997000000000</v>
      </c>
      <c r="H427" s="126">
        <v>915000000000</v>
      </c>
      <c r="I427" s="126">
        <v>866000000000</v>
      </c>
      <c r="J427" s="126">
        <v>769000000000</v>
      </c>
      <c r="K427" s="126">
        <v>1121000000000</v>
      </c>
      <c r="L427" s="126">
        <v>1114000000000</v>
      </c>
      <c r="M427" s="126">
        <v>3377000000000</v>
      </c>
      <c r="N427" s="126">
        <v>3110000000000</v>
      </c>
      <c r="O427" s="126">
        <v>2077000000000</v>
      </c>
      <c r="P427" s="126">
        <v>1454000000000</v>
      </c>
      <c r="Q427" s="126">
        <v>1869000000000</v>
      </c>
      <c r="R427" s="126">
        <v>2864000000000</v>
      </c>
      <c r="S427" s="123">
        <v>2330000000000</v>
      </c>
      <c r="T427" s="123">
        <v>1375000000000</v>
      </c>
      <c r="U427" s="123">
        <v>976593761966.40002</v>
      </c>
    </row>
    <row r="428" spans="1:21" x14ac:dyDescent="0.35">
      <c r="A428" s="111" t="s">
        <v>132</v>
      </c>
      <c r="B428" s="419"/>
      <c r="C428" s="114" t="s">
        <v>61</v>
      </c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</row>
    <row r="429" spans="1:21" x14ac:dyDescent="0.35">
      <c r="A429" s="111" t="s">
        <v>132</v>
      </c>
      <c r="B429" s="419"/>
      <c r="C429" s="114" t="s">
        <v>62</v>
      </c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</row>
    <row r="430" spans="1:21" x14ac:dyDescent="0.35">
      <c r="A430" s="111" t="s">
        <v>132</v>
      </c>
      <c r="B430" s="423"/>
      <c r="C430" s="133" t="s">
        <v>63</v>
      </c>
      <c r="D430" s="134"/>
      <c r="E430" s="134">
        <v>7000000000</v>
      </c>
      <c r="F430" s="134">
        <v>10000000000</v>
      </c>
      <c r="G430" s="134">
        <v>10000000000</v>
      </c>
      <c r="H430" s="134">
        <v>9000000000</v>
      </c>
      <c r="I430" s="134">
        <v>17000000000</v>
      </c>
      <c r="J430" s="134">
        <v>16000000000</v>
      </c>
      <c r="K430" s="134">
        <v>22000000000</v>
      </c>
      <c r="L430" s="134">
        <v>15000000000</v>
      </c>
      <c r="M430" s="134">
        <v>23000000000</v>
      </c>
      <c r="N430" s="134">
        <v>23000000000</v>
      </c>
      <c r="O430" s="134">
        <v>38000000000</v>
      </c>
      <c r="P430" s="134">
        <v>66000000000</v>
      </c>
      <c r="Q430" s="134">
        <v>47000000000</v>
      </c>
      <c r="R430" s="134">
        <v>45000000000</v>
      </c>
      <c r="S430" s="150">
        <v>51000000000</v>
      </c>
      <c r="T430" s="150">
        <v>96000000000</v>
      </c>
      <c r="U430" s="150">
        <v>68690954000.000008</v>
      </c>
    </row>
    <row r="431" spans="1:21" x14ac:dyDescent="0.35">
      <c r="A431" s="111" t="s">
        <v>132</v>
      </c>
      <c r="B431" s="419" t="s">
        <v>6</v>
      </c>
      <c r="C431" s="130" t="s">
        <v>59</v>
      </c>
      <c r="D431" s="125"/>
      <c r="E431" s="125">
        <f>SUM(E432:E435)</f>
        <v>212000000000</v>
      </c>
      <c r="F431" s="125">
        <f>SUM(F432:F435)</f>
        <v>276000000000</v>
      </c>
      <c r="G431" s="125">
        <f t="shared" ref="G431:S431" si="493">SUM(G432:G435)</f>
        <v>262000000000</v>
      </c>
      <c r="H431" s="125">
        <f t="shared" si="493"/>
        <v>179000000000</v>
      </c>
      <c r="I431" s="125">
        <f t="shared" si="493"/>
        <v>376000000000</v>
      </c>
      <c r="J431" s="125">
        <f t="shared" si="493"/>
        <v>299000000000</v>
      </c>
      <c r="K431" s="125">
        <f t="shared" si="493"/>
        <v>411000000000</v>
      </c>
      <c r="L431" s="125">
        <f t="shared" si="493"/>
        <v>761000000000</v>
      </c>
      <c r="M431" s="125">
        <f t="shared" si="493"/>
        <v>985000000000</v>
      </c>
      <c r="N431" s="125">
        <f t="shared" si="493"/>
        <v>967000000000</v>
      </c>
      <c r="O431" s="125">
        <f t="shared" si="493"/>
        <v>803000000000</v>
      </c>
      <c r="P431" s="125">
        <f t="shared" si="493"/>
        <v>4394000000000</v>
      </c>
      <c r="Q431" s="125">
        <f t="shared" si="493"/>
        <v>831000000000</v>
      </c>
      <c r="R431" s="125">
        <f t="shared" si="493"/>
        <v>1267000000000</v>
      </c>
      <c r="S431" s="125">
        <f t="shared" si="493"/>
        <v>1168000000000</v>
      </c>
      <c r="T431" s="125"/>
      <c r="U431" s="125"/>
    </row>
    <row r="432" spans="1:21" x14ac:dyDescent="0.35">
      <c r="A432" s="111" t="s">
        <v>132</v>
      </c>
      <c r="B432" s="419"/>
      <c r="C432" s="114" t="s">
        <v>60</v>
      </c>
      <c r="D432" s="126"/>
      <c r="E432" s="126">
        <v>115000000000</v>
      </c>
      <c r="F432" s="126">
        <v>220000000000</v>
      </c>
      <c r="G432" s="126">
        <v>182000000000</v>
      </c>
      <c r="H432" s="126">
        <v>111000000000</v>
      </c>
      <c r="I432" s="126">
        <v>213000000000</v>
      </c>
      <c r="J432" s="126">
        <v>191000000000</v>
      </c>
      <c r="K432" s="126">
        <v>290000000000</v>
      </c>
      <c r="L432" s="126">
        <v>547000000000</v>
      </c>
      <c r="M432" s="126">
        <v>689000000000</v>
      </c>
      <c r="N432" s="126">
        <v>606000000000</v>
      </c>
      <c r="O432" s="126">
        <v>481000000000</v>
      </c>
      <c r="P432" s="126">
        <v>4139000000000</v>
      </c>
      <c r="Q432" s="126">
        <v>559000000000</v>
      </c>
      <c r="R432" s="126">
        <v>885000000000</v>
      </c>
      <c r="S432" s="123">
        <v>784000000000</v>
      </c>
      <c r="T432" s="123">
        <v>776000000000</v>
      </c>
      <c r="U432" s="123">
        <v>758496698647</v>
      </c>
    </row>
    <row r="433" spans="1:21" x14ac:dyDescent="0.35">
      <c r="A433" s="111" t="s">
        <v>132</v>
      </c>
      <c r="B433" s="419"/>
      <c r="C433" s="114" t="s">
        <v>61</v>
      </c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</row>
    <row r="434" spans="1:21" x14ac:dyDescent="0.35">
      <c r="A434" s="111" t="s">
        <v>132</v>
      </c>
      <c r="B434" s="419"/>
      <c r="C434" s="114" t="s">
        <v>62</v>
      </c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</row>
    <row r="435" spans="1:21" x14ac:dyDescent="0.35">
      <c r="A435" s="111" t="s">
        <v>132</v>
      </c>
      <c r="B435" s="423"/>
      <c r="C435" s="133" t="s">
        <v>63</v>
      </c>
      <c r="D435" s="134"/>
      <c r="E435" s="134">
        <v>97000000000</v>
      </c>
      <c r="F435" s="134">
        <v>56000000000</v>
      </c>
      <c r="G435" s="134">
        <v>80000000000</v>
      </c>
      <c r="H435" s="134">
        <v>68000000000</v>
      </c>
      <c r="I435" s="134">
        <v>163000000000</v>
      </c>
      <c r="J435" s="134">
        <v>108000000000</v>
      </c>
      <c r="K435" s="134">
        <v>121000000000</v>
      </c>
      <c r="L435" s="134">
        <v>214000000000</v>
      </c>
      <c r="M435" s="134">
        <v>296000000000</v>
      </c>
      <c r="N435" s="134">
        <v>361000000000</v>
      </c>
      <c r="O435" s="134">
        <v>322000000000</v>
      </c>
      <c r="P435" s="134">
        <v>255000000000</v>
      </c>
      <c r="Q435" s="134">
        <v>272000000000</v>
      </c>
      <c r="R435" s="134">
        <v>382000000000</v>
      </c>
      <c r="S435" s="150">
        <v>384000000000</v>
      </c>
      <c r="T435" s="150">
        <v>464000000000</v>
      </c>
      <c r="U435" s="150">
        <v>554655728362</v>
      </c>
    </row>
    <row r="436" spans="1:21" x14ac:dyDescent="0.35">
      <c r="A436" s="111" t="s">
        <v>132</v>
      </c>
      <c r="B436" s="418" t="s">
        <v>7</v>
      </c>
      <c r="C436" s="135" t="s">
        <v>59</v>
      </c>
      <c r="D436" s="125"/>
      <c r="E436" s="125">
        <f>SUM(E437:E440)</f>
        <v>1753000000000</v>
      </c>
      <c r="F436" s="125">
        <f>SUM(F437:F440)</f>
        <v>2935000000000</v>
      </c>
      <c r="G436" s="125">
        <f t="shared" ref="G436:S436" si="494">SUM(G437:G440)</f>
        <v>2727000000000</v>
      </c>
      <c r="H436" s="125">
        <f t="shared" si="494"/>
        <v>1715000000000</v>
      </c>
      <c r="I436" s="125">
        <f t="shared" si="494"/>
        <v>2464000000000</v>
      </c>
      <c r="J436" s="125">
        <f t="shared" si="494"/>
        <v>3035000000000</v>
      </c>
      <c r="K436" s="125">
        <f t="shared" si="494"/>
        <v>4527000000000</v>
      </c>
      <c r="L436" s="125">
        <f t="shared" si="494"/>
        <v>8363000000000</v>
      </c>
      <c r="M436" s="125">
        <f t="shared" si="494"/>
        <v>5901000000000</v>
      </c>
      <c r="N436" s="125">
        <f t="shared" si="494"/>
        <v>13147000000000</v>
      </c>
      <c r="O436" s="125">
        <f t="shared" si="494"/>
        <v>7816000000000</v>
      </c>
      <c r="P436" s="125">
        <f t="shared" si="494"/>
        <v>10084000000000</v>
      </c>
      <c r="Q436" s="125">
        <f t="shared" si="494"/>
        <v>13706000000000</v>
      </c>
      <c r="R436" s="125">
        <f t="shared" si="494"/>
        <v>15387000000000</v>
      </c>
      <c r="S436" s="125">
        <f t="shared" si="494"/>
        <v>14908000000000</v>
      </c>
      <c r="T436" s="125"/>
      <c r="U436" s="125"/>
    </row>
    <row r="437" spans="1:21" x14ac:dyDescent="0.35">
      <c r="A437" s="111" t="s">
        <v>132</v>
      </c>
      <c r="B437" s="419"/>
      <c r="C437" s="114" t="s">
        <v>60</v>
      </c>
      <c r="D437" s="126"/>
      <c r="E437" s="126">
        <v>1211000000000</v>
      </c>
      <c r="F437" s="126">
        <v>2093000000000</v>
      </c>
      <c r="G437" s="126">
        <v>1691000000000</v>
      </c>
      <c r="H437" s="126">
        <v>1000000000000</v>
      </c>
      <c r="I437" s="126">
        <v>1667000000000</v>
      </c>
      <c r="J437" s="126">
        <v>2156000000000</v>
      </c>
      <c r="K437" s="126">
        <v>3363000000000</v>
      </c>
      <c r="L437" s="126">
        <v>7151000000000</v>
      </c>
      <c r="M437" s="126">
        <v>4476000000000</v>
      </c>
      <c r="N437" s="126">
        <v>11175000000000</v>
      </c>
      <c r="O437" s="126">
        <v>5697000000000</v>
      </c>
      <c r="P437" s="126">
        <v>8000000000000</v>
      </c>
      <c r="Q437" s="126">
        <v>11324000000000</v>
      </c>
      <c r="R437" s="126">
        <v>12850000000000</v>
      </c>
      <c r="S437" s="123">
        <v>11784000000000</v>
      </c>
      <c r="T437" s="123">
        <v>11723000000000</v>
      </c>
      <c r="U437" s="123">
        <v>9059607894358</v>
      </c>
    </row>
    <row r="438" spans="1:21" x14ac:dyDescent="0.35">
      <c r="A438" s="111" t="s">
        <v>132</v>
      </c>
      <c r="B438" s="419"/>
      <c r="C438" s="114" t="s">
        <v>61</v>
      </c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</row>
    <row r="439" spans="1:21" x14ac:dyDescent="0.35">
      <c r="A439" s="111" t="s">
        <v>132</v>
      </c>
      <c r="B439" s="419"/>
      <c r="C439" s="114" t="s">
        <v>62</v>
      </c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</row>
    <row r="440" spans="1:21" x14ac:dyDescent="0.35">
      <c r="A440" s="111" t="s">
        <v>132</v>
      </c>
      <c r="B440" s="423"/>
      <c r="C440" s="133" t="s">
        <v>63</v>
      </c>
      <c r="D440" s="134"/>
      <c r="E440" s="134">
        <v>542000000000</v>
      </c>
      <c r="F440" s="134">
        <v>842000000000</v>
      </c>
      <c r="G440" s="134">
        <v>1036000000000</v>
      </c>
      <c r="H440" s="134">
        <v>715000000000</v>
      </c>
      <c r="I440" s="134">
        <v>797000000000</v>
      </c>
      <c r="J440" s="134">
        <v>879000000000</v>
      </c>
      <c r="K440" s="134">
        <v>1164000000000</v>
      </c>
      <c r="L440" s="134">
        <v>1212000000000</v>
      </c>
      <c r="M440" s="134">
        <v>1425000000000</v>
      </c>
      <c r="N440" s="134">
        <v>1972000000000</v>
      </c>
      <c r="O440" s="134">
        <v>2119000000000</v>
      </c>
      <c r="P440" s="134">
        <v>2084000000000</v>
      </c>
      <c r="Q440" s="134">
        <v>2382000000000</v>
      </c>
      <c r="R440" s="134">
        <v>2537000000000</v>
      </c>
      <c r="S440" s="150">
        <v>3124000000000</v>
      </c>
      <c r="T440" s="150">
        <v>3077000000000</v>
      </c>
      <c r="U440" s="150">
        <v>2826452298699.0005</v>
      </c>
    </row>
    <row r="441" spans="1:21" x14ac:dyDescent="0.35">
      <c r="A441" s="111" t="s">
        <v>132</v>
      </c>
      <c r="B441" s="418" t="s">
        <v>8</v>
      </c>
      <c r="C441" s="135" t="s">
        <v>59</v>
      </c>
      <c r="D441" s="125"/>
      <c r="E441" s="125">
        <f>SUM(E442:E445)</f>
        <v>54000000000</v>
      </c>
      <c r="F441" s="125">
        <f>SUM(F442:F445)</f>
        <v>65000000000</v>
      </c>
      <c r="G441" s="125">
        <f t="shared" ref="G441:S441" si="495">SUM(G442:G445)</f>
        <v>75000000000</v>
      </c>
      <c r="H441" s="125">
        <f t="shared" si="495"/>
        <v>63000000000</v>
      </c>
      <c r="I441" s="125">
        <f t="shared" si="495"/>
        <v>102000000000</v>
      </c>
      <c r="J441" s="125">
        <f t="shared" si="495"/>
        <v>83000000000</v>
      </c>
      <c r="K441" s="125">
        <f t="shared" si="495"/>
        <v>125000000000</v>
      </c>
      <c r="L441" s="125">
        <f t="shared" si="495"/>
        <v>123000000000</v>
      </c>
      <c r="M441" s="125">
        <f t="shared" si="495"/>
        <v>151000000000</v>
      </c>
      <c r="N441" s="125">
        <f t="shared" si="495"/>
        <v>166000000000</v>
      </c>
      <c r="O441" s="125">
        <f t="shared" si="495"/>
        <v>241000000000</v>
      </c>
      <c r="P441" s="125">
        <f t="shared" si="495"/>
        <v>303000000000</v>
      </c>
      <c r="Q441" s="125">
        <f t="shared" si="495"/>
        <v>178000000000</v>
      </c>
      <c r="R441" s="125">
        <f t="shared" si="495"/>
        <v>297000000000</v>
      </c>
      <c r="S441" s="125">
        <f t="shared" si="495"/>
        <v>310000000000</v>
      </c>
      <c r="T441" s="125"/>
      <c r="U441" s="125"/>
    </row>
    <row r="442" spans="1:21" x14ac:dyDescent="0.35">
      <c r="A442" s="111" t="s">
        <v>132</v>
      </c>
      <c r="B442" s="419"/>
      <c r="C442" s="114" t="s">
        <v>60</v>
      </c>
      <c r="D442" s="126"/>
      <c r="E442" s="126">
        <v>48000000000</v>
      </c>
      <c r="F442" s="126">
        <v>62000000000</v>
      </c>
      <c r="G442" s="126">
        <v>66000000000</v>
      </c>
      <c r="H442" s="126">
        <v>52000000000</v>
      </c>
      <c r="I442" s="126">
        <v>87000000000</v>
      </c>
      <c r="J442" s="126">
        <v>71000000000</v>
      </c>
      <c r="K442" s="126">
        <v>110000000000</v>
      </c>
      <c r="L442" s="126">
        <v>99000000000</v>
      </c>
      <c r="M442" s="126">
        <v>129000000000</v>
      </c>
      <c r="N442" s="126">
        <v>141000000000</v>
      </c>
      <c r="O442" s="126">
        <v>211000000000</v>
      </c>
      <c r="P442" s="126">
        <v>260000000000</v>
      </c>
      <c r="Q442" s="126">
        <v>141000000000</v>
      </c>
      <c r="R442" s="126">
        <v>250000000000</v>
      </c>
      <c r="S442" s="123">
        <v>268000000000</v>
      </c>
      <c r="T442" s="123">
        <v>389000000000</v>
      </c>
      <c r="U442" s="123">
        <v>350088985390</v>
      </c>
    </row>
    <row r="443" spans="1:21" x14ac:dyDescent="0.35">
      <c r="A443" s="111" t="s">
        <v>132</v>
      </c>
      <c r="B443" s="419"/>
      <c r="C443" s="114" t="s">
        <v>61</v>
      </c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</row>
    <row r="444" spans="1:21" x14ac:dyDescent="0.35">
      <c r="A444" s="111" t="s">
        <v>132</v>
      </c>
      <c r="B444" s="419"/>
      <c r="C444" s="114" t="s">
        <v>62</v>
      </c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</row>
    <row r="445" spans="1:21" x14ac:dyDescent="0.35">
      <c r="A445" s="111" t="s">
        <v>132</v>
      </c>
      <c r="B445" s="423"/>
      <c r="C445" s="133" t="s">
        <v>63</v>
      </c>
      <c r="D445" s="134"/>
      <c r="E445" s="134">
        <v>6000000000</v>
      </c>
      <c r="F445" s="134">
        <v>3000000000</v>
      </c>
      <c r="G445" s="134">
        <v>9000000000</v>
      </c>
      <c r="H445" s="134">
        <v>11000000000</v>
      </c>
      <c r="I445" s="134">
        <v>15000000000</v>
      </c>
      <c r="J445" s="134">
        <v>12000000000</v>
      </c>
      <c r="K445" s="134">
        <v>15000000000</v>
      </c>
      <c r="L445" s="134">
        <v>24000000000</v>
      </c>
      <c r="M445" s="134">
        <v>22000000000</v>
      </c>
      <c r="N445" s="134">
        <v>25000000000</v>
      </c>
      <c r="O445" s="134">
        <v>30000000000</v>
      </c>
      <c r="P445" s="134">
        <v>43000000000</v>
      </c>
      <c r="Q445" s="134">
        <v>37000000000</v>
      </c>
      <c r="R445" s="134">
        <v>47000000000</v>
      </c>
      <c r="S445" s="150">
        <v>42000000000</v>
      </c>
      <c r="T445" s="150">
        <v>44000000000</v>
      </c>
      <c r="U445" s="150">
        <v>59258585483</v>
      </c>
    </row>
    <row r="446" spans="1:21" x14ac:dyDescent="0.35">
      <c r="A446" s="111" t="s">
        <v>132</v>
      </c>
      <c r="B446" s="418" t="s">
        <v>9</v>
      </c>
      <c r="C446" s="135" t="s">
        <v>59</v>
      </c>
      <c r="D446" s="125"/>
      <c r="E446" s="125">
        <f>SUM(E447:E450)</f>
        <v>153000000000</v>
      </c>
      <c r="F446" s="125">
        <f>SUM(F447:F450)</f>
        <v>190000000000</v>
      </c>
      <c r="G446" s="125">
        <f t="shared" ref="G446:S446" si="496">SUM(G447:G450)</f>
        <v>160000000000</v>
      </c>
      <c r="H446" s="125">
        <f t="shared" si="496"/>
        <v>235000000000</v>
      </c>
      <c r="I446" s="125">
        <f t="shared" si="496"/>
        <v>364000000000</v>
      </c>
      <c r="J446" s="125">
        <f t="shared" si="496"/>
        <v>371000000000</v>
      </c>
      <c r="K446" s="125">
        <f t="shared" si="496"/>
        <v>411000000000</v>
      </c>
      <c r="L446" s="125">
        <f t="shared" si="496"/>
        <v>644000000000</v>
      </c>
      <c r="M446" s="125">
        <f t="shared" si="496"/>
        <v>704000000000</v>
      </c>
      <c r="N446" s="125">
        <f t="shared" si="496"/>
        <v>1006000000000</v>
      </c>
      <c r="O446" s="125">
        <f t="shared" si="496"/>
        <v>903000000000</v>
      </c>
      <c r="P446" s="125">
        <f t="shared" si="496"/>
        <v>817000000000</v>
      </c>
      <c r="Q446" s="125">
        <f t="shared" si="496"/>
        <v>1716000000000</v>
      </c>
      <c r="R446" s="125">
        <f t="shared" si="496"/>
        <v>2130000000000</v>
      </c>
      <c r="S446" s="125">
        <f t="shared" si="496"/>
        <v>2196000000000</v>
      </c>
      <c r="T446" s="125"/>
      <c r="U446" s="125"/>
    </row>
    <row r="447" spans="1:21" x14ac:dyDescent="0.35">
      <c r="A447" s="111" t="s">
        <v>132</v>
      </c>
      <c r="B447" s="419"/>
      <c r="C447" s="114" t="s">
        <v>60</v>
      </c>
      <c r="D447" s="126"/>
      <c r="E447" s="126">
        <v>143000000000</v>
      </c>
      <c r="F447" s="126">
        <v>150000000000</v>
      </c>
      <c r="G447" s="126">
        <v>148000000000</v>
      </c>
      <c r="H447" s="126">
        <v>235000000000</v>
      </c>
      <c r="I447" s="126">
        <v>354000000000</v>
      </c>
      <c r="J447" s="126">
        <v>291000000000</v>
      </c>
      <c r="K447" s="126">
        <v>391000000000</v>
      </c>
      <c r="L447" s="126">
        <v>644000000000</v>
      </c>
      <c r="M447" s="126">
        <v>704000000000</v>
      </c>
      <c r="N447" s="126">
        <v>1006000000000</v>
      </c>
      <c r="O447" s="126">
        <v>903000000000</v>
      </c>
      <c r="P447" s="126">
        <v>817000000000</v>
      </c>
      <c r="Q447" s="126">
        <v>1716000000000</v>
      </c>
      <c r="R447" s="126">
        <v>2130000000000</v>
      </c>
      <c r="S447" s="123">
        <v>2196000000000</v>
      </c>
      <c r="T447" s="123">
        <v>2286000000000</v>
      </c>
      <c r="U447" s="123">
        <v>1493759169527</v>
      </c>
    </row>
    <row r="448" spans="1:21" x14ac:dyDescent="0.35">
      <c r="A448" s="111" t="s">
        <v>132</v>
      </c>
      <c r="B448" s="419"/>
      <c r="C448" s="114" t="s">
        <v>61</v>
      </c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</row>
    <row r="449" spans="1:21" x14ac:dyDescent="0.35">
      <c r="A449" s="111" t="s">
        <v>132</v>
      </c>
      <c r="B449" s="419"/>
      <c r="C449" s="114" t="s">
        <v>62</v>
      </c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</row>
    <row r="450" spans="1:21" x14ac:dyDescent="0.35">
      <c r="A450" s="111" t="s">
        <v>132</v>
      </c>
      <c r="B450" s="423"/>
      <c r="C450" s="133" t="s">
        <v>63</v>
      </c>
      <c r="D450" s="134"/>
      <c r="E450" s="134">
        <v>10000000000</v>
      </c>
      <c r="F450" s="134">
        <v>40000000000</v>
      </c>
      <c r="G450" s="134">
        <v>12000000000</v>
      </c>
      <c r="H450" s="134">
        <v>0</v>
      </c>
      <c r="I450" s="134">
        <v>10000000000</v>
      </c>
      <c r="J450" s="134">
        <v>80000000000</v>
      </c>
      <c r="K450" s="134">
        <v>20000000000</v>
      </c>
      <c r="L450" s="134">
        <v>0</v>
      </c>
      <c r="M450" s="134">
        <v>0</v>
      </c>
      <c r="N450" s="134">
        <v>0</v>
      </c>
      <c r="O450" s="134">
        <v>0</v>
      </c>
      <c r="P450" s="134">
        <v>0</v>
      </c>
      <c r="Q450" s="134">
        <v>0</v>
      </c>
      <c r="R450" s="134">
        <v>0</v>
      </c>
      <c r="S450" s="134">
        <v>0</v>
      </c>
      <c r="T450" s="134">
        <v>0</v>
      </c>
      <c r="U450" s="134">
        <v>0</v>
      </c>
    </row>
    <row r="451" spans="1:21" x14ac:dyDescent="0.35">
      <c r="A451" s="111" t="s">
        <v>132</v>
      </c>
      <c r="B451" s="418" t="s">
        <v>1</v>
      </c>
      <c r="C451" s="135" t="s">
        <v>59</v>
      </c>
      <c r="D451" s="125"/>
      <c r="E451" s="125">
        <f>SUM(E452:E455)</f>
        <v>1448000000000</v>
      </c>
      <c r="F451" s="125">
        <f>SUM(F452:F455)</f>
        <v>1878000000000</v>
      </c>
      <c r="G451" s="125">
        <f t="shared" ref="G451:S451" si="497">SUM(G452:G455)</f>
        <v>1736000000000</v>
      </c>
      <c r="H451" s="125">
        <f t="shared" si="497"/>
        <v>1833000000000</v>
      </c>
      <c r="I451" s="125">
        <f t="shared" si="497"/>
        <v>2452000000000</v>
      </c>
      <c r="J451" s="125">
        <f t="shared" si="497"/>
        <v>2548000000000</v>
      </c>
      <c r="K451" s="125">
        <f t="shared" si="497"/>
        <v>3345000000000</v>
      </c>
      <c r="L451" s="125">
        <f t="shared" si="497"/>
        <v>3776000000000</v>
      </c>
      <c r="M451" s="125">
        <f t="shared" si="497"/>
        <v>3034000000000</v>
      </c>
      <c r="N451" s="125">
        <f t="shared" si="497"/>
        <v>3499000000000</v>
      </c>
      <c r="O451" s="125">
        <f t="shared" si="497"/>
        <v>4481000000000</v>
      </c>
      <c r="P451" s="125">
        <f t="shared" si="497"/>
        <v>5644000000000</v>
      </c>
      <c r="Q451" s="125">
        <f t="shared" si="497"/>
        <v>6190000000000</v>
      </c>
      <c r="R451" s="125">
        <f t="shared" si="497"/>
        <v>7256000000000</v>
      </c>
      <c r="S451" s="125">
        <f t="shared" si="497"/>
        <v>8295000000000</v>
      </c>
      <c r="T451" s="125"/>
      <c r="U451" s="125"/>
    </row>
    <row r="452" spans="1:21" x14ac:dyDescent="0.35">
      <c r="A452" s="111" t="s">
        <v>132</v>
      </c>
      <c r="B452" s="419"/>
      <c r="C452" s="114" t="s">
        <v>60</v>
      </c>
      <c r="D452" s="126"/>
      <c r="E452" s="126">
        <v>898000000000</v>
      </c>
      <c r="F452" s="126">
        <v>1236000000000</v>
      </c>
      <c r="G452" s="126">
        <v>1156000000000</v>
      </c>
      <c r="H452" s="126">
        <v>1195000000000</v>
      </c>
      <c r="I452" s="126">
        <v>1632000000000</v>
      </c>
      <c r="J452" s="126">
        <v>1689000000000</v>
      </c>
      <c r="K452" s="126">
        <v>2313000000000</v>
      </c>
      <c r="L452" s="126">
        <v>2668000000000</v>
      </c>
      <c r="M452" s="126">
        <v>1756000000000</v>
      </c>
      <c r="N452" s="126">
        <v>2026000000000</v>
      </c>
      <c r="O452" s="126">
        <v>2549000000000</v>
      </c>
      <c r="P452" s="126">
        <v>3589000000000</v>
      </c>
      <c r="Q452" s="126">
        <v>3899000000000</v>
      </c>
      <c r="R452" s="126">
        <v>4968000000000</v>
      </c>
      <c r="S452" s="123">
        <v>7355000000000</v>
      </c>
      <c r="T452" s="123">
        <v>7615000000000</v>
      </c>
      <c r="U452" s="123">
        <v>7459182847125</v>
      </c>
    </row>
    <row r="453" spans="1:21" x14ac:dyDescent="0.35">
      <c r="A453" s="111" t="s">
        <v>132</v>
      </c>
      <c r="B453" s="419"/>
      <c r="C453" s="114" t="s">
        <v>61</v>
      </c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</row>
    <row r="454" spans="1:21" x14ac:dyDescent="0.35">
      <c r="A454" s="111" t="s">
        <v>132</v>
      </c>
      <c r="B454" s="419"/>
      <c r="C454" s="114" t="s">
        <v>62</v>
      </c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</row>
    <row r="455" spans="1:21" x14ac:dyDescent="0.35">
      <c r="A455" s="111" t="s">
        <v>132</v>
      </c>
      <c r="B455" s="423"/>
      <c r="C455" s="133" t="s">
        <v>63</v>
      </c>
      <c r="D455" s="134"/>
      <c r="E455" s="134">
        <v>550000000000</v>
      </c>
      <c r="F455" s="134">
        <v>642000000000</v>
      </c>
      <c r="G455" s="134">
        <v>580000000000</v>
      </c>
      <c r="H455" s="134">
        <v>638000000000</v>
      </c>
      <c r="I455" s="134">
        <v>820000000000</v>
      </c>
      <c r="J455" s="134">
        <v>859000000000</v>
      </c>
      <c r="K455" s="134">
        <v>1032000000000</v>
      </c>
      <c r="L455" s="134">
        <v>1108000000000</v>
      </c>
      <c r="M455" s="134">
        <v>1278000000000</v>
      </c>
      <c r="N455" s="134">
        <v>1473000000000</v>
      </c>
      <c r="O455" s="134">
        <v>1932000000000</v>
      </c>
      <c r="P455" s="134">
        <v>2055000000000</v>
      </c>
      <c r="Q455" s="134">
        <v>2291000000000</v>
      </c>
      <c r="R455" s="134">
        <v>2288000000000</v>
      </c>
      <c r="S455" s="150">
        <v>940000000000</v>
      </c>
      <c r="T455" s="150">
        <v>1185000000000</v>
      </c>
      <c r="U455" s="150">
        <v>1740513954108</v>
      </c>
    </row>
    <row r="456" spans="1:21" x14ac:dyDescent="0.35">
      <c r="A456" s="111" t="s">
        <v>132</v>
      </c>
      <c r="B456" s="393" t="s">
        <v>166</v>
      </c>
      <c r="C456" s="135" t="s">
        <v>59</v>
      </c>
      <c r="D456" s="125"/>
      <c r="E456" s="125">
        <f>SUM(E457:E460)</f>
        <v>58000000000</v>
      </c>
      <c r="F456" s="125">
        <f>SUM(F457:F460)</f>
        <v>97000000000</v>
      </c>
      <c r="G456" s="125">
        <f t="shared" ref="G456:S456" si="498">SUM(G457:G460)</f>
        <v>48000000000</v>
      </c>
      <c r="H456" s="125">
        <f t="shared" si="498"/>
        <v>44000000000</v>
      </c>
      <c r="I456" s="125">
        <f t="shared" si="498"/>
        <v>118000000000</v>
      </c>
      <c r="J456" s="125">
        <f t="shared" si="498"/>
        <v>97000000000</v>
      </c>
      <c r="K456" s="125">
        <f t="shared" si="498"/>
        <v>149000000000</v>
      </c>
      <c r="L456" s="125">
        <f t="shared" si="498"/>
        <v>140000000000</v>
      </c>
      <c r="M456" s="125">
        <f t="shared" si="498"/>
        <v>220000000000</v>
      </c>
      <c r="N456" s="125">
        <f t="shared" si="498"/>
        <v>233000000000</v>
      </c>
      <c r="O456" s="125">
        <f t="shared" si="498"/>
        <v>230000000000</v>
      </c>
      <c r="P456" s="125">
        <f t="shared" si="498"/>
        <v>282000000000</v>
      </c>
      <c r="Q456" s="125">
        <f t="shared" si="498"/>
        <v>504000000000</v>
      </c>
      <c r="R456" s="125">
        <f t="shared" si="498"/>
        <v>563000000000</v>
      </c>
      <c r="S456" s="125">
        <f t="shared" si="498"/>
        <v>519000000000</v>
      </c>
      <c r="T456" s="125"/>
      <c r="U456" s="125"/>
    </row>
    <row r="457" spans="1:21" x14ac:dyDescent="0.35">
      <c r="A457" s="111" t="s">
        <v>132</v>
      </c>
      <c r="B457" s="390"/>
      <c r="C457" s="114" t="s">
        <v>60</v>
      </c>
      <c r="D457" s="126"/>
      <c r="E457" s="126">
        <v>50000000000</v>
      </c>
      <c r="F457" s="126">
        <v>84000000000</v>
      </c>
      <c r="G457" s="126">
        <v>34000000000</v>
      </c>
      <c r="H457" s="126">
        <v>32000000000</v>
      </c>
      <c r="I457" s="126">
        <v>104000000000</v>
      </c>
      <c r="J457" s="126">
        <v>85000000000</v>
      </c>
      <c r="K457" s="126">
        <v>122000000000</v>
      </c>
      <c r="L457" s="126">
        <v>120000000000</v>
      </c>
      <c r="M457" s="126">
        <v>202000000000</v>
      </c>
      <c r="N457" s="126">
        <v>206000000000</v>
      </c>
      <c r="O457" s="126">
        <v>224000000000</v>
      </c>
      <c r="P457" s="126">
        <v>271000000000</v>
      </c>
      <c r="Q457" s="126">
        <v>496000000000</v>
      </c>
      <c r="R457" s="126">
        <v>555000000000</v>
      </c>
      <c r="S457" s="123">
        <v>511000000000</v>
      </c>
      <c r="T457" s="123">
        <v>614000000000</v>
      </c>
      <c r="U457" s="123">
        <v>500736337320</v>
      </c>
    </row>
    <row r="458" spans="1:21" x14ac:dyDescent="0.35">
      <c r="A458" s="111" t="s">
        <v>132</v>
      </c>
      <c r="B458" s="390"/>
      <c r="C458" s="114" t="s">
        <v>61</v>
      </c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</row>
    <row r="459" spans="1:21" x14ac:dyDescent="0.35">
      <c r="A459" s="111" t="s">
        <v>132</v>
      </c>
      <c r="B459" s="390"/>
      <c r="C459" s="114" t="s">
        <v>62</v>
      </c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</row>
    <row r="460" spans="1:21" x14ac:dyDescent="0.35">
      <c r="A460" s="111" t="s">
        <v>132</v>
      </c>
      <c r="B460" s="391"/>
      <c r="C460" s="133" t="s">
        <v>63</v>
      </c>
      <c r="D460" s="134"/>
      <c r="E460" s="134">
        <v>8000000000</v>
      </c>
      <c r="F460" s="134">
        <v>13000000000</v>
      </c>
      <c r="G460" s="134">
        <v>14000000000</v>
      </c>
      <c r="H460" s="134">
        <v>12000000000</v>
      </c>
      <c r="I460" s="134">
        <v>14000000000</v>
      </c>
      <c r="J460" s="134">
        <v>12000000000</v>
      </c>
      <c r="K460" s="134">
        <v>27000000000</v>
      </c>
      <c r="L460" s="134">
        <v>20000000000</v>
      </c>
      <c r="M460" s="134">
        <v>18000000000</v>
      </c>
      <c r="N460" s="134">
        <v>27000000000</v>
      </c>
      <c r="O460" s="134">
        <v>6000000000</v>
      </c>
      <c r="P460" s="134">
        <v>11000000000</v>
      </c>
      <c r="Q460" s="134">
        <v>8000000000</v>
      </c>
      <c r="R460" s="134">
        <v>8000000000</v>
      </c>
      <c r="S460" s="150">
        <v>8000000000</v>
      </c>
      <c r="T460" s="150">
        <v>15000000000</v>
      </c>
      <c r="U460" s="150">
        <v>16201587145.000002</v>
      </c>
    </row>
    <row r="461" spans="1:21" x14ac:dyDescent="0.35">
      <c r="A461" s="111" t="s">
        <v>132</v>
      </c>
      <c r="B461" s="418" t="s">
        <v>11</v>
      </c>
      <c r="C461" s="135" t="s">
        <v>59</v>
      </c>
      <c r="D461" s="125"/>
      <c r="E461" s="125">
        <f>SUM(E462:E465)</f>
        <v>208000000000</v>
      </c>
      <c r="F461" s="125">
        <f>SUM(F462:F465)</f>
        <v>237000000000</v>
      </c>
      <c r="G461" s="125">
        <f t="shared" ref="G461:S461" si="499">SUM(G462:G465)</f>
        <v>281000000000</v>
      </c>
      <c r="H461" s="125">
        <f t="shared" si="499"/>
        <v>259000000000</v>
      </c>
      <c r="I461" s="125">
        <f t="shared" si="499"/>
        <v>414000000000</v>
      </c>
      <c r="J461" s="125">
        <f t="shared" si="499"/>
        <v>626000000000</v>
      </c>
      <c r="K461" s="125">
        <f t="shared" si="499"/>
        <v>681000000000</v>
      </c>
      <c r="L461" s="125">
        <f t="shared" si="499"/>
        <v>645000000000</v>
      </c>
      <c r="M461" s="125">
        <f t="shared" si="499"/>
        <v>852000000000</v>
      </c>
      <c r="N461" s="125">
        <f t="shared" si="499"/>
        <v>990000000000</v>
      </c>
      <c r="O461" s="125">
        <f t="shared" si="499"/>
        <v>1036000000000</v>
      </c>
      <c r="P461" s="125">
        <f t="shared" si="499"/>
        <v>947000000000</v>
      </c>
      <c r="Q461" s="125">
        <f t="shared" si="499"/>
        <v>1214000000000</v>
      </c>
      <c r="R461" s="125">
        <f t="shared" si="499"/>
        <v>1572000000000</v>
      </c>
      <c r="S461" s="125">
        <f t="shared" si="499"/>
        <v>1905000000000</v>
      </c>
      <c r="T461" s="125"/>
      <c r="U461" s="125"/>
    </row>
    <row r="462" spans="1:21" x14ac:dyDescent="0.35">
      <c r="A462" s="111" t="s">
        <v>132</v>
      </c>
      <c r="B462" s="419"/>
      <c r="C462" s="114" t="s">
        <v>60</v>
      </c>
      <c r="D462" s="126"/>
      <c r="E462" s="126">
        <v>117000000000</v>
      </c>
      <c r="F462" s="126">
        <v>134000000000</v>
      </c>
      <c r="G462" s="126">
        <v>137000000000</v>
      </c>
      <c r="H462" s="126">
        <v>121000000000</v>
      </c>
      <c r="I462" s="126">
        <v>267000000000</v>
      </c>
      <c r="J462" s="126">
        <v>475000000000</v>
      </c>
      <c r="K462" s="126">
        <v>509000000000</v>
      </c>
      <c r="L462" s="126">
        <v>627000000000</v>
      </c>
      <c r="M462" s="126">
        <v>834000000000</v>
      </c>
      <c r="N462" s="126">
        <v>960000000000</v>
      </c>
      <c r="O462" s="126">
        <v>1032000000000</v>
      </c>
      <c r="P462" s="126">
        <v>942000000000</v>
      </c>
      <c r="Q462" s="126">
        <v>1208000000000</v>
      </c>
      <c r="R462" s="126">
        <v>1556000000000</v>
      </c>
      <c r="S462" s="123">
        <v>1898000000000</v>
      </c>
      <c r="T462" s="123">
        <v>2454000000000</v>
      </c>
      <c r="U462" s="123">
        <v>2586101939876</v>
      </c>
    </row>
    <row r="463" spans="1:21" x14ac:dyDescent="0.35">
      <c r="A463" s="111" t="s">
        <v>132</v>
      </c>
      <c r="B463" s="419"/>
      <c r="C463" s="114" t="s">
        <v>61</v>
      </c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</row>
    <row r="464" spans="1:21" x14ac:dyDescent="0.35">
      <c r="A464" s="111" t="s">
        <v>132</v>
      </c>
      <c r="B464" s="419"/>
      <c r="C464" s="114" t="s">
        <v>62</v>
      </c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</row>
    <row r="465" spans="1:21" x14ac:dyDescent="0.35">
      <c r="A465" s="111" t="s">
        <v>132</v>
      </c>
      <c r="B465" s="423"/>
      <c r="C465" s="133" t="s">
        <v>63</v>
      </c>
      <c r="D465" s="134"/>
      <c r="E465" s="134">
        <v>91000000000</v>
      </c>
      <c r="F465" s="134">
        <v>103000000000</v>
      </c>
      <c r="G465" s="134">
        <v>144000000000</v>
      </c>
      <c r="H465" s="134">
        <v>138000000000</v>
      </c>
      <c r="I465" s="134">
        <v>147000000000</v>
      </c>
      <c r="J465" s="134">
        <v>151000000000</v>
      </c>
      <c r="K465" s="134">
        <v>172000000000</v>
      </c>
      <c r="L465" s="134">
        <v>18000000000</v>
      </c>
      <c r="M465" s="134">
        <v>18000000000</v>
      </c>
      <c r="N465" s="134">
        <v>30000000000</v>
      </c>
      <c r="O465" s="134">
        <v>4000000000</v>
      </c>
      <c r="P465" s="134">
        <v>5000000000</v>
      </c>
      <c r="Q465" s="134">
        <v>6000000000</v>
      </c>
      <c r="R465" s="134">
        <v>16000000000</v>
      </c>
      <c r="S465" s="123">
        <v>7000000000</v>
      </c>
      <c r="T465" s="123">
        <v>10000000000</v>
      </c>
      <c r="U465" s="123">
        <v>12434971369</v>
      </c>
    </row>
    <row r="466" spans="1:21" x14ac:dyDescent="0.35">
      <c r="A466" s="111" t="s">
        <v>132</v>
      </c>
      <c r="B466" s="418" t="s">
        <v>12</v>
      </c>
      <c r="C466" s="135" t="s">
        <v>59</v>
      </c>
      <c r="D466" s="152"/>
      <c r="E466" s="152">
        <f>SUM(E467:E470)</f>
        <v>1057000000000</v>
      </c>
      <c r="F466" s="152">
        <f>SUM(F467:F470)</f>
        <v>1169000000000</v>
      </c>
      <c r="G466" s="152">
        <f t="shared" ref="G466:S466" si="500">SUM(G467:G470)</f>
        <v>1101000000000</v>
      </c>
      <c r="H466" s="152">
        <f t="shared" si="500"/>
        <v>1111000000000</v>
      </c>
      <c r="I466" s="152">
        <f t="shared" si="500"/>
        <v>1278000000000</v>
      </c>
      <c r="J466" s="152">
        <f t="shared" si="500"/>
        <v>1603000000000</v>
      </c>
      <c r="K466" s="152">
        <f t="shared" si="500"/>
        <v>2617000000000</v>
      </c>
      <c r="L466" s="152">
        <f t="shared" si="500"/>
        <v>3622000000000</v>
      </c>
      <c r="M466" s="152">
        <f t="shared" si="500"/>
        <v>4713000000000</v>
      </c>
      <c r="N466" s="152">
        <f t="shared" si="500"/>
        <v>5416000000000</v>
      </c>
      <c r="O466" s="152">
        <f t="shared" si="500"/>
        <v>5755000000000</v>
      </c>
      <c r="P466" s="152">
        <f t="shared" si="500"/>
        <v>6015000000000</v>
      </c>
      <c r="Q466" s="152">
        <f t="shared" si="500"/>
        <v>7371000000000</v>
      </c>
      <c r="R466" s="152">
        <f t="shared" si="500"/>
        <v>8356000000000</v>
      </c>
      <c r="S466" s="152">
        <f t="shared" si="500"/>
        <v>8675000000000</v>
      </c>
      <c r="T466" s="152"/>
      <c r="U466" s="152"/>
    </row>
    <row r="467" spans="1:21" x14ac:dyDescent="0.35">
      <c r="A467" s="111" t="s">
        <v>132</v>
      </c>
      <c r="B467" s="419"/>
      <c r="C467" s="114" t="s">
        <v>60</v>
      </c>
      <c r="D467" s="131"/>
      <c r="E467" s="131">
        <v>68000000000</v>
      </c>
      <c r="F467" s="131">
        <v>144000000000</v>
      </c>
      <c r="G467" s="131">
        <v>108000000000</v>
      </c>
      <c r="H467" s="131">
        <v>86000000000</v>
      </c>
      <c r="I467" s="131">
        <v>215000000000</v>
      </c>
      <c r="J467" s="131">
        <v>437000000000</v>
      </c>
      <c r="K467" s="131">
        <v>1100000000000</v>
      </c>
      <c r="L467" s="131">
        <v>1493000000000</v>
      </c>
      <c r="M467" s="131">
        <v>2080000000000</v>
      </c>
      <c r="N467" s="131">
        <v>2009000000000</v>
      </c>
      <c r="O467" s="131">
        <v>2925000000000</v>
      </c>
      <c r="P467" s="131">
        <v>2897000000000</v>
      </c>
      <c r="Q467" s="131">
        <v>4430000000000</v>
      </c>
      <c r="R467" s="131">
        <v>4963000000000</v>
      </c>
      <c r="S467" s="123">
        <v>7481000000000</v>
      </c>
      <c r="T467" s="123">
        <v>8493000000000</v>
      </c>
      <c r="U467" s="123">
        <v>7312805863734</v>
      </c>
    </row>
    <row r="468" spans="1:21" x14ac:dyDescent="0.35">
      <c r="A468" s="111" t="s">
        <v>132</v>
      </c>
      <c r="B468" s="419"/>
      <c r="C468" s="114" t="s">
        <v>61</v>
      </c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</row>
    <row r="469" spans="1:21" x14ac:dyDescent="0.35">
      <c r="A469" s="111" t="s">
        <v>132</v>
      </c>
      <c r="B469" s="419"/>
      <c r="C469" s="114" t="s">
        <v>62</v>
      </c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</row>
    <row r="470" spans="1:21" ht="15" thickBot="1" x14ac:dyDescent="0.4">
      <c r="A470" s="111" t="s">
        <v>132</v>
      </c>
      <c r="B470" s="420"/>
      <c r="C470" s="136" t="s">
        <v>63</v>
      </c>
      <c r="D470" s="137"/>
      <c r="E470" s="137">
        <v>989000000000</v>
      </c>
      <c r="F470" s="137">
        <v>1025000000000</v>
      </c>
      <c r="G470" s="137">
        <v>993000000000</v>
      </c>
      <c r="H470" s="137">
        <v>1025000000000</v>
      </c>
      <c r="I470" s="137">
        <v>1063000000000</v>
      </c>
      <c r="J470" s="137">
        <v>1166000000000</v>
      </c>
      <c r="K470" s="137">
        <v>1517000000000</v>
      </c>
      <c r="L470" s="137">
        <v>2129000000000</v>
      </c>
      <c r="M470" s="137">
        <v>2633000000000</v>
      </c>
      <c r="N470" s="137">
        <v>3407000000000</v>
      </c>
      <c r="O470" s="137">
        <v>2830000000000</v>
      </c>
      <c r="P470" s="137">
        <v>3118000000000</v>
      </c>
      <c r="Q470" s="137">
        <v>2941000000000</v>
      </c>
      <c r="R470" s="137">
        <v>3393000000000</v>
      </c>
      <c r="S470" s="363">
        <v>1194000000000</v>
      </c>
      <c r="T470" s="363">
        <v>1295000000000</v>
      </c>
      <c r="U470" s="363">
        <v>2290350040749</v>
      </c>
    </row>
    <row r="471" spans="1:21" x14ac:dyDescent="0.35">
      <c r="A471" s="111" t="s">
        <v>132</v>
      </c>
      <c r="B471" s="421" t="s">
        <v>92</v>
      </c>
      <c r="C471" s="130" t="s">
        <v>59</v>
      </c>
      <c r="D471" s="131"/>
      <c r="E471" s="131">
        <f>SUM(E472:E475)</f>
        <v>599374000000</v>
      </c>
      <c r="F471" s="131">
        <f>SUM(F472:F475)</f>
        <v>931621000000</v>
      </c>
      <c r="G471" s="131">
        <f t="shared" ref="G471:U471" si="501">SUM(G472:G475)</f>
        <v>713820000000</v>
      </c>
      <c r="H471" s="131">
        <f t="shared" si="501"/>
        <v>342590000000</v>
      </c>
      <c r="I471" s="131">
        <f t="shared" si="501"/>
        <v>606556000000</v>
      </c>
      <c r="J471" s="131">
        <f t="shared" si="501"/>
        <v>1056415000000</v>
      </c>
      <c r="K471" s="131">
        <f t="shared" si="501"/>
        <v>1945626000000</v>
      </c>
      <c r="L471" s="131">
        <f t="shared" si="501"/>
        <v>2256622000000</v>
      </c>
      <c r="M471" s="131">
        <f t="shared" si="501"/>
        <v>1724607000000</v>
      </c>
      <c r="N471" s="131">
        <f t="shared" si="501"/>
        <v>2738789000000</v>
      </c>
      <c r="O471" s="131">
        <f t="shared" si="501"/>
        <v>2848940000000</v>
      </c>
      <c r="P471" s="131">
        <f t="shared" si="501"/>
        <v>4329641000000</v>
      </c>
      <c r="Q471" s="131">
        <f t="shared" si="501"/>
        <v>6804885000000</v>
      </c>
      <c r="R471" s="131">
        <f t="shared" si="501"/>
        <v>7148805000000</v>
      </c>
      <c r="S471" s="131">
        <f t="shared" si="501"/>
        <v>7049000000000</v>
      </c>
      <c r="T471" s="131">
        <f t="shared" si="501"/>
        <v>6910000000000</v>
      </c>
      <c r="U471" s="131">
        <f t="shared" si="501"/>
        <v>5241791093428</v>
      </c>
    </row>
    <row r="472" spans="1:21" x14ac:dyDescent="0.35">
      <c r="A472" s="111" t="s">
        <v>132</v>
      </c>
      <c r="B472" s="421"/>
      <c r="C472" s="114" t="s">
        <v>60</v>
      </c>
      <c r="D472" s="131"/>
      <c r="E472" s="131">
        <v>599000000000</v>
      </c>
      <c r="F472" s="131">
        <v>931000000000</v>
      </c>
      <c r="G472" s="131">
        <v>713000000000</v>
      </c>
      <c r="H472" s="131">
        <v>342000000000</v>
      </c>
      <c r="I472" s="131">
        <v>606000000000</v>
      </c>
      <c r="J472" s="131">
        <v>1056000000000</v>
      </c>
      <c r="K472" s="131">
        <v>1945000000000</v>
      </c>
      <c r="L472" s="131">
        <v>2256000000000</v>
      </c>
      <c r="M472" s="131">
        <v>1724000000000</v>
      </c>
      <c r="N472" s="131">
        <v>2738000000000</v>
      </c>
      <c r="O472" s="131">
        <v>2848000000000</v>
      </c>
      <c r="P472" s="131">
        <v>4329000000000</v>
      </c>
      <c r="Q472" s="131">
        <v>6804000000000</v>
      </c>
      <c r="R472" s="131">
        <v>7148000000000</v>
      </c>
      <c r="S472" s="123">
        <v>5966000000000</v>
      </c>
      <c r="T472" s="123">
        <v>5443000000000</v>
      </c>
      <c r="U472" s="123">
        <v>4047248755053</v>
      </c>
    </row>
    <row r="473" spans="1:21" x14ac:dyDescent="0.35">
      <c r="A473" s="111" t="s">
        <v>132</v>
      </c>
      <c r="B473" s="421"/>
      <c r="C473" s="114" t="s">
        <v>61</v>
      </c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</row>
    <row r="474" spans="1:21" x14ac:dyDescent="0.35">
      <c r="A474" s="111" t="s">
        <v>132</v>
      </c>
      <c r="B474" s="421"/>
      <c r="C474" s="114" t="s">
        <v>62</v>
      </c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</row>
    <row r="475" spans="1:21" x14ac:dyDescent="0.35">
      <c r="A475" s="111" t="s">
        <v>132</v>
      </c>
      <c r="B475" s="422"/>
      <c r="C475" s="138" t="s">
        <v>63</v>
      </c>
      <c r="D475" s="153"/>
      <c r="E475" s="153">
        <v>374000000</v>
      </c>
      <c r="F475" s="153">
        <v>621000000</v>
      </c>
      <c r="G475" s="153">
        <v>820000000</v>
      </c>
      <c r="H475" s="153">
        <v>590000000</v>
      </c>
      <c r="I475" s="153">
        <v>556000000</v>
      </c>
      <c r="J475" s="153">
        <v>415000000</v>
      </c>
      <c r="K475" s="153">
        <v>626000000</v>
      </c>
      <c r="L475" s="153">
        <v>622000000</v>
      </c>
      <c r="M475" s="153">
        <v>607000000</v>
      </c>
      <c r="N475" s="153">
        <v>789000000</v>
      </c>
      <c r="O475" s="153">
        <v>940000000</v>
      </c>
      <c r="P475" s="153">
        <v>641000000</v>
      </c>
      <c r="Q475" s="153">
        <v>885000000</v>
      </c>
      <c r="R475" s="153">
        <v>805000000</v>
      </c>
      <c r="S475" s="123">
        <v>1083000000000</v>
      </c>
      <c r="T475" s="123">
        <v>1467000000000</v>
      </c>
      <c r="U475" s="123">
        <v>1194542338375</v>
      </c>
    </row>
    <row r="476" spans="1:21" x14ac:dyDescent="0.35">
      <c r="A476" s="111" t="s">
        <v>132</v>
      </c>
      <c r="B476" s="418" t="s">
        <v>93</v>
      </c>
      <c r="C476" s="135" t="s">
        <v>59</v>
      </c>
      <c r="D476" s="152"/>
      <c r="E476" s="152">
        <f>SUM(E477:E480)</f>
        <v>253019000000</v>
      </c>
      <c r="F476" s="152">
        <f>SUM(F477:F480)</f>
        <v>492040000000</v>
      </c>
      <c r="G476" s="152">
        <f t="shared" ref="G476:U476" si="502">SUM(G477:G480)</f>
        <v>297016000000</v>
      </c>
      <c r="H476" s="152">
        <f t="shared" si="502"/>
        <v>335008000000</v>
      </c>
      <c r="I476" s="152">
        <f t="shared" si="502"/>
        <v>630036000000</v>
      </c>
      <c r="J476" s="152">
        <f t="shared" si="502"/>
        <v>639237000000</v>
      </c>
      <c r="K476" s="152">
        <f t="shared" si="502"/>
        <v>715232000000</v>
      </c>
      <c r="L476" s="152">
        <f t="shared" si="502"/>
        <v>3805138000000</v>
      </c>
      <c r="M476" s="152">
        <f t="shared" si="502"/>
        <v>1471249000000</v>
      </c>
      <c r="N476" s="152">
        <f t="shared" si="502"/>
        <v>6862339000000</v>
      </c>
      <c r="O476" s="152">
        <f t="shared" si="502"/>
        <v>1094333000000</v>
      </c>
      <c r="P476" s="152">
        <f t="shared" si="502"/>
        <v>1674533000000</v>
      </c>
      <c r="Q476" s="152">
        <f t="shared" si="502"/>
        <v>2044540000000</v>
      </c>
      <c r="R476" s="152">
        <f t="shared" si="502"/>
        <v>2665475000000</v>
      </c>
      <c r="S476" s="152">
        <f t="shared" si="502"/>
        <v>2553000000000</v>
      </c>
      <c r="T476" s="152">
        <f t="shared" si="502"/>
        <v>2668000000000</v>
      </c>
      <c r="U476" s="152">
        <f t="shared" si="502"/>
        <v>2713137035806</v>
      </c>
    </row>
    <row r="477" spans="1:21" x14ac:dyDescent="0.35">
      <c r="A477" s="111" t="s">
        <v>132</v>
      </c>
      <c r="B477" s="419"/>
      <c r="C477" s="114" t="s">
        <v>60</v>
      </c>
      <c r="D477" s="131"/>
      <c r="E477" s="131">
        <v>253000000000</v>
      </c>
      <c r="F477" s="131">
        <v>492000000000</v>
      </c>
      <c r="G477" s="131">
        <v>297000000000</v>
      </c>
      <c r="H477" s="131">
        <v>335000000000</v>
      </c>
      <c r="I477" s="131">
        <v>630000000000</v>
      </c>
      <c r="J477" s="131">
        <v>639000000000</v>
      </c>
      <c r="K477" s="131">
        <v>715000000000</v>
      </c>
      <c r="L477" s="131">
        <v>3805000000000</v>
      </c>
      <c r="M477" s="131">
        <v>1471000000000</v>
      </c>
      <c r="N477" s="131">
        <v>6862000000000</v>
      </c>
      <c r="O477" s="131">
        <v>1094000000000</v>
      </c>
      <c r="P477" s="131">
        <v>1674000000000</v>
      </c>
      <c r="Q477" s="131">
        <v>2044000000000</v>
      </c>
      <c r="R477" s="131">
        <v>2665000000000</v>
      </c>
      <c r="S477" s="123">
        <v>2264000000000</v>
      </c>
      <c r="T477" s="123">
        <v>2478000000000</v>
      </c>
      <c r="U477" s="123">
        <v>2467358875997</v>
      </c>
    </row>
    <row r="478" spans="1:21" x14ac:dyDescent="0.35">
      <c r="A478" s="111" t="s">
        <v>132</v>
      </c>
      <c r="B478" s="419"/>
      <c r="C478" s="114" t="s">
        <v>61</v>
      </c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</row>
    <row r="479" spans="1:21" x14ac:dyDescent="0.35">
      <c r="A479" s="111" t="s">
        <v>132</v>
      </c>
      <c r="B479" s="419"/>
      <c r="C479" s="114" t="s">
        <v>62</v>
      </c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</row>
    <row r="480" spans="1:21" x14ac:dyDescent="0.35">
      <c r="A480" s="111" t="s">
        <v>132</v>
      </c>
      <c r="B480" s="423"/>
      <c r="C480" s="133" t="s">
        <v>63</v>
      </c>
      <c r="D480" s="134"/>
      <c r="E480" s="134">
        <v>19000000</v>
      </c>
      <c r="F480" s="134">
        <v>40000000</v>
      </c>
      <c r="G480" s="134">
        <v>16000000</v>
      </c>
      <c r="H480" s="134">
        <v>8000000</v>
      </c>
      <c r="I480" s="134">
        <v>36000000</v>
      </c>
      <c r="J480" s="134">
        <v>237000000</v>
      </c>
      <c r="K480" s="134">
        <v>232000000</v>
      </c>
      <c r="L480" s="134">
        <v>138000000</v>
      </c>
      <c r="M480" s="134">
        <v>249000000</v>
      </c>
      <c r="N480" s="134">
        <v>339000000</v>
      </c>
      <c r="O480" s="134">
        <v>333000000</v>
      </c>
      <c r="P480" s="134">
        <v>533000000</v>
      </c>
      <c r="Q480" s="134">
        <v>540000000</v>
      </c>
      <c r="R480" s="134">
        <v>475000000</v>
      </c>
      <c r="S480" s="150">
        <v>289000000000</v>
      </c>
      <c r="T480" s="150">
        <v>190000000000</v>
      </c>
      <c r="U480" s="150">
        <v>245778159809</v>
      </c>
    </row>
    <row r="481" spans="1:21" x14ac:dyDescent="0.35">
      <c r="A481" s="111" t="s">
        <v>132</v>
      </c>
      <c r="B481" s="421" t="s">
        <v>94</v>
      </c>
      <c r="C481" s="135" t="s">
        <v>59</v>
      </c>
      <c r="D481" s="131"/>
      <c r="E481" s="131">
        <f t="shared" ref="E481:U481" si="503">SUM(E482:E485)</f>
        <v>900607000000</v>
      </c>
      <c r="F481" s="131">
        <f t="shared" si="503"/>
        <v>1511339000000</v>
      </c>
      <c r="G481" s="131">
        <f t="shared" si="503"/>
        <v>1716164000000</v>
      </c>
      <c r="H481" s="131">
        <f t="shared" si="503"/>
        <v>1037402000000</v>
      </c>
      <c r="I481" s="131">
        <f t="shared" si="503"/>
        <v>1227408000000</v>
      </c>
      <c r="J481" s="131">
        <f t="shared" si="503"/>
        <v>1339348000000</v>
      </c>
      <c r="K481" s="131">
        <f t="shared" si="503"/>
        <v>1866142000000</v>
      </c>
      <c r="L481" s="131">
        <f t="shared" si="503"/>
        <v>2301240000000</v>
      </c>
      <c r="M481" s="131">
        <f t="shared" si="503"/>
        <v>2705144000000</v>
      </c>
      <c r="N481" s="131">
        <f t="shared" si="503"/>
        <v>3545872000000</v>
      </c>
      <c r="O481" s="131">
        <f t="shared" si="503"/>
        <v>3872727000000</v>
      </c>
      <c r="P481" s="131">
        <f t="shared" si="503"/>
        <v>4079826000000</v>
      </c>
      <c r="Q481" s="131">
        <f t="shared" si="503"/>
        <v>4856575000000</v>
      </c>
      <c r="R481" s="131">
        <f t="shared" si="503"/>
        <v>5572720000000</v>
      </c>
      <c r="S481" s="131">
        <f t="shared" si="503"/>
        <v>5306000000000</v>
      </c>
      <c r="T481" s="131">
        <f>SUM(T482:T485)</f>
        <v>5222000000000</v>
      </c>
      <c r="U481" s="131">
        <f t="shared" si="503"/>
        <v>3931132063823.0005</v>
      </c>
    </row>
    <row r="482" spans="1:21" x14ac:dyDescent="0.35">
      <c r="A482" s="111" t="s">
        <v>132</v>
      </c>
      <c r="B482" s="421"/>
      <c r="C482" s="114" t="s">
        <v>60</v>
      </c>
      <c r="D482" s="131"/>
      <c r="E482" s="131">
        <f t="shared" ref="E482:J482" si="504">E437-E472-E477</f>
        <v>359000000000</v>
      </c>
      <c r="F482" s="131">
        <f t="shared" si="504"/>
        <v>670000000000</v>
      </c>
      <c r="G482" s="131">
        <f t="shared" si="504"/>
        <v>681000000000</v>
      </c>
      <c r="H482" s="131">
        <f t="shared" si="504"/>
        <v>323000000000</v>
      </c>
      <c r="I482" s="131">
        <f t="shared" si="504"/>
        <v>431000000000</v>
      </c>
      <c r="J482" s="131">
        <f t="shared" si="504"/>
        <v>461000000000</v>
      </c>
      <c r="K482" s="131">
        <f>K437-K472-K477</f>
        <v>703000000000</v>
      </c>
      <c r="L482" s="131">
        <f t="shared" ref="L482:S482" si="505">L437-L472-L477</f>
        <v>1090000000000</v>
      </c>
      <c r="M482" s="131">
        <f t="shared" si="505"/>
        <v>1281000000000</v>
      </c>
      <c r="N482" s="131">
        <f t="shared" si="505"/>
        <v>1575000000000</v>
      </c>
      <c r="O482" s="131">
        <f t="shared" si="505"/>
        <v>1755000000000</v>
      </c>
      <c r="P482" s="131">
        <f t="shared" si="505"/>
        <v>1997000000000</v>
      </c>
      <c r="Q482" s="131">
        <f t="shared" si="505"/>
        <v>2476000000000</v>
      </c>
      <c r="R482" s="131">
        <f t="shared" si="505"/>
        <v>3037000000000</v>
      </c>
      <c r="S482" s="131">
        <f t="shared" si="505"/>
        <v>3554000000000</v>
      </c>
      <c r="T482" s="131">
        <f>T437-T472-T477</f>
        <v>3802000000000</v>
      </c>
      <c r="U482" s="131">
        <f>U437-U472-U477</f>
        <v>2545000263308</v>
      </c>
    </row>
    <row r="483" spans="1:21" x14ac:dyDescent="0.35">
      <c r="A483" s="111" t="s">
        <v>132</v>
      </c>
      <c r="B483" s="421"/>
      <c r="C483" s="114" t="s">
        <v>61</v>
      </c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</row>
    <row r="484" spans="1:21" x14ac:dyDescent="0.35">
      <c r="A484" s="111" t="s">
        <v>132</v>
      </c>
      <c r="B484" s="421"/>
      <c r="C484" s="114" t="s">
        <v>62</v>
      </c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</row>
    <row r="485" spans="1:21" x14ac:dyDescent="0.35">
      <c r="A485" s="111" t="s">
        <v>132</v>
      </c>
      <c r="B485" s="424"/>
      <c r="C485" s="139" t="s">
        <v>63</v>
      </c>
      <c r="D485" s="140"/>
      <c r="E485" s="140">
        <f t="shared" ref="E485:U485" si="506">E440-E475-E480</f>
        <v>541607000000</v>
      </c>
      <c r="F485" s="140">
        <f t="shared" si="506"/>
        <v>841339000000</v>
      </c>
      <c r="G485" s="140">
        <f t="shared" si="506"/>
        <v>1035164000000</v>
      </c>
      <c r="H485" s="140">
        <f t="shared" si="506"/>
        <v>714402000000</v>
      </c>
      <c r="I485" s="140">
        <f t="shared" si="506"/>
        <v>796408000000</v>
      </c>
      <c r="J485" s="140">
        <f t="shared" si="506"/>
        <v>878348000000</v>
      </c>
      <c r="K485" s="140">
        <f t="shared" si="506"/>
        <v>1163142000000</v>
      </c>
      <c r="L485" s="140">
        <f t="shared" si="506"/>
        <v>1211240000000</v>
      </c>
      <c r="M485" s="140">
        <f t="shared" si="506"/>
        <v>1424144000000</v>
      </c>
      <c r="N485" s="140">
        <f t="shared" si="506"/>
        <v>1970872000000</v>
      </c>
      <c r="O485" s="140">
        <f t="shared" si="506"/>
        <v>2117727000000</v>
      </c>
      <c r="P485" s="140">
        <f t="shared" si="506"/>
        <v>2082826000000</v>
      </c>
      <c r="Q485" s="140">
        <f t="shared" si="506"/>
        <v>2380575000000</v>
      </c>
      <c r="R485" s="140">
        <f t="shared" si="506"/>
        <v>2535720000000</v>
      </c>
      <c r="S485" s="140">
        <f t="shared" si="506"/>
        <v>1752000000000</v>
      </c>
      <c r="T485" s="140">
        <f t="shared" si="506"/>
        <v>1420000000000</v>
      </c>
      <c r="U485" s="140">
        <f t="shared" si="506"/>
        <v>1386131800515.0005</v>
      </c>
    </row>
    <row r="486" spans="1:21" x14ac:dyDescent="0.35">
      <c r="A486" s="111" t="s">
        <v>132</v>
      </c>
    </row>
    <row r="487" spans="1:21" x14ac:dyDescent="0.35">
      <c r="A487" s="111" t="s">
        <v>132</v>
      </c>
    </row>
    <row r="488" spans="1:21" x14ac:dyDescent="0.35">
      <c r="A488" s="111" t="s">
        <v>132</v>
      </c>
      <c r="B488" s="117" t="s">
        <v>103</v>
      </c>
      <c r="C488" s="117" t="s">
        <v>58</v>
      </c>
      <c r="D488" s="118">
        <v>1999</v>
      </c>
      <c r="E488" s="118">
        <v>2000</v>
      </c>
      <c r="F488" s="118">
        <v>2001</v>
      </c>
      <c r="G488" s="118">
        <v>2002</v>
      </c>
      <c r="H488" s="118">
        <v>2003</v>
      </c>
      <c r="I488" s="118">
        <v>2004</v>
      </c>
      <c r="J488" s="118">
        <v>2005</v>
      </c>
      <c r="K488" s="118">
        <v>2006</v>
      </c>
      <c r="L488" s="118">
        <v>2007</v>
      </c>
      <c r="M488" s="118">
        <v>2008</v>
      </c>
      <c r="N488" s="118">
        <v>2009</v>
      </c>
      <c r="O488" s="118">
        <v>2010</v>
      </c>
      <c r="P488" s="118">
        <v>2011</v>
      </c>
      <c r="Q488" s="118">
        <v>2012</v>
      </c>
      <c r="R488" s="118">
        <v>2013</v>
      </c>
      <c r="S488" s="118">
        <v>2014</v>
      </c>
      <c r="T488" s="118">
        <v>2015</v>
      </c>
      <c r="U488" s="118">
        <v>2016</v>
      </c>
    </row>
    <row r="489" spans="1:21" ht="15" customHeight="1" x14ac:dyDescent="0.35">
      <c r="A489" s="111" t="s">
        <v>132</v>
      </c>
      <c r="B489" s="415" t="s">
        <v>0</v>
      </c>
      <c r="C489" s="120" t="s">
        <v>125</v>
      </c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</row>
    <row r="490" spans="1:21" ht="15" customHeight="1" x14ac:dyDescent="0.35">
      <c r="A490" s="111" t="s">
        <v>132</v>
      </c>
      <c r="B490" s="416"/>
      <c r="C490" s="120" t="s">
        <v>124</v>
      </c>
      <c r="D490" s="124"/>
    </row>
    <row r="491" spans="1:21" ht="15" customHeight="1" x14ac:dyDescent="0.35">
      <c r="A491" s="111" t="s">
        <v>132</v>
      </c>
      <c r="B491" s="416"/>
      <c r="C491" s="258" t="s">
        <v>126</v>
      </c>
      <c r="D491" s="124"/>
    </row>
    <row r="492" spans="1:21" ht="15" customHeight="1" x14ac:dyDescent="0.35">
      <c r="A492" s="111" t="s">
        <v>132</v>
      </c>
      <c r="B492" s="416"/>
      <c r="C492" s="120" t="s">
        <v>123</v>
      </c>
      <c r="D492" s="122"/>
      <c r="E492" s="124">
        <f>((E12+E15)/E412)*100</f>
        <v>54.795958535625246</v>
      </c>
      <c r="F492" s="124">
        <f t="shared" ref="F492:R492" si="507">((F12+F15)/F412)*100</f>
        <v>62.658062265631806</v>
      </c>
      <c r="G492" s="124">
        <f t="shared" si="507"/>
        <v>51.706950061130442</v>
      </c>
      <c r="H492" s="124">
        <f t="shared" si="507"/>
        <v>63.546083463512602</v>
      </c>
      <c r="I492" s="124">
        <f t="shared" si="507"/>
        <v>61.453113815318538</v>
      </c>
      <c r="J492" s="124">
        <f t="shared" si="507"/>
        <v>64.716157205240179</v>
      </c>
      <c r="K492" s="124">
        <f t="shared" si="507"/>
        <v>61.779825088457173</v>
      </c>
      <c r="L492" s="124">
        <f t="shared" si="507"/>
        <v>69.845655487804876</v>
      </c>
      <c r="M492" s="124">
        <f t="shared" si="507"/>
        <v>74.927562477363267</v>
      </c>
      <c r="N492" s="124">
        <f t="shared" si="507"/>
        <v>73.676616755907531</v>
      </c>
      <c r="O492" s="124">
        <f t="shared" si="507"/>
        <v>70.530291231895347</v>
      </c>
      <c r="P492" s="124">
        <f t="shared" si="507"/>
        <v>65.711068504823643</v>
      </c>
      <c r="Q492" s="124">
        <f t="shared" si="507"/>
        <v>67.976259257313927</v>
      </c>
      <c r="R492" s="124">
        <f t="shared" si="507"/>
        <v>70.909132566558213</v>
      </c>
      <c r="S492" s="124">
        <f>((S12+S15)/S412)*100</f>
        <v>72.79348950137134</v>
      </c>
      <c r="T492" s="124">
        <f>((T12+T15)/T412)*100</f>
        <v>72.814459609000366</v>
      </c>
      <c r="U492" s="124">
        <f>((U12+U15)/U412)*100</f>
        <v>72.805200132772725</v>
      </c>
    </row>
    <row r="493" spans="1:21" ht="15" customHeight="1" x14ac:dyDescent="0.35">
      <c r="A493" s="111" t="s">
        <v>132</v>
      </c>
      <c r="B493" s="416"/>
      <c r="C493" s="114" t="s">
        <v>117</v>
      </c>
      <c r="D493" s="125"/>
      <c r="E493" s="124">
        <f>(E12/E414)*100</f>
        <v>49.507948523845577</v>
      </c>
      <c r="F493" s="124">
        <f t="shared" ref="F493:R493" si="508">(F12/F414)*100</f>
        <v>59.617599631421335</v>
      </c>
      <c r="G493" s="124">
        <f t="shared" si="508"/>
        <v>46.976986087634899</v>
      </c>
      <c r="H493" s="124">
        <f t="shared" si="508"/>
        <v>60.899378089618885</v>
      </c>
      <c r="I493" s="124">
        <f t="shared" si="508"/>
        <v>58.613761928679054</v>
      </c>
      <c r="J493" s="124">
        <f t="shared" si="508"/>
        <v>63.890404977622531</v>
      </c>
      <c r="K493" s="124">
        <f t="shared" si="508"/>
        <v>58.206177893561595</v>
      </c>
      <c r="L493" s="124">
        <f t="shared" si="508"/>
        <v>68.797668506231787</v>
      </c>
      <c r="M493" s="124">
        <f t="shared" si="508"/>
        <v>73.245776297940552</v>
      </c>
      <c r="N493" s="124">
        <f t="shared" si="508"/>
        <v>71.808937085952991</v>
      </c>
      <c r="O493" s="124">
        <f t="shared" si="508"/>
        <v>68.785365049717086</v>
      </c>
      <c r="P493" s="124">
        <f t="shared" si="508"/>
        <v>66.64003834478352</v>
      </c>
      <c r="Q493" s="124">
        <f t="shared" si="508"/>
        <v>66.144001072134557</v>
      </c>
      <c r="R493" s="124">
        <f t="shared" si="508"/>
        <v>68.238106208962108</v>
      </c>
      <c r="S493" s="124">
        <f>(S12/S414)*100</f>
        <v>72.146615859190717</v>
      </c>
      <c r="T493" s="124">
        <f>(T12/T414)*100</f>
        <v>72.454501975986105</v>
      </c>
      <c r="U493" s="124">
        <f>(U12/U414)*100</f>
        <v>71.538721199321813</v>
      </c>
    </row>
    <row r="494" spans="1:21" ht="15" customHeight="1" x14ac:dyDescent="0.35">
      <c r="A494" s="111" t="s">
        <v>132</v>
      </c>
      <c r="B494" s="416"/>
      <c r="C494" s="258" t="s">
        <v>118</v>
      </c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4"/>
      <c r="T494" s="124"/>
      <c r="U494" s="124"/>
    </row>
    <row r="495" spans="1:21" ht="15" customHeight="1" x14ac:dyDescent="0.35">
      <c r="A495" s="111" t="s">
        <v>132</v>
      </c>
      <c r="B495" s="416"/>
      <c r="C495" s="258" t="s">
        <v>119</v>
      </c>
      <c r="D495" s="125"/>
      <c r="S495" s="124"/>
      <c r="T495" s="124"/>
      <c r="U495" s="124"/>
    </row>
    <row r="496" spans="1:21" ht="15" customHeight="1" x14ac:dyDescent="0.35">
      <c r="A496" s="111" t="s">
        <v>132</v>
      </c>
      <c r="B496" s="416"/>
      <c r="C496" s="258" t="s">
        <v>120</v>
      </c>
      <c r="D496" s="126"/>
      <c r="E496" s="124">
        <f t="shared" ref="E496:R496" si="509">(E15/E417)*100</f>
        <v>66.752246469833125</v>
      </c>
      <c r="F496" s="124">
        <f t="shared" si="509"/>
        <v>72.136445242369845</v>
      </c>
      <c r="G496" s="124">
        <f t="shared" si="509"/>
        <v>64.072059823249489</v>
      </c>
      <c r="H496" s="124">
        <f t="shared" si="509"/>
        <v>69.713861018208846</v>
      </c>
      <c r="I496" s="124">
        <f t="shared" si="509"/>
        <v>68.493150684931507</v>
      </c>
      <c r="J496" s="124">
        <f t="shared" si="509"/>
        <v>66.919044845661034</v>
      </c>
      <c r="K496" s="124">
        <f t="shared" si="509"/>
        <v>70.857953202552594</v>
      </c>
      <c r="L496" s="124">
        <f t="shared" si="509"/>
        <v>73.319630010277493</v>
      </c>
      <c r="M496" s="124">
        <f t="shared" si="509"/>
        <v>79.574105621805785</v>
      </c>
      <c r="N496" s="124">
        <f t="shared" si="509"/>
        <v>79.586114819759672</v>
      </c>
      <c r="O496" s="124">
        <f t="shared" si="509"/>
        <v>74.776099451944916</v>
      </c>
      <c r="P496" s="124">
        <f t="shared" si="509"/>
        <v>62.738080020452514</v>
      </c>
      <c r="Q496" s="124">
        <f t="shared" si="509"/>
        <v>74.620337747539793</v>
      </c>
      <c r="R496" s="124">
        <f t="shared" si="509"/>
        <v>81.30464021519839</v>
      </c>
      <c r="S496" s="124">
        <f t="shared" ref="S496:T496" si="510">(S15/S417)*100</f>
        <v>77.019475021168503</v>
      </c>
      <c r="T496" s="124">
        <f t="shared" si="510"/>
        <v>75.062893081761004</v>
      </c>
      <c r="U496" s="124">
        <f t="shared" ref="U496" si="511">(U15/U417)*100</f>
        <v>78.276619491060657</v>
      </c>
    </row>
    <row r="497" spans="1:21" ht="15" customHeight="1" x14ac:dyDescent="0.35">
      <c r="A497" s="111" t="s">
        <v>132</v>
      </c>
      <c r="B497" s="416"/>
      <c r="C497" s="120" t="s">
        <v>121</v>
      </c>
      <c r="D497" s="125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</row>
    <row r="498" spans="1:21" ht="15" customHeight="1" x14ac:dyDescent="0.35">
      <c r="A498" s="111" t="s">
        <v>132</v>
      </c>
      <c r="B498" s="416"/>
      <c r="C498" s="120" t="s">
        <v>122</v>
      </c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</row>
    <row r="499" spans="1:21" ht="15" customHeight="1" x14ac:dyDescent="0.35">
      <c r="A499" s="111" t="s">
        <v>132</v>
      </c>
      <c r="B499" s="417"/>
      <c r="C499" s="127" t="s">
        <v>116</v>
      </c>
      <c r="D499" s="128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</row>
    <row r="500" spans="1:21" x14ac:dyDescent="0.35">
      <c r="A500" s="111" t="s">
        <v>132</v>
      </c>
      <c r="B500" s="419" t="s">
        <v>4</v>
      </c>
      <c r="C500" s="120" t="s">
        <v>59</v>
      </c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</row>
    <row r="501" spans="1:21" x14ac:dyDescent="0.35">
      <c r="A501" s="111" t="s">
        <v>132</v>
      </c>
      <c r="B501" s="419"/>
      <c r="C501" s="258" t="s">
        <v>60</v>
      </c>
      <c r="D501" s="126"/>
      <c r="E501" s="126">
        <f>+(E20/E422)*100</f>
        <v>53.70407171171211</v>
      </c>
      <c r="F501" s="126">
        <f t="shared" ref="F501:U501" si="512">+(F20/F422)*100</f>
        <v>58.649926971845481</v>
      </c>
      <c r="G501" s="126">
        <f t="shared" si="512"/>
        <v>44.797410498413306</v>
      </c>
      <c r="H501" s="126">
        <f t="shared" si="512"/>
        <v>64.102115622696118</v>
      </c>
      <c r="I501" s="126">
        <f t="shared" si="512"/>
        <v>59.460580317476762</v>
      </c>
      <c r="J501" s="126">
        <f t="shared" si="512"/>
        <v>59.738333214580244</v>
      </c>
      <c r="K501" s="126">
        <f t="shared" si="512"/>
        <v>36.143736029247727</v>
      </c>
      <c r="L501" s="126">
        <f t="shared" si="512"/>
        <v>61.868712745885212</v>
      </c>
      <c r="M501" s="126">
        <f t="shared" si="512"/>
        <v>58.361673607245059</v>
      </c>
      <c r="N501" s="126">
        <f t="shared" si="512"/>
        <v>53.35472399007601</v>
      </c>
      <c r="O501" s="126">
        <f t="shared" si="512"/>
        <v>54.48685411854516</v>
      </c>
      <c r="P501" s="126">
        <f t="shared" si="512"/>
        <v>54.911936066762266</v>
      </c>
      <c r="Q501" s="126">
        <f t="shared" si="512"/>
        <v>35.619960353648416</v>
      </c>
      <c r="R501" s="126">
        <f t="shared" si="512"/>
        <v>46.224610185482319</v>
      </c>
      <c r="S501" s="126">
        <f>+(S20/S422)*100</f>
        <v>36.153596820680761</v>
      </c>
      <c r="T501" s="126">
        <f t="shared" si="512"/>
        <v>27.937014992917291</v>
      </c>
      <c r="U501" s="126">
        <f t="shared" si="512"/>
        <v>36.658583842928977</v>
      </c>
    </row>
    <row r="502" spans="1:21" x14ac:dyDescent="0.35">
      <c r="A502" s="111" t="s">
        <v>132</v>
      </c>
      <c r="B502" s="419"/>
      <c r="C502" s="258" t="s">
        <v>61</v>
      </c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</row>
    <row r="503" spans="1:21" x14ac:dyDescent="0.35">
      <c r="A503" s="111" t="s">
        <v>132</v>
      </c>
      <c r="B503" s="419"/>
      <c r="C503" s="258" t="s">
        <v>62</v>
      </c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</row>
    <row r="504" spans="1:21" x14ac:dyDescent="0.35">
      <c r="A504" s="111" t="s">
        <v>132</v>
      </c>
      <c r="B504" s="423"/>
      <c r="C504" s="259" t="s">
        <v>63</v>
      </c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</row>
    <row r="505" spans="1:21" x14ac:dyDescent="0.35">
      <c r="A505" s="111" t="s">
        <v>132</v>
      </c>
      <c r="B505" s="419" t="s">
        <v>5</v>
      </c>
      <c r="C505" s="130" t="s">
        <v>59</v>
      </c>
      <c r="D505" s="152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</row>
    <row r="506" spans="1:21" x14ac:dyDescent="0.35">
      <c r="A506" s="111" t="s">
        <v>132</v>
      </c>
      <c r="B506" s="419"/>
      <c r="C506" s="114" t="s">
        <v>60</v>
      </c>
      <c r="D506" s="131"/>
      <c r="E506" s="126">
        <f>+(E25/E427)*100</f>
        <v>52.052365109255319</v>
      </c>
      <c r="F506" s="126">
        <f t="shared" ref="F506:U506" si="513">+(F25/F427)*100</f>
        <v>51.976866528502306</v>
      </c>
      <c r="G506" s="126">
        <f t="shared" si="513"/>
        <v>50.129591620729194</v>
      </c>
      <c r="H506" s="126">
        <f t="shared" si="513"/>
        <v>49.214304245318033</v>
      </c>
      <c r="I506" s="126">
        <f t="shared" si="513"/>
        <v>43.301698460543882</v>
      </c>
      <c r="J506" s="126">
        <f t="shared" si="513"/>
        <v>52.15629812352536</v>
      </c>
      <c r="K506" s="126">
        <f t="shared" si="513"/>
        <v>62.616020330959863</v>
      </c>
      <c r="L506" s="126">
        <f t="shared" si="513"/>
        <v>80.172603451666077</v>
      </c>
      <c r="M506" s="126">
        <f t="shared" si="513"/>
        <v>83.399627743120831</v>
      </c>
      <c r="N506" s="126">
        <f t="shared" si="513"/>
        <v>68.260050749665908</v>
      </c>
      <c r="O506" s="126">
        <f t="shared" si="513"/>
        <v>60.948537974599404</v>
      </c>
      <c r="P506" s="126">
        <f t="shared" si="513"/>
        <v>61.021135254853398</v>
      </c>
      <c r="Q506" s="126">
        <f t="shared" si="513"/>
        <v>65.899902063518198</v>
      </c>
      <c r="R506" s="126">
        <f t="shared" si="513"/>
        <v>68.342870415984748</v>
      </c>
      <c r="S506" s="126">
        <f t="shared" si="513"/>
        <v>60.176441076416467</v>
      </c>
      <c r="T506" s="126">
        <f t="shared" si="513"/>
        <v>57.447489393717923</v>
      </c>
      <c r="U506" s="126">
        <f t="shared" si="513"/>
        <v>56.420859046274387</v>
      </c>
    </row>
    <row r="507" spans="1:21" x14ac:dyDescent="0.35">
      <c r="A507" s="111" t="s">
        <v>132</v>
      </c>
      <c r="B507" s="419"/>
      <c r="C507" s="114" t="s">
        <v>61</v>
      </c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</row>
    <row r="508" spans="1:21" x14ac:dyDescent="0.35">
      <c r="A508" s="111" t="s">
        <v>132</v>
      </c>
      <c r="B508" s="419"/>
      <c r="C508" s="114" t="s">
        <v>62</v>
      </c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</row>
    <row r="509" spans="1:21" x14ac:dyDescent="0.35">
      <c r="A509" s="111" t="s">
        <v>132</v>
      </c>
      <c r="B509" s="423"/>
      <c r="C509" s="133" t="s">
        <v>63</v>
      </c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</row>
    <row r="510" spans="1:21" x14ac:dyDescent="0.35">
      <c r="A510" s="111" t="s">
        <v>132</v>
      </c>
      <c r="B510" s="419" t="s">
        <v>6</v>
      </c>
      <c r="C510" s="130" t="s">
        <v>59</v>
      </c>
      <c r="D510" s="152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</row>
    <row r="511" spans="1:21" x14ac:dyDescent="0.35">
      <c r="A511" s="111" t="s">
        <v>132</v>
      </c>
      <c r="B511" s="419"/>
      <c r="C511" s="114" t="s">
        <v>60</v>
      </c>
      <c r="D511" s="131"/>
      <c r="E511" s="126">
        <f>+(E30/E432)*100</f>
        <v>26.909631130678257</v>
      </c>
      <c r="F511" s="126">
        <f t="shared" ref="F511:U511" si="514">+(F30/F432)*100</f>
        <v>57.064752779059091</v>
      </c>
      <c r="G511" s="126">
        <f t="shared" si="514"/>
        <v>27.410988083120881</v>
      </c>
      <c r="H511" s="126">
        <f t="shared" si="514"/>
        <v>49.392016800090097</v>
      </c>
      <c r="I511" s="126">
        <f t="shared" si="514"/>
        <v>42.002214639779339</v>
      </c>
      <c r="J511" s="126">
        <f t="shared" si="514"/>
        <v>54.713887283910999</v>
      </c>
      <c r="K511" s="126">
        <f t="shared" si="514"/>
        <v>52.279080971634492</v>
      </c>
      <c r="L511" s="126">
        <f t="shared" si="514"/>
        <v>60.639148335223048</v>
      </c>
      <c r="M511" s="126">
        <f t="shared" si="514"/>
        <v>49.570854393417989</v>
      </c>
      <c r="N511" s="126">
        <f t="shared" si="514"/>
        <v>66.167578668683163</v>
      </c>
      <c r="O511" s="126">
        <f t="shared" si="514"/>
        <v>45.008073975592517</v>
      </c>
      <c r="P511" s="126">
        <f t="shared" si="514"/>
        <v>43.23360111254047</v>
      </c>
      <c r="Q511" s="126">
        <f t="shared" si="514"/>
        <v>37.38635015214669</v>
      </c>
      <c r="R511" s="126">
        <f t="shared" si="514"/>
        <v>37.754819809572894</v>
      </c>
      <c r="S511" s="126">
        <f t="shared" si="514"/>
        <v>42.066866706591632</v>
      </c>
      <c r="T511" s="126">
        <f t="shared" si="514"/>
        <v>40.29687233794845</v>
      </c>
      <c r="U511" s="126">
        <f t="shared" si="514"/>
        <v>35.050047656825292</v>
      </c>
    </row>
    <row r="512" spans="1:21" x14ac:dyDescent="0.35">
      <c r="A512" s="111" t="s">
        <v>132</v>
      </c>
      <c r="B512" s="419"/>
      <c r="C512" s="114" t="s">
        <v>61</v>
      </c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</row>
    <row r="513" spans="1:21" x14ac:dyDescent="0.35">
      <c r="A513" s="111" t="s">
        <v>132</v>
      </c>
      <c r="B513" s="419"/>
      <c r="C513" s="114" t="s">
        <v>62</v>
      </c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</row>
    <row r="514" spans="1:21" x14ac:dyDescent="0.35">
      <c r="A514" s="111" t="s">
        <v>132</v>
      </c>
      <c r="B514" s="423"/>
      <c r="C514" s="133" t="s">
        <v>63</v>
      </c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</row>
    <row r="515" spans="1:21" x14ac:dyDescent="0.35">
      <c r="A515" s="111" t="s">
        <v>132</v>
      </c>
      <c r="B515" s="418" t="s">
        <v>7</v>
      </c>
      <c r="C515" s="135" t="s">
        <v>59</v>
      </c>
      <c r="D515" s="152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</row>
    <row r="516" spans="1:21" x14ac:dyDescent="0.35">
      <c r="A516" s="111" t="s">
        <v>132</v>
      </c>
      <c r="B516" s="419"/>
      <c r="C516" s="114" t="s">
        <v>60</v>
      </c>
      <c r="D516" s="131"/>
      <c r="E516" s="126">
        <f>+(E35/E437)*100</f>
        <v>44.966965145665569</v>
      </c>
      <c r="F516" s="126">
        <f t="shared" ref="F516:U516" si="515">+(F35/F437)*100</f>
        <v>60.403309410062114</v>
      </c>
      <c r="G516" s="126">
        <f t="shared" si="515"/>
        <v>41.507313405456536</v>
      </c>
      <c r="H516" s="126">
        <f t="shared" si="515"/>
        <v>64.650284227092001</v>
      </c>
      <c r="I516" s="126">
        <f t="shared" si="515"/>
        <v>69.449598534906428</v>
      </c>
      <c r="J516" s="126">
        <f t="shared" si="515"/>
        <v>71.227372697168363</v>
      </c>
      <c r="K516" s="126">
        <f t="shared" si="515"/>
        <v>60.032089508530476</v>
      </c>
      <c r="L516" s="126">
        <f t="shared" si="515"/>
        <v>66.222057889951756</v>
      </c>
      <c r="M516" s="126">
        <f t="shared" si="515"/>
        <v>84.121533507928504</v>
      </c>
      <c r="N516" s="126">
        <f t="shared" si="515"/>
        <v>81.157083688062443</v>
      </c>
      <c r="O516" s="126">
        <f t="shared" si="515"/>
        <v>73.015678413485702</v>
      </c>
      <c r="P516" s="126">
        <f t="shared" si="515"/>
        <v>76.943121675910632</v>
      </c>
      <c r="Q516" s="126">
        <f t="shared" si="515"/>
        <v>73.972963153820388</v>
      </c>
      <c r="R516" s="126">
        <f t="shared" si="515"/>
        <v>71.349471893175604</v>
      </c>
      <c r="S516" s="126">
        <f t="shared" si="515"/>
        <v>73.30372423289046</v>
      </c>
      <c r="T516" s="126">
        <f t="shared" si="515"/>
        <v>70.489682693066811</v>
      </c>
      <c r="U516" s="126">
        <f t="shared" si="515"/>
        <v>66.783050531683159</v>
      </c>
    </row>
    <row r="517" spans="1:21" x14ac:dyDescent="0.35">
      <c r="A517" s="111" t="s">
        <v>132</v>
      </c>
      <c r="B517" s="419"/>
      <c r="C517" s="114" t="s">
        <v>61</v>
      </c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</row>
    <row r="518" spans="1:21" x14ac:dyDescent="0.35">
      <c r="A518" s="111" t="s">
        <v>132</v>
      </c>
      <c r="B518" s="419"/>
      <c r="C518" s="114" t="s">
        <v>62</v>
      </c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</row>
    <row r="519" spans="1:21" x14ac:dyDescent="0.35">
      <c r="A519" s="111" t="s">
        <v>132</v>
      </c>
      <c r="B519" s="423"/>
      <c r="C519" s="133" t="s">
        <v>63</v>
      </c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</row>
    <row r="520" spans="1:21" x14ac:dyDescent="0.35">
      <c r="A520" s="111" t="s">
        <v>132</v>
      </c>
      <c r="B520" s="418" t="s">
        <v>8</v>
      </c>
      <c r="C520" s="135" t="s">
        <v>59</v>
      </c>
      <c r="D520" s="152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</row>
    <row r="521" spans="1:21" x14ac:dyDescent="0.35">
      <c r="A521" s="111" t="s">
        <v>132</v>
      </c>
      <c r="B521" s="419"/>
      <c r="C521" s="114" t="s">
        <v>60</v>
      </c>
      <c r="D521" s="131"/>
      <c r="E521" s="126">
        <f>+(E40/E442)*100</f>
        <v>19.366042028562497</v>
      </c>
      <c r="F521" s="126">
        <f t="shared" ref="F521:U521" si="516">+(F40/F442)*100</f>
        <v>47.453752632403223</v>
      </c>
      <c r="G521" s="126">
        <f t="shared" si="516"/>
        <v>40.769091717121206</v>
      </c>
      <c r="H521" s="126">
        <f t="shared" si="516"/>
        <v>70.055426657788473</v>
      </c>
      <c r="I521" s="126">
        <f t="shared" si="516"/>
        <v>38.164285573390799</v>
      </c>
      <c r="J521" s="126">
        <f t="shared" si="516"/>
        <v>72.398747040845066</v>
      </c>
      <c r="K521" s="126">
        <f t="shared" si="516"/>
        <v>76.766854990663646</v>
      </c>
      <c r="L521" s="126">
        <f t="shared" si="516"/>
        <v>294.59276090104044</v>
      </c>
      <c r="M521" s="126">
        <f t="shared" si="516"/>
        <v>89.600096170573636</v>
      </c>
      <c r="N521" s="126">
        <f t="shared" si="516"/>
        <v>70.060109229482265</v>
      </c>
      <c r="O521" s="126">
        <f t="shared" si="516"/>
        <v>112.11597527272512</v>
      </c>
      <c r="P521" s="126">
        <f t="shared" si="516"/>
        <v>81.661233685511547</v>
      </c>
      <c r="Q521" s="126">
        <f t="shared" si="516"/>
        <v>67.083669501199324</v>
      </c>
      <c r="R521" s="126">
        <f t="shared" si="516"/>
        <v>47.747675279895994</v>
      </c>
      <c r="S521" s="126">
        <f t="shared" si="516"/>
        <v>50.504548462944463</v>
      </c>
      <c r="T521" s="126">
        <f t="shared" si="516"/>
        <v>44.157842092698409</v>
      </c>
      <c r="U521" s="126">
        <f t="shared" si="516"/>
        <v>41.296508779732243</v>
      </c>
    </row>
    <row r="522" spans="1:21" x14ac:dyDescent="0.35">
      <c r="A522" s="111" t="s">
        <v>132</v>
      </c>
      <c r="B522" s="419"/>
      <c r="C522" s="114" t="s">
        <v>61</v>
      </c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</row>
    <row r="523" spans="1:21" x14ac:dyDescent="0.35">
      <c r="A523" s="111" t="s">
        <v>132</v>
      </c>
      <c r="B523" s="419"/>
      <c r="C523" s="114" t="s">
        <v>62</v>
      </c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</row>
    <row r="524" spans="1:21" x14ac:dyDescent="0.35">
      <c r="A524" s="111" t="s">
        <v>132</v>
      </c>
      <c r="B524" s="423"/>
      <c r="C524" s="133" t="s">
        <v>63</v>
      </c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</row>
    <row r="525" spans="1:21" x14ac:dyDescent="0.35">
      <c r="A525" s="111" t="s">
        <v>132</v>
      </c>
      <c r="B525" s="418" t="s">
        <v>9</v>
      </c>
      <c r="C525" s="135" t="s">
        <v>59</v>
      </c>
      <c r="D525" s="152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</row>
    <row r="526" spans="1:21" x14ac:dyDescent="0.35">
      <c r="A526" s="111" t="s">
        <v>132</v>
      </c>
      <c r="B526" s="419"/>
      <c r="C526" s="114" t="s">
        <v>60</v>
      </c>
      <c r="D526" s="131"/>
      <c r="E526" s="126">
        <f>+(E45/E447)*100</f>
        <v>42.941505831468533</v>
      </c>
      <c r="F526" s="126">
        <f t="shared" ref="F526:U526" si="517">+(F45/F447)*100</f>
        <v>14.142925078999999</v>
      </c>
      <c r="G526" s="126">
        <f t="shared" si="517"/>
        <v>37.460569741486488</v>
      </c>
      <c r="H526" s="126">
        <f t="shared" si="517"/>
        <v>15.006789533744683</v>
      </c>
      <c r="I526" s="126">
        <f t="shared" si="517"/>
        <v>2.693391061723164</v>
      </c>
      <c r="J526" s="126">
        <f t="shared" si="517"/>
        <v>7.7863250064364271</v>
      </c>
      <c r="K526" s="126">
        <f t="shared" si="517"/>
        <v>27.006108654278769</v>
      </c>
      <c r="L526" s="126">
        <f t="shared" si="517"/>
        <v>42.962446521878881</v>
      </c>
      <c r="M526" s="126">
        <f t="shared" si="517"/>
        <v>28.852948107590908</v>
      </c>
      <c r="N526" s="126">
        <f t="shared" si="517"/>
        <v>23.869703499195825</v>
      </c>
      <c r="O526" s="126">
        <f t="shared" si="517"/>
        <v>19.445856700209301</v>
      </c>
      <c r="P526" s="126">
        <f t="shared" si="517"/>
        <v>57.319719184058748</v>
      </c>
      <c r="Q526" s="126">
        <f t="shared" si="517"/>
        <v>42.70690894467716</v>
      </c>
      <c r="R526" s="126">
        <f t="shared" si="517"/>
        <v>25.898743410101876</v>
      </c>
      <c r="S526" s="126">
        <f t="shared" si="517"/>
        <v>32.501100152632063</v>
      </c>
      <c r="T526" s="126">
        <f t="shared" si="517"/>
        <v>23.725672722566927</v>
      </c>
      <c r="U526" s="126">
        <f t="shared" si="517"/>
        <v>22.109144252663985</v>
      </c>
    </row>
    <row r="527" spans="1:21" x14ac:dyDescent="0.35">
      <c r="A527" s="111" t="s">
        <v>132</v>
      </c>
      <c r="B527" s="419"/>
      <c r="C527" s="114" t="s">
        <v>61</v>
      </c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</row>
    <row r="528" spans="1:21" x14ac:dyDescent="0.35">
      <c r="A528" s="111" t="s">
        <v>132</v>
      </c>
      <c r="B528" s="419"/>
      <c r="C528" s="114" t="s">
        <v>62</v>
      </c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</row>
    <row r="529" spans="1:21" x14ac:dyDescent="0.35">
      <c r="A529" s="111" t="s">
        <v>132</v>
      </c>
      <c r="B529" s="423"/>
      <c r="C529" s="133" t="s">
        <v>63</v>
      </c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</row>
    <row r="530" spans="1:21" x14ac:dyDescent="0.35">
      <c r="A530" s="111" t="s">
        <v>132</v>
      </c>
      <c r="B530" s="418" t="s">
        <v>1</v>
      </c>
      <c r="C530" s="135" t="s">
        <v>59</v>
      </c>
      <c r="D530" s="152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</row>
    <row r="531" spans="1:21" x14ac:dyDescent="0.35">
      <c r="A531" s="111" t="s">
        <v>132</v>
      </c>
      <c r="B531" s="419"/>
      <c r="C531" s="114" t="s">
        <v>60</v>
      </c>
      <c r="D531" s="131"/>
      <c r="E531" s="126">
        <f>+(E50/E452)*100</f>
        <v>54.519150957077954</v>
      </c>
      <c r="F531" s="126">
        <f t="shared" ref="F531:U531" si="518">+(F50/F452)*100</f>
        <v>74.571112040491101</v>
      </c>
      <c r="G531" s="126">
        <f t="shared" si="518"/>
        <v>66.976853241059672</v>
      </c>
      <c r="H531" s="126">
        <f t="shared" si="518"/>
        <v>69.955173385137229</v>
      </c>
      <c r="I531" s="126">
        <f t="shared" si="518"/>
        <v>71.335279276031244</v>
      </c>
      <c r="J531" s="126">
        <f t="shared" si="518"/>
        <v>81.413426147830677</v>
      </c>
      <c r="K531" s="126">
        <f t="shared" si="518"/>
        <v>64.398584783384365</v>
      </c>
      <c r="L531" s="126">
        <f t="shared" si="518"/>
        <v>64.908377563218522</v>
      </c>
      <c r="M531" s="126">
        <f t="shared" si="518"/>
        <v>66.384947858130388</v>
      </c>
      <c r="N531" s="126">
        <f t="shared" si="518"/>
        <v>69.357389912704349</v>
      </c>
      <c r="O531" s="126">
        <f t="shared" si="518"/>
        <v>80.044433604453502</v>
      </c>
      <c r="P531" s="126">
        <f t="shared" si="518"/>
        <v>70.308647924891915</v>
      </c>
      <c r="Q531" s="126">
        <f t="shared" si="518"/>
        <v>84.575851405527033</v>
      </c>
      <c r="R531" s="126">
        <f t="shared" si="518"/>
        <v>88.609963285267</v>
      </c>
      <c r="S531" s="126">
        <f t="shared" si="518"/>
        <v>90.093305180232193</v>
      </c>
      <c r="T531" s="126">
        <f t="shared" si="518"/>
        <v>92.959994829608689</v>
      </c>
      <c r="U531" s="126">
        <f t="shared" si="518"/>
        <v>95.176475573454724</v>
      </c>
    </row>
    <row r="532" spans="1:21" x14ac:dyDescent="0.35">
      <c r="A532" s="111" t="s">
        <v>132</v>
      </c>
      <c r="B532" s="419"/>
      <c r="C532" s="114" t="s">
        <v>61</v>
      </c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</row>
    <row r="533" spans="1:21" x14ac:dyDescent="0.35">
      <c r="A533" s="111" t="s">
        <v>132</v>
      </c>
      <c r="B533" s="419"/>
      <c r="C533" s="114" t="s">
        <v>62</v>
      </c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</row>
    <row r="534" spans="1:21" x14ac:dyDescent="0.35">
      <c r="A534" s="111" t="s">
        <v>132</v>
      </c>
      <c r="B534" s="423"/>
      <c r="C534" s="133" t="s">
        <v>63</v>
      </c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</row>
    <row r="535" spans="1:21" x14ac:dyDescent="0.35">
      <c r="A535" s="111" t="s">
        <v>132</v>
      </c>
      <c r="B535" s="393" t="s">
        <v>166</v>
      </c>
      <c r="C535" s="135" t="s">
        <v>59</v>
      </c>
      <c r="D535" s="152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</row>
    <row r="536" spans="1:21" x14ac:dyDescent="0.35">
      <c r="A536" s="111" t="s">
        <v>132</v>
      </c>
      <c r="B536" s="390"/>
      <c r="C536" s="114" t="s">
        <v>60</v>
      </c>
      <c r="D536" s="131"/>
      <c r="E536" s="126">
        <f>+(E55/E457)*100</f>
        <v>28.413613590319997</v>
      </c>
      <c r="F536" s="126">
        <f t="shared" ref="F536:U536" si="519">+(F55/F457)*100</f>
        <v>56.466844342773811</v>
      </c>
      <c r="G536" s="126">
        <f t="shared" si="519"/>
        <v>33.844588244470586</v>
      </c>
      <c r="H536" s="126">
        <f t="shared" si="519"/>
        <v>50.197823384562504</v>
      </c>
      <c r="I536" s="126">
        <f t="shared" si="519"/>
        <v>74.652581228153863</v>
      </c>
      <c r="J536" s="126">
        <f t="shared" si="519"/>
        <v>83.831448573905888</v>
      </c>
      <c r="K536" s="126">
        <f t="shared" si="519"/>
        <v>86.056399310721318</v>
      </c>
      <c r="L536" s="126">
        <f t="shared" si="519"/>
        <v>74.624485070533325</v>
      </c>
      <c r="M536" s="126">
        <f t="shared" si="519"/>
        <v>85.689513740445562</v>
      </c>
      <c r="N536" s="126">
        <f t="shared" si="519"/>
        <v>80.872211345286388</v>
      </c>
      <c r="O536" s="126">
        <f t="shared" si="519"/>
        <v>85.881470093343765</v>
      </c>
      <c r="P536" s="126">
        <f t="shared" si="519"/>
        <v>79.842550761476019</v>
      </c>
      <c r="Q536" s="126">
        <f t="shared" si="519"/>
        <v>65.894808193463717</v>
      </c>
      <c r="R536" s="126">
        <f t="shared" si="519"/>
        <v>72.509388697394598</v>
      </c>
      <c r="S536" s="126">
        <f t="shared" si="519"/>
        <v>73.121092068696683</v>
      </c>
      <c r="T536" s="126">
        <f t="shared" si="519"/>
        <v>76.411847890395762</v>
      </c>
      <c r="U536" s="126">
        <f t="shared" si="519"/>
        <v>52.661093434646119</v>
      </c>
    </row>
    <row r="537" spans="1:21" x14ac:dyDescent="0.35">
      <c r="A537" s="111" t="s">
        <v>132</v>
      </c>
      <c r="B537" s="390"/>
      <c r="C537" s="114" t="s">
        <v>61</v>
      </c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</row>
    <row r="538" spans="1:21" x14ac:dyDescent="0.35">
      <c r="A538" s="111" t="s">
        <v>132</v>
      </c>
      <c r="B538" s="390"/>
      <c r="C538" s="114" t="s">
        <v>62</v>
      </c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</row>
    <row r="539" spans="1:21" x14ac:dyDescent="0.35">
      <c r="A539" s="111" t="s">
        <v>132</v>
      </c>
      <c r="B539" s="391"/>
      <c r="C539" s="133" t="s">
        <v>63</v>
      </c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</row>
    <row r="540" spans="1:21" x14ac:dyDescent="0.35">
      <c r="A540" s="111" t="s">
        <v>132</v>
      </c>
      <c r="B540" s="418" t="s">
        <v>11</v>
      </c>
      <c r="C540" s="135" t="s">
        <v>59</v>
      </c>
      <c r="D540" s="152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</row>
    <row r="541" spans="1:21" x14ac:dyDescent="0.35">
      <c r="A541" s="111" t="s">
        <v>132</v>
      </c>
      <c r="B541" s="419"/>
      <c r="C541" s="114" t="s">
        <v>60</v>
      </c>
      <c r="D541" s="131"/>
      <c r="E541" s="126">
        <f>+(E60/E462)*100</f>
        <v>22.032162632470087</v>
      </c>
      <c r="F541" s="126">
        <f t="shared" ref="F541:U541" si="520">+(F60/F462)*100</f>
        <v>32.101616177611945</v>
      </c>
      <c r="G541" s="126">
        <f t="shared" si="520"/>
        <v>19.773224585131384</v>
      </c>
      <c r="H541" s="126">
        <f t="shared" si="520"/>
        <v>73.21360134864463</v>
      </c>
      <c r="I541" s="126">
        <f t="shared" si="520"/>
        <v>48.692987611438198</v>
      </c>
      <c r="J541" s="126">
        <f t="shared" si="520"/>
        <v>51.117054500157899</v>
      </c>
      <c r="K541" s="126">
        <f t="shared" si="520"/>
        <v>52.218033043748534</v>
      </c>
      <c r="L541" s="126">
        <f t="shared" si="520"/>
        <v>83.178805934173837</v>
      </c>
      <c r="M541" s="126">
        <f t="shared" si="520"/>
        <v>65.502820103551556</v>
      </c>
      <c r="N541" s="126">
        <f t="shared" si="520"/>
        <v>69.2822386546177</v>
      </c>
      <c r="O541" s="126">
        <f t="shared" si="520"/>
        <v>71.735373174178278</v>
      </c>
      <c r="P541" s="126">
        <f t="shared" si="520"/>
        <v>72.94259448886416</v>
      </c>
      <c r="Q541" s="126">
        <f t="shared" si="520"/>
        <v>66.88219904282532</v>
      </c>
      <c r="R541" s="126">
        <f t="shared" si="520"/>
        <v>66.624370140575209</v>
      </c>
      <c r="S541" s="126">
        <f t="shared" si="520"/>
        <v>84.417966930251225</v>
      </c>
      <c r="T541" s="126">
        <f t="shared" si="520"/>
        <v>90.192993062614875</v>
      </c>
      <c r="U541" s="126">
        <f t="shared" si="520"/>
        <v>88.527405409336026</v>
      </c>
    </row>
    <row r="542" spans="1:21" x14ac:dyDescent="0.35">
      <c r="A542" s="111" t="s">
        <v>132</v>
      </c>
      <c r="B542" s="419"/>
      <c r="C542" s="114" t="s">
        <v>61</v>
      </c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</row>
    <row r="543" spans="1:21" x14ac:dyDescent="0.35">
      <c r="A543" s="111" t="s">
        <v>132</v>
      </c>
      <c r="B543" s="419"/>
      <c r="C543" s="114" t="s">
        <v>62</v>
      </c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</row>
    <row r="544" spans="1:21" x14ac:dyDescent="0.35">
      <c r="A544" s="111" t="s">
        <v>132</v>
      </c>
      <c r="B544" s="423"/>
      <c r="C544" s="133" t="s">
        <v>63</v>
      </c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</row>
    <row r="545" spans="1:21" x14ac:dyDescent="0.35">
      <c r="A545" s="111" t="s">
        <v>132</v>
      </c>
      <c r="B545" s="418" t="s">
        <v>12</v>
      </c>
      <c r="C545" s="135" t="s">
        <v>59</v>
      </c>
      <c r="D545" s="152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</row>
    <row r="546" spans="1:21" x14ac:dyDescent="0.35">
      <c r="A546" s="111" t="s">
        <v>132</v>
      </c>
      <c r="B546" s="419"/>
      <c r="C546" s="114" t="s">
        <v>60</v>
      </c>
      <c r="D546" s="131"/>
      <c r="E546" s="126">
        <f>+(E65/E467)*100</f>
        <v>48.889537181647064</v>
      </c>
      <c r="F546" s="126">
        <f t="shared" ref="F546:U546" si="521">+(F65/F467)*100</f>
        <v>74.379470746479171</v>
      </c>
      <c r="G546" s="126">
        <f t="shared" si="521"/>
        <v>41.581421991583326</v>
      </c>
      <c r="H546" s="126">
        <f t="shared" si="521"/>
        <v>43.008968557267444</v>
      </c>
      <c r="I546" s="126">
        <f t="shared" si="521"/>
        <v>51.034213583623256</v>
      </c>
      <c r="J546" s="126">
        <f t="shared" si="521"/>
        <v>58.977686048835245</v>
      </c>
      <c r="K546" s="126">
        <f t="shared" si="521"/>
        <v>74.261904409086355</v>
      </c>
      <c r="L546" s="126">
        <f t="shared" si="521"/>
        <v>79.943957043535832</v>
      </c>
      <c r="M546" s="126">
        <f t="shared" si="521"/>
        <v>76.978414332574502</v>
      </c>
      <c r="N546" s="126">
        <f t="shared" si="521"/>
        <v>76.46609722514583</v>
      </c>
      <c r="O546" s="126">
        <f t="shared" si="521"/>
        <v>80.264597763245121</v>
      </c>
      <c r="P546" s="126">
        <f t="shared" si="521"/>
        <v>78.706839618453557</v>
      </c>
      <c r="Q546" s="126">
        <f t="shared" si="521"/>
        <v>71.481572735941299</v>
      </c>
      <c r="R546" s="126">
        <f t="shared" si="521"/>
        <v>80.815649861120093</v>
      </c>
      <c r="S546" s="126">
        <f t="shared" si="521"/>
        <v>87.891890169273225</v>
      </c>
      <c r="T546" s="126">
        <f t="shared" si="521"/>
        <v>92.124442107554287</v>
      </c>
      <c r="U546" s="126">
        <f t="shared" si="521"/>
        <v>79.83548538395263</v>
      </c>
    </row>
    <row r="547" spans="1:21" x14ac:dyDescent="0.35">
      <c r="A547" s="111" t="s">
        <v>132</v>
      </c>
      <c r="B547" s="419"/>
      <c r="C547" s="114" t="s">
        <v>61</v>
      </c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</row>
    <row r="548" spans="1:21" x14ac:dyDescent="0.35">
      <c r="A548" s="111" t="s">
        <v>132</v>
      </c>
      <c r="B548" s="419"/>
      <c r="C548" s="114" t="s">
        <v>62</v>
      </c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</row>
    <row r="549" spans="1:21" ht="15" thickBot="1" x14ac:dyDescent="0.4">
      <c r="A549" s="111" t="s">
        <v>132</v>
      </c>
      <c r="B549" s="420"/>
      <c r="C549" s="136" t="s">
        <v>63</v>
      </c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</row>
    <row r="550" spans="1:21" x14ac:dyDescent="0.35">
      <c r="A550" s="111" t="s">
        <v>132</v>
      </c>
      <c r="B550" s="421" t="s">
        <v>64</v>
      </c>
      <c r="C550" s="130" t="s">
        <v>59</v>
      </c>
      <c r="D550" s="125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</row>
    <row r="551" spans="1:21" x14ac:dyDescent="0.35">
      <c r="A551" s="111" t="s">
        <v>132</v>
      </c>
      <c r="B551" s="421"/>
      <c r="C551" s="114" t="s">
        <v>60</v>
      </c>
      <c r="D551" s="131"/>
      <c r="E551" s="126">
        <f>+(E70/E472)*100</f>
        <v>39.925670154308847</v>
      </c>
      <c r="F551" s="126">
        <f t="shared" ref="F551:U551" si="522">+(F70/F472)*100</f>
        <v>63.845759930988187</v>
      </c>
      <c r="G551" s="126">
        <f t="shared" si="522"/>
        <v>35.943340958534357</v>
      </c>
      <c r="H551" s="126">
        <f t="shared" si="522"/>
        <v>69.761936106880128</v>
      </c>
      <c r="I551" s="126">
        <f t="shared" si="522"/>
        <v>67.621072778046226</v>
      </c>
      <c r="J551" s="126">
        <f t="shared" si="522"/>
        <v>72.640956232242431</v>
      </c>
      <c r="K551" s="126">
        <f t="shared" si="522"/>
        <v>54.049818769860671</v>
      </c>
      <c r="L551" s="126">
        <f t="shared" si="522"/>
        <v>71.331871373160453</v>
      </c>
      <c r="M551" s="126">
        <f t="shared" si="522"/>
        <v>73.679209917629365</v>
      </c>
      <c r="N551" s="126">
        <f t="shared" si="522"/>
        <v>71.119484659113965</v>
      </c>
      <c r="O551" s="126">
        <f t="shared" si="522"/>
        <v>67.919964690280906</v>
      </c>
      <c r="P551" s="126">
        <f t="shared" si="522"/>
        <v>73.096923086905065</v>
      </c>
      <c r="Q551" s="126">
        <f t="shared" si="522"/>
        <v>72.674311464573933</v>
      </c>
      <c r="R551" s="126">
        <f t="shared" si="522"/>
        <v>69.902000143559093</v>
      </c>
      <c r="S551" s="126">
        <f t="shared" si="522"/>
        <v>79.133316994769359</v>
      </c>
      <c r="T551" s="126">
        <f t="shared" si="522"/>
        <v>73.074753636885603</v>
      </c>
      <c r="U551" s="126">
        <f t="shared" si="522"/>
        <v>67.578064561984746</v>
      </c>
    </row>
    <row r="552" spans="1:21" x14ac:dyDescent="0.35">
      <c r="A552" s="111" t="s">
        <v>132</v>
      </c>
      <c r="B552" s="421"/>
      <c r="C552" s="114" t="s">
        <v>61</v>
      </c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</row>
    <row r="553" spans="1:21" x14ac:dyDescent="0.35">
      <c r="A553" s="111" t="s">
        <v>132</v>
      </c>
      <c r="B553" s="421"/>
      <c r="C553" s="114" t="s">
        <v>62</v>
      </c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</row>
    <row r="554" spans="1:21" x14ac:dyDescent="0.35">
      <c r="A554" s="111" t="s">
        <v>132</v>
      </c>
      <c r="B554" s="422"/>
      <c r="C554" s="138" t="s">
        <v>63</v>
      </c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</row>
    <row r="555" spans="1:21" x14ac:dyDescent="0.35">
      <c r="A555" s="111" t="s">
        <v>132</v>
      </c>
      <c r="B555" s="418" t="s">
        <v>65</v>
      </c>
      <c r="C555" s="135" t="s">
        <v>59</v>
      </c>
      <c r="D555" s="125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</row>
    <row r="556" spans="1:21" x14ac:dyDescent="0.35">
      <c r="A556" s="111" t="s">
        <v>132</v>
      </c>
      <c r="B556" s="419"/>
      <c r="C556" s="114" t="s">
        <v>60</v>
      </c>
      <c r="D556" s="131"/>
      <c r="E556" s="126">
        <f>+(E75/E477)*100</f>
        <v>75.077743187335983</v>
      </c>
      <c r="F556" s="126">
        <f t="shared" ref="F556:U556" si="523">+(F75/F477)*100</f>
        <v>72.047675991158528</v>
      </c>
      <c r="G556" s="126">
        <f t="shared" si="523"/>
        <v>67.32264344769024</v>
      </c>
      <c r="H556" s="126">
        <f t="shared" si="523"/>
        <v>85.132728775746273</v>
      </c>
      <c r="I556" s="126">
        <f t="shared" si="523"/>
        <v>83.025703439523824</v>
      </c>
      <c r="J556" s="126">
        <f t="shared" si="523"/>
        <v>77.669508176131458</v>
      </c>
      <c r="K556" s="126">
        <f t="shared" si="523"/>
        <v>64.571069183678318</v>
      </c>
      <c r="L556" s="126">
        <f t="shared" si="523"/>
        <v>57.559221640548216</v>
      </c>
      <c r="M556" s="126">
        <f t="shared" si="523"/>
        <v>93.722731796144799</v>
      </c>
      <c r="N556" s="126">
        <f t="shared" si="523"/>
        <v>88.318494706736942</v>
      </c>
      <c r="O556" s="126">
        <f t="shared" si="523"/>
        <v>92.437031431341865</v>
      </c>
      <c r="P556" s="126">
        <f t="shared" si="523"/>
        <v>91.288462257603342</v>
      </c>
      <c r="Q556" s="126">
        <f t="shared" si="523"/>
        <v>89.591854254317042</v>
      </c>
      <c r="R556" s="126">
        <f t="shared" si="523"/>
        <v>85.158934191171483</v>
      </c>
      <c r="S556" s="126">
        <f t="shared" si="523"/>
        <v>86.160466384988084</v>
      </c>
      <c r="T556" s="126">
        <f t="shared" si="523"/>
        <v>91.622985147688468</v>
      </c>
      <c r="U556" s="126">
        <f t="shared" si="523"/>
        <v>88.401053673014701</v>
      </c>
    </row>
    <row r="557" spans="1:21" x14ac:dyDescent="0.35">
      <c r="A557" s="111" t="s">
        <v>132</v>
      </c>
      <c r="B557" s="419"/>
      <c r="C557" s="114" t="s">
        <v>61</v>
      </c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</row>
    <row r="558" spans="1:21" x14ac:dyDescent="0.35">
      <c r="A558" s="111" t="s">
        <v>132</v>
      </c>
      <c r="B558" s="419"/>
      <c r="C558" s="114" t="s">
        <v>62</v>
      </c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</row>
    <row r="559" spans="1:21" x14ac:dyDescent="0.35">
      <c r="A559" s="111" t="s">
        <v>132</v>
      </c>
      <c r="B559" s="423"/>
      <c r="C559" s="133" t="s">
        <v>63</v>
      </c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</row>
    <row r="560" spans="1:21" x14ac:dyDescent="0.35">
      <c r="A560" s="111" t="s">
        <v>132</v>
      </c>
      <c r="B560" s="421" t="s">
        <v>94</v>
      </c>
      <c r="C560" s="135" t="s">
        <v>59</v>
      </c>
      <c r="D560" s="131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</row>
    <row r="561" spans="1:21" x14ac:dyDescent="0.35">
      <c r="A561" s="111" t="s">
        <v>132</v>
      </c>
      <c r="B561" s="421"/>
      <c r="C561" s="114" t="s">
        <v>60</v>
      </c>
      <c r="D561" s="131"/>
      <c r="E561" s="126">
        <f>+(E80/E482)*100</f>
        <v>32.158354714690823</v>
      </c>
      <c r="F561" s="126">
        <f t="shared" ref="F561:U561" si="524">+(F80/F482)*100</f>
        <v>47.06905598785076</v>
      </c>
      <c r="G561" s="126">
        <f t="shared" si="524"/>
        <v>36.074067197104263</v>
      </c>
      <c r="H561" s="126">
        <f t="shared" si="524"/>
        <v>37.994544701746136</v>
      </c>
      <c r="I561" s="126">
        <f t="shared" si="524"/>
        <v>52.176142661932715</v>
      </c>
      <c r="J561" s="126">
        <f t="shared" si="524"/>
        <v>59.059761451841638</v>
      </c>
      <c r="K561" s="126">
        <f t="shared" si="524"/>
        <v>71.966863504237537</v>
      </c>
      <c r="L561" s="126">
        <f t="shared" si="524"/>
        <v>85.886601661384432</v>
      </c>
      <c r="M561" s="126">
        <f t="shared" si="524"/>
        <v>87.14979516890395</v>
      </c>
      <c r="N561" s="126">
        <f t="shared" si="524"/>
        <v>67.405555898295205</v>
      </c>
      <c r="O561" s="126">
        <f t="shared" si="524"/>
        <v>69.17843196456981</v>
      </c>
      <c r="P561" s="126">
        <f t="shared" si="524"/>
        <v>73.255637228264931</v>
      </c>
      <c r="Q561" s="126">
        <f t="shared" si="524"/>
        <v>64.647847113520569</v>
      </c>
      <c r="R561" s="126">
        <f t="shared" si="524"/>
        <v>62.638346125016128</v>
      </c>
      <c r="S561" s="126">
        <f t="shared" si="524"/>
        <v>55.32763682441589</v>
      </c>
      <c r="T561" s="126">
        <f t="shared" si="524"/>
        <v>53.01496816656546</v>
      </c>
      <c r="U561" s="126">
        <f t="shared" si="524"/>
        <v>44.56026639610505</v>
      </c>
    </row>
    <row r="562" spans="1:21" x14ac:dyDescent="0.35">
      <c r="A562" s="111" t="s">
        <v>132</v>
      </c>
      <c r="B562" s="421"/>
      <c r="C562" s="114" t="s">
        <v>61</v>
      </c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</row>
    <row r="563" spans="1:21" x14ac:dyDescent="0.35">
      <c r="A563" s="111" t="s">
        <v>132</v>
      </c>
      <c r="B563" s="421"/>
      <c r="C563" s="114" t="s">
        <v>62</v>
      </c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</row>
    <row r="564" spans="1:21" x14ac:dyDescent="0.35">
      <c r="A564" s="111" t="s">
        <v>132</v>
      </c>
      <c r="B564" s="424"/>
      <c r="C564" s="139" t="s">
        <v>63</v>
      </c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</row>
  </sheetData>
  <mergeCells count="97"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342:B346"/>
    <mergeCell ref="B347:B351"/>
    <mergeCell ref="B352:B356"/>
    <mergeCell ref="B357:B361"/>
    <mergeCell ref="B387:B391"/>
    <mergeCell ref="B323:B327"/>
    <mergeCell ref="B39:B43"/>
    <mergeCell ref="B19:B23"/>
    <mergeCell ref="B24:B28"/>
    <mergeCell ref="B29:B33"/>
    <mergeCell ref="B34:B38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120:B124"/>
    <mergeCell ref="B79:B83"/>
    <mergeCell ref="B199:B203"/>
    <mergeCell ref="B130:B134"/>
    <mergeCell ref="B135:B139"/>
    <mergeCell ref="B140:B144"/>
    <mergeCell ref="B145:B149"/>
    <mergeCell ref="B150:B154"/>
    <mergeCell ref="B155:B159"/>
    <mergeCell ref="B160:B164"/>
    <mergeCell ref="B184:B188"/>
    <mergeCell ref="B189:B193"/>
    <mergeCell ref="B194:B198"/>
    <mergeCell ref="B229:B233"/>
    <mergeCell ref="B234:B238"/>
    <mergeCell ref="B239:B243"/>
    <mergeCell ref="B263:B267"/>
    <mergeCell ref="B268:B272"/>
    <mergeCell ref="B244:B248"/>
    <mergeCell ref="B204:B208"/>
    <mergeCell ref="B209:B213"/>
    <mergeCell ref="B214:B218"/>
    <mergeCell ref="B219:B223"/>
    <mergeCell ref="B224:B228"/>
    <mergeCell ref="B421:B425"/>
    <mergeCell ref="B426:B430"/>
    <mergeCell ref="B431:B435"/>
    <mergeCell ref="B436:B440"/>
    <mergeCell ref="B410:B420"/>
    <mergeCell ref="B476:B480"/>
    <mergeCell ref="B481:B485"/>
    <mergeCell ref="B441:B445"/>
    <mergeCell ref="B446:B450"/>
    <mergeCell ref="B451:B455"/>
    <mergeCell ref="B456:B460"/>
    <mergeCell ref="B461:B465"/>
    <mergeCell ref="B273:B277"/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500:B504"/>
    <mergeCell ref="B505:B509"/>
    <mergeCell ref="B510:B514"/>
    <mergeCell ref="B515:B519"/>
    <mergeCell ref="B520:B524"/>
    <mergeCell ref="B466:B470"/>
    <mergeCell ref="B471:B475"/>
    <mergeCell ref="B489:B499"/>
    <mergeCell ref="B8:B18"/>
    <mergeCell ref="B94:B104"/>
    <mergeCell ref="B173:B183"/>
    <mergeCell ref="B252:B262"/>
    <mergeCell ref="B331:B341"/>
    <mergeCell ref="B308:B312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165:B169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00B0F0"/>
  </sheetPr>
  <dimension ref="A1:Z564"/>
  <sheetViews>
    <sheetView zoomScale="70" zoomScaleNormal="70" zoomScalePageLayoutView="70" workbookViewId="0">
      <pane xSplit="3" ySplit="7" topLeftCell="T8" activePane="bottomRight" state="frozen"/>
      <selection activeCell="M8" sqref="M8:S8"/>
      <selection pane="topRight" activeCell="M8" sqref="M8:S8"/>
      <selection pane="bottomLeft" activeCell="M8" sqref="M8:S8"/>
      <selection pane="bottomRight" activeCell="B535" sqref="B535:B539"/>
    </sheetView>
  </sheetViews>
  <sheetFormatPr defaultColWidth="8.81640625" defaultRowHeight="14.5" x14ac:dyDescent="0.35"/>
  <cols>
    <col min="1" max="1" width="35.453125" style="19" customWidth="1"/>
    <col min="2" max="2" width="50.81640625" style="19" customWidth="1"/>
    <col min="3" max="3" width="50.453125" style="19" bestFit="1" customWidth="1"/>
    <col min="4" max="21" width="27.81640625" style="19" customWidth="1"/>
    <col min="22" max="25" width="8.81640625" style="19"/>
    <col min="26" max="26" width="2.1796875" style="19" bestFit="1" customWidth="1"/>
    <col min="27" max="16384" width="8.81640625" style="19"/>
  </cols>
  <sheetData>
    <row r="1" spans="1:24" x14ac:dyDescent="0.35"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</row>
    <row r="2" spans="1:24" ht="18.5" x14ac:dyDescent="0.35">
      <c r="B2" s="315" t="s">
        <v>133</v>
      </c>
      <c r="C2" s="98"/>
      <c r="D2" s="20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</row>
    <row r="3" spans="1:24" x14ac:dyDescent="0.35">
      <c r="B3" s="20" t="s">
        <v>107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4" x14ac:dyDescent="0.35">
      <c r="B4" s="20" t="s">
        <v>87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</row>
    <row r="5" spans="1:24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43"/>
      <c r="U5" s="43"/>
    </row>
    <row r="6" spans="1:24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</row>
    <row r="7" spans="1:24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186</v>
      </c>
      <c r="X7" s="96"/>
    </row>
    <row r="8" spans="1:24" ht="15" customHeight="1" x14ac:dyDescent="0.35">
      <c r="A8" s="19" t="s">
        <v>133</v>
      </c>
      <c r="B8" s="385" t="s">
        <v>0</v>
      </c>
      <c r="C8" s="260" t="s">
        <v>125</v>
      </c>
      <c r="D8" s="77"/>
      <c r="E8" s="76">
        <f t="shared" ref="E8:Q8" si="0">E11+E18</f>
        <v>134617790000</v>
      </c>
      <c r="F8" s="76">
        <f>F11+F18</f>
        <v>165445420000</v>
      </c>
      <c r="G8" s="76">
        <f t="shared" si="0"/>
        <v>217940080000</v>
      </c>
      <c r="H8" s="76">
        <f t="shared" si="0"/>
        <v>236618238000</v>
      </c>
      <c r="I8" s="76">
        <f t="shared" si="0"/>
        <v>213977190757.59998</v>
      </c>
      <c r="J8" s="76">
        <f t="shared" si="0"/>
        <v>220785676284.61301</v>
      </c>
      <c r="K8" s="76">
        <f t="shared" si="0"/>
        <v>243688853283.26001</v>
      </c>
      <c r="L8" s="76">
        <f t="shared" si="0"/>
        <v>354985335287.46204</v>
      </c>
      <c r="M8" s="76">
        <f t="shared" si="0"/>
        <v>536962573089.05292</v>
      </c>
      <c r="N8" s="76">
        <f t="shared" si="0"/>
        <v>642597332583.85803</v>
      </c>
      <c r="O8" s="76">
        <f t="shared" si="0"/>
        <v>530561084853.52197</v>
      </c>
      <c r="P8" s="76">
        <f t="shared" si="0"/>
        <v>554403478295.67798</v>
      </c>
      <c r="Q8" s="76">
        <f t="shared" si="0"/>
        <v>517916099999.99988</v>
      </c>
      <c r="R8" s="76">
        <f>R11+R18</f>
        <v>641747200000</v>
      </c>
      <c r="S8" s="76">
        <f>S11+S18</f>
        <v>710810900000</v>
      </c>
      <c r="T8" s="76">
        <f>T11+T18</f>
        <v>739731100000</v>
      </c>
      <c r="U8" s="76">
        <f>U11+U18</f>
        <v>887143200000</v>
      </c>
    </row>
    <row r="9" spans="1:24" ht="15" customHeight="1" x14ac:dyDescent="0.35">
      <c r="A9" s="19" t="s">
        <v>133</v>
      </c>
      <c r="B9" s="386"/>
      <c r="C9" s="260" t="s">
        <v>124</v>
      </c>
      <c r="D9" s="86"/>
      <c r="E9" s="76">
        <f>E11+E16</f>
        <v>117814300000</v>
      </c>
      <c r="F9" s="76">
        <f>F11+F16</f>
        <v>135247560000</v>
      </c>
      <c r="G9" s="76">
        <f t="shared" ref="G9:R9" si="1">G11+G16</f>
        <v>153828330000</v>
      </c>
      <c r="H9" s="76">
        <f t="shared" si="1"/>
        <v>167285134243.09998</v>
      </c>
      <c r="I9" s="76">
        <f t="shared" si="1"/>
        <v>147181977445.63998</v>
      </c>
      <c r="J9" s="76">
        <f t="shared" si="1"/>
        <v>182522922827.89297</v>
      </c>
      <c r="K9" s="76">
        <f t="shared" si="1"/>
        <v>230769574372.21008</v>
      </c>
      <c r="L9" s="76">
        <f t="shared" si="1"/>
        <v>318951892859.97205</v>
      </c>
      <c r="M9" s="76">
        <f t="shared" si="1"/>
        <v>500087821812.18286</v>
      </c>
      <c r="N9" s="76">
        <f t="shared" si="1"/>
        <v>631163815657.43823</v>
      </c>
      <c r="O9" s="76">
        <f t="shared" si="1"/>
        <v>549800743075.052</v>
      </c>
      <c r="P9" s="76">
        <f t="shared" si="1"/>
        <v>502034724458.96997</v>
      </c>
      <c r="Q9" s="76">
        <f t="shared" si="1"/>
        <v>681332300000</v>
      </c>
      <c r="R9" s="76">
        <f t="shared" si="1"/>
        <v>704123100000</v>
      </c>
      <c r="S9" s="76">
        <f>S11+S16</f>
        <v>774881300000</v>
      </c>
      <c r="T9" s="76">
        <f>T11+T16</f>
        <v>859465400000</v>
      </c>
      <c r="U9" s="76">
        <f>U11+U16</f>
        <v>1036939600000</v>
      </c>
    </row>
    <row r="10" spans="1:24" ht="15" customHeight="1" x14ac:dyDescent="0.35">
      <c r="A10" s="19" t="s">
        <v>133</v>
      </c>
      <c r="B10" s="386"/>
      <c r="C10" s="95" t="s">
        <v>126</v>
      </c>
      <c r="D10" s="86"/>
      <c r="E10" s="76"/>
      <c r="F10" s="76">
        <f t="shared" ref="F10:R10" si="2">F19+F24+F29+F34+F39+F44+F49+F54+F59+F64</f>
        <v>165445330000</v>
      </c>
      <c r="G10" s="76">
        <f t="shared" si="2"/>
        <v>211516333000</v>
      </c>
      <c r="H10" s="76">
        <f t="shared" si="2"/>
        <v>236618315983.64005</v>
      </c>
      <c r="I10" s="76">
        <f t="shared" si="2"/>
        <v>213948201464.64005</v>
      </c>
      <c r="J10" s="76">
        <f t="shared" si="2"/>
        <v>217196064162.87296</v>
      </c>
      <c r="K10" s="76">
        <f t="shared" si="2"/>
        <v>243688853283.25995</v>
      </c>
      <c r="L10" s="76">
        <f t="shared" si="2"/>
        <v>354985335287.46198</v>
      </c>
      <c r="M10" s="76">
        <f t="shared" si="2"/>
        <v>536962573089.05298</v>
      </c>
      <c r="N10" s="76">
        <f t="shared" si="2"/>
        <v>642597332583.85803</v>
      </c>
      <c r="O10" s="76">
        <f t="shared" si="2"/>
        <v>530561084853.52203</v>
      </c>
      <c r="P10" s="76">
        <f t="shared" si="2"/>
        <v>554403478295.67798</v>
      </c>
      <c r="Q10" s="76">
        <f t="shared" si="2"/>
        <v>517916100000</v>
      </c>
      <c r="R10" s="76">
        <f t="shared" si="2"/>
        <v>641747399999.99988</v>
      </c>
      <c r="S10" s="76">
        <f>S19+S24+S29+S34+S39+S44+S49+S54+S59+S64</f>
        <v>710811100000</v>
      </c>
      <c r="T10" s="76">
        <f>T19+T24+T29+T34+T39+T44+T49+T54+T59+T64</f>
        <v>739731100000</v>
      </c>
      <c r="U10" s="76">
        <f>U19+U24+U29+U34+U39+U44+U49+U54+U59+U64</f>
        <v>887143400000</v>
      </c>
      <c r="V10" s="19" t="s">
        <v>203</v>
      </c>
    </row>
    <row r="11" spans="1:24" ht="15" customHeight="1" x14ac:dyDescent="0.35">
      <c r="A11" s="19" t="s">
        <v>133</v>
      </c>
      <c r="B11" s="386"/>
      <c r="C11" s="260" t="s">
        <v>123</v>
      </c>
      <c r="D11" s="76"/>
      <c r="E11" s="76">
        <f>E12+E14+E15</f>
        <v>92342100000</v>
      </c>
      <c r="F11" s="76">
        <f t="shared" ref="F11:Q11" si="3">F12+F14+F15</f>
        <v>112440400000</v>
      </c>
      <c r="G11" s="76">
        <f t="shared" si="3"/>
        <v>129787000000</v>
      </c>
      <c r="H11" s="76">
        <f t="shared" si="3"/>
        <v>140405900000</v>
      </c>
      <c r="I11" s="76">
        <f t="shared" si="3"/>
        <v>118124064400.72</v>
      </c>
      <c r="J11" s="76">
        <f t="shared" si="3"/>
        <v>115738530268.543</v>
      </c>
      <c r="K11" s="76">
        <f t="shared" si="3"/>
        <v>156264978584.75</v>
      </c>
      <c r="L11" s="76">
        <f t="shared" si="3"/>
        <v>222640309584.12201</v>
      </c>
      <c r="M11" s="76">
        <f t="shared" si="3"/>
        <v>367620544621.77295</v>
      </c>
      <c r="N11" s="76">
        <f t="shared" si="3"/>
        <v>458382170509.77802</v>
      </c>
      <c r="O11" s="76">
        <f t="shared" si="3"/>
        <v>341673728798.47198</v>
      </c>
      <c r="P11" s="76">
        <f t="shared" si="3"/>
        <v>353842306534.79797</v>
      </c>
      <c r="Q11" s="76">
        <f t="shared" si="3"/>
        <v>384249699999.99994</v>
      </c>
      <c r="R11" s="76">
        <f>R12+R14+R15</f>
        <v>501463099999.99994</v>
      </c>
      <c r="S11" s="76">
        <f>S12+S14+S15</f>
        <v>568404000000</v>
      </c>
      <c r="T11" s="76">
        <f t="shared" ref="T11" si="4">T12+T14+T15</f>
        <v>582822300000</v>
      </c>
      <c r="U11" s="76">
        <f>U12+U14+U15</f>
        <v>716557300000</v>
      </c>
    </row>
    <row r="12" spans="1:24" ht="15" customHeight="1" x14ac:dyDescent="0.35">
      <c r="A12" s="19" t="s">
        <v>133</v>
      </c>
      <c r="B12" s="386"/>
      <c r="C12" s="20" t="s">
        <v>117</v>
      </c>
      <c r="D12" s="32"/>
      <c r="E12" s="86">
        <v>18320900000</v>
      </c>
      <c r="F12" s="86">
        <v>16100500000</v>
      </c>
      <c r="G12" s="86">
        <v>21729200000</v>
      </c>
      <c r="H12" s="86">
        <v>16144400000</v>
      </c>
      <c r="I12" s="86">
        <v>15146200000</v>
      </c>
      <c r="J12" s="86">
        <v>21187572857.549999</v>
      </c>
      <c r="K12" s="86">
        <v>24242523318.200001</v>
      </c>
      <c r="L12" s="86">
        <v>39174042448.009995</v>
      </c>
      <c r="M12" s="86">
        <v>59022752486.899994</v>
      </c>
      <c r="N12" s="86">
        <v>80827177914.400009</v>
      </c>
      <c r="O12" s="86">
        <v>61475759875.299995</v>
      </c>
      <c r="P12" s="86">
        <v>65301134038.700005</v>
      </c>
      <c r="Q12" s="86">
        <v>50207500000</v>
      </c>
      <c r="R12" s="86">
        <v>79984700000</v>
      </c>
      <c r="S12" s="86">
        <v>86790900000</v>
      </c>
      <c r="T12" s="43">
        <v>97573400000</v>
      </c>
      <c r="U12" s="43">
        <v>93769600000</v>
      </c>
    </row>
    <row r="13" spans="1:24" ht="15" customHeight="1" x14ac:dyDescent="0.35">
      <c r="A13" s="19" t="s">
        <v>133</v>
      </c>
      <c r="B13" s="386"/>
      <c r="C13" s="254" t="s">
        <v>118</v>
      </c>
      <c r="D13" s="32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4" ht="15" customHeight="1" x14ac:dyDescent="0.35">
      <c r="A14" s="19" t="s">
        <v>133</v>
      </c>
      <c r="B14" s="386"/>
      <c r="C14" s="254" t="s">
        <v>119</v>
      </c>
      <c r="D14" s="32"/>
      <c r="E14" s="86">
        <v>7818400000</v>
      </c>
      <c r="F14" s="86">
        <v>3534800000</v>
      </c>
      <c r="G14" s="86">
        <v>4387100000</v>
      </c>
      <c r="H14" s="86">
        <v>10761400000</v>
      </c>
      <c r="I14" s="86">
        <v>5866300000</v>
      </c>
      <c r="J14" s="86">
        <v>9125072943.7999992</v>
      </c>
      <c r="K14" s="86">
        <v>24121300000</v>
      </c>
      <c r="L14" s="86">
        <v>16152300124.400002</v>
      </c>
      <c r="M14" s="86">
        <v>36928260976.309998</v>
      </c>
      <c r="N14" s="86">
        <v>40561369427.120003</v>
      </c>
      <c r="O14" s="86">
        <v>35986601845.650002</v>
      </c>
      <c r="P14" s="86">
        <v>34427839596.892998</v>
      </c>
      <c r="Q14" s="86">
        <v>43098300000</v>
      </c>
      <c r="R14" s="86">
        <v>47227500000</v>
      </c>
      <c r="S14" s="86">
        <v>60425800000</v>
      </c>
      <c r="T14" s="43">
        <v>61643100000</v>
      </c>
      <c r="U14" s="43">
        <v>76274300000</v>
      </c>
    </row>
    <row r="15" spans="1:24" ht="15" customHeight="1" x14ac:dyDescent="0.35">
      <c r="A15" s="19" t="s">
        <v>133</v>
      </c>
      <c r="B15" s="386"/>
      <c r="C15" s="254" t="s">
        <v>120</v>
      </c>
      <c r="D15" s="34"/>
      <c r="E15" s="86">
        <v>66202800000</v>
      </c>
      <c r="F15" s="86">
        <v>92805100000</v>
      </c>
      <c r="G15" s="86">
        <v>103670700000</v>
      </c>
      <c r="H15" s="86">
        <v>113500099999.99998</v>
      </c>
      <c r="I15" s="86">
        <v>97111564400.720001</v>
      </c>
      <c r="J15" s="86">
        <v>85425884467.192993</v>
      </c>
      <c r="K15" s="86">
        <v>107901155266.55</v>
      </c>
      <c r="L15" s="86">
        <v>167313967011.71201</v>
      </c>
      <c r="M15" s="86">
        <v>271669531158.56299</v>
      </c>
      <c r="N15" s="86">
        <v>336993623168.258</v>
      </c>
      <c r="O15" s="86">
        <v>244211367077.52197</v>
      </c>
      <c r="P15" s="86">
        <v>254113332899.20499</v>
      </c>
      <c r="Q15" s="86">
        <v>290943899999.99994</v>
      </c>
      <c r="R15" s="86">
        <v>374250899999.99994</v>
      </c>
      <c r="S15" s="86">
        <v>421187300000</v>
      </c>
      <c r="T15" s="43">
        <v>423605800000.00006</v>
      </c>
      <c r="U15" s="43">
        <v>546513400000</v>
      </c>
    </row>
    <row r="16" spans="1:24" ht="15" customHeight="1" x14ac:dyDescent="0.35">
      <c r="A16" s="19" t="s">
        <v>133</v>
      </c>
      <c r="B16" s="386"/>
      <c r="C16" s="260" t="s">
        <v>121</v>
      </c>
      <c r="D16" s="32"/>
      <c r="E16" s="32">
        <v>25472200000</v>
      </c>
      <c r="F16" s="32">
        <v>22807160000</v>
      </c>
      <c r="G16" s="32">
        <v>24041330000</v>
      </c>
      <c r="H16" s="32">
        <v>26879234243.099976</v>
      </c>
      <c r="I16" s="32">
        <v>29057913044.919983</v>
      </c>
      <c r="J16" s="32">
        <v>66784392559.349976</v>
      </c>
      <c r="K16" s="32">
        <v>74504595787.460083</v>
      </c>
      <c r="L16" s="32">
        <v>96311583275.850037</v>
      </c>
      <c r="M16" s="32">
        <v>132467277190.40991</v>
      </c>
      <c r="N16" s="32">
        <v>172781645147.66016</v>
      </c>
      <c r="O16" s="32">
        <v>208127014276.57996</v>
      </c>
      <c r="P16" s="32">
        <v>148192417924.172</v>
      </c>
      <c r="Q16" s="32">
        <v>297082600000</v>
      </c>
      <c r="R16" s="32">
        <v>202660000000</v>
      </c>
      <c r="S16" s="32">
        <v>206477300000</v>
      </c>
      <c r="T16" s="43">
        <v>276643100000</v>
      </c>
      <c r="U16" s="43">
        <v>320382300000</v>
      </c>
    </row>
    <row r="17" spans="1:23" ht="15" customHeight="1" x14ac:dyDescent="0.35">
      <c r="A17" s="19" t="s">
        <v>133</v>
      </c>
      <c r="B17" s="386"/>
      <c r="C17" s="260" t="s">
        <v>122</v>
      </c>
      <c r="D17" s="32"/>
      <c r="E17" s="32">
        <v>54030910000</v>
      </c>
      <c r="F17" s="32">
        <v>52007680000</v>
      </c>
      <c r="G17" s="32">
        <v>72015320000</v>
      </c>
      <c r="H17" s="32">
        <v>77219062000</v>
      </c>
      <c r="I17" s="32">
        <v>97256746639</v>
      </c>
      <c r="J17" s="32">
        <v>94463870872</v>
      </c>
      <c r="K17" s="32">
        <v>112699294436.75999</v>
      </c>
      <c r="L17" s="32">
        <v>140629785018.25</v>
      </c>
      <c r="M17" s="32">
        <v>209574222978.54001</v>
      </c>
      <c r="N17" s="32">
        <v>336745616462.28998</v>
      </c>
      <c r="O17" s="32">
        <v>398177870096.15002</v>
      </c>
      <c r="P17" s="32">
        <v>409326183120.40002</v>
      </c>
      <c r="Q17" s="32">
        <v>455357800000</v>
      </c>
      <c r="R17" s="32">
        <v>380240600000</v>
      </c>
      <c r="S17" s="32">
        <v>363971700000</v>
      </c>
      <c r="T17" s="43">
        <v>277648800000</v>
      </c>
      <c r="U17" s="43">
        <v>213896300000</v>
      </c>
      <c r="V17" s="19" t="s">
        <v>189</v>
      </c>
    </row>
    <row r="18" spans="1:23" ht="15" customHeight="1" x14ac:dyDescent="0.35">
      <c r="A18" s="19" t="s">
        <v>133</v>
      </c>
      <c r="B18" s="387"/>
      <c r="C18" s="261" t="s">
        <v>116</v>
      </c>
      <c r="D18" s="33"/>
      <c r="E18" s="33">
        <v>42275690000</v>
      </c>
      <c r="F18" s="33">
        <v>53005020000</v>
      </c>
      <c r="G18" s="33">
        <v>88153079999.999985</v>
      </c>
      <c r="H18" s="33">
        <v>96212337999.999985</v>
      </c>
      <c r="I18" s="33">
        <v>95853126356.87999</v>
      </c>
      <c r="J18" s="33">
        <v>105047146016.07001</v>
      </c>
      <c r="K18" s="33">
        <v>87423874698.509995</v>
      </c>
      <c r="L18" s="33">
        <v>132345025703.34001</v>
      </c>
      <c r="M18" s="33">
        <v>169342028467.27997</v>
      </c>
      <c r="N18" s="33">
        <v>184215162074.08002</v>
      </c>
      <c r="O18" s="33">
        <v>188887356055.04999</v>
      </c>
      <c r="P18" s="33">
        <v>200561171760.87997</v>
      </c>
      <c r="Q18" s="33">
        <v>133666399999.99997</v>
      </c>
      <c r="R18" s="33">
        <v>140284100000.00003</v>
      </c>
      <c r="S18" s="33">
        <v>142406899999.99997</v>
      </c>
      <c r="T18" s="44">
        <v>156908800000</v>
      </c>
      <c r="U18" s="44">
        <v>170585900000.00003</v>
      </c>
      <c r="V18" s="19" t="s">
        <v>128</v>
      </c>
    </row>
    <row r="19" spans="1:23" ht="15" customHeight="1" x14ac:dyDescent="0.35">
      <c r="A19" s="19" t="s">
        <v>133</v>
      </c>
      <c r="B19" s="390" t="s">
        <v>4</v>
      </c>
      <c r="C19" s="260" t="s">
        <v>59</v>
      </c>
      <c r="D19" s="34"/>
      <c r="E19" s="34"/>
      <c r="F19" s="34">
        <v>3142960000</v>
      </c>
      <c r="G19" s="34">
        <v>4306740000.000001</v>
      </c>
      <c r="H19" s="34">
        <v>3390568084.9000001</v>
      </c>
      <c r="I19" s="34">
        <v>2792757482.79</v>
      </c>
      <c r="J19" s="34">
        <v>4442820534.7700005</v>
      </c>
      <c r="K19" s="34">
        <v>4696437737.6599998</v>
      </c>
      <c r="L19" s="34">
        <v>7105008886.1599998</v>
      </c>
      <c r="M19" s="34">
        <v>9483388048.4599991</v>
      </c>
      <c r="N19" s="34">
        <v>10202293950.800001</v>
      </c>
      <c r="O19" s="34">
        <v>15099736682.9</v>
      </c>
      <c r="P19" s="34">
        <v>8084647595.710001</v>
      </c>
      <c r="Q19" s="34">
        <v>6990900000</v>
      </c>
      <c r="R19" s="34">
        <v>8528799999.999999</v>
      </c>
      <c r="S19" s="34">
        <v>11293000000</v>
      </c>
      <c r="T19" s="43">
        <v>8805900000</v>
      </c>
      <c r="U19" s="43">
        <v>10422500000</v>
      </c>
    </row>
    <row r="20" spans="1:23" x14ac:dyDescent="0.35">
      <c r="A20" s="19" t="s">
        <v>133</v>
      </c>
      <c r="B20" s="390"/>
      <c r="C20" s="20" t="s">
        <v>60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</row>
    <row r="21" spans="1:23" x14ac:dyDescent="0.35">
      <c r="A21" s="19" t="s">
        <v>133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</row>
    <row r="22" spans="1:23" x14ac:dyDescent="0.35">
      <c r="A22" s="19" t="s">
        <v>133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</row>
    <row r="23" spans="1:23" x14ac:dyDescent="0.35">
      <c r="A23" s="19" t="s">
        <v>133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3" ht="15" customHeight="1" x14ac:dyDescent="0.35">
      <c r="A24" s="19" t="s">
        <v>133</v>
      </c>
      <c r="B24" s="390" t="s">
        <v>5</v>
      </c>
      <c r="C24" s="17" t="s">
        <v>59</v>
      </c>
      <c r="D24" s="34"/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</row>
    <row r="25" spans="1:23" x14ac:dyDescent="0.35">
      <c r="A25" s="19" t="s">
        <v>133</v>
      </c>
      <c r="B25" s="390"/>
      <c r="C25" s="20" t="s">
        <v>60</v>
      </c>
      <c r="D25" s="3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3" x14ac:dyDescent="0.35">
      <c r="A26" s="19" t="s">
        <v>133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24"/>
      <c r="W26" s="24"/>
    </row>
    <row r="27" spans="1:23" x14ac:dyDescent="0.35">
      <c r="A27" s="19" t="s">
        <v>133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24"/>
      <c r="W27" s="24"/>
    </row>
    <row r="28" spans="1:23" x14ac:dyDescent="0.35">
      <c r="A28" s="19" t="s">
        <v>133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24"/>
      <c r="W28" s="24"/>
    </row>
    <row r="29" spans="1:23" ht="15" customHeight="1" x14ac:dyDescent="0.35">
      <c r="A29" s="19" t="s">
        <v>133</v>
      </c>
      <c r="B29" s="390" t="s">
        <v>6</v>
      </c>
      <c r="C29" s="17" t="s">
        <v>59</v>
      </c>
      <c r="D29" s="34"/>
      <c r="E29" s="34"/>
      <c r="F29" s="34">
        <v>4801599999.999999</v>
      </c>
      <c r="G29" s="34">
        <v>6013799999.999999</v>
      </c>
      <c r="H29" s="34">
        <v>3501577318.25</v>
      </c>
      <c r="I29" s="34">
        <v>4617656365.3100004</v>
      </c>
      <c r="J29" s="34">
        <v>8448986408.54</v>
      </c>
      <c r="K29" s="34">
        <v>6485021344.0099993</v>
      </c>
      <c r="L29" s="34">
        <v>14709397416.91</v>
      </c>
      <c r="M29" s="34">
        <v>13018372091.220001</v>
      </c>
      <c r="N29" s="34">
        <v>20495368897.349998</v>
      </c>
      <c r="O29" s="34">
        <v>20223813284.049999</v>
      </c>
      <c r="P29" s="34">
        <v>28073448936.82</v>
      </c>
      <c r="Q29" s="34">
        <v>67016399999.999992</v>
      </c>
      <c r="R29" s="34">
        <v>37262200000</v>
      </c>
      <c r="S29" s="34">
        <v>38140600000.000008</v>
      </c>
      <c r="T29" s="43">
        <v>38364500000</v>
      </c>
      <c r="U29" s="43">
        <v>50615500000</v>
      </c>
    </row>
    <row r="30" spans="1:23" x14ac:dyDescent="0.35">
      <c r="A30" s="19" t="s">
        <v>133</v>
      </c>
      <c r="B30" s="390"/>
      <c r="C30" s="20" t="s">
        <v>60</v>
      </c>
      <c r="D30" s="3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</row>
    <row r="31" spans="1:23" x14ac:dyDescent="0.35">
      <c r="A31" s="19" t="s">
        <v>133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3" x14ac:dyDescent="0.35">
      <c r="A32" s="19" t="s">
        <v>133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 x14ac:dyDescent="0.35">
      <c r="A33" s="19" t="s">
        <v>133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15" customHeight="1" x14ac:dyDescent="0.35">
      <c r="A34" s="19" t="s">
        <v>133</v>
      </c>
      <c r="B34" s="393" t="s">
        <v>7</v>
      </c>
      <c r="C34" s="28" t="s">
        <v>59</v>
      </c>
      <c r="D34" s="34"/>
      <c r="E34" s="34"/>
      <c r="F34" s="34">
        <v>121605460000.00002</v>
      </c>
      <c r="G34" s="34">
        <v>145387740000</v>
      </c>
      <c r="H34" s="34">
        <v>157174215688.35004</v>
      </c>
      <c r="I34" s="34">
        <v>160976055591.91003</v>
      </c>
      <c r="J34" s="34">
        <v>159745797863.38998</v>
      </c>
      <c r="K34" s="34">
        <v>168404584146.65994</v>
      </c>
      <c r="L34" s="34">
        <v>259146921330.12</v>
      </c>
      <c r="M34" s="34">
        <v>368455940932.35999</v>
      </c>
      <c r="N34" s="34">
        <v>438169863352.76001</v>
      </c>
      <c r="O34" s="34">
        <v>359537537425.07001</v>
      </c>
      <c r="P34" s="34">
        <v>385123606305.89496</v>
      </c>
      <c r="Q34" s="34">
        <v>297833800000</v>
      </c>
      <c r="R34" s="34">
        <v>404134999999.99988</v>
      </c>
      <c r="S34" s="34">
        <v>443440600000.00006</v>
      </c>
      <c r="T34" s="43">
        <v>450707099999.99994</v>
      </c>
      <c r="U34" s="43">
        <v>521773099999.99994</v>
      </c>
    </row>
    <row r="35" spans="1:21" x14ac:dyDescent="0.35">
      <c r="A35" s="19" t="s">
        <v>133</v>
      </c>
      <c r="B35" s="390"/>
      <c r="C35" s="20" t="s">
        <v>60</v>
      </c>
      <c r="D35" s="3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</row>
    <row r="36" spans="1:21" x14ac:dyDescent="0.35">
      <c r="A36" s="19" t="s">
        <v>133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 x14ac:dyDescent="0.35">
      <c r="A37" s="19" t="s">
        <v>133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 x14ac:dyDescent="0.35">
      <c r="A38" s="19" t="s">
        <v>133</v>
      </c>
      <c r="B38" s="391"/>
      <c r="C38" s="27" t="s">
        <v>63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</row>
    <row r="39" spans="1:21" ht="15" customHeight="1" x14ac:dyDescent="0.35">
      <c r="A39" s="19" t="s">
        <v>133</v>
      </c>
      <c r="B39" s="393" t="s">
        <v>8</v>
      </c>
      <c r="C39" s="28" t="s">
        <v>59</v>
      </c>
      <c r="D39" s="34"/>
      <c r="E39" s="34"/>
      <c r="F39" s="34">
        <v>157300000</v>
      </c>
      <c r="G39" s="34">
        <v>144030000</v>
      </c>
      <c r="H39" s="34">
        <v>105354409.84</v>
      </c>
      <c r="I39" s="34">
        <v>289099490.82000005</v>
      </c>
      <c r="J39" s="34">
        <v>142660995.34999999</v>
      </c>
      <c r="K39" s="34">
        <v>365360048.05000001</v>
      </c>
      <c r="L39" s="34">
        <v>703876642.25999987</v>
      </c>
      <c r="M39" s="34">
        <v>764977002.88999999</v>
      </c>
      <c r="N39" s="34">
        <v>1447634036.03</v>
      </c>
      <c r="O39" s="34">
        <v>1377581234.6400001</v>
      </c>
      <c r="P39" s="34">
        <v>1780722766.28</v>
      </c>
      <c r="Q39" s="34">
        <v>7086300000</v>
      </c>
      <c r="R39" s="34">
        <v>1071700000</v>
      </c>
      <c r="S39" s="34">
        <v>1392100000</v>
      </c>
      <c r="T39" s="43">
        <v>3458200000</v>
      </c>
      <c r="U39" s="43">
        <v>6456400000</v>
      </c>
    </row>
    <row r="40" spans="1:21" x14ac:dyDescent="0.35">
      <c r="A40" s="19" t="s">
        <v>133</v>
      </c>
      <c r="B40" s="390"/>
      <c r="C40" s="20" t="s">
        <v>60</v>
      </c>
      <c r="D40" s="3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</row>
    <row r="41" spans="1:21" x14ac:dyDescent="0.35">
      <c r="A41" s="19" t="s">
        <v>133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U41" s="35"/>
    </row>
    <row r="42" spans="1:21" x14ac:dyDescent="0.35">
      <c r="A42" s="19" t="s">
        <v>133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 x14ac:dyDescent="0.35">
      <c r="A43" s="19" t="s">
        <v>133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</row>
    <row r="44" spans="1:21" ht="15" customHeight="1" x14ac:dyDescent="0.35">
      <c r="A44" s="19" t="s">
        <v>133</v>
      </c>
      <c r="B44" s="393" t="s">
        <v>9</v>
      </c>
      <c r="C44" s="28" t="s">
        <v>59</v>
      </c>
      <c r="D44" s="34"/>
      <c r="E44" s="34"/>
      <c r="F44" s="34">
        <v>11978750000</v>
      </c>
      <c r="G44" s="34">
        <v>13986300000.000002</v>
      </c>
      <c r="H44" s="34">
        <v>19650948863.130001</v>
      </c>
      <c r="I44" s="34">
        <v>14594579189</v>
      </c>
      <c r="J44" s="34">
        <v>14075037897.093</v>
      </c>
      <c r="K44" s="34">
        <v>32128581191.559998</v>
      </c>
      <c r="L44" s="34">
        <v>24942983253.620003</v>
      </c>
      <c r="M44" s="34">
        <v>48521321490.729996</v>
      </c>
      <c r="N44" s="34">
        <v>56554588324.630005</v>
      </c>
      <c r="O44" s="34">
        <v>54089185308.739998</v>
      </c>
      <c r="P44" s="34">
        <v>58893382615.742996</v>
      </c>
      <c r="Q44" s="34">
        <v>59646100000</v>
      </c>
      <c r="R44" s="34">
        <v>82481100000</v>
      </c>
      <c r="S44" s="34">
        <v>100718000000</v>
      </c>
      <c r="T44" s="43">
        <v>106412600000</v>
      </c>
      <c r="U44" s="43">
        <v>121079600000</v>
      </c>
    </row>
    <row r="45" spans="1:21" x14ac:dyDescent="0.35">
      <c r="A45" s="19" t="s">
        <v>133</v>
      </c>
      <c r="B45" s="390"/>
      <c r="C45" s="20" t="s">
        <v>60</v>
      </c>
      <c r="D45" s="3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43"/>
      <c r="U45" s="43"/>
    </row>
    <row r="46" spans="1:21" x14ac:dyDescent="0.35">
      <c r="A46" s="19" t="s">
        <v>133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43"/>
      <c r="U46" s="43"/>
    </row>
    <row r="47" spans="1:21" x14ac:dyDescent="0.35">
      <c r="A47" s="19" t="s">
        <v>133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43"/>
      <c r="U47" s="43"/>
    </row>
    <row r="48" spans="1:21" x14ac:dyDescent="0.35">
      <c r="A48" s="19" t="s">
        <v>133</v>
      </c>
      <c r="B48" s="391"/>
      <c r="C48" s="27" t="s">
        <v>63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44"/>
      <c r="U48" s="44"/>
    </row>
    <row r="49" spans="1:21" x14ac:dyDescent="0.35">
      <c r="A49" s="19" t="s">
        <v>133</v>
      </c>
      <c r="B49" s="393" t="s">
        <v>1</v>
      </c>
      <c r="C49" s="28" t="s">
        <v>59</v>
      </c>
      <c r="D49" s="34"/>
      <c r="E49" s="34"/>
      <c r="F49" s="34">
        <v>15111990000</v>
      </c>
      <c r="G49" s="34">
        <v>26666630000</v>
      </c>
      <c r="H49" s="34">
        <v>35515348354.130005</v>
      </c>
      <c r="I49" s="34">
        <v>13705301785.620001</v>
      </c>
      <c r="J49" s="34">
        <v>14559015653.34</v>
      </c>
      <c r="K49" s="34">
        <v>14630418854.02</v>
      </c>
      <c r="L49" s="34">
        <v>23189998672.560001</v>
      </c>
      <c r="M49" s="34">
        <v>53795215823.139999</v>
      </c>
      <c r="N49" s="34">
        <v>65763237572.229988</v>
      </c>
      <c r="O49" s="34">
        <v>35358899556.709999</v>
      </c>
      <c r="P49" s="34">
        <v>27798228536.569996</v>
      </c>
      <c r="Q49" s="34">
        <v>29332399999.999996</v>
      </c>
      <c r="R49" s="34">
        <v>47635299999.999992</v>
      </c>
      <c r="S49" s="34">
        <v>52457500000</v>
      </c>
      <c r="T49" s="43">
        <v>64163399999.999992</v>
      </c>
      <c r="U49" s="43">
        <v>76319800000</v>
      </c>
    </row>
    <row r="50" spans="1:21" x14ac:dyDescent="0.35">
      <c r="A50" s="19" t="s">
        <v>133</v>
      </c>
      <c r="B50" s="390"/>
      <c r="C50" s="20" t="s">
        <v>60</v>
      </c>
      <c r="D50" s="3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43"/>
      <c r="U50" s="43"/>
    </row>
    <row r="51" spans="1:21" x14ac:dyDescent="0.35">
      <c r="A51" s="19" t="s">
        <v>133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43"/>
      <c r="U51" s="43"/>
    </row>
    <row r="52" spans="1:21" x14ac:dyDescent="0.35">
      <c r="A52" s="19" t="s">
        <v>133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43"/>
      <c r="U52" s="43"/>
    </row>
    <row r="53" spans="1:21" x14ac:dyDescent="0.35">
      <c r="A53" s="19" t="s">
        <v>133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44"/>
      <c r="U53" s="44"/>
    </row>
    <row r="54" spans="1:21" x14ac:dyDescent="0.35">
      <c r="A54" s="19" t="s">
        <v>133</v>
      </c>
      <c r="B54" s="393" t="s">
        <v>166</v>
      </c>
      <c r="C54" s="28" t="s">
        <v>59</v>
      </c>
      <c r="D54" s="34"/>
      <c r="E54" s="34"/>
      <c r="F54" s="34">
        <v>1138510000</v>
      </c>
      <c r="G54" s="34">
        <v>1224263000</v>
      </c>
      <c r="H54" s="34">
        <v>985635662.80999994</v>
      </c>
      <c r="I54" s="34">
        <v>719140010.35000002</v>
      </c>
      <c r="J54" s="34">
        <v>1432309213.2700002</v>
      </c>
      <c r="K54" s="34">
        <v>1540861530.1900001</v>
      </c>
      <c r="L54" s="34">
        <v>2680071801.9099998</v>
      </c>
      <c r="M54" s="34">
        <v>2893440506.513</v>
      </c>
      <c r="N54" s="34">
        <v>9378819225.6280022</v>
      </c>
      <c r="O54" s="34">
        <v>4997047537.5699997</v>
      </c>
      <c r="P54" s="34">
        <v>5736223094.71</v>
      </c>
      <c r="Q54" s="34">
        <v>6198400000.000001</v>
      </c>
      <c r="R54" s="34">
        <v>6051900000.000001</v>
      </c>
      <c r="S54" s="34">
        <v>5716600000</v>
      </c>
      <c r="T54" s="43">
        <v>5037300000</v>
      </c>
      <c r="U54" s="43">
        <v>3730099999.9999995</v>
      </c>
    </row>
    <row r="55" spans="1:21" x14ac:dyDescent="0.35">
      <c r="A55" s="19" t="s">
        <v>133</v>
      </c>
      <c r="B55" s="390"/>
      <c r="C55" s="20" t="s">
        <v>60</v>
      </c>
      <c r="D55" s="3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35">
      <c r="A56" s="19" t="s">
        <v>133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1" x14ac:dyDescent="0.35">
      <c r="A57" s="19" t="s">
        <v>133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1" x14ac:dyDescent="0.35">
      <c r="A58" s="19" t="s">
        <v>133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1" x14ac:dyDescent="0.35">
      <c r="A59" s="19" t="s">
        <v>133</v>
      </c>
      <c r="B59" s="393" t="s">
        <v>11</v>
      </c>
      <c r="C59" s="28" t="s">
        <v>59</v>
      </c>
      <c r="D59" s="34"/>
      <c r="E59" s="34"/>
      <c r="F59" s="34">
        <v>6512290000</v>
      </c>
      <c r="G59" s="34">
        <v>12427540000</v>
      </c>
      <c r="H59" s="34">
        <v>15783440202.229998</v>
      </c>
      <c r="I59" s="34">
        <v>15405841010.93</v>
      </c>
      <c r="J59" s="34">
        <v>13017989241.780001</v>
      </c>
      <c r="K59" s="34">
        <v>13185868850.67</v>
      </c>
      <c r="L59" s="34">
        <v>20228521273.012001</v>
      </c>
      <c r="M59" s="34">
        <v>37629337456.759995</v>
      </c>
      <c r="N59" s="34">
        <v>38470584868.099991</v>
      </c>
      <c r="O59" s="34">
        <v>37188882077.961998</v>
      </c>
      <c r="P59" s="34">
        <v>36949831102.5</v>
      </c>
      <c r="Q59" s="34">
        <v>36337700000.000008</v>
      </c>
      <c r="R59" s="34">
        <v>51417200000.000008</v>
      </c>
      <c r="S59" s="34">
        <v>53892200000</v>
      </c>
      <c r="T59" s="43">
        <v>59927799999.999992</v>
      </c>
      <c r="U59" s="43">
        <v>92437900000</v>
      </c>
    </row>
    <row r="60" spans="1:21" x14ac:dyDescent="0.35">
      <c r="A60" s="19" t="s">
        <v>133</v>
      </c>
      <c r="B60" s="390"/>
      <c r="C60" s="20" t="s">
        <v>60</v>
      </c>
      <c r="D60" s="3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43"/>
      <c r="U60" s="43"/>
    </row>
    <row r="61" spans="1:21" x14ac:dyDescent="0.35">
      <c r="A61" s="19" t="s">
        <v>133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43"/>
      <c r="U61" s="43"/>
    </row>
    <row r="62" spans="1:21" x14ac:dyDescent="0.35">
      <c r="A62" s="19" t="s">
        <v>133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43"/>
      <c r="U62" s="43"/>
    </row>
    <row r="63" spans="1:21" x14ac:dyDescent="0.35">
      <c r="A63" s="19" t="s">
        <v>133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44"/>
      <c r="U63" s="44"/>
    </row>
    <row r="64" spans="1:21" x14ac:dyDescent="0.35">
      <c r="A64" s="19" t="s">
        <v>133</v>
      </c>
      <c r="B64" s="393" t="s">
        <v>12</v>
      </c>
      <c r="C64" s="28" t="s">
        <v>59</v>
      </c>
      <c r="D64" s="34"/>
      <c r="E64" s="34"/>
      <c r="F64" s="34">
        <v>996470000</v>
      </c>
      <c r="G64" s="34">
        <v>1359290000</v>
      </c>
      <c r="H64" s="34">
        <v>511227400</v>
      </c>
      <c r="I64" s="34">
        <v>847770537.91000009</v>
      </c>
      <c r="J64" s="34">
        <v>1331446355.3400002</v>
      </c>
      <c r="K64" s="34">
        <v>2251719580.4400001</v>
      </c>
      <c r="L64" s="34">
        <v>2278556010.9100003</v>
      </c>
      <c r="M64" s="34">
        <v>2400579736.9799995</v>
      </c>
      <c r="N64" s="34">
        <v>2114942356.3299997</v>
      </c>
      <c r="O64" s="34">
        <v>2688401745.8800001</v>
      </c>
      <c r="P64" s="34">
        <v>1963387341.4499998</v>
      </c>
      <c r="Q64" s="34">
        <v>7474100000</v>
      </c>
      <c r="R64" s="34">
        <v>3164200000</v>
      </c>
      <c r="S64" s="34">
        <v>3760500000</v>
      </c>
      <c r="T64" s="43">
        <v>2854300000</v>
      </c>
      <c r="U64" s="43">
        <v>4308500000</v>
      </c>
    </row>
    <row r="65" spans="1:22" x14ac:dyDescent="0.35">
      <c r="A65" s="19" t="s">
        <v>133</v>
      </c>
      <c r="B65" s="390"/>
      <c r="C65" s="20" t="s">
        <v>60</v>
      </c>
      <c r="D65" s="3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</row>
    <row r="66" spans="1:22" x14ac:dyDescent="0.35">
      <c r="A66" s="19" t="s">
        <v>133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2" x14ac:dyDescent="0.35">
      <c r="A67" s="19" t="s">
        <v>133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2" ht="15" thickBot="1" x14ac:dyDescent="0.4">
      <c r="A68" s="19" t="s">
        <v>133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</row>
    <row r="69" spans="1:22" x14ac:dyDescent="0.35">
      <c r="A69" s="19" t="s">
        <v>133</v>
      </c>
      <c r="B69" s="388" t="s">
        <v>92</v>
      </c>
      <c r="C69" s="17" t="s">
        <v>59</v>
      </c>
      <c r="D69" s="34"/>
      <c r="E69" s="34"/>
      <c r="F69" s="34">
        <v>45372540000</v>
      </c>
      <c r="G69" s="34">
        <v>46137240000</v>
      </c>
      <c r="H69" s="34">
        <v>46593911500</v>
      </c>
      <c r="I69" s="34">
        <v>46295234794.720001</v>
      </c>
      <c r="J69" s="34">
        <v>38892025834.480003</v>
      </c>
      <c r="K69" s="34">
        <v>56403027355.079994</v>
      </c>
      <c r="L69" s="34">
        <v>101687053147.69</v>
      </c>
      <c r="M69" s="34">
        <v>146986245516.84</v>
      </c>
      <c r="N69" s="34">
        <v>210931195503.59</v>
      </c>
      <c r="O69" s="34">
        <v>136426111590.62001</v>
      </c>
      <c r="P69" s="34">
        <v>158527759622.14001</v>
      </c>
      <c r="Q69" s="34">
        <v>175949300000</v>
      </c>
      <c r="R69" s="34">
        <v>198296200000</v>
      </c>
      <c r="S69" s="34">
        <v>248608900000</v>
      </c>
      <c r="T69" s="43">
        <v>252139300000</v>
      </c>
      <c r="U69" s="43">
        <v>314932000000</v>
      </c>
    </row>
    <row r="70" spans="1:22" x14ac:dyDescent="0.35">
      <c r="A70" s="19" t="s">
        <v>133</v>
      </c>
      <c r="B70" s="388"/>
      <c r="C70" s="20" t="s">
        <v>60</v>
      </c>
      <c r="D70" s="3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43"/>
      <c r="U70" s="43"/>
    </row>
    <row r="71" spans="1:22" x14ac:dyDescent="0.35">
      <c r="A71" s="19" t="s">
        <v>133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43"/>
      <c r="U71" s="43"/>
    </row>
    <row r="72" spans="1:22" x14ac:dyDescent="0.35">
      <c r="A72" s="19" t="s">
        <v>133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43"/>
      <c r="U72" s="43"/>
    </row>
    <row r="73" spans="1:22" x14ac:dyDescent="0.35">
      <c r="A73" s="19" t="s">
        <v>133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44"/>
      <c r="U73" s="44"/>
    </row>
    <row r="74" spans="1:22" x14ac:dyDescent="0.35">
      <c r="A74" s="19" t="s">
        <v>133</v>
      </c>
      <c r="B74" s="393" t="s">
        <v>93</v>
      </c>
      <c r="C74" s="28" t="s">
        <v>59</v>
      </c>
      <c r="D74" s="34"/>
      <c r="E74" s="34"/>
      <c r="F74" s="34">
        <v>52007680000</v>
      </c>
      <c r="G74" s="34">
        <v>72015320000</v>
      </c>
      <c r="H74" s="34">
        <v>77219062000</v>
      </c>
      <c r="I74" s="34">
        <v>97256746639</v>
      </c>
      <c r="J74" s="34">
        <v>94463870872</v>
      </c>
      <c r="K74" s="34">
        <v>112699294436.75999</v>
      </c>
      <c r="L74" s="34">
        <v>140629785018.25</v>
      </c>
      <c r="M74" s="34">
        <v>209574222978.54001</v>
      </c>
      <c r="N74" s="34">
        <v>336745616462.28998</v>
      </c>
      <c r="O74" s="34">
        <v>398177870096.15002</v>
      </c>
      <c r="P74" s="34">
        <v>409326183120.40002</v>
      </c>
      <c r="Q74" s="34">
        <v>455357800000</v>
      </c>
      <c r="R74" s="34">
        <v>380240600000</v>
      </c>
      <c r="S74" s="34">
        <v>363971700000</v>
      </c>
      <c r="T74" s="43">
        <v>277648800000</v>
      </c>
      <c r="U74" s="43">
        <v>213896300000</v>
      </c>
      <c r="V74" s="19" t="s">
        <v>189</v>
      </c>
    </row>
    <row r="75" spans="1:22" x14ac:dyDescent="0.35">
      <c r="A75" s="19" t="s">
        <v>133</v>
      </c>
      <c r="B75" s="390"/>
      <c r="C75" s="20" t="s">
        <v>60</v>
      </c>
      <c r="D75" s="3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</row>
    <row r="76" spans="1:22" x14ac:dyDescent="0.35">
      <c r="A76" s="19" t="s">
        <v>133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2" x14ac:dyDescent="0.35">
      <c r="A77" s="19" t="s">
        <v>133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2" x14ac:dyDescent="0.35">
      <c r="A78" s="19" t="s">
        <v>133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</row>
    <row r="79" spans="1:22" x14ac:dyDescent="0.35">
      <c r="A79" s="19" t="s">
        <v>133</v>
      </c>
      <c r="B79" s="388" t="s">
        <v>94</v>
      </c>
      <c r="C79" s="17" t="s">
        <v>59</v>
      </c>
      <c r="D79" s="35"/>
      <c r="E79" s="34"/>
      <c r="F79" s="34">
        <f>F34-F69</f>
        <v>76232920000.000015</v>
      </c>
      <c r="G79" s="34">
        <f t="shared" ref="G79:U79" si="5">G34-G69</f>
        <v>99250500000</v>
      </c>
      <c r="H79" s="34">
        <f t="shared" si="5"/>
        <v>110580304188.35004</v>
      </c>
      <c r="I79" s="34">
        <f t="shared" si="5"/>
        <v>114680820797.19003</v>
      </c>
      <c r="J79" s="34">
        <f t="shared" si="5"/>
        <v>120853772028.90997</v>
      </c>
      <c r="K79" s="34">
        <f t="shared" si="5"/>
        <v>112001556791.57996</v>
      </c>
      <c r="L79" s="34">
        <f t="shared" si="5"/>
        <v>157459868182.42999</v>
      </c>
      <c r="M79" s="34">
        <f t="shared" si="5"/>
        <v>221469695415.51999</v>
      </c>
      <c r="N79" s="34">
        <f t="shared" si="5"/>
        <v>227238667849.17001</v>
      </c>
      <c r="O79" s="34">
        <f t="shared" si="5"/>
        <v>223111425834.45001</v>
      </c>
      <c r="P79" s="34">
        <f t="shared" si="5"/>
        <v>226595846683.75494</v>
      </c>
      <c r="Q79" s="34">
        <f t="shared" si="5"/>
        <v>121884500000</v>
      </c>
      <c r="R79" s="34">
        <f t="shared" si="5"/>
        <v>205838799999.99988</v>
      </c>
      <c r="S79" s="34">
        <f t="shared" si="5"/>
        <v>194831700000.00006</v>
      </c>
      <c r="T79" s="34">
        <f>T34-T69</f>
        <v>198567799999.99994</v>
      </c>
      <c r="U79" s="34">
        <f t="shared" si="5"/>
        <v>206841099999.99994</v>
      </c>
    </row>
    <row r="80" spans="1:22" x14ac:dyDescent="0.35">
      <c r="A80" s="19" t="s">
        <v>133</v>
      </c>
      <c r="B80" s="388"/>
      <c r="C80" s="20" t="s">
        <v>60</v>
      </c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</row>
    <row r="81" spans="1:23" x14ac:dyDescent="0.35">
      <c r="A81" s="19" t="s">
        <v>133</v>
      </c>
      <c r="B81" s="388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3" x14ac:dyDescent="0.35">
      <c r="A82" s="19" t="s">
        <v>133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</row>
    <row r="83" spans="1:23" x14ac:dyDescent="0.35">
      <c r="A83" s="19" t="s">
        <v>133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</row>
    <row r="84" spans="1:23" x14ac:dyDescent="0.35">
      <c r="A84" s="19" t="s">
        <v>133</v>
      </c>
    </row>
    <row r="85" spans="1:23" x14ac:dyDescent="0.35">
      <c r="A85" s="19" t="s">
        <v>133</v>
      </c>
      <c r="B85" s="64"/>
    </row>
    <row r="86" spans="1:23" x14ac:dyDescent="0.35">
      <c r="A86" s="19" t="s">
        <v>104</v>
      </c>
      <c r="B86" s="180" t="s">
        <v>172</v>
      </c>
      <c r="C86" s="180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</row>
    <row r="87" spans="1:23" s="42" customFormat="1" x14ac:dyDescent="0.35">
      <c r="A87" s="19" t="s">
        <v>133</v>
      </c>
      <c r="B87" s="201" t="s">
        <v>168</v>
      </c>
      <c r="C87" s="201" t="s">
        <v>167</v>
      </c>
      <c r="D87" s="72">
        <v>4055406000000</v>
      </c>
      <c r="E87" s="72">
        <v>4607291000000</v>
      </c>
      <c r="F87" s="72">
        <v>5233428000000</v>
      </c>
      <c r="G87" s="72">
        <v>5938756000000</v>
      </c>
      <c r="H87" s="72">
        <v>6855361000000</v>
      </c>
      <c r="I87" s="72">
        <v>8114386000000</v>
      </c>
      <c r="J87" s="72">
        <v>9532875000000</v>
      </c>
      <c r="K87" s="72">
        <v>11555641000000</v>
      </c>
      <c r="L87" s="72">
        <v>13816351000000</v>
      </c>
      <c r="M87" s="72">
        <v>16109612000000</v>
      </c>
      <c r="N87" s="72">
        <v>17521035000000</v>
      </c>
      <c r="O87" s="72">
        <v>19596937000000</v>
      </c>
      <c r="P87" s="72">
        <v>21370733000000</v>
      </c>
      <c r="Q87" s="72">
        <v>23371406000000</v>
      </c>
      <c r="R87" s="72">
        <v>24860944000000</v>
      </c>
      <c r="S87" s="72">
        <v>27268998000000</v>
      </c>
      <c r="T87" s="72">
        <v>29315644000000</v>
      </c>
      <c r="U87" s="72">
        <v>31287384000000</v>
      </c>
    </row>
    <row r="88" spans="1:23" s="42" customFormat="1" x14ac:dyDescent="0.35">
      <c r="A88" s="19" t="s">
        <v>133</v>
      </c>
      <c r="B88" s="204" t="s">
        <v>171</v>
      </c>
      <c r="C88" s="204" t="s">
        <v>173</v>
      </c>
      <c r="D88" s="44">
        <v>285.68469483333303</v>
      </c>
      <c r="E88" s="44">
        <v>308.18666666666701</v>
      </c>
      <c r="F88" s="44">
        <v>328.870833333333</v>
      </c>
      <c r="G88" s="44">
        <v>359.81752688172003</v>
      </c>
      <c r="H88" s="44">
        <v>398.662222222222</v>
      </c>
      <c r="I88" s="44">
        <v>437.935</v>
      </c>
      <c r="J88" s="44">
        <v>477.786741487455</v>
      </c>
      <c r="K88" s="44">
        <v>511.30181794034797</v>
      </c>
      <c r="L88" s="44">
        <v>516.61739023297503</v>
      </c>
      <c r="M88" s="44">
        <v>526.23551344086002</v>
      </c>
      <c r="N88" s="44">
        <v>573.287956733231</v>
      </c>
      <c r="O88" s="44">
        <v>525.829200716846</v>
      </c>
      <c r="P88" s="44">
        <v>505.664239919355</v>
      </c>
      <c r="Q88" s="44">
        <v>502.90146198156702</v>
      </c>
      <c r="R88" s="44">
        <v>499.76683256528401</v>
      </c>
      <c r="S88" s="44">
        <v>538.31720027905806</v>
      </c>
      <c r="T88" s="353">
        <v>534.56576996927799</v>
      </c>
      <c r="U88" s="353">
        <v>544.73936722901999</v>
      </c>
    </row>
    <row r="89" spans="1:23" s="42" customFormat="1" x14ac:dyDescent="0.35">
      <c r="A89" s="19" t="s">
        <v>133</v>
      </c>
      <c r="B89" s="206" t="s">
        <v>69</v>
      </c>
      <c r="C89" s="206" t="s">
        <v>173</v>
      </c>
      <c r="D89" s="43">
        <v>3848723</v>
      </c>
      <c r="E89" s="43">
        <v>3925443</v>
      </c>
      <c r="F89" s="43">
        <v>3996798</v>
      </c>
      <c r="G89" s="43">
        <v>4063204</v>
      </c>
      <c r="H89" s="43">
        <v>4125971</v>
      </c>
      <c r="I89" s="43">
        <v>4187038</v>
      </c>
      <c r="J89" s="43">
        <v>4247841</v>
      </c>
      <c r="K89" s="43">
        <v>4308794</v>
      </c>
      <c r="L89" s="43">
        <v>4369469</v>
      </c>
      <c r="M89" s="43">
        <v>4429508</v>
      </c>
      <c r="N89" s="43">
        <v>4488263</v>
      </c>
      <c r="O89" s="43">
        <v>4545280</v>
      </c>
      <c r="P89" s="43">
        <v>4600474</v>
      </c>
      <c r="Q89" s="43">
        <v>4654122</v>
      </c>
      <c r="R89" s="43">
        <v>4706401</v>
      </c>
      <c r="S89" s="353">
        <v>4757575</v>
      </c>
      <c r="T89" s="353">
        <v>4807852</v>
      </c>
      <c r="U89" s="353">
        <v>4857274</v>
      </c>
    </row>
    <row r="90" spans="1:23" x14ac:dyDescent="0.35">
      <c r="A90" s="19" t="s">
        <v>133</v>
      </c>
      <c r="B90" s="207" t="s">
        <v>169</v>
      </c>
      <c r="C90" s="207" t="s">
        <v>167</v>
      </c>
      <c r="D90" s="73">
        <v>663078000000</v>
      </c>
      <c r="E90" s="73">
        <v>780615000000</v>
      </c>
      <c r="F90" s="73">
        <v>907863000000</v>
      </c>
      <c r="G90" s="73">
        <v>1106645000000</v>
      </c>
      <c r="H90" s="73">
        <v>1209582000000</v>
      </c>
      <c r="I90" s="73">
        <v>1386023000000</v>
      </c>
      <c r="J90" s="73">
        <v>1587971000000</v>
      </c>
      <c r="K90" s="73">
        <v>1804388000000</v>
      </c>
      <c r="L90" s="73">
        <v>2061752000000</v>
      </c>
      <c r="M90" s="73">
        <v>2535587000000</v>
      </c>
      <c r="N90" s="73">
        <v>2969514000000</v>
      </c>
      <c r="O90" s="73">
        <v>3623081000000</v>
      </c>
      <c r="P90" s="73">
        <v>3762442000000</v>
      </c>
      <c r="Q90" s="73">
        <v>4177715000000</v>
      </c>
      <c r="R90" s="73">
        <v>4765276000000</v>
      </c>
      <c r="S90" s="351">
        <v>5230812000000</v>
      </c>
      <c r="T90" s="73">
        <v>5647127000000</v>
      </c>
      <c r="U90" s="73">
        <v>6023751000000</v>
      </c>
      <c r="V90" s="42"/>
      <c r="W90" s="42"/>
    </row>
    <row r="91" spans="1:23" x14ac:dyDescent="0.35">
      <c r="A91" s="19" t="s">
        <v>133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</row>
    <row r="92" spans="1:23" x14ac:dyDescent="0.35">
      <c r="A92" s="19" t="s">
        <v>133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</row>
    <row r="93" spans="1:23" ht="15" customHeight="1" x14ac:dyDescent="0.35">
      <c r="A93" s="19" t="s">
        <v>133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</row>
    <row r="94" spans="1:23" ht="15" customHeight="1" x14ac:dyDescent="0.35">
      <c r="A94" s="19" t="s">
        <v>133</v>
      </c>
      <c r="B94" s="385" t="s">
        <v>0</v>
      </c>
      <c r="C94" s="260" t="s">
        <v>125</v>
      </c>
      <c r="D94" s="77"/>
      <c r="E94" s="64">
        <f t="shared" ref="E94:R94" si="6">(E8/E$8)*100</f>
        <v>100</v>
      </c>
      <c r="F94" s="64">
        <f t="shared" si="6"/>
        <v>100</v>
      </c>
      <c r="G94" s="64">
        <f t="shared" si="6"/>
        <v>100</v>
      </c>
      <c r="H94" s="64">
        <f t="shared" si="6"/>
        <v>100</v>
      </c>
      <c r="I94" s="64">
        <f t="shared" si="6"/>
        <v>100</v>
      </c>
      <c r="J94" s="64">
        <f t="shared" si="6"/>
        <v>100</v>
      </c>
      <c r="K94" s="64">
        <f t="shared" si="6"/>
        <v>100</v>
      </c>
      <c r="L94" s="64">
        <f t="shared" si="6"/>
        <v>100</v>
      </c>
      <c r="M94" s="64">
        <f t="shared" si="6"/>
        <v>100</v>
      </c>
      <c r="N94" s="64">
        <f t="shared" si="6"/>
        <v>100</v>
      </c>
      <c r="O94" s="64">
        <f t="shared" si="6"/>
        <v>100</v>
      </c>
      <c r="P94" s="64">
        <f t="shared" si="6"/>
        <v>100</v>
      </c>
      <c r="Q94" s="64">
        <f t="shared" si="6"/>
        <v>100</v>
      </c>
      <c r="R94" s="64">
        <f t="shared" si="6"/>
        <v>100</v>
      </c>
      <c r="S94" s="64">
        <f t="shared" ref="S94:T94" si="7">(S8/S$8)*100</f>
        <v>100</v>
      </c>
      <c r="T94" s="64">
        <f t="shared" si="7"/>
        <v>100</v>
      </c>
      <c r="U94" s="64">
        <f t="shared" ref="U94" si="8">(U8/U$8)*100</f>
        <v>100</v>
      </c>
    </row>
    <row r="95" spans="1:23" ht="15" customHeight="1" x14ac:dyDescent="0.35">
      <c r="A95" s="19" t="s">
        <v>133</v>
      </c>
      <c r="B95" s="386"/>
      <c r="C95" s="260" t="s">
        <v>124</v>
      </c>
      <c r="D95" s="64"/>
      <c r="E95" s="64">
        <f t="shared" ref="E95:R96" si="9">(E9/E$8)*100</f>
        <v>87.51763047068296</v>
      </c>
      <c r="F95" s="64">
        <f t="shared" si="9"/>
        <v>81.747539460445623</v>
      </c>
      <c r="G95" s="64">
        <f t="shared" si="9"/>
        <v>70.582854700246045</v>
      </c>
      <c r="H95" s="64">
        <f t="shared" si="9"/>
        <v>70.698326408423327</v>
      </c>
      <c r="I95" s="64">
        <f t="shared" si="9"/>
        <v>68.783956329425934</v>
      </c>
      <c r="J95" s="64">
        <f t="shared" si="9"/>
        <v>82.669730165196114</v>
      </c>
      <c r="K95" s="64">
        <f t="shared" si="9"/>
        <v>94.698453073669</v>
      </c>
      <c r="L95" s="64">
        <f t="shared" si="9"/>
        <v>89.849315212328236</v>
      </c>
      <c r="M95" s="64">
        <f t="shared" si="9"/>
        <v>93.132714806408941</v>
      </c>
      <c r="N95" s="64">
        <f t="shared" si="9"/>
        <v>98.220733833356249</v>
      </c>
      <c r="O95" s="64">
        <f t="shared" si="9"/>
        <v>103.62628522347089</v>
      </c>
      <c r="P95" s="64">
        <f t="shared" si="9"/>
        <v>90.554035844490429</v>
      </c>
      <c r="Q95" s="64">
        <f t="shared" si="9"/>
        <v>131.55263951053081</v>
      </c>
      <c r="R95" s="64">
        <f t="shared" si="9"/>
        <v>109.71969959510537</v>
      </c>
      <c r="S95" s="64">
        <f t="shared" ref="S95:T95" si="10">(S9/S$8)*100</f>
        <v>109.01370533288109</v>
      </c>
      <c r="T95" s="64">
        <f t="shared" si="10"/>
        <v>116.18619252320201</v>
      </c>
      <c r="U95" s="64">
        <f t="shared" ref="U95" si="11">(U9/U$8)*100</f>
        <v>116.88525595416839</v>
      </c>
    </row>
    <row r="96" spans="1:23" ht="15" customHeight="1" x14ac:dyDescent="0.35">
      <c r="A96" s="19" t="s">
        <v>133</v>
      </c>
      <c r="B96" s="386"/>
      <c r="C96" s="95" t="s">
        <v>126</v>
      </c>
      <c r="D96" s="64"/>
      <c r="E96" s="64">
        <f t="shared" si="9"/>
        <v>0</v>
      </c>
      <c r="F96" s="64">
        <f t="shared" si="9"/>
        <v>99.999945601395311</v>
      </c>
      <c r="G96" s="64">
        <f t="shared" si="9"/>
        <v>97.052516911987922</v>
      </c>
      <c r="H96" s="64">
        <f t="shared" si="9"/>
        <v>100.00003295757787</v>
      </c>
      <c r="I96" s="64">
        <f t="shared" si="9"/>
        <v>99.986452157420473</v>
      </c>
      <c r="J96" s="64">
        <f t="shared" si="9"/>
        <v>98.37416440135695</v>
      </c>
      <c r="K96" s="64">
        <f t="shared" si="9"/>
        <v>99.999999999999972</v>
      </c>
      <c r="L96" s="64">
        <f t="shared" si="9"/>
        <v>99.999999999999972</v>
      </c>
      <c r="M96" s="64">
        <f t="shared" si="9"/>
        <v>100.00000000000003</v>
      </c>
      <c r="N96" s="64">
        <f t="shared" si="9"/>
        <v>100</v>
      </c>
      <c r="O96" s="64">
        <f t="shared" si="9"/>
        <v>100.00000000000003</v>
      </c>
      <c r="P96" s="64">
        <f t="shared" si="9"/>
        <v>100</v>
      </c>
      <c r="Q96" s="64">
        <f t="shared" si="9"/>
        <v>100.00000000000003</v>
      </c>
      <c r="R96" s="64">
        <f t="shared" si="9"/>
        <v>100.00003116491976</v>
      </c>
      <c r="S96" s="64">
        <f t="shared" ref="S96:T96" si="12">(S10/S$8)*100</f>
        <v>100.0000281368786</v>
      </c>
      <c r="T96" s="64">
        <f t="shared" si="12"/>
        <v>100</v>
      </c>
      <c r="U96" s="64">
        <f t="shared" ref="U96" si="13">(U10/U$8)*100</f>
        <v>100.00002254427469</v>
      </c>
    </row>
    <row r="97" spans="1:21" ht="15" customHeight="1" x14ac:dyDescent="0.35">
      <c r="A97" s="19" t="s">
        <v>133</v>
      </c>
      <c r="B97" s="386"/>
      <c r="C97" s="260" t="s">
        <v>123</v>
      </c>
      <c r="D97" s="64"/>
      <c r="E97" s="64">
        <f t="shared" ref="E97:R97" si="14">(E11/E$8)*100</f>
        <v>68.595762863140152</v>
      </c>
      <c r="F97" s="64">
        <f t="shared" si="14"/>
        <v>67.962231894965726</v>
      </c>
      <c r="G97" s="64">
        <f t="shared" si="14"/>
        <v>59.551689620376393</v>
      </c>
      <c r="H97" s="64">
        <f t="shared" si="14"/>
        <v>59.338578964483716</v>
      </c>
      <c r="I97" s="64">
        <f t="shared" si="14"/>
        <v>55.20404487155578</v>
      </c>
      <c r="J97" s="64">
        <f t="shared" si="14"/>
        <v>52.421213285297277</v>
      </c>
      <c r="K97" s="64">
        <f t="shared" si="14"/>
        <v>64.124795401745388</v>
      </c>
      <c r="L97" s="64">
        <f t="shared" si="14"/>
        <v>62.718170992565391</v>
      </c>
      <c r="M97" s="64">
        <f t="shared" si="14"/>
        <v>68.462973593655789</v>
      </c>
      <c r="N97" s="64">
        <f t="shared" si="14"/>
        <v>71.332722261177423</v>
      </c>
      <c r="O97" s="64">
        <f t="shared" si="14"/>
        <v>64.398565698198865</v>
      </c>
      <c r="P97" s="64">
        <f t="shared" si="14"/>
        <v>63.823969435142061</v>
      </c>
      <c r="Q97" s="64">
        <f t="shared" si="14"/>
        <v>74.191495495119781</v>
      </c>
      <c r="R97" s="64">
        <f t="shared" si="14"/>
        <v>78.140286393146695</v>
      </c>
      <c r="S97" s="64">
        <f t="shared" ref="S97:T104" si="15">(S11/S$8)*100</f>
        <v>79.965571715346513</v>
      </c>
      <c r="T97" s="64">
        <f t="shared" si="15"/>
        <v>78.788400271395915</v>
      </c>
      <c r="U97" s="64">
        <f t="shared" ref="U97" si="16">(U11/U$8)*100</f>
        <v>80.771323051340531</v>
      </c>
    </row>
    <row r="98" spans="1:21" ht="15" customHeight="1" x14ac:dyDescent="0.35">
      <c r="A98" s="19" t="s">
        <v>133</v>
      </c>
      <c r="B98" s="386"/>
      <c r="C98" s="20" t="s">
        <v>117</v>
      </c>
      <c r="D98" s="64"/>
      <c r="E98" s="64">
        <f t="shared" ref="E98:R98" si="17">(E12/E$8)*100</f>
        <v>13.609568245029131</v>
      </c>
      <c r="F98" s="64">
        <f t="shared" si="17"/>
        <v>9.7316081641909449</v>
      </c>
      <c r="G98" s="64">
        <f t="shared" si="17"/>
        <v>9.9702633861564145</v>
      </c>
      <c r="H98" s="64">
        <f t="shared" si="17"/>
        <v>6.8229736373913834</v>
      </c>
      <c r="I98" s="64">
        <f t="shared" si="17"/>
        <v>7.0784180063182935</v>
      </c>
      <c r="J98" s="64">
        <f t="shared" si="17"/>
        <v>9.5964435800795673</v>
      </c>
      <c r="K98" s="64">
        <f t="shared" si="17"/>
        <v>9.9481461673673195</v>
      </c>
      <c r="L98" s="64">
        <f t="shared" si="17"/>
        <v>11.03539739642693</v>
      </c>
      <c r="M98" s="64">
        <f t="shared" si="17"/>
        <v>10.991967679861242</v>
      </c>
      <c r="N98" s="64">
        <f t="shared" si="17"/>
        <v>12.57820003537786</v>
      </c>
      <c r="O98" s="64">
        <f t="shared" si="17"/>
        <v>11.586933461633793</v>
      </c>
      <c r="P98" s="64">
        <f t="shared" si="17"/>
        <v>11.778629932020952</v>
      </c>
      <c r="Q98" s="64">
        <f t="shared" si="17"/>
        <v>9.6941377184451323</v>
      </c>
      <c r="R98" s="64">
        <f t="shared" si="17"/>
        <v>12.463583791249889</v>
      </c>
      <c r="S98" s="64">
        <f t="shared" si="15"/>
        <v>12.210125083900655</v>
      </c>
      <c r="T98" s="64">
        <f t="shared" si="15"/>
        <v>13.190387696285852</v>
      </c>
      <c r="U98" s="64">
        <f t="shared" ref="U98" si="18">(U12/U$8)*100</f>
        <v>10.569838105054515</v>
      </c>
    </row>
    <row r="99" spans="1:21" ht="15" customHeight="1" x14ac:dyDescent="0.35">
      <c r="A99" s="19" t="s">
        <v>133</v>
      </c>
      <c r="B99" s="386"/>
      <c r="C99" s="254" t="s">
        <v>118</v>
      </c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</row>
    <row r="100" spans="1:21" ht="15" customHeight="1" x14ac:dyDescent="0.35">
      <c r="A100" s="19" t="s">
        <v>133</v>
      </c>
      <c r="B100" s="386"/>
      <c r="C100" s="254" t="s">
        <v>119</v>
      </c>
      <c r="D100" s="64"/>
      <c r="E100" s="64">
        <f t="shared" ref="E100:R100" si="19">(E14/E$8)*100</f>
        <v>5.8078505077226419</v>
      </c>
      <c r="F100" s="64">
        <f t="shared" si="19"/>
        <v>2.1365354205634701</v>
      </c>
      <c r="G100" s="64">
        <f t="shared" si="19"/>
        <v>2.012984486378091</v>
      </c>
      <c r="H100" s="64">
        <f t="shared" si="19"/>
        <v>4.5480010716671808</v>
      </c>
      <c r="I100" s="64">
        <f t="shared" si="19"/>
        <v>2.7415538914358062</v>
      </c>
      <c r="J100" s="64">
        <f t="shared" si="19"/>
        <v>4.133000427091539</v>
      </c>
      <c r="K100" s="64">
        <f t="shared" si="19"/>
        <v>9.8984010450251443</v>
      </c>
      <c r="L100" s="64">
        <f t="shared" si="19"/>
        <v>4.55013165862756</v>
      </c>
      <c r="M100" s="64">
        <f t="shared" si="19"/>
        <v>6.877250450411859</v>
      </c>
      <c r="N100" s="64">
        <f t="shared" si="19"/>
        <v>6.3120973851578821</v>
      </c>
      <c r="O100" s="64">
        <f t="shared" si="19"/>
        <v>6.7827443197394004</v>
      </c>
      <c r="P100" s="64">
        <f t="shared" si="19"/>
        <v>6.2098888164860551</v>
      </c>
      <c r="Q100" s="64">
        <f t="shared" si="19"/>
        <v>8.3214829583401659</v>
      </c>
      <c r="R100" s="64">
        <f t="shared" si="19"/>
        <v>7.3592062419594511</v>
      </c>
      <c r="S100" s="64">
        <f t="shared" si="15"/>
        <v>8.5009669941752435</v>
      </c>
      <c r="T100" s="64">
        <f t="shared" si="15"/>
        <v>8.3331767449009515</v>
      </c>
      <c r="U100" s="64">
        <f t="shared" ref="U100" si="20">(U14/U$8)*100</f>
        <v>8.5977438591650142</v>
      </c>
    </row>
    <row r="101" spans="1:21" ht="15" customHeight="1" x14ac:dyDescent="0.35">
      <c r="A101" s="19" t="s">
        <v>133</v>
      </c>
      <c r="B101" s="386"/>
      <c r="C101" s="254" t="s">
        <v>120</v>
      </c>
      <c r="D101" s="64"/>
      <c r="E101" s="64">
        <f t="shared" ref="E101:R101" si="21">(E15/E$8)*100</f>
        <v>49.17834411038838</v>
      </c>
      <c r="F101" s="64">
        <f t="shared" si="21"/>
        <v>56.094088310211312</v>
      </c>
      <c r="G101" s="64">
        <f t="shared" si="21"/>
        <v>47.568441747841881</v>
      </c>
      <c r="H101" s="64">
        <f t="shared" si="21"/>
        <v>47.967604255425137</v>
      </c>
      <c r="I101" s="64">
        <f t="shared" si="21"/>
        <v>45.384072973801679</v>
      </c>
      <c r="J101" s="64">
        <f t="shared" si="21"/>
        <v>38.691769278126174</v>
      </c>
      <c r="K101" s="64">
        <f t="shared" si="21"/>
        <v>44.278248189352936</v>
      </c>
      <c r="L101" s="64">
        <f t="shared" si="21"/>
        <v>47.132641937510897</v>
      </c>
      <c r="M101" s="64">
        <f t="shared" si="21"/>
        <v>50.593755463382692</v>
      </c>
      <c r="N101" s="64">
        <f t="shared" si="21"/>
        <v>52.442424840641678</v>
      </c>
      <c r="O101" s="64">
        <f t="shared" si="21"/>
        <v>46.028887916825674</v>
      </c>
      <c r="P101" s="64">
        <f t="shared" si="21"/>
        <v>45.835450686635056</v>
      </c>
      <c r="Q101" s="64">
        <f t="shared" si="21"/>
        <v>56.175874818334478</v>
      </c>
      <c r="R101" s="64">
        <f t="shared" si="21"/>
        <v>58.317496359937358</v>
      </c>
      <c r="S101" s="64">
        <f t="shared" si="15"/>
        <v>59.25447963727062</v>
      </c>
      <c r="T101" s="64">
        <f t="shared" si="15"/>
        <v>57.264835830209115</v>
      </c>
      <c r="U101" s="64">
        <f t="shared" ref="U101" si="22">(U15/U$8)*100</f>
        <v>61.603741087121001</v>
      </c>
    </row>
    <row r="102" spans="1:21" ht="15" customHeight="1" x14ac:dyDescent="0.35">
      <c r="A102" s="19" t="s">
        <v>133</v>
      </c>
      <c r="B102" s="386"/>
      <c r="C102" s="260" t="s">
        <v>121</v>
      </c>
      <c r="D102" s="64"/>
      <c r="E102" s="64">
        <f t="shared" ref="E102:R102" si="23">(E16/E$8)*100</f>
        <v>18.921867607542808</v>
      </c>
      <c r="F102" s="64">
        <f t="shared" si="23"/>
        <v>13.785307565479904</v>
      </c>
      <c r="G102" s="64">
        <f t="shared" si="23"/>
        <v>11.031165079869659</v>
      </c>
      <c r="H102" s="64">
        <f t="shared" si="23"/>
        <v>11.359747443939623</v>
      </c>
      <c r="I102" s="64">
        <f t="shared" si="23"/>
        <v>13.579911457870148</v>
      </c>
      <c r="J102" s="64">
        <f t="shared" si="23"/>
        <v>30.24851687989884</v>
      </c>
      <c r="K102" s="64">
        <f t="shared" si="23"/>
        <v>30.573657671923606</v>
      </c>
      <c r="L102" s="64">
        <f t="shared" si="23"/>
        <v>27.131144219762852</v>
      </c>
      <c r="M102" s="64">
        <f t="shared" si="23"/>
        <v>24.669741212753163</v>
      </c>
      <c r="N102" s="64">
        <f t="shared" si="23"/>
        <v>26.888011572178815</v>
      </c>
      <c r="O102" s="64">
        <f t="shared" si="23"/>
        <v>39.227719525271993</v>
      </c>
      <c r="P102" s="64">
        <f t="shared" si="23"/>
        <v>26.730066409348368</v>
      </c>
      <c r="Q102" s="64">
        <f t="shared" si="23"/>
        <v>57.361144015411</v>
      </c>
      <c r="R102" s="64">
        <f t="shared" si="23"/>
        <v>31.579413201958651</v>
      </c>
      <c r="S102" s="64">
        <f t="shared" si="15"/>
        <v>29.048133617534567</v>
      </c>
      <c r="T102" s="64">
        <f t="shared" si="15"/>
        <v>37.397792251806095</v>
      </c>
      <c r="U102" s="64">
        <f t="shared" ref="U102" si="24">(U16/U$8)*100</f>
        <v>36.113932902827862</v>
      </c>
    </row>
    <row r="103" spans="1:21" ht="15" customHeight="1" x14ac:dyDescent="0.35">
      <c r="A103" s="19" t="s">
        <v>133</v>
      </c>
      <c r="B103" s="386"/>
      <c r="C103" s="260" t="s">
        <v>122</v>
      </c>
      <c r="D103" s="64"/>
      <c r="E103" s="64">
        <f t="shared" ref="E103:R103" si="25">(E17/E$8)*100</f>
        <v>40.136530246113836</v>
      </c>
      <c r="F103" s="64">
        <f t="shared" si="25"/>
        <v>31.434946945040849</v>
      </c>
      <c r="G103" s="64">
        <f t="shared" si="25"/>
        <v>33.043632910477044</v>
      </c>
      <c r="H103" s="64">
        <f t="shared" si="25"/>
        <v>32.634450603930198</v>
      </c>
      <c r="I103" s="64">
        <f t="shared" si="25"/>
        <v>45.451922372967068</v>
      </c>
      <c r="J103" s="64">
        <f t="shared" si="25"/>
        <v>42.785325779117755</v>
      </c>
      <c r="K103" s="64">
        <f t="shared" si="25"/>
        <v>46.247209471563373</v>
      </c>
      <c r="L103" s="64">
        <f t="shared" si="25"/>
        <v>39.615660434076808</v>
      </c>
      <c r="M103" s="64">
        <f t="shared" si="25"/>
        <v>39.029577382441332</v>
      </c>
      <c r="N103" s="64">
        <f t="shared" si="25"/>
        <v>52.403830421805417</v>
      </c>
      <c r="O103" s="64">
        <f t="shared" si="25"/>
        <v>75.048449926567741</v>
      </c>
      <c r="P103" s="64">
        <f t="shared" si="25"/>
        <v>73.831820893103341</v>
      </c>
      <c r="Q103" s="64">
        <f t="shared" si="25"/>
        <v>87.92115170777663</v>
      </c>
      <c r="R103" s="64">
        <f t="shared" si="25"/>
        <v>59.250838959640184</v>
      </c>
      <c r="S103" s="64">
        <f t="shared" si="15"/>
        <v>51.205137681484622</v>
      </c>
      <c r="T103" s="64">
        <f t="shared" si="15"/>
        <v>37.533747060249326</v>
      </c>
      <c r="U103" s="64">
        <f t="shared" ref="U103" si="26">(U17/U$8)*100</f>
        <v>24.11068472372893</v>
      </c>
    </row>
    <row r="104" spans="1:21" ht="15" customHeight="1" x14ac:dyDescent="0.35">
      <c r="A104" s="19" t="s">
        <v>133</v>
      </c>
      <c r="B104" s="387"/>
      <c r="C104" s="261" t="s">
        <v>116</v>
      </c>
      <c r="D104" s="85"/>
      <c r="E104" s="85">
        <f t="shared" ref="E104:R104" si="27">(E18/E$8)*100</f>
        <v>31.404237136859848</v>
      </c>
      <c r="F104" s="85">
        <f t="shared" si="27"/>
        <v>32.037768105034274</v>
      </c>
      <c r="G104" s="85">
        <f t="shared" si="27"/>
        <v>40.448310379623607</v>
      </c>
      <c r="H104" s="85">
        <f t="shared" si="27"/>
        <v>40.661421035516284</v>
      </c>
      <c r="I104" s="85">
        <f t="shared" si="27"/>
        <v>44.795955128444227</v>
      </c>
      <c r="J104" s="85">
        <f t="shared" si="27"/>
        <v>47.578786714702723</v>
      </c>
      <c r="K104" s="85">
        <f t="shared" si="27"/>
        <v>35.875204598254598</v>
      </c>
      <c r="L104" s="85">
        <f t="shared" si="27"/>
        <v>37.281829007434602</v>
      </c>
      <c r="M104" s="85">
        <f t="shared" si="27"/>
        <v>31.537026406344214</v>
      </c>
      <c r="N104" s="85">
        <f t="shared" si="27"/>
        <v>28.667277738822577</v>
      </c>
      <c r="O104" s="85">
        <f t="shared" si="27"/>
        <v>35.601434301801135</v>
      </c>
      <c r="P104" s="85">
        <f t="shared" si="27"/>
        <v>36.176030564857932</v>
      </c>
      <c r="Q104" s="85">
        <f t="shared" si="27"/>
        <v>25.808504504880229</v>
      </c>
      <c r="R104" s="85">
        <f t="shared" si="27"/>
        <v>21.859713606853294</v>
      </c>
      <c r="S104" s="85">
        <f t="shared" si="15"/>
        <v>20.03442828465348</v>
      </c>
      <c r="T104" s="85">
        <f t="shared" si="15"/>
        <v>21.211599728604082</v>
      </c>
      <c r="U104" s="85">
        <f t="shared" ref="U104" si="28">(U18/U$8)*100</f>
        <v>19.228676948659476</v>
      </c>
    </row>
    <row r="105" spans="1:21" x14ac:dyDescent="0.35">
      <c r="A105" s="19" t="s">
        <v>133</v>
      </c>
      <c r="B105" s="254" t="s">
        <v>4</v>
      </c>
      <c r="C105" s="260" t="s">
        <v>59</v>
      </c>
      <c r="D105" s="32"/>
      <c r="E105" s="32"/>
      <c r="F105" s="32">
        <f t="shared" ref="F105:R105" si="29">(F19/F$10)*100</f>
        <v>1.8996970177399386</v>
      </c>
      <c r="G105" s="32">
        <f t="shared" si="29"/>
        <v>2.0361264489206143</v>
      </c>
      <c r="H105" s="32">
        <f t="shared" si="29"/>
        <v>1.432927147167435</v>
      </c>
      <c r="I105" s="32">
        <f t="shared" si="29"/>
        <v>1.3053428183417417</v>
      </c>
      <c r="J105" s="32">
        <f t="shared" si="29"/>
        <v>2.0455345504964484</v>
      </c>
      <c r="K105" s="32">
        <f t="shared" si="29"/>
        <v>1.9272271482195933</v>
      </c>
      <c r="L105" s="32">
        <f t="shared" si="29"/>
        <v>2.0014936336472791</v>
      </c>
      <c r="M105" s="32">
        <f t="shared" si="29"/>
        <v>1.7661171418156214</v>
      </c>
      <c r="N105" s="32">
        <f t="shared" si="29"/>
        <v>1.5876651572419367</v>
      </c>
      <c r="O105" s="32">
        <f t="shared" si="29"/>
        <v>2.8459940078471369</v>
      </c>
      <c r="P105" s="32">
        <f t="shared" si="29"/>
        <v>1.4582606192449328</v>
      </c>
      <c r="Q105" s="32">
        <f t="shared" si="29"/>
        <v>1.3498132226435904</v>
      </c>
      <c r="R105" s="32">
        <f t="shared" si="29"/>
        <v>1.3289964244498693</v>
      </c>
      <c r="S105" s="32">
        <f>(S19/S$10)*100</f>
        <v>1.5887484030567334</v>
      </c>
      <c r="T105" s="32">
        <f>(T19/T$10)*100</f>
        <v>1.1904190590337489</v>
      </c>
      <c r="U105" s="32">
        <f>(U19/U$10)*100</f>
        <v>1.1748382505015535</v>
      </c>
    </row>
    <row r="106" spans="1:21" x14ac:dyDescent="0.35">
      <c r="A106" s="19" t="s">
        <v>133</v>
      </c>
      <c r="B106" s="254"/>
      <c r="C106" s="254" t="s">
        <v>60</v>
      </c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</row>
    <row r="107" spans="1:21" x14ac:dyDescent="0.35">
      <c r="A107" s="19" t="s">
        <v>133</v>
      </c>
      <c r="B107" s="254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35">
      <c r="A108" s="19" t="s">
        <v>133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35">
      <c r="A109" s="19" t="s">
        <v>133</v>
      </c>
      <c r="B109" s="255"/>
      <c r="C109" s="255" t="s">
        <v>63</v>
      </c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x14ac:dyDescent="0.35">
      <c r="A110" s="19" t="s">
        <v>133</v>
      </c>
      <c r="B110" s="390" t="s">
        <v>5</v>
      </c>
      <c r="C110" s="17" t="s">
        <v>59</v>
      </c>
      <c r="D110" s="32"/>
      <c r="E110" s="32"/>
      <c r="F110" s="32">
        <f t="shared" ref="F110:R125" si="30">(F24/F$10)*100</f>
        <v>0</v>
      </c>
      <c r="G110" s="32">
        <f t="shared" si="30"/>
        <v>0</v>
      </c>
      <c r="H110" s="32">
        <f t="shared" si="30"/>
        <v>0</v>
      </c>
      <c r="I110" s="32">
        <f t="shared" si="30"/>
        <v>0</v>
      </c>
      <c r="J110" s="32">
        <f t="shared" si="30"/>
        <v>0</v>
      </c>
      <c r="K110" s="32">
        <f t="shared" si="30"/>
        <v>0</v>
      </c>
      <c r="L110" s="32">
        <f t="shared" si="30"/>
        <v>0</v>
      </c>
      <c r="M110" s="32">
        <f t="shared" si="30"/>
        <v>0</v>
      </c>
      <c r="N110" s="32">
        <f t="shared" si="30"/>
        <v>0</v>
      </c>
      <c r="O110" s="32">
        <f t="shared" si="30"/>
        <v>0</v>
      </c>
      <c r="P110" s="32">
        <f t="shared" si="30"/>
        <v>0</v>
      </c>
      <c r="Q110" s="32">
        <f t="shared" si="30"/>
        <v>0</v>
      </c>
      <c r="R110" s="32">
        <f t="shared" si="30"/>
        <v>0</v>
      </c>
      <c r="S110" s="32">
        <f t="shared" ref="S110:T165" si="31">(S24/S$10)*100</f>
        <v>0</v>
      </c>
      <c r="T110" s="32">
        <f t="shared" si="31"/>
        <v>0</v>
      </c>
      <c r="U110" s="32">
        <f t="shared" ref="U110" si="32">(U24/U$10)*100</f>
        <v>0</v>
      </c>
    </row>
    <row r="111" spans="1:21" x14ac:dyDescent="0.35">
      <c r="A111" s="19" t="s">
        <v>133</v>
      </c>
      <c r="B111" s="390"/>
      <c r="C111" s="20" t="s">
        <v>60</v>
      </c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</row>
    <row r="112" spans="1:21" x14ac:dyDescent="0.35">
      <c r="A112" s="19" t="s">
        <v>133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pans="1:21" x14ac:dyDescent="0.35">
      <c r="A113" s="19" t="s">
        <v>133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</row>
    <row r="114" spans="1:21" x14ac:dyDescent="0.35">
      <c r="A114" s="19" t="s">
        <v>133</v>
      </c>
      <c r="B114" s="391"/>
      <c r="C114" s="27" t="s">
        <v>63</v>
      </c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x14ac:dyDescent="0.35">
      <c r="A115" s="19" t="s">
        <v>133</v>
      </c>
      <c r="B115" s="390" t="s">
        <v>6</v>
      </c>
      <c r="C115" s="17" t="s">
        <v>59</v>
      </c>
      <c r="D115" s="32"/>
      <c r="E115" s="32"/>
      <c r="F115" s="32">
        <f t="shared" si="30"/>
        <v>2.9022275817637158</v>
      </c>
      <c r="G115" s="32">
        <f t="shared" si="30"/>
        <v>2.8431846915576013</v>
      </c>
      <c r="H115" s="32">
        <f t="shared" si="30"/>
        <v>1.4798420416837477</v>
      </c>
      <c r="I115" s="32">
        <f t="shared" si="30"/>
        <v>2.1583057645255206</v>
      </c>
      <c r="J115" s="32">
        <f t="shared" si="30"/>
        <v>3.8900274004063893</v>
      </c>
      <c r="K115" s="32">
        <f t="shared" si="30"/>
        <v>2.6611891584847815</v>
      </c>
      <c r="L115" s="32">
        <f t="shared" si="30"/>
        <v>4.1436634009116302</v>
      </c>
      <c r="M115" s="32">
        <f t="shared" si="30"/>
        <v>2.4244468318019923</v>
      </c>
      <c r="N115" s="32">
        <f t="shared" si="30"/>
        <v>3.1894575122089202</v>
      </c>
      <c r="O115" s="32">
        <f t="shared" si="30"/>
        <v>3.811778485343194</v>
      </c>
      <c r="P115" s="32">
        <f t="shared" si="30"/>
        <v>5.0637216460333407</v>
      </c>
      <c r="Q115" s="32">
        <f t="shared" si="30"/>
        <v>12.93962477706331</v>
      </c>
      <c r="R115" s="32">
        <f t="shared" si="30"/>
        <v>5.8063655575386841</v>
      </c>
      <c r="S115" s="32">
        <f t="shared" si="31"/>
        <v>5.3657856496613521</v>
      </c>
      <c r="T115" s="32">
        <f t="shared" si="31"/>
        <v>5.1862764726263366</v>
      </c>
      <c r="U115" s="32">
        <f t="shared" ref="U115" si="33">(U29/U$10)*100</f>
        <v>5.7054473944122224</v>
      </c>
    </row>
    <row r="116" spans="1:21" x14ac:dyDescent="0.35">
      <c r="A116" s="19" t="s">
        <v>133</v>
      </c>
      <c r="B116" s="390"/>
      <c r="C116" s="20" t="s">
        <v>60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</row>
    <row r="117" spans="1:21" x14ac:dyDescent="0.35">
      <c r="A117" s="19" t="s">
        <v>133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x14ac:dyDescent="0.35">
      <c r="A118" s="19" t="s">
        <v>133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35">
      <c r="A119" s="19" t="s">
        <v>133</v>
      </c>
      <c r="B119" s="391"/>
      <c r="C119" s="27" t="s">
        <v>63</v>
      </c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 x14ac:dyDescent="0.35">
      <c r="A120" s="19" t="s">
        <v>133</v>
      </c>
      <c r="B120" s="393" t="s">
        <v>7</v>
      </c>
      <c r="C120" s="28" t="s">
        <v>59</v>
      </c>
      <c r="D120" s="56"/>
      <c r="E120" s="56"/>
      <c r="F120" s="56">
        <f t="shared" si="30"/>
        <v>73.501899388758815</v>
      </c>
      <c r="G120" s="56">
        <f t="shared" si="30"/>
        <v>68.73594012241125</v>
      </c>
      <c r="H120" s="56">
        <f t="shared" si="30"/>
        <v>66.425211013342334</v>
      </c>
      <c r="I120" s="56">
        <f t="shared" si="30"/>
        <v>75.240667829832205</v>
      </c>
      <c r="J120" s="56">
        <f t="shared" si="30"/>
        <v>73.549121840255054</v>
      </c>
      <c r="K120" s="56">
        <f t="shared" si="30"/>
        <v>69.10639607750511</v>
      </c>
      <c r="L120" s="56">
        <f t="shared" si="30"/>
        <v>73.002148418403422</v>
      </c>
      <c r="M120" s="56">
        <f t="shared" si="30"/>
        <v>68.618551720038241</v>
      </c>
      <c r="N120" s="56">
        <f t="shared" si="30"/>
        <v>68.187314377869669</v>
      </c>
      <c r="O120" s="56">
        <f t="shared" si="30"/>
        <v>67.765531187484584</v>
      </c>
      <c r="P120" s="56">
        <f t="shared" si="30"/>
        <v>69.466304123816911</v>
      </c>
      <c r="Q120" s="56">
        <f t="shared" si="30"/>
        <v>57.506186812883399</v>
      </c>
      <c r="R120" s="56">
        <f t="shared" si="30"/>
        <v>62.974154628441028</v>
      </c>
      <c r="S120" s="56">
        <f t="shared" si="31"/>
        <v>62.385154086648342</v>
      </c>
      <c r="T120" s="56">
        <f t="shared" si="31"/>
        <v>60.928504966196492</v>
      </c>
      <c r="U120" s="56">
        <f t="shared" ref="U120" si="34">(U34/U$10)*100</f>
        <v>58.814967230776894</v>
      </c>
    </row>
    <row r="121" spans="1:21" x14ac:dyDescent="0.35">
      <c r="A121" s="19" t="s">
        <v>133</v>
      </c>
      <c r="B121" s="390"/>
      <c r="C121" s="20" t="s">
        <v>60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</row>
    <row r="122" spans="1:21" x14ac:dyDescent="0.35">
      <c r="A122" s="19" t="s">
        <v>133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</row>
    <row r="123" spans="1:21" x14ac:dyDescent="0.35">
      <c r="A123" s="19" t="s">
        <v>133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35">
      <c r="A124" s="19" t="s">
        <v>133</v>
      </c>
      <c r="B124" s="391"/>
      <c r="C124" s="27" t="s">
        <v>63</v>
      </c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 x14ac:dyDescent="0.35">
      <c r="A125" s="19" t="s">
        <v>133</v>
      </c>
      <c r="B125" s="393" t="s">
        <v>8</v>
      </c>
      <c r="C125" s="28" t="s">
        <v>59</v>
      </c>
      <c r="D125" s="56"/>
      <c r="E125" s="56"/>
      <c r="F125" s="56">
        <f t="shared" si="30"/>
        <v>9.5076724136003113E-2</v>
      </c>
      <c r="G125" s="56">
        <f t="shared" si="30"/>
        <v>6.8094032246672889E-2</v>
      </c>
      <c r="H125" s="56">
        <f t="shared" si="30"/>
        <v>4.452504422662034E-2</v>
      </c>
      <c r="I125" s="56">
        <f t="shared" si="30"/>
        <v>0.13512592713605051</v>
      </c>
      <c r="J125" s="56">
        <f t="shared" si="30"/>
        <v>6.5683048125135493E-2</v>
      </c>
      <c r="K125" s="56">
        <f t="shared" si="30"/>
        <v>0.14992891268001965</v>
      </c>
      <c r="L125" s="56">
        <f t="shared" si="30"/>
        <v>0.19828330139046749</v>
      </c>
      <c r="M125" s="56">
        <f t="shared" si="30"/>
        <v>0.142463747238326</v>
      </c>
      <c r="N125" s="56">
        <f t="shared" si="30"/>
        <v>0.22527856289242934</v>
      </c>
      <c r="O125" s="56">
        <f t="shared" si="30"/>
        <v>0.25964611313706215</v>
      </c>
      <c r="P125" s="56">
        <f t="shared" si="30"/>
        <v>0.32119617498689174</v>
      </c>
      <c r="Q125" s="56">
        <f t="shared" si="30"/>
        <v>1.3682331945270672</v>
      </c>
      <c r="R125" s="56">
        <f t="shared" si="30"/>
        <v>0.16699717053781601</v>
      </c>
      <c r="S125" s="56">
        <f t="shared" si="31"/>
        <v>0.19584668838176555</v>
      </c>
      <c r="T125" s="56">
        <f t="shared" si="31"/>
        <v>0.46749420160920641</v>
      </c>
      <c r="U125" s="56">
        <f t="shared" ref="U125" si="35">(U39/U$10)*100</f>
        <v>0.72777411182904594</v>
      </c>
    </row>
    <row r="126" spans="1:21" x14ac:dyDescent="0.35">
      <c r="A126" s="19" t="s">
        <v>133</v>
      </c>
      <c r="B126" s="390"/>
      <c r="C126" s="20" t="s">
        <v>60</v>
      </c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</row>
    <row r="127" spans="1:21" x14ac:dyDescent="0.35">
      <c r="A127" s="19" t="s">
        <v>133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</row>
    <row r="128" spans="1:21" x14ac:dyDescent="0.35">
      <c r="A128" s="19" t="s">
        <v>133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35">
      <c r="A129" s="19" t="s">
        <v>133</v>
      </c>
      <c r="B129" s="391"/>
      <c r="C129" s="27" t="s">
        <v>63</v>
      </c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 x14ac:dyDescent="0.35">
      <c r="A130" s="19" t="s">
        <v>133</v>
      </c>
      <c r="B130" s="393" t="s">
        <v>9</v>
      </c>
      <c r="C130" s="28" t="s">
        <v>59</v>
      </c>
      <c r="D130" s="56"/>
      <c r="E130" s="56"/>
      <c r="F130" s="56">
        <f t="shared" ref="F130:R145" si="36">(F44/F$10)*100</f>
        <v>7.2403071153474077</v>
      </c>
      <c r="G130" s="56">
        <f t="shared" si="36"/>
        <v>6.6123971617832469</v>
      </c>
      <c r="H130" s="56">
        <f t="shared" si="36"/>
        <v>8.3049145124034602</v>
      </c>
      <c r="I130" s="56">
        <f t="shared" si="36"/>
        <v>6.8215479677271773</v>
      </c>
      <c r="J130" s="56">
        <f t="shared" si="36"/>
        <v>6.4803374551659836</v>
      </c>
      <c r="K130" s="56">
        <f t="shared" si="36"/>
        <v>13.184263768607529</v>
      </c>
      <c r="L130" s="56">
        <f t="shared" si="36"/>
        <v>7.026482723130389</v>
      </c>
      <c r="M130" s="56">
        <f t="shared" si="36"/>
        <v>9.0362576318113224</v>
      </c>
      <c r="N130" s="56">
        <f t="shared" si="36"/>
        <v>8.8009372988254224</v>
      </c>
      <c r="O130" s="56">
        <f t="shared" si="36"/>
        <v>10.194714021227737</v>
      </c>
      <c r="P130" s="56">
        <f t="shared" si="36"/>
        <v>10.622837864724508</v>
      </c>
      <c r="Q130" s="56">
        <f t="shared" si="36"/>
        <v>11.516556446111638</v>
      </c>
      <c r="R130" s="56">
        <f t="shared" si="36"/>
        <v>12.852580314310586</v>
      </c>
      <c r="S130" s="56">
        <f t="shared" si="31"/>
        <v>14.169446706727005</v>
      </c>
      <c r="T130" s="56">
        <f t="shared" si="31"/>
        <v>14.38530839111672</v>
      </c>
      <c r="U130" s="56">
        <f t="shared" ref="U130" si="37">(U44/U$10)*100</f>
        <v>13.648255738587469</v>
      </c>
    </row>
    <row r="131" spans="1:21" x14ac:dyDescent="0.35">
      <c r="A131" s="19" t="s">
        <v>133</v>
      </c>
      <c r="B131" s="390"/>
      <c r="C131" s="20" t="s">
        <v>60</v>
      </c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</row>
    <row r="132" spans="1:21" x14ac:dyDescent="0.35">
      <c r="A132" s="19" t="s">
        <v>133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</row>
    <row r="133" spans="1:21" x14ac:dyDescent="0.35">
      <c r="A133" s="19" t="s">
        <v>133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35">
      <c r="A134" s="19" t="s">
        <v>133</v>
      </c>
      <c r="B134" s="391"/>
      <c r="C134" s="27" t="s">
        <v>63</v>
      </c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 x14ac:dyDescent="0.35">
      <c r="A135" s="19" t="s">
        <v>133</v>
      </c>
      <c r="B135" s="393" t="s">
        <v>1</v>
      </c>
      <c r="C135" s="28" t="s">
        <v>59</v>
      </c>
      <c r="D135" s="56"/>
      <c r="E135" s="56"/>
      <c r="F135" s="56">
        <f t="shared" si="36"/>
        <v>9.1341290805851099</v>
      </c>
      <c r="G135" s="56">
        <f t="shared" si="36"/>
        <v>12.607362099077237</v>
      </c>
      <c r="H135" s="56">
        <f t="shared" si="36"/>
        <v>15.00955165135465</v>
      </c>
      <c r="I135" s="56">
        <f t="shared" si="36"/>
        <v>6.4058971712763491</v>
      </c>
      <c r="J135" s="56">
        <f t="shared" si="36"/>
        <v>6.703167347646942</v>
      </c>
      <c r="K135" s="56">
        <f t="shared" si="36"/>
        <v>6.0037292050506066</v>
      </c>
      <c r="L135" s="56">
        <f t="shared" si="36"/>
        <v>6.5326638504041519</v>
      </c>
      <c r="M135" s="56">
        <f t="shared" si="36"/>
        <v>10.018429313176412</v>
      </c>
      <c r="N135" s="56">
        <f t="shared" si="36"/>
        <v>10.233973008851228</v>
      </c>
      <c r="O135" s="56">
        <f t="shared" si="36"/>
        <v>6.6644351736561926</v>
      </c>
      <c r="P135" s="56">
        <f t="shared" si="36"/>
        <v>5.0140790281522127</v>
      </c>
      <c r="Q135" s="56">
        <f t="shared" si="36"/>
        <v>5.6635428016236595</v>
      </c>
      <c r="R135" s="56">
        <f t="shared" si="36"/>
        <v>7.4227492000746711</v>
      </c>
      <c r="S135" s="56">
        <f t="shared" si="31"/>
        <v>7.3799494689939422</v>
      </c>
      <c r="T135" s="56">
        <f t="shared" si="31"/>
        <v>8.6738816307709641</v>
      </c>
      <c r="U135" s="56">
        <f t="shared" ref="U135" si="38">(U49/U$10)*100</f>
        <v>8.6028707422046988</v>
      </c>
    </row>
    <row r="136" spans="1:21" x14ac:dyDescent="0.35">
      <c r="A136" s="19" t="s">
        <v>133</v>
      </c>
      <c r="B136" s="390"/>
      <c r="C136" s="20" t="s">
        <v>60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</row>
    <row r="137" spans="1:21" x14ac:dyDescent="0.35">
      <c r="A137" s="19" t="s">
        <v>133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x14ac:dyDescent="0.35">
      <c r="A138" s="19" t="s">
        <v>133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35">
      <c r="A139" s="19" t="s">
        <v>133</v>
      </c>
      <c r="B139" s="391"/>
      <c r="C139" s="27" t="s">
        <v>63</v>
      </c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x14ac:dyDescent="0.35">
      <c r="A140" s="19" t="s">
        <v>133</v>
      </c>
      <c r="B140" s="393" t="s">
        <v>166</v>
      </c>
      <c r="C140" s="28" t="s">
        <v>59</v>
      </c>
      <c r="D140" s="56"/>
      <c r="E140" s="56"/>
      <c r="F140" s="56">
        <f t="shared" si="36"/>
        <v>0.68814876793439861</v>
      </c>
      <c r="G140" s="56">
        <f t="shared" si="36"/>
        <v>0.57880305631054974</v>
      </c>
      <c r="H140" s="56">
        <f t="shared" si="36"/>
        <v>0.41655087380393135</v>
      </c>
      <c r="I140" s="56">
        <f t="shared" si="36"/>
        <v>0.33612809335480892</v>
      </c>
      <c r="J140" s="56">
        <f t="shared" si="36"/>
        <v>0.6594544973871751</v>
      </c>
      <c r="K140" s="56">
        <f t="shared" si="36"/>
        <v>0.63230693953774231</v>
      </c>
      <c r="L140" s="56">
        <f t="shared" si="36"/>
        <v>0.7549809909019809</v>
      </c>
      <c r="M140" s="56">
        <f t="shared" si="36"/>
        <v>0.53885329285941408</v>
      </c>
      <c r="N140" s="56">
        <f t="shared" si="36"/>
        <v>1.45951729801245</v>
      </c>
      <c r="O140" s="56">
        <f t="shared" si="36"/>
        <v>0.94184207628978112</v>
      </c>
      <c r="P140" s="56">
        <f t="shared" si="36"/>
        <v>1.0346657839059807</v>
      </c>
      <c r="Q140" s="56">
        <f t="shared" si="36"/>
        <v>1.1967961606136595</v>
      </c>
      <c r="R140" s="56">
        <f t="shared" si="36"/>
        <v>0.94303459585500493</v>
      </c>
      <c r="S140" s="56">
        <f t="shared" si="31"/>
        <v>0.80423617470239284</v>
      </c>
      <c r="T140" s="56">
        <f t="shared" si="31"/>
        <v>0.68096366368806172</v>
      </c>
      <c r="U140" s="56">
        <f t="shared" ref="U140" si="39">(U54/U$10)*100</f>
        <v>0.42046190052250848</v>
      </c>
    </row>
    <row r="141" spans="1:21" x14ac:dyDescent="0.35">
      <c r="A141" s="19" t="s">
        <v>133</v>
      </c>
      <c r="B141" s="390"/>
      <c r="C141" s="20" t="s">
        <v>60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</row>
    <row r="142" spans="1:21" x14ac:dyDescent="0.35">
      <c r="A142" s="19" t="s">
        <v>133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</row>
    <row r="143" spans="1:21" x14ac:dyDescent="0.35">
      <c r="A143" s="19" t="s">
        <v>133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35">
      <c r="A144" s="19" t="s">
        <v>133</v>
      </c>
      <c r="B144" s="391"/>
      <c r="C144" s="27" t="s">
        <v>63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 x14ac:dyDescent="0.35">
      <c r="A145" s="19" t="s">
        <v>133</v>
      </c>
      <c r="B145" s="393" t="s">
        <v>11</v>
      </c>
      <c r="C145" s="28" t="s">
        <v>59</v>
      </c>
      <c r="D145" s="56"/>
      <c r="E145" s="56"/>
      <c r="F145" s="56">
        <f t="shared" si="36"/>
        <v>3.9362186892794129</v>
      </c>
      <c r="G145" s="56">
        <f t="shared" si="36"/>
        <v>5.8754517080248361</v>
      </c>
      <c r="H145" s="56">
        <f t="shared" si="36"/>
        <v>6.6704219986593412</v>
      </c>
      <c r="I145" s="56">
        <f t="shared" si="36"/>
        <v>7.2007340587418662</v>
      </c>
      <c r="J145" s="56">
        <f t="shared" si="36"/>
        <v>5.9936579845286486</v>
      </c>
      <c r="K145" s="56">
        <f t="shared" si="36"/>
        <v>5.410944601287512</v>
      </c>
      <c r="L145" s="56">
        <f t="shared" si="36"/>
        <v>5.6984104023990847</v>
      </c>
      <c r="M145" s="56">
        <f t="shared" si="36"/>
        <v>7.0078138296091872</v>
      </c>
      <c r="N145" s="56">
        <f t="shared" si="36"/>
        <v>5.9867327356326419</v>
      </c>
      <c r="O145" s="56">
        <f t="shared" si="36"/>
        <v>7.0093497506001885</v>
      </c>
      <c r="P145" s="56">
        <f t="shared" si="36"/>
        <v>6.6647906351687212</v>
      </c>
      <c r="Q145" s="56">
        <f t="shared" si="36"/>
        <v>7.0161363973817394</v>
      </c>
      <c r="R145" s="56">
        <f t="shared" si="36"/>
        <v>8.0120620667882747</v>
      </c>
      <c r="S145" s="56">
        <f t="shared" si="31"/>
        <v>7.5817893108309651</v>
      </c>
      <c r="T145" s="56">
        <f t="shared" si="31"/>
        <v>8.1012951868591152</v>
      </c>
      <c r="U145" s="56">
        <f t="shared" ref="U145" si="40">(U59/U$10)*100</f>
        <v>10.419724702905979</v>
      </c>
    </row>
    <row r="146" spans="1:21" x14ac:dyDescent="0.35">
      <c r="A146" s="19" t="s">
        <v>133</v>
      </c>
      <c r="B146" s="390"/>
      <c r="C146" s="20" t="s">
        <v>60</v>
      </c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</row>
    <row r="147" spans="1:21" x14ac:dyDescent="0.35">
      <c r="A147" s="19" t="s">
        <v>133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</row>
    <row r="148" spans="1:21" x14ac:dyDescent="0.35">
      <c r="A148" s="19" t="s">
        <v>133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35">
      <c r="A149" s="19" t="s">
        <v>133</v>
      </c>
      <c r="B149" s="391"/>
      <c r="C149" s="27" t="s">
        <v>63</v>
      </c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 x14ac:dyDescent="0.35">
      <c r="A150" s="19" t="s">
        <v>133</v>
      </c>
      <c r="B150" s="393" t="s">
        <v>12</v>
      </c>
      <c r="C150" s="28" t="s">
        <v>59</v>
      </c>
      <c r="D150" s="36"/>
      <c r="E150" s="36"/>
      <c r="F150" s="36">
        <f t="shared" ref="F150:R165" si="41">(F64/F$10)*100</f>
        <v>0.6022956344552004</v>
      </c>
      <c r="G150" s="36">
        <f t="shared" si="41"/>
        <v>0.64264067966798577</v>
      </c>
      <c r="H150" s="36">
        <f t="shared" si="41"/>
        <v>0.21605571735847642</v>
      </c>
      <c r="I150" s="36">
        <f t="shared" si="41"/>
        <v>0.39625036906426814</v>
      </c>
      <c r="J150" s="36">
        <f t="shared" si="41"/>
        <v>0.61301587598823304</v>
      </c>
      <c r="K150" s="36">
        <f t="shared" si="41"/>
        <v>0.92401418862710061</v>
      </c>
      <c r="L150" s="36">
        <f t="shared" si="41"/>
        <v>0.64187327881160461</v>
      </c>
      <c r="M150" s="36">
        <f t="shared" si="41"/>
        <v>0.44706649164947915</v>
      </c>
      <c r="N150" s="36">
        <f t="shared" si="41"/>
        <v>0.32912404846529653</v>
      </c>
      <c r="O150" s="36">
        <f t="shared" si="41"/>
        <v>0.50670918441412216</v>
      </c>
      <c r="P150" s="36">
        <f t="shared" si="41"/>
        <v>0.35414412396649386</v>
      </c>
      <c r="Q150" s="36">
        <f t="shared" si="41"/>
        <v>1.4431101871519345</v>
      </c>
      <c r="R150" s="36">
        <f t="shared" si="41"/>
        <v>0.49306004200406589</v>
      </c>
      <c r="S150" s="36">
        <f t="shared" si="31"/>
        <v>0.52904351099750691</v>
      </c>
      <c r="T150" s="36">
        <f t="shared" si="31"/>
        <v>0.38585642809934584</v>
      </c>
      <c r="U150" s="36">
        <f t="shared" ref="U150" si="42">(U64/U$10)*100</f>
        <v>0.48565992825962523</v>
      </c>
    </row>
    <row r="151" spans="1:21" x14ac:dyDescent="0.35">
      <c r="A151" s="19" t="s">
        <v>133</v>
      </c>
      <c r="B151" s="390"/>
      <c r="C151" s="20" t="s">
        <v>60</v>
      </c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</row>
    <row r="152" spans="1:21" x14ac:dyDescent="0.35">
      <c r="A152" s="19" t="s">
        <v>133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35">
      <c r="A153" s="19" t="s">
        <v>133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ht="15" thickBot="1" x14ac:dyDescent="0.4">
      <c r="A154" s="19" t="s">
        <v>133</v>
      </c>
      <c r="B154" s="394"/>
      <c r="C154" s="69" t="s">
        <v>63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</row>
    <row r="155" spans="1:21" x14ac:dyDescent="0.35">
      <c r="A155" s="19" t="s">
        <v>133</v>
      </c>
      <c r="B155" s="388" t="s">
        <v>92</v>
      </c>
      <c r="C155" s="17" t="s">
        <v>59</v>
      </c>
      <c r="D155" s="35"/>
      <c r="E155" s="35"/>
      <c r="F155" s="35">
        <f t="shared" si="41"/>
        <v>27.424491220151094</v>
      </c>
      <c r="G155" s="35">
        <f t="shared" si="41"/>
        <v>21.812613402294563</v>
      </c>
      <c r="H155" s="35">
        <f t="shared" si="41"/>
        <v>19.691591205146409</v>
      </c>
      <c r="I155" s="35">
        <f t="shared" si="41"/>
        <v>21.638524875550953</v>
      </c>
      <c r="J155" s="35">
        <f t="shared" si="41"/>
        <v>17.90641372088368</v>
      </c>
      <c r="K155" s="35">
        <f t="shared" si="41"/>
        <v>23.145509774104454</v>
      </c>
      <c r="L155" s="35">
        <f t="shared" si="41"/>
        <v>28.645423638513208</v>
      </c>
      <c r="M155" s="35">
        <f t="shared" si="41"/>
        <v>27.373648161594112</v>
      </c>
      <c r="N155" s="35">
        <f t="shared" si="41"/>
        <v>32.824785415066096</v>
      </c>
      <c r="O155" s="35">
        <f t="shared" si="41"/>
        <v>25.713554100614957</v>
      </c>
      <c r="P155" s="35">
        <f t="shared" si="41"/>
        <v>28.594293836228964</v>
      </c>
      <c r="Q155" s="35">
        <f t="shared" si="41"/>
        <v>33.972548835612564</v>
      </c>
      <c r="R155" s="35">
        <f t="shared" si="41"/>
        <v>30.89941618773992</v>
      </c>
      <c r="S155" s="35">
        <f t="shared" si="31"/>
        <v>34.975382348418584</v>
      </c>
      <c r="T155" s="35">
        <f t="shared" si="31"/>
        <v>34.085264226419575</v>
      </c>
      <c r="U155" s="35">
        <f t="shared" ref="U155" si="43">(U69/U$10)*100</f>
        <v>35.499559597693001</v>
      </c>
    </row>
    <row r="156" spans="1:21" x14ac:dyDescent="0.35">
      <c r="A156" s="19" t="s">
        <v>133</v>
      </c>
      <c r="B156" s="388"/>
      <c r="C156" s="20" t="s">
        <v>60</v>
      </c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</row>
    <row r="157" spans="1:21" x14ac:dyDescent="0.35">
      <c r="A157" s="19" t="s">
        <v>133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35">
      <c r="A158" s="19" t="s">
        <v>133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35">
      <c r="A159" s="19" t="s">
        <v>133</v>
      </c>
      <c r="B159" s="392"/>
      <c r="C159" s="26" t="s">
        <v>63</v>
      </c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</row>
    <row r="160" spans="1:21" x14ac:dyDescent="0.35">
      <c r="A160" s="19" t="s">
        <v>133</v>
      </c>
      <c r="B160" s="393" t="s">
        <v>93</v>
      </c>
      <c r="C160" s="28" t="s">
        <v>59</v>
      </c>
      <c r="D160" s="36"/>
      <c r="E160" s="36"/>
      <c r="F160" s="36">
        <f t="shared" si="41"/>
        <v>31.434964045222674</v>
      </c>
      <c r="G160" s="36">
        <f t="shared" si="41"/>
        <v>34.047167411889653</v>
      </c>
      <c r="H160" s="36">
        <f t="shared" si="41"/>
        <v>32.634439848409272</v>
      </c>
      <c r="I160" s="36">
        <f t="shared" si="41"/>
        <v>45.458080962215504</v>
      </c>
      <c r="J160" s="36">
        <f t="shared" si="41"/>
        <v>43.492441373690163</v>
      </c>
      <c r="K160" s="36">
        <f t="shared" si="41"/>
        <v>46.24720947156338</v>
      </c>
      <c r="L160" s="36">
        <f t="shared" si="41"/>
        <v>39.615660434076815</v>
      </c>
      <c r="M160" s="36">
        <f t="shared" si="41"/>
        <v>39.029577382441325</v>
      </c>
      <c r="N160" s="36">
        <f t="shared" si="41"/>
        <v>52.403830421805417</v>
      </c>
      <c r="O160" s="36">
        <f t="shared" si="41"/>
        <v>75.048449926567727</v>
      </c>
      <c r="P160" s="36">
        <f t="shared" si="41"/>
        <v>73.831820893103341</v>
      </c>
      <c r="Q160" s="36">
        <f t="shared" si="41"/>
        <v>87.921151707776616</v>
      </c>
      <c r="R160" s="36">
        <f t="shared" si="41"/>
        <v>59.250820494169517</v>
      </c>
      <c r="S160" s="36">
        <f t="shared" si="31"/>
        <v>51.205123273961249</v>
      </c>
      <c r="T160" s="36">
        <f t="shared" si="31"/>
        <v>37.533747060249326</v>
      </c>
      <c r="U160" s="36">
        <f t="shared" ref="U160" si="44">(U74/U$10)*100</f>
        <v>24.110679288151161</v>
      </c>
    </row>
    <row r="161" spans="1:21" x14ac:dyDescent="0.35">
      <c r="A161" s="19" t="s">
        <v>133</v>
      </c>
      <c r="B161" s="390"/>
      <c r="C161" s="20" t="s">
        <v>60</v>
      </c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</row>
    <row r="162" spans="1:21" x14ac:dyDescent="0.35">
      <c r="A162" s="19" t="s">
        <v>133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35">
      <c r="A163" s="19" t="s">
        <v>133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35">
      <c r="A164" s="19" t="s">
        <v>133</v>
      </c>
      <c r="B164" s="391"/>
      <c r="C164" s="27" t="s">
        <v>63</v>
      </c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x14ac:dyDescent="0.35">
      <c r="A165" s="19" t="s">
        <v>133</v>
      </c>
      <c r="B165" s="388" t="s">
        <v>94</v>
      </c>
      <c r="C165" s="28" t="s">
        <v>59</v>
      </c>
      <c r="D165" s="32"/>
      <c r="E165" s="32"/>
      <c r="F165" s="32">
        <f t="shared" si="41"/>
        <v>46.077408168607732</v>
      </c>
      <c r="G165" s="32">
        <f t="shared" si="41"/>
        <v>46.923326720116691</v>
      </c>
      <c r="H165" s="32">
        <f t="shared" si="41"/>
        <v>46.733619808195932</v>
      </c>
      <c r="I165" s="32">
        <f t="shared" si="41"/>
        <v>53.602142954281263</v>
      </c>
      <c r="J165" s="32">
        <f t="shared" si="41"/>
        <v>55.642708119371378</v>
      </c>
      <c r="K165" s="32">
        <f t="shared" si="41"/>
        <v>45.960886303400663</v>
      </c>
      <c r="L165" s="32">
        <f t="shared" si="41"/>
        <v>44.356724779890214</v>
      </c>
      <c r="M165" s="32">
        <f t="shared" si="41"/>
        <v>41.244903558444136</v>
      </c>
      <c r="N165" s="32">
        <f t="shared" si="41"/>
        <v>35.362528962803573</v>
      </c>
      <c r="O165" s="32">
        <f t="shared" si="41"/>
        <v>42.051977086869627</v>
      </c>
      <c r="P165" s="32">
        <f t="shared" si="41"/>
        <v>40.872010287587948</v>
      </c>
      <c r="Q165" s="32">
        <f t="shared" si="41"/>
        <v>23.533637977270836</v>
      </c>
      <c r="R165" s="32">
        <f t="shared" si="41"/>
        <v>32.074738440701111</v>
      </c>
      <c r="S165" s="32">
        <f t="shared" si="31"/>
        <v>27.409771738229761</v>
      </c>
      <c r="T165" s="32">
        <f t="shared" si="31"/>
        <v>26.84324073977692</v>
      </c>
      <c r="U165" s="32">
        <f t="shared" ref="U165" si="45">(U79/U$10)*100</f>
        <v>23.31540763308389</v>
      </c>
    </row>
    <row r="166" spans="1:21" x14ac:dyDescent="0.35">
      <c r="A166" s="19" t="s">
        <v>133</v>
      </c>
      <c r="B166" s="388"/>
      <c r="C166" s="20" t="s">
        <v>60</v>
      </c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</row>
    <row r="167" spans="1:21" x14ac:dyDescent="0.35">
      <c r="A167" s="19" t="s">
        <v>133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35">
      <c r="A168" s="19" t="s">
        <v>133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35">
      <c r="A169" s="19" t="s">
        <v>133</v>
      </c>
      <c r="B169" s="389"/>
      <c r="C169" s="25" t="s">
        <v>63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</row>
    <row r="170" spans="1:21" x14ac:dyDescent="0.35">
      <c r="A170" s="19" t="s">
        <v>133</v>
      </c>
    </row>
    <row r="171" spans="1:21" x14ac:dyDescent="0.35">
      <c r="A171" s="19" t="s">
        <v>133</v>
      </c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1" ht="15" customHeight="1" x14ac:dyDescent="0.35">
      <c r="A172" s="19" t="s">
        <v>133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</row>
    <row r="173" spans="1:21" ht="15" customHeight="1" x14ac:dyDescent="0.35">
      <c r="A173" s="19" t="s">
        <v>133</v>
      </c>
      <c r="B173" s="385" t="s">
        <v>0</v>
      </c>
      <c r="C173" s="260" t="s">
        <v>125</v>
      </c>
      <c r="D173" s="87"/>
      <c r="E173" s="87">
        <f t="shared" ref="E173:R173" si="46">(E8/E$87)*100</f>
        <v>2.9218425751705288</v>
      </c>
      <c r="F173" s="87">
        <f t="shared" si="46"/>
        <v>3.1613202665633313</v>
      </c>
      <c r="G173" s="87">
        <f t="shared" si="46"/>
        <v>3.6697934718988288</v>
      </c>
      <c r="H173" s="87">
        <f t="shared" si="46"/>
        <v>3.4515795448263047</v>
      </c>
      <c r="I173" s="87">
        <f t="shared" si="46"/>
        <v>2.6370102526253985</v>
      </c>
      <c r="J173" s="87">
        <f t="shared" si="46"/>
        <v>2.3160450156391748</v>
      </c>
      <c r="K173" s="87">
        <f t="shared" si="46"/>
        <v>2.1088302525429792</v>
      </c>
      <c r="L173" s="87">
        <f t="shared" si="46"/>
        <v>2.5693132382599577</v>
      </c>
      <c r="M173" s="87">
        <f t="shared" si="46"/>
        <v>3.3331812900835409</v>
      </c>
      <c r="N173" s="87">
        <f t="shared" si="46"/>
        <v>3.6675763308723375</v>
      </c>
      <c r="O173" s="87">
        <f t="shared" si="46"/>
        <v>2.7073674056997885</v>
      </c>
      <c r="P173" s="87">
        <f t="shared" si="46"/>
        <v>2.5942183559903067</v>
      </c>
      <c r="Q173" s="87">
        <f t="shared" si="46"/>
        <v>2.2160245729332666</v>
      </c>
      <c r="R173" s="87">
        <f t="shared" si="46"/>
        <v>2.5813468708187428</v>
      </c>
      <c r="S173" s="87">
        <f t="shared" ref="S173:T173" si="47">(S8/S$87)*100</f>
        <v>2.6066630684413119</v>
      </c>
      <c r="T173" s="87">
        <f t="shared" si="47"/>
        <v>2.5233322522268313</v>
      </c>
      <c r="U173" s="87">
        <f t="shared" ref="U173" si="48">(U8/U$87)*100</f>
        <v>2.8354662058035918</v>
      </c>
    </row>
    <row r="174" spans="1:21" ht="15" customHeight="1" x14ac:dyDescent="0.35">
      <c r="A174" s="19" t="s">
        <v>133</v>
      </c>
      <c r="B174" s="386"/>
      <c r="C174" s="260" t="s">
        <v>124</v>
      </c>
      <c r="D174" s="87"/>
      <c r="E174" s="87">
        <f t="shared" ref="E174:R175" si="49">(E9/E$87)*100</f>
        <v>2.5571273878728302</v>
      </c>
      <c r="F174" s="87">
        <f t="shared" si="49"/>
        <v>2.5843015323799237</v>
      </c>
      <c r="G174" s="87">
        <f t="shared" si="49"/>
        <v>2.5902449940694652</v>
      </c>
      <c r="H174" s="87">
        <f t="shared" si="49"/>
        <v>2.4402089728476732</v>
      </c>
      <c r="I174" s="87">
        <f t="shared" si="49"/>
        <v>1.8138399805683385</v>
      </c>
      <c r="J174" s="87">
        <f t="shared" si="49"/>
        <v>1.9146681649333803</v>
      </c>
      <c r="K174" s="87">
        <f t="shared" si="49"/>
        <v>1.9970296271077481</v>
      </c>
      <c r="L174" s="87">
        <f t="shared" si="49"/>
        <v>2.3085103502362676</v>
      </c>
      <c r="M174" s="87">
        <f t="shared" si="49"/>
        <v>3.1042822248740864</v>
      </c>
      <c r="N174" s="87">
        <f t="shared" si="49"/>
        <v>3.6023203860812916</v>
      </c>
      <c r="O174" s="87">
        <f t="shared" si="49"/>
        <v>2.8055442698777466</v>
      </c>
      <c r="P174" s="87">
        <f t="shared" si="49"/>
        <v>2.3491694199678128</v>
      </c>
      <c r="Q174" s="87">
        <f t="shared" si="49"/>
        <v>2.9152388178956801</v>
      </c>
      <c r="R174" s="87">
        <f t="shared" si="49"/>
        <v>2.8322460321699774</v>
      </c>
      <c r="S174" s="87">
        <f t="shared" ref="S174:T174" si="50">(S9/S$87)*100</f>
        <v>2.841619996451648</v>
      </c>
      <c r="T174" s="87">
        <f t="shared" si="50"/>
        <v>2.9317636685723159</v>
      </c>
      <c r="U174" s="87">
        <f t="shared" ref="U174" si="51">(U9/U$87)*100</f>
        <v>3.3142419321474748</v>
      </c>
    </row>
    <row r="175" spans="1:21" ht="15" customHeight="1" x14ac:dyDescent="0.35">
      <c r="A175" s="19" t="s">
        <v>133</v>
      </c>
      <c r="B175" s="386"/>
      <c r="C175" s="95" t="s">
        <v>126</v>
      </c>
      <c r="D175" s="87"/>
      <c r="E175" s="87">
        <f t="shared" si="49"/>
        <v>0</v>
      </c>
      <c r="F175" s="87">
        <f t="shared" si="49"/>
        <v>3.1613185468492162</v>
      </c>
      <c r="G175" s="87">
        <f t="shared" si="49"/>
        <v>3.561626929949639</v>
      </c>
      <c r="H175" s="87">
        <f t="shared" si="49"/>
        <v>3.4515806823833204</v>
      </c>
      <c r="I175" s="87">
        <f t="shared" si="49"/>
        <v>2.6366529946275667</v>
      </c>
      <c r="J175" s="87">
        <f t="shared" si="49"/>
        <v>2.2783899312943152</v>
      </c>
      <c r="K175" s="87">
        <f t="shared" si="49"/>
        <v>2.1088302525429783</v>
      </c>
      <c r="L175" s="87">
        <f t="shared" si="49"/>
        <v>2.5693132382599568</v>
      </c>
      <c r="M175" s="87">
        <f t="shared" si="49"/>
        <v>3.3331812900835414</v>
      </c>
      <c r="N175" s="87">
        <f t="shared" si="49"/>
        <v>3.6675763308723375</v>
      </c>
      <c r="O175" s="87">
        <f t="shared" si="49"/>
        <v>2.707367405699789</v>
      </c>
      <c r="P175" s="87">
        <f t="shared" si="49"/>
        <v>2.5942183559903067</v>
      </c>
      <c r="Q175" s="87">
        <f t="shared" si="49"/>
        <v>2.216024572933267</v>
      </c>
      <c r="R175" s="87">
        <f t="shared" si="49"/>
        <v>2.5813476752934239</v>
      </c>
      <c r="S175" s="87">
        <f t="shared" ref="S175:T175" si="52">(S10/S$87)*100</f>
        <v>2.6066638018749351</v>
      </c>
      <c r="T175" s="87">
        <f t="shared" si="52"/>
        <v>2.5233322522268313</v>
      </c>
      <c r="U175" s="87">
        <f t="shared" ref="U175" si="53">(U10/U$87)*100</f>
        <v>2.8354668450388818</v>
      </c>
    </row>
    <row r="176" spans="1:21" ht="15" customHeight="1" x14ac:dyDescent="0.35">
      <c r="A176" s="19" t="s">
        <v>133</v>
      </c>
      <c r="B176" s="386"/>
      <c r="C176" s="347" t="s">
        <v>123</v>
      </c>
      <c r="D176" s="87"/>
      <c r="E176" s="87">
        <f t="shared" ref="E176:R176" si="54">(E11/E$87)*100</f>
        <v>2.0042602040982436</v>
      </c>
      <c r="F176" s="87">
        <f t="shared" si="54"/>
        <v>2.1485038105043195</v>
      </c>
      <c r="G176" s="87">
        <f t="shared" si="54"/>
        <v>2.1854240180940248</v>
      </c>
      <c r="H176" s="87">
        <f t="shared" si="54"/>
        <v>2.0481182537287244</v>
      </c>
      <c r="I176" s="87">
        <f t="shared" si="54"/>
        <v>1.4557363231268514</v>
      </c>
      <c r="J176" s="87">
        <f t="shared" si="54"/>
        <v>1.2140988974317086</v>
      </c>
      <c r="K176" s="87">
        <f t="shared" si="54"/>
        <v>1.3522830848132958</v>
      </c>
      <c r="L176" s="87">
        <f t="shared" si="54"/>
        <v>1.6114262701064992</v>
      </c>
      <c r="M176" s="87">
        <f t="shared" si="54"/>
        <v>2.2819950264585698</v>
      </c>
      <c r="N176" s="87">
        <f t="shared" si="54"/>
        <v>2.616182037817846</v>
      </c>
      <c r="O176" s="87">
        <f t="shared" si="54"/>
        <v>1.7435057774512006</v>
      </c>
      <c r="P176" s="87">
        <f t="shared" si="54"/>
        <v>1.6557331306080985</v>
      </c>
      <c r="Q176" s="87">
        <f t="shared" si="54"/>
        <v>1.6441017711985317</v>
      </c>
      <c r="R176" s="87">
        <f t="shared" si="54"/>
        <v>2.0170718376582961</v>
      </c>
      <c r="S176" s="87">
        <f t="shared" ref="S176:T176" si="55">(S11/S$87)*100</f>
        <v>2.0844330253718892</v>
      </c>
      <c r="T176" s="87">
        <f t="shared" si="55"/>
        <v>1.9880931150617054</v>
      </c>
      <c r="U176" s="87">
        <f t="shared" ref="U176" si="56">(U11/U$87)*100</f>
        <v>2.2902435691012069</v>
      </c>
    </row>
    <row r="177" spans="1:21" ht="15" customHeight="1" x14ac:dyDescent="0.35">
      <c r="A177" s="19" t="s">
        <v>133</v>
      </c>
      <c r="B177" s="386"/>
      <c r="C177" s="20" t="s">
        <v>117</v>
      </c>
      <c r="D177" s="87"/>
      <c r="E177" s="87">
        <f t="shared" ref="E177:R177" si="57">(E12/E$87)*100</f>
        <v>0.39765015928014968</v>
      </c>
      <c r="F177" s="87">
        <f t="shared" si="57"/>
        <v>0.30764730115710009</v>
      </c>
      <c r="G177" s="87">
        <f t="shared" si="57"/>
        <v>0.36588807487628722</v>
      </c>
      <c r="H177" s="87">
        <f t="shared" si="57"/>
        <v>0.23550036241709224</v>
      </c>
      <c r="I177" s="87">
        <f t="shared" si="57"/>
        <v>0.18665860855029573</v>
      </c>
      <c r="J177" s="87">
        <f t="shared" si="57"/>
        <v>0.22225795321505842</v>
      </c>
      <c r="K177" s="87">
        <f t="shared" si="57"/>
        <v>0.20978951594463691</v>
      </c>
      <c r="L177" s="87">
        <f t="shared" si="57"/>
        <v>0.28353392620099183</v>
      </c>
      <c r="M177" s="87">
        <f t="shared" si="57"/>
        <v>0.36638221011716482</v>
      </c>
      <c r="N177" s="87">
        <f t="shared" si="57"/>
        <v>0.46131508734729432</v>
      </c>
      <c r="O177" s="87">
        <f t="shared" si="57"/>
        <v>0.31370085986039553</v>
      </c>
      <c r="P177" s="87">
        <f t="shared" si="57"/>
        <v>0.30556337978065612</v>
      </c>
      <c r="Q177" s="87">
        <f t="shared" si="57"/>
        <v>0.21482447397473647</v>
      </c>
      <c r="R177" s="87">
        <f t="shared" si="57"/>
        <v>0.32172833018730101</v>
      </c>
      <c r="S177" s="87">
        <f t="shared" ref="S177:T177" si="58">(S12/S$87)*100</f>
        <v>0.31827682117252715</v>
      </c>
      <c r="T177" s="87">
        <f t="shared" si="58"/>
        <v>0.33283730693414071</v>
      </c>
      <c r="U177" s="87">
        <f t="shared" ref="U177" si="59">(U12/U$87)*100</f>
        <v>0.29970418747697158</v>
      </c>
    </row>
    <row r="178" spans="1:21" ht="15" customHeight="1" x14ac:dyDescent="0.35">
      <c r="A178" s="19" t="s">
        <v>133</v>
      </c>
      <c r="B178" s="386"/>
      <c r="C178" s="254" t="s">
        <v>118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</row>
    <row r="179" spans="1:21" ht="15" customHeight="1" x14ac:dyDescent="0.35">
      <c r="A179" s="19" t="s">
        <v>133</v>
      </c>
      <c r="B179" s="386"/>
      <c r="C179" s="254" t="s">
        <v>119</v>
      </c>
      <c r="D179" s="87"/>
      <c r="E179" s="87">
        <f t="shared" ref="E179:R179" si="60">(E14/E$87)*100</f>
        <v>0.16969624883689788</v>
      </c>
      <c r="F179" s="87">
        <f t="shared" si="60"/>
        <v>6.7542727252577081E-2</v>
      </c>
      <c r="G179" s="87">
        <f t="shared" si="60"/>
        <v>7.3872373271439334E-2</v>
      </c>
      <c r="H179" s="87">
        <f t="shared" si="60"/>
        <v>0.15697787468814553</v>
      </c>
      <c r="I179" s="87">
        <f t="shared" si="60"/>
        <v>7.2295057198412796E-2</v>
      </c>
      <c r="J179" s="87">
        <f t="shared" si="60"/>
        <v>9.5722150387999416E-2</v>
      </c>
      <c r="K179" s="87">
        <f t="shared" si="60"/>
        <v>0.20874047575552063</v>
      </c>
      <c r="L179" s="87">
        <f t="shared" si="60"/>
        <v>0.11690713506337527</v>
      </c>
      <c r="M179" s="87">
        <f t="shared" si="60"/>
        <v>0.22923122528531412</v>
      </c>
      <c r="N179" s="87">
        <f t="shared" si="60"/>
        <v>0.23150098967966221</v>
      </c>
      <c r="O179" s="87">
        <f t="shared" si="60"/>
        <v>0.18363380892457837</v>
      </c>
      <c r="P179" s="87">
        <f t="shared" si="60"/>
        <v>0.16109807556387046</v>
      </c>
      <c r="Q179" s="87">
        <f t="shared" si="60"/>
        <v>0.18440610718927222</v>
      </c>
      <c r="R179" s="87">
        <f t="shared" si="60"/>
        <v>0.18996664004391786</v>
      </c>
      <c r="S179" s="87">
        <f t="shared" ref="S179:T179" si="61">(S14/S$87)*100</f>
        <v>0.22159156709755157</v>
      </c>
      <c r="T179" s="87">
        <f t="shared" si="61"/>
        <v>0.21027373643915173</v>
      </c>
      <c r="U179" s="87">
        <f t="shared" ref="U179" si="62">(U14/U$87)*100</f>
        <v>0.2437861215881775</v>
      </c>
    </row>
    <row r="180" spans="1:21" ht="15" customHeight="1" x14ac:dyDescent="0.35">
      <c r="A180" s="19" t="s">
        <v>133</v>
      </c>
      <c r="B180" s="386"/>
      <c r="C180" s="254" t="s">
        <v>120</v>
      </c>
      <c r="D180" s="87"/>
      <c r="E180" s="87">
        <f t="shared" ref="E180:R180" si="63">(E15/E$87)*100</f>
        <v>1.436913795981196</v>
      </c>
      <c r="F180" s="87">
        <f t="shared" si="63"/>
        <v>1.7733137820946425</v>
      </c>
      <c r="G180" s="87">
        <f t="shared" si="63"/>
        <v>1.7456635699462986</v>
      </c>
      <c r="H180" s="87">
        <f t="shared" si="63"/>
        <v>1.6556400166234861</v>
      </c>
      <c r="I180" s="87">
        <f t="shared" si="63"/>
        <v>1.196782657378143</v>
      </c>
      <c r="J180" s="87">
        <f t="shared" si="63"/>
        <v>0.89611879382865078</v>
      </c>
      <c r="K180" s="87">
        <f t="shared" si="63"/>
        <v>0.93375309311313837</v>
      </c>
      <c r="L180" s="87">
        <f t="shared" si="63"/>
        <v>1.2109852088421322</v>
      </c>
      <c r="M180" s="87">
        <f t="shared" si="63"/>
        <v>1.6863815910560913</v>
      </c>
      <c r="N180" s="87">
        <f t="shared" si="63"/>
        <v>1.9233659607908893</v>
      </c>
      <c r="O180" s="87">
        <f t="shared" si="63"/>
        <v>1.2461711086662266</v>
      </c>
      <c r="P180" s="87">
        <f t="shared" si="63"/>
        <v>1.1890716752635719</v>
      </c>
      <c r="Q180" s="87">
        <f t="shared" si="63"/>
        <v>1.2448711900345233</v>
      </c>
      <c r="R180" s="87">
        <f t="shared" si="63"/>
        <v>1.5053768674270773</v>
      </c>
      <c r="S180" s="87">
        <f t="shared" ref="S180:T180" si="64">(S15/S$87)*100</f>
        <v>1.5445646371018105</v>
      </c>
      <c r="T180" s="87">
        <f t="shared" si="64"/>
        <v>1.4449820716884134</v>
      </c>
      <c r="U180" s="87">
        <f t="shared" ref="U180" si="65">(U15/U$87)*100</f>
        <v>1.7467532600360578</v>
      </c>
    </row>
    <row r="181" spans="1:21" ht="15" customHeight="1" x14ac:dyDescent="0.35">
      <c r="A181" s="19" t="s">
        <v>133</v>
      </c>
      <c r="B181" s="386"/>
      <c r="C181" s="260" t="s">
        <v>121</v>
      </c>
      <c r="D181" s="87"/>
      <c r="E181" s="87">
        <f t="shared" ref="E181:R181" si="66">(E16/E$87)*100</f>
        <v>0.55286718377458677</v>
      </c>
      <c r="F181" s="87">
        <f t="shared" si="66"/>
        <v>0.43579772187560428</v>
      </c>
      <c r="G181" s="87">
        <f t="shared" si="66"/>
        <v>0.40482097597543998</v>
      </c>
      <c r="H181" s="87">
        <f t="shared" si="66"/>
        <v>0.39209071911894899</v>
      </c>
      <c r="I181" s="87">
        <f t="shared" si="66"/>
        <v>0.35810365744148703</v>
      </c>
      <c r="J181" s="87">
        <f t="shared" si="66"/>
        <v>0.70056926750167159</v>
      </c>
      <c r="K181" s="87">
        <f t="shared" si="66"/>
        <v>0.64474654229445238</v>
      </c>
      <c r="L181" s="87">
        <f t="shared" si="66"/>
        <v>0.6970840801297683</v>
      </c>
      <c r="M181" s="87">
        <f t="shared" si="66"/>
        <v>0.8222871984155169</v>
      </c>
      <c r="N181" s="87">
        <f t="shared" si="66"/>
        <v>0.98613834826344549</v>
      </c>
      <c r="O181" s="87">
        <f t="shared" si="66"/>
        <v>1.0620384924265458</v>
      </c>
      <c r="P181" s="87">
        <f t="shared" si="66"/>
        <v>0.69343628935971457</v>
      </c>
      <c r="Q181" s="87">
        <f t="shared" si="66"/>
        <v>1.2711370466971479</v>
      </c>
      <c r="R181" s="87">
        <f t="shared" si="66"/>
        <v>0.81517419451168061</v>
      </c>
      <c r="S181" s="87">
        <f t="shared" ref="S181:T181" si="67">(S16/S$87)*100</f>
        <v>0.75718697107975874</v>
      </c>
      <c r="T181" s="87">
        <f t="shared" si="67"/>
        <v>0.94367055351061024</v>
      </c>
      <c r="U181" s="87">
        <f t="shared" ref="U181" si="68">(U16/U$87)*100</f>
        <v>1.0239983630462681</v>
      </c>
    </row>
    <row r="182" spans="1:21" ht="15" customHeight="1" x14ac:dyDescent="0.35">
      <c r="A182" s="19" t="s">
        <v>133</v>
      </c>
      <c r="B182" s="386"/>
      <c r="C182" s="260" t="s">
        <v>122</v>
      </c>
      <c r="D182" s="87"/>
      <c r="E182" s="87">
        <f t="shared" ref="E182:R182" si="69">(E17/E$87)*100</f>
        <v>1.1727262289271505</v>
      </c>
      <c r="F182" s="87">
        <f t="shared" si="69"/>
        <v>0.99375934855700698</v>
      </c>
      <c r="G182" s="87">
        <f t="shared" si="69"/>
        <v>1.2126330834268995</v>
      </c>
      <c r="H182" s="87">
        <f t="shared" si="69"/>
        <v>1.1264040216116993</v>
      </c>
      <c r="I182" s="87">
        <f t="shared" si="69"/>
        <v>1.198571852990479</v>
      </c>
      <c r="J182" s="87">
        <f t="shared" si="69"/>
        <v>0.99092740513223965</v>
      </c>
      <c r="K182" s="87">
        <f t="shared" si="69"/>
        <v>0.97527514429325035</v>
      </c>
      <c r="L182" s="87">
        <f t="shared" si="69"/>
        <v>1.0178504079568476</v>
      </c>
      <c r="M182" s="87">
        <f t="shared" si="69"/>
        <v>1.300926570910212</v>
      </c>
      <c r="N182" s="87">
        <f t="shared" si="69"/>
        <v>1.9219504810206129</v>
      </c>
      <c r="O182" s="87">
        <f t="shared" si="69"/>
        <v>2.0318372717948221</v>
      </c>
      <c r="P182" s="87">
        <f t="shared" si="69"/>
        <v>1.9153586501707736</v>
      </c>
      <c r="Q182" s="87">
        <f t="shared" si="69"/>
        <v>1.9483543266502665</v>
      </c>
      <c r="R182" s="87">
        <f t="shared" si="69"/>
        <v>1.5294696774185244</v>
      </c>
      <c r="S182" s="87">
        <f t="shared" ref="S182:T182" si="70">(S17/S$87)*100</f>
        <v>1.3347454130877856</v>
      </c>
      <c r="T182" s="87">
        <f t="shared" si="70"/>
        <v>0.94710114504051135</v>
      </c>
      <c r="U182" s="87">
        <f t="shared" ref="U182" si="71">(U17/U$87)*100</f>
        <v>0.68365031732918291</v>
      </c>
    </row>
    <row r="183" spans="1:21" ht="15" customHeight="1" x14ac:dyDescent="0.35">
      <c r="A183" s="19" t="s">
        <v>133</v>
      </c>
      <c r="B183" s="387"/>
      <c r="C183" s="261" t="s">
        <v>116</v>
      </c>
      <c r="D183" s="52"/>
      <c r="E183" s="52">
        <f t="shared" ref="E183:R183" si="72">(E18/E$87)*100</f>
        <v>0.91758237107228513</v>
      </c>
      <c r="F183" s="52">
        <f t="shared" si="72"/>
        <v>1.0128164560590114</v>
      </c>
      <c r="G183" s="52">
        <f t="shared" si="72"/>
        <v>1.4843694538048033</v>
      </c>
      <c r="H183" s="52">
        <f t="shared" si="72"/>
        <v>1.4034612910975801</v>
      </c>
      <c r="I183" s="52">
        <f t="shared" si="72"/>
        <v>1.1812739294985473</v>
      </c>
      <c r="J183" s="52">
        <f t="shared" si="72"/>
        <v>1.1019461182074664</v>
      </c>
      <c r="K183" s="52">
        <f t="shared" si="72"/>
        <v>0.75654716772968278</v>
      </c>
      <c r="L183" s="52">
        <f t="shared" si="72"/>
        <v>0.95788696815345831</v>
      </c>
      <c r="M183" s="52">
        <f t="shared" si="72"/>
        <v>1.0511862636249709</v>
      </c>
      <c r="N183" s="52">
        <f t="shared" si="72"/>
        <v>1.0513942930544913</v>
      </c>
      <c r="O183" s="52">
        <f t="shared" si="72"/>
        <v>0.9638616282485879</v>
      </c>
      <c r="P183" s="52">
        <f t="shared" si="72"/>
        <v>0.93848522538220835</v>
      </c>
      <c r="Q183" s="52">
        <f t="shared" si="72"/>
        <v>0.57192280173473509</v>
      </c>
      <c r="R183" s="52">
        <f t="shared" si="72"/>
        <v>0.56427503316044647</v>
      </c>
      <c r="S183" s="52">
        <f t="shared" ref="S183:T183" si="73">(S18/S$87)*100</f>
        <v>0.52223004306942256</v>
      </c>
      <c r="T183" s="52">
        <f t="shared" si="73"/>
        <v>0.53523913716512594</v>
      </c>
      <c r="U183" s="52">
        <f t="shared" ref="U183" si="74">(U18/U$87)*100</f>
        <v>0.54522263670238469</v>
      </c>
    </row>
    <row r="184" spans="1:21" x14ac:dyDescent="0.35">
      <c r="A184" s="19" t="s">
        <v>133</v>
      </c>
      <c r="B184" s="390" t="s">
        <v>4</v>
      </c>
      <c r="C184" s="254" t="s">
        <v>59</v>
      </c>
      <c r="D184" s="51"/>
      <c r="E184" s="51">
        <f t="shared" ref="E184:R184" si="75">(E19/E$87)*100</f>
        <v>0</v>
      </c>
      <c r="F184" s="51">
        <f t="shared" si="75"/>
        <v>6.0055474155754129E-2</v>
      </c>
      <c r="G184" s="51">
        <f t="shared" si="75"/>
        <v>7.2519227932583877E-2</v>
      </c>
      <c r="H184" s="51">
        <f t="shared" si="75"/>
        <v>4.9458636604257603E-2</v>
      </c>
      <c r="I184" s="51">
        <f t="shared" si="75"/>
        <v>3.4417360509963413E-2</v>
      </c>
      <c r="J184" s="51">
        <f t="shared" si="75"/>
        <v>4.6605253239657508E-2</v>
      </c>
      <c r="K184" s="51">
        <f t="shared" si="75"/>
        <v>4.064194913687609E-2</v>
      </c>
      <c r="L184" s="51">
        <f t="shared" si="75"/>
        <v>5.1424640892229791E-2</v>
      </c>
      <c r="M184" s="51">
        <f t="shared" si="75"/>
        <v>5.8867886131956496E-2</v>
      </c>
      <c r="N184" s="51">
        <f t="shared" si="75"/>
        <v>5.822883152051235E-2</v>
      </c>
      <c r="O184" s="51">
        <f t="shared" si="75"/>
        <v>7.7051514136622479E-2</v>
      </c>
      <c r="P184" s="51">
        <f t="shared" si="75"/>
        <v>3.7830464662629973E-2</v>
      </c>
      <c r="Q184" s="51">
        <f t="shared" si="75"/>
        <v>2.9912192702484394E-2</v>
      </c>
      <c r="R184" s="51">
        <f t="shared" si="75"/>
        <v>3.4306018307269426E-2</v>
      </c>
      <c r="S184" s="51">
        <f>(S19/S$87)*100</f>
        <v>4.141332952534596E-2</v>
      </c>
      <c r="T184" s="51">
        <f>(T19/T$87)*100</f>
        <v>3.0038228053253749E-2</v>
      </c>
      <c r="U184" s="51">
        <f>(U19/U$87)*100</f>
        <v>3.3312149075806402E-2</v>
      </c>
    </row>
    <row r="185" spans="1:21" x14ac:dyDescent="0.35">
      <c r="A185" s="19" t="s">
        <v>133</v>
      </c>
      <c r="B185" s="390"/>
      <c r="C185" s="254" t="s">
        <v>60</v>
      </c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</row>
    <row r="186" spans="1:21" x14ac:dyDescent="0.35">
      <c r="A186" s="19" t="s">
        <v>133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x14ac:dyDescent="0.35">
      <c r="A187" s="19" t="s">
        <v>133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35">
      <c r="A188" s="19" t="s">
        <v>133</v>
      </c>
      <c r="B188" s="391"/>
      <c r="C188" s="255" t="s">
        <v>63</v>
      </c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</row>
    <row r="189" spans="1:21" x14ac:dyDescent="0.35">
      <c r="A189" s="19" t="s">
        <v>133</v>
      </c>
      <c r="B189" s="390" t="s">
        <v>5</v>
      </c>
      <c r="C189" s="17" t="s">
        <v>59</v>
      </c>
      <c r="D189" s="51"/>
      <c r="E189" s="51">
        <f t="shared" ref="E189:R189" si="76">(E24/E$87)*100</f>
        <v>0</v>
      </c>
      <c r="F189" s="51">
        <f t="shared" si="76"/>
        <v>0</v>
      </c>
      <c r="G189" s="51">
        <f t="shared" si="76"/>
        <v>0</v>
      </c>
      <c r="H189" s="51">
        <f t="shared" si="76"/>
        <v>0</v>
      </c>
      <c r="I189" s="51">
        <f t="shared" si="76"/>
        <v>0</v>
      </c>
      <c r="J189" s="51">
        <f t="shared" si="76"/>
        <v>0</v>
      </c>
      <c r="K189" s="51">
        <f t="shared" si="76"/>
        <v>0</v>
      </c>
      <c r="L189" s="51">
        <f t="shared" si="76"/>
        <v>0</v>
      </c>
      <c r="M189" s="51">
        <f t="shared" si="76"/>
        <v>0</v>
      </c>
      <c r="N189" s="51">
        <f t="shared" si="76"/>
        <v>0</v>
      </c>
      <c r="O189" s="51">
        <f t="shared" si="76"/>
        <v>0</v>
      </c>
      <c r="P189" s="51">
        <f t="shared" si="76"/>
        <v>0</v>
      </c>
      <c r="Q189" s="51">
        <f t="shared" si="76"/>
        <v>0</v>
      </c>
      <c r="R189" s="51">
        <f t="shared" si="76"/>
        <v>0</v>
      </c>
      <c r="S189" s="51">
        <f t="shared" ref="S189:T189" si="77">(S24/S$87)*100</f>
        <v>0</v>
      </c>
      <c r="T189" s="51">
        <f t="shared" si="77"/>
        <v>0</v>
      </c>
      <c r="U189" s="51">
        <f t="shared" ref="U189" si="78">(U24/U$87)*100</f>
        <v>0</v>
      </c>
    </row>
    <row r="190" spans="1:21" x14ac:dyDescent="0.35">
      <c r="A190" s="19" t="s">
        <v>133</v>
      </c>
      <c r="B190" s="390"/>
      <c r="C190" s="20" t="s">
        <v>60</v>
      </c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</row>
    <row r="191" spans="1:21" x14ac:dyDescent="0.35">
      <c r="A191" s="19" t="s">
        <v>133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x14ac:dyDescent="0.35">
      <c r="A192" s="19" t="s">
        <v>133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35">
      <c r="A193" s="19" t="s">
        <v>133</v>
      </c>
      <c r="B193" s="391"/>
      <c r="C193" s="27" t="s">
        <v>63</v>
      </c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</row>
    <row r="194" spans="1:21" x14ac:dyDescent="0.35">
      <c r="A194" s="19" t="s">
        <v>133</v>
      </c>
      <c r="B194" s="390" t="s">
        <v>6</v>
      </c>
      <c r="C194" s="17" t="s">
        <v>59</v>
      </c>
      <c r="D194" s="51"/>
      <c r="E194" s="51">
        <f t="shared" ref="E194:R204" si="79">(E29/E$87)*100</f>
        <v>0</v>
      </c>
      <c r="F194" s="51">
        <f t="shared" si="79"/>
        <v>9.1748658814069836E-2</v>
      </c>
      <c r="G194" s="51">
        <f t="shared" si="79"/>
        <v>0.10126363164272112</v>
      </c>
      <c r="H194" s="51">
        <f t="shared" si="79"/>
        <v>5.1077942040543167E-2</v>
      </c>
      <c r="I194" s="51">
        <f t="shared" si="79"/>
        <v>5.6907033573581539E-2</v>
      </c>
      <c r="J194" s="51">
        <f t="shared" si="79"/>
        <v>8.8629992615449169E-2</v>
      </c>
      <c r="K194" s="51">
        <f t="shared" si="79"/>
        <v>5.6119962051520984E-2</v>
      </c>
      <c r="L194" s="51">
        <f t="shared" si="79"/>
        <v>0.10646369230855528</v>
      </c>
      <c r="M194" s="51">
        <f t="shared" si="79"/>
        <v>8.0811208185647188E-2</v>
      </c>
      <c r="N194" s="51">
        <f t="shared" si="79"/>
        <v>0.11697578880100405</v>
      </c>
      <c r="O194" s="51">
        <f t="shared" si="79"/>
        <v>0.10319884828965872</v>
      </c>
      <c r="P194" s="51">
        <f t="shared" si="79"/>
        <v>0.13136399643765143</v>
      </c>
      <c r="Q194" s="51">
        <f t="shared" si="79"/>
        <v>0.28674526470508449</v>
      </c>
      <c r="R194" s="51">
        <f t="shared" si="79"/>
        <v>0.14988248233856286</v>
      </c>
      <c r="S194" s="51">
        <f t="shared" ref="S194:T204" si="80">(S29/S$87)*100</f>
        <v>0.1398679922159223</v>
      </c>
      <c r="T194" s="51">
        <f t="shared" si="80"/>
        <v>0.13086698692343243</v>
      </c>
      <c r="U194" s="51">
        <f t="shared" ref="U194" si="81">(U29/U$87)*100</f>
        <v>0.16177606922969334</v>
      </c>
    </row>
    <row r="195" spans="1:21" x14ac:dyDescent="0.35">
      <c r="A195" s="19" t="s">
        <v>133</v>
      </c>
      <c r="B195" s="390"/>
      <c r="C195" s="20" t="s">
        <v>60</v>
      </c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</row>
    <row r="196" spans="1:21" x14ac:dyDescent="0.35">
      <c r="A196" s="19" t="s">
        <v>133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21" x14ac:dyDescent="0.35">
      <c r="A197" s="19" t="s">
        <v>133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35">
      <c r="A198" s="19" t="s">
        <v>133</v>
      </c>
      <c r="B198" s="391"/>
      <c r="C198" s="27" t="s">
        <v>63</v>
      </c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</row>
    <row r="199" spans="1:21" x14ac:dyDescent="0.35">
      <c r="A199" s="19" t="s">
        <v>133</v>
      </c>
      <c r="B199" s="393" t="s">
        <v>7</v>
      </c>
      <c r="C199" s="28" t="s">
        <v>59</v>
      </c>
      <c r="D199" s="53"/>
      <c r="E199" s="53">
        <f t="shared" si="79"/>
        <v>0</v>
      </c>
      <c r="F199" s="53">
        <f t="shared" si="79"/>
        <v>2.3236291776632836</v>
      </c>
      <c r="G199" s="53">
        <f t="shared" si="79"/>
        <v>2.4481177539538583</v>
      </c>
      <c r="H199" s="53">
        <f t="shared" si="79"/>
        <v>2.2927197515688822</v>
      </c>
      <c r="I199" s="53">
        <f t="shared" si="79"/>
        <v>1.9838353215130513</v>
      </c>
      <c r="J199" s="53">
        <f t="shared" si="79"/>
        <v>1.6757357865637594</v>
      </c>
      <c r="K199" s="53">
        <f t="shared" si="79"/>
        <v>1.457336586924602</v>
      </c>
      <c r="L199" s="53">
        <f t="shared" si="79"/>
        <v>1.8756538635282209</v>
      </c>
      <c r="M199" s="53">
        <f t="shared" si="79"/>
        <v>2.2871807274586131</v>
      </c>
      <c r="N199" s="53">
        <f t="shared" si="79"/>
        <v>2.500821802780258</v>
      </c>
      <c r="O199" s="53">
        <f t="shared" si="79"/>
        <v>1.8346619036692828</v>
      </c>
      <c r="P199" s="53">
        <f t="shared" si="79"/>
        <v>1.8021076128081099</v>
      </c>
      <c r="Q199" s="53">
        <f t="shared" si="79"/>
        <v>1.2743512307304063</v>
      </c>
      <c r="R199" s="53">
        <f t="shared" si="79"/>
        <v>1.6255818765369485</v>
      </c>
      <c r="S199" s="53">
        <f t="shared" si="80"/>
        <v>1.6261712293205641</v>
      </c>
      <c r="T199" s="53">
        <f t="shared" si="80"/>
        <v>1.5374286166116629</v>
      </c>
      <c r="U199" s="53">
        <f t="shared" ref="U199" si="82">(U34/U$87)*100</f>
        <v>1.6676788957491619</v>
      </c>
    </row>
    <row r="200" spans="1:21" x14ac:dyDescent="0.35">
      <c r="A200" s="19" t="s">
        <v>133</v>
      </c>
      <c r="B200" s="390"/>
      <c r="C200" s="20" t="s">
        <v>60</v>
      </c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</row>
    <row r="201" spans="1:21" x14ac:dyDescent="0.35">
      <c r="A201" s="19" t="s">
        <v>133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</row>
    <row r="202" spans="1:21" x14ac:dyDescent="0.35">
      <c r="A202" s="19" t="s">
        <v>133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35">
      <c r="A203" s="19" t="s">
        <v>133</v>
      </c>
      <c r="B203" s="391"/>
      <c r="C203" s="27" t="s">
        <v>63</v>
      </c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</row>
    <row r="204" spans="1:21" x14ac:dyDescent="0.35">
      <c r="A204" s="19" t="s">
        <v>133</v>
      </c>
      <c r="B204" s="393" t="s">
        <v>8</v>
      </c>
      <c r="C204" s="28" t="s">
        <v>59</v>
      </c>
      <c r="D204" s="53"/>
      <c r="E204" s="53">
        <f t="shared" si="79"/>
        <v>0</v>
      </c>
      <c r="F204" s="53">
        <f t="shared" si="79"/>
        <v>3.0056781138481318E-3</v>
      </c>
      <c r="G204" s="53">
        <f t="shared" si="79"/>
        <v>2.4252553901860929E-3</v>
      </c>
      <c r="H204" s="53">
        <f t="shared" si="79"/>
        <v>1.5368178253486579E-3</v>
      </c>
      <c r="I204" s="53">
        <f t="shared" si="79"/>
        <v>3.56280180435094E-3</v>
      </c>
      <c r="J204" s="53">
        <f t="shared" si="79"/>
        <v>1.4965159550502866E-3</v>
      </c>
      <c r="K204" s="53">
        <f t="shared" si="79"/>
        <v>3.1617462679049998E-3</v>
      </c>
      <c r="L204" s="53">
        <f t="shared" si="79"/>
        <v>5.0945191118841717E-3</v>
      </c>
      <c r="M204" s="53">
        <f t="shared" si="79"/>
        <v>4.7485749680997898E-3</v>
      </c>
      <c r="N204" s="53">
        <f t="shared" si="79"/>
        <v>8.2622632511720907E-3</v>
      </c>
      <c r="O204" s="53">
        <f t="shared" si="79"/>
        <v>7.029574237239219E-3</v>
      </c>
      <c r="P204" s="53">
        <f t="shared" si="79"/>
        <v>8.3325301302486915E-3</v>
      </c>
      <c r="Q204" s="53">
        <f t="shared" si="79"/>
        <v>3.0320383805749643E-2</v>
      </c>
      <c r="R204" s="53">
        <f t="shared" si="79"/>
        <v>4.3107775794837076E-3</v>
      </c>
      <c r="S204" s="53">
        <f t="shared" si="80"/>
        <v>5.1050647332182867E-3</v>
      </c>
      <c r="T204" s="53">
        <f t="shared" si="80"/>
        <v>1.1796431966495432E-2</v>
      </c>
      <c r="U204" s="53">
        <f t="shared" ref="U204" si="83">(U39/U$87)*100</f>
        <v>2.0635793647688794E-2</v>
      </c>
    </row>
    <row r="205" spans="1:21" x14ac:dyDescent="0.35">
      <c r="A205" s="19" t="s">
        <v>133</v>
      </c>
      <c r="B205" s="390"/>
      <c r="C205" s="20" t="s">
        <v>60</v>
      </c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</row>
    <row r="206" spans="1:21" x14ac:dyDescent="0.35">
      <c r="A206" s="19" t="s">
        <v>133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</row>
    <row r="207" spans="1:21" x14ac:dyDescent="0.35">
      <c r="A207" s="19" t="s">
        <v>133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35">
      <c r="A208" s="19" t="s">
        <v>133</v>
      </c>
      <c r="B208" s="391"/>
      <c r="C208" s="27" t="s">
        <v>63</v>
      </c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</row>
    <row r="209" spans="1:23" x14ac:dyDescent="0.35">
      <c r="A209" s="19" t="s">
        <v>133</v>
      </c>
      <c r="B209" s="393" t="s">
        <v>9</v>
      </c>
      <c r="C209" s="28" t="s">
        <v>59</v>
      </c>
      <c r="D209" s="53"/>
      <c r="E209" s="53">
        <f t="shared" ref="E209:R219" si="84">(E44/E$87)*100</f>
        <v>0</v>
      </c>
      <c r="F209" s="53">
        <f t="shared" si="84"/>
        <v>0.22888917168632111</v>
      </c>
      <c r="G209" s="53">
        <f t="shared" si="84"/>
        <v>0.23550891802929774</v>
      </c>
      <c r="H209" s="53">
        <f t="shared" si="84"/>
        <v>0.28665082499856681</v>
      </c>
      <c r="I209" s="53">
        <f t="shared" si="84"/>
        <v>0.17986054877103455</v>
      </c>
      <c r="J209" s="53">
        <f t="shared" si="84"/>
        <v>0.14764735609239604</v>
      </c>
      <c r="K209" s="53">
        <f t="shared" si="84"/>
        <v>0.27803374292745853</v>
      </c>
      <c r="L209" s="53">
        <f t="shared" si="84"/>
        <v>0.18053235078943783</v>
      </c>
      <c r="M209" s="53">
        <f t="shared" si="84"/>
        <v>0.30119484870728108</v>
      </c>
      <c r="N209" s="53">
        <f t="shared" si="84"/>
        <v>0.3227810932666364</v>
      </c>
      <c r="O209" s="53">
        <f t="shared" si="84"/>
        <v>0.27600836451502603</v>
      </c>
      <c r="P209" s="53">
        <f t="shared" si="84"/>
        <v>0.27557960981377194</v>
      </c>
      <c r="Q209" s="53">
        <f t="shared" si="84"/>
        <v>0.25520972080156407</v>
      </c>
      <c r="R209" s="53">
        <f t="shared" si="84"/>
        <v>0.3317697831586765</v>
      </c>
      <c r="S209" s="53">
        <f t="shared" ref="S209:T219" si="85">(S44/S$87)*100</f>
        <v>0.36934983823021289</v>
      </c>
      <c r="T209" s="53">
        <f t="shared" si="85"/>
        <v>0.36298912621534085</v>
      </c>
      <c r="U209" s="53">
        <f t="shared" ref="U209" si="86">(U44/U$87)*100</f>
        <v>0.38699176639376431</v>
      </c>
    </row>
    <row r="210" spans="1:23" x14ac:dyDescent="0.35">
      <c r="A210" s="19" t="s">
        <v>133</v>
      </c>
      <c r="B210" s="390"/>
      <c r="C210" s="20" t="s">
        <v>60</v>
      </c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</row>
    <row r="211" spans="1:23" x14ac:dyDescent="0.35">
      <c r="A211" s="19" t="s">
        <v>133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</row>
    <row r="212" spans="1:23" x14ac:dyDescent="0.35">
      <c r="A212" s="19" t="s">
        <v>133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3" x14ac:dyDescent="0.35">
      <c r="A213" s="19" t="s">
        <v>133</v>
      </c>
      <c r="B213" s="391"/>
      <c r="C213" s="27" t="s">
        <v>63</v>
      </c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</row>
    <row r="214" spans="1:23" x14ac:dyDescent="0.35">
      <c r="A214" s="19" t="s">
        <v>133</v>
      </c>
      <c r="B214" s="393" t="s">
        <v>1</v>
      </c>
      <c r="C214" s="28" t="s">
        <v>59</v>
      </c>
      <c r="D214" s="53"/>
      <c r="E214" s="53">
        <f t="shared" si="84"/>
        <v>0</v>
      </c>
      <c r="F214" s="53">
        <f t="shared" si="84"/>
        <v>0.28875891671768489</v>
      </c>
      <c r="G214" s="53">
        <f t="shared" si="84"/>
        <v>0.449027203676999</v>
      </c>
      <c r="H214" s="53">
        <f t="shared" si="84"/>
        <v>0.51806678531050376</v>
      </c>
      <c r="I214" s="53">
        <f t="shared" si="84"/>
        <v>0.16890127959922047</v>
      </c>
      <c r="J214" s="53">
        <f t="shared" si="84"/>
        <v>0.15272428992659612</v>
      </c>
      <c r="K214" s="53">
        <f t="shared" si="84"/>
        <v>0.12660845775686524</v>
      </c>
      <c r="L214" s="53">
        <f t="shared" si="84"/>
        <v>0.16784459711945651</v>
      </c>
      <c r="M214" s="53">
        <f t="shared" si="84"/>
        <v>0.33393241142704122</v>
      </c>
      <c r="N214" s="53">
        <f t="shared" si="84"/>
        <v>0.37533877178049124</v>
      </c>
      <c r="O214" s="53">
        <f t="shared" si="84"/>
        <v>0.18043074566555989</v>
      </c>
      <c r="P214" s="53">
        <f t="shared" si="84"/>
        <v>0.1300761585321851</v>
      </c>
      <c r="Q214" s="53">
        <f t="shared" si="84"/>
        <v>0.1255055001825735</v>
      </c>
      <c r="R214" s="53">
        <f t="shared" si="84"/>
        <v>0.19160696391898874</v>
      </c>
      <c r="S214" s="53">
        <f t="shared" si="85"/>
        <v>0.19237047140492658</v>
      </c>
      <c r="T214" s="53">
        <f t="shared" si="85"/>
        <v>0.21887085270922238</v>
      </c>
      <c r="U214" s="53">
        <f t="shared" ref="U214" si="87">(U49/U$87)*100</f>
        <v>0.24393154761676461</v>
      </c>
    </row>
    <row r="215" spans="1:23" x14ac:dyDescent="0.35">
      <c r="A215" s="19" t="s">
        <v>133</v>
      </c>
      <c r="B215" s="390"/>
      <c r="C215" s="20" t="s">
        <v>60</v>
      </c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</row>
    <row r="216" spans="1:23" x14ac:dyDescent="0.35">
      <c r="A216" s="19" t="s">
        <v>133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</row>
    <row r="217" spans="1:23" x14ac:dyDescent="0.35">
      <c r="A217" s="19" t="s">
        <v>133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3" x14ac:dyDescent="0.35">
      <c r="A218" s="19" t="s">
        <v>133</v>
      </c>
      <c r="B218" s="391"/>
      <c r="C218" s="27" t="s">
        <v>63</v>
      </c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</row>
    <row r="219" spans="1:23" x14ac:dyDescent="0.35">
      <c r="A219" s="19" t="s">
        <v>133</v>
      </c>
      <c r="B219" s="393" t="s">
        <v>166</v>
      </c>
      <c r="C219" s="28" t="s">
        <v>59</v>
      </c>
      <c r="D219" s="53"/>
      <c r="E219" s="53">
        <f t="shared" si="84"/>
        <v>0</v>
      </c>
      <c r="F219" s="53">
        <f t="shared" si="84"/>
        <v>2.1754574630624517E-2</v>
      </c>
      <c r="G219" s="53">
        <f t="shared" si="84"/>
        <v>2.0614805524928115E-2</v>
      </c>
      <c r="H219" s="53">
        <f t="shared" si="84"/>
        <v>1.4377589492515417E-2</v>
      </c>
      <c r="I219" s="53">
        <f t="shared" si="84"/>
        <v>8.8625314392241136E-3</v>
      </c>
      <c r="J219" s="53">
        <f t="shared" si="84"/>
        <v>1.502494486993693E-2</v>
      </c>
      <c r="K219" s="53">
        <f t="shared" si="84"/>
        <v>1.3334280029900548E-2</v>
      </c>
      <c r="L219" s="53">
        <f t="shared" si="84"/>
        <v>1.9397826545590798E-2</v>
      </c>
      <c r="M219" s="53">
        <f t="shared" si="84"/>
        <v>1.7960957138589063E-2</v>
      </c>
      <c r="N219" s="53">
        <f t="shared" si="84"/>
        <v>5.3528910966892093E-2</v>
      </c>
      <c r="O219" s="53">
        <f t="shared" si="84"/>
        <v>2.5499125386635672E-2</v>
      </c>
      <c r="P219" s="53">
        <f t="shared" si="84"/>
        <v>2.6841489689239949E-2</v>
      </c>
      <c r="Q219" s="53">
        <f t="shared" si="84"/>
        <v>2.6521297007120585E-2</v>
      </c>
      <c r="R219" s="53">
        <f t="shared" si="84"/>
        <v>2.4343001617315903E-2</v>
      </c>
      <c r="S219" s="53">
        <f t="shared" si="85"/>
        <v>2.0963733247550936E-2</v>
      </c>
      <c r="T219" s="53">
        <f t="shared" si="85"/>
        <v>1.7182975751786317E-2</v>
      </c>
      <c r="U219" s="53">
        <f t="shared" ref="U219" si="88">(U54/U$87)*100</f>
        <v>1.1922057785336095E-2</v>
      </c>
    </row>
    <row r="220" spans="1:23" x14ac:dyDescent="0.35">
      <c r="A220" s="19" t="s">
        <v>133</v>
      </c>
      <c r="B220" s="390"/>
      <c r="C220" s="20" t="s">
        <v>60</v>
      </c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</row>
    <row r="221" spans="1:23" x14ac:dyDescent="0.35">
      <c r="A221" s="19" t="s">
        <v>133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</row>
    <row r="222" spans="1:23" x14ac:dyDescent="0.35">
      <c r="A222" s="19" t="s">
        <v>133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3" x14ac:dyDescent="0.35">
      <c r="A223" s="19" t="s">
        <v>133</v>
      </c>
      <c r="B223" s="391"/>
      <c r="C223" s="27" t="s">
        <v>63</v>
      </c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</row>
    <row r="224" spans="1:23" x14ac:dyDescent="0.35">
      <c r="A224" s="19" t="s">
        <v>133</v>
      </c>
      <c r="B224" s="393" t="s">
        <v>11</v>
      </c>
      <c r="C224" s="28" t="s">
        <v>59</v>
      </c>
      <c r="D224" s="53"/>
      <c r="E224" s="53">
        <f t="shared" ref="E224:R234" si="89">(E59/E$87)*100</f>
        <v>0</v>
      </c>
      <c r="F224" s="53">
        <f t="shared" si="89"/>
        <v>0.12443641146873523</v>
      </c>
      <c r="G224" s="53">
        <f t="shared" si="89"/>
        <v>0.20926167028919862</v>
      </c>
      <c r="H224" s="53">
        <f t="shared" si="89"/>
        <v>0.23023499713917323</v>
      </c>
      <c r="I224" s="53">
        <f t="shared" si="89"/>
        <v>0.18985837019498455</v>
      </c>
      <c r="J224" s="53">
        <f t="shared" si="89"/>
        <v>0.13655890003571852</v>
      </c>
      <c r="K224" s="53">
        <f t="shared" si="89"/>
        <v>0.11410763670029209</v>
      </c>
      <c r="L224" s="53">
        <f t="shared" si="89"/>
        <v>0.14641001283922217</v>
      </c>
      <c r="M224" s="53">
        <f t="shared" si="89"/>
        <v>0.23358313941242034</v>
      </c>
      <c r="N224" s="53">
        <f t="shared" si="89"/>
        <v>0.21956799280464875</v>
      </c>
      <c r="O224" s="53">
        <f t="shared" si="89"/>
        <v>0.18976885049924894</v>
      </c>
      <c r="P224" s="53">
        <f t="shared" si="89"/>
        <v>0.17289922204586991</v>
      </c>
      <c r="Q224" s="53">
        <f t="shared" si="89"/>
        <v>0.15547930663649423</v>
      </c>
      <c r="R224" s="53">
        <f t="shared" si="89"/>
        <v>0.20681917790410534</v>
      </c>
      <c r="S224" s="53">
        <f t="shared" ref="S224:T234" si="90">(S59/S$87)*100</f>
        <v>0.19763175749985387</v>
      </c>
      <c r="T224" s="53">
        <f t="shared" si="90"/>
        <v>0.20442259429811604</v>
      </c>
      <c r="U224" s="53">
        <f t="shared" ref="U224" si="91">(U59/U$87)*100</f>
        <v>0.29544783929522517</v>
      </c>
      <c r="W224" s="76"/>
    </row>
    <row r="225" spans="1:23" x14ac:dyDescent="0.35">
      <c r="A225" s="19" t="s">
        <v>133</v>
      </c>
      <c r="B225" s="390"/>
      <c r="C225" s="20" t="s">
        <v>60</v>
      </c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</row>
    <row r="226" spans="1:23" x14ac:dyDescent="0.35">
      <c r="A226" s="19" t="s">
        <v>133</v>
      </c>
      <c r="B226" s="390"/>
      <c r="C226" s="20" t="s">
        <v>61</v>
      </c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</row>
    <row r="227" spans="1:23" x14ac:dyDescent="0.35">
      <c r="A227" s="19" t="s">
        <v>133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3" x14ac:dyDescent="0.35">
      <c r="A228" s="19" t="s">
        <v>133</v>
      </c>
      <c r="B228" s="391"/>
      <c r="C228" s="27" t="s">
        <v>63</v>
      </c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</row>
    <row r="229" spans="1:23" x14ac:dyDescent="0.35">
      <c r="A229" s="19" t="s">
        <v>133</v>
      </c>
      <c r="B229" s="393" t="s">
        <v>12</v>
      </c>
      <c r="C229" s="28" t="s">
        <v>59</v>
      </c>
      <c r="D229" s="88"/>
      <c r="E229" s="88">
        <f t="shared" si="89"/>
        <v>0</v>
      </c>
      <c r="F229" s="88">
        <f t="shared" si="89"/>
        <v>1.9040483598895409E-2</v>
      </c>
      <c r="G229" s="88">
        <f t="shared" si="89"/>
        <v>2.2888463509866376E-2</v>
      </c>
      <c r="H229" s="88">
        <f t="shared" si="89"/>
        <v>7.4573374035298793E-3</v>
      </c>
      <c r="I229" s="88">
        <f t="shared" si="89"/>
        <v>1.0447747222155811E-2</v>
      </c>
      <c r="J229" s="88">
        <f t="shared" si="89"/>
        <v>1.3966891995751546E-2</v>
      </c>
      <c r="K229" s="88">
        <f t="shared" si="89"/>
        <v>1.9485890747557837E-2</v>
      </c>
      <c r="L229" s="88">
        <f t="shared" si="89"/>
        <v>1.6491735125359803E-2</v>
      </c>
      <c r="M229" s="88">
        <f t="shared" si="89"/>
        <v>1.4901536653893339E-2</v>
      </c>
      <c r="N229" s="88">
        <f t="shared" si="89"/>
        <v>1.2070875700722015E-2</v>
      </c>
      <c r="O229" s="88">
        <f t="shared" si="89"/>
        <v>1.3718479300515177E-2</v>
      </c>
      <c r="P229" s="88">
        <f t="shared" si="89"/>
        <v>9.1872718705998512E-3</v>
      </c>
      <c r="Q229" s="88">
        <f t="shared" si="89"/>
        <v>3.1979676361790131E-2</v>
      </c>
      <c r="R229" s="88">
        <f t="shared" si="89"/>
        <v>1.272759393207273E-2</v>
      </c>
      <c r="S229" s="88">
        <f t="shared" si="90"/>
        <v>1.3790385697340254E-2</v>
      </c>
      <c r="T229" s="88">
        <f t="shared" si="90"/>
        <v>9.7364396975212278E-3</v>
      </c>
      <c r="U229" s="88">
        <f t="shared" ref="U229" si="92">(U64/U$87)*100</f>
        <v>1.3770726245441293E-2</v>
      </c>
    </row>
    <row r="230" spans="1:23" x14ac:dyDescent="0.35">
      <c r="A230" s="19" t="s">
        <v>133</v>
      </c>
      <c r="B230" s="390"/>
      <c r="C230" s="20" t="s">
        <v>60</v>
      </c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</row>
    <row r="231" spans="1:23" x14ac:dyDescent="0.35">
      <c r="A231" s="19" t="s">
        <v>133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</row>
    <row r="232" spans="1:23" x14ac:dyDescent="0.35">
      <c r="A232" s="19" t="s">
        <v>133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</row>
    <row r="233" spans="1:23" ht="15" thickBot="1" x14ac:dyDescent="0.4">
      <c r="A233" s="19" t="s">
        <v>133</v>
      </c>
      <c r="B233" s="394"/>
      <c r="C233" s="69" t="s">
        <v>63</v>
      </c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</row>
    <row r="234" spans="1:23" x14ac:dyDescent="0.35">
      <c r="A234" s="19" t="s">
        <v>133</v>
      </c>
      <c r="B234" s="388" t="s">
        <v>92</v>
      </c>
      <c r="C234" s="17" t="s">
        <v>59</v>
      </c>
      <c r="D234" s="79"/>
      <c r="E234" s="79">
        <f t="shared" si="89"/>
        <v>0</v>
      </c>
      <c r="F234" s="79">
        <f t="shared" si="89"/>
        <v>0.86697552732167149</v>
      </c>
      <c r="G234" s="79">
        <f t="shared" si="89"/>
        <v>0.7768839130619275</v>
      </c>
      <c r="H234" s="79">
        <f t="shared" si="89"/>
        <v>0.67967115809072642</v>
      </c>
      <c r="I234" s="79">
        <f t="shared" si="89"/>
        <v>0.57053281412444523</v>
      </c>
      <c r="J234" s="79">
        <f t="shared" si="89"/>
        <v>0.40797792727251753</v>
      </c>
      <c r="K234" s="79">
        <f t="shared" si="89"/>
        <v>0.48809951222160669</v>
      </c>
      <c r="L234" s="79">
        <f t="shared" si="89"/>
        <v>0.73599066169996696</v>
      </c>
      <c r="M234" s="79">
        <f t="shared" si="89"/>
        <v>0.91241331893555222</v>
      </c>
      <c r="N234" s="79">
        <f t="shared" si="89"/>
        <v>1.203874060542599</v>
      </c>
      <c r="O234" s="79">
        <f t="shared" si="89"/>
        <v>0.69616038256703083</v>
      </c>
      <c r="P234" s="79">
        <f t="shared" si="89"/>
        <v>0.7417984194652566</v>
      </c>
      <c r="Q234" s="79">
        <f t="shared" si="89"/>
        <v>0.75284003024892898</v>
      </c>
      <c r="R234" s="79">
        <f t="shared" si="89"/>
        <v>0.79762136144146423</v>
      </c>
      <c r="S234" s="79">
        <f t="shared" si="90"/>
        <v>0.91169063124358296</v>
      </c>
      <c r="T234" s="79">
        <f t="shared" si="90"/>
        <v>0.86008446548197959</v>
      </c>
      <c r="U234" s="79">
        <f t="shared" ref="U234" si="93">(U69/U$87)*100</f>
        <v>1.0065782425274032</v>
      </c>
      <c r="W234" s="76"/>
    </row>
    <row r="235" spans="1:23" x14ac:dyDescent="0.35">
      <c r="A235" s="19" t="s">
        <v>133</v>
      </c>
      <c r="B235" s="388"/>
      <c r="C235" s="20" t="s">
        <v>60</v>
      </c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</row>
    <row r="236" spans="1:23" x14ac:dyDescent="0.35">
      <c r="A236" s="19" t="s">
        <v>133</v>
      </c>
      <c r="B236" s="388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</row>
    <row r="237" spans="1:23" x14ac:dyDescent="0.35">
      <c r="A237" s="19" t="s">
        <v>133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</row>
    <row r="238" spans="1:23" x14ac:dyDescent="0.35">
      <c r="A238" s="19" t="s">
        <v>133</v>
      </c>
      <c r="B238" s="392"/>
      <c r="C238" s="26" t="s">
        <v>63</v>
      </c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</row>
    <row r="239" spans="1:23" x14ac:dyDescent="0.35">
      <c r="A239" s="19" t="s">
        <v>133</v>
      </c>
      <c r="B239" s="393" t="s">
        <v>93</v>
      </c>
      <c r="C239" s="28" t="s">
        <v>59</v>
      </c>
      <c r="D239" s="88"/>
      <c r="E239" s="88">
        <f t="shared" ref="E239:R239" si="94">(E74/E$87)*100</f>
        <v>0</v>
      </c>
      <c r="F239" s="88">
        <f t="shared" si="94"/>
        <v>0.99375934855700698</v>
      </c>
      <c r="G239" s="88">
        <f t="shared" si="94"/>
        <v>1.2126330834268995</v>
      </c>
      <c r="H239" s="88">
        <f t="shared" si="94"/>
        <v>1.1264040216116993</v>
      </c>
      <c r="I239" s="88">
        <f t="shared" si="94"/>
        <v>1.198571852990479</v>
      </c>
      <c r="J239" s="88">
        <f t="shared" si="94"/>
        <v>0.99092740513223965</v>
      </c>
      <c r="K239" s="88">
        <f t="shared" si="94"/>
        <v>0.97527514429325035</v>
      </c>
      <c r="L239" s="88">
        <f t="shared" si="94"/>
        <v>1.0178504079568476</v>
      </c>
      <c r="M239" s="88">
        <f t="shared" si="94"/>
        <v>1.300926570910212</v>
      </c>
      <c r="N239" s="88">
        <f t="shared" si="94"/>
        <v>1.9219504810206129</v>
      </c>
      <c r="O239" s="88">
        <f t="shared" si="94"/>
        <v>2.0318372717948221</v>
      </c>
      <c r="P239" s="88">
        <f t="shared" si="94"/>
        <v>1.9153586501707736</v>
      </c>
      <c r="Q239" s="88">
        <f t="shared" si="94"/>
        <v>1.9483543266502665</v>
      </c>
      <c r="R239" s="88">
        <f t="shared" si="94"/>
        <v>1.5294696774185244</v>
      </c>
      <c r="S239" s="88">
        <f>(S74/S$87)*100</f>
        <v>1.3347454130877856</v>
      </c>
      <c r="T239" s="88">
        <f>(T74/T$87)*100</f>
        <v>0.94710114504051135</v>
      </c>
      <c r="U239" s="88">
        <f>(U74/U$87)*100</f>
        <v>0.68365031732918291</v>
      </c>
    </row>
    <row r="240" spans="1:23" x14ac:dyDescent="0.35">
      <c r="A240" s="19" t="s">
        <v>133</v>
      </c>
      <c r="B240" s="390"/>
      <c r="C240" s="20" t="s">
        <v>60</v>
      </c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</row>
    <row r="241" spans="1:21" x14ac:dyDescent="0.35">
      <c r="A241" s="19" t="s">
        <v>133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</row>
    <row r="242" spans="1:21" x14ac:dyDescent="0.35">
      <c r="A242" s="19" t="s">
        <v>133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</row>
    <row r="243" spans="1:21" x14ac:dyDescent="0.35">
      <c r="A243" s="19" t="s">
        <v>133</v>
      </c>
      <c r="B243" s="391"/>
      <c r="C243" s="27" t="s">
        <v>63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</row>
    <row r="244" spans="1:21" x14ac:dyDescent="0.35">
      <c r="A244" s="19" t="s">
        <v>133</v>
      </c>
      <c r="B244" s="388" t="s">
        <v>94</v>
      </c>
      <c r="C244" s="28" t="s">
        <v>59</v>
      </c>
      <c r="D244" s="51"/>
      <c r="E244" s="51">
        <f t="shared" ref="E244:R244" si="95">(E79/E$87)*100</f>
        <v>0</v>
      </c>
      <c r="F244" s="51">
        <f t="shared" si="95"/>
        <v>1.4566536503416119</v>
      </c>
      <c r="G244" s="51">
        <f t="shared" si="95"/>
        <v>1.6712338408919307</v>
      </c>
      <c r="H244" s="51">
        <f t="shared" si="95"/>
        <v>1.6130485934781558</v>
      </c>
      <c r="I244" s="51">
        <f t="shared" si="95"/>
        <v>1.4133025073886063</v>
      </c>
      <c r="J244" s="51">
        <f t="shared" si="95"/>
        <v>1.267757859291242</v>
      </c>
      <c r="K244" s="51">
        <f t="shared" si="95"/>
        <v>0.96923707470299536</v>
      </c>
      <c r="L244" s="51">
        <f t="shared" si="95"/>
        <v>1.139663201828254</v>
      </c>
      <c r="M244" s="51">
        <f t="shared" si="95"/>
        <v>1.3747674085230606</v>
      </c>
      <c r="N244" s="51">
        <f t="shared" si="95"/>
        <v>1.296947742237659</v>
      </c>
      <c r="O244" s="51">
        <f t="shared" si="95"/>
        <v>1.138501521102252</v>
      </c>
      <c r="P244" s="51">
        <f t="shared" si="95"/>
        <v>1.0603091933428532</v>
      </c>
      <c r="Q244" s="51">
        <f t="shared" si="95"/>
        <v>0.52151120048147726</v>
      </c>
      <c r="R244" s="51">
        <f t="shared" si="95"/>
        <v>0.8279605150954843</v>
      </c>
      <c r="S244" s="51">
        <f t="shared" ref="S244:T244" si="96">(S79/S$87)*100</f>
        <v>0.71448059807698128</v>
      </c>
      <c r="T244" s="51">
        <f t="shared" si="96"/>
        <v>0.67734415112968327</v>
      </c>
      <c r="U244" s="51">
        <f t="shared" ref="U244" si="97">(U79/U$87)*100</f>
        <v>0.66110065322175837</v>
      </c>
    </row>
    <row r="245" spans="1:21" x14ac:dyDescent="0.35">
      <c r="A245" s="19" t="s">
        <v>133</v>
      </c>
      <c r="B245" s="388"/>
      <c r="C245" s="20" t="s">
        <v>60</v>
      </c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</row>
    <row r="246" spans="1:21" x14ac:dyDescent="0.35">
      <c r="A246" s="19" t="s">
        <v>133</v>
      </c>
      <c r="B246" s="388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35">
      <c r="A247" s="19" t="s">
        <v>133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8" spans="1:21" x14ac:dyDescent="0.35">
      <c r="A248" s="19" t="s">
        <v>133</v>
      </c>
      <c r="B248" s="389"/>
      <c r="C248" s="25" t="s">
        <v>63</v>
      </c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</row>
    <row r="249" spans="1:21" x14ac:dyDescent="0.35">
      <c r="A249" s="19" t="s">
        <v>133</v>
      </c>
    </row>
    <row r="250" spans="1:21" x14ac:dyDescent="0.35">
      <c r="A250" s="19" t="s">
        <v>133</v>
      </c>
    </row>
    <row r="251" spans="1:21" ht="15" customHeight="1" x14ac:dyDescent="0.35">
      <c r="A251" s="19" t="s">
        <v>133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</row>
    <row r="252" spans="1:21" ht="15" customHeight="1" x14ac:dyDescent="0.35">
      <c r="A252" s="19" t="s">
        <v>133</v>
      </c>
      <c r="B252" s="385" t="s">
        <v>0</v>
      </c>
      <c r="C252" s="260" t="s">
        <v>125</v>
      </c>
      <c r="D252" s="77"/>
      <c r="E252" s="64">
        <f t="shared" ref="E252:R252" si="98">(E8/E$88)/E$89</f>
        <v>111.2755976419881</v>
      </c>
      <c r="F252" s="64">
        <f t="shared" si="98"/>
        <v>125.86853893583725</v>
      </c>
      <c r="G252" s="64">
        <f t="shared" si="98"/>
        <v>149.06859713813202</v>
      </c>
      <c r="H252" s="64">
        <f t="shared" si="98"/>
        <v>143.8523501987932</v>
      </c>
      <c r="I252" s="64">
        <f t="shared" si="98"/>
        <v>116.69464400630154</v>
      </c>
      <c r="J252" s="64">
        <f t="shared" si="98"/>
        <v>108.7848828199478</v>
      </c>
      <c r="K252" s="64">
        <f t="shared" si="98"/>
        <v>110.61208943931962</v>
      </c>
      <c r="L252" s="64">
        <f t="shared" si="98"/>
        <v>157.257992999404</v>
      </c>
      <c r="M252" s="64">
        <f t="shared" si="98"/>
        <v>230.36069072905994</v>
      </c>
      <c r="N252" s="64">
        <f t="shared" si="98"/>
        <v>249.73982468331479</v>
      </c>
      <c r="O252" s="64">
        <f t="shared" si="98"/>
        <v>221.98828224223871</v>
      </c>
      <c r="P252" s="64">
        <f t="shared" si="98"/>
        <v>238.3203477535547</v>
      </c>
      <c r="Q252" s="64">
        <f t="shared" si="98"/>
        <v>221.27826124904064</v>
      </c>
      <c r="R252" s="64">
        <f t="shared" si="98"/>
        <v>272.83973835695144</v>
      </c>
      <c r="S252" s="64">
        <f>(S8/S$88)/S$89</f>
        <v>277.54293649207006</v>
      </c>
      <c r="T252" s="64">
        <f>(T8/T$88)/T$89</f>
        <v>287.82044579787845</v>
      </c>
      <c r="U252" s="64">
        <f>(U8/U$88)/U$89</f>
        <v>335.28364032414441</v>
      </c>
    </row>
    <row r="253" spans="1:21" ht="15" customHeight="1" x14ac:dyDescent="0.35">
      <c r="A253" s="19" t="s">
        <v>133</v>
      </c>
      <c r="B253" s="386"/>
      <c r="C253" s="260" t="s">
        <v>124</v>
      </c>
      <c r="D253" s="86"/>
      <c r="E253" s="64">
        <f t="shared" ref="E253:R268" si="99">(E9/E$88)/E$89</f>
        <v>97.385766348359141</v>
      </c>
      <c r="F253" s="64">
        <f t="shared" si="99"/>
        <v>102.89443353485991</v>
      </c>
      <c r="G253" s="64">
        <f t="shared" si="99"/>
        <v>105.21687132170287</v>
      </c>
      <c r="H253" s="64">
        <f t="shared" si="99"/>
        <v>101.70120408973104</v>
      </c>
      <c r="I253" s="64">
        <f t="shared" si="99"/>
        <v>80.267192972073502</v>
      </c>
      <c r="J253" s="64">
        <f t="shared" si="99"/>
        <v>89.932169087775634</v>
      </c>
      <c r="K253" s="64">
        <f t="shared" si="99"/>
        <v>104.74793761149886</v>
      </c>
      <c r="L253" s="64">
        <f t="shared" si="99"/>
        <v>141.29522982661555</v>
      </c>
      <c r="M253" s="64">
        <f t="shared" si="99"/>
        <v>214.54116512276912</v>
      </c>
      <c r="N253" s="64">
        <f t="shared" si="99"/>
        <v>245.29628847808917</v>
      </c>
      <c r="O253" s="64">
        <f t="shared" si="99"/>
        <v>230.03821051902582</v>
      </c>
      <c r="P253" s="64">
        <f t="shared" si="99"/>
        <v>215.8086931294682</v>
      </c>
      <c r="Q253" s="64">
        <f t="shared" si="99"/>
        <v>291.097393336121</v>
      </c>
      <c r="R253" s="64">
        <f t="shared" si="99"/>
        <v>299.35894130131862</v>
      </c>
      <c r="S253" s="64">
        <f t="shared" ref="S253:T253" si="100">(S9/S$88)/S$89</f>
        <v>302.55983895969052</v>
      </c>
      <c r="T253" s="64">
        <f t="shared" si="100"/>
        <v>334.40761727586136</v>
      </c>
      <c r="U253" s="64">
        <f t="shared" ref="U253" si="101">(U9/U$88)/U$89</f>
        <v>391.89714116532951</v>
      </c>
    </row>
    <row r="254" spans="1:21" ht="15" customHeight="1" x14ac:dyDescent="0.35">
      <c r="A254" s="19" t="s">
        <v>133</v>
      </c>
      <c r="B254" s="386"/>
      <c r="C254" s="95" t="s">
        <v>126</v>
      </c>
      <c r="D254" s="86"/>
      <c r="E254" s="64">
        <f t="shared" si="99"/>
        <v>0</v>
      </c>
      <c r="F254" s="64">
        <f t="shared" si="99"/>
        <v>125.86847046510833</v>
      </c>
      <c r="G254" s="64">
        <f t="shared" si="99"/>
        <v>144.67482544794873</v>
      </c>
      <c r="H254" s="64">
        <f t="shared" si="99"/>
        <v>143.85239760904352</v>
      </c>
      <c r="I254" s="64">
        <f t="shared" si="99"/>
        <v>116.67883439963283</v>
      </c>
      <c r="J254" s="64">
        <f t="shared" si="99"/>
        <v>107.01621946911895</v>
      </c>
      <c r="K254" s="64">
        <f t="shared" si="99"/>
        <v>110.61208943931959</v>
      </c>
      <c r="L254" s="64">
        <f t="shared" si="99"/>
        <v>157.25799299940397</v>
      </c>
      <c r="M254" s="64">
        <f t="shared" si="99"/>
        <v>230.36069072905997</v>
      </c>
      <c r="N254" s="64">
        <f t="shared" si="99"/>
        <v>249.73982468331479</v>
      </c>
      <c r="O254" s="64">
        <f t="shared" si="99"/>
        <v>221.98828224223874</v>
      </c>
      <c r="P254" s="64">
        <f t="shared" si="99"/>
        <v>238.3203477535547</v>
      </c>
      <c r="Q254" s="64">
        <f t="shared" si="99"/>
        <v>221.2782612490407</v>
      </c>
      <c r="R254" s="64">
        <f t="shared" si="99"/>
        <v>272.83982338723695</v>
      </c>
      <c r="S254" s="64">
        <f t="shared" ref="S254:T313" si="102">(S10/S$88)/S$89</f>
        <v>277.54301458398913</v>
      </c>
      <c r="T254" s="64">
        <f t="shared" si="102"/>
        <v>287.82044579787845</v>
      </c>
      <c r="U254" s="64">
        <f t="shared" ref="U254" si="103">(U10/U$88)/U$89</f>
        <v>335.28371591140927</v>
      </c>
    </row>
    <row r="255" spans="1:21" ht="15" customHeight="1" x14ac:dyDescent="0.35">
      <c r="A255" s="19" t="s">
        <v>133</v>
      </c>
      <c r="B255" s="386"/>
      <c r="C255" s="260" t="s">
        <v>123</v>
      </c>
      <c r="D255" s="76"/>
      <c r="E255" s="64">
        <f t="shared" si="99"/>
        <v>76.330345083040129</v>
      </c>
      <c r="F255" s="64">
        <f t="shared" si="99"/>
        <v>85.543068314378928</v>
      </c>
      <c r="G255" s="64">
        <f t="shared" si="99"/>
        <v>88.77286828914967</v>
      </c>
      <c r="H255" s="64">
        <f t="shared" si="99"/>
        <v>85.359940414976549</v>
      </c>
      <c r="I255" s="64">
        <f t="shared" si="99"/>
        <v>64.420163639940981</v>
      </c>
      <c r="J255" s="64">
        <f t="shared" si="99"/>
        <v>57.026355445205546</v>
      </c>
      <c r="K255" s="64">
        <f t="shared" si="99"/>
        <v>70.929776042559325</v>
      </c>
      <c r="L255" s="64">
        <f t="shared" si="99"/>
        <v>98.629336948842706</v>
      </c>
      <c r="M255" s="64">
        <f t="shared" si="99"/>
        <v>157.7117788639994</v>
      </c>
      <c r="N255" s="64">
        <f t="shared" si="99"/>
        <v>178.14621551690038</v>
      </c>
      <c r="O255" s="64">
        <f t="shared" si="99"/>
        <v>142.95726978207122</v>
      </c>
      <c r="P255" s="64">
        <f t="shared" si="99"/>
        <v>152.10550590795305</v>
      </c>
      <c r="Q255" s="64">
        <f t="shared" si="99"/>
        <v>164.16965122626135</v>
      </c>
      <c r="R255" s="64">
        <f t="shared" si="99"/>
        <v>213.19775294643401</v>
      </c>
      <c r="S255" s="64">
        <f t="shared" si="102"/>
        <v>221.93879592144492</v>
      </c>
      <c r="T255" s="64">
        <f t="shared" si="102"/>
        <v>226.76912489814862</v>
      </c>
      <c r="U255" s="64">
        <f t="shared" ref="U255" si="104">(U11/U$88)/U$89</f>
        <v>270.81303226450933</v>
      </c>
    </row>
    <row r="256" spans="1:21" ht="15" customHeight="1" x14ac:dyDescent="0.35">
      <c r="A256" s="19" t="s">
        <v>133</v>
      </c>
      <c r="B256" s="386"/>
      <c r="C256" s="20" t="s">
        <v>117</v>
      </c>
      <c r="D256" s="32"/>
      <c r="E256" s="64">
        <f t="shared" si="99"/>
        <v>15.144128401150395</v>
      </c>
      <c r="F256" s="64">
        <f t="shared" si="99"/>
        <v>12.249033011227796</v>
      </c>
      <c r="G256" s="64">
        <f t="shared" si="99"/>
        <v>14.862531760720186</v>
      </c>
      <c r="H256" s="64">
        <f t="shared" si="99"/>
        <v>9.8150079308315927</v>
      </c>
      <c r="I256" s="64">
        <f t="shared" si="99"/>
        <v>8.2601346937510787</v>
      </c>
      <c r="J256" s="64">
        <f t="shared" si="99"/>
        <v>10.439479903471959</v>
      </c>
      <c r="K256" s="64">
        <f t="shared" si="99"/>
        <v>11.003852336202584</v>
      </c>
      <c r="L256" s="64">
        <f t="shared" si="99"/>
        <v>17.354044465129473</v>
      </c>
      <c r="M256" s="64">
        <f t="shared" si="99"/>
        <v>25.321172672043382</v>
      </c>
      <c r="N256" s="64">
        <f t="shared" si="99"/>
        <v>31.412774716669308</v>
      </c>
      <c r="O256" s="64">
        <f t="shared" si="99"/>
        <v>25.721634556032026</v>
      </c>
      <c r="P256" s="64">
        <f t="shared" si="99"/>
        <v>28.070871814596618</v>
      </c>
      <c r="Q256" s="64">
        <f t="shared" si="99"/>
        <v>21.451019386462807</v>
      </c>
      <c r="R256" s="64">
        <f t="shared" si="99"/>
        <v>34.005609405945606</v>
      </c>
      <c r="S256" s="64">
        <f t="shared" si="102"/>
        <v>33.888339707212715</v>
      </c>
      <c r="T256" s="64">
        <f t="shared" si="102"/>
        <v>37.964632669918451</v>
      </c>
      <c r="U256" s="64">
        <f t="shared" ref="U256" si="105">(U12/U$88)/U$89</f>
        <v>35.438937974995348</v>
      </c>
    </row>
    <row r="257" spans="1:21" ht="15" customHeight="1" x14ac:dyDescent="0.35">
      <c r="A257" s="19" t="s">
        <v>133</v>
      </c>
      <c r="B257" s="386"/>
      <c r="C257" s="254" t="s">
        <v>118</v>
      </c>
      <c r="D257" s="32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</row>
    <row r="258" spans="1:21" ht="15" customHeight="1" x14ac:dyDescent="0.35">
      <c r="A258" s="19" t="s">
        <v>133</v>
      </c>
      <c r="B258" s="386"/>
      <c r="C258" s="254" t="s">
        <v>119</v>
      </c>
      <c r="D258" s="32"/>
      <c r="E258" s="64">
        <f t="shared" si="99"/>
        <v>6.4627203626216101</v>
      </c>
      <c r="F258" s="64">
        <f t="shared" si="99"/>
        <v>2.6892259177098858</v>
      </c>
      <c r="G258" s="64">
        <f t="shared" si="99"/>
        <v>3.0007277344520524</v>
      </c>
      <c r="H258" s="64">
        <f t="shared" si="99"/>
        <v>6.5424064286595414</v>
      </c>
      <c r="I258" s="64">
        <f t="shared" si="99"/>
        <v>3.1992465538519204</v>
      </c>
      <c r="J258" s="64">
        <f t="shared" si="99"/>
        <v>4.4960796715594729</v>
      </c>
      <c r="K258" s="64">
        <f t="shared" si="99"/>
        <v>10.94882821698576</v>
      </c>
      <c r="L258" s="64">
        <f t="shared" si="99"/>
        <v>7.1554457251881924</v>
      </c>
      <c r="M258" s="64">
        <f t="shared" si="99"/>
        <v>15.842481640736141</v>
      </c>
      <c r="N258" s="64">
        <f t="shared" si="99"/>
        <v>15.763820943533396</v>
      </c>
      <c r="O258" s="64">
        <f t="shared" si="99"/>
        <v>15.056897604272512</v>
      </c>
      <c r="P258" s="64">
        <f t="shared" si="99"/>
        <v>14.79942862255867</v>
      </c>
      <c r="Q258" s="64">
        <f t="shared" si="99"/>
        <v>18.413632800350346</v>
      </c>
      <c r="R258" s="64">
        <f t="shared" si="99"/>
        <v>20.078839055710606</v>
      </c>
      <c r="S258" s="64">
        <f t="shared" si="102"/>
        <v>23.593833425855635</v>
      </c>
      <c r="T258" s="64">
        <f t="shared" si="102"/>
        <v>23.984586456299052</v>
      </c>
      <c r="U258" s="64">
        <f t="shared" ref="U258" si="106">(U14/U$88)/U$89</f>
        <v>28.826828596754041</v>
      </c>
    </row>
    <row r="259" spans="1:21" ht="15" customHeight="1" x14ac:dyDescent="0.35">
      <c r="A259" s="19" t="s">
        <v>133</v>
      </c>
      <c r="B259" s="386"/>
      <c r="C259" s="254" t="s">
        <v>120</v>
      </c>
      <c r="D259" s="34"/>
      <c r="E259" s="64">
        <f t="shared" si="99"/>
        <v>54.723496319268122</v>
      </c>
      <c r="F259" s="64">
        <f t="shared" si="99"/>
        <v>70.604809385441243</v>
      </c>
      <c r="G259" s="64">
        <f t="shared" si="99"/>
        <v>70.909608793977426</v>
      </c>
      <c r="H259" s="64">
        <f t="shared" si="99"/>
        <v>69.002526055485404</v>
      </c>
      <c r="I259" s="64">
        <f t="shared" si="99"/>
        <v>52.960782392337983</v>
      </c>
      <c r="J259" s="64">
        <f t="shared" si="99"/>
        <v>42.090795870174119</v>
      </c>
      <c r="K259" s="64">
        <f t="shared" si="99"/>
        <v>48.977095489370981</v>
      </c>
      <c r="L259" s="64">
        <f t="shared" si="99"/>
        <v>74.119846758525028</v>
      </c>
      <c r="M259" s="64">
        <f t="shared" si="99"/>
        <v>116.54812455121987</v>
      </c>
      <c r="N259" s="64">
        <f t="shared" si="99"/>
        <v>130.96961985669768</v>
      </c>
      <c r="O259" s="64">
        <f t="shared" si="99"/>
        <v>102.17873762176669</v>
      </c>
      <c r="P259" s="64">
        <f t="shared" si="99"/>
        <v>109.23520547079777</v>
      </c>
      <c r="Q259" s="64">
        <f t="shared" si="99"/>
        <v>124.30499903944821</v>
      </c>
      <c r="R259" s="64">
        <f t="shared" si="99"/>
        <v>159.11330448477779</v>
      </c>
      <c r="S259" s="64">
        <f t="shared" si="102"/>
        <v>164.45662278837659</v>
      </c>
      <c r="T259" s="64">
        <f t="shared" si="102"/>
        <v>164.8199057719311</v>
      </c>
      <c r="U259" s="64">
        <f t="shared" ref="U259" si="107">(U15/U$88)/U$89</f>
        <v>206.54726569275991</v>
      </c>
    </row>
    <row r="260" spans="1:21" ht="15" customHeight="1" x14ac:dyDescent="0.35">
      <c r="A260" s="19" t="s">
        <v>133</v>
      </c>
      <c r="B260" s="386"/>
      <c r="C260" s="260" t="s">
        <v>121</v>
      </c>
      <c r="D260" s="32"/>
      <c r="E260" s="64">
        <f t="shared" si="99"/>
        <v>21.055421265319012</v>
      </c>
      <c r="F260" s="64">
        <f t="shared" si="99"/>
        <v>17.351365220480989</v>
      </c>
      <c r="G260" s="64">
        <f t="shared" si="99"/>
        <v>16.444003032553201</v>
      </c>
      <c r="H260" s="64">
        <f t="shared" si="99"/>
        <v>16.341263674754487</v>
      </c>
      <c r="I260" s="64">
        <f t="shared" si="99"/>
        <v>15.847029332132523</v>
      </c>
      <c r="J260" s="64">
        <f t="shared" si="99"/>
        <v>32.905813642570081</v>
      </c>
      <c r="K260" s="64">
        <f t="shared" si="99"/>
        <v>33.818161568939537</v>
      </c>
      <c r="L260" s="64">
        <f t="shared" si="99"/>
        <v>42.665892877772869</v>
      </c>
      <c r="M260" s="64">
        <f t="shared" si="99"/>
        <v>56.829386258769759</v>
      </c>
      <c r="N260" s="64">
        <f t="shared" si="99"/>
        <v>67.150072961188783</v>
      </c>
      <c r="O260" s="64">
        <f t="shared" si="99"/>
        <v>87.080940736954574</v>
      </c>
      <c r="P260" s="64">
        <f t="shared" si="99"/>
        <v>63.703187221515151</v>
      </c>
      <c r="Q260" s="64">
        <f t="shared" si="99"/>
        <v>126.92774210985961</v>
      </c>
      <c r="R260" s="64">
        <f t="shared" si="99"/>
        <v>86.161188354884573</v>
      </c>
      <c r="S260" s="64">
        <f t="shared" si="102"/>
        <v>80.621043038245617</v>
      </c>
      <c r="T260" s="64">
        <f t="shared" si="102"/>
        <v>107.63849237771275</v>
      </c>
      <c r="U260" s="64">
        <f t="shared" ref="U260" si="108">(U16/U$88)/U$89</f>
        <v>121.08410890082023</v>
      </c>
    </row>
    <row r="261" spans="1:21" ht="15" customHeight="1" x14ac:dyDescent="0.35">
      <c r="A261" s="19" t="s">
        <v>133</v>
      </c>
      <c r="B261" s="386"/>
      <c r="C261" s="260" t="s">
        <v>122</v>
      </c>
      <c r="D261" s="32"/>
      <c r="E261" s="64">
        <f t="shared" si="99"/>
        <v>44.662163904120483</v>
      </c>
      <c r="F261" s="64">
        <f t="shared" si="99"/>
        <v>39.566708434978523</v>
      </c>
      <c r="G261" s="64">
        <f t="shared" si="99"/>
        <v>49.257680023122241</v>
      </c>
      <c r="H261" s="64">
        <f t="shared" si="99"/>
        <v>46.945424168217855</v>
      </c>
      <c r="I261" s="64">
        <f t="shared" si="99"/>
        <v>53.039959007154444</v>
      </c>
      <c r="J261" s="64">
        <f t="shared" si="99"/>
        <v>46.543966512946163</v>
      </c>
      <c r="K261" s="64">
        <f t="shared" si="99"/>
        <v>51.155004703875164</v>
      </c>
      <c r="L261" s="64">
        <f t="shared" si="99"/>
        <v>62.29879251208817</v>
      </c>
      <c r="M261" s="64">
        <f t="shared" si="99"/>
        <v>89.908804046824798</v>
      </c>
      <c r="N261" s="64">
        <f t="shared" si="99"/>
        <v>130.87323422275847</v>
      </c>
      <c r="O261" s="64">
        <f t="shared" si="99"/>
        <v>166.59876484141438</v>
      </c>
      <c r="P261" s="64">
        <f t="shared" si="99"/>
        <v>175.95625230522555</v>
      </c>
      <c r="Q261" s="64">
        <f t="shared" si="99"/>
        <v>194.55039576909931</v>
      </c>
      <c r="R261" s="64">
        <f t="shared" si="99"/>
        <v>161.65983399178094</v>
      </c>
      <c r="S261" s="64">
        <f t="shared" si="102"/>
        <v>142.11624275599991</v>
      </c>
      <c r="T261" s="64">
        <f t="shared" si="102"/>
        <v>108.02979811345772</v>
      </c>
      <c r="U261" s="64">
        <f t="shared" ref="U261" si="109">(U17/U$88)/U$89</f>
        <v>80.839181448795742</v>
      </c>
    </row>
    <row r="262" spans="1:21" ht="15" customHeight="1" x14ac:dyDescent="0.35">
      <c r="A262" s="19" t="s">
        <v>133</v>
      </c>
      <c r="B262" s="387"/>
      <c r="C262" s="261" t="s">
        <v>116</v>
      </c>
      <c r="D262" s="33"/>
      <c r="E262" s="33">
        <f t="shared" si="99"/>
        <v>34.945252558947963</v>
      </c>
      <c r="F262" s="33">
        <f t="shared" si="99"/>
        <v>40.325470621458315</v>
      </c>
      <c r="G262" s="33">
        <f t="shared" si="99"/>
        <v>60.29572884898235</v>
      </c>
      <c r="H262" s="33">
        <f t="shared" si="99"/>
        <v>58.492409783816655</v>
      </c>
      <c r="I262" s="33">
        <f t="shared" si="99"/>
        <v>52.274480366360564</v>
      </c>
      <c r="J262" s="33">
        <f t="shared" si="99"/>
        <v>51.758527374742243</v>
      </c>
      <c r="K262" s="33">
        <f t="shared" si="99"/>
        <v>39.682313396760271</v>
      </c>
      <c r="L262" s="33">
        <f t="shared" si="99"/>
        <v>58.628656050561283</v>
      </c>
      <c r="M262" s="33">
        <f t="shared" si="99"/>
        <v>72.648911865060555</v>
      </c>
      <c r="N262" s="33">
        <f t="shared" si="99"/>
        <v>71.593609166414439</v>
      </c>
      <c r="O262" s="33">
        <f t="shared" si="99"/>
        <v>79.031012460167474</v>
      </c>
      <c r="P262" s="33">
        <f t="shared" si="99"/>
        <v>86.214841845601669</v>
      </c>
      <c r="Q262" s="33">
        <f t="shared" si="99"/>
        <v>57.108610022779303</v>
      </c>
      <c r="R262" s="33">
        <f t="shared" si="99"/>
        <v>59.641985410517457</v>
      </c>
      <c r="S262" s="33">
        <f t="shared" si="102"/>
        <v>55.604140570625134</v>
      </c>
      <c r="T262" s="33">
        <f t="shared" si="102"/>
        <v>61.051320899729852</v>
      </c>
      <c r="U262" s="33">
        <f t="shared" ref="U262" si="110">(U18/U$88)/U$89</f>
        <v>64.470608059635097</v>
      </c>
    </row>
    <row r="263" spans="1:21" x14ac:dyDescent="0.35">
      <c r="A263" s="19" t="s">
        <v>133</v>
      </c>
      <c r="B263" s="390" t="s">
        <v>4</v>
      </c>
      <c r="C263" s="260" t="s">
        <v>59</v>
      </c>
      <c r="D263" s="32"/>
      <c r="E263" s="32">
        <f t="shared" si="99"/>
        <v>0</v>
      </c>
      <c r="F263" s="32">
        <f t="shared" si="99"/>
        <v>2.391119579700538</v>
      </c>
      <c r="G263" s="32">
        <f t="shared" si="99"/>
        <v>2.9457623858754154</v>
      </c>
      <c r="H263" s="32">
        <f t="shared" si="99"/>
        <v>2.0613000571912234</v>
      </c>
      <c r="I263" s="32">
        <f t="shared" si="99"/>
        <v>1.5230587853604609</v>
      </c>
      <c r="J263" s="32">
        <f t="shared" si="99"/>
        <v>2.189053743875935</v>
      </c>
      <c r="K263" s="32">
        <f t="shared" si="99"/>
        <v>2.131746216887505</v>
      </c>
      <c r="L263" s="32">
        <f t="shared" si="99"/>
        <v>3.1475087182845543</v>
      </c>
      <c r="M263" s="32">
        <f t="shared" si="99"/>
        <v>4.0684396469707966</v>
      </c>
      <c r="N263" s="32">
        <f t="shared" si="99"/>
        <v>3.965032180254088</v>
      </c>
      <c r="O263" s="32">
        <f t="shared" si="99"/>
        <v>6.3177732107369042</v>
      </c>
      <c r="P263" s="32">
        <f t="shared" si="99"/>
        <v>3.4753317789376648</v>
      </c>
      <c r="Q263" s="32">
        <f t="shared" si="99"/>
        <v>2.9868432291753795</v>
      </c>
      <c r="R263" s="32">
        <f t="shared" si="99"/>
        <v>3.6260314972917174</v>
      </c>
      <c r="S263" s="32">
        <f t="shared" si="102"/>
        <v>4.4094602119986446</v>
      </c>
      <c r="T263" s="32">
        <f t="shared" si="102"/>
        <v>3.426269442573846</v>
      </c>
      <c r="U263" s="32">
        <f t="shared" ref="U263" si="111">(U19/U$88)/U$89</f>
        <v>3.9390413422302006</v>
      </c>
    </row>
    <row r="264" spans="1:21" x14ac:dyDescent="0.35">
      <c r="A264" s="19" t="s">
        <v>133</v>
      </c>
      <c r="B264" s="390"/>
      <c r="C264" s="254" t="s">
        <v>60</v>
      </c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</row>
    <row r="265" spans="1:21" x14ac:dyDescent="0.35">
      <c r="A265" s="19" t="s">
        <v>133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</row>
    <row r="266" spans="1:21" x14ac:dyDescent="0.35">
      <c r="A266" s="19" t="s">
        <v>133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35">
      <c r="A267" s="19" t="s">
        <v>133</v>
      </c>
      <c r="B267" s="391"/>
      <c r="C267" s="255" t="s">
        <v>63</v>
      </c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 x14ac:dyDescent="0.35">
      <c r="A268" s="19" t="s">
        <v>133</v>
      </c>
      <c r="B268" s="390" t="s">
        <v>5</v>
      </c>
      <c r="C268" s="17" t="s">
        <v>59</v>
      </c>
      <c r="D268" s="32"/>
      <c r="E268" s="32">
        <f t="shared" si="99"/>
        <v>0</v>
      </c>
      <c r="F268" s="32">
        <f t="shared" si="99"/>
        <v>0</v>
      </c>
      <c r="G268" s="32">
        <f t="shared" si="99"/>
        <v>0</v>
      </c>
      <c r="H268" s="32">
        <f t="shared" si="99"/>
        <v>0</v>
      </c>
      <c r="I268" s="32">
        <f t="shared" si="99"/>
        <v>0</v>
      </c>
      <c r="J268" s="32">
        <f t="shared" si="99"/>
        <v>0</v>
      </c>
      <c r="K268" s="32">
        <f t="shared" si="99"/>
        <v>0</v>
      </c>
      <c r="L268" s="32">
        <f t="shared" si="99"/>
        <v>0</v>
      </c>
      <c r="M268" s="32">
        <f t="shared" si="99"/>
        <v>0</v>
      </c>
      <c r="N268" s="32">
        <f t="shared" si="99"/>
        <v>0</v>
      </c>
      <c r="O268" s="32">
        <f t="shared" si="99"/>
        <v>0</v>
      </c>
      <c r="P268" s="32">
        <f t="shared" si="99"/>
        <v>0</v>
      </c>
      <c r="Q268" s="32">
        <f t="shared" si="99"/>
        <v>0</v>
      </c>
      <c r="R268" s="32">
        <f t="shared" si="99"/>
        <v>0</v>
      </c>
      <c r="S268" s="32">
        <f t="shared" si="102"/>
        <v>0</v>
      </c>
      <c r="T268" s="32">
        <f t="shared" si="102"/>
        <v>0</v>
      </c>
      <c r="U268" s="32">
        <f t="shared" ref="U268" si="112">(U24/U$88)/U$89</f>
        <v>0</v>
      </c>
    </row>
    <row r="269" spans="1:21" x14ac:dyDescent="0.35">
      <c r="A269" s="19" t="s">
        <v>133</v>
      </c>
      <c r="B269" s="390"/>
      <c r="C269" s="20" t="s">
        <v>60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</row>
    <row r="270" spans="1:21" x14ac:dyDescent="0.35">
      <c r="A270" s="19" t="s">
        <v>133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</row>
    <row r="271" spans="1:21" x14ac:dyDescent="0.35">
      <c r="A271" s="19" t="s">
        <v>133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35">
      <c r="A272" s="19" t="s">
        <v>133</v>
      </c>
      <c r="B272" s="391"/>
      <c r="C272" s="27" t="s">
        <v>63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 x14ac:dyDescent="0.35">
      <c r="A273" s="19" t="s">
        <v>133</v>
      </c>
      <c r="B273" s="390" t="s">
        <v>6</v>
      </c>
      <c r="C273" s="17" t="s">
        <v>59</v>
      </c>
      <c r="D273" s="32"/>
      <c r="E273" s="32">
        <f t="shared" ref="E273:R288" si="113">(E29/E$88)/E$89</f>
        <v>0</v>
      </c>
      <c r="F273" s="32">
        <f t="shared" si="113"/>
        <v>3.6529894665824898</v>
      </c>
      <c r="G273" s="32">
        <f t="shared" si="113"/>
        <v>4.1133724896737593</v>
      </c>
      <c r="H273" s="32">
        <f t="shared" si="113"/>
        <v>2.1287882577886923</v>
      </c>
      <c r="I273" s="32">
        <f t="shared" si="113"/>
        <v>2.5182860088284618</v>
      </c>
      <c r="J273" s="32">
        <f t="shared" si="113"/>
        <v>4.1629602602277638</v>
      </c>
      <c r="K273" s="32">
        <f t="shared" si="113"/>
        <v>2.9435969321326625</v>
      </c>
      <c r="L273" s="32">
        <f t="shared" si="113"/>
        <v>6.5162419009244754</v>
      </c>
      <c r="M273" s="32">
        <f t="shared" si="113"/>
        <v>5.5849724680978792</v>
      </c>
      <c r="N273" s="32">
        <f t="shared" si="113"/>
        <v>7.9653455993393711</v>
      </c>
      <c r="O273" s="32">
        <f t="shared" si="113"/>
        <v>8.4617015824925819</v>
      </c>
      <c r="P273" s="32">
        <f t="shared" si="113"/>
        <v>12.067879036098683</v>
      </c>
      <c r="Q273" s="32">
        <f t="shared" si="113"/>
        <v>28.63257671883575</v>
      </c>
      <c r="R273" s="32">
        <f t="shared" si="113"/>
        <v>15.842077532405902</v>
      </c>
      <c r="S273" s="32">
        <f t="shared" si="102"/>
        <v>14.892363248185207</v>
      </c>
      <c r="T273" s="32">
        <f t="shared" si="102"/>
        <v>14.927164063823607</v>
      </c>
      <c r="U273" s="32">
        <f t="shared" ref="U273" si="114">(U29/U$88)/U$89</f>
        <v>19.129436033355979</v>
      </c>
    </row>
    <row r="274" spans="1:21" x14ac:dyDescent="0.35">
      <c r="A274" s="19" t="s">
        <v>133</v>
      </c>
      <c r="B274" s="390"/>
      <c r="C274" s="20" t="s">
        <v>60</v>
      </c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</row>
    <row r="275" spans="1:21" x14ac:dyDescent="0.35">
      <c r="A275" s="19" t="s">
        <v>133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</row>
    <row r="276" spans="1:21" x14ac:dyDescent="0.35">
      <c r="A276" s="19" t="s">
        <v>133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35">
      <c r="A277" s="19" t="s">
        <v>133</v>
      </c>
      <c r="B277" s="391"/>
      <c r="C277" s="27" t="s">
        <v>63</v>
      </c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 x14ac:dyDescent="0.35">
      <c r="A278" s="19" t="s">
        <v>133</v>
      </c>
      <c r="B278" s="393" t="s">
        <v>7</v>
      </c>
      <c r="C278" s="28" t="s">
        <v>59</v>
      </c>
      <c r="D278" s="56"/>
      <c r="E278" s="56">
        <f t="shared" si="113"/>
        <v>0</v>
      </c>
      <c r="F278" s="56">
        <f t="shared" si="113"/>
        <v>92.515716523433539</v>
      </c>
      <c r="G278" s="56">
        <f t="shared" si="113"/>
        <v>99.443601392105037</v>
      </c>
      <c r="H278" s="56">
        <f t="shared" si="113"/>
        <v>95.554258659559395</v>
      </c>
      <c r="I278" s="56">
        <f t="shared" si="113"/>
        <v>87.789934218347739</v>
      </c>
      <c r="J278" s="56">
        <f t="shared" si="113"/>
        <v>78.709489646177062</v>
      </c>
      <c r="K278" s="56">
        <f t="shared" si="113"/>
        <v>76.440028637540394</v>
      </c>
      <c r="L278" s="56">
        <f t="shared" si="113"/>
        <v>114.80171344922735</v>
      </c>
      <c r="M278" s="56">
        <f t="shared" si="113"/>
        <v>158.07016971055734</v>
      </c>
      <c r="N278" s="56">
        <f t="shared" si="113"/>
        <v>170.29087938355244</v>
      </c>
      <c r="O278" s="56">
        <f t="shared" si="113"/>
        <v>150.43153863542557</v>
      </c>
      <c r="P278" s="56">
        <f t="shared" si="113"/>
        <v>165.5523375594224</v>
      </c>
      <c r="Q278" s="56">
        <f t="shared" si="113"/>
        <v>127.24869029017353</v>
      </c>
      <c r="R278" s="56">
        <f t="shared" si="113"/>
        <v>171.81857226784402</v>
      </c>
      <c r="S278" s="56">
        <f t="shared" si="102"/>
        <v>173.14563730495053</v>
      </c>
      <c r="T278" s="56">
        <f t="shared" si="102"/>
        <v>175.36469461168926</v>
      </c>
      <c r="U278" s="56">
        <f t="shared" ref="U278" si="115">(U34/U$88)/U$89</f>
        <v>197.19700764342645</v>
      </c>
    </row>
    <row r="279" spans="1:21" x14ac:dyDescent="0.35">
      <c r="A279" s="19" t="s">
        <v>133</v>
      </c>
      <c r="B279" s="390"/>
      <c r="C279" s="20" t="s">
        <v>60</v>
      </c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</row>
    <row r="280" spans="1:21" x14ac:dyDescent="0.35">
      <c r="A280" s="19" t="s">
        <v>133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</row>
    <row r="281" spans="1:21" x14ac:dyDescent="0.35">
      <c r="A281" s="19" t="s">
        <v>133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35">
      <c r="A282" s="19" t="s">
        <v>133</v>
      </c>
      <c r="B282" s="391"/>
      <c r="C282" s="27" t="s">
        <v>63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 x14ac:dyDescent="0.35">
      <c r="A283" s="19" t="s">
        <v>133</v>
      </c>
      <c r="B283" s="393" t="s">
        <v>8</v>
      </c>
      <c r="C283" s="28" t="s">
        <v>59</v>
      </c>
      <c r="D283" s="56"/>
      <c r="E283" s="56">
        <f t="shared" si="113"/>
        <v>0</v>
      </c>
      <c r="F283" s="56">
        <f t="shared" si="113"/>
        <v>0.1196716184383176</v>
      </c>
      <c r="G283" s="56">
        <f t="shared" si="113"/>
        <v>9.8514922293343909E-2</v>
      </c>
      <c r="H283" s="56">
        <f t="shared" si="113"/>
        <v>6.4050343656480394E-2</v>
      </c>
      <c r="I283" s="56">
        <f t="shared" si="113"/>
        <v>0.15766335675404089</v>
      </c>
      <c r="J283" s="56">
        <f t="shared" si="113"/>
        <v>7.0291514935602012E-2</v>
      </c>
      <c r="K283" s="56">
        <f t="shared" si="113"/>
        <v>0.16583950298902267</v>
      </c>
      <c r="L283" s="56">
        <f t="shared" si="113"/>
        <v>0.31181634021960847</v>
      </c>
      <c r="M283" s="56">
        <f t="shared" si="113"/>
        <v>0.32818047217670987</v>
      </c>
      <c r="N283" s="56">
        <f t="shared" si="113"/>
        <v>0.56261028801664414</v>
      </c>
      <c r="O283" s="56">
        <f t="shared" si="113"/>
        <v>0.57638394646170399</v>
      </c>
      <c r="P283" s="56">
        <f t="shared" si="113"/>
        <v>0.76547584119987644</v>
      </c>
      <c r="Q283" s="56">
        <f t="shared" si="113"/>
        <v>3.027602622681699</v>
      </c>
      <c r="R283" s="56">
        <f t="shared" si="113"/>
        <v>0.45563478515706013</v>
      </c>
      <c r="S283" s="56">
        <f t="shared" si="102"/>
        <v>0.54355880289766334</v>
      </c>
      <c r="T283" s="56">
        <f t="shared" si="102"/>
        <v>1.3455438951508505</v>
      </c>
      <c r="U283" s="56">
        <f t="shared" ref="U283" si="116">(U39/U$88)/U$89</f>
        <v>2.4401080855816804</v>
      </c>
    </row>
    <row r="284" spans="1:21" x14ac:dyDescent="0.35">
      <c r="A284" s="19" t="s">
        <v>133</v>
      </c>
      <c r="B284" s="390"/>
      <c r="C284" s="20" t="s">
        <v>60</v>
      </c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</row>
    <row r="285" spans="1:21" x14ac:dyDescent="0.35">
      <c r="A285" s="19" t="s">
        <v>133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</row>
    <row r="286" spans="1:21" x14ac:dyDescent="0.35">
      <c r="A286" s="19" t="s">
        <v>133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35">
      <c r="A287" s="19" t="s">
        <v>133</v>
      </c>
      <c r="B287" s="391"/>
      <c r="C287" s="27" t="s">
        <v>63</v>
      </c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 x14ac:dyDescent="0.35">
      <c r="A288" s="19" t="s">
        <v>133</v>
      </c>
      <c r="B288" s="393" t="s">
        <v>9</v>
      </c>
      <c r="C288" s="28" t="s">
        <v>59</v>
      </c>
      <c r="D288" s="56"/>
      <c r="E288" s="56">
        <f t="shared" si="113"/>
        <v>0</v>
      </c>
      <c r="F288" s="56">
        <f t="shared" si="113"/>
        <v>9.1132638230641891</v>
      </c>
      <c r="G288" s="56">
        <f t="shared" si="113"/>
        <v>9.5664740517350282</v>
      </c>
      <c r="H288" s="56">
        <f t="shared" si="113"/>
        <v>11.946818645473787</v>
      </c>
      <c r="I288" s="56">
        <f t="shared" si="113"/>
        <v>7.959302656755912</v>
      </c>
      <c r="J288" s="56">
        <f t="shared" si="113"/>
        <v>6.9350121533599483</v>
      </c>
      <c r="K288" s="56">
        <f t="shared" si="113"/>
        <v>14.583389631647965</v>
      </c>
      <c r="L288" s="56">
        <f t="shared" si="113"/>
        <v>11.049705708844719</v>
      </c>
      <c r="M288" s="56">
        <f t="shared" si="113"/>
        <v>20.815985496697959</v>
      </c>
      <c r="N288" s="56">
        <f t="shared" si="113"/>
        <v>21.979445380575072</v>
      </c>
      <c r="O288" s="56">
        <f t="shared" si="113"/>
        <v>22.631070535232112</v>
      </c>
      <c r="P288" s="56">
        <f t="shared" si="113"/>
        <v>25.316384140507736</v>
      </c>
      <c r="Q288" s="56">
        <f t="shared" si="113"/>
        <v>25.483635859720149</v>
      </c>
      <c r="R288" s="56">
        <f t="shared" si="113"/>
        <v>35.066957430267792</v>
      </c>
      <c r="S288" s="56">
        <f t="shared" si="102"/>
        <v>39.326309539721905</v>
      </c>
      <c r="T288" s="56">
        <f t="shared" si="102"/>
        <v>41.403858740711755</v>
      </c>
      <c r="U288" s="56">
        <f t="shared" ref="U288" si="117">(U44/U$88)/U$89</f>
        <v>45.760378997428234</v>
      </c>
    </row>
    <row r="289" spans="1:21" x14ac:dyDescent="0.35">
      <c r="A289" s="19" t="s">
        <v>133</v>
      </c>
      <c r="B289" s="390"/>
      <c r="C289" s="20" t="s">
        <v>60</v>
      </c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</row>
    <row r="290" spans="1:21" x14ac:dyDescent="0.35">
      <c r="A290" s="19" t="s">
        <v>133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</row>
    <row r="291" spans="1:21" x14ac:dyDescent="0.35">
      <c r="A291" s="19" t="s">
        <v>133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35">
      <c r="A292" s="19" t="s">
        <v>133</v>
      </c>
      <c r="B292" s="391"/>
      <c r="C292" s="27" t="s">
        <v>63</v>
      </c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 x14ac:dyDescent="0.35">
      <c r="A293" s="19" t="s">
        <v>133</v>
      </c>
      <c r="B293" s="393" t="s">
        <v>1</v>
      </c>
      <c r="C293" s="28" t="s">
        <v>59</v>
      </c>
      <c r="D293" s="56"/>
      <c r="E293" s="56">
        <f t="shared" ref="E293:R308" si="118">(E49/E$88)/E$89</f>
        <v>0</v>
      </c>
      <c r="F293" s="56">
        <f t="shared" si="118"/>
        <v>11.496988564041139</v>
      </c>
      <c r="G293" s="56">
        <f t="shared" si="118"/>
        <v>18.239679110430838</v>
      </c>
      <c r="H293" s="56">
        <f t="shared" si="118"/>
        <v>21.59159992084145</v>
      </c>
      <c r="I293" s="56">
        <f t="shared" si="118"/>
        <v>7.474326152284295</v>
      </c>
      <c r="J293" s="56">
        <f t="shared" si="118"/>
        <v>7.1734762801401706</v>
      </c>
      <c r="K293" s="56">
        <f t="shared" si="118"/>
        <v>6.6408503179851266</v>
      </c>
      <c r="L293" s="56">
        <f t="shared" si="118"/>
        <v>10.273136060543154</v>
      </c>
      <c r="M293" s="56">
        <f t="shared" si="118"/>
        <v>23.078522966035798</v>
      </c>
      <c r="N293" s="56">
        <f t="shared" si="118"/>
        <v>25.558306250442815</v>
      </c>
      <c r="O293" s="56">
        <f t="shared" si="118"/>
        <v>14.794265163146942</v>
      </c>
      <c r="P293" s="56">
        <f t="shared" si="118"/>
        <v>11.949570576530411</v>
      </c>
      <c r="Q293" s="56">
        <f t="shared" si="118"/>
        <v>12.53218903652804</v>
      </c>
      <c r="R293" s="56">
        <f t="shared" si="118"/>
        <v>20.252215807961278</v>
      </c>
      <c r="S293" s="56">
        <f t="shared" si="102"/>
        <v>20.482534231020889</v>
      </c>
      <c r="T293" s="56">
        <f t="shared" si="102"/>
        <v>24.965204777665278</v>
      </c>
      <c r="U293" s="56">
        <f t="shared" ref="U293" si="119">(U49/U$88)/U$89</f>
        <v>28.844024699519348</v>
      </c>
    </row>
    <row r="294" spans="1:21" x14ac:dyDescent="0.35">
      <c r="A294" s="19" t="s">
        <v>133</v>
      </c>
      <c r="B294" s="390"/>
      <c r="C294" s="20" t="s">
        <v>60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</row>
    <row r="295" spans="1:21" x14ac:dyDescent="0.35">
      <c r="A295" s="19" t="s">
        <v>133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</row>
    <row r="296" spans="1:21" x14ac:dyDescent="0.35">
      <c r="A296" s="19" t="s">
        <v>133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35">
      <c r="A297" s="19" t="s">
        <v>133</v>
      </c>
      <c r="B297" s="391"/>
      <c r="C297" s="27" t="s">
        <v>63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x14ac:dyDescent="0.35">
      <c r="A298" s="19" t="s">
        <v>133</v>
      </c>
      <c r="B298" s="393" t="s">
        <v>166</v>
      </c>
      <c r="C298" s="28" t="s">
        <v>59</v>
      </c>
      <c r="D298" s="56"/>
      <c r="E298" s="56">
        <f t="shared" si="118"/>
        <v>0</v>
      </c>
      <c r="F298" s="56">
        <f t="shared" si="118"/>
        <v>0.8661623287235154</v>
      </c>
      <c r="G298" s="56">
        <f t="shared" si="118"/>
        <v>0.83738231140468034</v>
      </c>
      <c r="H298" s="56">
        <f t="shared" si="118"/>
        <v>0.59921841922837649</v>
      </c>
      <c r="I298" s="56">
        <f t="shared" si="118"/>
        <v>0.39219034141610082</v>
      </c>
      <c r="J298" s="56">
        <f t="shared" si="118"/>
        <v>0.7057232722228346</v>
      </c>
      <c r="K298" s="56">
        <f t="shared" si="118"/>
        <v>0.69940791749251197</v>
      </c>
      <c r="L298" s="56">
        <f t="shared" si="118"/>
        <v>1.1872679538194679</v>
      </c>
      <c r="M298" s="56">
        <f t="shared" si="118"/>
        <v>1.2413061674472305</v>
      </c>
      <c r="N298" s="56">
        <f t="shared" si="118"/>
        <v>3.6449959412789465</v>
      </c>
      <c r="O298" s="56">
        <f t="shared" si="118"/>
        <v>2.0907790465903209</v>
      </c>
      <c r="P298" s="56">
        <f t="shared" si="118"/>
        <v>2.4658190942917764</v>
      </c>
      <c r="Q298" s="56">
        <f t="shared" si="118"/>
        <v>2.648249734901182</v>
      </c>
      <c r="R298" s="56">
        <f t="shared" si="118"/>
        <v>2.5729739258113393</v>
      </c>
      <c r="S298" s="56">
        <f t="shared" si="102"/>
        <v>2.2321013236439788</v>
      </c>
      <c r="T298" s="56">
        <f t="shared" si="102"/>
        <v>1.9599526525485449</v>
      </c>
      <c r="U298" s="56">
        <f t="shared" ref="U298" si="120">(U54/U$88)/U$89</f>
        <v>1.4097402840635997</v>
      </c>
    </row>
    <row r="299" spans="1:21" x14ac:dyDescent="0.35">
      <c r="A299" s="19" t="s">
        <v>133</v>
      </c>
      <c r="B299" s="390"/>
      <c r="C299" s="20" t="s">
        <v>60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</row>
    <row r="300" spans="1:21" x14ac:dyDescent="0.35">
      <c r="A300" s="19" t="s">
        <v>133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</row>
    <row r="301" spans="1:21" x14ac:dyDescent="0.35">
      <c r="A301" s="19" t="s">
        <v>133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35">
      <c r="A302" s="19" t="s">
        <v>133</v>
      </c>
      <c r="B302" s="391"/>
      <c r="C302" s="27" t="s">
        <v>63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 x14ac:dyDescent="0.35">
      <c r="A303" s="19" t="s">
        <v>133</v>
      </c>
      <c r="B303" s="393" t="s">
        <v>11</v>
      </c>
      <c r="C303" s="28" t="s">
        <v>59</v>
      </c>
      <c r="D303" s="56"/>
      <c r="E303" s="56">
        <f t="shared" si="118"/>
        <v>0</v>
      </c>
      <c r="F303" s="56">
        <f t="shared" si="118"/>
        <v>4.9544582583577332</v>
      </c>
      <c r="G303" s="56">
        <f t="shared" si="118"/>
        <v>8.5002995028634523</v>
      </c>
      <c r="H303" s="56">
        <f t="shared" si="118"/>
        <v>9.5955619757125454</v>
      </c>
      <c r="I303" s="56">
        <f t="shared" si="118"/>
        <v>8.4017325679573815</v>
      </c>
      <c r="J303" s="56">
        <f t="shared" si="118"/>
        <v>6.4141861829515499</v>
      </c>
      <c r="K303" s="56">
        <f t="shared" si="118"/>
        <v>5.9851588818881769</v>
      </c>
      <c r="L303" s="56">
        <f t="shared" si="118"/>
        <v>8.9612058316820598</v>
      </c>
      <c r="M303" s="56">
        <f t="shared" si="118"/>
        <v>16.14324834289431</v>
      </c>
      <c r="N303" s="56">
        <f t="shared" si="118"/>
        <v>14.951255838227578</v>
      </c>
      <c r="O303" s="56">
        <f t="shared" si="118"/>
        <v>15.559935107708</v>
      </c>
      <c r="P303" s="56">
        <f t="shared" si="118"/>
        <v>15.883552218780444</v>
      </c>
      <c r="Q303" s="56">
        <f t="shared" si="118"/>
        <v>15.525184626987398</v>
      </c>
      <c r="R303" s="56">
        <f t="shared" si="118"/>
        <v>21.860095992700934</v>
      </c>
      <c r="S303" s="56">
        <f t="shared" si="102"/>
        <v>21.042726612686916</v>
      </c>
      <c r="T303" s="56">
        <f t="shared" si="102"/>
        <v>23.317183922219975</v>
      </c>
      <c r="U303" s="56">
        <f t="shared" ref="U303" si="121">(U59/U$88)/U$89</f>
        <v>34.935640171642213</v>
      </c>
    </row>
    <row r="304" spans="1:21" x14ac:dyDescent="0.35">
      <c r="A304" s="19" t="s">
        <v>133</v>
      </c>
      <c r="B304" s="390"/>
      <c r="C304" s="20" t="s">
        <v>60</v>
      </c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</row>
    <row r="305" spans="1:21" x14ac:dyDescent="0.35">
      <c r="A305" s="19" t="s">
        <v>133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</row>
    <row r="306" spans="1:21" x14ac:dyDescent="0.35">
      <c r="A306" s="19" t="s">
        <v>133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35">
      <c r="A307" s="19" t="s">
        <v>133</v>
      </c>
      <c r="B307" s="391"/>
      <c r="C307" s="27" t="s">
        <v>63</v>
      </c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 x14ac:dyDescent="0.35">
      <c r="A308" s="19" t="s">
        <v>133</v>
      </c>
      <c r="B308" s="393" t="s">
        <v>12</v>
      </c>
      <c r="C308" s="28" t="s">
        <v>59</v>
      </c>
      <c r="D308" s="56"/>
      <c r="E308" s="56">
        <f t="shared" si="118"/>
        <v>0</v>
      </c>
      <c r="F308" s="56">
        <f t="shared" si="118"/>
        <v>0.75810030276688067</v>
      </c>
      <c r="G308" s="56">
        <f t="shared" si="118"/>
        <v>0.92973928156716967</v>
      </c>
      <c r="H308" s="56">
        <f t="shared" si="118"/>
        <v>0.31080132959158685</v>
      </c>
      <c r="I308" s="56">
        <f t="shared" si="118"/>
        <v>0.46234031192843134</v>
      </c>
      <c r="J308" s="56">
        <f t="shared" si="118"/>
        <v>0.65602641522810945</v>
      </c>
      <c r="K308" s="56">
        <f t="shared" si="118"/>
        <v>1.0220714007562117</v>
      </c>
      <c r="L308" s="56">
        <f t="shared" si="118"/>
        <v>1.0093970358585977</v>
      </c>
      <c r="M308" s="56">
        <f t="shared" si="118"/>
        <v>1.0298654581819155</v>
      </c>
      <c r="N308" s="56">
        <f t="shared" si="118"/>
        <v>0.82195382162785968</v>
      </c>
      <c r="O308" s="56">
        <f t="shared" si="118"/>
        <v>1.1248350144445673</v>
      </c>
      <c r="P308" s="56">
        <f t="shared" si="118"/>
        <v>0.84399750778572813</v>
      </c>
      <c r="Q308" s="56">
        <f t="shared" si="118"/>
        <v>3.1932891300375776</v>
      </c>
      <c r="R308" s="56">
        <f t="shared" si="118"/>
        <v>1.3452641477969298</v>
      </c>
      <c r="S308" s="56">
        <f t="shared" si="102"/>
        <v>1.4683233088834591</v>
      </c>
      <c r="T308" s="56">
        <f t="shared" si="102"/>
        <v>1.1105736914953075</v>
      </c>
      <c r="U308" s="56">
        <f t="shared" ref="U308" si="122">(U64/U$88)/U$89</f>
        <v>1.6283386541615561</v>
      </c>
    </row>
    <row r="309" spans="1:21" x14ac:dyDescent="0.35">
      <c r="A309" s="19" t="s">
        <v>133</v>
      </c>
      <c r="B309" s="390"/>
      <c r="C309" s="20" t="s">
        <v>60</v>
      </c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</row>
    <row r="310" spans="1:21" x14ac:dyDescent="0.35">
      <c r="A310" s="19" t="s">
        <v>133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</row>
    <row r="311" spans="1:21" x14ac:dyDescent="0.35">
      <c r="A311" s="19" t="s">
        <v>133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</row>
    <row r="312" spans="1:21" ht="15" thickBot="1" x14ac:dyDescent="0.4">
      <c r="A312" s="19" t="s">
        <v>133</v>
      </c>
      <c r="B312" s="394"/>
      <c r="C312" s="69" t="s">
        <v>63</v>
      </c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</row>
    <row r="313" spans="1:21" x14ac:dyDescent="0.35">
      <c r="A313" s="19" t="s">
        <v>133</v>
      </c>
      <c r="B313" s="388" t="s">
        <v>64</v>
      </c>
      <c r="C313" s="17" t="s">
        <v>59</v>
      </c>
      <c r="D313" s="32"/>
      <c r="E313" s="32">
        <f t="shared" ref="E313:R313" si="123">(E69/E$88)/E$89</f>
        <v>0</v>
      </c>
      <c r="F313" s="32">
        <f t="shared" si="123"/>
        <v>34.518787631642105</v>
      </c>
      <c r="G313" s="32">
        <f t="shared" si="123"/>
        <v>31.557360365405533</v>
      </c>
      <c r="H313" s="32">
        <f t="shared" si="123"/>
        <v>28.326826075974662</v>
      </c>
      <c r="I313" s="32">
        <f t="shared" si="123"/>
        <v>25.247578606067449</v>
      </c>
      <c r="J313" s="32">
        <f t="shared" si="123"/>
        <v>19.162767006589309</v>
      </c>
      <c r="K313" s="32">
        <f t="shared" si="123"/>
        <v>25.601731972518873</v>
      </c>
      <c r="L313" s="32">
        <f t="shared" si="123"/>
        <v>45.047218300102713</v>
      </c>
      <c r="M313" s="32">
        <f t="shared" si="123"/>
        <v>63.058124982790829</v>
      </c>
      <c r="N313" s="32">
        <f t="shared" si="123"/>
        <v>81.976561548260364</v>
      </c>
      <c r="O313" s="32">
        <f t="shared" si="123"/>
        <v>57.081077051383879</v>
      </c>
      <c r="P313" s="32">
        <f t="shared" si="123"/>
        <v>68.146020508174132</v>
      </c>
      <c r="Q313" s="32">
        <f t="shared" si="123"/>
        <v>75.173865365424689</v>
      </c>
      <c r="R313" s="32">
        <f t="shared" si="123"/>
        <v>84.305912554316905</v>
      </c>
      <c r="S313" s="32">
        <f t="shared" si="102"/>
        <v>97.071730532077382</v>
      </c>
      <c r="T313" s="32">
        <f t="shared" si="102"/>
        <v>98.10435944786559</v>
      </c>
      <c r="U313" s="32">
        <f t="shared" ref="U313" si="124">(U69/U$88)/U$89</f>
        <v>119.02424255133043</v>
      </c>
    </row>
    <row r="314" spans="1:21" x14ac:dyDescent="0.35">
      <c r="A314" s="19" t="s">
        <v>133</v>
      </c>
      <c r="B314" s="388"/>
      <c r="C314" s="20" t="s">
        <v>60</v>
      </c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</row>
    <row r="315" spans="1:21" x14ac:dyDescent="0.35">
      <c r="A315" s="19" t="s">
        <v>133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</row>
    <row r="316" spans="1:21" x14ac:dyDescent="0.35">
      <c r="A316" s="19" t="s">
        <v>133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35">
      <c r="A317" s="19" t="s">
        <v>133</v>
      </c>
      <c r="B317" s="392"/>
      <c r="C317" s="26" t="s">
        <v>63</v>
      </c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</row>
    <row r="318" spans="1:21" x14ac:dyDescent="0.35">
      <c r="A318" s="19" t="s">
        <v>133</v>
      </c>
      <c r="B318" s="393" t="s">
        <v>65</v>
      </c>
      <c r="C318" s="28" t="s">
        <v>59</v>
      </c>
      <c r="D318" s="56"/>
      <c r="E318" s="56">
        <f t="shared" ref="E318:R318" si="125">(E74/E$88)/E$89</f>
        <v>0</v>
      </c>
      <c r="F318" s="56">
        <f t="shared" si="125"/>
        <v>39.566708434978523</v>
      </c>
      <c r="G318" s="56">
        <f t="shared" si="125"/>
        <v>49.257680023122241</v>
      </c>
      <c r="H318" s="56">
        <f t="shared" si="125"/>
        <v>46.945424168217855</v>
      </c>
      <c r="I318" s="56">
        <f t="shared" si="125"/>
        <v>53.039959007154444</v>
      </c>
      <c r="J318" s="56">
        <f t="shared" si="125"/>
        <v>46.543966512946163</v>
      </c>
      <c r="K318" s="56">
        <f t="shared" si="125"/>
        <v>51.155004703875164</v>
      </c>
      <c r="L318" s="56">
        <f t="shared" si="125"/>
        <v>62.29879251208817</v>
      </c>
      <c r="M318" s="56">
        <f t="shared" si="125"/>
        <v>89.908804046824798</v>
      </c>
      <c r="N318" s="56">
        <f t="shared" si="125"/>
        <v>130.87323422275847</v>
      </c>
      <c r="O318" s="56">
        <f t="shared" si="125"/>
        <v>166.59876484141438</v>
      </c>
      <c r="P318" s="56">
        <f t="shared" si="125"/>
        <v>175.95625230522555</v>
      </c>
      <c r="Q318" s="56">
        <f t="shared" si="125"/>
        <v>194.55039576909931</v>
      </c>
      <c r="R318" s="56">
        <f t="shared" si="125"/>
        <v>161.65983399178094</v>
      </c>
      <c r="S318" s="56">
        <f t="shared" ref="S318:T318" si="126">(S74/S$88)/S$89</f>
        <v>142.11624275599991</v>
      </c>
      <c r="T318" s="56">
        <f t="shared" si="126"/>
        <v>108.02979811345772</v>
      </c>
      <c r="U318" s="56">
        <f t="shared" ref="U318" si="127">(U74/U$88)/U$89</f>
        <v>80.839181448795742</v>
      </c>
    </row>
    <row r="319" spans="1:21" x14ac:dyDescent="0.35">
      <c r="A319" s="19" t="s">
        <v>133</v>
      </c>
      <c r="B319" s="390"/>
      <c r="C319" s="20" t="s">
        <v>60</v>
      </c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</row>
    <row r="320" spans="1:21" x14ac:dyDescent="0.35">
      <c r="A320" s="19" t="s">
        <v>133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</row>
    <row r="321" spans="1:26" x14ac:dyDescent="0.35">
      <c r="A321" s="19" t="s">
        <v>133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6" x14ac:dyDescent="0.35">
      <c r="A322" s="19" t="s">
        <v>133</v>
      </c>
      <c r="B322" s="391"/>
      <c r="C322" s="27" t="s">
        <v>63</v>
      </c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6" x14ac:dyDescent="0.35">
      <c r="A323" s="19" t="s">
        <v>133</v>
      </c>
      <c r="B323" s="388" t="s">
        <v>94</v>
      </c>
      <c r="C323" s="28" t="s">
        <v>59</v>
      </c>
      <c r="D323" s="32"/>
      <c r="E323" s="32">
        <f t="shared" ref="E323:R323" si="128">(E79/E$88)/E$89</f>
        <v>0</v>
      </c>
      <c r="F323" s="32">
        <f t="shared" si="128"/>
        <v>57.996928891791434</v>
      </c>
      <c r="G323" s="32">
        <f t="shared" si="128"/>
        <v>67.886241026699508</v>
      </c>
      <c r="H323" s="32">
        <f t="shared" si="128"/>
        <v>67.227432583584729</v>
      </c>
      <c r="I323" s="32">
        <f t="shared" si="128"/>
        <v>62.542355612280296</v>
      </c>
      <c r="J323" s="32">
        <f t="shared" si="128"/>
        <v>59.546722639587742</v>
      </c>
      <c r="K323" s="32">
        <f t="shared" si="128"/>
        <v>50.838296665021524</v>
      </c>
      <c r="L323" s="32">
        <f t="shared" si="128"/>
        <v>69.754495149124637</v>
      </c>
      <c r="M323" s="32">
        <f t="shared" si="128"/>
        <v>95.012044727766536</v>
      </c>
      <c r="N323" s="32">
        <f t="shared" si="128"/>
        <v>88.314317835292087</v>
      </c>
      <c r="O323" s="32">
        <f t="shared" si="128"/>
        <v>93.35046158404171</v>
      </c>
      <c r="P323" s="32">
        <f t="shared" si="128"/>
        <v>97.40631705124828</v>
      </c>
      <c r="Q323" s="32">
        <f t="shared" si="128"/>
        <v>52.074824924748818</v>
      </c>
      <c r="R323" s="32">
        <f t="shared" si="128"/>
        <v>87.512659713527114</v>
      </c>
      <c r="S323" s="32">
        <f t="shared" ref="S323:T323" si="129">(S79/S$88)/S$89</f>
        <v>76.073906772873158</v>
      </c>
      <c r="T323" s="32">
        <f t="shared" si="129"/>
        <v>77.260335163823655</v>
      </c>
      <c r="U323" s="32">
        <f t="shared" ref="U323" si="130">(U79/U$88)/U$89</f>
        <v>78.172765092096029</v>
      </c>
    </row>
    <row r="324" spans="1:26" x14ac:dyDescent="0.35">
      <c r="A324" s="19" t="s">
        <v>133</v>
      </c>
      <c r="B324" s="388"/>
      <c r="C324" s="20" t="s">
        <v>60</v>
      </c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</row>
    <row r="325" spans="1:26" x14ac:dyDescent="0.35">
      <c r="A325" s="19" t="s">
        <v>133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</row>
    <row r="326" spans="1:26" x14ac:dyDescent="0.35">
      <c r="A326" s="19" t="s">
        <v>133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6" x14ac:dyDescent="0.35">
      <c r="A327" s="19" t="s">
        <v>133</v>
      </c>
      <c r="B327" s="389"/>
      <c r="C327" s="25" t="s">
        <v>63</v>
      </c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</row>
    <row r="328" spans="1:26" x14ac:dyDescent="0.35">
      <c r="A328" s="19" t="s">
        <v>133</v>
      </c>
    </row>
    <row r="329" spans="1:26" x14ac:dyDescent="0.35">
      <c r="A329" s="19" t="s">
        <v>133</v>
      </c>
    </row>
    <row r="330" spans="1:26" x14ac:dyDescent="0.35">
      <c r="A330" s="19" t="s">
        <v>133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  <c r="Z330" s="19" t="s">
        <v>2</v>
      </c>
    </row>
    <row r="331" spans="1:26" x14ac:dyDescent="0.35">
      <c r="A331" s="19" t="s">
        <v>133</v>
      </c>
      <c r="B331" s="385" t="s">
        <v>0</v>
      </c>
      <c r="C331" s="260" t="s">
        <v>125</v>
      </c>
      <c r="D331" s="77"/>
      <c r="E331" s="86">
        <f t="shared" ref="E331:R331" si="131">(E8/E$90)*100</f>
        <v>17.245093932348212</v>
      </c>
      <c r="F331" s="86">
        <f t="shared" si="131"/>
        <v>18.223610831149635</v>
      </c>
      <c r="G331" s="86">
        <f t="shared" si="131"/>
        <v>19.693766293617195</v>
      </c>
      <c r="H331" s="86">
        <f t="shared" si="131"/>
        <v>19.561984057302439</v>
      </c>
      <c r="I331" s="86">
        <f t="shared" si="131"/>
        <v>15.438213561939445</v>
      </c>
      <c r="J331" s="86">
        <f t="shared" si="131"/>
        <v>13.903634026352684</v>
      </c>
      <c r="K331" s="86">
        <f t="shared" si="131"/>
        <v>13.505346593042072</v>
      </c>
      <c r="L331" s="86">
        <f t="shared" si="131"/>
        <v>17.217654465108414</v>
      </c>
      <c r="M331" s="86">
        <f t="shared" si="131"/>
        <v>21.177051826226155</v>
      </c>
      <c r="N331" s="86">
        <f t="shared" si="131"/>
        <v>21.639814884989867</v>
      </c>
      <c r="O331" s="86">
        <f t="shared" si="131"/>
        <v>14.643920046323059</v>
      </c>
      <c r="P331" s="86">
        <f t="shared" si="131"/>
        <v>14.735203314647189</v>
      </c>
      <c r="Q331" s="86">
        <f t="shared" si="131"/>
        <v>12.397114211955577</v>
      </c>
      <c r="R331" s="86">
        <f t="shared" si="131"/>
        <v>13.467156991536273</v>
      </c>
      <c r="S331" s="86">
        <f t="shared" ref="S331:U332" si="132">(S8/S$90)*100</f>
        <v>13.58892080235344</v>
      </c>
      <c r="T331" s="86">
        <f t="shared" si="132"/>
        <v>13.09924674971893</v>
      </c>
      <c r="U331" s="86">
        <f t="shared" si="132"/>
        <v>14.727421501984395</v>
      </c>
    </row>
    <row r="332" spans="1:26" ht="15" customHeight="1" x14ac:dyDescent="0.35">
      <c r="A332" s="19" t="s">
        <v>133</v>
      </c>
      <c r="B332" s="386"/>
      <c r="C332" s="260" t="s">
        <v>124</v>
      </c>
      <c r="D332" s="86"/>
      <c r="E332" s="86">
        <f t="shared" ref="E332:R347" si="133">(E9/E$90)*100</f>
        <v>15.092497582034678</v>
      </c>
      <c r="F332" s="86">
        <f t="shared" si="133"/>
        <v>14.897353455312089</v>
      </c>
      <c r="G332" s="86">
        <f t="shared" si="133"/>
        <v>13.900422448029856</v>
      </c>
      <c r="H332" s="86">
        <f t="shared" si="133"/>
        <v>13.829995340795415</v>
      </c>
      <c r="I332" s="86">
        <f t="shared" si="133"/>
        <v>10.619014074487939</v>
      </c>
      <c r="J332" s="86">
        <f t="shared" si="133"/>
        <v>11.494096732742157</v>
      </c>
      <c r="K332" s="86">
        <f t="shared" si="133"/>
        <v>12.789354305848303</v>
      </c>
      <c r="L332" s="86">
        <f t="shared" si="133"/>
        <v>15.469944632524768</v>
      </c>
      <c r="M332" s="86">
        <f t="shared" si="133"/>
        <v>19.722763281724621</v>
      </c>
      <c r="N332" s="86">
        <f t="shared" si="133"/>
        <v>21.254784980216908</v>
      </c>
      <c r="O332" s="86">
        <f t="shared" si="133"/>
        <v>15.174950355099762</v>
      </c>
      <c r="P332" s="86">
        <f t="shared" si="133"/>
        <v>13.343321291304159</v>
      </c>
      <c r="Q332" s="86">
        <f t="shared" si="133"/>
        <v>16.308730968962699</v>
      </c>
      <c r="R332" s="86">
        <f t="shared" si="133"/>
        <v>14.776124195114825</v>
      </c>
      <c r="S332" s="86">
        <f t="shared" si="132"/>
        <v>14.813786081396158</v>
      </c>
      <c r="T332" s="86">
        <f t="shared" si="132"/>
        <v>15.219516047717715</v>
      </c>
      <c r="U332" s="86">
        <f t="shared" si="132"/>
        <v>17.214184318043692</v>
      </c>
    </row>
    <row r="333" spans="1:26" ht="15" customHeight="1" x14ac:dyDescent="0.35">
      <c r="A333" s="19" t="s">
        <v>133</v>
      </c>
      <c r="B333" s="386"/>
      <c r="C333" s="95" t="s">
        <v>126</v>
      </c>
      <c r="D333" s="86"/>
      <c r="E333" s="86">
        <f t="shared" si="133"/>
        <v>0</v>
      </c>
      <c r="F333" s="86">
        <f t="shared" si="133"/>
        <v>18.223600917759619</v>
      </c>
      <c r="G333" s="86">
        <f t="shared" si="133"/>
        <v>19.113295862720204</v>
      </c>
      <c r="H333" s="86">
        <f t="shared" si="133"/>
        <v>19.561990504458567</v>
      </c>
      <c r="I333" s="86">
        <f t="shared" si="133"/>
        <v>15.436122017068984</v>
      </c>
      <c r="J333" s="86">
        <f t="shared" si="133"/>
        <v>13.677583794847195</v>
      </c>
      <c r="K333" s="86">
        <f t="shared" si="133"/>
        <v>13.50534659304207</v>
      </c>
      <c r="L333" s="86">
        <f t="shared" si="133"/>
        <v>17.21765446510841</v>
      </c>
      <c r="M333" s="86">
        <f t="shared" si="133"/>
        <v>21.177051826226155</v>
      </c>
      <c r="N333" s="86">
        <f t="shared" si="133"/>
        <v>21.639814884989867</v>
      </c>
      <c r="O333" s="86">
        <f t="shared" si="133"/>
        <v>14.643920046323061</v>
      </c>
      <c r="P333" s="86">
        <f t="shared" si="133"/>
        <v>14.735203314647189</v>
      </c>
      <c r="Q333" s="86">
        <f t="shared" si="133"/>
        <v>12.397114211955579</v>
      </c>
      <c r="R333" s="86">
        <f t="shared" si="133"/>
        <v>13.46716118856494</v>
      </c>
      <c r="S333" s="86">
        <f t="shared" ref="S333:T392" si="134">(S10/S$90)*100</f>
        <v>13.58892462585159</v>
      </c>
      <c r="T333" s="86">
        <f t="shared" si="134"/>
        <v>13.09924674971893</v>
      </c>
      <c r="U333" s="86">
        <f t="shared" ref="U333" si="135">(U10/U$90)*100</f>
        <v>14.727424822174754</v>
      </c>
    </row>
    <row r="334" spans="1:26" ht="15" customHeight="1" x14ac:dyDescent="0.35">
      <c r="A334" s="19" t="s">
        <v>133</v>
      </c>
      <c r="B334" s="386"/>
      <c r="C334" s="260" t="s">
        <v>123</v>
      </c>
      <c r="D334" s="76"/>
      <c r="E334" s="76">
        <f t="shared" si="133"/>
        <v>11.829403739359352</v>
      </c>
      <c r="F334" s="76">
        <f t="shared" si="133"/>
        <v>12.385172652702005</v>
      </c>
      <c r="G334" s="76">
        <f t="shared" si="133"/>
        <v>11.727970577737215</v>
      </c>
      <c r="H334" s="76">
        <f t="shared" si="133"/>
        <v>11.607803356862123</v>
      </c>
      <c r="I334" s="76">
        <f t="shared" si="133"/>
        <v>8.5225183420996622</v>
      </c>
      <c r="J334" s="76">
        <f t="shared" si="133"/>
        <v>7.288453647361508</v>
      </c>
      <c r="K334" s="76">
        <f t="shared" si="133"/>
        <v>8.6602758710848207</v>
      </c>
      <c r="L334" s="76">
        <f t="shared" si="133"/>
        <v>10.798597968335766</v>
      </c>
      <c r="M334" s="76">
        <f t="shared" si="133"/>
        <v>14.498439399704012</v>
      </c>
      <c r="N334" s="76">
        <f t="shared" si="133"/>
        <v>15.436269049742753</v>
      </c>
      <c r="O334" s="76">
        <f t="shared" si="133"/>
        <v>9.4304744718230697</v>
      </c>
      <c r="P334" s="76">
        <f t="shared" si="133"/>
        <v>9.4045916597464618</v>
      </c>
      <c r="Q334" s="76">
        <f t="shared" si="133"/>
        <v>9.1976044320878749</v>
      </c>
      <c r="R334" s="76">
        <f t="shared" si="133"/>
        <v>10.523275042201123</v>
      </c>
      <c r="S334" s="76">
        <f t="shared" si="134"/>
        <v>10.866458209547581</v>
      </c>
      <c r="T334" s="76">
        <f t="shared" si="134"/>
        <v>10.320686961706368</v>
      </c>
      <c r="U334" s="76">
        <f t="shared" ref="U334" si="136">(U11/U$90)*100</f>
        <v>11.895533198500404</v>
      </c>
    </row>
    <row r="335" spans="1:26" ht="15" customHeight="1" x14ac:dyDescent="0.35">
      <c r="A335" s="19" t="s">
        <v>133</v>
      </c>
      <c r="B335" s="386"/>
      <c r="C335" s="20" t="s">
        <v>117</v>
      </c>
      <c r="D335" s="32"/>
      <c r="E335" s="32">
        <f t="shared" si="133"/>
        <v>2.3469828276423077</v>
      </c>
      <c r="F335" s="32">
        <f t="shared" si="133"/>
        <v>1.7734503994545432</v>
      </c>
      <c r="G335" s="32">
        <f t="shared" si="133"/>
        <v>1.9635203701277284</v>
      </c>
      <c r="H335" s="32">
        <f t="shared" si="133"/>
        <v>1.3347090151804508</v>
      </c>
      <c r="I335" s="32">
        <f t="shared" si="133"/>
        <v>1.0927812886221946</v>
      </c>
      <c r="J335" s="32">
        <f t="shared" si="133"/>
        <v>1.3342543949196806</v>
      </c>
      <c r="K335" s="32">
        <f t="shared" si="133"/>
        <v>1.3435316194853879</v>
      </c>
      <c r="L335" s="32">
        <f t="shared" si="133"/>
        <v>1.9000365925683591</v>
      </c>
      <c r="M335" s="32">
        <f t="shared" si="133"/>
        <v>2.3277746922862432</v>
      </c>
      <c r="N335" s="32">
        <f t="shared" si="133"/>
        <v>2.7218992035194987</v>
      </c>
      <c r="O335" s="32">
        <f t="shared" si="133"/>
        <v>1.6967812719423054</v>
      </c>
      <c r="P335" s="32">
        <f t="shared" si="133"/>
        <v>1.7356050681631769</v>
      </c>
      <c r="Q335" s="32">
        <f t="shared" si="133"/>
        <v>1.2017933248199075</v>
      </c>
      <c r="R335" s="32">
        <f t="shared" si="133"/>
        <v>1.6784903959392909</v>
      </c>
      <c r="S335" s="32">
        <f t="shared" si="134"/>
        <v>1.6592242275195517</v>
      </c>
      <c r="T335" s="32">
        <f t="shared" si="134"/>
        <v>1.7278414315810497</v>
      </c>
      <c r="U335" s="32">
        <f t="shared" ref="U335" si="137">(U12/U$90)*100</f>
        <v>1.5566646098087387</v>
      </c>
    </row>
    <row r="336" spans="1:26" ht="15" customHeight="1" x14ac:dyDescent="0.35">
      <c r="A336" s="19" t="s">
        <v>133</v>
      </c>
      <c r="B336" s="386"/>
      <c r="C336" s="254" t="s">
        <v>118</v>
      </c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</row>
    <row r="337" spans="1:23" ht="15" customHeight="1" x14ac:dyDescent="0.35">
      <c r="A337" s="19" t="s">
        <v>133</v>
      </c>
      <c r="B337" s="386"/>
      <c r="C337" s="254" t="s">
        <v>119</v>
      </c>
      <c r="D337" s="32"/>
      <c r="E337" s="32">
        <f t="shared" si="133"/>
        <v>1.0015692755071324</v>
      </c>
      <c r="F337" s="32">
        <f t="shared" si="133"/>
        <v>0.38935390031315298</v>
      </c>
      <c r="G337" s="32">
        <f t="shared" si="133"/>
        <v>0.39643246027407164</v>
      </c>
      <c r="H337" s="32">
        <f t="shared" si="133"/>
        <v>0.88967924456547798</v>
      </c>
      <c r="I337" s="32">
        <f t="shared" si="133"/>
        <v>0.42324694467552126</v>
      </c>
      <c r="J337" s="32">
        <f t="shared" si="133"/>
        <v>0.57463725369040108</v>
      </c>
      <c r="K337" s="32">
        <f t="shared" si="133"/>
        <v>1.3368133682999443</v>
      </c>
      <c r="L337" s="32">
        <f t="shared" si="133"/>
        <v>0.78342594668999954</v>
      </c>
      <c r="M337" s="32">
        <f t="shared" si="133"/>
        <v>1.4563988921030908</v>
      </c>
      <c r="N337" s="32">
        <f t="shared" si="133"/>
        <v>1.3659261895084516</v>
      </c>
      <c r="O337" s="32">
        <f t="shared" si="133"/>
        <v>0.99325965512915659</v>
      </c>
      <c r="P337" s="32">
        <f t="shared" si="133"/>
        <v>0.91503974272275823</v>
      </c>
      <c r="Q337" s="32">
        <f t="shared" si="133"/>
        <v>1.03162374647385</v>
      </c>
      <c r="R337" s="32">
        <f t="shared" si="133"/>
        <v>0.99107585793561592</v>
      </c>
      <c r="S337" s="32">
        <f t="shared" si="134"/>
        <v>1.1551896722726795</v>
      </c>
      <c r="T337" s="32">
        <f t="shared" si="134"/>
        <v>1.0915833839047715</v>
      </c>
      <c r="U337" s="32">
        <f t="shared" ref="U337" si="138">(U14/U$90)*100</f>
        <v>1.2662259778002112</v>
      </c>
    </row>
    <row r="338" spans="1:23" ht="15" customHeight="1" x14ac:dyDescent="0.35">
      <c r="A338" s="19" t="s">
        <v>133</v>
      </c>
      <c r="B338" s="386"/>
      <c r="C338" s="254" t="s">
        <v>120</v>
      </c>
      <c r="D338" s="34"/>
      <c r="E338" s="34">
        <f t="shared" si="133"/>
        <v>8.4808516362099109</v>
      </c>
      <c r="F338" s="34">
        <f t="shared" si="133"/>
        <v>10.222368352934307</v>
      </c>
      <c r="G338" s="34">
        <f t="shared" si="133"/>
        <v>9.3680177473354149</v>
      </c>
      <c r="H338" s="34">
        <f t="shared" si="133"/>
        <v>9.3834150971161918</v>
      </c>
      <c r="I338" s="34">
        <f t="shared" si="133"/>
        <v>7.0064901088019464</v>
      </c>
      <c r="J338" s="34">
        <f t="shared" si="133"/>
        <v>5.3795619987514254</v>
      </c>
      <c r="K338" s="34">
        <f t="shared" si="133"/>
        <v>5.97993088329949</v>
      </c>
      <c r="L338" s="34">
        <f t="shared" si="133"/>
        <v>8.1151354290774069</v>
      </c>
      <c r="M338" s="34">
        <f t="shared" si="133"/>
        <v>10.714265815314677</v>
      </c>
      <c r="N338" s="34">
        <f t="shared" si="133"/>
        <v>11.348443656714801</v>
      </c>
      <c r="O338" s="34">
        <f t="shared" si="133"/>
        <v>6.7404335447516077</v>
      </c>
      <c r="P338" s="34">
        <f t="shared" si="133"/>
        <v>6.7539468488605277</v>
      </c>
      <c r="Q338" s="34">
        <f t="shared" si="133"/>
        <v>6.9641873607941163</v>
      </c>
      <c r="R338" s="34">
        <f t="shared" si="133"/>
        <v>7.8537087883262151</v>
      </c>
      <c r="S338" s="34">
        <f t="shared" si="134"/>
        <v>8.0520443097553489</v>
      </c>
      <c r="T338" s="34">
        <f t="shared" si="134"/>
        <v>7.5012621462205482</v>
      </c>
      <c r="U338" s="34">
        <f t="shared" ref="U338" si="139">(U15/U$90)*100</f>
        <v>9.0726426108914531</v>
      </c>
    </row>
    <row r="339" spans="1:23" ht="15" customHeight="1" x14ac:dyDescent="0.35">
      <c r="A339" s="19" t="s">
        <v>133</v>
      </c>
      <c r="B339" s="386"/>
      <c r="C339" s="260" t="s">
        <v>121</v>
      </c>
      <c r="D339" s="32"/>
      <c r="E339" s="32">
        <f t="shared" si="133"/>
        <v>3.2630938426753264</v>
      </c>
      <c r="F339" s="32">
        <f t="shared" si="133"/>
        <v>2.5121808026100854</v>
      </c>
      <c r="G339" s="32">
        <f t="shared" si="133"/>
        <v>2.1724518702926412</v>
      </c>
      <c r="H339" s="32">
        <f t="shared" si="133"/>
        <v>2.2221919839332904</v>
      </c>
      <c r="I339" s="32">
        <f t="shared" si="133"/>
        <v>2.096495732388278</v>
      </c>
      <c r="J339" s="32">
        <f t="shared" si="133"/>
        <v>4.2056430853806512</v>
      </c>
      <c r="K339" s="32">
        <f t="shared" si="133"/>
        <v>4.129078434763481</v>
      </c>
      <c r="L339" s="32">
        <f t="shared" si="133"/>
        <v>4.6713466641890022</v>
      </c>
      <c r="M339" s="32">
        <f t="shared" si="133"/>
        <v>5.2243238820206095</v>
      </c>
      <c r="N339" s="32">
        <f t="shared" si="133"/>
        <v>5.8185159304741507</v>
      </c>
      <c r="O339" s="32">
        <f t="shared" si="133"/>
        <v>5.7444758832766913</v>
      </c>
      <c r="P339" s="32">
        <f t="shared" si="133"/>
        <v>3.9387296315576954</v>
      </c>
      <c r="Q339" s="32">
        <f t="shared" si="133"/>
        <v>7.1111265368748233</v>
      </c>
      <c r="R339" s="32">
        <f t="shared" si="133"/>
        <v>4.2528491529137034</v>
      </c>
      <c r="S339" s="32">
        <f t="shared" si="134"/>
        <v>3.9473278718485769</v>
      </c>
      <c r="T339" s="32">
        <f t="shared" si="134"/>
        <v>4.8988290860113466</v>
      </c>
      <c r="U339" s="32">
        <f t="shared" ref="U339" si="140">(U16/U$90)*100</f>
        <v>5.3186511195432873</v>
      </c>
    </row>
    <row r="340" spans="1:23" ht="15" customHeight="1" x14ac:dyDescent="0.35">
      <c r="A340" s="19" t="s">
        <v>133</v>
      </c>
      <c r="B340" s="386"/>
      <c r="C340" s="260" t="s">
        <v>122</v>
      </c>
      <c r="D340" s="32"/>
      <c r="E340" s="32">
        <f t="shared" si="133"/>
        <v>6.9215823421276816</v>
      </c>
      <c r="F340" s="32">
        <f t="shared" si="133"/>
        <v>5.7285823962426052</v>
      </c>
      <c r="G340" s="32">
        <f t="shared" si="133"/>
        <v>6.5075358403101262</v>
      </c>
      <c r="H340" s="32">
        <f t="shared" si="133"/>
        <v>6.3839460243290649</v>
      </c>
      <c r="I340" s="32">
        <f t="shared" si="133"/>
        <v>7.0169648439455914</v>
      </c>
      <c r="J340" s="32">
        <f t="shared" si="133"/>
        <v>5.9487151133112635</v>
      </c>
      <c r="K340" s="32">
        <f t="shared" si="133"/>
        <v>6.2458459287448154</v>
      </c>
      <c r="L340" s="32">
        <f t="shared" si="133"/>
        <v>6.8208875276100134</v>
      </c>
      <c r="M340" s="32">
        <f t="shared" si="133"/>
        <v>8.2653138298366411</v>
      </c>
      <c r="N340" s="32">
        <f t="shared" si="133"/>
        <v>11.340091895922699</v>
      </c>
      <c r="O340" s="32">
        <f t="shared" si="133"/>
        <v>10.990035003251378</v>
      </c>
      <c r="P340" s="32">
        <f t="shared" si="133"/>
        <v>10.879268919504939</v>
      </c>
      <c r="Q340" s="32">
        <f t="shared" si="133"/>
        <v>10.899685593679799</v>
      </c>
      <c r="R340" s="32">
        <f t="shared" si="133"/>
        <v>7.9794035014970799</v>
      </c>
      <c r="S340" s="32">
        <f t="shared" si="134"/>
        <v>6.9582256062729844</v>
      </c>
      <c r="T340" s="32">
        <f t="shared" si="134"/>
        <v>4.9166381418374341</v>
      </c>
      <c r="U340" s="32">
        <f t="shared" ref="U340" si="141">(U17/U$90)*100</f>
        <v>3.5508821662781216</v>
      </c>
    </row>
    <row r="341" spans="1:23" ht="15" customHeight="1" x14ac:dyDescent="0.35">
      <c r="A341" s="19" t="s">
        <v>133</v>
      </c>
      <c r="B341" s="387"/>
      <c r="C341" s="261" t="s">
        <v>116</v>
      </c>
      <c r="D341" s="33"/>
      <c r="E341" s="33">
        <f t="shared" si="133"/>
        <v>5.415690192988861</v>
      </c>
      <c r="F341" s="33">
        <f t="shared" si="133"/>
        <v>5.8384381784476291</v>
      </c>
      <c r="G341" s="33">
        <f t="shared" si="133"/>
        <v>7.9657957158799784</v>
      </c>
      <c r="H341" s="33">
        <f t="shared" si="133"/>
        <v>7.9541807004403164</v>
      </c>
      <c r="I341" s="33">
        <f t="shared" si="133"/>
        <v>6.9156952198397859</v>
      </c>
      <c r="J341" s="33">
        <f t="shared" si="133"/>
        <v>6.6151803789911785</v>
      </c>
      <c r="K341" s="33">
        <f t="shared" si="133"/>
        <v>4.8450707219572511</v>
      </c>
      <c r="L341" s="33">
        <f t="shared" si="133"/>
        <v>6.4190564967726491</v>
      </c>
      <c r="M341" s="33">
        <f t="shared" si="133"/>
        <v>6.6786124265221414</v>
      </c>
      <c r="N341" s="33">
        <f t="shared" si="133"/>
        <v>6.2035458352471151</v>
      </c>
      <c r="O341" s="33">
        <f t="shared" si="133"/>
        <v>5.2134455744999899</v>
      </c>
      <c r="P341" s="33">
        <f t="shared" si="133"/>
        <v>5.3306116549007259</v>
      </c>
      <c r="Q341" s="33">
        <f t="shared" si="133"/>
        <v>3.1995097798677019</v>
      </c>
      <c r="R341" s="33">
        <f t="shared" si="133"/>
        <v>2.9438819493351494</v>
      </c>
      <c r="S341" s="33">
        <f t="shared" si="134"/>
        <v>2.7224625928058583</v>
      </c>
      <c r="T341" s="33">
        <f t="shared" si="134"/>
        <v>2.7785597880125592</v>
      </c>
      <c r="U341" s="33">
        <f t="shared" ref="U341" si="142">(U18/U$90)*100</f>
        <v>2.8318883034839928</v>
      </c>
    </row>
    <row r="342" spans="1:23" x14ac:dyDescent="0.35">
      <c r="A342" s="19" t="s">
        <v>133</v>
      </c>
      <c r="B342" s="390" t="s">
        <v>4</v>
      </c>
      <c r="C342" s="260" t="s">
        <v>59</v>
      </c>
      <c r="D342" s="51"/>
      <c r="E342" s="32">
        <f t="shared" si="133"/>
        <v>0</v>
      </c>
      <c r="F342" s="32">
        <f t="shared" si="133"/>
        <v>0.34619320315950758</v>
      </c>
      <c r="G342" s="32">
        <f t="shared" si="133"/>
        <v>0.38917087232129555</v>
      </c>
      <c r="H342" s="32">
        <f t="shared" si="133"/>
        <v>0.28030907246470271</v>
      </c>
      <c r="I342" s="32">
        <f t="shared" si="133"/>
        <v>0.20149431018027841</v>
      </c>
      <c r="J342" s="32">
        <f t="shared" si="133"/>
        <v>0.27977970219670262</v>
      </c>
      <c r="K342" s="32">
        <f t="shared" si="133"/>
        <v>0.26027870600225672</v>
      </c>
      <c r="L342" s="32">
        <f t="shared" si="133"/>
        <v>0.34461025798253136</v>
      </c>
      <c r="M342" s="32">
        <f t="shared" si="133"/>
        <v>0.37401154243415824</v>
      </c>
      <c r="N342" s="32">
        <f t="shared" si="133"/>
        <v>0.34356780102063844</v>
      </c>
      <c r="O342" s="32">
        <f t="shared" si="133"/>
        <v>0.41676508703227999</v>
      </c>
      <c r="P342" s="32">
        <f t="shared" si="133"/>
        <v>0.21487766710317399</v>
      </c>
      <c r="Q342" s="32">
        <f t="shared" si="133"/>
        <v>0.16733788685920412</v>
      </c>
      <c r="R342" s="32">
        <f t="shared" si="133"/>
        <v>0.1789780906709286</v>
      </c>
      <c r="S342" s="32">
        <f t="shared" si="134"/>
        <v>0.21589382298580029</v>
      </c>
      <c r="T342" s="32">
        <f t="shared" si="134"/>
        <v>0.15593592989851301</v>
      </c>
      <c r="U342" s="32">
        <f t="shared" ref="U342" si="143">(U19/U$90)*100</f>
        <v>0.17302342012476943</v>
      </c>
      <c r="V342" s="65"/>
      <c r="W342" s="65"/>
    </row>
    <row r="343" spans="1:23" x14ac:dyDescent="0.35">
      <c r="A343" s="19" t="s">
        <v>133</v>
      </c>
      <c r="B343" s="390"/>
      <c r="C343" s="254" t="s">
        <v>60</v>
      </c>
      <c r="D343" s="51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65"/>
      <c r="W343" s="65"/>
    </row>
    <row r="344" spans="1:23" x14ac:dyDescent="0.35">
      <c r="A344" s="19" t="s">
        <v>133</v>
      </c>
      <c r="B344" s="390"/>
      <c r="C344" s="254" t="s">
        <v>61</v>
      </c>
      <c r="D344" s="51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65"/>
      <c r="W344" s="65"/>
    </row>
    <row r="345" spans="1:23" x14ac:dyDescent="0.35">
      <c r="A345" s="19" t="s">
        <v>133</v>
      </c>
      <c r="B345" s="390"/>
      <c r="C345" s="254" t="s">
        <v>62</v>
      </c>
      <c r="D345" s="51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65"/>
      <c r="W345" s="65"/>
    </row>
    <row r="346" spans="1:23" x14ac:dyDescent="0.35">
      <c r="A346" s="19" t="s">
        <v>133</v>
      </c>
      <c r="B346" s="391"/>
      <c r="C346" s="255" t="s">
        <v>63</v>
      </c>
      <c r="D346" s="52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65"/>
      <c r="W346" s="65"/>
    </row>
    <row r="347" spans="1:23" x14ac:dyDescent="0.35">
      <c r="A347" s="19" t="s">
        <v>133</v>
      </c>
      <c r="B347" s="390" t="s">
        <v>5</v>
      </c>
      <c r="C347" s="17" t="s">
        <v>59</v>
      </c>
      <c r="D347" s="51"/>
      <c r="E347" s="32">
        <f t="shared" si="133"/>
        <v>0</v>
      </c>
      <c r="F347" s="32">
        <f t="shared" si="133"/>
        <v>0</v>
      </c>
      <c r="G347" s="32">
        <f t="shared" si="133"/>
        <v>0</v>
      </c>
      <c r="H347" s="32">
        <f t="shared" si="133"/>
        <v>0</v>
      </c>
      <c r="I347" s="32">
        <f t="shared" si="133"/>
        <v>0</v>
      </c>
      <c r="J347" s="32">
        <f t="shared" si="133"/>
        <v>0</v>
      </c>
      <c r="K347" s="32">
        <f t="shared" si="133"/>
        <v>0</v>
      </c>
      <c r="L347" s="32">
        <f t="shared" si="133"/>
        <v>0</v>
      </c>
      <c r="M347" s="32">
        <f t="shared" si="133"/>
        <v>0</v>
      </c>
      <c r="N347" s="32">
        <f t="shared" si="133"/>
        <v>0</v>
      </c>
      <c r="O347" s="32">
        <f t="shared" si="133"/>
        <v>0</v>
      </c>
      <c r="P347" s="32">
        <f t="shared" si="133"/>
        <v>0</v>
      </c>
      <c r="Q347" s="32">
        <f t="shared" si="133"/>
        <v>0</v>
      </c>
      <c r="R347" s="32">
        <f t="shared" si="133"/>
        <v>0</v>
      </c>
      <c r="S347" s="32">
        <f t="shared" si="134"/>
        <v>0</v>
      </c>
      <c r="T347" s="32">
        <f t="shared" si="134"/>
        <v>0</v>
      </c>
      <c r="U347" s="32">
        <f t="shared" ref="U347" si="144">(U24/U$90)*100</f>
        <v>0</v>
      </c>
      <c r="V347" s="65"/>
      <c r="W347" s="65"/>
    </row>
    <row r="348" spans="1:23" x14ac:dyDescent="0.35">
      <c r="A348" s="19" t="s">
        <v>133</v>
      </c>
      <c r="B348" s="390"/>
      <c r="C348" s="20" t="s">
        <v>60</v>
      </c>
      <c r="D348" s="51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65"/>
      <c r="W348" s="65"/>
    </row>
    <row r="349" spans="1:23" x14ac:dyDescent="0.35">
      <c r="A349" s="19" t="s">
        <v>133</v>
      </c>
      <c r="B349" s="390"/>
      <c r="C349" s="20" t="s">
        <v>61</v>
      </c>
      <c r="D349" s="51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65"/>
      <c r="W349" s="65"/>
    </row>
    <row r="350" spans="1:23" x14ac:dyDescent="0.35">
      <c r="A350" s="19" t="s">
        <v>133</v>
      </c>
      <c r="B350" s="390"/>
      <c r="C350" s="20" t="s">
        <v>62</v>
      </c>
      <c r="D350" s="51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65"/>
      <c r="W350" s="65"/>
    </row>
    <row r="351" spans="1:23" x14ac:dyDescent="0.35">
      <c r="A351" s="19" t="s">
        <v>133</v>
      </c>
      <c r="B351" s="391"/>
      <c r="C351" s="27" t="s">
        <v>63</v>
      </c>
      <c r="D351" s="52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65"/>
      <c r="W351" s="65"/>
    </row>
    <row r="352" spans="1:23" x14ac:dyDescent="0.35">
      <c r="A352" s="19" t="s">
        <v>133</v>
      </c>
      <c r="B352" s="390" t="s">
        <v>6</v>
      </c>
      <c r="C352" s="17" t="s">
        <v>59</v>
      </c>
      <c r="D352" s="51"/>
      <c r="E352" s="32">
        <f t="shared" ref="E352:R367" si="145">(E29/E$90)*100</f>
        <v>0</v>
      </c>
      <c r="F352" s="32">
        <f t="shared" si="145"/>
        <v>0.52889037222576518</v>
      </c>
      <c r="G352" s="32">
        <f t="shared" si="145"/>
        <v>0.5434263020209732</v>
      </c>
      <c r="H352" s="32">
        <f t="shared" si="145"/>
        <v>0.28948655967516052</v>
      </c>
      <c r="I352" s="32">
        <f t="shared" si="145"/>
        <v>0.33315871131359293</v>
      </c>
      <c r="J352" s="32">
        <f t="shared" si="145"/>
        <v>0.53206175733309991</v>
      </c>
      <c r="K352" s="32">
        <f t="shared" si="145"/>
        <v>0.35940281934982937</v>
      </c>
      <c r="L352" s="32">
        <f t="shared" si="145"/>
        <v>0.7134416465661243</v>
      </c>
      <c r="M352" s="32">
        <f t="shared" si="145"/>
        <v>0.51342636207000591</v>
      </c>
      <c r="N352" s="32">
        <f t="shared" si="145"/>
        <v>0.69019270147741341</v>
      </c>
      <c r="O352" s="32">
        <f t="shared" si="145"/>
        <v>0.5581937937366015</v>
      </c>
      <c r="P352" s="32">
        <f t="shared" si="145"/>
        <v>0.74614967983081204</v>
      </c>
      <c r="Q352" s="32">
        <f t="shared" si="145"/>
        <v>1.6041400622110409</v>
      </c>
      <c r="R352" s="32">
        <f t="shared" si="145"/>
        <v>0.78195260883105189</v>
      </c>
      <c r="S352" s="32">
        <f t="shared" si="134"/>
        <v>0.72915256751724222</v>
      </c>
      <c r="T352" s="32">
        <f t="shared" si="134"/>
        <v>0.67936315227194288</v>
      </c>
      <c r="U352" s="32">
        <f t="shared" ref="U352" si="146">(U29/U$90)*100</f>
        <v>0.84026547578078847</v>
      </c>
      <c r="V352" s="65"/>
      <c r="W352" s="65"/>
    </row>
    <row r="353" spans="1:23" x14ac:dyDescent="0.35">
      <c r="A353" s="19" t="s">
        <v>133</v>
      </c>
      <c r="B353" s="390"/>
      <c r="C353" s="20" t="s">
        <v>60</v>
      </c>
      <c r="D353" s="51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65"/>
      <c r="W353" s="65"/>
    </row>
    <row r="354" spans="1:23" x14ac:dyDescent="0.35">
      <c r="A354" s="19" t="s">
        <v>133</v>
      </c>
      <c r="B354" s="390"/>
      <c r="C354" s="20" t="s">
        <v>61</v>
      </c>
      <c r="D354" s="51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65"/>
      <c r="W354" s="65"/>
    </row>
    <row r="355" spans="1:23" x14ac:dyDescent="0.35">
      <c r="A355" s="19" t="s">
        <v>133</v>
      </c>
      <c r="B355" s="390"/>
      <c r="C355" s="20" t="s">
        <v>62</v>
      </c>
      <c r="D355" s="51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65"/>
      <c r="W355" s="65"/>
    </row>
    <row r="356" spans="1:23" x14ac:dyDescent="0.35">
      <c r="A356" s="19" t="s">
        <v>133</v>
      </c>
      <c r="B356" s="391"/>
      <c r="C356" s="27" t="s">
        <v>63</v>
      </c>
      <c r="D356" s="52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65"/>
      <c r="W356" s="65"/>
    </row>
    <row r="357" spans="1:23" x14ac:dyDescent="0.35">
      <c r="A357" s="19" t="s">
        <v>133</v>
      </c>
      <c r="B357" s="393" t="s">
        <v>7</v>
      </c>
      <c r="C357" s="28" t="s">
        <v>59</v>
      </c>
      <c r="D357" s="51"/>
      <c r="E357" s="32">
        <f t="shared" si="145"/>
        <v>0</v>
      </c>
      <c r="F357" s="32">
        <f t="shared" si="145"/>
        <v>13.394692811580603</v>
      </c>
      <c r="G357" s="32">
        <f t="shared" si="145"/>
        <v>13.137703599618666</v>
      </c>
      <c r="H357" s="32">
        <f t="shared" si="145"/>
        <v>12.994093470996596</v>
      </c>
      <c r="I357" s="32">
        <f t="shared" si="145"/>
        <v>11.614241292670471</v>
      </c>
      <c r="J357" s="32">
        <f t="shared" si="145"/>
        <v>10.059742770075145</v>
      </c>
      <c r="K357" s="32">
        <f t="shared" si="145"/>
        <v>9.3330583082274963</v>
      </c>
      <c r="L357" s="32">
        <f t="shared" si="145"/>
        <v>12.569257666786307</v>
      </c>
      <c r="M357" s="32">
        <f t="shared" si="145"/>
        <v>14.5313862601583</v>
      </c>
      <c r="N357" s="32">
        <f t="shared" si="145"/>
        <v>14.755608606417079</v>
      </c>
      <c r="O357" s="32">
        <f t="shared" si="145"/>
        <v>9.9235302060613613</v>
      </c>
      <c r="P357" s="32">
        <f t="shared" si="145"/>
        <v>10.236001147815568</v>
      </c>
      <c r="Q357" s="32">
        <f t="shared" si="145"/>
        <v>7.1291076581336927</v>
      </c>
      <c r="R357" s="32">
        <f t="shared" si="145"/>
        <v>8.4808309109482831</v>
      </c>
      <c r="S357" s="32">
        <f t="shared" si="134"/>
        <v>8.4774715665560159</v>
      </c>
      <c r="T357" s="32">
        <f t="shared" si="134"/>
        <v>7.9811752064368306</v>
      </c>
      <c r="U357" s="32">
        <f t="shared" ref="U357" si="147">(U34/U$90)*100</f>
        <v>8.6619300830993833</v>
      </c>
      <c r="V357" s="65"/>
      <c r="W357" s="65"/>
    </row>
    <row r="358" spans="1:23" x14ac:dyDescent="0.35">
      <c r="A358" s="19" t="s">
        <v>133</v>
      </c>
      <c r="B358" s="390"/>
      <c r="C358" s="20" t="s">
        <v>60</v>
      </c>
      <c r="D358" s="51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65"/>
      <c r="W358" s="65"/>
    </row>
    <row r="359" spans="1:23" x14ac:dyDescent="0.35">
      <c r="A359" s="19" t="s">
        <v>133</v>
      </c>
      <c r="B359" s="390"/>
      <c r="C359" s="20" t="s">
        <v>61</v>
      </c>
      <c r="D359" s="51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65"/>
      <c r="W359" s="65"/>
    </row>
    <row r="360" spans="1:23" x14ac:dyDescent="0.35">
      <c r="A360" s="19" t="s">
        <v>133</v>
      </c>
      <c r="B360" s="390"/>
      <c r="C360" s="20" t="s">
        <v>62</v>
      </c>
      <c r="D360" s="51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65"/>
      <c r="W360" s="65"/>
    </row>
    <row r="361" spans="1:23" x14ac:dyDescent="0.35">
      <c r="A361" s="19" t="s">
        <v>133</v>
      </c>
      <c r="B361" s="391"/>
      <c r="C361" s="27" t="s">
        <v>63</v>
      </c>
      <c r="D361" s="52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65"/>
      <c r="W361" s="65"/>
    </row>
    <row r="362" spans="1:23" x14ac:dyDescent="0.35">
      <c r="A362" s="19" t="s">
        <v>133</v>
      </c>
      <c r="B362" s="393" t="s">
        <v>8</v>
      </c>
      <c r="C362" s="28" t="s">
        <v>59</v>
      </c>
      <c r="D362" s="51"/>
      <c r="E362" s="32">
        <f t="shared" si="145"/>
        <v>0</v>
      </c>
      <c r="F362" s="32">
        <f t="shared" si="145"/>
        <v>1.7326402772224442E-2</v>
      </c>
      <c r="G362" s="32">
        <f t="shared" si="145"/>
        <v>1.301501384816269E-2</v>
      </c>
      <c r="H362" s="32">
        <f t="shared" si="145"/>
        <v>8.7099849237174502E-3</v>
      </c>
      <c r="I362" s="32">
        <f t="shared" si="145"/>
        <v>2.0858202989416486E-2</v>
      </c>
      <c r="J362" s="32">
        <f t="shared" si="145"/>
        <v>8.9838539463252161E-3</v>
      </c>
      <c r="K362" s="32">
        <f t="shared" si="145"/>
        <v>2.0248419300616053E-2</v>
      </c>
      <c r="L362" s="32">
        <f t="shared" si="145"/>
        <v>3.4139733695420199E-2</v>
      </c>
      <c r="M362" s="32">
        <f t="shared" si="145"/>
        <v>3.016962158624413E-2</v>
      </c>
      <c r="N362" s="32">
        <f t="shared" si="145"/>
        <v>4.8749863985487189E-2</v>
      </c>
      <c r="O362" s="32">
        <f t="shared" si="145"/>
        <v>3.8022369211176903E-2</v>
      </c>
      <c r="P362" s="32">
        <f t="shared" si="145"/>
        <v>4.7328909423188452E-2</v>
      </c>
      <c r="Q362" s="32">
        <f t="shared" si="145"/>
        <v>0.16962143181140887</v>
      </c>
      <c r="R362" s="32">
        <f t="shared" si="145"/>
        <v>2.2489778136670361E-2</v>
      </c>
      <c r="S362" s="32">
        <f t="shared" si="134"/>
        <v>2.661345886642456E-2</v>
      </c>
      <c r="T362" s="32">
        <f t="shared" si="134"/>
        <v>6.1238219009418421E-2</v>
      </c>
      <c r="U362" s="32">
        <f t="shared" ref="U362" si="148">(U39/U$90)*100</f>
        <v>0.10718238519487276</v>
      </c>
      <c r="V362" s="65"/>
      <c r="W362" s="65"/>
    </row>
    <row r="363" spans="1:23" x14ac:dyDescent="0.35">
      <c r="A363" s="19" t="s">
        <v>133</v>
      </c>
      <c r="B363" s="390"/>
      <c r="C363" s="20" t="s">
        <v>60</v>
      </c>
      <c r="D363" s="51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65"/>
      <c r="W363" s="65"/>
    </row>
    <row r="364" spans="1:23" x14ac:dyDescent="0.35">
      <c r="A364" s="19" t="s">
        <v>133</v>
      </c>
      <c r="B364" s="390"/>
      <c r="C364" s="20" t="s">
        <v>61</v>
      </c>
      <c r="D364" s="51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65"/>
      <c r="W364" s="65"/>
    </row>
    <row r="365" spans="1:23" x14ac:dyDescent="0.35">
      <c r="A365" s="19" t="s">
        <v>133</v>
      </c>
      <c r="B365" s="390"/>
      <c r="C365" s="20" t="s">
        <v>62</v>
      </c>
      <c r="D365" s="51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65"/>
      <c r="W365" s="65"/>
    </row>
    <row r="366" spans="1:23" x14ac:dyDescent="0.35">
      <c r="A366" s="19" t="s">
        <v>133</v>
      </c>
      <c r="B366" s="391"/>
      <c r="C366" s="27" t="s">
        <v>63</v>
      </c>
      <c r="D366" s="52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65"/>
      <c r="W366" s="65"/>
    </row>
    <row r="367" spans="1:23" x14ac:dyDescent="0.35">
      <c r="A367" s="19" t="s">
        <v>133</v>
      </c>
      <c r="B367" s="393" t="s">
        <v>9</v>
      </c>
      <c r="C367" s="28" t="s">
        <v>59</v>
      </c>
      <c r="D367" s="51"/>
      <c r="E367" s="32">
        <f t="shared" si="145"/>
        <v>0</v>
      </c>
      <c r="F367" s="32">
        <f t="shared" si="145"/>
        <v>1.3194446739210652</v>
      </c>
      <c r="G367" s="32">
        <f t="shared" si="145"/>
        <v>1.2638470331497456</v>
      </c>
      <c r="H367" s="32">
        <f t="shared" si="145"/>
        <v>1.6246065883197669</v>
      </c>
      <c r="I367" s="32">
        <f t="shared" si="145"/>
        <v>1.0529824677512567</v>
      </c>
      <c r="J367" s="32">
        <f t="shared" si="145"/>
        <v>0.88635358561919586</v>
      </c>
      <c r="K367" s="32">
        <f t="shared" si="145"/>
        <v>1.780580517691317</v>
      </c>
      <c r="L367" s="32">
        <f t="shared" si="145"/>
        <v>1.2097955163191307</v>
      </c>
      <c r="M367" s="32">
        <f t="shared" si="145"/>
        <v>1.91361296184</v>
      </c>
      <c r="N367" s="32">
        <f t="shared" si="145"/>
        <v>1.9045065396098488</v>
      </c>
      <c r="O367" s="32">
        <f t="shared" si="145"/>
        <v>1.4929057702198762</v>
      </c>
      <c r="P367" s="32">
        <f t="shared" si="145"/>
        <v>1.5652967571524821</v>
      </c>
      <c r="Q367" s="32">
        <f t="shared" si="145"/>
        <v>1.4277206559087923</v>
      </c>
      <c r="R367" s="32">
        <f t="shared" si="145"/>
        <v>1.7308777078179731</v>
      </c>
      <c r="S367" s="32">
        <f t="shared" si="134"/>
        <v>1.9254754328773431</v>
      </c>
      <c r="T367" s="32">
        <f t="shared" si="134"/>
        <v>1.8843670418604008</v>
      </c>
      <c r="U367" s="32">
        <f t="shared" ref="U367" si="149">(U44/U$90)*100</f>
        <v>2.0100366034386212</v>
      </c>
      <c r="V367" s="65"/>
      <c r="W367" s="65"/>
    </row>
    <row r="368" spans="1:23" x14ac:dyDescent="0.35">
      <c r="A368" s="19" t="s">
        <v>133</v>
      </c>
      <c r="B368" s="390"/>
      <c r="C368" s="20" t="s">
        <v>60</v>
      </c>
      <c r="D368" s="51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65"/>
      <c r="W368" s="65"/>
    </row>
    <row r="369" spans="1:23" x14ac:dyDescent="0.35">
      <c r="A369" s="19" t="s">
        <v>133</v>
      </c>
      <c r="B369" s="390"/>
      <c r="C369" s="20" t="s">
        <v>61</v>
      </c>
      <c r="D369" s="51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65"/>
      <c r="W369" s="65"/>
    </row>
    <row r="370" spans="1:23" x14ac:dyDescent="0.35">
      <c r="A370" s="19" t="s">
        <v>133</v>
      </c>
      <c r="B370" s="390"/>
      <c r="C370" s="20" t="s">
        <v>62</v>
      </c>
      <c r="D370" s="51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65"/>
      <c r="W370" s="65"/>
    </row>
    <row r="371" spans="1:23" x14ac:dyDescent="0.35">
      <c r="A371" s="19" t="s">
        <v>133</v>
      </c>
      <c r="B371" s="391"/>
      <c r="C371" s="27" t="s">
        <v>63</v>
      </c>
      <c r="D371" s="52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65"/>
      <c r="W371" s="65"/>
    </row>
    <row r="372" spans="1:23" x14ac:dyDescent="0.35">
      <c r="A372" s="19" t="s">
        <v>133</v>
      </c>
      <c r="B372" s="393" t="s">
        <v>1</v>
      </c>
      <c r="C372" s="28" t="s">
        <v>59</v>
      </c>
      <c r="D372" s="51"/>
      <c r="E372" s="32">
        <f t="shared" ref="E372:R387" si="150">(E49/E$90)*100</f>
        <v>0</v>
      </c>
      <c r="F372" s="32">
        <f t="shared" si="150"/>
        <v>1.6645672309588559</v>
      </c>
      <c r="G372" s="32">
        <f t="shared" si="150"/>
        <v>2.4096824184810846</v>
      </c>
      <c r="H372" s="32">
        <f t="shared" si="150"/>
        <v>2.9361670687998007</v>
      </c>
      <c r="I372" s="32">
        <f t="shared" si="150"/>
        <v>0.98882210364618772</v>
      </c>
      <c r="J372" s="32">
        <f t="shared" si="150"/>
        <v>0.91683133088324653</v>
      </c>
      <c r="K372" s="32">
        <f t="shared" si="150"/>
        <v>0.81082443764977385</v>
      </c>
      <c r="L372" s="32">
        <f t="shared" si="150"/>
        <v>1.1247714891296334</v>
      </c>
      <c r="M372" s="32">
        <f t="shared" si="150"/>
        <v>2.1216079678252018</v>
      </c>
      <c r="N372" s="32">
        <f t="shared" si="150"/>
        <v>2.2146128144952337</v>
      </c>
      <c r="O372" s="32">
        <f t="shared" si="150"/>
        <v>0.97593455836924425</v>
      </c>
      <c r="P372" s="32">
        <f t="shared" si="150"/>
        <v>0.73883473915531439</v>
      </c>
      <c r="Q372" s="32">
        <f t="shared" si="150"/>
        <v>0.70211586956027394</v>
      </c>
      <c r="R372" s="32">
        <f t="shared" si="150"/>
        <v>0.99963359939697072</v>
      </c>
      <c r="S372" s="32">
        <f t="shared" si="134"/>
        <v>1.0028557707675214</v>
      </c>
      <c r="T372" s="32">
        <f t="shared" si="134"/>
        <v>1.1362131575932328</v>
      </c>
      <c r="U372" s="32">
        <f t="shared" ref="U372" si="151">(U49/U$90)*100</f>
        <v>1.2669813211070644</v>
      </c>
      <c r="V372" s="65"/>
      <c r="W372" s="65"/>
    </row>
    <row r="373" spans="1:23" x14ac:dyDescent="0.35">
      <c r="A373" s="19" t="s">
        <v>133</v>
      </c>
      <c r="B373" s="390"/>
      <c r="C373" s="20" t="s">
        <v>60</v>
      </c>
      <c r="D373" s="51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65"/>
      <c r="W373" s="65"/>
    </row>
    <row r="374" spans="1:23" x14ac:dyDescent="0.35">
      <c r="A374" s="19" t="s">
        <v>133</v>
      </c>
      <c r="B374" s="390"/>
      <c r="C374" s="20" t="s">
        <v>61</v>
      </c>
      <c r="D374" s="51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65"/>
      <c r="W374" s="65"/>
    </row>
    <row r="375" spans="1:23" x14ac:dyDescent="0.35">
      <c r="A375" s="19" t="s">
        <v>133</v>
      </c>
      <c r="B375" s="390"/>
      <c r="C375" s="20" t="s">
        <v>62</v>
      </c>
      <c r="D375" s="51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65"/>
      <c r="W375" s="65"/>
    </row>
    <row r="376" spans="1:23" x14ac:dyDescent="0.35">
      <c r="A376" s="19" t="s">
        <v>133</v>
      </c>
      <c r="B376" s="391"/>
      <c r="C376" s="27" t="s">
        <v>63</v>
      </c>
      <c r="D376" s="52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65"/>
      <c r="W376" s="65"/>
    </row>
    <row r="377" spans="1:23" x14ac:dyDescent="0.35">
      <c r="A377" s="19" t="s">
        <v>133</v>
      </c>
      <c r="B377" s="393" t="s">
        <v>166</v>
      </c>
      <c r="C377" s="28" t="s">
        <v>59</v>
      </c>
      <c r="D377" s="51"/>
      <c r="E377" s="32">
        <f t="shared" si="150"/>
        <v>0</v>
      </c>
      <c r="F377" s="32">
        <f t="shared" si="150"/>
        <v>0.12540548518884456</v>
      </c>
      <c r="G377" s="32">
        <f t="shared" si="150"/>
        <v>0.11062834061510241</v>
      </c>
      <c r="H377" s="32">
        <f t="shared" si="150"/>
        <v>8.1485642379764245E-2</v>
      </c>
      <c r="I377" s="32">
        <f t="shared" si="150"/>
        <v>5.1885142623895847E-2</v>
      </c>
      <c r="J377" s="32">
        <f t="shared" si="150"/>
        <v>9.0197441469019285E-2</v>
      </c>
      <c r="K377" s="32">
        <f t="shared" si="150"/>
        <v>8.5395243716429065E-2</v>
      </c>
      <c r="L377" s="32">
        <f t="shared" si="150"/>
        <v>0.12999001829075463</v>
      </c>
      <c r="M377" s="32">
        <f t="shared" si="150"/>
        <v>0.11411324109616432</v>
      </c>
      <c r="N377" s="32">
        <f t="shared" si="150"/>
        <v>0.31583684150430014</v>
      </c>
      <c r="O377" s="32">
        <f t="shared" si="150"/>
        <v>0.13792260061450462</v>
      </c>
      <c r="P377" s="32">
        <f t="shared" si="150"/>
        <v>0.15246010688563438</v>
      </c>
      <c r="Q377" s="32">
        <f t="shared" si="150"/>
        <v>0.14836818691557468</v>
      </c>
      <c r="R377" s="32">
        <f t="shared" si="150"/>
        <v>0.12699998908772547</v>
      </c>
      <c r="S377" s="32">
        <f t="shared" si="134"/>
        <v>0.10928704759414025</v>
      </c>
      <c r="T377" s="32">
        <f t="shared" si="134"/>
        <v>8.9201110582425358E-2</v>
      </c>
      <c r="U377" s="32">
        <f t="shared" ref="U377" si="152">(U54/U$90)*100</f>
        <v>6.1923210305339635E-2</v>
      </c>
      <c r="V377" s="65"/>
      <c r="W377" s="65"/>
    </row>
    <row r="378" spans="1:23" x14ac:dyDescent="0.35">
      <c r="A378" s="19" t="s">
        <v>133</v>
      </c>
      <c r="B378" s="390"/>
      <c r="C378" s="20" t="s">
        <v>60</v>
      </c>
      <c r="D378" s="51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65"/>
      <c r="W378" s="65"/>
    </row>
    <row r="379" spans="1:23" x14ac:dyDescent="0.35">
      <c r="A379" s="19" t="s">
        <v>133</v>
      </c>
      <c r="B379" s="390"/>
      <c r="C379" s="20" t="s">
        <v>61</v>
      </c>
      <c r="D379" s="51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65"/>
      <c r="W379" s="65"/>
    </row>
    <row r="380" spans="1:23" x14ac:dyDescent="0.35">
      <c r="A380" s="19" t="s">
        <v>133</v>
      </c>
      <c r="B380" s="390"/>
      <c r="C380" s="20" t="s">
        <v>62</v>
      </c>
      <c r="D380" s="51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65"/>
      <c r="W380" s="65"/>
    </row>
    <row r="381" spans="1:23" x14ac:dyDescent="0.35">
      <c r="A381" s="19" t="s">
        <v>133</v>
      </c>
      <c r="B381" s="391"/>
      <c r="C381" s="27" t="s">
        <v>63</v>
      </c>
      <c r="D381" s="52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65"/>
      <c r="W381" s="65"/>
    </row>
    <row r="382" spans="1:23" x14ac:dyDescent="0.35">
      <c r="A382" s="19" t="s">
        <v>133</v>
      </c>
      <c r="B382" s="393" t="s">
        <v>11</v>
      </c>
      <c r="C382" s="28" t="s">
        <v>59</v>
      </c>
      <c r="D382" s="51"/>
      <c r="E382" s="32">
        <f t="shared" si="150"/>
        <v>0</v>
      </c>
      <c r="F382" s="32">
        <f t="shared" si="150"/>
        <v>0.71732078518454878</v>
      </c>
      <c r="G382" s="32">
        <f t="shared" si="150"/>
        <v>1.1229924682260346</v>
      </c>
      <c r="H382" s="32">
        <f t="shared" si="150"/>
        <v>1.3048673179850558</v>
      </c>
      <c r="I382" s="32">
        <f t="shared" si="150"/>
        <v>1.1115140954320384</v>
      </c>
      <c r="J382" s="32">
        <f t="shared" si="150"/>
        <v>0.81978759321045536</v>
      </c>
      <c r="K382" s="32">
        <f t="shared" si="150"/>
        <v>0.7307668223613768</v>
      </c>
      <c r="L382" s="32">
        <f t="shared" si="150"/>
        <v>0.98113261308886823</v>
      </c>
      <c r="M382" s="32">
        <f t="shared" si="150"/>
        <v>1.4840483665817814</v>
      </c>
      <c r="N382" s="32">
        <f t="shared" si="150"/>
        <v>1.2955178816499937</v>
      </c>
      <c r="O382" s="32">
        <f t="shared" si="150"/>
        <v>1.0264435732450365</v>
      </c>
      <c r="P382" s="32">
        <f t="shared" si="150"/>
        <v>0.98207045058767684</v>
      </c>
      <c r="Q382" s="32">
        <f t="shared" si="150"/>
        <v>0.86979844244999982</v>
      </c>
      <c r="R382" s="32">
        <f t="shared" si="150"/>
        <v>1.0789973130622446</v>
      </c>
      <c r="S382" s="32">
        <f t="shared" si="134"/>
        <v>1.0302836347396924</v>
      </c>
      <c r="T382" s="32">
        <f t="shared" si="134"/>
        <v>1.0612086464497787</v>
      </c>
      <c r="U382" s="32">
        <f t="shared" ref="U382" si="153">(U59/U$90)*100</f>
        <v>1.5345571222980499</v>
      </c>
      <c r="V382" s="65"/>
      <c r="W382" s="65"/>
    </row>
    <row r="383" spans="1:23" x14ac:dyDescent="0.35">
      <c r="A383" s="19" t="s">
        <v>133</v>
      </c>
      <c r="B383" s="390"/>
      <c r="C383" s="20" t="s">
        <v>60</v>
      </c>
      <c r="D383" s="51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65"/>
      <c r="W383" s="65"/>
    </row>
    <row r="384" spans="1:23" x14ac:dyDescent="0.35">
      <c r="A384" s="19" t="s">
        <v>133</v>
      </c>
      <c r="B384" s="390"/>
      <c r="C384" s="20" t="s">
        <v>61</v>
      </c>
      <c r="D384" s="51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65"/>
      <c r="W384" s="65"/>
    </row>
    <row r="385" spans="1:23" x14ac:dyDescent="0.35">
      <c r="A385" s="19" t="s">
        <v>133</v>
      </c>
      <c r="B385" s="390"/>
      <c r="C385" s="20" t="s">
        <v>62</v>
      </c>
      <c r="D385" s="51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65"/>
      <c r="W385" s="65"/>
    </row>
    <row r="386" spans="1:23" x14ac:dyDescent="0.35">
      <c r="A386" s="19" t="s">
        <v>133</v>
      </c>
      <c r="B386" s="391"/>
      <c r="C386" s="27" t="s">
        <v>63</v>
      </c>
      <c r="D386" s="52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65"/>
      <c r="W386" s="65"/>
    </row>
    <row r="387" spans="1:23" x14ac:dyDescent="0.35">
      <c r="A387" s="19" t="s">
        <v>133</v>
      </c>
      <c r="B387" s="393" t="s">
        <v>12</v>
      </c>
      <c r="C387" s="28" t="s">
        <v>59</v>
      </c>
      <c r="D387" s="53"/>
      <c r="E387" s="56">
        <f t="shared" si="150"/>
        <v>0</v>
      </c>
      <c r="F387" s="56">
        <f t="shared" si="150"/>
        <v>0.10975995276820401</v>
      </c>
      <c r="G387" s="56">
        <f t="shared" si="150"/>
        <v>0.12282981443913811</v>
      </c>
      <c r="H387" s="56">
        <f t="shared" si="150"/>
        <v>4.2264798914005003E-2</v>
      </c>
      <c r="I387" s="56">
        <f t="shared" si="150"/>
        <v>6.1165690461846597E-2</v>
      </c>
      <c r="J387" s="56">
        <f t="shared" si="150"/>
        <v>8.3845760114007128E-2</v>
      </c>
      <c r="K387" s="56">
        <f t="shared" si="150"/>
        <v>0.12479131874297547</v>
      </c>
      <c r="L387" s="56">
        <f t="shared" si="150"/>
        <v>0.110515523249644</v>
      </c>
      <c r="M387" s="56">
        <f t="shared" si="150"/>
        <v>9.4675502634301231E-2</v>
      </c>
      <c r="N387" s="56">
        <f t="shared" si="150"/>
        <v>7.1221834829874514E-2</v>
      </c>
      <c r="O387" s="56">
        <f t="shared" si="150"/>
        <v>7.4202087832979727E-2</v>
      </c>
      <c r="P387" s="56">
        <f t="shared" si="150"/>
        <v>5.218385669333906E-2</v>
      </c>
      <c r="Q387" s="56">
        <f t="shared" si="150"/>
        <v>0.17890401810559123</v>
      </c>
      <c r="R387" s="56">
        <f t="shared" si="150"/>
        <v>6.6401190613093547E-2</v>
      </c>
      <c r="S387" s="56">
        <f t="shared" si="134"/>
        <v>7.1891323947410074E-2</v>
      </c>
      <c r="T387" s="56">
        <f t="shared" si="134"/>
        <v>5.0544285616385111E-2</v>
      </c>
      <c r="U387" s="56">
        <f t="shared" ref="U387" si="154">(U64/U$90)*100</f>
        <v>7.1525200825864152E-2</v>
      </c>
    </row>
    <row r="388" spans="1:23" x14ac:dyDescent="0.35">
      <c r="A388" s="19" t="s">
        <v>133</v>
      </c>
      <c r="B388" s="390"/>
      <c r="C388" s="20" t="s">
        <v>60</v>
      </c>
      <c r="D388" s="79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</row>
    <row r="389" spans="1:23" x14ac:dyDescent="0.35">
      <c r="A389" s="19" t="s">
        <v>133</v>
      </c>
      <c r="B389" s="390"/>
      <c r="C389" s="20" t="s">
        <v>61</v>
      </c>
      <c r="D389" s="79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</row>
    <row r="390" spans="1:23" x14ac:dyDescent="0.35">
      <c r="A390" s="19" t="s">
        <v>133</v>
      </c>
      <c r="B390" s="390"/>
      <c r="C390" s="20" t="s">
        <v>62</v>
      </c>
      <c r="D390" s="79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</row>
    <row r="391" spans="1:23" ht="15" thickBot="1" x14ac:dyDescent="0.4">
      <c r="A391" s="19" t="s">
        <v>133</v>
      </c>
      <c r="B391" s="394"/>
      <c r="C391" s="69" t="s">
        <v>63</v>
      </c>
      <c r="D391" s="8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</row>
    <row r="392" spans="1:23" x14ac:dyDescent="0.35">
      <c r="A392" s="19" t="s">
        <v>133</v>
      </c>
      <c r="B392" s="388" t="s">
        <v>64</v>
      </c>
      <c r="C392" s="17" t="s">
        <v>59</v>
      </c>
      <c r="D392" s="51"/>
      <c r="E392" s="32">
        <f t="shared" ref="E392:R392" si="155">(E69/E$90)*100</f>
        <v>0</v>
      </c>
      <c r="F392" s="32">
        <f t="shared" si="155"/>
        <v>4.9977298336863605</v>
      </c>
      <c r="G392" s="32">
        <f t="shared" si="155"/>
        <v>4.1691093349719193</v>
      </c>
      <c r="H392" s="32">
        <f t="shared" si="155"/>
        <v>3.852067201727539</v>
      </c>
      <c r="I392" s="32">
        <f t="shared" si="155"/>
        <v>3.3401491024838692</v>
      </c>
      <c r="J392" s="32">
        <f t="shared" si="155"/>
        <v>2.4491647413258808</v>
      </c>
      <c r="K392" s="32">
        <f t="shared" si="155"/>
        <v>3.1258813157192353</v>
      </c>
      <c r="L392" s="32">
        <f t="shared" si="155"/>
        <v>4.9320700621456899</v>
      </c>
      <c r="M392" s="32">
        <f t="shared" si="155"/>
        <v>5.796931657909588</v>
      </c>
      <c r="N392" s="32">
        <f t="shared" si="155"/>
        <v>7.1032228002154554</v>
      </c>
      <c r="O392" s="32">
        <f t="shared" si="155"/>
        <v>3.7654723035620794</v>
      </c>
      <c r="P392" s="32">
        <f t="shared" si="155"/>
        <v>4.2134273331559671</v>
      </c>
      <c r="Q392" s="32">
        <f t="shared" si="155"/>
        <v>4.2116156798632742</v>
      </c>
      <c r="R392" s="32">
        <f t="shared" si="155"/>
        <v>4.1612741843284633</v>
      </c>
      <c r="S392" s="32">
        <f t="shared" si="134"/>
        <v>4.752778344930003</v>
      </c>
      <c r="T392" s="32">
        <f t="shared" si="134"/>
        <v>4.4649128663123747</v>
      </c>
      <c r="U392" s="32">
        <f t="shared" ref="U392" si="156">(U69/U$90)*100</f>
        <v>5.2281709519533592</v>
      </c>
    </row>
    <row r="393" spans="1:23" x14ac:dyDescent="0.35">
      <c r="A393" s="19" t="s">
        <v>133</v>
      </c>
      <c r="B393" s="388"/>
      <c r="C393" s="20" t="s">
        <v>60</v>
      </c>
      <c r="D393" s="79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</row>
    <row r="394" spans="1:23" x14ac:dyDescent="0.35">
      <c r="A394" s="19" t="s">
        <v>133</v>
      </c>
      <c r="B394" s="388"/>
      <c r="C394" s="20" t="s">
        <v>61</v>
      </c>
      <c r="D394" s="79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</row>
    <row r="395" spans="1:23" x14ac:dyDescent="0.35">
      <c r="A395" s="19" t="s">
        <v>133</v>
      </c>
      <c r="B395" s="388"/>
      <c r="C395" s="20" t="s">
        <v>62</v>
      </c>
      <c r="D395" s="79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</row>
    <row r="396" spans="1:23" x14ac:dyDescent="0.35">
      <c r="A396" s="19" t="s">
        <v>133</v>
      </c>
      <c r="B396" s="392"/>
      <c r="C396" s="26" t="s">
        <v>63</v>
      </c>
      <c r="D396" s="81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</row>
    <row r="397" spans="1:23" x14ac:dyDescent="0.35">
      <c r="A397" s="19" t="s">
        <v>133</v>
      </c>
      <c r="B397" s="393" t="s">
        <v>65</v>
      </c>
      <c r="C397" s="28" t="s">
        <v>59</v>
      </c>
      <c r="D397" s="51"/>
      <c r="E397" s="32">
        <f t="shared" ref="E397:R397" si="157">(E74/E$90)*100</f>
        <v>0</v>
      </c>
      <c r="F397" s="32">
        <f t="shared" si="157"/>
        <v>5.7285823962426052</v>
      </c>
      <c r="G397" s="32">
        <f t="shared" si="157"/>
        <v>6.5075358403101262</v>
      </c>
      <c r="H397" s="32">
        <f t="shared" si="157"/>
        <v>6.3839460243290649</v>
      </c>
      <c r="I397" s="32">
        <f t="shared" si="157"/>
        <v>7.0169648439455914</v>
      </c>
      <c r="J397" s="32">
        <f t="shared" si="157"/>
        <v>5.9487151133112635</v>
      </c>
      <c r="K397" s="32">
        <f t="shared" si="157"/>
        <v>6.2458459287448154</v>
      </c>
      <c r="L397" s="32">
        <f t="shared" si="157"/>
        <v>6.8208875276100134</v>
      </c>
      <c r="M397" s="32">
        <f t="shared" si="157"/>
        <v>8.2653138298366411</v>
      </c>
      <c r="N397" s="32">
        <f t="shared" si="157"/>
        <v>11.340091895922699</v>
      </c>
      <c r="O397" s="32">
        <f t="shared" si="157"/>
        <v>10.990035003251378</v>
      </c>
      <c r="P397" s="32">
        <f t="shared" si="157"/>
        <v>10.879268919504939</v>
      </c>
      <c r="Q397" s="32">
        <f t="shared" si="157"/>
        <v>10.899685593679799</v>
      </c>
      <c r="R397" s="32">
        <f t="shared" si="157"/>
        <v>7.9794035014970799</v>
      </c>
      <c r="S397" s="32">
        <f t="shared" ref="S397:T397" si="158">(S74/S$90)*100</f>
        <v>6.9582256062729844</v>
      </c>
      <c r="T397" s="32">
        <f t="shared" si="158"/>
        <v>4.9166381418374341</v>
      </c>
      <c r="U397" s="32">
        <f t="shared" ref="U397" si="159">(U74/U$90)*100</f>
        <v>3.5508821662781216</v>
      </c>
    </row>
    <row r="398" spans="1:23" x14ac:dyDescent="0.35">
      <c r="A398" s="19" t="s">
        <v>133</v>
      </c>
      <c r="B398" s="390"/>
      <c r="C398" s="20" t="s">
        <v>60</v>
      </c>
      <c r="D398" s="79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</row>
    <row r="399" spans="1:23" x14ac:dyDescent="0.35">
      <c r="A399" s="19" t="s">
        <v>133</v>
      </c>
      <c r="B399" s="390"/>
      <c r="C399" s="20" t="s">
        <v>61</v>
      </c>
      <c r="D399" s="79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</row>
    <row r="400" spans="1:23" x14ac:dyDescent="0.35">
      <c r="A400" s="19" t="s">
        <v>133</v>
      </c>
      <c r="B400" s="390"/>
      <c r="C400" s="20" t="s">
        <v>62</v>
      </c>
      <c r="D400" s="79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</row>
    <row r="401" spans="1:21" x14ac:dyDescent="0.35">
      <c r="A401" s="19" t="s">
        <v>133</v>
      </c>
      <c r="B401" s="391"/>
      <c r="C401" s="27" t="s">
        <v>63</v>
      </c>
      <c r="D401" s="81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</row>
    <row r="402" spans="1:21" x14ac:dyDescent="0.35">
      <c r="A402" s="19" t="s">
        <v>133</v>
      </c>
      <c r="B402" s="388" t="s">
        <v>94</v>
      </c>
      <c r="C402" s="28" t="s">
        <v>59</v>
      </c>
      <c r="D402" s="51"/>
      <c r="E402" s="32">
        <f t="shared" ref="E402:R402" si="160">(E79/E$90)*100</f>
        <v>0</v>
      </c>
      <c r="F402" s="32">
        <f t="shared" si="160"/>
        <v>8.3969629778942423</v>
      </c>
      <c r="G402" s="32">
        <f t="shared" si="160"/>
        <v>8.9685942646467485</v>
      </c>
      <c r="H402" s="32">
        <f t="shared" si="160"/>
        <v>9.1420262692690564</v>
      </c>
      <c r="I402" s="32">
        <f t="shared" si="160"/>
        <v>8.2740921901866002</v>
      </c>
      <c r="J402" s="32">
        <f t="shared" si="160"/>
        <v>7.6105780287492637</v>
      </c>
      <c r="K402" s="32">
        <f t="shared" si="160"/>
        <v>6.2071769925082609</v>
      </c>
      <c r="L402" s="32">
        <f t="shared" si="160"/>
        <v>7.6371876046406157</v>
      </c>
      <c r="M402" s="32">
        <f t="shared" si="160"/>
        <v>8.7344546022487091</v>
      </c>
      <c r="N402" s="32">
        <f t="shared" si="160"/>
        <v>7.6523858062016208</v>
      </c>
      <c r="O402" s="32">
        <f t="shared" si="160"/>
        <v>6.1580579024992828</v>
      </c>
      <c r="P402" s="32">
        <f t="shared" si="160"/>
        <v>6.0225738146595997</v>
      </c>
      <c r="Q402" s="32">
        <f t="shared" si="160"/>
        <v>2.9174919782704185</v>
      </c>
      <c r="R402" s="32">
        <f t="shared" si="160"/>
        <v>4.3195567266198198</v>
      </c>
      <c r="S402" s="32">
        <f t="shared" ref="S402:T402" si="161">(S79/S$90)*100</f>
        <v>3.7246932216260125</v>
      </c>
      <c r="T402" s="32">
        <f t="shared" si="161"/>
        <v>3.516262340124455</v>
      </c>
      <c r="U402" s="32">
        <f t="shared" ref="U402" si="162">(U79/U$90)*100</f>
        <v>3.433759131146024</v>
      </c>
    </row>
    <row r="403" spans="1:21" x14ac:dyDescent="0.35">
      <c r="A403" s="19" t="s">
        <v>133</v>
      </c>
      <c r="B403" s="388"/>
      <c r="C403" s="20" t="s">
        <v>60</v>
      </c>
      <c r="D403" s="79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</row>
    <row r="404" spans="1:21" x14ac:dyDescent="0.35">
      <c r="A404" s="19" t="s">
        <v>133</v>
      </c>
      <c r="B404" s="388"/>
      <c r="C404" s="20" t="s">
        <v>61</v>
      </c>
      <c r="D404" s="79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</row>
    <row r="405" spans="1:21" x14ac:dyDescent="0.35">
      <c r="A405" s="19" t="s">
        <v>133</v>
      </c>
      <c r="B405" s="388"/>
      <c r="C405" s="20" t="s">
        <v>62</v>
      </c>
      <c r="D405" s="79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</row>
    <row r="406" spans="1:21" x14ac:dyDescent="0.35">
      <c r="A406" s="19" t="s">
        <v>133</v>
      </c>
      <c r="B406" s="389"/>
      <c r="C406" s="25" t="s">
        <v>63</v>
      </c>
      <c r="D406" s="82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</row>
    <row r="407" spans="1:21" x14ac:dyDescent="0.35">
      <c r="A407" s="19" t="s">
        <v>133</v>
      </c>
    </row>
    <row r="408" spans="1:21" x14ac:dyDescent="0.35">
      <c r="A408" s="19" t="s">
        <v>133</v>
      </c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30" t="s">
        <v>165</v>
      </c>
    </row>
    <row r="410" spans="1:21" x14ac:dyDescent="0.35">
      <c r="A410" s="19" t="s">
        <v>133</v>
      </c>
      <c r="B410" s="385" t="s">
        <v>0</v>
      </c>
      <c r="C410" s="260" t="s">
        <v>125</v>
      </c>
      <c r="D410" s="77"/>
      <c r="E410" s="77" t="s">
        <v>170</v>
      </c>
      <c r="F410" s="77" t="s">
        <v>170</v>
      </c>
      <c r="G410" s="77" t="s">
        <v>170</v>
      </c>
      <c r="H410" s="77" t="s">
        <v>170</v>
      </c>
      <c r="I410" s="77" t="s">
        <v>170</v>
      </c>
      <c r="J410" s="77" t="s">
        <v>170</v>
      </c>
      <c r="K410" s="77" t="s">
        <v>170</v>
      </c>
      <c r="L410" s="77" t="s">
        <v>170</v>
      </c>
      <c r="M410" s="77" t="s">
        <v>170</v>
      </c>
      <c r="N410" s="77" t="s">
        <v>170</v>
      </c>
      <c r="O410" s="77" t="s">
        <v>170</v>
      </c>
      <c r="P410" s="77" t="s">
        <v>170</v>
      </c>
      <c r="Q410" s="77" t="s">
        <v>170</v>
      </c>
      <c r="R410" s="77" t="s">
        <v>170</v>
      </c>
      <c r="S410" s="77" t="s">
        <v>170</v>
      </c>
      <c r="T410" s="77" t="s">
        <v>170</v>
      </c>
      <c r="U410" s="77" t="s">
        <v>170</v>
      </c>
    </row>
    <row r="411" spans="1:21" ht="15" customHeight="1" x14ac:dyDescent="0.35">
      <c r="A411" s="19" t="s">
        <v>133</v>
      </c>
      <c r="B411" s="386"/>
      <c r="C411" s="260" t="s">
        <v>124</v>
      </c>
      <c r="D411" s="86"/>
      <c r="E411" s="77" t="s">
        <v>170</v>
      </c>
      <c r="F411" s="77" t="s">
        <v>170</v>
      </c>
      <c r="G411" s="77" t="s">
        <v>170</v>
      </c>
      <c r="H411" s="77" t="s">
        <v>170</v>
      </c>
      <c r="I411" s="77" t="s">
        <v>170</v>
      </c>
      <c r="J411" s="77" t="s">
        <v>170</v>
      </c>
      <c r="K411" s="77" t="s">
        <v>170</v>
      </c>
      <c r="L411" s="77" t="s">
        <v>170</v>
      </c>
      <c r="M411" s="77" t="s">
        <v>170</v>
      </c>
      <c r="N411" s="77" t="s">
        <v>170</v>
      </c>
      <c r="O411" s="77" t="s">
        <v>170</v>
      </c>
      <c r="P411" s="77" t="s">
        <v>170</v>
      </c>
      <c r="Q411" s="77" t="s">
        <v>170</v>
      </c>
      <c r="R411" s="77" t="s">
        <v>170</v>
      </c>
      <c r="S411" s="77" t="s">
        <v>170</v>
      </c>
      <c r="T411" s="77" t="s">
        <v>170</v>
      </c>
      <c r="U411" s="77" t="s">
        <v>170</v>
      </c>
    </row>
    <row r="412" spans="1:21" ht="15" customHeight="1" x14ac:dyDescent="0.35">
      <c r="A412" s="19" t="s">
        <v>133</v>
      </c>
      <c r="B412" s="386"/>
      <c r="C412" s="95" t="s">
        <v>126</v>
      </c>
      <c r="D412" s="86"/>
      <c r="E412" s="77" t="s">
        <v>170</v>
      </c>
      <c r="F412" s="77" t="s">
        <v>170</v>
      </c>
      <c r="G412" s="77" t="s">
        <v>170</v>
      </c>
      <c r="H412" s="77" t="s">
        <v>170</v>
      </c>
      <c r="I412" s="77" t="s">
        <v>170</v>
      </c>
      <c r="J412" s="77" t="s">
        <v>170</v>
      </c>
      <c r="K412" s="77" t="s">
        <v>170</v>
      </c>
      <c r="L412" s="77" t="s">
        <v>170</v>
      </c>
      <c r="M412" s="77" t="s">
        <v>170</v>
      </c>
      <c r="N412" s="77" t="s">
        <v>170</v>
      </c>
      <c r="O412" s="77" t="s">
        <v>170</v>
      </c>
      <c r="P412" s="77" t="s">
        <v>170</v>
      </c>
      <c r="Q412" s="77" t="s">
        <v>170</v>
      </c>
      <c r="R412" s="77" t="s">
        <v>170</v>
      </c>
      <c r="S412" s="77" t="s">
        <v>170</v>
      </c>
      <c r="T412" s="77" t="s">
        <v>170</v>
      </c>
      <c r="U412" s="77" t="s">
        <v>170</v>
      </c>
    </row>
    <row r="413" spans="1:21" ht="15" customHeight="1" x14ac:dyDescent="0.35">
      <c r="A413" s="19" t="s">
        <v>133</v>
      </c>
      <c r="B413" s="386"/>
      <c r="C413" s="260" t="s">
        <v>123</v>
      </c>
      <c r="D413" s="76"/>
      <c r="E413" s="77" t="s">
        <v>170</v>
      </c>
      <c r="F413" s="77" t="s">
        <v>170</v>
      </c>
      <c r="G413" s="77" t="s">
        <v>170</v>
      </c>
      <c r="H413" s="77" t="s">
        <v>170</v>
      </c>
      <c r="I413" s="77" t="s">
        <v>170</v>
      </c>
      <c r="J413" s="77" t="s">
        <v>170</v>
      </c>
      <c r="K413" s="77" t="s">
        <v>170</v>
      </c>
      <c r="L413" s="77" t="s">
        <v>170</v>
      </c>
      <c r="M413" s="77" t="s">
        <v>170</v>
      </c>
      <c r="N413" s="77" t="s">
        <v>170</v>
      </c>
      <c r="O413" s="77" t="s">
        <v>170</v>
      </c>
      <c r="P413" s="77" t="s">
        <v>170</v>
      </c>
      <c r="Q413" s="77" t="s">
        <v>170</v>
      </c>
      <c r="R413" s="77" t="s">
        <v>170</v>
      </c>
      <c r="S413" s="77" t="s">
        <v>170</v>
      </c>
      <c r="T413" s="77" t="s">
        <v>170</v>
      </c>
      <c r="U413" s="77" t="s">
        <v>170</v>
      </c>
    </row>
    <row r="414" spans="1:21" ht="15" customHeight="1" x14ac:dyDescent="0.35">
      <c r="A414" s="19" t="s">
        <v>133</v>
      </c>
      <c r="B414" s="386"/>
      <c r="C414" s="20" t="s">
        <v>117</v>
      </c>
      <c r="D414" s="32"/>
      <c r="E414" s="77" t="s">
        <v>170</v>
      </c>
      <c r="F414" s="77" t="s">
        <v>170</v>
      </c>
      <c r="G414" s="77" t="s">
        <v>170</v>
      </c>
      <c r="H414" s="77" t="s">
        <v>170</v>
      </c>
      <c r="I414" s="77" t="s">
        <v>170</v>
      </c>
      <c r="J414" s="77" t="s">
        <v>170</v>
      </c>
      <c r="K414" s="77" t="s">
        <v>170</v>
      </c>
      <c r="L414" s="77" t="s">
        <v>170</v>
      </c>
      <c r="M414" s="77" t="s">
        <v>170</v>
      </c>
      <c r="N414" s="77" t="s">
        <v>170</v>
      </c>
      <c r="O414" s="77" t="s">
        <v>170</v>
      </c>
      <c r="P414" s="77" t="s">
        <v>170</v>
      </c>
      <c r="Q414" s="77" t="s">
        <v>170</v>
      </c>
      <c r="R414" s="77" t="s">
        <v>170</v>
      </c>
      <c r="S414" s="77" t="s">
        <v>170</v>
      </c>
      <c r="T414" s="77" t="s">
        <v>170</v>
      </c>
      <c r="U414" s="77" t="s">
        <v>170</v>
      </c>
    </row>
    <row r="415" spans="1:21" ht="15" customHeight="1" x14ac:dyDescent="0.35">
      <c r="A415" s="19" t="s">
        <v>133</v>
      </c>
      <c r="B415" s="386"/>
      <c r="C415" s="254" t="s">
        <v>118</v>
      </c>
      <c r="D415" s="32"/>
      <c r="E415" s="77" t="s">
        <v>170</v>
      </c>
      <c r="F415" s="77" t="s">
        <v>170</v>
      </c>
      <c r="G415" s="77" t="s">
        <v>170</v>
      </c>
      <c r="H415" s="77" t="s">
        <v>170</v>
      </c>
      <c r="I415" s="77" t="s">
        <v>170</v>
      </c>
      <c r="J415" s="77" t="s">
        <v>170</v>
      </c>
      <c r="K415" s="77" t="s">
        <v>170</v>
      </c>
      <c r="L415" s="77" t="s">
        <v>170</v>
      </c>
      <c r="M415" s="77" t="s">
        <v>170</v>
      </c>
      <c r="N415" s="77" t="s">
        <v>170</v>
      </c>
      <c r="O415" s="77" t="s">
        <v>170</v>
      </c>
      <c r="P415" s="77" t="s">
        <v>170</v>
      </c>
      <c r="Q415" s="77" t="s">
        <v>170</v>
      </c>
      <c r="R415" s="77" t="s">
        <v>170</v>
      </c>
      <c r="S415" s="77" t="s">
        <v>170</v>
      </c>
      <c r="T415" s="77" t="s">
        <v>170</v>
      </c>
      <c r="U415" s="77" t="s">
        <v>170</v>
      </c>
    </row>
    <row r="416" spans="1:21" ht="15" customHeight="1" x14ac:dyDescent="0.35">
      <c r="A416" s="19" t="s">
        <v>133</v>
      </c>
      <c r="B416" s="386"/>
      <c r="C416" s="254" t="s">
        <v>119</v>
      </c>
      <c r="D416" s="32"/>
      <c r="E416" s="77" t="s">
        <v>170</v>
      </c>
      <c r="F416" s="77" t="s">
        <v>170</v>
      </c>
      <c r="G416" s="77" t="s">
        <v>170</v>
      </c>
      <c r="H416" s="77" t="s">
        <v>170</v>
      </c>
      <c r="I416" s="77" t="s">
        <v>170</v>
      </c>
      <c r="J416" s="77" t="s">
        <v>170</v>
      </c>
      <c r="K416" s="77" t="s">
        <v>170</v>
      </c>
      <c r="L416" s="77" t="s">
        <v>170</v>
      </c>
      <c r="M416" s="77" t="s">
        <v>170</v>
      </c>
      <c r="N416" s="77" t="s">
        <v>170</v>
      </c>
      <c r="O416" s="77" t="s">
        <v>170</v>
      </c>
      <c r="P416" s="77" t="s">
        <v>170</v>
      </c>
      <c r="Q416" s="77" t="s">
        <v>170</v>
      </c>
      <c r="R416" s="77" t="s">
        <v>170</v>
      </c>
      <c r="S416" s="77" t="s">
        <v>170</v>
      </c>
      <c r="T416" s="77" t="s">
        <v>170</v>
      </c>
      <c r="U416" s="77" t="s">
        <v>170</v>
      </c>
    </row>
    <row r="417" spans="1:21" ht="15" customHeight="1" x14ac:dyDescent="0.35">
      <c r="A417" s="19" t="s">
        <v>133</v>
      </c>
      <c r="B417" s="386"/>
      <c r="C417" s="254" t="s">
        <v>120</v>
      </c>
      <c r="D417" s="34"/>
      <c r="E417" s="77" t="s">
        <v>170</v>
      </c>
      <c r="F417" s="77" t="s">
        <v>170</v>
      </c>
      <c r="G417" s="77" t="s">
        <v>170</v>
      </c>
      <c r="H417" s="77" t="s">
        <v>170</v>
      </c>
      <c r="I417" s="77" t="s">
        <v>170</v>
      </c>
      <c r="J417" s="77" t="s">
        <v>170</v>
      </c>
      <c r="K417" s="77" t="s">
        <v>170</v>
      </c>
      <c r="L417" s="77" t="s">
        <v>170</v>
      </c>
      <c r="M417" s="77" t="s">
        <v>170</v>
      </c>
      <c r="N417" s="77" t="s">
        <v>170</v>
      </c>
      <c r="O417" s="77" t="s">
        <v>170</v>
      </c>
      <c r="P417" s="77" t="s">
        <v>170</v>
      </c>
      <c r="Q417" s="77" t="s">
        <v>170</v>
      </c>
      <c r="R417" s="77" t="s">
        <v>170</v>
      </c>
      <c r="S417" s="77" t="s">
        <v>170</v>
      </c>
      <c r="T417" s="77" t="s">
        <v>170</v>
      </c>
      <c r="U417" s="77" t="s">
        <v>170</v>
      </c>
    </row>
    <row r="418" spans="1:21" ht="15" customHeight="1" x14ac:dyDescent="0.35">
      <c r="A418" s="19" t="s">
        <v>133</v>
      </c>
      <c r="B418" s="386"/>
      <c r="C418" s="260" t="s">
        <v>121</v>
      </c>
      <c r="D418" s="32"/>
      <c r="E418" s="77" t="s">
        <v>170</v>
      </c>
      <c r="F418" s="77" t="s">
        <v>170</v>
      </c>
      <c r="G418" s="77" t="s">
        <v>170</v>
      </c>
      <c r="H418" s="77" t="s">
        <v>170</v>
      </c>
      <c r="I418" s="77" t="s">
        <v>170</v>
      </c>
      <c r="J418" s="77" t="s">
        <v>170</v>
      </c>
      <c r="K418" s="77" t="s">
        <v>170</v>
      </c>
      <c r="L418" s="77" t="s">
        <v>170</v>
      </c>
      <c r="M418" s="77" t="s">
        <v>170</v>
      </c>
      <c r="N418" s="77" t="s">
        <v>170</v>
      </c>
      <c r="O418" s="77" t="s">
        <v>170</v>
      </c>
      <c r="P418" s="77" t="s">
        <v>170</v>
      </c>
      <c r="Q418" s="77" t="s">
        <v>170</v>
      </c>
      <c r="R418" s="77" t="s">
        <v>170</v>
      </c>
      <c r="S418" s="77" t="s">
        <v>170</v>
      </c>
      <c r="T418" s="77" t="s">
        <v>170</v>
      </c>
      <c r="U418" s="77" t="s">
        <v>170</v>
      </c>
    </row>
    <row r="419" spans="1:21" ht="15" customHeight="1" x14ac:dyDescent="0.35">
      <c r="A419" s="19" t="s">
        <v>133</v>
      </c>
      <c r="B419" s="386"/>
      <c r="C419" s="260" t="s">
        <v>122</v>
      </c>
      <c r="D419" s="32"/>
      <c r="E419" s="77" t="s">
        <v>170</v>
      </c>
      <c r="F419" s="77" t="s">
        <v>170</v>
      </c>
      <c r="G419" s="77" t="s">
        <v>170</v>
      </c>
      <c r="H419" s="77" t="s">
        <v>170</v>
      </c>
      <c r="I419" s="77" t="s">
        <v>170</v>
      </c>
      <c r="J419" s="77" t="s">
        <v>170</v>
      </c>
      <c r="K419" s="77" t="s">
        <v>170</v>
      </c>
      <c r="L419" s="77" t="s">
        <v>170</v>
      </c>
      <c r="M419" s="77" t="s">
        <v>170</v>
      </c>
      <c r="N419" s="77" t="s">
        <v>170</v>
      </c>
      <c r="O419" s="77" t="s">
        <v>170</v>
      </c>
      <c r="P419" s="77" t="s">
        <v>170</v>
      </c>
      <c r="Q419" s="77" t="s">
        <v>170</v>
      </c>
      <c r="R419" s="77" t="s">
        <v>170</v>
      </c>
      <c r="S419" s="77" t="s">
        <v>170</v>
      </c>
      <c r="T419" s="77" t="s">
        <v>170</v>
      </c>
      <c r="U419" s="77" t="s">
        <v>170</v>
      </c>
    </row>
    <row r="420" spans="1:21" ht="15" customHeight="1" x14ac:dyDescent="0.35">
      <c r="A420" s="19" t="s">
        <v>133</v>
      </c>
      <c r="B420" s="387"/>
      <c r="C420" s="261" t="s">
        <v>116</v>
      </c>
      <c r="D420" s="33"/>
      <c r="E420" s="77" t="s">
        <v>170</v>
      </c>
      <c r="F420" s="77" t="s">
        <v>170</v>
      </c>
      <c r="G420" s="77" t="s">
        <v>170</v>
      </c>
      <c r="H420" s="77" t="s">
        <v>170</v>
      </c>
      <c r="I420" s="77" t="s">
        <v>170</v>
      </c>
      <c r="J420" s="77" t="s">
        <v>170</v>
      </c>
      <c r="K420" s="77" t="s">
        <v>170</v>
      </c>
      <c r="L420" s="77" t="s">
        <v>170</v>
      </c>
      <c r="M420" s="77" t="s">
        <v>170</v>
      </c>
      <c r="N420" s="77" t="s">
        <v>170</v>
      </c>
      <c r="O420" s="77" t="s">
        <v>170</v>
      </c>
      <c r="P420" s="77" t="s">
        <v>170</v>
      </c>
      <c r="Q420" s="77" t="s">
        <v>170</v>
      </c>
      <c r="R420" s="77" t="s">
        <v>170</v>
      </c>
      <c r="S420" s="77" t="s">
        <v>170</v>
      </c>
      <c r="T420" s="77" t="s">
        <v>170</v>
      </c>
      <c r="U420" s="77" t="s">
        <v>170</v>
      </c>
    </row>
    <row r="421" spans="1:21" x14ac:dyDescent="0.35">
      <c r="A421" s="19" t="s">
        <v>133</v>
      </c>
      <c r="B421" s="390" t="s">
        <v>4</v>
      </c>
      <c r="C421" s="260" t="s">
        <v>59</v>
      </c>
      <c r="D421" s="32"/>
      <c r="E421" s="77" t="s">
        <v>170</v>
      </c>
      <c r="F421" s="77" t="s">
        <v>170</v>
      </c>
      <c r="G421" s="77" t="s">
        <v>170</v>
      </c>
      <c r="H421" s="77" t="s">
        <v>170</v>
      </c>
      <c r="I421" s="77" t="s">
        <v>170</v>
      </c>
      <c r="J421" s="77" t="s">
        <v>170</v>
      </c>
      <c r="K421" s="77" t="s">
        <v>170</v>
      </c>
      <c r="L421" s="77" t="s">
        <v>170</v>
      </c>
      <c r="M421" s="77" t="s">
        <v>170</v>
      </c>
      <c r="N421" s="77" t="s">
        <v>170</v>
      </c>
      <c r="O421" s="77" t="s">
        <v>170</v>
      </c>
      <c r="P421" s="77" t="s">
        <v>170</v>
      </c>
      <c r="Q421" s="77" t="s">
        <v>170</v>
      </c>
      <c r="R421" s="77" t="s">
        <v>170</v>
      </c>
      <c r="S421" s="77" t="s">
        <v>170</v>
      </c>
      <c r="T421" s="77" t="s">
        <v>170</v>
      </c>
      <c r="U421" s="77" t="s">
        <v>170</v>
      </c>
    </row>
    <row r="422" spans="1:21" x14ac:dyDescent="0.35">
      <c r="A422" s="19" t="s">
        <v>133</v>
      </c>
      <c r="B422" s="390"/>
      <c r="C422" s="254" t="s">
        <v>60</v>
      </c>
      <c r="D422" s="34"/>
      <c r="E422" s="77" t="s">
        <v>170</v>
      </c>
      <c r="F422" s="77" t="s">
        <v>170</v>
      </c>
      <c r="G422" s="77" t="s">
        <v>170</v>
      </c>
      <c r="H422" s="77" t="s">
        <v>170</v>
      </c>
      <c r="I422" s="77" t="s">
        <v>170</v>
      </c>
      <c r="J422" s="77" t="s">
        <v>170</v>
      </c>
      <c r="K422" s="77" t="s">
        <v>170</v>
      </c>
      <c r="L422" s="77" t="s">
        <v>170</v>
      </c>
      <c r="M422" s="77" t="s">
        <v>170</v>
      </c>
      <c r="N422" s="77" t="s">
        <v>170</v>
      </c>
      <c r="O422" s="77" t="s">
        <v>170</v>
      </c>
      <c r="P422" s="77" t="s">
        <v>170</v>
      </c>
      <c r="Q422" s="77" t="s">
        <v>170</v>
      </c>
      <c r="R422" s="77" t="s">
        <v>170</v>
      </c>
      <c r="S422" s="77" t="s">
        <v>170</v>
      </c>
      <c r="T422" s="77" t="s">
        <v>170</v>
      </c>
      <c r="U422" s="77" t="s">
        <v>170</v>
      </c>
    </row>
    <row r="423" spans="1:21" x14ac:dyDescent="0.35">
      <c r="A423" s="19" t="s">
        <v>133</v>
      </c>
      <c r="B423" s="390"/>
      <c r="C423" s="254" t="s">
        <v>61</v>
      </c>
      <c r="D423" s="34"/>
      <c r="E423" s="77" t="s">
        <v>170</v>
      </c>
      <c r="F423" s="77" t="s">
        <v>170</v>
      </c>
      <c r="G423" s="77" t="s">
        <v>170</v>
      </c>
      <c r="H423" s="77" t="s">
        <v>170</v>
      </c>
      <c r="I423" s="77" t="s">
        <v>170</v>
      </c>
      <c r="J423" s="77" t="s">
        <v>170</v>
      </c>
      <c r="K423" s="77" t="s">
        <v>170</v>
      </c>
      <c r="L423" s="77" t="s">
        <v>170</v>
      </c>
      <c r="M423" s="77" t="s">
        <v>170</v>
      </c>
      <c r="N423" s="77" t="s">
        <v>170</v>
      </c>
      <c r="O423" s="77" t="s">
        <v>170</v>
      </c>
      <c r="P423" s="77" t="s">
        <v>170</v>
      </c>
      <c r="Q423" s="77" t="s">
        <v>170</v>
      </c>
      <c r="R423" s="77" t="s">
        <v>170</v>
      </c>
      <c r="S423" s="77" t="s">
        <v>170</v>
      </c>
      <c r="T423" s="77" t="s">
        <v>170</v>
      </c>
      <c r="U423" s="77" t="s">
        <v>170</v>
      </c>
    </row>
    <row r="424" spans="1:21" x14ac:dyDescent="0.35">
      <c r="A424" s="19" t="s">
        <v>133</v>
      </c>
      <c r="B424" s="390"/>
      <c r="C424" s="254" t="s">
        <v>62</v>
      </c>
      <c r="D424" s="34"/>
      <c r="E424" s="77" t="s">
        <v>170</v>
      </c>
      <c r="F424" s="77" t="s">
        <v>170</v>
      </c>
      <c r="G424" s="77" t="s">
        <v>170</v>
      </c>
      <c r="H424" s="77" t="s">
        <v>170</v>
      </c>
      <c r="I424" s="77" t="s">
        <v>170</v>
      </c>
      <c r="J424" s="77" t="s">
        <v>170</v>
      </c>
      <c r="K424" s="77" t="s">
        <v>170</v>
      </c>
      <c r="L424" s="77" t="s">
        <v>170</v>
      </c>
      <c r="M424" s="77" t="s">
        <v>170</v>
      </c>
      <c r="N424" s="77" t="s">
        <v>170</v>
      </c>
      <c r="O424" s="77" t="s">
        <v>170</v>
      </c>
      <c r="P424" s="77" t="s">
        <v>170</v>
      </c>
      <c r="Q424" s="77" t="s">
        <v>170</v>
      </c>
      <c r="R424" s="77" t="s">
        <v>170</v>
      </c>
      <c r="S424" s="77" t="s">
        <v>170</v>
      </c>
      <c r="T424" s="77" t="s">
        <v>170</v>
      </c>
      <c r="U424" s="77" t="s">
        <v>170</v>
      </c>
    </row>
    <row r="425" spans="1:21" x14ac:dyDescent="0.35">
      <c r="A425" s="19" t="s">
        <v>133</v>
      </c>
      <c r="B425" s="391"/>
      <c r="C425" s="255" t="s">
        <v>63</v>
      </c>
      <c r="D425" s="39"/>
      <c r="E425" s="77" t="s">
        <v>170</v>
      </c>
      <c r="F425" s="77" t="s">
        <v>170</v>
      </c>
      <c r="G425" s="77" t="s">
        <v>170</v>
      </c>
      <c r="H425" s="77" t="s">
        <v>170</v>
      </c>
      <c r="I425" s="77" t="s">
        <v>170</v>
      </c>
      <c r="J425" s="77" t="s">
        <v>170</v>
      </c>
      <c r="K425" s="77" t="s">
        <v>170</v>
      </c>
      <c r="L425" s="77" t="s">
        <v>170</v>
      </c>
      <c r="M425" s="77" t="s">
        <v>170</v>
      </c>
      <c r="N425" s="77" t="s">
        <v>170</v>
      </c>
      <c r="O425" s="77" t="s">
        <v>170</v>
      </c>
      <c r="P425" s="77" t="s">
        <v>170</v>
      </c>
      <c r="Q425" s="77" t="s">
        <v>170</v>
      </c>
      <c r="R425" s="77" t="s">
        <v>170</v>
      </c>
      <c r="S425" s="77" t="s">
        <v>170</v>
      </c>
      <c r="T425" s="77" t="s">
        <v>170</v>
      </c>
      <c r="U425" s="77" t="s">
        <v>170</v>
      </c>
    </row>
    <row r="426" spans="1:21" x14ac:dyDescent="0.35">
      <c r="A426" s="19" t="s">
        <v>133</v>
      </c>
      <c r="B426" s="390" t="s">
        <v>5</v>
      </c>
      <c r="C426" s="17" t="s">
        <v>59</v>
      </c>
      <c r="D426" s="32"/>
      <c r="E426" s="77" t="s">
        <v>170</v>
      </c>
      <c r="F426" s="77" t="s">
        <v>170</v>
      </c>
      <c r="G426" s="77" t="s">
        <v>170</v>
      </c>
      <c r="H426" s="77" t="s">
        <v>170</v>
      </c>
      <c r="I426" s="77" t="s">
        <v>170</v>
      </c>
      <c r="J426" s="77" t="s">
        <v>170</v>
      </c>
      <c r="K426" s="77" t="s">
        <v>170</v>
      </c>
      <c r="L426" s="77" t="s">
        <v>170</v>
      </c>
      <c r="M426" s="77" t="s">
        <v>170</v>
      </c>
      <c r="N426" s="77" t="s">
        <v>170</v>
      </c>
      <c r="O426" s="77" t="s">
        <v>170</v>
      </c>
      <c r="P426" s="77" t="s">
        <v>170</v>
      </c>
      <c r="Q426" s="77" t="s">
        <v>170</v>
      </c>
      <c r="R426" s="77" t="s">
        <v>170</v>
      </c>
      <c r="S426" s="77" t="s">
        <v>170</v>
      </c>
      <c r="T426" s="77" t="s">
        <v>170</v>
      </c>
      <c r="U426" s="77" t="s">
        <v>170</v>
      </c>
    </row>
    <row r="427" spans="1:21" x14ac:dyDescent="0.35">
      <c r="A427" s="19" t="s">
        <v>133</v>
      </c>
      <c r="B427" s="390"/>
      <c r="C427" s="20" t="s">
        <v>60</v>
      </c>
      <c r="D427" s="34"/>
      <c r="E427" s="77" t="s">
        <v>170</v>
      </c>
      <c r="F427" s="77" t="s">
        <v>170</v>
      </c>
      <c r="G427" s="77" t="s">
        <v>170</v>
      </c>
      <c r="H427" s="77" t="s">
        <v>170</v>
      </c>
      <c r="I427" s="77" t="s">
        <v>170</v>
      </c>
      <c r="J427" s="77" t="s">
        <v>170</v>
      </c>
      <c r="K427" s="77" t="s">
        <v>170</v>
      </c>
      <c r="L427" s="77" t="s">
        <v>170</v>
      </c>
      <c r="M427" s="77" t="s">
        <v>170</v>
      </c>
      <c r="N427" s="77" t="s">
        <v>170</v>
      </c>
      <c r="O427" s="77" t="s">
        <v>170</v>
      </c>
      <c r="P427" s="77" t="s">
        <v>170</v>
      </c>
      <c r="Q427" s="77" t="s">
        <v>170</v>
      </c>
      <c r="R427" s="77" t="s">
        <v>170</v>
      </c>
      <c r="S427" s="77" t="s">
        <v>170</v>
      </c>
      <c r="T427" s="77" t="s">
        <v>170</v>
      </c>
      <c r="U427" s="77" t="s">
        <v>170</v>
      </c>
    </row>
    <row r="428" spans="1:21" x14ac:dyDescent="0.35">
      <c r="A428" s="19" t="s">
        <v>133</v>
      </c>
      <c r="B428" s="390"/>
      <c r="C428" s="20" t="s">
        <v>61</v>
      </c>
      <c r="D428" s="35"/>
      <c r="E428" s="77" t="s">
        <v>170</v>
      </c>
      <c r="F428" s="77" t="s">
        <v>170</v>
      </c>
      <c r="G428" s="77" t="s">
        <v>170</v>
      </c>
      <c r="H428" s="77" t="s">
        <v>170</v>
      </c>
      <c r="I428" s="77" t="s">
        <v>170</v>
      </c>
      <c r="J428" s="77" t="s">
        <v>170</v>
      </c>
      <c r="K428" s="77" t="s">
        <v>170</v>
      </c>
      <c r="L428" s="77" t="s">
        <v>170</v>
      </c>
      <c r="M428" s="77" t="s">
        <v>170</v>
      </c>
      <c r="N428" s="77" t="s">
        <v>170</v>
      </c>
      <c r="O428" s="77" t="s">
        <v>170</v>
      </c>
      <c r="P428" s="77" t="s">
        <v>170</v>
      </c>
      <c r="Q428" s="77" t="s">
        <v>170</v>
      </c>
      <c r="R428" s="77" t="s">
        <v>170</v>
      </c>
      <c r="S428" s="77" t="s">
        <v>170</v>
      </c>
      <c r="T428" s="77" t="s">
        <v>170</v>
      </c>
      <c r="U428" s="77" t="s">
        <v>170</v>
      </c>
    </row>
    <row r="429" spans="1:21" x14ac:dyDescent="0.35">
      <c r="A429" s="19" t="s">
        <v>133</v>
      </c>
      <c r="B429" s="390"/>
      <c r="C429" s="20" t="s">
        <v>62</v>
      </c>
      <c r="D429" s="35"/>
      <c r="E429" s="77" t="s">
        <v>170</v>
      </c>
      <c r="F429" s="77" t="s">
        <v>170</v>
      </c>
      <c r="G429" s="77" t="s">
        <v>170</v>
      </c>
      <c r="H429" s="77" t="s">
        <v>170</v>
      </c>
      <c r="I429" s="77" t="s">
        <v>170</v>
      </c>
      <c r="J429" s="77" t="s">
        <v>170</v>
      </c>
      <c r="K429" s="77" t="s">
        <v>170</v>
      </c>
      <c r="L429" s="77" t="s">
        <v>170</v>
      </c>
      <c r="M429" s="77" t="s">
        <v>170</v>
      </c>
      <c r="N429" s="77" t="s">
        <v>170</v>
      </c>
      <c r="O429" s="77" t="s">
        <v>170</v>
      </c>
      <c r="P429" s="77" t="s">
        <v>170</v>
      </c>
      <c r="Q429" s="77" t="s">
        <v>170</v>
      </c>
      <c r="R429" s="77" t="s">
        <v>170</v>
      </c>
      <c r="S429" s="77" t="s">
        <v>170</v>
      </c>
      <c r="T429" s="77" t="s">
        <v>170</v>
      </c>
      <c r="U429" s="77" t="s">
        <v>170</v>
      </c>
    </row>
    <row r="430" spans="1:21" x14ac:dyDescent="0.35">
      <c r="A430" s="19" t="s">
        <v>133</v>
      </c>
      <c r="B430" s="391"/>
      <c r="C430" s="27" t="s">
        <v>63</v>
      </c>
      <c r="D430" s="38"/>
      <c r="E430" s="77" t="s">
        <v>170</v>
      </c>
      <c r="F430" s="77" t="s">
        <v>170</v>
      </c>
      <c r="G430" s="77" t="s">
        <v>170</v>
      </c>
      <c r="H430" s="77" t="s">
        <v>170</v>
      </c>
      <c r="I430" s="77" t="s">
        <v>170</v>
      </c>
      <c r="J430" s="77" t="s">
        <v>170</v>
      </c>
      <c r="K430" s="77" t="s">
        <v>170</v>
      </c>
      <c r="L430" s="77" t="s">
        <v>170</v>
      </c>
      <c r="M430" s="77" t="s">
        <v>170</v>
      </c>
      <c r="N430" s="77" t="s">
        <v>170</v>
      </c>
      <c r="O430" s="77" t="s">
        <v>170</v>
      </c>
      <c r="P430" s="77" t="s">
        <v>170</v>
      </c>
      <c r="Q430" s="77" t="s">
        <v>170</v>
      </c>
      <c r="R430" s="77" t="s">
        <v>170</v>
      </c>
      <c r="S430" s="77" t="s">
        <v>170</v>
      </c>
      <c r="T430" s="77" t="s">
        <v>170</v>
      </c>
      <c r="U430" s="77" t="s">
        <v>170</v>
      </c>
    </row>
    <row r="431" spans="1:21" x14ac:dyDescent="0.35">
      <c r="A431" s="19" t="s">
        <v>133</v>
      </c>
      <c r="B431" s="390" t="s">
        <v>6</v>
      </c>
      <c r="C431" s="17" t="s">
        <v>59</v>
      </c>
      <c r="D431" s="32"/>
      <c r="E431" s="77" t="s">
        <v>170</v>
      </c>
      <c r="F431" s="77" t="s">
        <v>170</v>
      </c>
      <c r="G431" s="77" t="s">
        <v>170</v>
      </c>
      <c r="H431" s="77" t="s">
        <v>170</v>
      </c>
      <c r="I431" s="77" t="s">
        <v>170</v>
      </c>
      <c r="J431" s="77" t="s">
        <v>170</v>
      </c>
      <c r="K431" s="77" t="s">
        <v>170</v>
      </c>
      <c r="L431" s="77" t="s">
        <v>170</v>
      </c>
      <c r="M431" s="77" t="s">
        <v>170</v>
      </c>
      <c r="N431" s="77" t="s">
        <v>170</v>
      </c>
      <c r="O431" s="77" t="s">
        <v>170</v>
      </c>
      <c r="P431" s="77" t="s">
        <v>170</v>
      </c>
      <c r="Q431" s="77" t="s">
        <v>170</v>
      </c>
      <c r="R431" s="77" t="s">
        <v>170</v>
      </c>
      <c r="S431" s="77" t="s">
        <v>170</v>
      </c>
      <c r="T431" s="77" t="s">
        <v>170</v>
      </c>
      <c r="U431" s="77" t="s">
        <v>170</v>
      </c>
    </row>
    <row r="432" spans="1:21" x14ac:dyDescent="0.35">
      <c r="A432" s="19" t="s">
        <v>133</v>
      </c>
      <c r="B432" s="390"/>
      <c r="C432" s="20" t="s">
        <v>60</v>
      </c>
      <c r="D432" s="34"/>
      <c r="E432" s="77" t="s">
        <v>170</v>
      </c>
      <c r="F432" s="77" t="s">
        <v>170</v>
      </c>
      <c r="G432" s="77" t="s">
        <v>170</v>
      </c>
      <c r="H432" s="77" t="s">
        <v>170</v>
      </c>
      <c r="I432" s="77" t="s">
        <v>170</v>
      </c>
      <c r="J432" s="77" t="s">
        <v>170</v>
      </c>
      <c r="K432" s="77" t="s">
        <v>170</v>
      </c>
      <c r="L432" s="77" t="s">
        <v>170</v>
      </c>
      <c r="M432" s="77" t="s">
        <v>170</v>
      </c>
      <c r="N432" s="77" t="s">
        <v>170</v>
      </c>
      <c r="O432" s="77" t="s">
        <v>170</v>
      </c>
      <c r="P432" s="77" t="s">
        <v>170</v>
      </c>
      <c r="Q432" s="77" t="s">
        <v>170</v>
      </c>
      <c r="R432" s="77" t="s">
        <v>170</v>
      </c>
      <c r="S432" s="77" t="s">
        <v>170</v>
      </c>
      <c r="T432" s="77" t="s">
        <v>170</v>
      </c>
      <c r="U432" s="77" t="s">
        <v>170</v>
      </c>
    </row>
    <row r="433" spans="1:21" x14ac:dyDescent="0.35">
      <c r="A433" s="19" t="s">
        <v>133</v>
      </c>
      <c r="B433" s="390"/>
      <c r="C433" s="20" t="s">
        <v>61</v>
      </c>
      <c r="D433" s="35"/>
      <c r="E433" s="77" t="s">
        <v>170</v>
      </c>
      <c r="F433" s="77" t="s">
        <v>170</v>
      </c>
      <c r="G433" s="77" t="s">
        <v>170</v>
      </c>
      <c r="H433" s="77" t="s">
        <v>170</v>
      </c>
      <c r="I433" s="77" t="s">
        <v>170</v>
      </c>
      <c r="J433" s="77" t="s">
        <v>170</v>
      </c>
      <c r="K433" s="77" t="s">
        <v>170</v>
      </c>
      <c r="L433" s="77" t="s">
        <v>170</v>
      </c>
      <c r="M433" s="77" t="s">
        <v>170</v>
      </c>
      <c r="N433" s="77" t="s">
        <v>170</v>
      </c>
      <c r="O433" s="77" t="s">
        <v>170</v>
      </c>
      <c r="P433" s="77" t="s">
        <v>170</v>
      </c>
      <c r="Q433" s="77" t="s">
        <v>170</v>
      </c>
      <c r="R433" s="77" t="s">
        <v>170</v>
      </c>
      <c r="S433" s="77" t="s">
        <v>170</v>
      </c>
      <c r="T433" s="77" t="s">
        <v>170</v>
      </c>
      <c r="U433" s="77" t="s">
        <v>170</v>
      </c>
    </row>
    <row r="434" spans="1:21" x14ac:dyDescent="0.35">
      <c r="A434" s="19" t="s">
        <v>133</v>
      </c>
      <c r="B434" s="390"/>
      <c r="C434" s="20" t="s">
        <v>62</v>
      </c>
      <c r="D434" s="35"/>
      <c r="E434" s="77" t="s">
        <v>170</v>
      </c>
      <c r="F434" s="77" t="s">
        <v>170</v>
      </c>
      <c r="G434" s="77" t="s">
        <v>170</v>
      </c>
      <c r="H434" s="77" t="s">
        <v>170</v>
      </c>
      <c r="I434" s="77" t="s">
        <v>170</v>
      </c>
      <c r="J434" s="77" t="s">
        <v>170</v>
      </c>
      <c r="K434" s="77" t="s">
        <v>170</v>
      </c>
      <c r="L434" s="77" t="s">
        <v>170</v>
      </c>
      <c r="M434" s="77" t="s">
        <v>170</v>
      </c>
      <c r="N434" s="77" t="s">
        <v>170</v>
      </c>
      <c r="O434" s="77" t="s">
        <v>170</v>
      </c>
      <c r="P434" s="77" t="s">
        <v>170</v>
      </c>
      <c r="Q434" s="77" t="s">
        <v>170</v>
      </c>
      <c r="R434" s="77" t="s">
        <v>170</v>
      </c>
      <c r="S434" s="77" t="s">
        <v>170</v>
      </c>
      <c r="T434" s="77" t="s">
        <v>170</v>
      </c>
      <c r="U434" s="77" t="s">
        <v>170</v>
      </c>
    </row>
    <row r="435" spans="1:21" x14ac:dyDescent="0.35">
      <c r="A435" s="19" t="s">
        <v>133</v>
      </c>
      <c r="B435" s="391"/>
      <c r="C435" s="27" t="s">
        <v>63</v>
      </c>
      <c r="D435" s="38"/>
      <c r="E435" s="77" t="s">
        <v>170</v>
      </c>
      <c r="F435" s="77" t="s">
        <v>170</v>
      </c>
      <c r="G435" s="77" t="s">
        <v>170</v>
      </c>
      <c r="H435" s="77" t="s">
        <v>170</v>
      </c>
      <c r="I435" s="77" t="s">
        <v>170</v>
      </c>
      <c r="J435" s="77" t="s">
        <v>170</v>
      </c>
      <c r="K435" s="77" t="s">
        <v>170</v>
      </c>
      <c r="L435" s="77" t="s">
        <v>170</v>
      </c>
      <c r="M435" s="77" t="s">
        <v>170</v>
      </c>
      <c r="N435" s="77" t="s">
        <v>170</v>
      </c>
      <c r="O435" s="77" t="s">
        <v>170</v>
      </c>
      <c r="P435" s="77" t="s">
        <v>170</v>
      </c>
      <c r="Q435" s="77" t="s">
        <v>170</v>
      </c>
      <c r="R435" s="77" t="s">
        <v>170</v>
      </c>
      <c r="S435" s="77" t="s">
        <v>170</v>
      </c>
      <c r="T435" s="77" t="s">
        <v>170</v>
      </c>
      <c r="U435" s="77" t="s">
        <v>170</v>
      </c>
    </row>
    <row r="436" spans="1:21" x14ac:dyDescent="0.35">
      <c r="A436" s="19" t="s">
        <v>133</v>
      </c>
      <c r="B436" s="393" t="s">
        <v>7</v>
      </c>
      <c r="C436" s="28" t="s">
        <v>59</v>
      </c>
      <c r="D436" s="32"/>
      <c r="E436" s="77" t="s">
        <v>170</v>
      </c>
      <c r="F436" s="77" t="s">
        <v>170</v>
      </c>
      <c r="G436" s="77" t="s">
        <v>170</v>
      </c>
      <c r="H436" s="77" t="s">
        <v>170</v>
      </c>
      <c r="I436" s="77" t="s">
        <v>170</v>
      </c>
      <c r="J436" s="77" t="s">
        <v>170</v>
      </c>
      <c r="K436" s="77" t="s">
        <v>170</v>
      </c>
      <c r="L436" s="77" t="s">
        <v>170</v>
      </c>
      <c r="M436" s="77" t="s">
        <v>170</v>
      </c>
      <c r="N436" s="77" t="s">
        <v>170</v>
      </c>
      <c r="O436" s="77" t="s">
        <v>170</v>
      </c>
      <c r="P436" s="77" t="s">
        <v>170</v>
      </c>
      <c r="Q436" s="77" t="s">
        <v>170</v>
      </c>
      <c r="R436" s="77" t="s">
        <v>170</v>
      </c>
      <c r="S436" s="77" t="s">
        <v>170</v>
      </c>
      <c r="T436" s="77" t="s">
        <v>170</v>
      </c>
      <c r="U436" s="77" t="s">
        <v>170</v>
      </c>
    </row>
    <row r="437" spans="1:21" x14ac:dyDescent="0.35">
      <c r="A437" s="19" t="s">
        <v>133</v>
      </c>
      <c r="B437" s="390"/>
      <c r="C437" s="20" t="s">
        <v>60</v>
      </c>
      <c r="D437" s="34"/>
      <c r="E437" s="77" t="s">
        <v>170</v>
      </c>
      <c r="F437" s="77" t="s">
        <v>170</v>
      </c>
      <c r="G437" s="77" t="s">
        <v>170</v>
      </c>
      <c r="H437" s="77" t="s">
        <v>170</v>
      </c>
      <c r="I437" s="77" t="s">
        <v>170</v>
      </c>
      <c r="J437" s="77" t="s">
        <v>170</v>
      </c>
      <c r="K437" s="77" t="s">
        <v>170</v>
      </c>
      <c r="L437" s="77" t="s">
        <v>170</v>
      </c>
      <c r="M437" s="77" t="s">
        <v>170</v>
      </c>
      <c r="N437" s="77" t="s">
        <v>170</v>
      </c>
      <c r="O437" s="77" t="s">
        <v>170</v>
      </c>
      <c r="P437" s="77" t="s">
        <v>170</v>
      </c>
      <c r="Q437" s="77" t="s">
        <v>170</v>
      </c>
      <c r="R437" s="77" t="s">
        <v>170</v>
      </c>
      <c r="S437" s="77" t="s">
        <v>170</v>
      </c>
      <c r="T437" s="77" t="s">
        <v>170</v>
      </c>
      <c r="U437" s="77" t="s">
        <v>170</v>
      </c>
    </row>
    <row r="438" spans="1:21" x14ac:dyDescent="0.35">
      <c r="A438" s="19" t="s">
        <v>133</v>
      </c>
      <c r="B438" s="390"/>
      <c r="C438" s="20" t="s">
        <v>61</v>
      </c>
      <c r="D438" s="35"/>
      <c r="E438" s="77" t="s">
        <v>170</v>
      </c>
      <c r="F438" s="77" t="s">
        <v>170</v>
      </c>
      <c r="G438" s="77" t="s">
        <v>170</v>
      </c>
      <c r="H438" s="77" t="s">
        <v>170</v>
      </c>
      <c r="I438" s="77" t="s">
        <v>170</v>
      </c>
      <c r="J438" s="77" t="s">
        <v>170</v>
      </c>
      <c r="K438" s="77" t="s">
        <v>170</v>
      </c>
      <c r="L438" s="77" t="s">
        <v>170</v>
      </c>
      <c r="M438" s="77" t="s">
        <v>170</v>
      </c>
      <c r="N438" s="77" t="s">
        <v>170</v>
      </c>
      <c r="O438" s="77" t="s">
        <v>170</v>
      </c>
      <c r="P438" s="77" t="s">
        <v>170</v>
      </c>
      <c r="Q438" s="77" t="s">
        <v>170</v>
      </c>
      <c r="R438" s="77" t="s">
        <v>170</v>
      </c>
      <c r="S438" s="77" t="s">
        <v>170</v>
      </c>
      <c r="T438" s="77" t="s">
        <v>170</v>
      </c>
      <c r="U438" s="77" t="s">
        <v>170</v>
      </c>
    </row>
    <row r="439" spans="1:21" x14ac:dyDescent="0.35">
      <c r="A439" s="19" t="s">
        <v>133</v>
      </c>
      <c r="B439" s="390"/>
      <c r="C439" s="20" t="s">
        <v>62</v>
      </c>
      <c r="D439" s="35"/>
      <c r="E439" s="77" t="s">
        <v>170</v>
      </c>
      <c r="F439" s="77" t="s">
        <v>170</v>
      </c>
      <c r="G439" s="77" t="s">
        <v>170</v>
      </c>
      <c r="H439" s="77" t="s">
        <v>170</v>
      </c>
      <c r="I439" s="77" t="s">
        <v>170</v>
      </c>
      <c r="J439" s="77" t="s">
        <v>170</v>
      </c>
      <c r="K439" s="77" t="s">
        <v>170</v>
      </c>
      <c r="L439" s="77" t="s">
        <v>170</v>
      </c>
      <c r="M439" s="77" t="s">
        <v>170</v>
      </c>
      <c r="N439" s="77" t="s">
        <v>170</v>
      </c>
      <c r="O439" s="77" t="s">
        <v>170</v>
      </c>
      <c r="P439" s="77" t="s">
        <v>170</v>
      </c>
      <c r="Q439" s="77" t="s">
        <v>170</v>
      </c>
      <c r="R439" s="77" t="s">
        <v>170</v>
      </c>
      <c r="S439" s="77" t="s">
        <v>170</v>
      </c>
      <c r="T439" s="77" t="s">
        <v>170</v>
      </c>
      <c r="U439" s="77" t="s">
        <v>170</v>
      </c>
    </row>
    <row r="440" spans="1:21" x14ac:dyDescent="0.35">
      <c r="A440" s="19" t="s">
        <v>133</v>
      </c>
      <c r="B440" s="391"/>
      <c r="C440" s="27" t="s">
        <v>63</v>
      </c>
      <c r="D440" s="38"/>
      <c r="E440" s="77" t="s">
        <v>170</v>
      </c>
      <c r="F440" s="77" t="s">
        <v>170</v>
      </c>
      <c r="G440" s="77" t="s">
        <v>170</v>
      </c>
      <c r="H440" s="77" t="s">
        <v>170</v>
      </c>
      <c r="I440" s="77" t="s">
        <v>170</v>
      </c>
      <c r="J440" s="77" t="s">
        <v>170</v>
      </c>
      <c r="K440" s="77" t="s">
        <v>170</v>
      </c>
      <c r="L440" s="77" t="s">
        <v>170</v>
      </c>
      <c r="M440" s="77" t="s">
        <v>170</v>
      </c>
      <c r="N440" s="77" t="s">
        <v>170</v>
      </c>
      <c r="O440" s="77" t="s">
        <v>170</v>
      </c>
      <c r="P440" s="77" t="s">
        <v>170</v>
      </c>
      <c r="Q440" s="77" t="s">
        <v>170</v>
      </c>
      <c r="R440" s="77" t="s">
        <v>170</v>
      </c>
      <c r="S440" s="77" t="s">
        <v>170</v>
      </c>
      <c r="T440" s="77" t="s">
        <v>170</v>
      </c>
      <c r="U440" s="77" t="s">
        <v>170</v>
      </c>
    </row>
    <row r="441" spans="1:21" x14ac:dyDescent="0.35">
      <c r="A441" s="19" t="s">
        <v>133</v>
      </c>
      <c r="B441" s="393" t="s">
        <v>8</v>
      </c>
      <c r="C441" s="28" t="s">
        <v>59</v>
      </c>
      <c r="D441" s="32"/>
      <c r="E441" s="77" t="s">
        <v>170</v>
      </c>
      <c r="F441" s="77" t="s">
        <v>170</v>
      </c>
      <c r="G441" s="77" t="s">
        <v>170</v>
      </c>
      <c r="H441" s="77" t="s">
        <v>170</v>
      </c>
      <c r="I441" s="77" t="s">
        <v>170</v>
      </c>
      <c r="J441" s="77" t="s">
        <v>170</v>
      </c>
      <c r="K441" s="77" t="s">
        <v>170</v>
      </c>
      <c r="L441" s="77" t="s">
        <v>170</v>
      </c>
      <c r="M441" s="77" t="s">
        <v>170</v>
      </c>
      <c r="N441" s="77" t="s">
        <v>170</v>
      </c>
      <c r="O441" s="77" t="s">
        <v>170</v>
      </c>
      <c r="P441" s="77" t="s">
        <v>170</v>
      </c>
      <c r="Q441" s="77" t="s">
        <v>170</v>
      </c>
      <c r="R441" s="77" t="s">
        <v>170</v>
      </c>
      <c r="S441" s="77" t="s">
        <v>170</v>
      </c>
      <c r="T441" s="77" t="s">
        <v>170</v>
      </c>
      <c r="U441" s="77" t="s">
        <v>170</v>
      </c>
    </row>
    <row r="442" spans="1:21" x14ac:dyDescent="0.35">
      <c r="A442" s="19" t="s">
        <v>133</v>
      </c>
      <c r="B442" s="390"/>
      <c r="C442" s="20" t="s">
        <v>60</v>
      </c>
      <c r="D442" s="34"/>
      <c r="E442" s="77" t="s">
        <v>170</v>
      </c>
      <c r="F442" s="77" t="s">
        <v>170</v>
      </c>
      <c r="G442" s="77" t="s">
        <v>170</v>
      </c>
      <c r="H442" s="77" t="s">
        <v>170</v>
      </c>
      <c r="I442" s="77" t="s">
        <v>170</v>
      </c>
      <c r="J442" s="77" t="s">
        <v>170</v>
      </c>
      <c r="K442" s="77" t="s">
        <v>170</v>
      </c>
      <c r="L442" s="77" t="s">
        <v>170</v>
      </c>
      <c r="M442" s="77" t="s">
        <v>170</v>
      </c>
      <c r="N442" s="77" t="s">
        <v>170</v>
      </c>
      <c r="O442" s="77" t="s">
        <v>170</v>
      </c>
      <c r="P442" s="77" t="s">
        <v>170</v>
      </c>
      <c r="Q442" s="77" t="s">
        <v>170</v>
      </c>
      <c r="R442" s="77" t="s">
        <v>170</v>
      </c>
      <c r="S442" s="77" t="s">
        <v>170</v>
      </c>
      <c r="T442" s="77" t="s">
        <v>170</v>
      </c>
      <c r="U442" s="77" t="s">
        <v>170</v>
      </c>
    </row>
    <row r="443" spans="1:21" x14ac:dyDescent="0.35">
      <c r="A443" s="19" t="s">
        <v>133</v>
      </c>
      <c r="B443" s="390"/>
      <c r="C443" s="20" t="s">
        <v>61</v>
      </c>
      <c r="D443" s="35"/>
      <c r="E443" s="77" t="s">
        <v>170</v>
      </c>
      <c r="F443" s="77" t="s">
        <v>170</v>
      </c>
      <c r="G443" s="77" t="s">
        <v>170</v>
      </c>
      <c r="H443" s="77" t="s">
        <v>170</v>
      </c>
      <c r="I443" s="77" t="s">
        <v>170</v>
      </c>
      <c r="J443" s="77" t="s">
        <v>170</v>
      </c>
      <c r="K443" s="77" t="s">
        <v>170</v>
      </c>
      <c r="L443" s="77" t="s">
        <v>170</v>
      </c>
      <c r="M443" s="77" t="s">
        <v>170</v>
      </c>
      <c r="N443" s="77" t="s">
        <v>170</v>
      </c>
      <c r="O443" s="77" t="s">
        <v>170</v>
      </c>
      <c r="P443" s="77" t="s">
        <v>170</v>
      </c>
      <c r="Q443" s="77" t="s">
        <v>170</v>
      </c>
      <c r="R443" s="77" t="s">
        <v>170</v>
      </c>
      <c r="S443" s="77" t="s">
        <v>170</v>
      </c>
      <c r="T443" s="77" t="s">
        <v>170</v>
      </c>
      <c r="U443" s="77" t="s">
        <v>170</v>
      </c>
    </row>
    <row r="444" spans="1:21" x14ac:dyDescent="0.35">
      <c r="A444" s="19" t="s">
        <v>133</v>
      </c>
      <c r="B444" s="390"/>
      <c r="C444" s="20" t="s">
        <v>62</v>
      </c>
      <c r="D444" s="35"/>
      <c r="E444" s="77" t="s">
        <v>170</v>
      </c>
      <c r="F444" s="77" t="s">
        <v>170</v>
      </c>
      <c r="G444" s="77" t="s">
        <v>170</v>
      </c>
      <c r="H444" s="77" t="s">
        <v>170</v>
      </c>
      <c r="I444" s="77" t="s">
        <v>170</v>
      </c>
      <c r="J444" s="77" t="s">
        <v>170</v>
      </c>
      <c r="K444" s="77" t="s">
        <v>170</v>
      </c>
      <c r="L444" s="77" t="s">
        <v>170</v>
      </c>
      <c r="M444" s="77" t="s">
        <v>170</v>
      </c>
      <c r="N444" s="77" t="s">
        <v>170</v>
      </c>
      <c r="O444" s="77" t="s">
        <v>170</v>
      </c>
      <c r="P444" s="77" t="s">
        <v>170</v>
      </c>
      <c r="Q444" s="77" t="s">
        <v>170</v>
      </c>
      <c r="R444" s="77" t="s">
        <v>170</v>
      </c>
      <c r="S444" s="77" t="s">
        <v>170</v>
      </c>
      <c r="T444" s="77" t="s">
        <v>170</v>
      </c>
      <c r="U444" s="77" t="s">
        <v>170</v>
      </c>
    </row>
    <row r="445" spans="1:21" x14ac:dyDescent="0.35">
      <c r="A445" s="19" t="s">
        <v>133</v>
      </c>
      <c r="B445" s="391"/>
      <c r="C445" s="27" t="s">
        <v>63</v>
      </c>
      <c r="D445" s="38"/>
      <c r="E445" s="77" t="s">
        <v>170</v>
      </c>
      <c r="F445" s="77" t="s">
        <v>170</v>
      </c>
      <c r="G445" s="77" t="s">
        <v>170</v>
      </c>
      <c r="H445" s="77" t="s">
        <v>170</v>
      </c>
      <c r="I445" s="77" t="s">
        <v>170</v>
      </c>
      <c r="J445" s="77" t="s">
        <v>170</v>
      </c>
      <c r="K445" s="77" t="s">
        <v>170</v>
      </c>
      <c r="L445" s="77" t="s">
        <v>170</v>
      </c>
      <c r="M445" s="77" t="s">
        <v>170</v>
      </c>
      <c r="N445" s="77" t="s">
        <v>170</v>
      </c>
      <c r="O445" s="77" t="s">
        <v>170</v>
      </c>
      <c r="P445" s="77" t="s">
        <v>170</v>
      </c>
      <c r="Q445" s="77" t="s">
        <v>170</v>
      </c>
      <c r="R445" s="77" t="s">
        <v>170</v>
      </c>
      <c r="S445" s="77" t="s">
        <v>170</v>
      </c>
      <c r="T445" s="77" t="s">
        <v>170</v>
      </c>
      <c r="U445" s="77" t="s">
        <v>170</v>
      </c>
    </row>
    <row r="446" spans="1:21" x14ac:dyDescent="0.35">
      <c r="A446" s="19" t="s">
        <v>133</v>
      </c>
      <c r="B446" s="393" t="s">
        <v>9</v>
      </c>
      <c r="C446" s="28" t="s">
        <v>59</v>
      </c>
      <c r="D446" s="32"/>
      <c r="E446" s="77" t="s">
        <v>170</v>
      </c>
      <c r="F446" s="77" t="s">
        <v>170</v>
      </c>
      <c r="G446" s="77" t="s">
        <v>170</v>
      </c>
      <c r="H446" s="77" t="s">
        <v>170</v>
      </c>
      <c r="I446" s="77" t="s">
        <v>170</v>
      </c>
      <c r="J446" s="77" t="s">
        <v>170</v>
      </c>
      <c r="K446" s="77" t="s">
        <v>170</v>
      </c>
      <c r="L446" s="77" t="s">
        <v>170</v>
      </c>
      <c r="M446" s="77" t="s">
        <v>170</v>
      </c>
      <c r="N446" s="77" t="s">
        <v>170</v>
      </c>
      <c r="O446" s="77" t="s">
        <v>170</v>
      </c>
      <c r="P446" s="77" t="s">
        <v>170</v>
      </c>
      <c r="Q446" s="77" t="s">
        <v>170</v>
      </c>
      <c r="R446" s="77" t="s">
        <v>170</v>
      </c>
      <c r="S446" s="77" t="s">
        <v>170</v>
      </c>
      <c r="T446" s="77" t="s">
        <v>170</v>
      </c>
      <c r="U446" s="77" t="s">
        <v>170</v>
      </c>
    </row>
    <row r="447" spans="1:21" x14ac:dyDescent="0.35">
      <c r="A447" s="19" t="s">
        <v>133</v>
      </c>
      <c r="B447" s="390"/>
      <c r="C447" s="20" t="s">
        <v>60</v>
      </c>
      <c r="D447" s="34"/>
      <c r="E447" s="77" t="s">
        <v>170</v>
      </c>
      <c r="F447" s="77" t="s">
        <v>170</v>
      </c>
      <c r="G447" s="77" t="s">
        <v>170</v>
      </c>
      <c r="H447" s="77" t="s">
        <v>170</v>
      </c>
      <c r="I447" s="77" t="s">
        <v>170</v>
      </c>
      <c r="J447" s="77" t="s">
        <v>170</v>
      </c>
      <c r="K447" s="77" t="s">
        <v>170</v>
      </c>
      <c r="L447" s="77" t="s">
        <v>170</v>
      </c>
      <c r="M447" s="77" t="s">
        <v>170</v>
      </c>
      <c r="N447" s="77" t="s">
        <v>170</v>
      </c>
      <c r="O447" s="77" t="s">
        <v>170</v>
      </c>
      <c r="P447" s="77" t="s">
        <v>170</v>
      </c>
      <c r="Q447" s="77" t="s">
        <v>170</v>
      </c>
      <c r="R447" s="77" t="s">
        <v>170</v>
      </c>
      <c r="S447" s="77" t="s">
        <v>170</v>
      </c>
      <c r="T447" s="77" t="s">
        <v>170</v>
      </c>
      <c r="U447" s="77" t="s">
        <v>170</v>
      </c>
    </row>
    <row r="448" spans="1:21" x14ac:dyDescent="0.35">
      <c r="A448" s="19" t="s">
        <v>133</v>
      </c>
      <c r="B448" s="390"/>
      <c r="C448" s="20" t="s">
        <v>61</v>
      </c>
      <c r="D448" s="35"/>
      <c r="E448" s="77" t="s">
        <v>170</v>
      </c>
      <c r="F448" s="77" t="s">
        <v>170</v>
      </c>
      <c r="G448" s="77" t="s">
        <v>170</v>
      </c>
      <c r="H448" s="77" t="s">
        <v>170</v>
      </c>
      <c r="I448" s="77" t="s">
        <v>170</v>
      </c>
      <c r="J448" s="77" t="s">
        <v>170</v>
      </c>
      <c r="K448" s="77" t="s">
        <v>170</v>
      </c>
      <c r="L448" s="77" t="s">
        <v>170</v>
      </c>
      <c r="M448" s="77" t="s">
        <v>170</v>
      </c>
      <c r="N448" s="77" t="s">
        <v>170</v>
      </c>
      <c r="O448" s="77" t="s">
        <v>170</v>
      </c>
      <c r="P448" s="77" t="s">
        <v>170</v>
      </c>
      <c r="Q448" s="77" t="s">
        <v>170</v>
      </c>
      <c r="R448" s="77" t="s">
        <v>170</v>
      </c>
      <c r="S448" s="77" t="s">
        <v>170</v>
      </c>
      <c r="T448" s="77" t="s">
        <v>170</v>
      </c>
      <c r="U448" s="77" t="s">
        <v>170</v>
      </c>
    </row>
    <row r="449" spans="1:21" x14ac:dyDescent="0.35">
      <c r="A449" s="19" t="s">
        <v>133</v>
      </c>
      <c r="B449" s="390"/>
      <c r="C449" s="20" t="s">
        <v>62</v>
      </c>
      <c r="D449" s="35"/>
      <c r="E449" s="77" t="s">
        <v>170</v>
      </c>
      <c r="F449" s="77" t="s">
        <v>170</v>
      </c>
      <c r="G449" s="77" t="s">
        <v>170</v>
      </c>
      <c r="H449" s="77" t="s">
        <v>170</v>
      </c>
      <c r="I449" s="77" t="s">
        <v>170</v>
      </c>
      <c r="J449" s="77" t="s">
        <v>170</v>
      </c>
      <c r="K449" s="77" t="s">
        <v>170</v>
      </c>
      <c r="L449" s="77" t="s">
        <v>170</v>
      </c>
      <c r="M449" s="77" t="s">
        <v>170</v>
      </c>
      <c r="N449" s="77" t="s">
        <v>170</v>
      </c>
      <c r="O449" s="77" t="s">
        <v>170</v>
      </c>
      <c r="P449" s="77" t="s">
        <v>170</v>
      </c>
      <c r="Q449" s="77" t="s">
        <v>170</v>
      </c>
      <c r="R449" s="77" t="s">
        <v>170</v>
      </c>
      <c r="S449" s="77" t="s">
        <v>170</v>
      </c>
      <c r="T449" s="77" t="s">
        <v>170</v>
      </c>
      <c r="U449" s="77" t="s">
        <v>170</v>
      </c>
    </row>
    <row r="450" spans="1:21" x14ac:dyDescent="0.35">
      <c r="A450" s="19" t="s">
        <v>133</v>
      </c>
      <c r="B450" s="391"/>
      <c r="C450" s="27" t="s">
        <v>63</v>
      </c>
      <c r="D450" s="38"/>
      <c r="E450" s="77" t="s">
        <v>170</v>
      </c>
      <c r="F450" s="77" t="s">
        <v>170</v>
      </c>
      <c r="G450" s="77" t="s">
        <v>170</v>
      </c>
      <c r="H450" s="77" t="s">
        <v>170</v>
      </c>
      <c r="I450" s="77" t="s">
        <v>170</v>
      </c>
      <c r="J450" s="77" t="s">
        <v>170</v>
      </c>
      <c r="K450" s="77" t="s">
        <v>170</v>
      </c>
      <c r="L450" s="77" t="s">
        <v>170</v>
      </c>
      <c r="M450" s="77" t="s">
        <v>170</v>
      </c>
      <c r="N450" s="77" t="s">
        <v>170</v>
      </c>
      <c r="O450" s="77" t="s">
        <v>170</v>
      </c>
      <c r="P450" s="77" t="s">
        <v>170</v>
      </c>
      <c r="Q450" s="77" t="s">
        <v>170</v>
      </c>
      <c r="R450" s="77" t="s">
        <v>170</v>
      </c>
      <c r="S450" s="77" t="s">
        <v>170</v>
      </c>
      <c r="T450" s="77" t="s">
        <v>170</v>
      </c>
      <c r="U450" s="77" t="s">
        <v>170</v>
      </c>
    </row>
    <row r="451" spans="1:21" x14ac:dyDescent="0.35">
      <c r="A451" s="19" t="s">
        <v>133</v>
      </c>
      <c r="B451" s="393" t="s">
        <v>1</v>
      </c>
      <c r="C451" s="28" t="s">
        <v>59</v>
      </c>
      <c r="D451" s="32"/>
      <c r="E451" s="77" t="s">
        <v>170</v>
      </c>
      <c r="F451" s="77" t="s">
        <v>170</v>
      </c>
      <c r="G451" s="77" t="s">
        <v>170</v>
      </c>
      <c r="H451" s="77" t="s">
        <v>170</v>
      </c>
      <c r="I451" s="77" t="s">
        <v>170</v>
      </c>
      <c r="J451" s="77" t="s">
        <v>170</v>
      </c>
      <c r="K451" s="77" t="s">
        <v>170</v>
      </c>
      <c r="L451" s="77" t="s">
        <v>170</v>
      </c>
      <c r="M451" s="77" t="s">
        <v>170</v>
      </c>
      <c r="N451" s="77" t="s">
        <v>170</v>
      </c>
      <c r="O451" s="77" t="s">
        <v>170</v>
      </c>
      <c r="P451" s="77" t="s">
        <v>170</v>
      </c>
      <c r="Q451" s="77" t="s">
        <v>170</v>
      </c>
      <c r="R451" s="77" t="s">
        <v>170</v>
      </c>
      <c r="S451" s="77" t="s">
        <v>170</v>
      </c>
      <c r="T451" s="77" t="s">
        <v>170</v>
      </c>
      <c r="U451" s="77" t="s">
        <v>170</v>
      </c>
    </row>
    <row r="452" spans="1:21" x14ac:dyDescent="0.35">
      <c r="A452" s="19" t="s">
        <v>133</v>
      </c>
      <c r="B452" s="390"/>
      <c r="C452" s="20" t="s">
        <v>60</v>
      </c>
      <c r="D452" s="34"/>
      <c r="E452" s="77" t="s">
        <v>170</v>
      </c>
      <c r="F452" s="77" t="s">
        <v>170</v>
      </c>
      <c r="G452" s="77" t="s">
        <v>170</v>
      </c>
      <c r="H452" s="77" t="s">
        <v>170</v>
      </c>
      <c r="I452" s="77" t="s">
        <v>170</v>
      </c>
      <c r="J452" s="77" t="s">
        <v>170</v>
      </c>
      <c r="K452" s="77" t="s">
        <v>170</v>
      </c>
      <c r="L452" s="77" t="s">
        <v>170</v>
      </c>
      <c r="M452" s="77" t="s">
        <v>170</v>
      </c>
      <c r="N452" s="77" t="s">
        <v>170</v>
      </c>
      <c r="O452" s="77" t="s">
        <v>170</v>
      </c>
      <c r="P452" s="77" t="s">
        <v>170</v>
      </c>
      <c r="Q452" s="77" t="s">
        <v>170</v>
      </c>
      <c r="R452" s="77" t="s">
        <v>170</v>
      </c>
      <c r="S452" s="77" t="s">
        <v>170</v>
      </c>
      <c r="T452" s="77" t="s">
        <v>170</v>
      </c>
      <c r="U452" s="77" t="s">
        <v>170</v>
      </c>
    </row>
    <row r="453" spans="1:21" x14ac:dyDescent="0.35">
      <c r="A453" s="19" t="s">
        <v>133</v>
      </c>
      <c r="B453" s="390"/>
      <c r="C453" s="20" t="s">
        <v>61</v>
      </c>
      <c r="D453" s="35"/>
      <c r="E453" s="77" t="s">
        <v>170</v>
      </c>
      <c r="F453" s="77" t="s">
        <v>170</v>
      </c>
      <c r="G453" s="77" t="s">
        <v>170</v>
      </c>
      <c r="H453" s="77" t="s">
        <v>170</v>
      </c>
      <c r="I453" s="77" t="s">
        <v>170</v>
      </c>
      <c r="J453" s="77" t="s">
        <v>170</v>
      </c>
      <c r="K453" s="77" t="s">
        <v>170</v>
      </c>
      <c r="L453" s="77" t="s">
        <v>170</v>
      </c>
      <c r="M453" s="77" t="s">
        <v>170</v>
      </c>
      <c r="N453" s="77" t="s">
        <v>170</v>
      </c>
      <c r="O453" s="77" t="s">
        <v>170</v>
      </c>
      <c r="P453" s="77" t="s">
        <v>170</v>
      </c>
      <c r="Q453" s="77" t="s">
        <v>170</v>
      </c>
      <c r="R453" s="77" t="s">
        <v>170</v>
      </c>
      <c r="S453" s="77" t="s">
        <v>170</v>
      </c>
      <c r="T453" s="77" t="s">
        <v>170</v>
      </c>
      <c r="U453" s="77" t="s">
        <v>170</v>
      </c>
    </row>
    <row r="454" spans="1:21" x14ac:dyDescent="0.35">
      <c r="A454" s="19" t="s">
        <v>133</v>
      </c>
      <c r="B454" s="390"/>
      <c r="C454" s="20" t="s">
        <v>62</v>
      </c>
      <c r="D454" s="35"/>
      <c r="E454" s="77" t="s">
        <v>170</v>
      </c>
      <c r="F454" s="77" t="s">
        <v>170</v>
      </c>
      <c r="G454" s="77" t="s">
        <v>170</v>
      </c>
      <c r="H454" s="77" t="s">
        <v>170</v>
      </c>
      <c r="I454" s="77" t="s">
        <v>170</v>
      </c>
      <c r="J454" s="77" t="s">
        <v>170</v>
      </c>
      <c r="K454" s="77" t="s">
        <v>170</v>
      </c>
      <c r="L454" s="77" t="s">
        <v>170</v>
      </c>
      <c r="M454" s="77" t="s">
        <v>170</v>
      </c>
      <c r="N454" s="77" t="s">
        <v>170</v>
      </c>
      <c r="O454" s="77" t="s">
        <v>170</v>
      </c>
      <c r="P454" s="77" t="s">
        <v>170</v>
      </c>
      <c r="Q454" s="77" t="s">
        <v>170</v>
      </c>
      <c r="R454" s="77" t="s">
        <v>170</v>
      </c>
      <c r="S454" s="77" t="s">
        <v>170</v>
      </c>
      <c r="T454" s="77" t="s">
        <v>170</v>
      </c>
      <c r="U454" s="77" t="s">
        <v>170</v>
      </c>
    </row>
    <row r="455" spans="1:21" x14ac:dyDescent="0.35">
      <c r="A455" s="19" t="s">
        <v>133</v>
      </c>
      <c r="B455" s="391"/>
      <c r="C455" s="27" t="s">
        <v>63</v>
      </c>
      <c r="D455" s="38"/>
      <c r="E455" s="77" t="s">
        <v>170</v>
      </c>
      <c r="F455" s="77" t="s">
        <v>170</v>
      </c>
      <c r="G455" s="77" t="s">
        <v>170</v>
      </c>
      <c r="H455" s="77" t="s">
        <v>170</v>
      </c>
      <c r="I455" s="77" t="s">
        <v>170</v>
      </c>
      <c r="J455" s="77" t="s">
        <v>170</v>
      </c>
      <c r="K455" s="77" t="s">
        <v>170</v>
      </c>
      <c r="L455" s="77" t="s">
        <v>170</v>
      </c>
      <c r="M455" s="77" t="s">
        <v>170</v>
      </c>
      <c r="N455" s="77" t="s">
        <v>170</v>
      </c>
      <c r="O455" s="77" t="s">
        <v>170</v>
      </c>
      <c r="P455" s="77" t="s">
        <v>170</v>
      </c>
      <c r="Q455" s="77" t="s">
        <v>170</v>
      </c>
      <c r="R455" s="77" t="s">
        <v>170</v>
      </c>
      <c r="S455" s="77" t="s">
        <v>170</v>
      </c>
      <c r="T455" s="77" t="s">
        <v>170</v>
      </c>
      <c r="U455" s="77" t="s">
        <v>170</v>
      </c>
    </row>
    <row r="456" spans="1:21" x14ac:dyDescent="0.35">
      <c r="A456" s="19" t="s">
        <v>133</v>
      </c>
      <c r="B456" s="393" t="s">
        <v>166</v>
      </c>
      <c r="C456" s="28" t="s">
        <v>59</v>
      </c>
      <c r="D456" s="32"/>
      <c r="E456" s="77" t="s">
        <v>170</v>
      </c>
      <c r="F456" s="77" t="s">
        <v>170</v>
      </c>
      <c r="G456" s="77" t="s">
        <v>170</v>
      </c>
      <c r="H456" s="77" t="s">
        <v>170</v>
      </c>
      <c r="I456" s="77" t="s">
        <v>170</v>
      </c>
      <c r="J456" s="77" t="s">
        <v>170</v>
      </c>
      <c r="K456" s="77" t="s">
        <v>170</v>
      </c>
      <c r="L456" s="77" t="s">
        <v>170</v>
      </c>
      <c r="M456" s="77" t="s">
        <v>170</v>
      </c>
      <c r="N456" s="77" t="s">
        <v>170</v>
      </c>
      <c r="O456" s="77" t="s">
        <v>170</v>
      </c>
      <c r="P456" s="77" t="s">
        <v>170</v>
      </c>
      <c r="Q456" s="77" t="s">
        <v>170</v>
      </c>
      <c r="R456" s="77" t="s">
        <v>170</v>
      </c>
      <c r="S456" s="77" t="s">
        <v>170</v>
      </c>
      <c r="T456" s="77" t="s">
        <v>170</v>
      </c>
      <c r="U456" s="77" t="s">
        <v>170</v>
      </c>
    </row>
    <row r="457" spans="1:21" x14ac:dyDescent="0.35">
      <c r="A457" s="19" t="s">
        <v>133</v>
      </c>
      <c r="B457" s="390"/>
      <c r="C457" s="20" t="s">
        <v>60</v>
      </c>
      <c r="D457" s="34"/>
      <c r="E457" s="77" t="s">
        <v>170</v>
      </c>
      <c r="F457" s="77" t="s">
        <v>170</v>
      </c>
      <c r="G457" s="77" t="s">
        <v>170</v>
      </c>
      <c r="H457" s="77" t="s">
        <v>170</v>
      </c>
      <c r="I457" s="77" t="s">
        <v>170</v>
      </c>
      <c r="J457" s="77" t="s">
        <v>170</v>
      </c>
      <c r="K457" s="77" t="s">
        <v>170</v>
      </c>
      <c r="L457" s="77" t="s">
        <v>170</v>
      </c>
      <c r="M457" s="77" t="s">
        <v>170</v>
      </c>
      <c r="N457" s="77" t="s">
        <v>170</v>
      </c>
      <c r="O457" s="77" t="s">
        <v>170</v>
      </c>
      <c r="P457" s="77" t="s">
        <v>170</v>
      </c>
      <c r="Q457" s="77" t="s">
        <v>170</v>
      </c>
      <c r="R457" s="77" t="s">
        <v>170</v>
      </c>
      <c r="S457" s="77" t="s">
        <v>170</v>
      </c>
      <c r="T457" s="77" t="s">
        <v>170</v>
      </c>
      <c r="U457" s="77" t="s">
        <v>170</v>
      </c>
    </row>
    <row r="458" spans="1:21" x14ac:dyDescent="0.35">
      <c r="A458" s="19" t="s">
        <v>133</v>
      </c>
      <c r="B458" s="390"/>
      <c r="C458" s="20" t="s">
        <v>61</v>
      </c>
      <c r="D458" s="35"/>
      <c r="E458" s="77" t="s">
        <v>170</v>
      </c>
      <c r="F458" s="77" t="s">
        <v>170</v>
      </c>
      <c r="G458" s="77" t="s">
        <v>170</v>
      </c>
      <c r="H458" s="77" t="s">
        <v>170</v>
      </c>
      <c r="I458" s="77" t="s">
        <v>170</v>
      </c>
      <c r="J458" s="77" t="s">
        <v>170</v>
      </c>
      <c r="K458" s="77" t="s">
        <v>170</v>
      </c>
      <c r="L458" s="77" t="s">
        <v>170</v>
      </c>
      <c r="M458" s="77" t="s">
        <v>170</v>
      </c>
      <c r="N458" s="77" t="s">
        <v>170</v>
      </c>
      <c r="O458" s="77" t="s">
        <v>170</v>
      </c>
      <c r="P458" s="77" t="s">
        <v>170</v>
      </c>
      <c r="Q458" s="77" t="s">
        <v>170</v>
      </c>
      <c r="R458" s="77" t="s">
        <v>170</v>
      </c>
      <c r="S458" s="77" t="s">
        <v>170</v>
      </c>
      <c r="T458" s="77" t="s">
        <v>170</v>
      </c>
      <c r="U458" s="77" t="s">
        <v>170</v>
      </c>
    </row>
    <row r="459" spans="1:21" x14ac:dyDescent="0.35">
      <c r="A459" s="19" t="s">
        <v>133</v>
      </c>
      <c r="B459" s="390"/>
      <c r="C459" s="20" t="s">
        <v>62</v>
      </c>
      <c r="D459" s="35"/>
      <c r="E459" s="77" t="s">
        <v>170</v>
      </c>
      <c r="F459" s="77" t="s">
        <v>170</v>
      </c>
      <c r="G459" s="77" t="s">
        <v>170</v>
      </c>
      <c r="H459" s="77" t="s">
        <v>170</v>
      </c>
      <c r="I459" s="77" t="s">
        <v>170</v>
      </c>
      <c r="J459" s="77" t="s">
        <v>170</v>
      </c>
      <c r="K459" s="77" t="s">
        <v>170</v>
      </c>
      <c r="L459" s="77" t="s">
        <v>170</v>
      </c>
      <c r="M459" s="77" t="s">
        <v>170</v>
      </c>
      <c r="N459" s="77" t="s">
        <v>170</v>
      </c>
      <c r="O459" s="77" t="s">
        <v>170</v>
      </c>
      <c r="P459" s="77" t="s">
        <v>170</v>
      </c>
      <c r="Q459" s="77" t="s">
        <v>170</v>
      </c>
      <c r="R459" s="77" t="s">
        <v>170</v>
      </c>
      <c r="S459" s="77" t="s">
        <v>170</v>
      </c>
      <c r="T459" s="77" t="s">
        <v>170</v>
      </c>
      <c r="U459" s="77" t="s">
        <v>170</v>
      </c>
    </row>
    <row r="460" spans="1:21" x14ac:dyDescent="0.35">
      <c r="A460" s="19" t="s">
        <v>133</v>
      </c>
      <c r="B460" s="391"/>
      <c r="C460" s="27" t="s">
        <v>63</v>
      </c>
      <c r="D460" s="38"/>
      <c r="E460" s="77" t="s">
        <v>170</v>
      </c>
      <c r="F460" s="77" t="s">
        <v>170</v>
      </c>
      <c r="G460" s="77" t="s">
        <v>170</v>
      </c>
      <c r="H460" s="77" t="s">
        <v>170</v>
      </c>
      <c r="I460" s="77" t="s">
        <v>170</v>
      </c>
      <c r="J460" s="77" t="s">
        <v>170</v>
      </c>
      <c r="K460" s="77" t="s">
        <v>170</v>
      </c>
      <c r="L460" s="77" t="s">
        <v>170</v>
      </c>
      <c r="M460" s="77" t="s">
        <v>170</v>
      </c>
      <c r="N460" s="77" t="s">
        <v>170</v>
      </c>
      <c r="O460" s="77" t="s">
        <v>170</v>
      </c>
      <c r="P460" s="77" t="s">
        <v>170</v>
      </c>
      <c r="Q460" s="77" t="s">
        <v>170</v>
      </c>
      <c r="R460" s="77" t="s">
        <v>170</v>
      </c>
      <c r="S460" s="77" t="s">
        <v>170</v>
      </c>
      <c r="T460" s="77" t="s">
        <v>170</v>
      </c>
      <c r="U460" s="77" t="s">
        <v>170</v>
      </c>
    </row>
    <row r="461" spans="1:21" x14ac:dyDescent="0.35">
      <c r="A461" s="19" t="s">
        <v>133</v>
      </c>
      <c r="B461" s="393" t="s">
        <v>11</v>
      </c>
      <c r="C461" s="28" t="s">
        <v>59</v>
      </c>
      <c r="D461" s="32"/>
      <c r="E461" s="77" t="s">
        <v>170</v>
      </c>
      <c r="F461" s="77" t="s">
        <v>170</v>
      </c>
      <c r="G461" s="77" t="s">
        <v>170</v>
      </c>
      <c r="H461" s="77" t="s">
        <v>170</v>
      </c>
      <c r="I461" s="77" t="s">
        <v>170</v>
      </c>
      <c r="J461" s="77" t="s">
        <v>170</v>
      </c>
      <c r="K461" s="77" t="s">
        <v>170</v>
      </c>
      <c r="L461" s="77" t="s">
        <v>170</v>
      </c>
      <c r="M461" s="77" t="s">
        <v>170</v>
      </c>
      <c r="N461" s="77" t="s">
        <v>170</v>
      </c>
      <c r="O461" s="77" t="s">
        <v>170</v>
      </c>
      <c r="P461" s="77" t="s">
        <v>170</v>
      </c>
      <c r="Q461" s="77" t="s">
        <v>170</v>
      </c>
      <c r="R461" s="77" t="s">
        <v>170</v>
      </c>
      <c r="S461" s="77" t="s">
        <v>170</v>
      </c>
      <c r="T461" s="77" t="s">
        <v>170</v>
      </c>
      <c r="U461" s="77" t="s">
        <v>170</v>
      </c>
    </row>
    <row r="462" spans="1:21" x14ac:dyDescent="0.35">
      <c r="A462" s="19" t="s">
        <v>133</v>
      </c>
      <c r="B462" s="390"/>
      <c r="C462" s="20" t="s">
        <v>60</v>
      </c>
      <c r="D462" s="34"/>
      <c r="E462" s="77" t="s">
        <v>170</v>
      </c>
      <c r="F462" s="77" t="s">
        <v>170</v>
      </c>
      <c r="G462" s="77" t="s">
        <v>170</v>
      </c>
      <c r="H462" s="77" t="s">
        <v>170</v>
      </c>
      <c r="I462" s="77" t="s">
        <v>170</v>
      </c>
      <c r="J462" s="77" t="s">
        <v>170</v>
      </c>
      <c r="K462" s="77" t="s">
        <v>170</v>
      </c>
      <c r="L462" s="77" t="s">
        <v>170</v>
      </c>
      <c r="M462" s="77" t="s">
        <v>170</v>
      </c>
      <c r="N462" s="77" t="s">
        <v>170</v>
      </c>
      <c r="O462" s="77" t="s">
        <v>170</v>
      </c>
      <c r="P462" s="77" t="s">
        <v>170</v>
      </c>
      <c r="Q462" s="77" t="s">
        <v>170</v>
      </c>
      <c r="R462" s="77" t="s">
        <v>170</v>
      </c>
      <c r="S462" s="77" t="s">
        <v>170</v>
      </c>
      <c r="T462" s="77" t="s">
        <v>170</v>
      </c>
      <c r="U462" s="77" t="s">
        <v>170</v>
      </c>
    </row>
    <row r="463" spans="1:21" x14ac:dyDescent="0.35">
      <c r="A463" s="19" t="s">
        <v>133</v>
      </c>
      <c r="B463" s="390"/>
      <c r="C463" s="20" t="s">
        <v>61</v>
      </c>
      <c r="D463" s="35"/>
      <c r="E463" s="77" t="s">
        <v>170</v>
      </c>
      <c r="F463" s="77" t="s">
        <v>170</v>
      </c>
      <c r="G463" s="77" t="s">
        <v>170</v>
      </c>
      <c r="H463" s="77" t="s">
        <v>170</v>
      </c>
      <c r="I463" s="77" t="s">
        <v>170</v>
      </c>
      <c r="J463" s="77" t="s">
        <v>170</v>
      </c>
      <c r="K463" s="77" t="s">
        <v>170</v>
      </c>
      <c r="L463" s="77" t="s">
        <v>170</v>
      </c>
      <c r="M463" s="77" t="s">
        <v>170</v>
      </c>
      <c r="N463" s="77" t="s">
        <v>170</v>
      </c>
      <c r="O463" s="77" t="s">
        <v>170</v>
      </c>
      <c r="P463" s="77" t="s">
        <v>170</v>
      </c>
      <c r="Q463" s="77" t="s">
        <v>170</v>
      </c>
      <c r="R463" s="77" t="s">
        <v>170</v>
      </c>
      <c r="S463" s="77" t="s">
        <v>170</v>
      </c>
      <c r="T463" s="77" t="s">
        <v>170</v>
      </c>
      <c r="U463" s="77" t="s">
        <v>170</v>
      </c>
    </row>
    <row r="464" spans="1:21" x14ac:dyDescent="0.35">
      <c r="A464" s="19" t="s">
        <v>133</v>
      </c>
      <c r="B464" s="390"/>
      <c r="C464" s="20" t="s">
        <v>62</v>
      </c>
      <c r="D464" s="35"/>
      <c r="E464" s="77" t="s">
        <v>170</v>
      </c>
      <c r="F464" s="77" t="s">
        <v>170</v>
      </c>
      <c r="G464" s="77" t="s">
        <v>170</v>
      </c>
      <c r="H464" s="77" t="s">
        <v>170</v>
      </c>
      <c r="I464" s="77" t="s">
        <v>170</v>
      </c>
      <c r="J464" s="77" t="s">
        <v>170</v>
      </c>
      <c r="K464" s="77" t="s">
        <v>170</v>
      </c>
      <c r="L464" s="77" t="s">
        <v>170</v>
      </c>
      <c r="M464" s="77" t="s">
        <v>170</v>
      </c>
      <c r="N464" s="77" t="s">
        <v>170</v>
      </c>
      <c r="O464" s="77" t="s">
        <v>170</v>
      </c>
      <c r="P464" s="77" t="s">
        <v>170</v>
      </c>
      <c r="Q464" s="77" t="s">
        <v>170</v>
      </c>
      <c r="R464" s="77" t="s">
        <v>170</v>
      </c>
      <c r="S464" s="77" t="s">
        <v>170</v>
      </c>
      <c r="T464" s="77" t="s">
        <v>170</v>
      </c>
      <c r="U464" s="77" t="s">
        <v>170</v>
      </c>
    </row>
    <row r="465" spans="1:21" x14ac:dyDescent="0.35">
      <c r="A465" s="19" t="s">
        <v>133</v>
      </c>
      <c r="B465" s="391"/>
      <c r="C465" s="27" t="s">
        <v>63</v>
      </c>
      <c r="D465" s="38"/>
      <c r="E465" s="77" t="s">
        <v>170</v>
      </c>
      <c r="F465" s="77" t="s">
        <v>170</v>
      </c>
      <c r="G465" s="77" t="s">
        <v>170</v>
      </c>
      <c r="H465" s="77" t="s">
        <v>170</v>
      </c>
      <c r="I465" s="77" t="s">
        <v>170</v>
      </c>
      <c r="J465" s="77" t="s">
        <v>170</v>
      </c>
      <c r="K465" s="77" t="s">
        <v>170</v>
      </c>
      <c r="L465" s="77" t="s">
        <v>170</v>
      </c>
      <c r="M465" s="77" t="s">
        <v>170</v>
      </c>
      <c r="N465" s="77" t="s">
        <v>170</v>
      </c>
      <c r="O465" s="77" t="s">
        <v>170</v>
      </c>
      <c r="P465" s="77" t="s">
        <v>170</v>
      </c>
      <c r="Q465" s="77" t="s">
        <v>170</v>
      </c>
      <c r="R465" s="77" t="s">
        <v>170</v>
      </c>
      <c r="S465" s="77" t="s">
        <v>170</v>
      </c>
      <c r="T465" s="77" t="s">
        <v>170</v>
      </c>
      <c r="U465" s="77" t="s">
        <v>170</v>
      </c>
    </row>
    <row r="466" spans="1:21" x14ac:dyDescent="0.35">
      <c r="A466" s="19" t="s">
        <v>133</v>
      </c>
      <c r="B466" s="393" t="s">
        <v>12</v>
      </c>
      <c r="C466" s="28" t="s">
        <v>59</v>
      </c>
      <c r="D466" s="36"/>
      <c r="E466" s="77" t="s">
        <v>170</v>
      </c>
      <c r="F466" s="77" t="s">
        <v>170</v>
      </c>
      <c r="G466" s="77" t="s">
        <v>170</v>
      </c>
      <c r="H466" s="77" t="s">
        <v>170</v>
      </c>
      <c r="I466" s="77" t="s">
        <v>170</v>
      </c>
      <c r="J466" s="77" t="s">
        <v>170</v>
      </c>
      <c r="K466" s="77" t="s">
        <v>170</v>
      </c>
      <c r="L466" s="77" t="s">
        <v>170</v>
      </c>
      <c r="M466" s="77" t="s">
        <v>170</v>
      </c>
      <c r="N466" s="77" t="s">
        <v>170</v>
      </c>
      <c r="O466" s="77" t="s">
        <v>170</v>
      </c>
      <c r="P466" s="77" t="s">
        <v>170</v>
      </c>
      <c r="Q466" s="77" t="s">
        <v>170</v>
      </c>
      <c r="R466" s="77" t="s">
        <v>170</v>
      </c>
      <c r="S466" s="77" t="s">
        <v>170</v>
      </c>
      <c r="T466" s="77" t="s">
        <v>170</v>
      </c>
      <c r="U466" s="77" t="s">
        <v>170</v>
      </c>
    </row>
    <row r="467" spans="1:21" x14ac:dyDescent="0.35">
      <c r="A467" s="19" t="s">
        <v>133</v>
      </c>
      <c r="B467" s="390"/>
      <c r="C467" s="20" t="s">
        <v>60</v>
      </c>
      <c r="D467" s="35"/>
      <c r="E467" s="77" t="s">
        <v>170</v>
      </c>
      <c r="F467" s="77" t="s">
        <v>170</v>
      </c>
      <c r="G467" s="77" t="s">
        <v>170</v>
      </c>
      <c r="H467" s="77" t="s">
        <v>170</v>
      </c>
      <c r="I467" s="77" t="s">
        <v>170</v>
      </c>
      <c r="J467" s="77" t="s">
        <v>170</v>
      </c>
      <c r="K467" s="77" t="s">
        <v>170</v>
      </c>
      <c r="L467" s="77" t="s">
        <v>170</v>
      </c>
      <c r="M467" s="77" t="s">
        <v>170</v>
      </c>
      <c r="N467" s="77" t="s">
        <v>170</v>
      </c>
      <c r="O467" s="77" t="s">
        <v>170</v>
      </c>
      <c r="P467" s="77" t="s">
        <v>170</v>
      </c>
      <c r="Q467" s="77" t="s">
        <v>170</v>
      </c>
      <c r="R467" s="77" t="s">
        <v>170</v>
      </c>
      <c r="S467" s="77" t="s">
        <v>170</v>
      </c>
      <c r="T467" s="77" t="s">
        <v>170</v>
      </c>
      <c r="U467" s="77" t="s">
        <v>170</v>
      </c>
    </row>
    <row r="468" spans="1:21" x14ac:dyDescent="0.35">
      <c r="A468" s="19" t="s">
        <v>133</v>
      </c>
      <c r="B468" s="390"/>
      <c r="C468" s="20" t="s">
        <v>61</v>
      </c>
      <c r="D468" s="35"/>
      <c r="E468" s="77" t="s">
        <v>170</v>
      </c>
      <c r="F468" s="77" t="s">
        <v>170</v>
      </c>
      <c r="G468" s="77" t="s">
        <v>170</v>
      </c>
      <c r="H468" s="77" t="s">
        <v>170</v>
      </c>
      <c r="I468" s="77" t="s">
        <v>170</v>
      </c>
      <c r="J468" s="77" t="s">
        <v>170</v>
      </c>
      <c r="K468" s="77" t="s">
        <v>170</v>
      </c>
      <c r="L468" s="77" t="s">
        <v>170</v>
      </c>
      <c r="M468" s="77" t="s">
        <v>170</v>
      </c>
      <c r="N468" s="77" t="s">
        <v>170</v>
      </c>
      <c r="O468" s="77" t="s">
        <v>170</v>
      </c>
      <c r="P468" s="77" t="s">
        <v>170</v>
      </c>
      <c r="Q468" s="77" t="s">
        <v>170</v>
      </c>
      <c r="R468" s="77" t="s">
        <v>170</v>
      </c>
      <c r="S468" s="77" t="s">
        <v>170</v>
      </c>
      <c r="T468" s="77" t="s">
        <v>170</v>
      </c>
      <c r="U468" s="77" t="s">
        <v>170</v>
      </c>
    </row>
    <row r="469" spans="1:21" x14ac:dyDescent="0.35">
      <c r="A469" s="19" t="s">
        <v>133</v>
      </c>
      <c r="B469" s="390"/>
      <c r="C469" s="20" t="s">
        <v>62</v>
      </c>
      <c r="D469" s="35"/>
      <c r="E469" s="77" t="s">
        <v>170</v>
      </c>
      <c r="F469" s="77" t="s">
        <v>170</v>
      </c>
      <c r="G469" s="77" t="s">
        <v>170</v>
      </c>
      <c r="H469" s="77" t="s">
        <v>170</v>
      </c>
      <c r="I469" s="77" t="s">
        <v>170</v>
      </c>
      <c r="J469" s="77" t="s">
        <v>170</v>
      </c>
      <c r="K469" s="77" t="s">
        <v>170</v>
      </c>
      <c r="L469" s="77" t="s">
        <v>170</v>
      </c>
      <c r="M469" s="77" t="s">
        <v>170</v>
      </c>
      <c r="N469" s="77" t="s">
        <v>170</v>
      </c>
      <c r="O469" s="77" t="s">
        <v>170</v>
      </c>
      <c r="P469" s="77" t="s">
        <v>170</v>
      </c>
      <c r="Q469" s="77" t="s">
        <v>170</v>
      </c>
      <c r="R469" s="77" t="s">
        <v>170</v>
      </c>
      <c r="S469" s="77" t="s">
        <v>170</v>
      </c>
      <c r="T469" s="77" t="s">
        <v>170</v>
      </c>
      <c r="U469" s="77" t="s">
        <v>170</v>
      </c>
    </row>
    <row r="470" spans="1:21" ht="15" thickBot="1" x14ac:dyDescent="0.4">
      <c r="A470" s="19" t="s">
        <v>133</v>
      </c>
      <c r="B470" s="394"/>
      <c r="C470" s="69" t="s">
        <v>63</v>
      </c>
      <c r="D470" s="70"/>
      <c r="E470" s="77" t="s">
        <v>170</v>
      </c>
      <c r="F470" s="77" t="s">
        <v>170</v>
      </c>
      <c r="G470" s="77" t="s">
        <v>170</v>
      </c>
      <c r="H470" s="77" t="s">
        <v>170</v>
      </c>
      <c r="I470" s="77" t="s">
        <v>170</v>
      </c>
      <c r="J470" s="77" t="s">
        <v>170</v>
      </c>
      <c r="K470" s="77" t="s">
        <v>170</v>
      </c>
      <c r="L470" s="77" t="s">
        <v>170</v>
      </c>
      <c r="M470" s="77" t="s">
        <v>170</v>
      </c>
      <c r="N470" s="77" t="s">
        <v>170</v>
      </c>
      <c r="O470" s="77" t="s">
        <v>170</v>
      </c>
      <c r="P470" s="77" t="s">
        <v>170</v>
      </c>
      <c r="Q470" s="77" t="s">
        <v>170</v>
      </c>
      <c r="R470" s="77" t="s">
        <v>170</v>
      </c>
      <c r="S470" s="77" t="s">
        <v>170</v>
      </c>
      <c r="T470" s="77" t="s">
        <v>170</v>
      </c>
      <c r="U470" s="77" t="s">
        <v>170</v>
      </c>
    </row>
    <row r="471" spans="1:21" x14ac:dyDescent="0.35">
      <c r="A471" s="19" t="s">
        <v>133</v>
      </c>
      <c r="B471" s="388" t="s">
        <v>92</v>
      </c>
      <c r="C471" s="17" t="s">
        <v>59</v>
      </c>
      <c r="D471" s="35"/>
      <c r="E471" s="77" t="s">
        <v>170</v>
      </c>
      <c r="F471" s="77" t="s">
        <v>170</v>
      </c>
      <c r="G471" s="77" t="s">
        <v>170</v>
      </c>
      <c r="H471" s="77" t="s">
        <v>170</v>
      </c>
      <c r="I471" s="77" t="s">
        <v>170</v>
      </c>
      <c r="J471" s="77" t="s">
        <v>170</v>
      </c>
      <c r="K471" s="77" t="s">
        <v>170</v>
      </c>
      <c r="L471" s="77" t="s">
        <v>170</v>
      </c>
      <c r="M471" s="77" t="s">
        <v>170</v>
      </c>
      <c r="N471" s="77" t="s">
        <v>170</v>
      </c>
      <c r="O471" s="77" t="s">
        <v>170</v>
      </c>
      <c r="P471" s="77" t="s">
        <v>170</v>
      </c>
      <c r="Q471" s="77" t="s">
        <v>170</v>
      </c>
      <c r="R471" s="77" t="s">
        <v>170</v>
      </c>
      <c r="S471" s="77" t="s">
        <v>170</v>
      </c>
      <c r="T471" s="77" t="s">
        <v>170</v>
      </c>
      <c r="U471" s="77" t="s">
        <v>170</v>
      </c>
    </row>
    <row r="472" spans="1:21" x14ac:dyDescent="0.35">
      <c r="A472" s="19" t="s">
        <v>133</v>
      </c>
      <c r="B472" s="388"/>
      <c r="C472" s="20" t="s">
        <v>60</v>
      </c>
      <c r="D472" s="35"/>
      <c r="E472" s="77" t="s">
        <v>170</v>
      </c>
      <c r="F472" s="77" t="s">
        <v>170</v>
      </c>
      <c r="G472" s="77" t="s">
        <v>170</v>
      </c>
      <c r="H472" s="77" t="s">
        <v>170</v>
      </c>
      <c r="I472" s="77" t="s">
        <v>170</v>
      </c>
      <c r="J472" s="77" t="s">
        <v>170</v>
      </c>
      <c r="K472" s="77" t="s">
        <v>170</v>
      </c>
      <c r="L472" s="77" t="s">
        <v>170</v>
      </c>
      <c r="M472" s="77" t="s">
        <v>170</v>
      </c>
      <c r="N472" s="77" t="s">
        <v>170</v>
      </c>
      <c r="O472" s="77" t="s">
        <v>170</v>
      </c>
      <c r="P472" s="77" t="s">
        <v>170</v>
      </c>
      <c r="Q472" s="77" t="s">
        <v>170</v>
      </c>
      <c r="R472" s="77" t="s">
        <v>170</v>
      </c>
      <c r="S472" s="77" t="s">
        <v>170</v>
      </c>
      <c r="T472" s="77" t="s">
        <v>170</v>
      </c>
      <c r="U472" s="77" t="s">
        <v>170</v>
      </c>
    </row>
    <row r="473" spans="1:21" x14ac:dyDescent="0.35">
      <c r="A473" s="19" t="s">
        <v>133</v>
      </c>
      <c r="B473" s="388"/>
      <c r="C473" s="20" t="s">
        <v>61</v>
      </c>
      <c r="D473" s="35"/>
      <c r="E473" s="77" t="s">
        <v>170</v>
      </c>
      <c r="F473" s="77" t="s">
        <v>170</v>
      </c>
      <c r="G473" s="77" t="s">
        <v>170</v>
      </c>
      <c r="H473" s="77" t="s">
        <v>170</v>
      </c>
      <c r="I473" s="77" t="s">
        <v>170</v>
      </c>
      <c r="J473" s="77" t="s">
        <v>170</v>
      </c>
      <c r="K473" s="77" t="s">
        <v>170</v>
      </c>
      <c r="L473" s="77" t="s">
        <v>170</v>
      </c>
      <c r="M473" s="77" t="s">
        <v>170</v>
      </c>
      <c r="N473" s="77" t="s">
        <v>170</v>
      </c>
      <c r="O473" s="77" t="s">
        <v>170</v>
      </c>
      <c r="P473" s="77" t="s">
        <v>170</v>
      </c>
      <c r="Q473" s="77" t="s">
        <v>170</v>
      </c>
      <c r="R473" s="77" t="s">
        <v>170</v>
      </c>
      <c r="S473" s="77" t="s">
        <v>170</v>
      </c>
      <c r="T473" s="77" t="s">
        <v>170</v>
      </c>
      <c r="U473" s="77" t="s">
        <v>170</v>
      </c>
    </row>
    <row r="474" spans="1:21" x14ac:dyDescent="0.35">
      <c r="A474" s="19" t="s">
        <v>133</v>
      </c>
      <c r="B474" s="388"/>
      <c r="C474" s="20" t="s">
        <v>62</v>
      </c>
      <c r="D474" s="35"/>
      <c r="E474" s="77" t="s">
        <v>170</v>
      </c>
      <c r="F474" s="77" t="s">
        <v>170</v>
      </c>
      <c r="G474" s="77" t="s">
        <v>170</v>
      </c>
      <c r="H474" s="77" t="s">
        <v>170</v>
      </c>
      <c r="I474" s="77" t="s">
        <v>170</v>
      </c>
      <c r="J474" s="77" t="s">
        <v>170</v>
      </c>
      <c r="K474" s="77" t="s">
        <v>170</v>
      </c>
      <c r="L474" s="77" t="s">
        <v>170</v>
      </c>
      <c r="M474" s="77" t="s">
        <v>170</v>
      </c>
      <c r="N474" s="77" t="s">
        <v>170</v>
      </c>
      <c r="O474" s="77" t="s">
        <v>170</v>
      </c>
      <c r="P474" s="77" t="s">
        <v>170</v>
      </c>
      <c r="Q474" s="77" t="s">
        <v>170</v>
      </c>
      <c r="R474" s="77" t="s">
        <v>170</v>
      </c>
      <c r="S474" s="77" t="s">
        <v>170</v>
      </c>
      <c r="T474" s="77" t="s">
        <v>170</v>
      </c>
      <c r="U474" s="77" t="s">
        <v>170</v>
      </c>
    </row>
    <row r="475" spans="1:21" x14ac:dyDescent="0.35">
      <c r="A475" s="19" t="s">
        <v>133</v>
      </c>
      <c r="B475" s="392"/>
      <c r="C475" s="26" t="s">
        <v>63</v>
      </c>
      <c r="D475" s="37"/>
      <c r="E475" s="77" t="s">
        <v>170</v>
      </c>
      <c r="F475" s="77" t="s">
        <v>170</v>
      </c>
      <c r="G475" s="77" t="s">
        <v>170</v>
      </c>
      <c r="H475" s="77" t="s">
        <v>170</v>
      </c>
      <c r="I475" s="77" t="s">
        <v>170</v>
      </c>
      <c r="J475" s="77" t="s">
        <v>170</v>
      </c>
      <c r="K475" s="77" t="s">
        <v>170</v>
      </c>
      <c r="L475" s="77" t="s">
        <v>170</v>
      </c>
      <c r="M475" s="77" t="s">
        <v>170</v>
      </c>
      <c r="N475" s="77" t="s">
        <v>170</v>
      </c>
      <c r="O475" s="77" t="s">
        <v>170</v>
      </c>
      <c r="P475" s="77" t="s">
        <v>170</v>
      </c>
      <c r="Q475" s="77" t="s">
        <v>170</v>
      </c>
      <c r="R475" s="77" t="s">
        <v>170</v>
      </c>
      <c r="S475" s="77" t="s">
        <v>170</v>
      </c>
      <c r="T475" s="77" t="s">
        <v>170</v>
      </c>
      <c r="U475" s="77" t="s">
        <v>170</v>
      </c>
    </row>
    <row r="476" spans="1:21" x14ac:dyDescent="0.35">
      <c r="A476" s="19" t="s">
        <v>133</v>
      </c>
      <c r="B476" s="393" t="s">
        <v>93</v>
      </c>
      <c r="C476" s="28" t="s">
        <v>59</v>
      </c>
      <c r="D476" s="36"/>
      <c r="E476" s="77" t="s">
        <v>170</v>
      </c>
      <c r="F476" s="77" t="s">
        <v>170</v>
      </c>
      <c r="G476" s="77" t="s">
        <v>170</v>
      </c>
      <c r="H476" s="77" t="s">
        <v>170</v>
      </c>
      <c r="I476" s="77" t="s">
        <v>170</v>
      </c>
      <c r="J476" s="77" t="s">
        <v>170</v>
      </c>
      <c r="K476" s="77" t="s">
        <v>170</v>
      </c>
      <c r="L476" s="77" t="s">
        <v>170</v>
      </c>
      <c r="M476" s="77" t="s">
        <v>170</v>
      </c>
      <c r="N476" s="77" t="s">
        <v>170</v>
      </c>
      <c r="O476" s="77" t="s">
        <v>170</v>
      </c>
      <c r="P476" s="77" t="s">
        <v>170</v>
      </c>
      <c r="Q476" s="77" t="s">
        <v>170</v>
      </c>
      <c r="R476" s="77" t="s">
        <v>170</v>
      </c>
      <c r="S476" s="77" t="s">
        <v>170</v>
      </c>
      <c r="T476" s="77" t="s">
        <v>170</v>
      </c>
      <c r="U476" s="77" t="s">
        <v>170</v>
      </c>
    </row>
    <row r="477" spans="1:21" x14ac:dyDescent="0.35">
      <c r="A477" s="19" t="s">
        <v>133</v>
      </c>
      <c r="B477" s="390"/>
      <c r="C477" s="20" t="s">
        <v>60</v>
      </c>
      <c r="D477" s="35"/>
      <c r="E477" s="77" t="s">
        <v>170</v>
      </c>
      <c r="F477" s="77" t="s">
        <v>170</v>
      </c>
      <c r="G477" s="77" t="s">
        <v>170</v>
      </c>
      <c r="H477" s="77" t="s">
        <v>170</v>
      </c>
      <c r="I477" s="77" t="s">
        <v>170</v>
      </c>
      <c r="J477" s="77" t="s">
        <v>170</v>
      </c>
      <c r="K477" s="77" t="s">
        <v>170</v>
      </c>
      <c r="L477" s="77" t="s">
        <v>170</v>
      </c>
      <c r="M477" s="77" t="s">
        <v>170</v>
      </c>
      <c r="N477" s="77" t="s">
        <v>170</v>
      </c>
      <c r="O477" s="77" t="s">
        <v>170</v>
      </c>
      <c r="P477" s="77" t="s">
        <v>170</v>
      </c>
      <c r="Q477" s="77" t="s">
        <v>170</v>
      </c>
      <c r="R477" s="77" t="s">
        <v>170</v>
      </c>
      <c r="S477" s="77" t="s">
        <v>170</v>
      </c>
      <c r="T477" s="77" t="s">
        <v>170</v>
      </c>
      <c r="U477" s="77" t="s">
        <v>170</v>
      </c>
    </row>
    <row r="478" spans="1:21" x14ac:dyDescent="0.35">
      <c r="A478" s="19" t="s">
        <v>133</v>
      </c>
      <c r="B478" s="390"/>
      <c r="C478" s="20" t="s">
        <v>61</v>
      </c>
      <c r="D478" s="35"/>
      <c r="E478" s="77" t="s">
        <v>170</v>
      </c>
      <c r="F478" s="77" t="s">
        <v>170</v>
      </c>
      <c r="G478" s="77" t="s">
        <v>170</v>
      </c>
      <c r="H478" s="77" t="s">
        <v>170</v>
      </c>
      <c r="I478" s="77" t="s">
        <v>170</v>
      </c>
      <c r="J478" s="77" t="s">
        <v>170</v>
      </c>
      <c r="K478" s="77" t="s">
        <v>170</v>
      </c>
      <c r="L478" s="77" t="s">
        <v>170</v>
      </c>
      <c r="M478" s="77" t="s">
        <v>170</v>
      </c>
      <c r="N478" s="77" t="s">
        <v>170</v>
      </c>
      <c r="O478" s="77" t="s">
        <v>170</v>
      </c>
      <c r="P478" s="77" t="s">
        <v>170</v>
      </c>
      <c r="Q478" s="77" t="s">
        <v>170</v>
      </c>
      <c r="R478" s="77" t="s">
        <v>170</v>
      </c>
      <c r="S478" s="77" t="s">
        <v>170</v>
      </c>
      <c r="T478" s="77" t="s">
        <v>170</v>
      </c>
      <c r="U478" s="77" t="s">
        <v>170</v>
      </c>
    </row>
    <row r="479" spans="1:21" x14ac:dyDescent="0.35">
      <c r="A479" s="19" t="s">
        <v>133</v>
      </c>
      <c r="B479" s="390"/>
      <c r="C479" s="20" t="s">
        <v>62</v>
      </c>
      <c r="D479" s="35"/>
      <c r="E479" s="77" t="s">
        <v>170</v>
      </c>
      <c r="F479" s="77" t="s">
        <v>170</v>
      </c>
      <c r="G479" s="77" t="s">
        <v>170</v>
      </c>
      <c r="H479" s="77" t="s">
        <v>170</v>
      </c>
      <c r="I479" s="77" t="s">
        <v>170</v>
      </c>
      <c r="J479" s="77" t="s">
        <v>170</v>
      </c>
      <c r="K479" s="77" t="s">
        <v>170</v>
      </c>
      <c r="L479" s="77" t="s">
        <v>170</v>
      </c>
      <c r="M479" s="77" t="s">
        <v>170</v>
      </c>
      <c r="N479" s="77" t="s">
        <v>170</v>
      </c>
      <c r="O479" s="77" t="s">
        <v>170</v>
      </c>
      <c r="P479" s="77" t="s">
        <v>170</v>
      </c>
      <c r="Q479" s="77" t="s">
        <v>170</v>
      </c>
      <c r="R479" s="77" t="s">
        <v>170</v>
      </c>
      <c r="S479" s="77" t="s">
        <v>170</v>
      </c>
      <c r="T479" s="77" t="s">
        <v>170</v>
      </c>
      <c r="U479" s="77" t="s">
        <v>170</v>
      </c>
    </row>
    <row r="480" spans="1:21" x14ac:dyDescent="0.35">
      <c r="A480" s="19" t="s">
        <v>133</v>
      </c>
      <c r="B480" s="391"/>
      <c r="C480" s="27" t="s">
        <v>63</v>
      </c>
      <c r="D480" s="38"/>
      <c r="E480" s="77" t="s">
        <v>170</v>
      </c>
      <c r="F480" s="77" t="s">
        <v>170</v>
      </c>
      <c r="G480" s="77" t="s">
        <v>170</v>
      </c>
      <c r="H480" s="77" t="s">
        <v>170</v>
      </c>
      <c r="I480" s="77" t="s">
        <v>170</v>
      </c>
      <c r="J480" s="77" t="s">
        <v>170</v>
      </c>
      <c r="K480" s="77" t="s">
        <v>170</v>
      </c>
      <c r="L480" s="77" t="s">
        <v>170</v>
      </c>
      <c r="M480" s="77" t="s">
        <v>170</v>
      </c>
      <c r="N480" s="77" t="s">
        <v>170</v>
      </c>
      <c r="O480" s="77" t="s">
        <v>170</v>
      </c>
      <c r="P480" s="77" t="s">
        <v>170</v>
      </c>
      <c r="Q480" s="77" t="s">
        <v>170</v>
      </c>
      <c r="R480" s="77" t="s">
        <v>170</v>
      </c>
      <c r="S480" s="77" t="s">
        <v>170</v>
      </c>
      <c r="T480" s="77" t="s">
        <v>170</v>
      </c>
      <c r="U480" s="77" t="s">
        <v>170</v>
      </c>
    </row>
    <row r="481" spans="1:21" x14ac:dyDescent="0.35">
      <c r="A481" s="19" t="s">
        <v>133</v>
      </c>
      <c r="B481" s="388" t="s">
        <v>94</v>
      </c>
      <c r="C481" s="28" t="s">
        <v>59</v>
      </c>
      <c r="D481" s="35"/>
      <c r="E481" s="77" t="s">
        <v>170</v>
      </c>
      <c r="F481" s="77" t="s">
        <v>170</v>
      </c>
      <c r="G481" s="77" t="s">
        <v>170</v>
      </c>
      <c r="H481" s="77" t="s">
        <v>170</v>
      </c>
      <c r="I481" s="77" t="s">
        <v>170</v>
      </c>
      <c r="J481" s="77" t="s">
        <v>170</v>
      </c>
      <c r="K481" s="77" t="s">
        <v>170</v>
      </c>
      <c r="L481" s="77" t="s">
        <v>170</v>
      </c>
      <c r="M481" s="77" t="s">
        <v>170</v>
      </c>
      <c r="N481" s="77" t="s">
        <v>170</v>
      </c>
      <c r="O481" s="77" t="s">
        <v>170</v>
      </c>
      <c r="P481" s="77" t="s">
        <v>170</v>
      </c>
      <c r="Q481" s="77" t="s">
        <v>170</v>
      </c>
      <c r="R481" s="77" t="s">
        <v>170</v>
      </c>
      <c r="S481" s="77" t="s">
        <v>170</v>
      </c>
      <c r="T481" s="77" t="s">
        <v>170</v>
      </c>
      <c r="U481" s="77" t="s">
        <v>170</v>
      </c>
    </row>
    <row r="482" spans="1:21" x14ac:dyDescent="0.35">
      <c r="A482" s="19" t="s">
        <v>133</v>
      </c>
      <c r="B482" s="388"/>
      <c r="C482" s="20" t="s">
        <v>60</v>
      </c>
      <c r="D482" s="35"/>
      <c r="E482" s="77" t="s">
        <v>170</v>
      </c>
      <c r="F482" s="77" t="s">
        <v>170</v>
      </c>
      <c r="G482" s="77" t="s">
        <v>170</v>
      </c>
      <c r="H482" s="77" t="s">
        <v>170</v>
      </c>
      <c r="I482" s="77" t="s">
        <v>170</v>
      </c>
      <c r="J482" s="77" t="s">
        <v>170</v>
      </c>
      <c r="K482" s="77" t="s">
        <v>170</v>
      </c>
      <c r="L482" s="77" t="s">
        <v>170</v>
      </c>
      <c r="M482" s="77" t="s">
        <v>170</v>
      </c>
      <c r="N482" s="77" t="s">
        <v>170</v>
      </c>
      <c r="O482" s="77" t="s">
        <v>170</v>
      </c>
      <c r="P482" s="77" t="s">
        <v>170</v>
      </c>
      <c r="Q482" s="77" t="s">
        <v>170</v>
      </c>
      <c r="R482" s="77" t="s">
        <v>170</v>
      </c>
      <c r="S482" s="77" t="s">
        <v>170</v>
      </c>
      <c r="T482" s="77" t="s">
        <v>170</v>
      </c>
      <c r="U482" s="77" t="s">
        <v>170</v>
      </c>
    </row>
    <row r="483" spans="1:21" x14ac:dyDescent="0.35">
      <c r="A483" s="19" t="s">
        <v>133</v>
      </c>
      <c r="B483" s="388"/>
      <c r="C483" s="20" t="s">
        <v>61</v>
      </c>
      <c r="D483" s="35"/>
      <c r="E483" s="77" t="s">
        <v>170</v>
      </c>
      <c r="F483" s="77" t="s">
        <v>170</v>
      </c>
      <c r="G483" s="77" t="s">
        <v>170</v>
      </c>
      <c r="H483" s="77" t="s">
        <v>170</v>
      </c>
      <c r="I483" s="77" t="s">
        <v>170</v>
      </c>
      <c r="J483" s="77" t="s">
        <v>170</v>
      </c>
      <c r="K483" s="77" t="s">
        <v>170</v>
      </c>
      <c r="L483" s="77" t="s">
        <v>170</v>
      </c>
      <c r="M483" s="77" t="s">
        <v>170</v>
      </c>
      <c r="N483" s="77" t="s">
        <v>170</v>
      </c>
      <c r="O483" s="77" t="s">
        <v>170</v>
      </c>
      <c r="P483" s="77" t="s">
        <v>170</v>
      </c>
      <c r="Q483" s="77" t="s">
        <v>170</v>
      </c>
      <c r="R483" s="77" t="s">
        <v>170</v>
      </c>
      <c r="S483" s="77" t="s">
        <v>170</v>
      </c>
      <c r="T483" s="77" t="s">
        <v>170</v>
      </c>
      <c r="U483" s="77" t="s">
        <v>170</v>
      </c>
    </row>
    <row r="484" spans="1:21" x14ac:dyDescent="0.35">
      <c r="A484" s="19" t="s">
        <v>133</v>
      </c>
      <c r="B484" s="388"/>
      <c r="C484" s="20" t="s">
        <v>62</v>
      </c>
      <c r="D484" s="35"/>
      <c r="E484" s="77" t="s">
        <v>170</v>
      </c>
      <c r="F484" s="77" t="s">
        <v>170</v>
      </c>
      <c r="G484" s="77" t="s">
        <v>170</v>
      </c>
      <c r="H484" s="77" t="s">
        <v>170</v>
      </c>
      <c r="I484" s="77" t="s">
        <v>170</v>
      </c>
      <c r="J484" s="77" t="s">
        <v>170</v>
      </c>
      <c r="K484" s="77" t="s">
        <v>170</v>
      </c>
      <c r="L484" s="77" t="s">
        <v>170</v>
      </c>
      <c r="M484" s="77" t="s">
        <v>170</v>
      </c>
      <c r="N484" s="77" t="s">
        <v>170</v>
      </c>
      <c r="O484" s="77" t="s">
        <v>170</v>
      </c>
      <c r="P484" s="77" t="s">
        <v>170</v>
      </c>
      <c r="Q484" s="77" t="s">
        <v>170</v>
      </c>
      <c r="R484" s="77" t="s">
        <v>170</v>
      </c>
      <c r="S484" s="77" t="s">
        <v>170</v>
      </c>
      <c r="T484" s="77" t="s">
        <v>170</v>
      </c>
      <c r="U484" s="77" t="s">
        <v>170</v>
      </c>
    </row>
    <row r="485" spans="1:21" x14ac:dyDescent="0.35">
      <c r="A485" s="19" t="s">
        <v>133</v>
      </c>
      <c r="B485" s="389"/>
      <c r="C485" s="25" t="s">
        <v>63</v>
      </c>
      <c r="D485" s="40"/>
      <c r="E485" s="230" t="s">
        <v>170</v>
      </c>
      <c r="F485" s="230" t="s">
        <v>170</v>
      </c>
      <c r="G485" s="230" t="s">
        <v>170</v>
      </c>
      <c r="H485" s="230" t="s">
        <v>170</v>
      </c>
      <c r="I485" s="230" t="s">
        <v>170</v>
      </c>
      <c r="J485" s="230" t="s">
        <v>170</v>
      </c>
      <c r="K485" s="230" t="s">
        <v>170</v>
      </c>
      <c r="L485" s="230" t="s">
        <v>170</v>
      </c>
      <c r="M485" s="230" t="s">
        <v>170</v>
      </c>
      <c r="N485" s="230" t="s">
        <v>170</v>
      </c>
      <c r="O485" s="230" t="s">
        <v>170</v>
      </c>
      <c r="P485" s="230" t="s">
        <v>170</v>
      </c>
      <c r="Q485" s="230" t="s">
        <v>170</v>
      </c>
      <c r="R485" s="230" t="s">
        <v>170</v>
      </c>
      <c r="S485" s="230" t="s">
        <v>170</v>
      </c>
      <c r="T485" s="230" t="s">
        <v>170</v>
      </c>
      <c r="U485" s="230" t="s">
        <v>170</v>
      </c>
    </row>
    <row r="486" spans="1:21" x14ac:dyDescent="0.35">
      <c r="A486" s="19" t="s">
        <v>133</v>
      </c>
    </row>
    <row r="487" spans="1:21" x14ac:dyDescent="0.35">
      <c r="A487" s="19" t="s">
        <v>133</v>
      </c>
    </row>
    <row r="488" spans="1:21" x14ac:dyDescent="0.35">
      <c r="A488" s="19" t="s">
        <v>133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</row>
    <row r="489" spans="1:21" x14ac:dyDescent="0.35">
      <c r="A489" s="19" t="s">
        <v>133</v>
      </c>
      <c r="B489" s="385" t="s">
        <v>0</v>
      </c>
      <c r="C489" s="260" t="s">
        <v>125</v>
      </c>
      <c r="D489" s="77"/>
      <c r="E489" s="77" t="s">
        <v>170</v>
      </c>
      <c r="F489" s="77" t="s">
        <v>170</v>
      </c>
      <c r="G489" s="77" t="s">
        <v>170</v>
      </c>
      <c r="H489" s="77" t="s">
        <v>170</v>
      </c>
      <c r="I489" s="77" t="s">
        <v>170</v>
      </c>
      <c r="J489" s="77" t="s">
        <v>170</v>
      </c>
      <c r="K489" s="77" t="s">
        <v>170</v>
      </c>
      <c r="L489" s="77" t="s">
        <v>170</v>
      </c>
      <c r="M489" s="77" t="s">
        <v>170</v>
      </c>
      <c r="N489" s="77" t="s">
        <v>170</v>
      </c>
      <c r="O489" s="77" t="s">
        <v>170</v>
      </c>
      <c r="P489" s="77" t="s">
        <v>170</v>
      </c>
      <c r="Q489" s="77" t="s">
        <v>170</v>
      </c>
      <c r="R489" s="77" t="s">
        <v>170</v>
      </c>
      <c r="S489" s="77" t="s">
        <v>170</v>
      </c>
      <c r="T489" s="77" t="s">
        <v>170</v>
      </c>
      <c r="U489" s="77" t="s">
        <v>170</v>
      </c>
    </row>
    <row r="490" spans="1:21" ht="15" customHeight="1" x14ac:dyDescent="0.35">
      <c r="A490" s="19" t="s">
        <v>133</v>
      </c>
      <c r="B490" s="386"/>
      <c r="C490" s="260" t="s">
        <v>124</v>
      </c>
      <c r="D490" s="86"/>
      <c r="E490" s="77" t="s">
        <v>170</v>
      </c>
      <c r="F490" s="77" t="s">
        <v>170</v>
      </c>
      <c r="G490" s="77" t="s">
        <v>170</v>
      </c>
      <c r="H490" s="77" t="s">
        <v>170</v>
      </c>
      <c r="I490" s="77" t="s">
        <v>170</v>
      </c>
      <c r="J490" s="77" t="s">
        <v>170</v>
      </c>
      <c r="K490" s="77" t="s">
        <v>170</v>
      </c>
      <c r="L490" s="77" t="s">
        <v>170</v>
      </c>
      <c r="M490" s="77" t="s">
        <v>170</v>
      </c>
      <c r="N490" s="77" t="s">
        <v>170</v>
      </c>
      <c r="O490" s="77" t="s">
        <v>170</v>
      </c>
      <c r="P490" s="77" t="s">
        <v>170</v>
      </c>
      <c r="Q490" s="77" t="s">
        <v>170</v>
      </c>
      <c r="R490" s="77" t="s">
        <v>170</v>
      </c>
      <c r="S490" s="77" t="s">
        <v>170</v>
      </c>
      <c r="T490" s="77" t="s">
        <v>170</v>
      </c>
      <c r="U490" s="77" t="s">
        <v>170</v>
      </c>
    </row>
    <row r="491" spans="1:21" ht="15" customHeight="1" x14ac:dyDescent="0.35">
      <c r="A491" s="19" t="s">
        <v>133</v>
      </c>
      <c r="B491" s="386"/>
      <c r="C491" s="95" t="s">
        <v>126</v>
      </c>
      <c r="D491" s="86"/>
      <c r="E491" s="77" t="s">
        <v>170</v>
      </c>
      <c r="F491" s="77" t="s">
        <v>170</v>
      </c>
      <c r="G491" s="77" t="s">
        <v>170</v>
      </c>
      <c r="H491" s="77" t="s">
        <v>170</v>
      </c>
      <c r="I491" s="77" t="s">
        <v>170</v>
      </c>
      <c r="J491" s="77" t="s">
        <v>170</v>
      </c>
      <c r="K491" s="77" t="s">
        <v>170</v>
      </c>
      <c r="L491" s="77" t="s">
        <v>170</v>
      </c>
      <c r="M491" s="77" t="s">
        <v>170</v>
      </c>
      <c r="N491" s="77" t="s">
        <v>170</v>
      </c>
      <c r="O491" s="77" t="s">
        <v>170</v>
      </c>
      <c r="P491" s="77" t="s">
        <v>170</v>
      </c>
      <c r="Q491" s="77" t="s">
        <v>170</v>
      </c>
      <c r="R491" s="77" t="s">
        <v>170</v>
      </c>
      <c r="S491" s="77" t="s">
        <v>170</v>
      </c>
      <c r="T491" s="77" t="s">
        <v>170</v>
      </c>
      <c r="U491" s="77" t="s">
        <v>170</v>
      </c>
    </row>
    <row r="492" spans="1:21" ht="15" customHeight="1" x14ac:dyDescent="0.35">
      <c r="A492" s="19" t="s">
        <v>133</v>
      </c>
      <c r="B492" s="386"/>
      <c r="C492" s="260" t="s">
        <v>123</v>
      </c>
      <c r="D492" s="76"/>
      <c r="E492" s="77" t="s">
        <v>170</v>
      </c>
      <c r="F492" s="77" t="s">
        <v>170</v>
      </c>
      <c r="G492" s="77" t="s">
        <v>170</v>
      </c>
      <c r="H492" s="77" t="s">
        <v>170</v>
      </c>
      <c r="I492" s="77" t="s">
        <v>170</v>
      </c>
      <c r="J492" s="77" t="s">
        <v>170</v>
      </c>
      <c r="K492" s="77" t="s">
        <v>170</v>
      </c>
      <c r="L492" s="77" t="s">
        <v>170</v>
      </c>
      <c r="M492" s="77" t="s">
        <v>170</v>
      </c>
      <c r="N492" s="77" t="s">
        <v>170</v>
      </c>
      <c r="O492" s="77" t="s">
        <v>170</v>
      </c>
      <c r="P492" s="77" t="s">
        <v>170</v>
      </c>
      <c r="Q492" s="77" t="s">
        <v>170</v>
      </c>
      <c r="R492" s="77" t="s">
        <v>170</v>
      </c>
      <c r="S492" s="77" t="s">
        <v>170</v>
      </c>
      <c r="T492" s="77" t="s">
        <v>170</v>
      </c>
      <c r="U492" s="77" t="s">
        <v>170</v>
      </c>
    </row>
    <row r="493" spans="1:21" ht="15" customHeight="1" x14ac:dyDescent="0.35">
      <c r="A493" s="19" t="s">
        <v>133</v>
      </c>
      <c r="B493" s="386"/>
      <c r="C493" s="20" t="s">
        <v>117</v>
      </c>
      <c r="D493" s="32"/>
      <c r="E493" s="77" t="s">
        <v>170</v>
      </c>
      <c r="F493" s="77" t="s">
        <v>170</v>
      </c>
      <c r="G493" s="77" t="s">
        <v>170</v>
      </c>
      <c r="H493" s="77" t="s">
        <v>170</v>
      </c>
      <c r="I493" s="77" t="s">
        <v>170</v>
      </c>
      <c r="J493" s="77" t="s">
        <v>170</v>
      </c>
      <c r="K493" s="77" t="s">
        <v>170</v>
      </c>
      <c r="L493" s="77" t="s">
        <v>170</v>
      </c>
      <c r="M493" s="77" t="s">
        <v>170</v>
      </c>
      <c r="N493" s="77" t="s">
        <v>170</v>
      </c>
      <c r="O493" s="77" t="s">
        <v>170</v>
      </c>
      <c r="P493" s="77" t="s">
        <v>170</v>
      </c>
      <c r="Q493" s="77" t="s">
        <v>170</v>
      </c>
      <c r="R493" s="77" t="s">
        <v>170</v>
      </c>
      <c r="S493" s="77" t="s">
        <v>170</v>
      </c>
      <c r="T493" s="77" t="s">
        <v>170</v>
      </c>
      <c r="U493" s="77" t="s">
        <v>170</v>
      </c>
    </row>
    <row r="494" spans="1:21" ht="15" customHeight="1" x14ac:dyDescent="0.35">
      <c r="A494" s="19" t="s">
        <v>133</v>
      </c>
      <c r="B494" s="386"/>
      <c r="C494" s="254" t="s">
        <v>118</v>
      </c>
      <c r="D494" s="32"/>
      <c r="E494" s="77" t="s">
        <v>170</v>
      </c>
      <c r="F494" s="77" t="s">
        <v>170</v>
      </c>
      <c r="G494" s="77" t="s">
        <v>170</v>
      </c>
      <c r="H494" s="77" t="s">
        <v>170</v>
      </c>
      <c r="I494" s="77" t="s">
        <v>170</v>
      </c>
      <c r="J494" s="77" t="s">
        <v>170</v>
      </c>
      <c r="K494" s="77" t="s">
        <v>170</v>
      </c>
      <c r="L494" s="77" t="s">
        <v>170</v>
      </c>
      <c r="M494" s="77" t="s">
        <v>170</v>
      </c>
      <c r="N494" s="77" t="s">
        <v>170</v>
      </c>
      <c r="O494" s="77" t="s">
        <v>170</v>
      </c>
      <c r="P494" s="77" t="s">
        <v>170</v>
      </c>
      <c r="Q494" s="77" t="s">
        <v>170</v>
      </c>
      <c r="R494" s="77" t="s">
        <v>170</v>
      </c>
      <c r="S494" s="77" t="s">
        <v>170</v>
      </c>
      <c r="T494" s="77" t="s">
        <v>170</v>
      </c>
      <c r="U494" s="77" t="s">
        <v>170</v>
      </c>
    </row>
    <row r="495" spans="1:21" ht="15" customHeight="1" x14ac:dyDescent="0.35">
      <c r="A495" s="19" t="s">
        <v>133</v>
      </c>
      <c r="B495" s="386"/>
      <c r="C495" s="254" t="s">
        <v>119</v>
      </c>
      <c r="D495" s="32"/>
      <c r="E495" s="77" t="s">
        <v>170</v>
      </c>
      <c r="F495" s="77" t="s">
        <v>170</v>
      </c>
      <c r="G495" s="77" t="s">
        <v>170</v>
      </c>
      <c r="H495" s="77" t="s">
        <v>170</v>
      </c>
      <c r="I495" s="77" t="s">
        <v>170</v>
      </c>
      <c r="J495" s="77" t="s">
        <v>170</v>
      </c>
      <c r="K495" s="77" t="s">
        <v>170</v>
      </c>
      <c r="L495" s="77" t="s">
        <v>170</v>
      </c>
      <c r="M495" s="77" t="s">
        <v>170</v>
      </c>
      <c r="N495" s="77" t="s">
        <v>170</v>
      </c>
      <c r="O495" s="77" t="s">
        <v>170</v>
      </c>
      <c r="P495" s="77" t="s">
        <v>170</v>
      </c>
      <c r="Q495" s="77" t="s">
        <v>170</v>
      </c>
      <c r="R495" s="77" t="s">
        <v>170</v>
      </c>
      <c r="S495" s="77" t="s">
        <v>170</v>
      </c>
      <c r="T495" s="77" t="s">
        <v>170</v>
      </c>
      <c r="U495" s="77" t="s">
        <v>170</v>
      </c>
    </row>
    <row r="496" spans="1:21" ht="15" customHeight="1" x14ac:dyDescent="0.35">
      <c r="A496" s="19" t="s">
        <v>133</v>
      </c>
      <c r="B496" s="386"/>
      <c r="C496" s="254" t="s">
        <v>120</v>
      </c>
      <c r="D496" s="34"/>
      <c r="E496" s="77" t="s">
        <v>170</v>
      </c>
      <c r="F496" s="77" t="s">
        <v>170</v>
      </c>
      <c r="G496" s="77" t="s">
        <v>170</v>
      </c>
      <c r="H496" s="77" t="s">
        <v>170</v>
      </c>
      <c r="I496" s="77" t="s">
        <v>170</v>
      </c>
      <c r="J496" s="77" t="s">
        <v>170</v>
      </c>
      <c r="K496" s="77" t="s">
        <v>170</v>
      </c>
      <c r="L496" s="77" t="s">
        <v>170</v>
      </c>
      <c r="M496" s="77" t="s">
        <v>170</v>
      </c>
      <c r="N496" s="77" t="s">
        <v>170</v>
      </c>
      <c r="O496" s="77" t="s">
        <v>170</v>
      </c>
      <c r="P496" s="77" t="s">
        <v>170</v>
      </c>
      <c r="Q496" s="77" t="s">
        <v>170</v>
      </c>
      <c r="R496" s="77" t="s">
        <v>170</v>
      </c>
      <c r="S496" s="77" t="s">
        <v>170</v>
      </c>
      <c r="T496" s="77" t="s">
        <v>170</v>
      </c>
      <c r="U496" s="77" t="s">
        <v>170</v>
      </c>
    </row>
    <row r="497" spans="1:21" ht="15" customHeight="1" x14ac:dyDescent="0.35">
      <c r="A497" s="19" t="s">
        <v>133</v>
      </c>
      <c r="B497" s="386"/>
      <c r="C497" s="260" t="s">
        <v>121</v>
      </c>
      <c r="D497" s="32"/>
      <c r="E497" s="77" t="s">
        <v>170</v>
      </c>
      <c r="F497" s="77" t="s">
        <v>170</v>
      </c>
      <c r="G497" s="77" t="s">
        <v>170</v>
      </c>
      <c r="H497" s="77" t="s">
        <v>170</v>
      </c>
      <c r="I497" s="77" t="s">
        <v>170</v>
      </c>
      <c r="J497" s="77" t="s">
        <v>170</v>
      </c>
      <c r="K497" s="77" t="s">
        <v>170</v>
      </c>
      <c r="L497" s="77" t="s">
        <v>170</v>
      </c>
      <c r="M497" s="77" t="s">
        <v>170</v>
      </c>
      <c r="N497" s="77" t="s">
        <v>170</v>
      </c>
      <c r="O497" s="77" t="s">
        <v>170</v>
      </c>
      <c r="P497" s="77" t="s">
        <v>170</v>
      </c>
      <c r="Q497" s="77" t="s">
        <v>170</v>
      </c>
      <c r="R497" s="77" t="s">
        <v>170</v>
      </c>
      <c r="S497" s="77" t="s">
        <v>170</v>
      </c>
      <c r="T497" s="77" t="s">
        <v>170</v>
      </c>
      <c r="U497" s="77" t="s">
        <v>170</v>
      </c>
    </row>
    <row r="498" spans="1:21" ht="15" customHeight="1" x14ac:dyDescent="0.35">
      <c r="A498" s="19" t="s">
        <v>133</v>
      </c>
      <c r="B498" s="386"/>
      <c r="C498" s="260" t="s">
        <v>122</v>
      </c>
      <c r="D498" s="32"/>
      <c r="E498" s="77" t="s">
        <v>170</v>
      </c>
      <c r="F498" s="77" t="s">
        <v>170</v>
      </c>
      <c r="G498" s="77" t="s">
        <v>170</v>
      </c>
      <c r="H498" s="77" t="s">
        <v>170</v>
      </c>
      <c r="I498" s="77" t="s">
        <v>170</v>
      </c>
      <c r="J498" s="77" t="s">
        <v>170</v>
      </c>
      <c r="K498" s="77" t="s">
        <v>170</v>
      </c>
      <c r="L498" s="77" t="s">
        <v>170</v>
      </c>
      <c r="M498" s="77" t="s">
        <v>170</v>
      </c>
      <c r="N498" s="77" t="s">
        <v>170</v>
      </c>
      <c r="O498" s="77" t="s">
        <v>170</v>
      </c>
      <c r="P498" s="77" t="s">
        <v>170</v>
      </c>
      <c r="Q498" s="77" t="s">
        <v>170</v>
      </c>
      <c r="R498" s="77" t="s">
        <v>170</v>
      </c>
      <c r="S498" s="77" t="s">
        <v>170</v>
      </c>
      <c r="T498" s="77" t="s">
        <v>170</v>
      </c>
      <c r="U498" s="77" t="s">
        <v>170</v>
      </c>
    </row>
    <row r="499" spans="1:21" ht="15" customHeight="1" x14ac:dyDescent="0.35">
      <c r="A499" s="19" t="s">
        <v>133</v>
      </c>
      <c r="B499" s="387"/>
      <c r="C499" s="261" t="s">
        <v>116</v>
      </c>
      <c r="D499" s="33"/>
      <c r="E499" s="77" t="s">
        <v>170</v>
      </c>
      <c r="F499" s="77" t="s">
        <v>170</v>
      </c>
      <c r="G499" s="77" t="s">
        <v>170</v>
      </c>
      <c r="H499" s="77" t="s">
        <v>170</v>
      </c>
      <c r="I499" s="77" t="s">
        <v>170</v>
      </c>
      <c r="J499" s="77" t="s">
        <v>170</v>
      </c>
      <c r="K499" s="77" t="s">
        <v>170</v>
      </c>
      <c r="L499" s="77" t="s">
        <v>170</v>
      </c>
      <c r="M499" s="77" t="s">
        <v>170</v>
      </c>
      <c r="N499" s="77" t="s">
        <v>170</v>
      </c>
      <c r="O499" s="77" t="s">
        <v>170</v>
      </c>
      <c r="P499" s="77" t="s">
        <v>170</v>
      </c>
      <c r="Q499" s="77" t="s">
        <v>170</v>
      </c>
      <c r="R499" s="77" t="s">
        <v>170</v>
      </c>
      <c r="S499" s="77" t="s">
        <v>170</v>
      </c>
      <c r="T499" s="77" t="s">
        <v>170</v>
      </c>
      <c r="U499" s="77" t="s">
        <v>170</v>
      </c>
    </row>
    <row r="500" spans="1:21" x14ac:dyDescent="0.35">
      <c r="A500" s="19" t="s">
        <v>133</v>
      </c>
      <c r="B500" s="390" t="s">
        <v>4</v>
      </c>
      <c r="C500" s="260" t="s">
        <v>59</v>
      </c>
      <c r="D500" s="34"/>
      <c r="E500" s="77" t="s">
        <v>170</v>
      </c>
      <c r="F500" s="77" t="s">
        <v>170</v>
      </c>
      <c r="G500" s="77" t="s">
        <v>170</v>
      </c>
      <c r="H500" s="77" t="s">
        <v>170</v>
      </c>
      <c r="I500" s="77" t="s">
        <v>170</v>
      </c>
      <c r="J500" s="77" t="s">
        <v>170</v>
      </c>
      <c r="K500" s="77" t="s">
        <v>170</v>
      </c>
      <c r="L500" s="77" t="s">
        <v>170</v>
      </c>
      <c r="M500" s="77" t="s">
        <v>170</v>
      </c>
      <c r="N500" s="77" t="s">
        <v>170</v>
      </c>
      <c r="O500" s="77" t="s">
        <v>170</v>
      </c>
      <c r="P500" s="77" t="s">
        <v>170</v>
      </c>
      <c r="Q500" s="77" t="s">
        <v>170</v>
      </c>
      <c r="R500" s="77" t="s">
        <v>170</v>
      </c>
      <c r="S500" s="77" t="s">
        <v>170</v>
      </c>
      <c r="T500" s="77" t="s">
        <v>170</v>
      </c>
      <c r="U500" s="77" t="s">
        <v>170</v>
      </c>
    </row>
    <row r="501" spans="1:21" x14ac:dyDescent="0.35">
      <c r="A501" s="19" t="s">
        <v>133</v>
      </c>
      <c r="B501" s="390"/>
      <c r="C501" s="254" t="s">
        <v>60</v>
      </c>
      <c r="D501" s="34"/>
      <c r="E501" s="77" t="s">
        <v>170</v>
      </c>
      <c r="F501" s="77" t="s">
        <v>170</v>
      </c>
      <c r="G501" s="77" t="s">
        <v>170</v>
      </c>
      <c r="H501" s="77" t="s">
        <v>170</v>
      </c>
      <c r="I501" s="77" t="s">
        <v>170</v>
      </c>
      <c r="J501" s="77" t="s">
        <v>170</v>
      </c>
      <c r="K501" s="77" t="s">
        <v>170</v>
      </c>
      <c r="L501" s="77" t="s">
        <v>170</v>
      </c>
      <c r="M501" s="77" t="s">
        <v>170</v>
      </c>
      <c r="N501" s="77" t="s">
        <v>170</v>
      </c>
      <c r="O501" s="77" t="s">
        <v>170</v>
      </c>
      <c r="P501" s="77" t="s">
        <v>170</v>
      </c>
      <c r="Q501" s="77" t="s">
        <v>170</v>
      </c>
      <c r="R501" s="77" t="s">
        <v>170</v>
      </c>
      <c r="S501" s="77" t="s">
        <v>170</v>
      </c>
      <c r="T501" s="77" t="s">
        <v>170</v>
      </c>
      <c r="U501" s="77" t="s">
        <v>170</v>
      </c>
    </row>
    <row r="502" spans="1:21" x14ac:dyDescent="0.35">
      <c r="A502" s="19" t="s">
        <v>133</v>
      </c>
      <c r="B502" s="390"/>
      <c r="C502" s="254" t="s">
        <v>61</v>
      </c>
      <c r="D502" s="34"/>
      <c r="E502" s="77" t="s">
        <v>170</v>
      </c>
      <c r="F502" s="77" t="s">
        <v>170</v>
      </c>
      <c r="G502" s="77" t="s">
        <v>170</v>
      </c>
      <c r="H502" s="77" t="s">
        <v>170</v>
      </c>
      <c r="I502" s="77" t="s">
        <v>170</v>
      </c>
      <c r="J502" s="77" t="s">
        <v>170</v>
      </c>
      <c r="K502" s="77" t="s">
        <v>170</v>
      </c>
      <c r="L502" s="77" t="s">
        <v>170</v>
      </c>
      <c r="M502" s="77" t="s">
        <v>170</v>
      </c>
      <c r="N502" s="77" t="s">
        <v>170</v>
      </c>
      <c r="O502" s="77" t="s">
        <v>170</v>
      </c>
      <c r="P502" s="77" t="s">
        <v>170</v>
      </c>
      <c r="Q502" s="77" t="s">
        <v>170</v>
      </c>
      <c r="R502" s="77" t="s">
        <v>170</v>
      </c>
      <c r="S502" s="77" t="s">
        <v>170</v>
      </c>
      <c r="T502" s="77" t="s">
        <v>170</v>
      </c>
      <c r="U502" s="77" t="s">
        <v>170</v>
      </c>
    </row>
    <row r="503" spans="1:21" x14ac:dyDescent="0.35">
      <c r="A503" s="19" t="s">
        <v>133</v>
      </c>
      <c r="B503" s="390"/>
      <c r="C503" s="254" t="s">
        <v>62</v>
      </c>
      <c r="D503" s="34"/>
      <c r="E503" s="77" t="s">
        <v>170</v>
      </c>
      <c r="F503" s="77" t="s">
        <v>170</v>
      </c>
      <c r="G503" s="77" t="s">
        <v>170</v>
      </c>
      <c r="H503" s="77" t="s">
        <v>170</v>
      </c>
      <c r="I503" s="77" t="s">
        <v>170</v>
      </c>
      <c r="J503" s="77" t="s">
        <v>170</v>
      </c>
      <c r="K503" s="77" t="s">
        <v>170</v>
      </c>
      <c r="L503" s="77" t="s">
        <v>170</v>
      </c>
      <c r="M503" s="77" t="s">
        <v>170</v>
      </c>
      <c r="N503" s="77" t="s">
        <v>170</v>
      </c>
      <c r="O503" s="77" t="s">
        <v>170</v>
      </c>
      <c r="P503" s="77" t="s">
        <v>170</v>
      </c>
      <c r="Q503" s="77" t="s">
        <v>170</v>
      </c>
      <c r="R503" s="77" t="s">
        <v>170</v>
      </c>
      <c r="S503" s="77" t="s">
        <v>170</v>
      </c>
      <c r="T503" s="77" t="s">
        <v>170</v>
      </c>
      <c r="U503" s="77" t="s">
        <v>170</v>
      </c>
    </row>
    <row r="504" spans="1:21" x14ac:dyDescent="0.35">
      <c r="A504" s="19" t="s">
        <v>133</v>
      </c>
      <c r="B504" s="391"/>
      <c r="C504" s="255" t="s">
        <v>63</v>
      </c>
      <c r="D504" s="39"/>
      <c r="E504" s="77" t="s">
        <v>170</v>
      </c>
      <c r="F504" s="77" t="s">
        <v>170</v>
      </c>
      <c r="G504" s="77" t="s">
        <v>170</v>
      </c>
      <c r="H504" s="77" t="s">
        <v>170</v>
      </c>
      <c r="I504" s="77" t="s">
        <v>170</v>
      </c>
      <c r="J504" s="77" t="s">
        <v>170</v>
      </c>
      <c r="K504" s="77" t="s">
        <v>170</v>
      </c>
      <c r="L504" s="77" t="s">
        <v>170</v>
      </c>
      <c r="M504" s="77" t="s">
        <v>170</v>
      </c>
      <c r="N504" s="77" t="s">
        <v>170</v>
      </c>
      <c r="O504" s="77" t="s">
        <v>170</v>
      </c>
      <c r="P504" s="77" t="s">
        <v>170</v>
      </c>
      <c r="Q504" s="77" t="s">
        <v>170</v>
      </c>
      <c r="R504" s="77" t="s">
        <v>170</v>
      </c>
      <c r="S504" s="77" t="s">
        <v>170</v>
      </c>
      <c r="T504" s="77" t="s">
        <v>170</v>
      </c>
      <c r="U504" s="77" t="s">
        <v>170</v>
      </c>
    </row>
    <row r="505" spans="1:21" x14ac:dyDescent="0.35">
      <c r="A505" s="19" t="s">
        <v>133</v>
      </c>
      <c r="B505" s="390" t="s">
        <v>5</v>
      </c>
      <c r="C505" s="17" t="s">
        <v>59</v>
      </c>
      <c r="D505" s="36"/>
      <c r="E505" s="77" t="s">
        <v>170</v>
      </c>
      <c r="F505" s="77" t="s">
        <v>170</v>
      </c>
      <c r="G505" s="77" t="s">
        <v>170</v>
      </c>
      <c r="H505" s="77" t="s">
        <v>170</v>
      </c>
      <c r="I505" s="77" t="s">
        <v>170</v>
      </c>
      <c r="J505" s="77" t="s">
        <v>170</v>
      </c>
      <c r="K505" s="77" t="s">
        <v>170</v>
      </c>
      <c r="L505" s="77" t="s">
        <v>170</v>
      </c>
      <c r="M505" s="77" t="s">
        <v>170</v>
      </c>
      <c r="N505" s="77" t="s">
        <v>170</v>
      </c>
      <c r="O505" s="77" t="s">
        <v>170</v>
      </c>
      <c r="P505" s="77" t="s">
        <v>170</v>
      </c>
      <c r="Q505" s="77" t="s">
        <v>170</v>
      </c>
      <c r="R505" s="77" t="s">
        <v>170</v>
      </c>
      <c r="S505" s="77" t="s">
        <v>170</v>
      </c>
      <c r="T505" s="77" t="s">
        <v>170</v>
      </c>
      <c r="U505" s="77" t="s">
        <v>170</v>
      </c>
    </row>
    <row r="506" spans="1:21" x14ac:dyDescent="0.35">
      <c r="A506" s="19" t="s">
        <v>133</v>
      </c>
      <c r="B506" s="390"/>
      <c r="C506" s="20" t="s">
        <v>60</v>
      </c>
      <c r="D506" s="35"/>
      <c r="E506" s="77" t="s">
        <v>170</v>
      </c>
      <c r="F506" s="77" t="s">
        <v>170</v>
      </c>
      <c r="G506" s="77" t="s">
        <v>170</v>
      </c>
      <c r="H506" s="77" t="s">
        <v>170</v>
      </c>
      <c r="I506" s="77" t="s">
        <v>170</v>
      </c>
      <c r="J506" s="77" t="s">
        <v>170</v>
      </c>
      <c r="K506" s="77" t="s">
        <v>170</v>
      </c>
      <c r="L506" s="77" t="s">
        <v>170</v>
      </c>
      <c r="M506" s="77" t="s">
        <v>170</v>
      </c>
      <c r="N506" s="77" t="s">
        <v>170</v>
      </c>
      <c r="O506" s="77" t="s">
        <v>170</v>
      </c>
      <c r="P506" s="77" t="s">
        <v>170</v>
      </c>
      <c r="Q506" s="77" t="s">
        <v>170</v>
      </c>
      <c r="R506" s="77" t="s">
        <v>170</v>
      </c>
      <c r="S506" s="77" t="s">
        <v>170</v>
      </c>
      <c r="T506" s="77" t="s">
        <v>170</v>
      </c>
      <c r="U506" s="77" t="s">
        <v>170</v>
      </c>
    </row>
    <row r="507" spans="1:21" x14ac:dyDescent="0.35">
      <c r="A507" s="19" t="s">
        <v>133</v>
      </c>
      <c r="B507" s="390"/>
      <c r="C507" s="20" t="s">
        <v>61</v>
      </c>
      <c r="D507" s="35"/>
      <c r="E507" s="77" t="s">
        <v>170</v>
      </c>
      <c r="F507" s="77" t="s">
        <v>170</v>
      </c>
      <c r="G507" s="77" t="s">
        <v>170</v>
      </c>
      <c r="H507" s="77" t="s">
        <v>170</v>
      </c>
      <c r="I507" s="77" t="s">
        <v>170</v>
      </c>
      <c r="J507" s="77" t="s">
        <v>170</v>
      </c>
      <c r="K507" s="77" t="s">
        <v>170</v>
      </c>
      <c r="L507" s="77" t="s">
        <v>170</v>
      </c>
      <c r="M507" s="77" t="s">
        <v>170</v>
      </c>
      <c r="N507" s="77" t="s">
        <v>170</v>
      </c>
      <c r="O507" s="77" t="s">
        <v>170</v>
      </c>
      <c r="P507" s="77" t="s">
        <v>170</v>
      </c>
      <c r="Q507" s="77" t="s">
        <v>170</v>
      </c>
      <c r="R507" s="77" t="s">
        <v>170</v>
      </c>
      <c r="S507" s="77" t="s">
        <v>170</v>
      </c>
      <c r="T507" s="77" t="s">
        <v>170</v>
      </c>
      <c r="U507" s="77" t="s">
        <v>170</v>
      </c>
    </row>
    <row r="508" spans="1:21" x14ac:dyDescent="0.35">
      <c r="A508" s="19" t="s">
        <v>133</v>
      </c>
      <c r="B508" s="390"/>
      <c r="C508" s="20" t="s">
        <v>62</v>
      </c>
      <c r="D508" s="35"/>
      <c r="E508" s="77" t="s">
        <v>170</v>
      </c>
      <c r="F508" s="77" t="s">
        <v>170</v>
      </c>
      <c r="G508" s="77" t="s">
        <v>170</v>
      </c>
      <c r="H508" s="77" t="s">
        <v>170</v>
      </c>
      <c r="I508" s="77" t="s">
        <v>170</v>
      </c>
      <c r="J508" s="77" t="s">
        <v>170</v>
      </c>
      <c r="K508" s="77" t="s">
        <v>170</v>
      </c>
      <c r="L508" s="77" t="s">
        <v>170</v>
      </c>
      <c r="M508" s="77" t="s">
        <v>170</v>
      </c>
      <c r="N508" s="77" t="s">
        <v>170</v>
      </c>
      <c r="O508" s="77" t="s">
        <v>170</v>
      </c>
      <c r="P508" s="77" t="s">
        <v>170</v>
      </c>
      <c r="Q508" s="77" t="s">
        <v>170</v>
      </c>
      <c r="R508" s="77" t="s">
        <v>170</v>
      </c>
      <c r="S508" s="77" t="s">
        <v>170</v>
      </c>
      <c r="T508" s="77" t="s">
        <v>170</v>
      </c>
      <c r="U508" s="77" t="s">
        <v>170</v>
      </c>
    </row>
    <row r="509" spans="1:21" x14ac:dyDescent="0.35">
      <c r="A509" s="19" t="s">
        <v>133</v>
      </c>
      <c r="B509" s="391"/>
      <c r="C509" s="27" t="s">
        <v>63</v>
      </c>
      <c r="D509" s="38"/>
      <c r="E509" s="77" t="s">
        <v>170</v>
      </c>
      <c r="F509" s="77" t="s">
        <v>170</v>
      </c>
      <c r="G509" s="77" t="s">
        <v>170</v>
      </c>
      <c r="H509" s="77" t="s">
        <v>170</v>
      </c>
      <c r="I509" s="77" t="s">
        <v>170</v>
      </c>
      <c r="J509" s="77" t="s">
        <v>170</v>
      </c>
      <c r="K509" s="77" t="s">
        <v>170</v>
      </c>
      <c r="L509" s="77" t="s">
        <v>170</v>
      </c>
      <c r="M509" s="77" t="s">
        <v>170</v>
      </c>
      <c r="N509" s="77" t="s">
        <v>170</v>
      </c>
      <c r="O509" s="77" t="s">
        <v>170</v>
      </c>
      <c r="P509" s="77" t="s">
        <v>170</v>
      </c>
      <c r="Q509" s="77" t="s">
        <v>170</v>
      </c>
      <c r="R509" s="77" t="s">
        <v>170</v>
      </c>
      <c r="S509" s="77" t="s">
        <v>170</v>
      </c>
      <c r="T509" s="77" t="s">
        <v>170</v>
      </c>
      <c r="U509" s="77" t="s">
        <v>170</v>
      </c>
    </row>
    <row r="510" spans="1:21" x14ac:dyDescent="0.35">
      <c r="A510" s="19" t="s">
        <v>133</v>
      </c>
      <c r="B510" s="390" t="s">
        <v>6</v>
      </c>
      <c r="C510" s="17" t="s">
        <v>59</v>
      </c>
      <c r="D510" s="36"/>
      <c r="E510" s="77" t="s">
        <v>170</v>
      </c>
      <c r="F510" s="77" t="s">
        <v>170</v>
      </c>
      <c r="G510" s="77" t="s">
        <v>170</v>
      </c>
      <c r="H510" s="77" t="s">
        <v>170</v>
      </c>
      <c r="I510" s="77" t="s">
        <v>170</v>
      </c>
      <c r="J510" s="77" t="s">
        <v>170</v>
      </c>
      <c r="K510" s="77" t="s">
        <v>170</v>
      </c>
      <c r="L510" s="77" t="s">
        <v>170</v>
      </c>
      <c r="M510" s="77" t="s">
        <v>170</v>
      </c>
      <c r="N510" s="77" t="s">
        <v>170</v>
      </c>
      <c r="O510" s="77" t="s">
        <v>170</v>
      </c>
      <c r="P510" s="77" t="s">
        <v>170</v>
      </c>
      <c r="Q510" s="77" t="s">
        <v>170</v>
      </c>
      <c r="R510" s="77" t="s">
        <v>170</v>
      </c>
      <c r="S510" s="77" t="s">
        <v>170</v>
      </c>
      <c r="T510" s="77" t="s">
        <v>170</v>
      </c>
      <c r="U510" s="77" t="s">
        <v>170</v>
      </c>
    </row>
    <row r="511" spans="1:21" x14ac:dyDescent="0.35">
      <c r="A511" s="19" t="s">
        <v>133</v>
      </c>
      <c r="B511" s="390"/>
      <c r="C511" s="20" t="s">
        <v>60</v>
      </c>
      <c r="D511" s="35"/>
      <c r="E511" s="77" t="s">
        <v>170</v>
      </c>
      <c r="F511" s="77" t="s">
        <v>170</v>
      </c>
      <c r="G511" s="77" t="s">
        <v>170</v>
      </c>
      <c r="H511" s="77" t="s">
        <v>170</v>
      </c>
      <c r="I511" s="77" t="s">
        <v>170</v>
      </c>
      <c r="J511" s="77" t="s">
        <v>170</v>
      </c>
      <c r="K511" s="77" t="s">
        <v>170</v>
      </c>
      <c r="L511" s="77" t="s">
        <v>170</v>
      </c>
      <c r="M511" s="77" t="s">
        <v>170</v>
      </c>
      <c r="N511" s="77" t="s">
        <v>170</v>
      </c>
      <c r="O511" s="77" t="s">
        <v>170</v>
      </c>
      <c r="P511" s="77" t="s">
        <v>170</v>
      </c>
      <c r="Q511" s="77" t="s">
        <v>170</v>
      </c>
      <c r="R511" s="77" t="s">
        <v>170</v>
      </c>
      <c r="S511" s="77" t="s">
        <v>170</v>
      </c>
      <c r="T511" s="77" t="s">
        <v>170</v>
      </c>
      <c r="U511" s="77" t="s">
        <v>170</v>
      </c>
    </row>
    <row r="512" spans="1:21" x14ac:dyDescent="0.35">
      <c r="A512" s="19" t="s">
        <v>133</v>
      </c>
      <c r="B512" s="390"/>
      <c r="C512" s="20" t="s">
        <v>61</v>
      </c>
      <c r="D512" s="35"/>
      <c r="E512" s="77" t="s">
        <v>170</v>
      </c>
      <c r="F512" s="77" t="s">
        <v>170</v>
      </c>
      <c r="G512" s="77" t="s">
        <v>170</v>
      </c>
      <c r="H512" s="77" t="s">
        <v>170</v>
      </c>
      <c r="I512" s="77" t="s">
        <v>170</v>
      </c>
      <c r="J512" s="77" t="s">
        <v>170</v>
      </c>
      <c r="K512" s="77" t="s">
        <v>170</v>
      </c>
      <c r="L512" s="77" t="s">
        <v>170</v>
      </c>
      <c r="M512" s="77" t="s">
        <v>170</v>
      </c>
      <c r="N512" s="77" t="s">
        <v>170</v>
      </c>
      <c r="O512" s="77" t="s">
        <v>170</v>
      </c>
      <c r="P512" s="77" t="s">
        <v>170</v>
      </c>
      <c r="Q512" s="77" t="s">
        <v>170</v>
      </c>
      <c r="R512" s="77" t="s">
        <v>170</v>
      </c>
      <c r="S512" s="77" t="s">
        <v>170</v>
      </c>
      <c r="T512" s="77" t="s">
        <v>170</v>
      </c>
      <c r="U512" s="77" t="s">
        <v>170</v>
      </c>
    </row>
    <row r="513" spans="1:21" x14ac:dyDescent="0.35">
      <c r="A513" s="19" t="s">
        <v>133</v>
      </c>
      <c r="B513" s="390"/>
      <c r="C513" s="20" t="s">
        <v>62</v>
      </c>
      <c r="D513" s="35"/>
      <c r="E513" s="77" t="s">
        <v>170</v>
      </c>
      <c r="F513" s="77" t="s">
        <v>170</v>
      </c>
      <c r="G513" s="77" t="s">
        <v>170</v>
      </c>
      <c r="H513" s="77" t="s">
        <v>170</v>
      </c>
      <c r="I513" s="77" t="s">
        <v>170</v>
      </c>
      <c r="J513" s="77" t="s">
        <v>170</v>
      </c>
      <c r="K513" s="77" t="s">
        <v>170</v>
      </c>
      <c r="L513" s="77" t="s">
        <v>170</v>
      </c>
      <c r="M513" s="77" t="s">
        <v>170</v>
      </c>
      <c r="N513" s="77" t="s">
        <v>170</v>
      </c>
      <c r="O513" s="77" t="s">
        <v>170</v>
      </c>
      <c r="P513" s="77" t="s">
        <v>170</v>
      </c>
      <c r="Q513" s="77" t="s">
        <v>170</v>
      </c>
      <c r="R513" s="77" t="s">
        <v>170</v>
      </c>
      <c r="S513" s="77" t="s">
        <v>170</v>
      </c>
      <c r="T513" s="77" t="s">
        <v>170</v>
      </c>
      <c r="U513" s="77" t="s">
        <v>170</v>
      </c>
    </row>
    <row r="514" spans="1:21" x14ac:dyDescent="0.35">
      <c r="A514" s="19" t="s">
        <v>133</v>
      </c>
      <c r="B514" s="391"/>
      <c r="C514" s="27" t="s">
        <v>63</v>
      </c>
      <c r="D514" s="38"/>
      <c r="E514" s="77" t="s">
        <v>170</v>
      </c>
      <c r="F514" s="77" t="s">
        <v>170</v>
      </c>
      <c r="G514" s="77" t="s">
        <v>170</v>
      </c>
      <c r="H514" s="77" t="s">
        <v>170</v>
      </c>
      <c r="I514" s="77" t="s">
        <v>170</v>
      </c>
      <c r="J514" s="77" t="s">
        <v>170</v>
      </c>
      <c r="K514" s="77" t="s">
        <v>170</v>
      </c>
      <c r="L514" s="77" t="s">
        <v>170</v>
      </c>
      <c r="M514" s="77" t="s">
        <v>170</v>
      </c>
      <c r="N514" s="77" t="s">
        <v>170</v>
      </c>
      <c r="O514" s="77" t="s">
        <v>170</v>
      </c>
      <c r="P514" s="77" t="s">
        <v>170</v>
      </c>
      <c r="Q514" s="77" t="s">
        <v>170</v>
      </c>
      <c r="R514" s="77" t="s">
        <v>170</v>
      </c>
      <c r="S514" s="77" t="s">
        <v>170</v>
      </c>
      <c r="T514" s="77" t="s">
        <v>170</v>
      </c>
      <c r="U514" s="77" t="s">
        <v>170</v>
      </c>
    </row>
    <row r="515" spans="1:21" x14ac:dyDescent="0.35">
      <c r="A515" s="19" t="s">
        <v>133</v>
      </c>
      <c r="B515" s="393" t="s">
        <v>7</v>
      </c>
      <c r="C515" s="28" t="s">
        <v>59</v>
      </c>
      <c r="D515" s="36"/>
      <c r="E515" s="77" t="s">
        <v>170</v>
      </c>
      <c r="F515" s="77" t="s">
        <v>170</v>
      </c>
      <c r="G515" s="77" t="s">
        <v>170</v>
      </c>
      <c r="H515" s="77" t="s">
        <v>170</v>
      </c>
      <c r="I515" s="77" t="s">
        <v>170</v>
      </c>
      <c r="J515" s="77" t="s">
        <v>170</v>
      </c>
      <c r="K515" s="77" t="s">
        <v>170</v>
      </c>
      <c r="L515" s="77" t="s">
        <v>170</v>
      </c>
      <c r="M515" s="77" t="s">
        <v>170</v>
      </c>
      <c r="N515" s="77" t="s">
        <v>170</v>
      </c>
      <c r="O515" s="77" t="s">
        <v>170</v>
      </c>
      <c r="P515" s="77" t="s">
        <v>170</v>
      </c>
      <c r="Q515" s="77" t="s">
        <v>170</v>
      </c>
      <c r="R515" s="77" t="s">
        <v>170</v>
      </c>
      <c r="S515" s="77" t="s">
        <v>170</v>
      </c>
      <c r="T515" s="77" t="s">
        <v>170</v>
      </c>
      <c r="U515" s="77" t="s">
        <v>170</v>
      </c>
    </row>
    <row r="516" spans="1:21" x14ac:dyDescent="0.35">
      <c r="A516" s="19" t="s">
        <v>133</v>
      </c>
      <c r="B516" s="390"/>
      <c r="C516" s="20" t="s">
        <v>60</v>
      </c>
      <c r="D516" s="35"/>
      <c r="E516" s="77" t="s">
        <v>170</v>
      </c>
      <c r="F516" s="77" t="s">
        <v>170</v>
      </c>
      <c r="G516" s="77" t="s">
        <v>170</v>
      </c>
      <c r="H516" s="77" t="s">
        <v>170</v>
      </c>
      <c r="I516" s="77" t="s">
        <v>170</v>
      </c>
      <c r="J516" s="77" t="s">
        <v>170</v>
      </c>
      <c r="K516" s="77" t="s">
        <v>170</v>
      </c>
      <c r="L516" s="77" t="s">
        <v>170</v>
      </c>
      <c r="M516" s="77" t="s">
        <v>170</v>
      </c>
      <c r="N516" s="77" t="s">
        <v>170</v>
      </c>
      <c r="O516" s="77" t="s">
        <v>170</v>
      </c>
      <c r="P516" s="77" t="s">
        <v>170</v>
      </c>
      <c r="Q516" s="77" t="s">
        <v>170</v>
      </c>
      <c r="R516" s="77" t="s">
        <v>170</v>
      </c>
      <c r="S516" s="77" t="s">
        <v>170</v>
      </c>
      <c r="T516" s="77" t="s">
        <v>170</v>
      </c>
      <c r="U516" s="77" t="s">
        <v>170</v>
      </c>
    </row>
    <row r="517" spans="1:21" x14ac:dyDescent="0.35">
      <c r="A517" s="19" t="s">
        <v>133</v>
      </c>
      <c r="B517" s="390"/>
      <c r="C517" s="20" t="s">
        <v>61</v>
      </c>
      <c r="D517" s="35"/>
      <c r="E517" s="77" t="s">
        <v>170</v>
      </c>
      <c r="F517" s="77" t="s">
        <v>170</v>
      </c>
      <c r="G517" s="77" t="s">
        <v>170</v>
      </c>
      <c r="H517" s="77" t="s">
        <v>170</v>
      </c>
      <c r="I517" s="77" t="s">
        <v>170</v>
      </c>
      <c r="J517" s="77" t="s">
        <v>170</v>
      </c>
      <c r="K517" s="77" t="s">
        <v>170</v>
      </c>
      <c r="L517" s="77" t="s">
        <v>170</v>
      </c>
      <c r="M517" s="77" t="s">
        <v>170</v>
      </c>
      <c r="N517" s="77" t="s">
        <v>170</v>
      </c>
      <c r="O517" s="77" t="s">
        <v>170</v>
      </c>
      <c r="P517" s="77" t="s">
        <v>170</v>
      </c>
      <c r="Q517" s="77" t="s">
        <v>170</v>
      </c>
      <c r="R517" s="77" t="s">
        <v>170</v>
      </c>
      <c r="S517" s="77" t="s">
        <v>170</v>
      </c>
      <c r="T517" s="77" t="s">
        <v>170</v>
      </c>
      <c r="U517" s="77" t="s">
        <v>170</v>
      </c>
    </row>
    <row r="518" spans="1:21" x14ac:dyDescent="0.35">
      <c r="A518" s="19" t="s">
        <v>133</v>
      </c>
      <c r="B518" s="390"/>
      <c r="C518" s="20" t="s">
        <v>62</v>
      </c>
      <c r="D518" s="35"/>
      <c r="E518" s="77" t="s">
        <v>170</v>
      </c>
      <c r="F518" s="77" t="s">
        <v>170</v>
      </c>
      <c r="G518" s="77" t="s">
        <v>170</v>
      </c>
      <c r="H518" s="77" t="s">
        <v>170</v>
      </c>
      <c r="I518" s="77" t="s">
        <v>170</v>
      </c>
      <c r="J518" s="77" t="s">
        <v>170</v>
      </c>
      <c r="K518" s="77" t="s">
        <v>170</v>
      </c>
      <c r="L518" s="77" t="s">
        <v>170</v>
      </c>
      <c r="M518" s="77" t="s">
        <v>170</v>
      </c>
      <c r="N518" s="77" t="s">
        <v>170</v>
      </c>
      <c r="O518" s="77" t="s">
        <v>170</v>
      </c>
      <c r="P518" s="77" t="s">
        <v>170</v>
      </c>
      <c r="Q518" s="77" t="s">
        <v>170</v>
      </c>
      <c r="R518" s="77" t="s">
        <v>170</v>
      </c>
      <c r="S518" s="77" t="s">
        <v>170</v>
      </c>
      <c r="T518" s="77" t="s">
        <v>170</v>
      </c>
      <c r="U518" s="77" t="s">
        <v>170</v>
      </c>
    </row>
    <row r="519" spans="1:21" x14ac:dyDescent="0.35">
      <c r="A519" s="19" t="s">
        <v>133</v>
      </c>
      <c r="B519" s="391"/>
      <c r="C519" s="27" t="s">
        <v>63</v>
      </c>
      <c r="D519" s="38"/>
      <c r="E519" s="77" t="s">
        <v>170</v>
      </c>
      <c r="F519" s="77" t="s">
        <v>170</v>
      </c>
      <c r="G519" s="77" t="s">
        <v>170</v>
      </c>
      <c r="H519" s="77" t="s">
        <v>170</v>
      </c>
      <c r="I519" s="77" t="s">
        <v>170</v>
      </c>
      <c r="J519" s="77" t="s">
        <v>170</v>
      </c>
      <c r="K519" s="77" t="s">
        <v>170</v>
      </c>
      <c r="L519" s="77" t="s">
        <v>170</v>
      </c>
      <c r="M519" s="77" t="s">
        <v>170</v>
      </c>
      <c r="N519" s="77" t="s">
        <v>170</v>
      </c>
      <c r="O519" s="77" t="s">
        <v>170</v>
      </c>
      <c r="P519" s="77" t="s">
        <v>170</v>
      </c>
      <c r="Q519" s="77" t="s">
        <v>170</v>
      </c>
      <c r="R519" s="77" t="s">
        <v>170</v>
      </c>
      <c r="S519" s="77" t="s">
        <v>170</v>
      </c>
      <c r="T519" s="77" t="s">
        <v>170</v>
      </c>
      <c r="U519" s="77" t="s">
        <v>170</v>
      </c>
    </row>
    <row r="520" spans="1:21" x14ac:dyDescent="0.35">
      <c r="A520" s="19" t="s">
        <v>133</v>
      </c>
      <c r="B520" s="393" t="s">
        <v>8</v>
      </c>
      <c r="C520" s="28" t="s">
        <v>59</v>
      </c>
      <c r="D520" s="36"/>
      <c r="E520" s="77" t="s">
        <v>170</v>
      </c>
      <c r="F520" s="77" t="s">
        <v>170</v>
      </c>
      <c r="G520" s="77" t="s">
        <v>170</v>
      </c>
      <c r="H520" s="77" t="s">
        <v>170</v>
      </c>
      <c r="I520" s="77" t="s">
        <v>170</v>
      </c>
      <c r="J520" s="77" t="s">
        <v>170</v>
      </c>
      <c r="K520" s="77" t="s">
        <v>170</v>
      </c>
      <c r="L520" s="77" t="s">
        <v>170</v>
      </c>
      <c r="M520" s="77" t="s">
        <v>170</v>
      </c>
      <c r="N520" s="77" t="s">
        <v>170</v>
      </c>
      <c r="O520" s="77" t="s">
        <v>170</v>
      </c>
      <c r="P520" s="77" t="s">
        <v>170</v>
      </c>
      <c r="Q520" s="77" t="s">
        <v>170</v>
      </c>
      <c r="R520" s="77" t="s">
        <v>170</v>
      </c>
      <c r="S520" s="77" t="s">
        <v>170</v>
      </c>
      <c r="T520" s="77" t="s">
        <v>170</v>
      </c>
      <c r="U520" s="77" t="s">
        <v>170</v>
      </c>
    </row>
    <row r="521" spans="1:21" x14ac:dyDescent="0.35">
      <c r="A521" s="19" t="s">
        <v>133</v>
      </c>
      <c r="B521" s="390"/>
      <c r="C521" s="20" t="s">
        <v>60</v>
      </c>
      <c r="D521" s="35"/>
      <c r="E521" s="77" t="s">
        <v>170</v>
      </c>
      <c r="F521" s="77" t="s">
        <v>170</v>
      </c>
      <c r="G521" s="77" t="s">
        <v>170</v>
      </c>
      <c r="H521" s="77" t="s">
        <v>170</v>
      </c>
      <c r="I521" s="77" t="s">
        <v>170</v>
      </c>
      <c r="J521" s="77" t="s">
        <v>170</v>
      </c>
      <c r="K521" s="77" t="s">
        <v>170</v>
      </c>
      <c r="L521" s="77" t="s">
        <v>170</v>
      </c>
      <c r="M521" s="77" t="s">
        <v>170</v>
      </c>
      <c r="N521" s="77" t="s">
        <v>170</v>
      </c>
      <c r="O521" s="77" t="s">
        <v>170</v>
      </c>
      <c r="P521" s="77" t="s">
        <v>170</v>
      </c>
      <c r="Q521" s="77" t="s">
        <v>170</v>
      </c>
      <c r="R521" s="77" t="s">
        <v>170</v>
      </c>
      <c r="S521" s="77" t="s">
        <v>170</v>
      </c>
      <c r="T521" s="77" t="s">
        <v>170</v>
      </c>
      <c r="U521" s="77" t="s">
        <v>170</v>
      </c>
    </row>
    <row r="522" spans="1:21" x14ac:dyDescent="0.35">
      <c r="A522" s="19" t="s">
        <v>133</v>
      </c>
      <c r="B522" s="390"/>
      <c r="C522" s="20" t="s">
        <v>61</v>
      </c>
      <c r="D522" s="35"/>
      <c r="E522" s="77" t="s">
        <v>170</v>
      </c>
      <c r="F522" s="77" t="s">
        <v>170</v>
      </c>
      <c r="G522" s="77" t="s">
        <v>170</v>
      </c>
      <c r="H522" s="77" t="s">
        <v>170</v>
      </c>
      <c r="I522" s="77" t="s">
        <v>170</v>
      </c>
      <c r="J522" s="77" t="s">
        <v>170</v>
      </c>
      <c r="K522" s="77" t="s">
        <v>170</v>
      </c>
      <c r="L522" s="77" t="s">
        <v>170</v>
      </c>
      <c r="M522" s="77" t="s">
        <v>170</v>
      </c>
      <c r="N522" s="77" t="s">
        <v>170</v>
      </c>
      <c r="O522" s="77" t="s">
        <v>170</v>
      </c>
      <c r="P522" s="77" t="s">
        <v>170</v>
      </c>
      <c r="Q522" s="77" t="s">
        <v>170</v>
      </c>
      <c r="R522" s="77" t="s">
        <v>170</v>
      </c>
      <c r="S522" s="77" t="s">
        <v>170</v>
      </c>
      <c r="T522" s="77" t="s">
        <v>170</v>
      </c>
      <c r="U522" s="77" t="s">
        <v>170</v>
      </c>
    </row>
    <row r="523" spans="1:21" x14ac:dyDescent="0.35">
      <c r="A523" s="19" t="s">
        <v>133</v>
      </c>
      <c r="B523" s="390"/>
      <c r="C523" s="20" t="s">
        <v>62</v>
      </c>
      <c r="D523" s="35"/>
      <c r="E523" s="77" t="s">
        <v>170</v>
      </c>
      <c r="F523" s="77" t="s">
        <v>170</v>
      </c>
      <c r="G523" s="77" t="s">
        <v>170</v>
      </c>
      <c r="H523" s="77" t="s">
        <v>170</v>
      </c>
      <c r="I523" s="77" t="s">
        <v>170</v>
      </c>
      <c r="J523" s="77" t="s">
        <v>170</v>
      </c>
      <c r="K523" s="77" t="s">
        <v>170</v>
      </c>
      <c r="L523" s="77" t="s">
        <v>170</v>
      </c>
      <c r="M523" s="77" t="s">
        <v>170</v>
      </c>
      <c r="N523" s="77" t="s">
        <v>170</v>
      </c>
      <c r="O523" s="77" t="s">
        <v>170</v>
      </c>
      <c r="P523" s="77" t="s">
        <v>170</v>
      </c>
      <c r="Q523" s="77" t="s">
        <v>170</v>
      </c>
      <c r="R523" s="77" t="s">
        <v>170</v>
      </c>
      <c r="S523" s="77" t="s">
        <v>170</v>
      </c>
      <c r="T523" s="77" t="s">
        <v>170</v>
      </c>
      <c r="U523" s="77" t="s">
        <v>170</v>
      </c>
    </row>
    <row r="524" spans="1:21" x14ac:dyDescent="0.35">
      <c r="A524" s="19" t="s">
        <v>133</v>
      </c>
      <c r="B524" s="391"/>
      <c r="C524" s="27" t="s">
        <v>63</v>
      </c>
      <c r="D524" s="38"/>
      <c r="E524" s="77" t="s">
        <v>170</v>
      </c>
      <c r="F524" s="77" t="s">
        <v>170</v>
      </c>
      <c r="G524" s="77" t="s">
        <v>170</v>
      </c>
      <c r="H524" s="77" t="s">
        <v>170</v>
      </c>
      <c r="I524" s="77" t="s">
        <v>170</v>
      </c>
      <c r="J524" s="77" t="s">
        <v>170</v>
      </c>
      <c r="K524" s="77" t="s">
        <v>170</v>
      </c>
      <c r="L524" s="77" t="s">
        <v>170</v>
      </c>
      <c r="M524" s="77" t="s">
        <v>170</v>
      </c>
      <c r="N524" s="77" t="s">
        <v>170</v>
      </c>
      <c r="O524" s="77" t="s">
        <v>170</v>
      </c>
      <c r="P524" s="77" t="s">
        <v>170</v>
      </c>
      <c r="Q524" s="77" t="s">
        <v>170</v>
      </c>
      <c r="R524" s="77" t="s">
        <v>170</v>
      </c>
      <c r="S524" s="77" t="s">
        <v>170</v>
      </c>
      <c r="T524" s="77" t="s">
        <v>170</v>
      </c>
      <c r="U524" s="77" t="s">
        <v>170</v>
      </c>
    </row>
    <row r="525" spans="1:21" x14ac:dyDescent="0.35">
      <c r="A525" s="19" t="s">
        <v>133</v>
      </c>
      <c r="B525" s="393" t="s">
        <v>9</v>
      </c>
      <c r="C525" s="28" t="s">
        <v>59</v>
      </c>
      <c r="D525" s="36"/>
      <c r="E525" s="77" t="s">
        <v>170</v>
      </c>
      <c r="F525" s="77" t="s">
        <v>170</v>
      </c>
      <c r="G525" s="77" t="s">
        <v>170</v>
      </c>
      <c r="H525" s="77" t="s">
        <v>170</v>
      </c>
      <c r="I525" s="77" t="s">
        <v>170</v>
      </c>
      <c r="J525" s="77" t="s">
        <v>170</v>
      </c>
      <c r="K525" s="77" t="s">
        <v>170</v>
      </c>
      <c r="L525" s="77" t="s">
        <v>170</v>
      </c>
      <c r="M525" s="77" t="s">
        <v>170</v>
      </c>
      <c r="N525" s="77" t="s">
        <v>170</v>
      </c>
      <c r="O525" s="77" t="s">
        <v>170</v>
      </c>
      <c r="P525" s="77" t="s">
        <v>170</v>
      </c>
      <c r="Q525" s="77" t="s">
        <v>170</v>
      </c>
      <c r="R525" s="77" t="s">
        <v>170</v>
      </c>
      <c r="S525" s="77" t="s">
        <v>170</v>
      </c>
      <c r="T525" s="77" t="s">
        <v>170</v>
      </c>
      <c r="U525" s="77" t="s">
        <v>170</v>
      </c>
    </row>
    <row r="526" spans="1:21" x14ac:dyDescent="0.35">
      <c r="A526" s="19" t="s">
        <v>133</v>
      </c>
      <c r="B526" s="390"/>
      <c r="C526" s="20" t="s">
        <v>60</v>
      </c>
      <c r="D526" s="35"/>
      <c r="E526" s="77" t="s">
        <v>170</v>
      </c>
      <c r="F526" s="77" t="s">
        <v>170</v>
      </c>
      <c r="G526" s="77" t="s">
        <v>170</v>
      </c>
      <c r="H526" s="77" t="s">
        <v>170</v>
      </c>
      <c r="I526" s="77" t="s">
        <v>170</v>
      </c>
      <c r="J526" s="77" t="s">
        <v>170</v>
      </c>
      <c r="K526" s="77" t="s">
        <v>170</v>
      </c>
      <c r="L526" s="77" t="s">
        <v>170</v>
      </c>
      <c r="M526" s="77" t="s">
        <v>170</v>
      </c>
      <c r="N526" s="77" t="s">
        <v>170</v>
      </c>
      <c r="O526" s="77" t="s">
        <v>170</v>
      </c>
      <c r="P526" s="77" t="s">
        <v>170</v>
      </c>
      <c r="Q526" s="77" t="s">
        <v>170</v>
      </c>
      <c r="R526" s="77" t="s">
        <v>170</v>
      </c>
      <c r="S526" s="77" t="s">
        <v>170</v>
      </c>
      <c r="T526" s="77" t="s">
        <v>170</v>
      </c>
      <c r="U526" s="77" t="s">
        <v>170</v>
      </c>
    </row>
    <row r="527" spans="1:21" x14ac:dyDescent="0.35">
      <c r="A527" s="19" t="s">
        <v>133</v>
      </c>
      <c r="B527" s="390"/>
      <c r="C527" s="20" t="s">
        <v>61</v>
      </c>
      <c r="D527" s="35"/>
      <c r="E527" s="77" t="s">
        <v>170</v>
      </c>
      <c r="F527" s="77" t="s">
        <v>170</v>
      </c>
      <c r="G527" s="77" t="s">
        <v>170</v>
      </c>
      <c r="H527" s="77" t="s">
        <v>170</v>
      </c>
      <c r="I527" s="77" t="s">
        <v>170</v>
      </c>
      <c r="J527" s="77" t="s">
        <v>170</v>
      </c>
      <c r="K527" s="77" t="s">
        <v>170</v>
      </c>
      <c r="L527" s="77" t="s">
        <v>170</v>
      </c>
      <c r="M527" s="77" t="s">
        <v>170</v>
      </c>
      <c r="N527" s="77" t="s">
        <v>170</v>
      </c>
      <c r="O527" s="77" t="s">
        <v>170</v>
      </c>
      <c r="P527" s="77" t="s">
        <v>170</v>
      </c>
      <c r="Q527" s="77" t="s">
        <v>170</v>
      </c>
      <c r="R527" s="77" t="s">
        <v>170</v>
      </c>
      <c r="S527" s="77" t="s">
        <v>170</v>
      </c>
      <c r="T527" s="77" t="s">
        <v>170</v>
      </c>
      <c r="U527" s="77" t="s">
        <v>170</v>
      </c>
    </row>
    <row r="528" spans="1:21" x14ac:dyDescent="0.35">
      <c r="A528" s="19" t="s">
        <v>133</v>
      </c>
      <c r="B528" s="390"/>
      <c r="C528" s="20" t="s">
        <v>62</v>
      </c>
      <c r="D528" s="35"/>
      <c r="E528" s="77" t="s">
        <v>170</v>
      </c>
      <c r="F528" s="77" t="s">
        <v>170</v>
      </c>
      <c r="G528" s="77" t="s">
        <v>170</v>
      </c>
      <c r="H528" s="77" t="s">
        <v>170</v>
      </c>
      <c r="I528" s="77" t="s">
        <v>170</v>
      </c>
      <c r="J528" s="77" t="s">
        <v>170</v>
      </c>
      <c r="K528" s="77" t="s">
        <v>170</v>
      </c>
      <c r="L528" s="77" t="s">
        <v>170</v>
      </c>
      <c r="M528" s="77" t="s">
        <v>170</v>
      </c>
      <c r="N528" s="77" t="s">
        <v>170</v>
      </c>
      <c r="O528" s="77" t="s">
        <v>170</v>
      </c>
      <c r="P528" s="77" t="s">
        <v>170</v>
      </c>
      <c r="Q528" s="77" t="s">
        <v>170</v>
      </c>
      <c r="R528" s="77" t="s">
        <v>170</v>
      </c>
      <c r="S528" s="77" t="s">
        <v>170</v>
      </c>
      <c r="T528" s="77" t="s">
        <v>170</v>
      </c>
      <c r="U528" s="77" t="s">
        <v>170</v>
      </c>
    </row>
    <row r="529" spans="1:21" x14ac:dyDescent="0.35">
      <c r="A529" s="19" t="s">
        <v>133</v>
      </c>
      <c r="B529" s="391"/>
      <c r="C529" s="27" t="s">
        <v>63</v>
      </c>
      <c r="D529" s="38"/>
      <c r="E529" s="77" t="s">
        <v>170</v>
      </c>
      <c r="F529" s="77" t="s">
        <v>170</v>
      </c>
      <c r="G529" s="77" t="s">
        <v>170</v>
      </c>
      <c r="H529" s="77" t="s">
        <v>170</v>
      </c>
      <c r="I529" s="77" t="s">
        <v>170</v>
      </c>
      <c r="J529" s="77" t="s">
        <v>170</v>
      </c>
      <c r="K529" s="77" t="s">
        <v>170</v>
      </c>
      <c r="L529" s="77" t="s">
        <v>170</v>
      </c>
      <c r="M529" s="77" t="s">
        <v>170</v>
      </c>
      <c r="N529" s="77" t="s">
        <v>170</v>
      </c>
      <c r="O529" s="77" t="s">
        <v>170</v>
      </c>
      <c r="P529" s="77" t="s">
        <v>170</v>
      </c>
      <c r="Q529" s="77" t="s">
        <v>170</v>
      </c>
      <c r="R529" s="77" t="s">
        <v>170</v>
      </c>
      <c r="S529" s="77" t="s">
        <v>170</v>
      </c>
      <c r="T529" s="77" t="s">
        <v>170</v>
      </c>
      <c r="U529" s="77" t="s">
        <v>170</v>
      </c>
    </row>
    <row r="530" spans="1:21" x14ac:dyDescent="0.35">
      <c r="A530" s="19" t="s">
        <v>133</v>
      </c>
      <c r="B530" s="393" t="s">
        <v>1</v>
      </c>
      <c r="C530" s="28" t="s">
        <v>59</v>
      </c>
      <c r="D530" s="36"/>
      <c r="E530" s="77" t="s">
        <v>170</v>
      </c>
      <c r="F530" s="77" t="s">
        <v>170</v>
      </c>
      <c r="G530" s="77" t="s">
        <v>170</v>
      </c>
      <c r="H530" s="77" t="s">
        <v>170</v>
      </c>
      <c r="I530" s="77" t="s">
        <v>170</v>
      </c>
      <c r="J530" s="77" t="s">
        <v>170</v>
      </c>
      <c r="K530" s="77" t="s">
        <v>170</v>
      </c>
      <c r="L530" s="77" t="s">
        <v>170</v>
      </c>
      <c r="M530" s="77" t="s">
        <v>170</v>
      </c>
      <c r="N530" s="77" t="s">
        <v>170</v>
      </c>
      <c r="O530" s="77" t="s">
        <v>170</v>
      </c>
      <c r="P530" s="77" t="s">
        <v>170</v>
      </c>
      <c r="Q530" s="77" t="s">
        <v>170</v>
      </c>
      <c r="R530" s="77" t="s">
        <v>170</v>
      </c>
      <c r="S530" s="77" t="s">
        <v>170</v>
      </c>
      <c r="T530" s="77" t="s">
        <v>170</v>
      </c>
      <c r="U530" s="77" t="s">
        <v>170</v>
      </c>
    </row>
    <row r="531" spans="1:21" x14ac:dyDescent="0.35">
      <c r="A531" s="19" t="s">
        <v>133</v>
      </c>
      <c r="B531" s="390"/>
      <c r="C531" s="20" t="s">
        <v>60</v>
      </c>
      <c r="D531" s="35"/>
      <c r="E531" s="77" t="s">
        <v>170</v>
      </c>
      <c r="F531" s="77" t="s">
        <v>170</v>
      </c>
      <c r="G531" s="77" t="s">
        <v>170</v>
      </c>
      <c r="H531" s="77" t="s">
        <v>170</v>
      </c>
      <c r="I531" s="77" t="s">
        <v>170</v>
      </c>
      <c r="J531" s="77" t="s">
        <v>170</v>
      </c>
      <c r="K531" s="77" t="s">
        <v>170</v>
      </c>
      <c r="L531" s="77" t="s">
        <v>170</v>
      </c>
      <c r="M531" s="77" t="s">
        <v>170</v>
      </c>
      <c r="N531" s="77" t="s">
        <v>170</v>
      </c>
      <c r="O531" s="77" t="s">
        <v>170</v>
      </c>
      <c r="P531" s="77" t="s">
        <v>170</v>
      </c>
      <c r="Q531" s="77" t="s">
        <v>170</v>
      </c>
      <c r="R531" s="77" t="s">
        <v>170</v>
      </c>
      <c r="S531" s="77" t="s">
        <v>170</v>
      </c>
      <c r="T531" s="77" t="s">
        <v>170</v>
      </c>
      <c r="U531" s="77" t="s">
        <v>170</v>
      </c>
    </row>
    <row r="532" spans="1:21" x14ac:dyDescent="0.35">
      <c r="A532" s="19" t="s">
        <v>133</v>
      </c>
      <c r="B532" s="390"/>
      <c r="C532" s="20" t="s">
        <v>61</v>
      </c>
      <c r="D532" s="35"/>
      <c r="E532" s="77" t="s">
        <v>170</v>
      </c>
      <c r="F532" s="77" t="s">
        <v>170</v>
      </c>
      <c r="G532" s="77" t="s">
        <v>170</v>
      </c>
      <c r="H532" s="77" t="s">
        <v>170</v>
      </c>
      <c r="I532" s="77" t="s">
        <v>170</v>
      </c>
      <c r="J532" s="77" t="s">
        <v>170</v>
      </c>
      <c r="K532" s="77" t="s">
        <v>170</v>
      </c>
      <c r="L532" s="77" t="s">
        <v>170</v>
      </c>
      <c r="M532" s="77" t="s">
        <v>170</v>
      </c>
      <c r="N532" s="77" t="s">
        <v>170</v>
      </c>
      <c r="O532" s="77" t="s">
        <v>170</v>
      </c>
      <c r="P532" s="77" t="s">
        <v>170</v>
      </c>
      <c r="Q532" s="77" t="s">
        <v>170</v>
      </c>
      <c r="R532" s="77" t="s">
        <v>170</v>
      </c>
      <c r="S532" s="77" t="s">
        <v>170</v>
      </c>
      <c r="T532" s="77" t="s">
        <v>170</v>
      </c>
      <c r="U532" s="77" t="s">
        <v>170</v>
      </c>
    </row>
    <row r="533" spans="1:21" x14ac:dyDescent="0.35">
      <c r="A533" s="19" t="s">
        <v>133</v>
      </c>
      <c r="B533" s="390"/>
      <c r="C533" s="20" t="s">
        <v>62</v>
      </c>
      <c r="D533" s="35"/>
      <c r="E533" s="77" t="s">
        <v>170</v>
      </c>
      <c r="F533" s="77" t="s">
        <v>170</v>
      </c>
      <c r="G533" s="77" t="s">
        <v>170</v>
      </c>
      <c r="H533" s="77" t="s">
        <v>170</v>
      </c>
      <c r="I533" s="77" t="s">
        <v>170</v>
      </c>
      <c r="J533" s="77" t="s">
        <v>170</v>
      </c>
      <c r="K533" s="77" t="s">
        <v>170</v>
      </c>
      <c r="L533" s="77" t="s">
        <v>170</v>
      </c>
      <c r="M533" s="77" t="s">
        <v>170</v>
      </c>
      <c r="N533" s="77" t="s">
        <v>170</v>
      </c>
      <c r="O533" s="77" t="s">
        <v>170</v>
      </c>
      <c r="P533" s="77" t="s">
        <v>170</v>
      </c>
      <c r="Q533" s="77" t="s">
        <v>170</v>
      </c>
      <c r="R533" s="77" t="s">
        <v>170</v>
      </c>
      <c r="S533" s="77" t="s">
        <v>170</v>
      </c>
      <c r="T533" s="77" t="s">
        <v>170</v>
      </c>
      <c r="U533" s="77" t="s">
        <v>170</v>
      </c>
    </row>
    <row r="534" spans="1:21" x14ac:dyDescent="0.35">
      <c r="A534" s="19" t="s">
        <v>133</v>
      </c>
      <c r="B534" s="391"/>
      <c r="C534" s="27" t="s">
        <v>63</v>
      </c>
      <c r="D534" s="38"/>
      <c r="E534" s="77" t="s">
        <v>170</v>
      </c>
      <c r="F534" s="77" t="s">
        <v>170</v>
      </c>
      <c r="G534" s="77" t="s">
        <v>170</v>
      </c>
      <c r="H534" s="77" t="s">
        <v>170</v>
      </c>
      <c r="I534" s="77" t="s">
        <v>170</v>
      </c>
      <c r="J534" s="77" t="s">
        <v>170</v>
      </c>
      <c r="K534" s="77" t="s">
        <v>170</v>
      </c>
      <c r="L534" s="77" t="s">
        <v>170</v>
      </c>
      <c r="M534" s="77" t="s">
        <v>170</v>
      </c>
      <c r="N534" s="77" t="s">
        <v>170</v>
      </c>
      <c r="O534" s="77" t="s">
        <v>170</v>
      </c>
      <c r="P534" s="77" t="s">
        <v>170</v>
      </c>
      <c r="Q534" s="77" t="s">
        <v>170</v>
      </c>
      <c r="R534" s="77" t="s">
        <v>170</v>
      </c>
      <c r="S534" s="77" t="s">
        <v>170</v>
      </c>
      <c r="T534" s="77" t="s">
        <v>170</v>
      </c>
      <c r="U534" s="77" t="s">
        <v>170</v>
      </c>
    </row>
    <row r="535" spans="1:21" x14ac:dyDescent="0.35">
      <c r="A535" s="19" t="s">
        <v>133</v>
      </c>
      <c r="B535" s="393" t="s">
        <v>166</v>
      </c>
      <c r="C535" s="28" t="s">
        <v>59</v>
      </c>
      <c r="D535" s="36"/>
      <c r="E535" s="77" t="s">
        <v>170</v>
      </c>
      <c r="F535" s="77" t="s">
        <v>170</v>
      </c>
      <c r="G535" s="77" t="s">
        <v>170</v>
      </c>
      <c r="H535" s="77" t="s">
        <v>170</v>
      </c>
      <c r="I535" s="77" t="s">
        <v>170</v>
      </c>
      <c r="J535" s="77" t="s">
        <v>170</v>
      </c>
      <c r="K535" s="77" t="s">
        <v>170</v>
      </c>
      <c r="L535" s="77" t="s">
        <v>170</v>
      </c>
      <c r="M535" s="77" t="s">
        <v>170</v>
      </c>
      <c r="N535" s="77" t="s">
        <v>170</v>
      </c>
      <c r="O535" s="77" t="s">
        <v>170</v>
      </c>
      <c r="P535" s="77" t="s">
        <v>170</v>
      </c>
      <c r="Q535" s="77" t="s">
        <v>170</v>
      </c>
      <c r="R535" s="77" t="s">
        <v>170</v>
      </c>
      <c r="S535" s="77" t="s">
        <v>170</v>
      </c>
      <c r="T535" s="77" t="s">
        <v>170</v>
      </c>
      <c r="U535" s="77" t="s">
        <v>170</v>
      </c>
    </row>
    <row r="536" spans="1:21" x14ac:dyDescent="0.35">
      <c r="A536" s="19" t="s">
        <v>133</v>
      </c>
      <c r="B536" s="390"/>
      <c r="C536" s="20" t="s">
        <v>60</v>
      </c>
      <c r="D536" s="35"/>
      <c r="E536" s="77" t="s">
        <v>170</v>
      </c>
      <c r="F536" s="77" t="s">
        <v>170</v>
      </c>
      <c r="G536" s="77" t="s">
        <v>170</v>
      </c>
      <c r="H536" s="77" t="s">
        <v>170</v>
      </c>
      <c r="I536" s="77" t="s">
        <v>170</v>
      </c>
      <c r="J536" s="77" t="s">
        <v>170</v>
      </c>
      <c r="K536" s="77" t="s">
        <v>170</v>
      </c>
      <c r="L536" s="77" t="s">
        <v>170</v>
      </c>
      <c r="M536" s="77" t="s">
        <v>170</v>
      </c>
      <c r="N536" s="77" t="s">
        <v>170</v>
      </c>
      <c r="O536" s="77" t="s">
        <v>170</v>
      </c>
      <c r="P536" s="77" t="s">
        <v>170</v>
      </c>
      <c r="Q536" s="77" t="s">
        <v>170</v>
      </c>
      <c r="R536" s="77" t="s">
        <v>170</v>
      </c>
      <c r="S536" s="77" t="s">
        <v>170</v>
      </c>
      <c r="T536" s="77" t="s">
        <v>170</v>
      </c>
      <c r="U536" s="77" t="s">
        <v>170</v>
      </c>
    </row>
    <row r="537" spans="1:21" x14ac:dyDescent="0.35">
      <c r="A537" s="19" t="s">
        <v>133</v>
      </c>
      <c r="B537" s="390"/>
      <c r="C537" s="20" t="s">
        <v>61</v>
      </c>
      <c r="D537" s="35"/>
      <c r="E537" s="77" t="s">
        <v>170</v>
      </c>
      <c r="F537" s="77" t="s">
        <v>170</v>
      </c>
      <c r="G537" s="77" t="s">
        <v>170</v>
      </c>
      <c r="H537" s="77" t="s">
        <v>170</v>
      </c>
      <c r="I537" s="77" t="s">
        <v>170</v>
      </c>
      <c r="J537" s="77" t="s">
        <v>170</v>
      </c>
      <c r="K537" s="77" t="s">
        <v>170</v>
      </c>
      <c r="L537" s="77" t="s">
        <v>170</v>
      </c>
      <c r="M537" s="77" t="s">
        <v>170</v>
      </c>
      <c r="N537" s="77" t="s">
        <v>170</v>
      </c>
      <c r="O537" s="77" t="s">
        <v>170</v>
      </c>
      <c r="P537" s="77" t="s">
        <v>170</v>
      </c>
      <c r="Q537" s="77" t="s">
        <v>170</v>
      </c>
      <c r="R537" s="77" t="s">
        <v>170</v>
      </c>
      <c r="S537" s="77" t="s">
        <v>170</v>
      </c>
      <c r="T537" s="77" t="s">
        <v>170</v>
      </c>
      <c r="U537" s="77" t="s">
        <v>170</v>
      </c>
    </row>
    <row r="538" spans="1:21" x14ac:dyDescent="0.35">
      <c r="A538" s="19" t="s">
        <v>133</v>
      </c>
      <c r="B538" s="390"/>
      <c r="C538" s="20" t="s">
        <v>62</v>
      </c>
      <c r="D538" s="35"/>
      <c r="E538" s="77" t="s">
        <v>170</v>
      </c>
      <c r="F538" s="77" t="s">
        <v>170</v>
      </c>
      <c r="G538" s="77" t="s">
        <v>170</v>
      </c>
      <c r="H538" s="77" t="s">
        <v>170</v>
      </c>
      <c r="I538" s="77" t="s">
        <v>170</v>
      </c>
      <c r="J538" s="77" t="s">
        <v>170</v>
      </c>
      <c r="K538" s="77" t="s">
        <v>170</v>
      </c>
      <c r="L538" s="77" t="s">
        <v>170</v>
      </c>
      <c r="M538" s="77" t="s">
        <v>170</v>
      </c>
      <c r="N538" s="77" t="s">
        <v>170</v>
      </c>
      <c r="O538" s="77" t="s">
        <v>170</v>
      </c>
      <c r="P538" s="77" t="s">
        <v>170</v>
      </c>
      <c r="Q538" s="77" t="s">
        <v>170</v>
      </c>
      <c r="R538" s="77" t="s">
        <v>170</v>
      </c>
      <c r="S538" s="77" t="s">
        <v>170</v>
      </c>
      <c r="T538" s="77" t="s">
        <v>170</v>
      </c>
      <c r="U538" s="77" t="s">
        <v>170</v>
      </c>
    </row>
    <row r="539" spans="1:21" x14ac:dyDescent="0.35">
      <c r="A539" s="19" t="s">
        <v>133</v>
      </c>
      <c r="B539" s="391"/>
      <c r="C539" s="27" t="s">
        <v>63</v>
      </c>
      <c r="D539" s="38"/>
      <c r="E539" s="77" t="s">
        <v>170</v>
      </c>
      <c r="F539" s="77" t="s">
        <v>170</v>
      </c>
      <c r="G539" s="77" t="s">
        <v>170</v>
      </c>
      <c r="H539" s="77" t="s">
        <v>170</v>
      </c>
      <c r="I539" s="77" t="s">
        <v>170</v>
      </c>
      <c r="J539" s="77" t="s">
        <v>170</v>
      </c>
      <c r="K539" s="77" t="s">
        <v>170</v>
      </c>
      <c r="L539" s="77" t="s">
        <v>170</v>
      </c>
      <c r="M539" s="77" t="s">
        <v>170</v>
      </c>
      <c r="N539" s="77" t="s">
        <v>170</v>
      </c>
      <c r="O539" s="77" t="s">
        <v>170</v>
      </c>
      <c r="P539" s="77" t="s">
        <v>170</v>
      </c>
      <c r="Q539" s="77" t="s">
        <v>170</v>
      </c>
      <c r="R539" s="77" t="s">
        <v>170</v>
      </c>
      <c r="S539" s="77" t="s">
        <v>170</v>
      </c>
      <c r="T539" s="77" t="s">
        <v>170</v>
      </c>
      <c r="U539" s="77" t="s">
        <v>170</v>
      </c>
    </row>
    <row r="540" spans="1:21" x14ac:dyDescent="0.35">
      <c r="A540" s="19" t="s">
        <v>133</v>
      </c>
      <c r="B540" s="393" t="s">
        <v>11</v>
      </c>
      <c r="C540" s="28" t="s">
        <v>59</v>
      </c>
      <c r="D540" s="36"/>
      <c r="E540" s="77" t="s">
        <v>170</v>
      </c>
      <c r="F540" s="77" t="s">
        <v>170</v>
      </c>
      <c r="G540" s="77" t="s">
        <v>170</v>
      </c>
      <c r="H540" s="77" t="s">
        <v>170</v>
      </c>
      <c r="I540" s="77" t="s">
        <v>170</v>
      </c>
      <c r="J540" s="77" t="s">
        <v>170</v>
      </c>
      <c r="K540" s="77" t="s">
        <v>170</v>
      </c>
      <c r="L540" s="77" t="s">
        <v>170</v>
      </c>
      <c r="M540" s="77" t="s">
        <v>170</v>
      </c>
      <c r="N540" s="77" t="s">
        <v>170</v>
      </c>
      <c r="O540" s="77" t="s">
        <v>170</v>
      </c>
      <c r="P540" s="77" t="s">
        <v>170</v>
      </c>
      <c r="Q540" s="77" t="s">
        <v>170</v>
      </c>
      <c r="R540" s="77" t="s">
        <v>170</v>
      </c>
      <c r="S540" s="77" t="s">
        <v>170</v>
      </c>
      <c r="T540" s="77" t="s">
        <v>170</v>
      </c>
      <c r="U540" s="77" t="s">
        <v>170</v>
      </c>
    </row>
    <row r="541" spans="1:21" x14ac:dyDescent="0.35">
      <c r="A541" s="19" t="s">
        <v>133</v>
      </c>
      <c r="B541" s="390"/>
      <c r="C541" s="20" t="s">
        <v>60</v>
      </c>
      <c r="D541" s="35"/>
      <c r="E541" s="77" t="s">
        <v>170</v>
      </c>
      <c r="F541" s="77" t="s">
        <v>170</v>
      </c>
      <c r="G541" s="77" t="s">
        <v>170</v>
      </c>
      <c r="H541" s="77" t="s">
        <v>170</v>
      </c>
      <c r="I541" s="77" t="s">
        <v>170</v>
      </c>
      <c r="J541" s="77" t="s">
        <v>170</v>
      </c>
      <c r="K541" s="77" t="s">
        <v>170</v>
      </c>
      <c r="L541" s="77" t="s">
        <v>170</v>
      </c>
      <c r="M541" s="77" t="s">
        <v>170</v>
      </c>
      <c r="N541" s="77" t="s">
        <v>170</v>
      </c>
      <c r="O541" s="77" t="s">
        <v>170</v>
      </c>
      <c r="P541" s="77" t="s">
        <v>170</v>
      </c>
      <c r="Q541" s="77" t="s">
        <v>170</v>
      </c>
      <c r="R541" s="77" t="s">
        <v>170</v>
      </c>
      <c r="S541" s="77" t="s">
        <v>170</v>
      </c>
      <c r="T541" s="77" t="s">
        <v>170</v>
      </c>
      <c r="U541" s="77" t="s">
        <v>170</v>
      </c>
    </row>
    <row r="542" spans="1:21" x14ac:dyDescent="0.35">
      <c r="A542" s="19" t="s">
        <v>133</v>
      </c>
      <c r="B542" s="390"/>
      <c r="C542" s="20" t="s">
        <v>61</v>
      </c>
      <c r="D542" s="35"/>
      <c r="E542" s="77" t="s">
        <v>170</v>
      </c>
      <c r="F542" s="77" t="s">
        <v>170</v>
      </c>
      <c r="G542" s="77" t="s">
        <v>170</v>
      </c>
      <c r="H542" s="77" t="s">
        <v>170</v>
      </c>
      <c r="I542" s="77" t="s">
        <v>170</v>
      </c>
      <c r="J542" s="77" t="s">
        <v>170</v>
      </c>
      <c r="K542" s="77" t="s">
        <v>170</v>
      </c>
      <c r="L542" s="77" t="s">
        <v>170</v>
      </c>
      <c r="M542" s="77" t="s">
        <v>170</v>
      </c>
      <c r="N542" s="77" t="s">
        <v>170</v>
      </c>
      <c r="O542" s="77" t="s">
        <v>170</v>
      </c>
      <c r="P542" s="77" t="s">
        <v>170</v>
      </c>
      <c r="Q542" s="77" t="s">
        <v>170</v>
      </c>
      <c r="R542" s="77" t="s">
        <v>170</v>
      </c>
      <c r="S542" s="77" t="s">
        <v>170</v>
      </c>
      <c r="T542" s="77" t="s">
        <v>170</v>
      </c>
      <c r="U542" s="77" t="s">
        <v>170</v>
      </c>
    </row>
    <row r="543" spans="1:21" x14ac:dyDescent="0.35">
      <c r="A543" s="19" t="s">
        <v>133</v>
      </c>
      <c r="B543" s="390"/>
      <c r="C543" s="20" t="s">
        <v>62</v>
      </c>
      <c r="D543" s="35"/>
      <c r="E543" s="77" t="s">
        <v>170</v>
      </c>
      <c r="F543" s="77" t="s">
        <v>170</v>
      </c>
      <c r="G543" s="77" t="s">
        <v>170</v>
      </c>
      <c r="H543" s="77" t="s">
        <v>170</v>
      </c>
      <c r="I543" s="77" t="s">
        <v>170</v>
      </c>
      <c r="J543" s="77" t="s">
        <v>170</v>
      </c>
      <c r="K543" s="77" t="s">
        <v>170</v>
      </c>
      <c r="L543" s="77" t="s">
        <v>170</v>
      </c>
      <c r="M543" s="77" t="s">
        <v>170</v>
      </c>
      <c r="N543" s="77" t="s">
        <v>170</v>
      </c>
      <c r="O543" s="77" t="s">
        <v>170</v>
      </c>
      <c r="P543" s="77" t="s">
        <v>170</v>
      </c>
      <c r="Q543" s="77" t="s">
        <v>170</v>
      </c>
      <c r="R543" s="77" t="s">
        <v>170</v>
      </c>
      <c r="S543" s="77" t="s">
        <v>170</v>
      </c>
      <c r="T543" s="77" t="s">
        <v>170</v>
      </c>
      <c r="U543" s="77" t="s">
        <v>170</v>
      </c>
    </row>
    <row r="544" spans="1:21" x14ac:dyDescent="0.35">
      <c r="A544" s="19" t="s">
        <v>133</v>
      </c>
      <c r="B544" s="391"/>
      <c r="C544" s="27" t="s">
        <v>63</v>
      </c>
      <c r="D544" s="38"/>
      <c r="E544" s="77" t="s">
        <v>170</v>
      </c>
      <c r="F544" s="77" t="s">
        <v>170</v>
      </c>
      <c r="G544" s="77" t="s">
        <v>170</v>
      </c>
      <c r="H544" s="77" t="s">
        <v>170</v>
      </c>
      <c r="I544" s="77" t="s">
        <v>170</v>
      </c>
      <c r="J544" s="77" t="s">
        <v>170</v>
      </c>
      <c r="K544" s="77" t="s">
        <v>170</v>
      </c>
      <c r="L544" s="77" t="s">
        <v>170</v>
      </c>
      <c r="M544" s="77" t="s">
        <v>170</v>
      </c>
      <c r="N544" s="77" t="s">
        <v>170</v>
      </c>
      <c r="O544" s="77" t="s">
        <v>170</v>
      </c>
      <c r="P544" s="77" t="s">
        <v>170</v>
      </c>
      <c r="Q544" s="77" t="s">
        <v>170</v>
      </c>
      <c r="R544" s="77" t="s">
        <v>170</v>
      </c>
      <c r="S544" s="77" t="s">
        <v>170</v>
      </c>
      <c r="T544" s="77" t="s">
        <v>170</v>
      </c>
      <c r="U544" s="77" t="s">
        <v>170</v>
      </c>
    </row>
    <row r="545" spans="1:21" x14ac:dyDescent="0.35">
      <c r="A545" s="19" t="s">
        <v>133</v>
      </c>
      <c r="B545" s="393" t="s">
        <v>12</v>
      </c>
      <c r="C545" s="28" t="s">
        <v>59</v>
      </c>
      <c r="D545" s="36"/>
      <c r="E545" s="77" t="s">
        <v>170</v>
      </c>
      <c r="F545" s="77" t="s">
        <v>170</v>
      </c>
      <c r="G545" s="77" t="s">
        <v>170</v>
      </c>
      <c r="H545" s="77" t="s">
        <v>170</v>
      </c>
      <c r="I545" s="77" t="s">
        <v>170</v>
      </c>
      <c r="J545" s="77" t="s">
        <v>170</v>
      </c>
      <c r="K545" s="77" t="s">
        <v>170</v>
      </c>
      <c r="L545" s="77" t="s">
        <v>170</v>
      </c>
      <c r="M545" s="77" t="s">
        <v>170</v>
      </c>
      <c r="N545" s="77" t="s">
        <v>170</v>
      </c>
      <c r="O545" s="77" t="s">
        <v>170</v>
      </c>
      <c r="P545" s="77" t="s">
        <v>170</v>
      </c>
      <c r="Q545" s="77" t="s">
        <v>170</v>
      </c>
      <c r="R545" s="77" t="s">
        <v>170</v>
      </c>
      <c r="S545" s="77" t="s">
        <v>170</v>
      </c>
      <c r="T545" s="77" t="s">
        <v>170</v>
      </c>
      <c r="U545" s="77" t="s">
        <v>170</v>
      </c>
    </row>
    <row r="546" spans="1:21" x14ac:dyDescent="0.35">
      <c r="A546" s="19" t="s">
        <v>133</v>
      </c>
      <c r="B546" s="390"/>
      <c r="C546" s="20" t="s">
        <v>60</v>
      </c>
      <c r="D546" s="35"/>
      <c r="E546" s="77" t="s">
        <v>170</v>
      </c>
      <c r="F546" s="77" t="s">
        <v>170</v>
      </c>
      <c r="G546" s="77" t="s">
        <v>170</v>
      </c>
      <c r="H546" s="77" t="s">
        <v>170</v>
      </c>
      <c r="I546" s="77" t="s">
        <v>170</v>
      </c>
      <c r="J546" s="77" t="s">
        <v>170</v>
      </c>
      <c r="K546" s="77" t="s">
        <v>170</v>
      </c>
      <c r="L546" s="77" t="s">
        <v>170</v>
      </c>
      <c r="M546" s="77" t="s">
        <v>170</v>
      </c>
      <c r="N546" s="77" t="s">
        <v>170</v>
      </c>
      <c r="O546" s="77" t="s">
        <v>170</v>
      </c>
      <c r="P546" s="77" t="s">
        <v>170</v>
      </c>
      <c r="Q546" s="77" t="s">
        <v>170</v>
      </c>
      <c r="R546" s="77" t="s">
        <v>170</v>
      </c>
      <c r="S546" s="77" t="s">
        <v>170</v>
      </c>
      <c r="T546" s="77" t="s">
        <v>170</v>
      </c>
      <c r="U546" s="77" t="s">
        <v>170</v>
      </c>
    </row>
    <row r="547" spans="1:21" x14ac:dyDescent="0.35">
      <c r="A547" s="19" t="s">
        <v>133</v>
      </c>
      <c r="B547" s="390"/>
      <c r="C547" s="20" t="s">
        <v>61</v>
      </c>
      <c r="D547" s="35"/>
      <c r="E547" s="77" t="s">
        <v>170</v>
      </c>
      <c r="F547" s="77" t="s">
        <v>170</v>
      </c>
      <c r="G547" s="77" t="s">
        <v>170</v>
      </c>
      <c r="H547" s="77" t="s">
        <v>170</v>
      </c>
      <c r="I547" s="77" t="s">
        <v>170</v>
      </c>
      <c r="J547" s="77" t="s">
        <v>170</v>
      </c>
      <c r="K547" s="77" t="s">
        <v>170</v>
      </c>
      <c r="L547" s="77" t="s">
        <v>170</v>
      </c>
      <c r="M547" s="77" t="s">
        <v>170</v>
      </c>
      <c r="N547" s="77" t="s">
        <v>170</v>
      </c>
      <c r="O547" s="77" t="s">
        <v>170</v>
      </c>
      <c r="P547" s="77" t="s">
        <v>170</v>
      </c>
      <c r="Q547" s="77" t="s">
        <v>170</v>
      </c>
      <c r="R547" s="77" t="s">
        <v>170</v>
      </c>
      <c r="S547" s="77" t="s">
        <v>170</v>
      </c>
      <c r="T547" s="77" t="s">
        <v>170</v>
      </c>
      <c r="U547" s="77" t="s">
        <v>170</v>
      </c>
    </row>
    <row r="548" spans="1:21" x14ac:dyDescent="0.35">
      <c r="A548" s="19" t="s">
        <v>133</v>
      </c>
      <c r="B548" s="390"/>
      <c r="C548" s="20" t="s">
        <v>62</v>
      </c>
      <c r="D548" s="35"/>
      <c r="E548" s="77" t="s">
        <v>170</v>
      </c>
      <c r="F548" s="77" t="s">
        <v>170</v>
      </c>
      <c r="G548" s="77" t="s">
        <v>170</v>
      </c>
      <c r="H548" s="77" t="s">
        <v>170</v>
      </c>
      <c r="I548" s="77" t="s">
        <v>170</v>
      </c>
      <c r="J548" s="77" t="s">
        <v>170</v>
      </c>
      <c r="K548" s="77" t="s">
        <v>170</v>
      </c>
      <c r="L548" s="77" t="s">
        <v>170</v>
      </c>
      <c r="M548" s="77" t="s">
        <v>170</v>
      </c>
      <c r="N548" s="77" t="s">
        <v>170</v>
      </c>
      <c r="O548" s="77" t="s">
        <v>170</v>
      </c>
      <c r="P548" s="77" t="s">
        <v>170</v>
      </c>
      <c r="Q548" s="77" t="s">
        <v>170</v>
      </c>
      <c r="R548" s="77" t="s">
        <v>170</v>
      </c>
      <c r="S548" s="77" t="s">
        <v>170</v>
      </c>
      <c r="T548" s="77" t="s">
        <v>170</v>
      </c>
      <c r="U548" s="77" t="s">
        <v>170</v>
      </c>
    </row>
    <row r="549" spans="1:21" ht="15" thickBot="1" x14ac:dyDescent="0.4">
      <c r="A549" s="19" t="s">
        <v>133</v>
      </c>
      <c r="B549" s="394"/>
      <c r="C549" s="69" t="s">
        <v>63</v>
      </c>
      <c r="D549" s="70"/>
      <c r="E549" s="77" t="s">
        <v>170</v>
      </c>
      <c r="F549" s="77" t="s">
        <v>170</v>
      </c>
      <c r="G549" s="77" t="s">
        <v>170</v>
      </c>
      <c r="H549" s="77" t="s">
        <v>170</v>
      </c>
      <c r="I549" s="77" t="s">
        <v>170</v>
      </c>
      <c r="J549" s="77" t="s">
        <v>170</v>
      </c>
      <c r="K549" s="77" t="s">
        <v>170</v>
      </c>
      <c r="L549" s="77" t="s">
        <v>170</v>
      </c>
      <c r="M549" s="77" t="s">
        <v>170</v>
      </c>
      <c r="N549" s="77" t="s">
        <v>170</v>
      </c>
      <c r="O549" s="77" t="s">
        <v>170</v>
      </c>
      <c r="P549" s="77" t="s">
        <v>170</v>
      </c>
      <c r="Q549" s="77" t="s">
        <v>170</v>
      </c>
      <c r="R549" s="77" t="s">
        <v>170</v>
      </c>
      <c r="S549" s="77" t="s">
        <v>170</v>
      </c>
      <c r="T549" s="77" t="s">
        <v>170</v>
      </c>
      <c r="U549" s="77" t="s">
        <v>170</v>
      </c>
    </row>
    <row r="550" spans="1:21" x14ac:dyDescent="0.35">
      <c r="A550" s="19" t="s">
        <v>133</v>
      </c>
      <c r="B550" s="388" t="s">
        <v>64</v>
      </c>
      <c r="C550" s="17" t="s">
        <v>59</v>
      </c>
      <c r="D550" s="32"/>
      <c r="E550" s="77" t="s">
        <v>170</v>
      </c>
      <c r="F550" s="77" t="s">
        <v>170</v>
      </c>
      <c r="G550" s="77" t="s">
        <v>170</v>
      </c>
      <c r="H550" s="77" t="s">
        <v>170</v>
      </c>
      <c r="I550" s="77" t="s">
        <v>170</v>
      </c>
      <c r="J550" s="77" t="s">
        <v>170</v>
      </c>
      <c r="K550" s="77" t="s">
        <v>170</v>
      </c>
      <c r="L550" s="77" t="s">
        <v>170</v>
      </c>
      <c r="M550" s="77" t="s">
        <v>170</v>
      </c>
      <c r="N550" s="77" t="s">
        <v>170</v>
      </c>
      <c r="O550" s="77" t="s">
        <v>170</v>
      </c>
      <c r="P550" s="77" t="s">
        <v>170</v>
      </c>
      <c r="Q550" s="77" t="s">
        <v>170</v>
      </c>
      <c r="R550" s="77" t="s">
        <v>170</v>
      </c>
      <c r="S550" s="77" t="s">
        <v>170</v>
      </c>
      <c r="T550" s="77" t="s">
        <v>170</v>
      </c>
      <c r="U550" s="77" t="s">
        <v>170</v>
      </c>
    </row>
    <row r="551" spans="1:21" x14ac:dyDescent="0.35">
      <c r="A551" s="19" t="s">
        <v>133</v>
      </c>
      <c r="B551" s="388"/>
      <c r="C551" s="20" t="s">
        <v>60</v>
      </c>
      <c r="D551" s="35"/>
      <c r="E551" s="77" t="s">
        <v>170</v>
      </c>
      <c r="F551" s="77" t="s">
        <v>170</v>
      </c>
      <c r="G551" s="77" t="s">
        <v>170</v>
      </c>
      <c r="H551" s="77" t="s">
        <v>170</v>
      </c>
      <c r="I551" s="77" t="s">
        <v>170</v>
      </c>
      <c r="J551" s="77" t="s">
        <v>170</v>
      </c>
      <c r="K551" s="77" t="s">
        <v>170</v>
      </c>
      <c r="L551" s="77" t="s">
        <v>170</v>
      </c>
      <c r="M551" s="77" t="s">
        <v>170</v>
      </c>
      <c r="N551" s="77" t="s">
        <v>170</v>
      </c>
      <c r="O551" s="77" t="s">
        <v>170</v>
      </c>
      <c r="P551" s="77" t="s">
        <v>170</v>
      </c>
      <c r="Q551" s="77" t="s">
        <v>170</v>
      </c>
      <c r="R551" s="77" t="s">
        <v>170</v>
      </c>
      <c r="S551" s="77" t="s">
        <v>170</v>
      </c>
      <c r="T551" s="77" t="s">
        <v>170</v>
      </c>
      <c r="U551" s="77" t="s">
        <v>170</v>
      </c>
    </row>
    <row r="552" spans="1:21" x14ac:dyDescent="0.35">
      <c r="A552" s="19" t="s">
        <v>133</v>
      </c>
      <c r="B552" s="388"/>
      <c r="C552" s="20" t="s">
        <v>61</v>
      </c>
      <c r="D552" s="35"/>
      <c r="E552" s="77" t="s">
        <v>170</v>
      </c>
      <c r="F552" s="77" t="s">
        <v>170</v>
      </c>
      <c r="G552" s="77" t="s">
        <v>170</v>
      </c>
      <c r="H552" s="77" t="s">
        <v>170</v>
      </c>
      <c r="I552" s="77" t="s">
        <v>170</v>
      </c>
      <c r="J552" s="77" t="s">
        <v>170</v>
      </c>
      <c r="K552" s="77" t="s">
        <v>170</v>
      </c>
      <c r="L552" s="77" t="s">
        <v>170</v>
      </c>
      <c r="M552" s="77" t="s">
        <v>170</v>
      </c>
      <c r="N552" s="77" t="s">
        <v>170</v>
      </c>
      <c r="O552" s="77" t="s">
        <v>170</v>
      </c>
      <c r="P552" s="77" t="s">
        <v>170</v>
      </c>
      <c r="Q552" s="77" t="s">
        <v>170</v>
      </c>
      <c r="R552" s="77" t="s">
        <v>170</v>
      </c>
      <c r="S552" s="77" t="s">
        <v>170</v>
      </c>
      <c r="T552" s="77" t="s">
        <v>170</v>
      </c>
      <c r="U552" s="77" t="s">
        <v>170</v>
      </c>
    </row>
    <row r="553" spans="1:21" x14ac:dyDescent="0.35">
      <c r="A553" s="19" t="s">
        <v>133</v>
      </c>
      <c r="B553" s="388"/>
      <c r="C553" s="20" t="s">
        <v>62</v>
      </c>
      <c r="D553" s="35"/>
      <c r="E553" s="77" t="s">
        <v>170</v>
      </c>
      <c r="F553" s="77" t="s">
        <v>170</v>
      </c>
      <c r="G553" s="77" t="s">
        <v>170</v>
      </c>
      <c r="H553" s="77" t="s">
        <v>170</v>
      </c>
      <c r="I553" s="77" t="s">
        <v>170</v>
      </c>
      <c r="J553" s="77" t="s">
        <v>170</v>
      </c>
      <c r="K553" s="77" t="s">
        <v>170</v>
      </c>
      <c r="L553" s="77" t="s">
        <v>170</v>
      </c>
      <c r="M553" s="77" t="s">
        <v>170</v>
      </c>
      <c r="N553" s="77" t="s">
        <v>170</v>
      </c>
      <c r="O553" s="77" t="s">
        <v>170</v>
      </c>
      <c r="P553" s="77" t="s">
        <v>170</v>
      </c>
      <c r="Q553" s="77" t="s">
        <v>170</v>
      </c>
      <c r="R553" s="77" t="s">
        <v>170</v>
      </c>
      <c r="S553" s="77" t="s">
        <v>170</v>
      </c>
      <c r="T553" s="77" t="s">
        <v>170</v>
      </c>
      <c r="U553" s="77" t="s">
        <v>170</v>
      </c>
    </row>
    <row r="554" spans="1:21" x14ac:dyDescent="0.35">
      <c r="A554" s="19" t="s">
        <v>133</v>
      </c>
      <c r="B554" s="392"/>
      <c r="C554" s="26" t="s">
        <v>63</v>
      </c>
      <c r="D554" s="38"/>
      <c r="E554" s="77" t="s">
        <v>170</v>
      </c>
      <c r="F554" s="77" t="s">
        <v>170</v>
      </c>
      <c r="G554" s="77" t="s">
        <v>170</v>
      </c>
      <c r="H554" s="77" t="s">
        <v>170</v>
      </c>
      <c r="I554" s="77" t="s">
        <v>170</v>
      </c>
      <c r="J554" s="77" t="s">
        <v>170</v>
      </c>
      <c r="K554" s="77" t="s">
        <v>170</v>
      </c>
      <c r="L554" s="77" t="s">
        <v>170</v>
      </c>
      <c r="M554" s="77" t="s">
        <v>170</v>
      </c>
      <c r="N554" s="77" t="s">
        <v>170</v>
      </c>
      <c r="O554" s="77" t="s">
        <v>170</v>
      </c>
      <c r="P554" s="77" t="s">
        <v>170</v>
      </c>
      <c r="Q554" s="77" t="s">
        <v>170</v>
      </c>
      <c r="R554" s="77" t="s">
        <v>170</v>
      </c>
      <c r="S554" s="77" t="s">
        <v>170</v>
      </c>
      <c r="T554" s="77" t="s">
        <v>170</v>
      </c>
      <c r="U554" s="77" t="s">
        <v>170</v>
      </c>
    </row>
    <row r="555" spans="1:21" x14ac:dyDescent="0.35">
      <c r="A555" s="19" t="s">
        <v>133</v>
      </c>
      <c r="B555" s="393" t="s">
        <v>65</v>
      </c>
      <c r="C555" s="28" t="s">
        <v>59</v>
      </c>
      <c r="D555" s="32"/>
      <c r="E555" s="77" t="s">
        <v>170</v>
      </c>
      <c r="F555" s="77" t="s">
        <v>170</v>
      </c>
      <c r="G555" s="77" t="s">
        <v>170</v>
      </c>
      <c r="H555" s="77" t="s">
        <v>170</v>
      </c>
      <c r="I555" s="77" t="s">
        <v>170</v>
      </c>
      <c r="J555" s="77" t="s">
        <v>170</v>
      </c>
      <c r="K555" s="77" t="s">
        <v>170</v>
      </c>
      <c r="L555" s="77" t="s">
        <v>170</v>
      </c>
      <c r="M555" s="77" t="s">
        <v>170</v>
      </c>
      <c r="N555" s="77" t="s">
        <v>170</v>
      </c>
      <c r="O555" s="77" t="s">
        <v>170</v>
      </c>
      <c r="P555" s="77" t="s">
        <v>170</v>
      </c>
      <c r="Q555" s="77" t="s">
        <v>170</v>
      </c>
      <c r="R555" s="77" t="s">
        <v>170</v>
      </c>
      <c r="S555" s="77" t="s">
        <v>170</v>
      </c>
      <c r="T555" s="77" t="s">
        <v>170</v>
      </c>
      <c r="U555" s="77" t="s">
        <v>170</v>
      </c>
    </row>
    <row r="556" spans="1:21" x14ac:dyDescent="0.35">
      <c r="A556" s="19" t="s">
        <v>133</v>
      </c>
      <c r="B556" s="390"/>
      <c r="C556" s="20" t="s">
        <v>60</v>
      </c>
      <c r="D556" s="35"/>
      <c r="E556" s="77" t="s">
        <v>170</v>
      </c>
      <c r="F556" s="77" t="s">
        <v>170</v>
      </c>
      <c r="G556" s="77" t="s">
        <v>170</v>
      </c>
      <c r="H556" s="77" t="s">
        <v>170</v>
      </c>
      <c r="I556" s="77" t="s">
        <v>170</v>
      </c>
      <c r="J556" s="77" t="s">
        <v>170</v>
      </c>
      <c r="K556" s="77" t="s">
        <v>170</v>
      </c>
      <c r="L556" s="77" t="s">
        <v>170</v>
      </c>
      <c r="M556" s="77" t="s">
        <v>170</v>
      </c>
      <c r="N556" s="77" t="s">
        <v>170</v>
      </c>
      <c r="O556" s="77" t="s">
        <v>170</v>
      </c>
      <c r="P556" s="77" t="s">
        <v>170</v>
      </c>
      <c r="Q556" s="77" t="s">
        <v>170</v>
      </c>
      <c r="R556" s="77" t="s">
        <v>170</v>
      </c>
      <c r="S556" s="77" t="s">
        <v>170</v>
      </c>
      <c r="T556" s="77" t="s">
        <v>170</v>
      </c>
      <c r="U556" s="77" t="s">
        <v>170</v>
      </c>
    </row>
    <row r="557" spans="1:21" x14ac:dyDescent="0.35">
      <c r="A557" s="19" t="s">
        <v>133</v>
      </c>
      <c r="B557" s="390"/>
      <c r="C557" s="20" t="s">
        <v>61</v>
      </c>
      <c r="D557" s="35"/>
      <c r="E557" s="77" t="s">
        <v>170</v>
      </c>
      <c r="F557" s="77" t="s">
        <v>170</v>
      </c>
      <c r="G557" s="77" t="s">
        <v>170</v>
      </c>
      <c r="H557" s="77" t="s">
        <v>170</v>
      </c>
      <c r="I557" s="77" t="s">
        <v>170</v>
      </c>
      <c r="J557" s="77" t="s">
        <v>170</v>
      </c>
      <c r="K557" s="77" t="s">
        <v>170</v>
      </c>
      <c r="L557" s="77" t="s">
        <v>170</v>
      </c>
      <c r="M557" s="77" t="s">
        <v>170</v>
      </c>
      <c r="N557" s="77" t="s">
        <v>170</v>
      </c>
      <c r="O557" s="77" t="s">
        <v>170</v>
      </c>
      <c r="P557" s="77" t="s">
        <v>170</v>
      </c>
      <c r="Q557" s="77" t="s">
        <v>170</v>
      </c>
      <c r="R557" s="77" t="s">
        <v>170</v>
      </c>
      <c r="S557" s="77" t="s">
        <v>170</v>
      </c>
      <c r="T557" s="77" t="s">
        <v>170</v>
      </c>
      <c r="U557" s="77" t="s">
        <v>170</v>
      </c>
    </row>
    <row r="558" spans="1:21" x14ac:dyDescent="0.35">
      <c r="A558" s="19" t="s">
        <v>133</v>
      </c>
      <c r="B558" s="390"/>
      <c r="C558" s="20" t="s">
        <v>62</v>
      </c>
      <c r="D558" s="35"/>
      <c r="E558" s="77" t="s">
        <v>170</v>
      </c>
      <c r="F558" s="77" t="s">
        <v>170</v>
      </c>
      <c r="G558" s="77" t="s">
        <v>170</v>
      </c>
      <c r="H558" s="77" t="s">
        <v>170</v>
      </c>
      <c r="I558" s="77" t="s">
        <v>170</v>
      </c>
      <c r="J558" s="77" t="s">
        <v>170</v>
      </c>
      <c r="K558" s="77" t="s">
        <v>170</v>
      </c>
      <c r="L558" s="77" t="s">
        <v>170</v>
      </c>
      <c r="M558" s="77" t="s">
        <v>170</v>
      </c>
      <c r="N558" s="77" t="s">
        <v>170</v>
      </c>
      <c r="O558" s="77" t="s">
        <v>170</v>
      </c>
      <c r="P558" s="77" t="s">
        <v>170</v>
      </c>
      <c r="Q558" s="77" t="s">
        <v>170</v>
      </c>
      <c r="R558" s="77" t="s">
        <v>170</v>
      </c>
      <c r="S558" s="77" t="s">
        <v>170</v>
      </c>
      <c r="T558" s="77" t="s">
        <v>170</v>
      </c>
      <c r="U558" s="77" t="s">
        <v>170</v>
      </c>
    </row>
    <row r="559" spans="1:21" x14ac:dyDescent="0.35">
      <c r="A559" s="19" t="s">
        <v>133</v>
      </c>
      <c r="B559" s="391"/>
      <c r="C559" s="27" t="s">
        <v>63</v>
      </c>
      <c r="D559" s="38"/>
      <c r="E559" s="77" t="s">
        <v>170</v>
      </c>
      <c r="F559" s="77" t="s">
        <v>170</v>
      </c>
      <c r="G559" s="77" t="s">
        <v>170</v>
      </c>
      <c r="H559" s="77" t="s">
        <v>170</v>
      </c>
      <c r="I559" s="77" t="s">
        <v>170</v>
      </c>
      <c r="J559" s="77" t="s">
        <v>170</v>
      </c>
      <c r="K559" s="77" t="s">
        <v>170</v>
      </c>
      <c r="L559" s="77" t="s">
        <v>170</v>
      </c>
      <c r="M559" s="77" t="s">
        <v>170</v>
      </c>
      <c r="N559" s="77" t="s">
        <v>170</v>
      </c>
      <c r="O559" s="77" t="s">
        <v>170</v>
      </c>
      <c r="P559" s="77" t="s">
        <v>170</v>
      </c>
      <c r="Q559" s="77" t="s">
        <v>170</v>
      </c>
      <c r="R559" s="77" t="s">
        <v>170</v>
      </c>
      <c r="S559" s="77" t="s">
        <v>170</v>
      </c>
      <c r="T559" s="77" t="s">
        <v>170</v>
      </c>
      <c r="U559" s="77" t="s">
        <v>170</v>
      </c>
    </row>
    <row r="560" spans="1:21" x14ac:dyDescent="0.35">
      <c r="A560" s="19" t="s">
        <v>133</v>
      </c>
      <c r="B560" s="388" t="s">
        <v>94</v>
      </c>
      <c r="C560" s="28" t="s">
        <v>59</v>
      </c>
      <c r="D560" s="35"/>
      <c r="E560" s="77" t="s">
        <v>170</v>
      </c>
      <c r="F560" s="77" t="s">
        <v>170</v>
      </c>
      <c r="G560" s="77" t="s">
        <v>170</v>
      </c>
      <c r="H560" s="77" t="s">
        <v>170</v>
      </c>
      <c r="I560" s="77" t="s">
        <v>170</v>
      </c>
      <c r="J560" s="77" t="s">
        <v>170</v>
      </c>
      <c r="K560" s="77" t="s">
        <v>170</v>
      </c>
      <c r="L560" s="77" t="s">
        <v>170</v>
      </c>
      <c r="M560" s="77" t="s">
        <v>170</v>
      </c>
      <c r="N560" s="77" t="s">
        <v>170</v>
      </c>
      <c r="O560" s="77" t="s">
        <v>170</v>
      </c>
      <c r="P560" s="77" t="s">
        <v>170</v>
      </c>
      <c r="Q560" s="77" t="s">
        <v>170</v>
      </c>
      <c r="R560" s="77" t="s">
        <v>170</v>
      </c>
      <c r="S560" s="77" t="s">
        <v>170</v>
      </c>
      <c r="T560" s="77" t="s">
        <v>170</v>
      </c>
      <c r="U560" s="77" t="s">
        <v>170</v>
      </c>
    </row>
    <row r="561" spans="1:21" x14ac:dyDescent="0.35">
      <c r="A561" s="19" t="s">
        <v>133</v>
      </c>
      <c r="B561" s="388"/>
      <c r="C561" s="20" t="s">
        <v>60</v>
      </c>
      <c r="D561" s="35"/>
      <c r="E561" s="77" t="s">
        <v>170</v>
      </c>
      <c r="F561" s="77" t="s">
        <v>170</v>
      </c>
      <c r="G561" s="77" t="s">
        <v>170</v>
      </c>
      <c r="H561" s="77" t="s">
        <v>170</v>
      </c>
      <c r="I561" s="77" t="s">
        <v>170</v>
      </c>
      <c r="J561" s="77" t="s">
        <v>170</v>
      </c>
      <c r="K561" s="77" t="s">
        <v>170</v>
      </c>
      <c r="L561" s="77" t="s">
        <v>170</v>
      </c>
      <c r="M561" s="77" t="s">
        <v>170</v>
      </c>
      <c r="N561" s="77" t="s">
        <v>170</v>
      </c>
      <c r="O561" s="77" t="s">
        <v>170</v>
      </c>
      <c r="P561" s="77" t="s">
        <v>170</v>
      </c>
      <c r="Q561" s="77" t="s">
        <v>170</v>
      </c>
      <c r="R561" s="77" t="s">
        <v>170</v>
      </c>
      <c r="S561" s="77" t="s">
        <v>170</v>
      </c>
      <c r="T561" s="77" t="s">
        <v>170</v>
      </c>
      <c r="U561" s="77" t="s">
        <v>170</v>
      </c>
    </row>
    <row r="562" spans="1:21" x14ac:dyDescent="0.35">
      <c r="A562" s="19" t="s">
        <v>133</v>
      </c>
      <c r="B562" s="388"/>
      <c r="C562" s="20" t="s">
        <v>61</v>
      </c>
      <c r="D562" s="35"/>
      <c r="E562" s="77" t="s">
        <v>170</v>
      </c>
      <c r="F562" s="77" t="s">
        <v>170</v>
      </c>
      <c r="G562" s="77" t="s">
        <v>170</v>
      </c>
      <c r="H562" s="77" t="s">
        <v>170</v>
      </c>
      <c r="I562" s="77" t="s">
        <v>170</v>
      </c>
      <c r="J562" s="77" t="s">
        <v>170</v>
      </c>
      <c r="K562" s="77" t="s">
        <v>170</v>
      </c>
      <c r="L562" s="77" t="s">
        <v>170</v>
      </c>
      <c r="M562" s="77" t="s">
        <v>170</v>
      </c>
      <c r="N562" s="77" t="s">
        <v>170</v>
      </c>
      <c r="O562" s="77" t="s">
        <v>170</v>
      </c>
      <c r="P562" s="77" t="s">
        <v>170</v>
      </c>
      <c r="Q562" s="77" t="s">
        <v>170</v>
      </c>
      <c r="R562" s="77" t="s">
        <v>170</v>
      </c>
      <c r="S562" s="77" t="s">
        <v>170</v>
      </c>
      <c r="T562" s="77" t="s">
        <v>170</v>
      </c>
      <c r="U562" s="77" t="s">
        <v>170</v>
      </c>
    </row>
    <row r="563" spans="1:21" x14ac:dyDescent="0.35">
      <c r="A563" s="19" t="s">
        <v>133</v>
      </c>
      <c r="B563" s="388"/>
      <c r="C563" s="20" t="s">
        <v>62</v>
      </c>
      <c r="D563" s="35"/>
      <c r="E563" s="77" t="s">
        <v>170</v>
      </c>
      <c r="F563" s="77" t="s">
        <v>170</v>
      </c>
      <c r="G563" s="77" t="s">
        <v>170</v>
      </c>
      <c r="H563" s="77" t="s">
        <v>170</v>
      </c>
      <c r="I563" s="77" t="s">
        <v>170</v>
      </c>
      <c r="J563" s="77" t="s">
        <v>170</v>
      </c>
      <c r="K563" s="77" t="s">
        <v>170</v>
      </c>
      <c r="L563" s="77" t="s">
        <v>170</v>
      </c>
      <c r="M563" s="77" t="s">
        <v>170</v>
      </c>
      <c r="N563" s="77" t="s">
        <v>170</v>
      </c>
      <c r="O563" s="77" t="s">
        <v>170</v>
      </c>
      <c r="P563" s="77" t="s">
        <v>170</v>
      </c>
      <c r="Q563" s="77" t="s">
        <v>170</v>
      </c>
      <c r="R563" s="77" t="s">
        <v>170</v>
      </c>
      <c r="S563" s="77" t="s">
        <v>170</v>
      </c>
      <c r="T563" s="77" t="s">
        <v>170</v>
      </c>
      <c r="U563" s="77" t="s">
        <v>170</v>
      </c>
    </row>
    <row r="564" spans="1:21" x14ac:dyDescent="0.35">
      <c r="A564" s="19" t="s">
        <v>133</v>
      </c>
      <c r="B564" s="389"/>
      <c r="C564" s="25" t="s">
        <v>63</v>
      </c>
      <c r="D564" s="40"/>
      <c r="E564" s="230" t="s">
        <v>170</v>
      </c>
      <c r="F564" s="230" t="s">
        <v>170</v>
      </c>
      <c r="G564" s="230" t="s">
        <v>170</v>
      </c>
      <c r="H564" s="230" t="s">
        <v>170</v>
      </c>
      <c r="I564" s="230" t="s">
        <v>170</v>
      </c>
      <c r="J564" s="230" t="s">
        <v>170</v>
      </c>
      <c r="K564" s="230" t="s">
        <v>170</v>
      </c>
      <c r="L564" s="230" t="s">
        <v>170</v>
      </c>
      <c r="M564" s="230" t="s">
        <v>170</v>
      </c>
      <c r="N564" s="230" t="s">
        <v>170</v>
      </c>
      <c r="O564" s="230" t="s">
        <v>170</v>
      </c>
      <c r="P564" s="230" t="s">
        <v>170</v>
      </c>
      <c r="Q564" s="230" t="s">
        <v>170</v>
      </c>
      <c r="R564" s="230" t="s">
        <v>170</v>
      </c>
      <c r="S564" s="230" t="s">
        <v>170</v>
      </c>
      <c r="T564" s="230" t="s">
        <v>170</v>
      </c>
      <c r="U564" s="230" t="s">
        <v>170</v>
      </c>
    </row>
  </sheetData>
  <mergeCells count="97"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342:B346"/>
    <mergeCell ref="B347:B351"/>
    <mergeCell ref="B352:B356"/>
    <mergeCell ref="B357:B361"/>
    <mergeCell ref="B387:B391"/>
    <mergeCell ref="B323:B327"/>
    <mergeCell ref="B308:B312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39:B43"/>
    <mergeCell ref="B19:B23"/>
    <mergeCell ref="B165:B169"/>
    <mergeCell ref="B273:B277"/>
    <mergeCell ref="B204:B208"/>
    <mergeCell ref="B209:B213"/>
    <mergeCell ref="B214:B218"/>
    <mergeCell ref="B219:B223"/>
    <mergeCell ref="B224:B228"/>
    <mergeCell ref="B229:B233"/>
    <mergeCell ref="B234:B238"/>
    <mergeCell ref="B239:B243"/>
    <mergeCell ref="B263:B267"/>
    <mergeCell ref="B268:B272"/>
    <mergeCell ref="B244:B248"/>
    <mergeCell ref="B184:B188"/>
    <mergeCell ref="B189:B193"/>
    <mergeCell ref="B194:B198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120:B124"/>
    <mergeCell ref="B79:B83"/>
    <mergeCell ref="B431:B435"/>
    <mergeCell ref="B436:B440"/>
    <mergeCell ref="B441:B445"/>
    <mergeCell ref="B446:B450"/>
    <mergeCell ref="B410:B420"/>
    <mergeCell ref="B421:B425"/>
    <mergeCell ref="B426:B430"/>
    <mergeCell ref="B451:B455"/>
    <mergeCell ref="B456:B460"/>
    <mergeCell ref="B461:B465"/>
    <mergeCell ref="B466:B470"/>
    <mergeCell ref="B471:B475"/>
    <mergeCell ref="B476:B480"/>
    <mergeCell ref="B481:B485"/>
    <mergeCell ref="B500:B504"/>
    <mergeCell ref="B505:B509"/>
    <mergeCell ref="B489:B499"/>
    <mergeCell ref="B510:B514"/>
    <mergeCell ref="B515:B519"/>
    <mergeCell ref="B520:B524"/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8:B18"/>
    <mergeCell ref="B94:B104"/>
    <mergeCell ref="B173:B183"/>
    <mergeCell ref="B252:B262"/>
    <mergeCell ref="B331:B341"/>
    <mergeCell ref="B24:B28"/>
    <mergeCell ref="B29:B33"/>
    <mergeCell ref="B34:B38"/>
    <mergeCell ref="B199:B203"/>
    <mergeCell ref="B130:B134"/>
    <mergeCell ref="B135:B139"/>
    <mergeCell ref="B140:B144"/>
    <mergeCell ref="B145:B149"/>
    <mergeCell ref="B150:B154"/>
    <mergeCell ref="B155:B159"/>
    <mergeCell ref="B160:B164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1" tint="0.499984740745262"/>
  </sheetPr>
  <dimension ref="A2:V564"/>
  <sheetViews>
    <sheetView zoomScale="70" zoomScaleNormal="70" zoomScalePageLayoutView="70" workbookViewId="0">
      <pane xSplit="3" ySplit="7" topLeftCell="S8" activePane="bottomRight" state="frozen"/>
      <selection activeCell="M8" sqref="M8:S8"/>
      <selection pane="topRight" activeCell="M8" sqref="M8:S8"/>
      <selection pane="bottomLeft" activeCell="M8" sqref="M8:S8"/>
      <selection pane="bottomRight" activeCell="B535" sqref="B535:B539"/>
    </sheetView>
  </sheetViews>
  <sheetFormatPr defaultColWidth="8.81640625" defaultRowHeight="14.5" x14ac:dyDescent="0.35"/>
  <cols>
    <col min="1" max="1" width="33.453125" style="19" customWidth="1"/>
    <col min="2" max="2" width="50.81640625" style="19" customWidth="1"/>
    <col min="3" max="3" width="50.453125" style="19" bestFit="1" customWidth="1"/>
    <col min="4" max="21" width="27.81640625" style="19" customWidth="1"/>
    <col min="22" max="23" width="8.81640625" style="19"/>
    <col min="24" max="24" width="2.1796875" style="19" bestFit="1" customWidth="1"/>
    <col min="25" max="16384" width="8.81640625" style="19"/>
  </cols>
  <sheetData>
    <row r="2" spans="1:22" ht="18.5" x14ac:dyDescent="0.35">
      <c r="B2" s="315" t="s">
        <v>134</v>
      </c>
      <c r="C2" s="98"/>
      <c r="D2" s="20"/>
      <c r="E2" s="20"/>
      <c r="F2" s="20"/>
      <c r="G2" s="20"/>
      <c r="H2" s="20"/>
      <c r="I2" s="20"/>
      <c r="J2" s="20"/>
      <c r="K2" s="20"/>
      <c r="L2" s="20"/>
      <c r="M2" s="97"/>
      <c r="N2" s="97"/>
      <c r="O2" s="97"/>
      <c r="P2" s="97"/>
      <c r="Q2" s="97"/>
      <c r="R2" s="97"/>
      <c r="S2" s="97"/>
      <c r="T2" s="97"/>
      <c r="U2" s="97"/>
    </row>
    <row r="3" spans="1:22" x14ac:dyDescent="0.35">
      <c r="B3" s="20" t="s">
        <v>88</v>
      </c>
      <c r="C3" s="20"/>
      <c r="D3" s="21"/>
      <c r="E3" s="21"/>
      <c r="F3" s="21"/>
      <c r="G3" s="21"/>
      <c r="H3" s="21"/>
      <c r="I3" s="21"/>
      <c r="J3" s="21"/>
      <c r="K3" s="21"/>
      <c r="L3" s="21"/>
      <c r="M3" s="233"/>
      <c r="N3" s="43"/>
      <c r="O3" s="43"/>
      <c r="P3" s="43"/>
      <c r="Q3" s="43"/>
      <c r="R3" s="43"/>
      <c r="S3" s="43"/>
      <c r="T3" s="43"/>
      <c r="U3" s="43"/>
    </row>
    <row r="4" spans="1:22" x14ac:dyDescent="0.35">
      <c r="B4" s="20" t="s">
        <v>89</v>
      </c>
      <c r="C4" s="20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</row>
    <row r="5" spans="1:22" x14ac:dyDescent="0.35">
      <c r="B5" s="20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</row>
    <row r="6" spans="1:22" x14ac:dyDescent="0.35">
      <c r="B6" s="20"/>
      <c r="C6" s="20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</row>
    <row r="7" spans="1:22" ht="15" customHeight="1" x14ac:dyDescent="0.35">
      <c r="A7" s="22" t="s">
        <v>104</v>
      </c>
      <c r="B7" s="22" t="s">
        <v>57</v>
      </c>
      <c r="C7" s="22" t="s">
        <v>58</v>
      </c>
      <c r="D7" s="230" t="s">
        <v>145</v>
      </c>
      <c r="E7" s="230" t="s">
        <v>146</v>
      </c>
      <c r="F7" s="230" t="s">
        <v>147</v>
      </c>
      <c r="G7" s="230" t="s">
        <v>148</v>
      </c>
      <c r="H7" s="230" t="s">
        <v>149</v>
      </c>
      <c r="I7" s="230" t="s">
        <v>150</v>
      </c>
      <c r="J7" s="230" t="s">
        <v>151</v>
      </c>
      <c r="K7" s="230" t="s">
        <v>152</v>
      </c>
      <c r="L7" s="230" t="s">
        <v>153</v>
      </c>
      <c r="M7" s="230" t="s">
        <v>154</v>
      </c>
      <c r="N7" s="230" t="s">
        <v>155</v>
      </c>
      <c r="O7" s="230" t="s">
        <v>156</v>
      </c>
      <c r="P7" s="230" t="s">
        <v>157</v>
      </c>
      <c r="Q7" s="230" t="s">
        <v>158</v>
      </c>
      <c r="R7" s="230" t="s">
        <v>159</v>
      </c>
      <c r="S7" s="230" t="s">
        <v>160</v>
      </c>
      <c r="T7" s="230" t="s">
        <v>164</v>
      </c>
      <c r="U7" s="230" t="s">
        <v>165</v>
      </c>
      <c r="V7" s="96" t="s">
        <v>127</v>
      </c>
    </row>
    <row r="8" spans="1:22" ht="15" customHeight="1" x14ac:dyDescent="0.35">
      <c r="A8" s="19" t="s">
        <v>134</v>
      </c>
      <c r="B8" s="385" t="s">
        <v>0</v>
      </c>
      <c r="C8" s="260" t="s">
        <v>125</v>
      </c>
      <c r="D8" s="77"/>
      <c r="E8" s="76">
        <f t="shared" ref="E8:R8" si="0">E11+E18</f>
        <v>753053132.39353895</v>
      </c>
      <c r="F8" s="76">
        <f t="shared" si="0"/>
        <v>1116329955</v>
      </c>
      <c r="G8" s="76">
        <f t="shared" si="0"/>
        <v>1306068374.9746647</v>
      </c>
      <c r="H8" s="76">
        <f t="shared" si="0"/>
        <v>1350418876.2288675</v>
      </c>
      <c r="I8" s="76">
        <f t="shared" si="0"/>
        <v>2615476241.9922433</v>
      </c>
      <c r="J8" s="76">
        <f t="shared" si="0"/>
        <v>1662206732.5904326</v>
      </c>
      <c r="K8" s="76">
        <f t="shared" si="0"/>
        <v>1828291478.4038339</v>
      </c>
      <c r="L8" s="76">
        <f t="shared" si="0"/>
        <v>3039406343.4182134</v>
      </c>
      <c r="M8" s="76">
        <f>M11+M18</f>
        <v>6853033492.0294695</v>
      </c>
      <c r="N8" s="76">
        <f t="shared" si="0"/>
        <v>6165648193.1759148</v>
      </c>
      <c r="O8" s="76">
        <f t="shared" si="0"/>
        <v>8640607639.0441132</v>
      </c>
      <c r="P8" s="76">
        <f t="shared" si="0"/>
        <v>8882079604.1071854</v>
      </c>
      <c r="Q8" s="76">
        <f t="shared" si="0"/>
        <v>10248272180.803017</v>
      </c>
      <c r="R8" s="76">
        <f t="shared" si="0"/>
        <v>14021946315.849318</v>
      </c>
      <c r="S8" s="76">
        <f>S11+S18</f>
        <v>13965834141.586411</v>
      </c>
      <c r="T8" s="76">
        <f t="shared" ref="T8" si="1">T11+T18</f>
        <v>10343507033.511631</v>
      </c>
      <c r="U8" s="76">
        <f>U11+U18</f>
        <v>10292912240.787474</v>
      </c>
    </row>
    <row r="9" spans="1:22" ht="15" customHeight="1" x14ac:dyDescent="0.35">
      <c r="A9" s="19" t="s">
        <v>134</v>
      </c>
      <c r="B9" s="386"/>
      <c r="C9" s="260" t="s">
        <v>124</v>
      </c>
      <c r="D9" s="86"/>
      <c r="E9" s="76">
        <f>E11+E16+E17</f>
        <v>711679399.56954408</v>
      </c>
      <c r="F9" s="76">
        <f t="shared" ref="F9:R9" si="2">F11+F16+F17</f>
        <v>1264681679</v>
      </c>
      <c r="G9" s="76">
        <f t="shared" si="2"/>
        <v>1345192442.6851559</v>
      </c>
      <c r="H9" s="76">
        <f t="shared" si="2"/>
        <v>1249979651.4746411</v>
      </c>
      <c r="I9" s="76">
        <f t="shared" si="2"/>
        <v>2409121249.2113075</v>
      </c>
      <c r="J9" s="76">
        <f t="shared" si="2"/>
        <v>1540794349.6500001</v>
      </c>
      <c r="K9" s="76">
        <f t="shared" si="2"/>
        <v>1595387334.6366668</v>
      </c>
      <c r="L9" s="76">
        <f t="shared" si="2"/>
        <v>2812314879.8210464</v>
      </c>
      <c r="M9" s="76">
        <f t="shared" si="2"/>
        <v>5692770558.4216814</v>
      </c>
      <c r="N9" s="76">
        <f t="shared" si="2"/>
        <v>4995453640.885951</v>
      </c>
      <c r="O9" s="76">
        <f t="shared" si="2"/>
        <v>6938732684.5069971</v>
      </c>
      <c r="P9" s="76">
        <f t="shared" si="2"/>
        <v>7084835982.0641708</v>
      </c>
      <c r="Q9" s="76">
        <f t="shared" si="2"/>
        <v>8465171843.863472</v>
      </c>
      <c r="R9" s="76">
        <f t="shared" si="2"/>
        <v>10642814985.162212</v>
      </c>
      <c r="S9" s="76">
        <f>S11+S16+S17</f>
        <v>11155156720.166409</v>
      </c>
      <c r="T9" s="76">
        <f t="shared" ref="T9" si="3">T11+T16+T17</f>
        <v>7908037502.367959</v>
      </c>
      <c r="U9" s="76">
        <f>U11+U16+U17</f>
        <v>8490691073.213356</v>
      </c>
    </row>
    <row r="10" spans="1:22" ht="15" customHeight="1" x14ac:dyDescent="0.35">
      <c r="A10" s="19" t="s">
        <v>134</v>
      </c>
      <c r="B10" s="386"/>
      <c r="C10" s="95" t="s">
        <v>126</v>
      </c>
      <c r="D10" s="86"/>
      <c r="E10" s="76"/>
      <c r="F10" s="76"/>
      <c r="G10" s="76"/>
      <c r="H10" s="76"/>
      <c r="I10" s="76"/>
      <c r="J10" s="76"/>
      <c r="K10" s="76"/>
      <c r="L10" s="76"/>
      <c r="M10" s="76">
        <f>M19+M24+M29+M34+M39+M44+M49+M54+M59+M64</f>
        <v>2139365180.52</v>
      </c>
      <c r="N10" s="76">
        <f t="shared" ref="N10:R10" si="4">N19+N24+N29+N34+N39+N44+N49+N54+N59+N64</f>
        <v>3212981772.48</v>
      </c>
      <c r="O10" s="76">
        <f t="shared" si="4"/>
        <v>3757191305.6300011</v>
      </c>
      <c r="P10" s="76">
        <f t="shared" si="4"/>
        <v>4792573030.1799994</v>
      </c>
      <c r="Q10" s="76">
        <f t="shared" si="4"/>
        <v>6022927508.1500015</v>
      </c>
      <c r="R10" s="76">
        <f t="shared" si="4"/>
        <v>8104492777.8500004</v>
      </c>
      <c r="S10" s="76">
        <f>S19+S24+S29+S34+S39+S44+S49+S54+S59+S64</f>
        <v>6812010000</v>
      </c>
      <c r="T10" s="76">
        <f t="shared" ref="T10" si="5">T19+T24+T29+T34+T39+T44+T49+T54+T59+T64</f>
        <v>5363510737.8999987</v>
      </c>
      <c r="U10" s="76">
        <f>U19+U24+U29+U34+U39+U44+U49+U54+U59+U64</f>
        <v>5751780000</v>
      </c>
      <c r="V10" s="19" t="s">
        <v>205</v>
      </c>
    </row>
    <row r="11" spans="1:22" ht="15" customHeight="1" x14ac:dyDescent="0.35">
      <c r="A11" s="19" t="s">
        <v>134</v>
      </c>
      <c r="B11" s="386"/>
      <c r="C11" s="260" t="s">
        <v>123</v>
      </c>
      <c r="D11" s="76"/>
      <c r="E11" s="76">
        <f t="shared" ref="E11:R11" si="6">E12+E13</f>
        <v>670194954.0229795</v>
      </c>
      <c r="F11" s="76">
        <f t="shared" si="6"/>
        <v>973350000</v>
      </c>
      <c r="G11" s="76">
        <f t="shared" si="6"/>
        <v>1069660000</v>
      </c>
      <c r="H11" s="76">
        <f t="shared" si="6"/>
        <v>1140025000</v>
      </c>
      <c r="I11" s="76">
        <f t="shared" si="6"/>
        <v>2229145492.5466661</v>
      </c>
      <c r="J11" s="76">
        <f t="shared" si="6"/>
        <v>1383824034.4733334</v>
      </c>
      <c r="K11" s="76">
        <f t="shared" si="6"/>
        <v>1480216634.6366668</v>
      </c>
      <c r="L11" s="76">
        <f t="shared" si="6"/>
        <v>2507328068.0510464</v>
      </c>
      <c r="M11" s="76">
        <f t="shared" si="6"/>
        <v>5545071015.4930563</v>
      </c>
      <c r="N11" s="76">
        <f t="shared" si="6"/>
        <v>4480953396.1450005</v>
      </c>
      <c r="O11" s="76">
        <f t="shared" si="6"/>
        <v>5663373798.3536654</v>
      </c>
      <c r="P11" s="76">
        <f t="shared" si="6"/>
        <v>6730493895.2650127</v>
      </c>
      <c r="Q11" s="76">
        <f t="shared" si="6"/>
        <v>7750926979.863472</v>
      </c>
      <c r="R11" s="76">
        <f t="shared" si="6"/>
        <v>10034138243.035</v>
      </c>
      <c r="S11" s="76">
        <f>S12+S13</f>
        <v>9747500060.9664097</v>
      </c>
      <c r="T11" s="76">
        <f>T12+T13</f>
        <v>7058015773.367959</v>
      </c>
      <c r="U11" s="76">
        <f>U12+U13</f>
        <v>7759664618.7833557</v>
      </c>
    </row>
    <row r="12" spans="1:22" ht="15" customHeight="1" x14ac:dyDescent="0.35">
      <c r="A12" s="19" t="s">
        <v>134</v>
      </c>
      <c r="B12" s="386"/>
      <c r="C12" s="20" t="s">
        <v>117</v>
      </c>
      <c r="D12" s="32"/>
      <c r="E12" s="86">
        <v>424509505.80000001</v>
      </c>
      <c r="F12" s="86">
        <v>644600000</v>
      </c>
      <c r="G12" s="86">
        <v>610630000</v>
      </c>
      <c r="H12" s="86">
        <v>659825000</v>
      </c>
      <c r="I12" s="86">
        <v>1253320492.5466664</v>
      </c>
      <c r="J12" s="86">
        <v>743848034.47333336</v>
      </c>
      <c r="K12" s="86">
        <v>829267910.63666666</v>
      </c>
      <c r="L12" s="86">
        <v>1671782068.0510464</v>
      </c>
      <c r="M12" s="86">
        <v>4307909015.4930563</v>
      </c>
      <c r="N12" s="86">
        <v>3507096396.145</v>
      </c>
      <c r="O12" s="86">
        <v>3698085798.3536654</v>
      </c>
      <c r="P12" s="86">
        <v>5185543414.2650127</v>
      </c>
      <c r="Q12" s="86">
        <v>6191202480.863471</v>
      </c>
      <c r="R12" s="86">
        <v>8505671453.0349998</v>
      </c>
      <c r="S12" s="86">
        <v>8308640562.9664097</v>
      </c>
      <c r="T12" s="86">
        <v>5541604052.2879591</v>
      </c>
      <c r="U12" s="86">
        <v>6104752672.085</v>
      </c>
    </row>
    <row r="13" spans="1:22" ht="15" customHeight="1" x14ac:dyDescent="0.35">
      <c r="A13" s="19" t="s">
        <v>134</v>
      </c>
      <c r="B13" s="386"/>
      <c r="C13" s="254" t="s">
        <v>118</v>
      </c>
      <c r="D13" s="32"/>
      <c r="E13" s="86">
        <v>245685448.22297955</v>
      </c>
      <c r="F13" s="86">
        <v>328750000</v>
      </c>
      <c r="G13" s="86">
        <v>459030000</v>
      </c>
      <c r="H13" s="86">
        <v>480200000.00000006</v>
      </c>
      <c r="I13" s="86">
        <v>975825000</v>
      </c>
      <c r="J13" s="86">
        <v>639976000</v>
      </c>
      <c r="K13" s="86">
        <v>650948724.00000012</v>
      </c>
      <c r="L13" s="86">
        <v>835546000</v>
      </c>
      <c r="M13" s="86">
        <v>1237162000</v>
      </c>
      <c r="N13" s="86">
        <v>973857000</v>
      </c>
      <c r="O13" s="86">
        <v>1965288000</v>
      </c>
      <c r="P13" s="86">
        <v>1544950480.9999998</v>
      </c>
      <c r="Q13" s="86">
        <v>1559724499.0000005</v>
      </c>
      <c r="R13" s="86">
        <v>1528466790</v>
      </c>
      <c r="S13" s="86">
        <v>1438859498</v>
      </c>
      <c r="T13" s="86">
        <v>1516411721.0799999</v>
      </c>
      <c r="U13" s="86">
        <v>1654911946.6983557</v>
      </c>
    </row>
    <row r="14" spans="1:22" ht="15" customHeight="1" x14ac:dyDescent="0.35">
      <c r="A14" s="19" t="s">
        <v>134</v>
      </c>
      <c r="B14" s="386"/>
      <c r="C14" s="254" t="s">
        <v>119</v>
      </c>
      <c r="D14" s="32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35">
      <c r="A15" s="19" t="s">
        <v>134</v>
      </c>
      <c r="B15" s="386"/>
      <c r="C15" s="254" t="s">
        <v>120</v>
      </c>
      <c r="D15" s="34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35">
      <c r="A16" s="19" t="s">
        <v>134</v>
      </c>
      <c r="B16" s="386"/>
      <c r="C16" s="260" t="s">
        <v>121</v>
      </c>
      <c r="D16" s="32"/>
      <c r="E16" s="32">
        <v>12298883.616251864</v>
      </c>
      <c r="F16" s="32">
        <v>246965679.99999997</v>
      </c>
      <c r="G16" s="32">
        <v>201935583.68515596</v>
      </c>
      <c r="H16" s="32">
        <v>72312000</v>
      </c>
      <c r="I16" s="32">
        <v>106037505.19000001</v>
      </c>
      <c r="J16" s="32">
        <v>101006568.17666665</v>
      </c>
      <c r="K16" s="32">
        <v>43477000</v>
      </c>
      <c r="L16" s="32">
        <v>232725705.97</v>
      </c>
      <c r="M16" s="32">
        <v>71061420.689999998</v>
      </c>
      <c r="N16" s="32">
        <v>370168235.07999992</v>
      </c>
      <c r="O16" s="32">
        <v>950561868.91238081</v>
      </c>
      <c r="P16" s="32">
        <v>333640596.79915768</v>
      </c>
      <c r="Q16" s="32">
        <v>650096000</v>
      </c>
      <c r="R16" s="32">
        <v>591977520.47721338</v>
      </c>
      <c r="S16" s="32">
        <v>1374722796.8</v>
      </c>
      <c r="T16" s="32">
        <v>850021729</v>
      </c>
      <c r="U16" s="32">
        <v>731026454.42999995</v>
      </c>
    </row>
    <row r="17" spans="1:22" ht="15" customHeight="1" x14ac:dyDescent="0.35">
      <c r="A17" s="19" t="s">
        <v>134</v>
      </c>
      <c r="B17" s="386"/>
      <c r="C17" s="260" t="s">
        <v>122</v>
      </c>
      <c r="D17" s="32"/>
      <c r="E17" s="32">
        <v>29185561.930312693</v>
      </c>
      <c r="F17" s="32">
        <v>44365998.999999955</v>
      </c>
      <c r="G17" s="32">
        <v>73596859.00000003</v>
      </c>
      <c r="H17" s="32">
        <v>37642651.474641122</v>
      </c>
      <c r="I17" s="32">
        <v>73938251.4746411</v>
      </c>
      <c r="J17" s="32">
        <v>55963746.99999997</v>
      </c>
      <c r="K17" s="32">
        <v>71693699.99999997</v>
      </c>
      <c r="L17" s="32">
        <v>72261105.800000012</v>
      </c>
      <c r="M17" s="32">
        <v>76638122.238625795</v>
      </c>
      <c r="N17" s="32">
        <v>144332009.66095042</v>
      </c>
      <c r="O17" s="32">
        <v>324797017.24095047</v>
      </c>
      <c r="P17" s="32">
        <v>20701490.000000007</v>
      </c>
      <c r="Q17" s="32">
        <v>64148863.999999963</v>
      </c>
      <c r="R17" s="32">
        <v>16699221.649999999</v>
      </c>
      <c r="S17" s="32">
        <v>32933862.399999999</v>
      </c>
      <c r="T17" s="32"/>
      <c r="U17" s="32"/>
      <c r="V17" s="19" t="s">
        <v>204</v>
      </c>
    </row>
    <row r="18" spans="1:22" ht="15" customHeight="1" x14ac:dyDescent="0.35">
      <c r="A18" s="19" t="s">
        <v>134</v>
      </c>
      <c r="B18" s="387"/>
      <c r="C18" s="261" t="s">
        <v>116</v>
      </c>
      <c r="D18" s="33"/>
      <c r="E18" s="33">
        <v>82858178.370559454</v>
      </c>
      <c r="F18" s="33">
        <v>142979955</v>
      </c>
      <c r="G18" s="33">
        <v>236408374.97466469</v>
      </c>
      <c r="H18" s="33">
        <v>210393876.22886762</v>
      </c>
      <c r="I18" s="33">
        <v>386330749.44557732</v>
      </c>
      <c r="J18" s="33">
        <v>278382698.11709929</v>
      </c>
      <c r="K18" s="33">
        <v>348074843.76716709</v>
      </c>
      <c r="L18" s="33">
        <v>532078275.36716706</v>
      </c>
      <c r="M18" s="33">
        <v>1307962476.5364134</v>
      </c>
      <c r="N18" s="33">
        <v>1684694797.0309138</v>
      </c>
      <c r="O18" s="33">
        <v>2977233840.6904473</v>
      </c>
      <c r="P18" s="33">
        <v>2151585708.8421731</v>
      </c>
      <c r="Q18" s="33">
        <v>2497345200.9395452</v>
      </c>
      <c r="R18" s="33">
        <v>3987808072.8143177</v>
      </c>
      <c r="S18" s="33">
        <v>4218334080.6199999</v>
      </c>
      <c r="T18" s="33">
        <v>3285491260.143671</v>
      </c>
      <c r="U18" s="33">
        <v>2533247622.0041175</v>
      </c>
    </row>
    <row r="19" spans="1:22" ht="15" customHeight="1" x14ac:dyDescent="0.35">
      <c r="A19" s="19" t="s">
        <v>134</v>
      </c>
      <c r="B19" s="390" t="s">
        <v>4</v>
      </c>
      <c r="C19" s="260" t="s">
        <v>59</v>
      </c>
      <c r="D19" s="34"/>
      <c r="E19" s="34"/>
      <c r="F19" s="34"/>
      <c r="G19" s="34"/>
      <c r="H19" s="34"/>
      <c r="I19" s="34"/>
      <c r="J19" s="34"/>
      <c r="K19" s="34"/>
      <c r="L19" s="34"/>
      <c r="M19" s="34">
        <f>SUM(M20:M23)</f>
        <v>155310823.34</v>
      </c>
      <c r="N19" s="34">
        <f t="shared" ref="N19:U19" si="7">SUM(N20:N23)</f>
        <v>262097446.00999993</v>
      </c>
      <c r="O19" s="34">
        <f t="shared" si="7"/>
        <v>439563563.80000019</v>
      </c>
      <c r="P19" s="34">
        <f t="shared" si="7"/>
        <v>769116579.18999982</v>
      </c>
      <c r="Q19" s="34">
        <f t="shared" si="7"/>
        <v>1086992431.7199998</v>
      </c>
      <c r="R19" s="34">
        <f t="shared" si="7"/>
        <v>1278936832.71</v>
      </c>
      <c r="S19" s="34">
        <f t="shared" si="7"/>
        <v>1161170000</v>
      </c>
      <c r="T19" s="34">
        <f t="shared" si="7"/>
        <v>759751833.26999974</v>
      </c>
      <c r="U19" s="34">
        <f t="shared" si="7"/>
        <v>1221750000</v>
      </c>
    </row>
    <row r="20" spans="1:22" x14ac:dyDescent="0.35">
      <c r="A20" s="19" t="s">
        <v>134</v>
      </c>
      <c r="B20" s="390"/>
      <c r="C20" s="20" t="s">
        <v>60</v>
      </c>
      <c r="D20" s="34"/>
      <c r="E20" s="34"/>
      <c r="F20" s="34"/>
      <c r="G20" s="34"/>
      <c r="H20" s="34"/>
      <c r="I20" s="34"/>
      <c r="J20" s="34"/>
      <c r="K20" s="34"/>
      <c r="L20" s="34"/>
      <c r="M20" s="34">
        <v>155310823.34</v>
      </c>
      <c r="N20" s="34">
        <v>262097446.00999993</v>
      </c>
      <c r="O20" s="34">
        <v>439563563.80000019</v>
      </c>
      <c r="P20" s="34">
        <v>769116579.18999982</v>
      </c>
      <c r="Q20" s="34">
        <v>1086992431.7199998</v>
      </c>
      <c r="R20" s="34">
        <v>1278936832.71</v>
      </c>
      <c r="S20" s="34">
        <v>1161170000</v>
      </c>
      <c r="T20" s="34">
        <v>759751833.26999974</v>
      </c>
      <c r="U20" s="34">
        <v>1221750000</v>
      </c>
    </row>
    <row r="21" spans="1:22" x14ac:dyDescent="0.35">
      <c r="A21" s="19" t="s">
        <v>134</v>
      </c>
      <c r="B21" s="390"/>
      <c r="C21" s="254" t="s">
        <v>61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</row>
    <row r="22" spans="1:22" x14ac:dyDescent="0.35">
      <c r="A22" s="19" t="s">
        <v>134</v>
      </c>
      <c r="B22" s="390"/>
      <c r="C22" s="254" t="s">
        <v>62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</row>
    <row r="23" spans="1:22" x14ac:dyDescent="0.35">
      <c r="A23" s="19" t="s">
        <v>134</v>
      </c>
      <c r="B23" s="391"/>
      <c r="C23" s="255" t="s">
        <v>63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4"/>
      <c r="U23" s="34"/>
    </row>
    <row r="24" spans="1:22" ht="15" customHeight="1" x14ac:dyDescent="0.35">
      <c r="A24" s="19" t="s">
        <v>134</v>
      </c>
      <c r="B24" s="390" t="s">
        <v>5</v>
      </c>
      <c r="C24" s="17" t="s">
        <v>59</v>
      </c>
      <c r="D24" s="34"/>
      <c r="E24" s="34"/>
      <c r="F24" s="34"/>
      <c r="G24" s="34"/>
      <c r="H24" s="34"/>
      <c r="I24" s="34"/>
      <c r="J24" s="34"/>
      <c r="K24" s="34"/>
      <c r="L24" s="34"/>
      <c r="M24" s="34">
        <f t="shared" ref="M24:U24" si="8">SUM(M25:M28)</f>
        <v>62755322.029999994</v>
      </c>
      <c r="N24" s="34">
        <f t="shared" si="8"/>
        <v>174827119.82000002</v>
      </c>
      <c r="O24" s="34">
        <f t="shared" si="8"/>
        <v>333185479.13000035</v>
      </c>
      <c r="P24" s="34">
        <f t="shared" si="8"/>
        <v>305183581.33999997</v>
      </c>
      <c r="Q24" s="34">
        <f t="shared" si="8"/>
        <v>311609139.7099998</v>
      </c>
      <c r="R24" s="34">
        <f t="shared" si="8"/>
        <v>266811457.66000009</v>
      </c>
      <c r="S24" s="34">
        <f t="shared" si="8"/>
        <v>309820000</v>
      </c>
      <c r="T24" s="352">
        <f>SUM(T25:T28)</f>
        <v>162414007.05999994</v>
      </c>
      <c r="U24" s="352">
        <f t="shared" si="8"/>
        <v>145470000</v>
      </c>
    </row>
    <row r="25" spans="1:22" x14ac:dyDescent="0.35">
      <c r="A25" s="19" t="s">
        <v>134</v>
      </c>
      <c r="B25" s="390"/>
      <c r="C25" s="20" t="s">
        <v>60</v>
      </c>
      <c r="D25" s="35"/>
      <c r="E25" s="34"/>
      <c r="F25" s="34"/>
      <c r="G25" s="34"/>
      <c r="H25" s="34"/>
      <c r="I25" s="34"/>
      <c r="J25" s="34"/>
      <c r="K25" s="34"/>
      <c r="L25" s="34"/>
      <c r="M25" s="34">
        <v>62755322.029999994</v>
      </c>
      <c r="N25" s="34">
        <v>174827119.82000002</v>
      </c>
      <c r="O25" s="34">
        <v>333185479.13000035</v>
      </c>
      <c r="P25" s="34">
        <v>305183581.33999997</v>
      </c>
      <c r="Q25" s="34">
        <v>311609139.7099998</v>
      </c>
      <c r="R25" s="34">
        <v>266811457.66000009</v>
      </c>
      <c r="S25" s="34">
        <v>309820000</v>
      </c>
      <c r="T25" s="34">
        <v>162414007.05999994</v>
      </c>
      <c r="U25" s="34">
        <v>145470000</v>
      </c>
    </row>
    <row r="26" spans="1:22" x14ac:dyDescent="0.35">
      <c r="A26" s="19" t="s">
        <v>134</v>
      </c>
      <c r="B26" s="390"/>
      <c r="C26" s="20" t="s">
        <v>61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2" x14ac:dyDescent="0.35">
      <c r="A27" s="19" t="s">
        <v>134</v>
      </c>
      <c r="B27" s="390"/>
      <c r="C27" s="20" t="s">
        <v>62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2" x14ac:dyDescent="0.35">
      <c r="A28" s="19" t="s">
        <v>134</v>
      </c>
      <c r="B28" s="391"/>
      <c r="C28" s="27" t="s">
        <v>63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5"/>
    </row>
    <row r="29" spans="1:22" ht="15" customHeight="1" x14ac:dyDescent="0.35">
      <c r="A29" s="19" t="s">
        <v>134</v>
      </c>
      <c r="B29" s="390" t="s">
        <v>6</v>
      </c>
      <c r="C29" s="17" t="s">
        <v>59</v>
      </c>
      <c r="D29" s="34"/>
      <c r="E29" s="34"/>
      <c r="F29" s="34"/>
      <c r="G29" s="34"/>
      <c r="H29" s="34"/>
      <c r="I29" s="34"/>
      <c r="J29" s="34"/>
      <c r="K29" s="34"/>
      <c r="L29" s="34"/>
      <c r="M29" s="34">
        <f t="shared" ref="M29:U29" si="9">SUM(M30:M33)</f>
        <v>4964346.3800000008</v>
      </c>
      <c r="N29" s="34">
        <f t="shared" si="9"/>
        <v>16549594.199999999</v>
      </c>
      <c r="O29" s="34">
        <f t="shared" si="9"/>
        <v>15514421.74</v>
      </c>
      <c r="P29" s="34">
        <f t="shared" si="9"/>
        <v>34032824.61999999</v>
      </c>
      <c r="Q29" s="34">
        <f t="shared" si="9"/>
        <v>242291969.28999996</v>
      </c>
      <c r="R29" s="34">
        <f t="shared" si="9"/>
        <v>235038757.81</v>
      </c>
      <c r="S29" s="352">
        <f t="shared" si="9"/>
        <v>129020000.00000001</v>
      </c>
      <c r="T29" s="34">
        <f t="shared" si="9"/>
        <v>116358927.78999999</v>
      </c>
      <c r="U29" s="352">
        <f t="shared" si="9"/>
        <v>70790000</v>
      </c>
    </row>
    <row r="30" spans="1:22" x14ac:dyDescent="0.35">
      <c r="A30" s="19" t="s">
        <v>134</v>
      </c>
      <c r="B30" s="390"/>
      <c r="C30" s="20" t="s">
        <v>60</v>
      </c>
      <c r="D30" s="35"/>
      <c r="E30" s="34"/>
      <c r="F30" s="34"/>
      <c r="G30" s="34"/>
      <c r="H30" s="34"/>
      <c r="I30" s="34"/>
      <c r="J30" s="34"/>
      <c r="K30" s="34"/>
      <c r="L30" s="34"/>
      <c r="M30" s="34">
        <v>4964346.3800000008</v>
      </c>
      <c r="N30" s="34">
        <v>16549594.199999999</v>
      </c>
      <c r="O30" s="34">
        <v>15514421.74</v>
      </c>
      <c r="P30" s="34">
        <v>34032824.61999999</v>
      </c>
      <c r="Q30" s="34">
        <v>242291969.28999996</v>
      </c>
      <c r="R30" s="34">
        <v>235038757.81</v>
      </c>
      <c r="S30" s="34">
        <v>129020000.00000001</v>
      </c>
      <c r="T30" s="34">
        <v>116358927.78999999</v>
      </c>
      <c r="U30" s="34">
        <v>70790000</v>
      </c>
    </row>
    <row r="31" spans="1:22" x14ac:dyDescent="0.35">
      <c r="A31" s="19" t="s">
        <v>134</v>
      </c>
      <c r="B31" s="390"/>
      <c r="C31" s="20" t="s">
        <v>61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2" x14ac:dyDescent="0.35">
      <c r="A32" s="19" t="s">
        <v>134</v>
      </c>
      <c r="B32" s="390"/>
      <c r="C32" s="20" t="s">
        <v>62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 x14ac:dyDescent="0.35">
      <c r="A33" s="19" t="s">
        <v>134</v>
      </c>
      <c r="B33" s="391"/>
      <c r="C33" s="27" t="s">
        <v>63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</row>
    <row r="34" spans="1:21" ht="15" customHeight="1" x14ac:dyDescent="0.35">
      <c r="A34" s="19" t="s">
        <v>134</v>
      </c>
      <c r="B34" s="393" t="s">
        <v>7</v>
      </c>
      <c r="C34" s="28" t="s">
        <v>59</v>
      </c>
      <c r="D34" s="34"/>
      <c r="E34" s="34"/>
      <c r="F34" s="34"/>
      <c r="G34" s="34"/>
      <c r="H34" s="34"/>
      <c r="I34" s="34"/>
      <c r="J34" s="34"/>
      <c r="K34" s="34"/>
      <c r="L34" s="34"/>
      <c r="M34" s="34">
        <f t="shared" ref="M34:U34" si="10">SUM(M35:M38)</f>
        <v>752461571.10000038</v>
      </c>
      <c r="N34" s="34">
        <f t="shared" si="10"/>
        <v>1801010223.45</v>
      </c>
      <c r="O34" s="34">
        <f t="shared" si="10"/>
        <v>1873592473.2499998</v>
      </c>
      <c r="P34" s="34">
        <f t="shared" si="10"/>
        <v>2091359404.5899992</v>
      </c>
      <c r="Q34" s="34">
        <f t="shared" si="10"/>
        <v>2595007219.7400012</v>
      </c>
      <c r="R34" s="34">
        <f t="shared" si="10"/>
        <v>3586109048.2699995</v>
      </c>
      <c r="S34" s="34">
        <f t="shared" si="10"/>
        <v>3184720000</v>
      </c>
      <c r="T34" s="34">
        <f t="shared" si="10"/>
        <v>2942544386.0599995</v>
      </c>
      <c r="U34" s="34">
        <f t="shared" si="10"/>
        <v>2557750000</v>
      </c>
    </row>
    <row r="35" spans="1:21" x14ac:dyDescent="0.35">
      <c r="A35" s="19" t="s">
        <v>134</v>
      </c>
      <c r="B35" s="390"/>
      <c r="C35" s="20" t="s">
        <v>60</v>
      </c>
      <c r="D35" s="35"/>
      <c r="E35" s="34"/>
      <c r="F35" s="34"/>
      <c r="G35" s="34"/>
      <c r="H35" s="34"/>
      <c r="I35" s="34"/>
      <c r="J35" s="34"/>
      <c r="K35" s="34"/>
      <c r="L35" s="34"/>
      <c r="M35" s="34">
        <v>752461571.10000038</v>
      </c>
      <c r="N35" s="34">
        <v>1801010223.45</v>
      </c>
      <c r="O35" s="34">
        <v>1873592473.2499998</v>
      </c>
      <c r="P35" s="34">
        <v>2091359404.5899992</v>
      </c>
      <c r="Q35" s="34">
        <v>2595007219.7400012</v>
      </c>
      <c r="R35" s="34">
        <v>3586109048.2699995</v>
      </c>
      <c r="S35" s="34">
        <v>3184720000</v>
      </c>
      <c r="T35" s="34">
        <v>2942544386.0599995</v>
      </c>
      <c r="U35" s="34">
        <v>2557750000</v>
      </c>
    </row>
    <row r="36" spans="1:21" x14ac:dyDescent="0.35">
      <c r="A36" s="19" t="s">
        <v>134</v>
      </c>
      <c r="B36" s="390"/>
      <c r="C36" s="20" t="s">
        <v>61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 x14ac:dyDescent="0.35">
      <c r="A37" s="19" t="s">
        <v>134</v>
      </c>
      <c r="B37" s="390"/>
      <c r="C37" s="20" t="s">
        <v>62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 x14ac:dyDescent="0.35">
      <c r="A38" s="19" t="s">
        <v>134</v>
      </c>
      <c r="B38" s="391"/>
      <c r="C38" s="27" t="s">
        <v>63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5"/>
      <c r="U38" s="35"/>
    </row>
    <row r="39" spans="1:21" ht="15" customHeight="1" x14ac:dyDescent="0.35">
      <c r="A39" s="19" t="s">
        <v>134</v>
      </c>
      <c r="B39" s="393" t="s">
        <v>8</v>
      </c>
      <c r="C39" s="28" t="s">
        <v>59</v>
      </c>
      <c r="D39" s="34"/>
      <c r="E39" s="34"/>
      <c r="F39" s="34"/>
      <c r="G39" s="34"/>
      <c r="H39" s="34"/>
      <c r="I39" s="34"/>
      <c r="J39" s="34"/>
      <c r="K39" s="34"/>
      <c r="L39" s="34"/>
      <c r="M39" s="34">
        <f t="shared" ref="M39:U39" si="11">SUM(M40:M43)</f>
        <v>65425792.180000007</v>
      </c>
      <c r="N39" s="34">
        <f t="shared" si="11"/>
        <v>34705380.299999997</v>
      </c>
      <c r="O39" s="34">
        <f t="shared" si="11"/>
        <v>81605212.37000002</v>
      </c>
      <c r="P39" s="34">
        <f t="shared" si="11"/>
        <v>94196219.970000029</v>
      </c>
      <c r="Q39" s="34">
        <f t="shared" si="11"/>
        <v>127453279.33999997</v>
      </c>
      <c r="R39" s="34">
        <f t="shared" si="11"/>
        <v>77990966.220000014</v>
      </c>
      <c r="S39" s="34">
        <f t="shared" si="11"/>
        <v>74490000</v>
      </c>
      <c r="T39" s="352">
        <f t="shared" si="11"/>
        <v>68754768.189999998</v>
      </c>
      <c r="U39" s="352">
        <f t="shared" si="11"/>
        <v>33540000</v>
      </c>
    </row>
    <row r="40" spans="1:21" x14ac:dyDescent="0.35">
      <c r="A40" s="19" t="s">
        <v>134</v>
      </c>
      <c r="B40" s="390"/>
      <c r="C40" s="20" t="s">
        <v>60</v>
      </c>
      <c r="D40" s="35"/>
      <c r="E40" s="34"/>
      <c r="F40" s="34"/>
      <c r="G40" s="34"/>
      <c r="H40" s="34"/>
      <c r="I40" s="34"/>
      <c r="J40" s="34"/>
      <c r="K40" s="34"/>
      <c r="L40" s="34"/>
      <c r="M40" s="34">
        <v>65425792.180000007</v>
      </c>
      <c r="N40" s="34">
        <v>34705380.299999997</v>
      </c>
      <c r="O40" s="34">
        <v>81605212.37000002</v>
      </c>
      <c r="P40" s="34">
        <v>94196219.970000029</v>
      </c>
      <c r="Q40" s="34">
        <v>127453279.33999997</v>
      </c>
      <c r="R40" s="34">
        <v>77990966.220000014</v>
      </c>
      <c r="S40" s="34">
        <v>74490000</v>
      </c>
      <c r="T40" s="34">
        <v>68754768.189999998</v>
      </c>
      <c r="U40" s="34">
        <v>33540000</v>
      </c>
    </row>
    <row r="41" spans="1:21" x14ac:dyDescent="0.35">
      <c r="A41" s="19" t="s">
        <v>134</v>
      </c>
      <c r="B41" s="390"/>
      <c r="C41" s="20" t="s">
        <v>61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</row>
    <row r="42" spans="1:21" x14ac:dyDescent="0.35">
      <c r="A42" s="19" t="s">
        <v>134</v>
      </c>
      <c r="B42" s="390"/>
      <c r="C42" s="20" t="s">
        <v>62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 x14ac:dyDescent="0.35">
      <c r="A43" s="19" t="s">
        <v>134</v>
      </c>
      <c r="B43" s="391"/>
      <c r="C43" s="27" t="s">
        <v>63</v>
      </c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5"/>
      <c r="U43" s="35"/>
    </row>
    <row r="44" spans="1:21" ht="15" customHeight="1" x14ac:dyDescent="0.35">
      <c r="A44" s="19" t="s">
        <v>134</v>
      </c>
      <c r="B44" s="393" t="s">
        <v>9</v>
      </c>
      <c r="C44" s="28" t="s">
        <v>59</v>
      </c>
      <c r="D44" s="34"/>
      <c r="E44" s="34"/>
      <c r="F44" s="34"/>
      <c r="G44" s="34"/>
      <c r="H44" s="34"/>
      <c r="I44" s="34"/>
      <c r="J44" s="34"/>
      <c r="K44" s="34"/>
      <c r="L44" s="34"/>
      <c r="M44" s="34">
        <f t="shared" ref="M44:U44" si="12">SUM(M45:M48)</f>
        <v>454114568.68999988</v>
      </c>
      <c r="N44" s="34">
        <f t="shared" si="12"/>
        <v>223705175.33000013</v>
      </c>
      <c r="O44" s="34">
        <f t="shared" si="12"/>
        <v>200802286.69000018</v>
      </c>
      <c r="P44" s="34">
        <f t="shared" si="12"/>
        <v>201938268.46000001</v>
      </c>
      <c r="Q44" s="34">
        <f t="shared" si="12"/>
        <v>432866962.67000002</v>
      </c>
      <c r="R44" s="34">
        <f t="shared" si="12"/>
        <v>785290311.42999995</v>
      </c>
      <c r="S44" s="34">
        <f t="shared" si="12"/>
        <v>543490000</v>
      </c>
      <c r="T44" s="352">
        <f t="shared" si="12"/>
        <v>508363831.5</v>
      </c>
      <c r="U44" s="352">
        <f t="shared" si="12"/>
        <v>834580000</v>
      </c>
    </row>
    <row r="45" spans="1:21" x14ac:dyDescent="0.35">
      <c r="A45" s="19" t="s">
        <v>134</v>
      </c>
      <c r="B45" s="390"/>
      <c r="C45" s="20" t="s">
        <v>60</v>
      </c>
      <c r="D45" s="35"/>
      <c r="E45" s="34"/>
      <c r="F45" s="34"/>
      <c r="G45" s="34"/>
      <c r="H45" s="34"/>
      <c r="I45" s="34"/>
      <c r="J45" s="34"/>
      <c r="K45" s="34"/>
      <c r="L45" s="34"/>
      <c r="M45" s="34">
        <v>454114568.68999988</v>
      </c>
      <c r="N45" s="34">
        <v>223705175.33000013</v>
      </c>
      <c r="O45" s="34">
        <v>200802286.69000018</v>
      </c>
      <c r="P45" s="34">
        <v>201938268.46000001</v>
      </c>
      <c r="Q45" s="34">
        <v>432866962.67000002</v>
      </c>
      <c r="R45" s="34">
        <v>785290311.42999995</v>
      </c>
      <c r="S45" s="34">
        <v>543490000</v>
      </c>
      <c r="T45" s="34">
        <v>508363831.5</v>
      </c>
      <c r="U45" s="34">
        <v>834580000</v>
      </c>
    </row>
    <row r="46" spans="1:21" x14ac:dyDescent="0.35">
      <c r="A46" s="19" t="s">
        <v>134</v>
      </c>
      <c r="B46" s="390"/>
      <c r="C46" s="20" t="s">
        <v>61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1" x14ac:dyDescent="0.35">
      <c r="A47" s="19" t="s">
        <v>134</v>
      </c>
      <c r="B47" s="390"/>
      <c r="C47" s="20" t="s">
        <v>62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1" x14ac:dyDescent="0.35">
      <c r="A48" s="19" t="s">
        <v>134</v>
      </c>
      <c r="B48" s="391"/>
      <c r="C48" s="27" t="s">
        <v>63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5"/>
    </row>
    <row r="49" spans="1:21" x14ac:dyDescent="0.35">
      <c r="A49" s="19" t="s">
        <v>134</v>
      </c>
      <c r="B49" s="393" t="s">
        <v>1</v>
      </c>
      <c r="C49" s="28" t="s">
        <v>59</v>
      </c>
      <c r="D49" s="34"/>
      <c r="E49" s="34"/>
      <c r="F49" s="34"/>
      <c r="G49" s="34"/>
      <c r="H49" s="34"/>
      <c r="I49" s="34"/>
      <c r="J49" s="34"/>
      <c r="K49" s="34"/>
      <c r="L49" s="34"/>
      <c r="M49" s="34">
        <f t="shared" ref="M49:U49" si="13">SUM(M50:M53)</f>
        <v>201808809.74999958</v>
      </c>
      <c r="N49" s="34">
        <f t="shared" si="13"/>
        <v>145475601.24999985</v>
      </c>
      <c r="O49" s="34">
        <f t="shared" si="13"/>
        <v>227026700.50000042</v>
      </c>
      <c r="P49" s="34">
        <f t="shared" si="13"/>
        <v>301152361.20999968</v>
      </c>
      <c r="Q49" s="34">
        <f t="shared" si="13"/>
        <v>410762185.74999976</v>
      </c>
      <c r="R49" s="34">
        <f t="shared" si="13"/>
        <v>413380300.33999997</v>
      </c>
      <c r="S49" s="34">
        <f t="shared" si="13"/>
        <v>297290000</v>
      </c>
      <c r="T49" s="34">
        <f t="shared" si="13"/>
        <v>294278616.20999902</v>
      </c>
      <c r="U49" s="352">
        <f t="shared" si="13"/>
        <v>275210000</v>
      </c>
    </row>
    <row r="50" spans="1:21" x14ac:dyDescent="0.35">
      <c r="A50" s="19" t="s">
        <v>134</v>
      </c>
      <c r="B50" s="390"/>
      <c r="C50" s="20" t="s">
        <v>60</v>
      </c>
      <c r="D50" s="35"/>
      <c r="E50" s="34"/>
      <c r="F50" s="34"/>
      <c r="G50" s="34"/>
      <c r="H50" s="34"/>
      <c r="I50" s="34"/>
      <c r="J50" s="34"/>
      <c r="K50" s="34"/>
      <c r="L50" s="34"/>
      <c r="M50" s="34">
        <v>201808809.74999958</v>
      </c>
      <c r="N50" s="34">
        <v>145475601.24999985</v>
      </c>
      <c r="O50" s="34">
        <v>227026700.50000042</v>
      </c>
      <c r="P50" s="34">
        <v>301152361.20999968</v>
      </c>
      <c r="Q50" s="34">
        <v>410762185.74999976</v>
      </c>
      <c r="R50" s="34">
        <v>413380300.33999997</v>
      </c>
      <c r="S50" s="34">
        <v>297290000</v>
      </c>
      <c r="T50" s="34">
        <v>294278616.20999902</v>
      </c>
      <c r="U50" s="34">
        <v>275210000</v>
      </c>
    </row>
    <row r="51" spans="1:21" x14ac:dyDescent="0.35">
      <c r="A51" s="19" t="s">
        <v>134</v>
      </c>
      <c r="B51" s="390"/>
      <c r="C51" s="20" t="s">
        <v>61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 x14ac:dyDescent="0.35">
      <c r="A52" s="19" t="s">
        <v>134</v>
      </c>
      <c r="B52" s="390"/>
      <c r="C52" s="20" t="s">
        <v>62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  <row r="53" spans="1:21" x14ac:dyDescent="0.35">
      <c r="A53" s="19" t="s">
        <v>134</v>
      </c>
      <c r="B53" s="391"/>
      <c r="C53" s="27" t="s">
        <v>63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5"/>
      <c r="U53" s="38"/>
    </row>
    <row r="54" spans="1:21" x14ac:dyDescent="0.35">
      <c r="A54" s="19" t="s">
        <v>134</v>
      </c>
      <c r="B54" s="393" t="s">
        <v>166</v>
      </c>
      <c r="C54" s="28" t="s">
        <v>59</v>
      </c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52"/>
      <c r="U54" s="34"/>
    </row>
    <row r="55" spans="1:21" x14ac:dyDescent="0.35">
      <c r="A55" s="19" t="s">
        <v>134</v>
      </c>
      <c r="B55" s="390"/>
      <c r="C55" s="20" t="s">
        <v>60</v>
      </c>
      <c r="D55" s="3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35">
      <c r="A56" s="19" t="s">
        <v>134</v>
      </c>
      <c r="B56" s="390"/>
      <c r="C56" s="20" t="s">
        <v>61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1" x14ac:dyDescent="0.35">
      <c r="A57" s="19" t="s">
        <v>134</v>
      </c>
      <c r="B57" s="390"/>
      <c r="C57" s="20" t="s">
        <v>62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1" x14ac:dyDescent="0.35">
      <c r="A58" s="19" t="s">
        <v>134</v>
      </c>
      <c r="B58" s="391"/>
      <c r="C58" s="27" t="s">
        <v>63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21" x14ac:dyDescent="0.35">
      <c r="A59" s="19" t="s">
        <v>134</v>
      </c>
      <c r="B59" s="393" t="s">
        <v>11</v>
      </c>
      <c r="C59" s="28" t="s">
        <v>59</v>
      </c>
      <c r="D59" s="34"/>
      <c r="E59" s="34"/>
      <c r="F59" s="34"/>
      <c r="G59" s="34"/>
      <c r="H59" s="34"/>
      <c r="I59" s="34"/>
      <c r="J59" s="34"/>
      <c r="K59" s="34"/>
      <c r="L59" s="34"/>
      <c r="M59" s="34">
        <f t="shared" ref="M59:U59" si="14">SUM(M60:M63)</f>
        <v>318391255.43000042</v>
      </c>
      <c r="N59" s="34">
        <f t="shared" si="14"/>
        <v>321725783.56000018</v>
      </c>
      <c r="O59" s="34">
        <f t="shared" si="14"/>
        <v>299936201.66000032</v>
      </c>
      <c r="P59" s="34">
        <f t="shared" si="14"/>
        <v>687868168.68000078</v>
      </c>
      <c r="Q59" s="34">
        <f t="shared" si="14"/>
        <v>577756952.50000024</v>
      </c>
      <c r="R59" s="34">
        <f t="shared" si="14"/>
        <v>1248116113.01</v>
      </c>
      <c r="S59" s="34">
        <f t="shared" si="14"/>
        <v>1027400000.0000001</v>
      </c>
      <c r="T59" s="34">
        <f t="shared" si="14"/>
        <v>422306237.79999995</v>
      </c>
      <c r="U59" s="34">
        <f t="shared" si="14"/>
        <v>545510000</v>
      </c>
    </row>
    <row r="60" spans="1:21" x14ac:dyDescent="0.35">
      <c r="A60" s="19" t="s">
        <v>134</v>
      </c>
      <c r="B60" s="390"/>
      <c r="C60" s="20" t="s">
        <v>60</v>
      </c>
      <c r="D60" s="35"/>
      <c r="E60" s="34"/>
      <c r="F60" s="34"/>
      <c r="G60" s="34"/>
      <c r="H60" s="34"/>
      <c r="I60" s="34"/>
      <c r="J60" s="34"/>
      <c r="K60" s="34"/>
      <c r="L60" s="34"/>
      <c r="M60" s="34">
        <v>318391255.43000042</v>
      </c>
      <c r="N60" s="34">
        <v>321725783.56000018</v>
      </c>
      <c r="O60" s="34">
        <v>299936201.66000032</v>
      </c>
      <c r="P60" s="34">
        <v>687868168.68000078</v>
      </c>
      <c r="Q60" s="34">
        <v>577756952.50000024</v>
      </c>
      <c r="R60" s="34">
        <v>1248116113.01</v>
      </c>
      <c r="S60" s="34">
        <v>1027400000.0000001</v>
      </c>
      <c r="T60" s="34">
        <v>422306237.79999995</v>
      </c>
      <c r="U60" s="34">
        <v>545510000</v>
      </c>
    </row>
    <row r="61" spans="1:21" x14ac:dyDescent="0.35">
      <c r="A61" s="19" t="s">
        <v>134</v>
      </c>
      <c r="B61" s="390"/>
      <c r="C61" s="20" t="s">
        <v>61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1" x14ac:dyDescent="0.35">
      <c r="A62" s="19" t="s">
        <v>134</v>
      </c>
      <c r="B62" s="390"/>
      <c r="C62" s="20" t="s">
        <v>62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1" x14ac:dyDescent="0.35">
      <c r="A63" s="19" t="s">
        <v>134</v>
      </c>
      <c r="B63" s="391"/>
      <c r="C63" s="27" t="s">
        <v>63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5"/>
      <c r="U63" s="35"/>
    </row>
    <row r="64" spans="1:21" x14ac:dyDescent="0.35">
      <c r="A64" s="19" t="s">
        <v>134</v>
      </c>
      <c r="B64" s="393" t="s">
        <v>12</v>
      </c>
      <c r="C64" s="28" t="s">
        <v>59</v>
      </c>
      <c r="D64" s="34"/>
      <c r="E64" s="34"/>
      <c r="F64" s="34"/>
      <c r="G64" s="34"/>
      <c r="H64" s="34"/>
      <c r="I64" s="34"/>
      <c r="J64" s="34"/>
      <c r="K64" s="34"/>
      <c r="L64" s="34"/>
      <c r="M64" s="34">
        <f t="shared" ref="M64:U64" si="15">SUM(M65:M68)</f>
        <v>124132691.61999999</v>
      </c>
      <c r="N64" s="34">
        <f t="shared" si="15"/>
        <v>232885448.56000006</v>
      </c>
      <c r="O64" s="34">
        <f t="shared" si="15"/>
        <v>285964966.49000013</v>
      </c>
      <c r="P64" s="34">
        <f t="shared" si="15"/>
        <v>307725622.12000006</v>
      </c>
      <c r="Q64" s="34">
        <f t="shared" si="15"/>
        <v>238187367.43000004</v>
      </c>
      <c r="R64" s="34">
        <f t="shared" si="15"/>
        <v>212818990.39999995</v>
      </c>
      <c r="S64" s="34">
        <f t="shared" si="15"/>
        <v>84610000</v>
      </c>
      <c r="T64" s="352">
        <f t="shared" si="15"/>
        <v>88738130.020000085</v>
      </c>
      <c r="U64" s="352">
        <f t="shared" si="15"/>
        <v>67180000</v>
      </c>
    </row>
    <row r="65" spans="1:21" x14ac:dyDescent="0.35">
      <c r="A65" s="19" t="s">
        <v>134</v>
      </c>
      <c r="B65" s="390"/>
      <c r="C65" s="20" t="s">
        <v>60</v>
      </c>
      <c r="D65" s="35"/>
      <c r="E65" s="34"/>
      <c r="F65" s="34"/>
      <c r="G65" s="34"/>
      <c r="H65" s="34"/>
      <c r="I65" s="34"/>
      <c r="J65" s="34"/>
      <c r="K65" s="34"/>
      <c r="L65" s="34"/>
      <c r="M65" s="34">
        <v>124132691.61999999</v>
      </c>
      <c r="N65" s="34">
        <v>232885448.56000006</v>
      </c>
      <c r="O65" s="34">
        <v>285964966.49000013</v>
      </c>
      <c r="P65" s="34">
        <v>307725622.12000006</v>
      </c>
      <c r="Q65" s="34">
        <v>238187367.43000004</v>
      </c>
      <c r="R65" s="34">
        <v>212818990.39999995</v>
      </c>
      <c r="S65" s="34">
        <v>84610000</v>
      </c>
      <c r="T65" s="34">
        <v>88738130.020000085</v>
      </c>
      <c r="U65" s="34">
        <v>67180000</v>
      </c>
    </row>
    <row r="66" spans="1:21" x14ac:dyDescent="0.35">
      <c r="A66" s="19" t="s">
        <v>134</v>
      </c>
      <c r="B66" s="390"/>
      <c r="C66" s="20" t="s">
        <v>61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 x14ac:dyDescent="0.35">
      <c r="A67" s="19" t="s">
        <v>134</v>
      </c>
      <c r="B67" s="390"/>
      <c r="C67" s="20" t="s">
        <v>62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 ht="15" thickBot="1" x14ac:dyDescent="0.4">
      <c r="A68" s="19" t="s">
        <v>134</v>
      </c>
      <c r="B68" s="394"/>
      <c r="C68" s="69" t="s">
        <v>63</v>
      </c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</row>
    <row r="69" spans="1:21" x14ac:dyDescent="0.35">
      <c r="A69" s="19" t="s">
        <v>134</v>
      </c>
      <c r="B69" s="388" t="s">
        <v>92</v>
      </c>
      <c r="C69" s="17" t="s">
        <v>59</v>
      </c>
      <c r="D69" s="34"/>
      <c r="E69" s="34"/>
      <c r="F69" s="34"/>
      <c r="G69" s="34"/>
      <c r="H69" s="34"/>
      <c r="I69" s="34"/>
      <c r="J69" s="34"/>
      <c r="K69" s="34"/>
      <c r="L69" s="34"/>
      <c r="M69" s="34">
        <f t="shared" ref="M69:U69" si="16">SUM(M70:M73)</f>
        <v>519924900.02000016</v>
      </c>
      <c r="N69" s="34">
        <f t="shared" si="16"/>
        <v>1101183146.6100001</v>
      </c>
      <c r="O69" s="34">
        <f t="shared" si="16"/>
        <v>997544467.08999991</v>
      </c>
      <c r="P69" s="34">
        <f t="shared" si="16"/>
        <v>996270088.06999946</v>
      </c>
      <c r="Q69" s="34">
        <f t="shared" si="16"/>
        <v>1391110545.4000006</v>
      </c>
      <c r="R69" s="34">
        <f t="shared" si="16"/>
        <v>1779518052.1199994</v>
      </c>
      <c r="S69" s="34">
        <f t="shared" si="16"/>
        <v>1557163332.3999999</v>
      </c>
      <c r="T69" s="34">
        <f t="shared" si="16"/>
        <v>0</v>
      </c>
      <c r="U69" s="34">
        <f t="shared" si="16"/>
        <v>0</v>
      </c>
    </row>
    <row r="70" spans="1:21" x14ac:dyDescent="0.35">
      <c r="A70" s="19" t="s">
        <v>134</v>
      </c>
      <c r="B70" s="388"/>
      <c r="C70" s="20" t="s">
        <v>60</v>
      </c>
      <c r="D70" s="35"/>
      <c r="E70" s="34"/>
      <c r="F70" s="34"/>
      <c r="G70" s="34"/>
      <c r="H70" s="34"/>
      <c r="I70" s="34"/>
      <c r="J70" s="34"/>
      <c r="K70" s="34"/>
      <c r="L70" s="34"/>
      <c r="M70" s="34">
        <v>519924900.02000016</v>
      </c>
      <c r="N70" s="34">
        <v>1101183146.6100001</v>
      </c>
      <c r="O70" s="34">
        <v>997544467.08999991</v>
      </c>
      <c r="P70" s="34">
        <v>996270088.06999946</v>
      </c>
      <c r="Q70" s="34">
        <v>1391110545.4000006</v>
      </c>
      <c r="R70" s="34">
        <v>1779518052.1199994</v>
      </c>
      <c r="S70" s="34">
        <v>1557163332.3999999</v>
      </c>
      <c r="T70" s="34"/>
      <c r="U70" s="34"/>
    </row>
    <row r="71" spans="1:21" x14ac:dyDescent="0.35">
      <c r="A71" s="19" t="s">
        <v>134</v>
      </c>
      <c r="B71" s="388"/>
      <c r="C71" s="20" t="s">
        <v>61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 x14ac:dyDescent="0.35">
      <c r="A72" s="19" t="s">
        <v>134</v>
      </c>
      <c r="B72" s="388"/>
      <c r="C72" s="20" t="s">
        <v>62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 x14ac:dyDescent="0.35">
      <c r="A73" s="19" t="s">
        <v>134</v>
      </c>
      <c r="B73" s="392"/>
      <c r="C73" s="26" t="s">
        <v>63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5"/>
      <c r="U73" s="38"/>
    </row>
    <row r="74" spans="1:21" x14ac:dyDescent="0.35">
      <c r="A74" s="19" t="s">
        <v>134</v>
      </c>
      <c r="B74" s="393" t="s">
        <v>93</v>
      </c>
      <c r="C74" s="28" t="s">
        <v>59</v>
      </c>
      <c r="D74" s="34"/>
      <c r="E74" s="34"/>
      <c r="F74" s="34"/>
      <c r="G74" s="34"/>
      <c r="H74" s="34"/>
      <c r="I74" s="34"/>
      <c r="J74" s="34"/>
      <c r="K74" s="34"/>
      <c r="L74" s="34"/>
      <c r="M74" s="34">
        <f t="shared" ref="M74:R74" si="17">SUM(M75:M78)</f>
        <v>15486047.58</v>
      </c>
      <c r="N74" s="34">
        <f t="shared" si="17"/>
        <v>132586835.47999999</v>
      </c>
      <c r="O74" s="34">
        <f t="shared" si="17"/>
        <v>618626523.48000002</v>
      </c>
      <c r="P74" s="34">
        <f t="shared" si="17"/>
        <v>819242635.5799998</v>
      </c>
      <c r="Q74" s="34">
        <f t="shared" si="17"/>
        <v>1077897338.2200005</v>
      </c>
      <c r="R74" s="34">
        <f t="shared" si="17"/>
        <v>1583101519.6300004</v>
      </c>
      <c r="S74" s="34">
        <v>1532530000</v>
      </c>
      <c r="T74" s="352">
        <v>1590357076.6199987</v>
      </c>
      <c r="U74" s="34">
        <v>1361450000</v>
      </c>
    </row>
    <row r="75" spans="1:21" x14ac:dyDescent="0.35">
      <c r="A75" s="19" t="s">
        <v>134</v>
      </c>
      <c r="B75" s="390"/>
      <c r="C75" s="20" t="s">
        <v>60</v>
      </c>
      <c r="D75" s="35"/>
      <c r="E75" s="34"/>
      <c r="F75" s="34"/>
      <c r="G75" s="34"/>
      <c r="H75" s="34"/>
      <c r="I75" s="34"/>
      <c r="J75" s="34"/>
      <c r="K75" s="34"/>
      <c r="L75" s="34"/>
      <c r="M75" s="34">
        <v>15486047.58</v>
      </c>
      <c r="N75" s="34">
        <v>132586835.47999999</v>
      </c>
      <c r="O75" s="34">
        <v>618626523.48000002</v>
      </c>
      <c r="P75" s="34">
        <v>819242635.5799998</v>
      </c>
      <c r="Q75" s="34">
        <v>1077897338.2200005</v>
      </c>
      <c r="R75" s="34">
        <v>1583101519.6300004</v>
      </c>
      <c r="S75" s="34">
        <v>1546617947.5500002</v>
      </c>
      <c r="T75" s="34"/>
      <c r="U75" s="34"/>
    </row>
    <row r="76" spans="1:21" x14ac:dyDescent="0.35">
      <c r="A76" s="19" t="s">
        <v>134</v>
      </c>
      <c r="B76" s="390"/>
      <c r="C76" s="20" t="s">
        <v>61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 x14ac:dyDescent="0.35">
      <c r="A77" s="19" t="s">
        <v>134</v>
      </c>
      <c r="B77" s="390"/>
      <c r="C77" s="20" t="s">
        <v>62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 x14ac:dyDescent="0.35">
      <c r="A78" s="19" t="s">
        <v>134</v>
      </c>
      <c r="B78" s="391"/>
      <c r="C78" s="27" t="s">
        <v>63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5"/>
    </row>
    <row r="79" spans="1:21" x14ac:dyDescent="0.35">
      <c r="A79" s="19" t="s">
        <v>134</v>
      </c>
      <c r="B79" s="388" t="s">
        <v>94</v>
      </c>
      <c r="C79" s="17" t="s">
        <v>59</v>
      </c>
      <c r="D79" s="35"/>
      <c r="E79" s="34"/>
      <c r="F79" s="34"/>
      <c r="G79" s="34"/>
      <c r="H79" s="34"/>
      <c r="I79" s="34"/>
      <c r="J79" s="34"/>
      <c r="K79" s="34"/>
      <c r="L79" s="34"/>
      <c r="M79" s="34">
        <f t="shared" ref="M79:U79" si="18">SUM(M80:M83)</f>
        <v>217050623.50000021</v>
      </c>
      <c r="N79" s="34">
        <f t="shared" si="18"/>
        <v>567240241.3599999</v>
      </c>
      <c r="O79" s="34">
        <f t="shared" si="18"/>
        <v>257421482.67999983</v>
      </c>
      <c r="P79" s="34">
        <f t="shared" si="18"/>
        <v>275846680.93999994</v>
      </c>
      <c r="Q79" s="34">
        <f t="shared" si="18"/>
        <v>125999336.12000012</v>
      </c>
      <c r="R79" s="34">
        <f t="shared" si="18"/>
        <v>223489476.51999974</v>
      </c>
      <c r="S79" s="34">
        <f t="shared" si="18"/>
        <v>95026667.600000143</v>
      </c>
      <c r="T79" s="352">
        <f t="shared" si="18"/>
        <v>1352187309.4400008</v>
      </c>
      <c r="U79" s="352">
        <f t="shared" si="18"/>
        <v>1196300000</v>
      </c>
    </row>
    <row r="80" spans="1:21" x14ac:dyDescent="0.35">
      <c r="A80" s="19" t="s">
        <v>134</v>
      </c>
      <c r="B80" s="388"/>
      <c r="C80" s="20" t="s">
        <v>60</v>
      </c>
      <c r="D80" s="35"/>
      <c r="E80" s="35"/>
      <c r="F80" s="35"/>
      <c r="G80" s="35"/>
      <c r="H80" s="35"/>
      <c r="I80" s="35"/>
      <c r="J80" s="35"/>
      <c r="K80" s="35"/>
      <c r="L80" s="35"/>
      <c r="M80" s="35">
        <f>M34-M69-M74</f>
        <v>217050623.50000021</v>
      </c>
      <c r="N80" s="35">
        <f t="shared" ref="N80:U80" si="19">N34-N69-N74</f>
        <v>567240241.3599999</v>
      </c>
      <c r="O80" s="35">
        <f t="shared" si="19"/>
        <v>257421482.67999983</v>
      </c>
      <c r="P80" s="35">
        <f t="shared" si="19"/>
        <v>275846680.93999994</v>
      </c>
      <c r="Q80" s="35">
        <f t="shared" si="19"/>
        <v>125999336.12000012</v>
      </c>
      <c r="R80" s="35">
        <f t="shared" si="19"/>
        <v>223489476.51999974</v>
      </c>
      <c r="S80" s="35">
        <f t="shared" si="19"/>
        <v>95026667.600000143</v>
      </c>
      <c r="T80" s="35">
        <f t="shared" si="19"/>
        <v>1352187309.4400008</v>
      </c>
      <c r="U80" s="35">
        <f t="shared" si="19"/>
        <v>1196300000</v>
      </c>
    </row>
    <row r="81" spans="1:21" x14ac:dyDescent="0.35">
      <c r="A81" s="19" t="s">
        <v>134</v>
      </c>
      <c r="B81" s="388"/>
      <c r="C81" s="20" t="s">
        <v>61</v>
      </c>
      <c r="D81" s="35"/>
      <c r="E81" s="35"/>
      <c r="F81" s="35"/>
      <c r="G81" s="35"/>
      <c r="H81" s="35"/>
      <c r="I81" s="35"/>
      <c r="J81" s="35"/>
      <c r="K81" s="35"/>
      <c r="L81" s="35"/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/>
      <c r="U81" s="35"/>
    </row>
    <row r="82" spans="1:21" x14ac:dyDescent="0.35">
      <c r="A82" s="19" t="s">
        <v>134</v>
      </c>
      <c r="B82" s="388"/>
      <c r="C82" s="20" t="s">
        <v>62</v>
      </c>
      <c r="D82" s="35"/>
      <c r="E82" s="35"/>
      <c r="F82" s="35"/>
      <c r="G82" s="35"/>
      <c r="H82" s="35"/>
      <c r="I82" s="35"/>
      <c r="J82" s="35"/>
      <c r="K82" s="35"/>
      <c r="L82" s="35"/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/>
      <c r="U82" s="35"/>
    </row>
    <row r="83" spans="1:21" x14ac:dyDescent="0.35">
      <c r="A83" s="19" t="s">
        <v>134</v>
      </c>
      <c r="B83" s="389"/>
      <c r="C83" s="25" t="s">
        <v>63</v>
      </c>
      <c r="D83" s="40"/>
      <c r="E83" s="40"/>
      <c r="F83" s="40"/>
      <c r="G83" s="40"/>
      <c r="H83" s="40"/>
      <c r="I83" s="40"/>
      <c r="J83" s="40"/>
      <c r="K83" s="40"/>
      <c r="L83" s="40"/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/>
      <c r="U83" s="40"/>
    </row>
    <row r="84" spans="1:21" x14ac:dyDescent="0.35">
      <c r="A84" s="19" t="s">
        <v>134</v>
      </c>
    </row>
    <row r="85" spans="1:21" x14ac:dyDescent="0.35">
      <c r="A85" s="19" t="s">
        <v>134</v>
      </c>
      <c r="B85" s="64"/>
    </row>
    <row r="86" spans="1:21" x14ac:dyDescent="0.35">
      <c r="A86" s="19" t="s">
        <v>104</v>
      </c>
      <c r="B86" s="109" t="s">
        <v>172</v>
      </c>
      <c r="C86" s="109" t="s">
        <v>68</v>
      </c>
      <c r="D86" s="230" t="s">
        <v>145</v>
      </c>
      <c r="E86" s="230" t="s">
        <v>146</v>
      </c>
      <c r="F86" s="230" t="s">
        <v>147</v>
      </c>
      <c r="G86" s="230" t="s">
        <v>148</v>
      </c>
      <c r="H86" s="230" t="s">
        <v>149</v>
      </c>
      <c r="I86" s="230" t="s">
        <v>150</v>
      </c>
      <c r="J86" s="230" t="s">
        <v>151</v>
      </c>
      <c r="K86" s="230" t="s">
        <v>152</v>
      </c>
      <c r="L86" s="230" t="s">
        <v>153</v>
      </c>
      <c r="M86" s="230" t="s">
        <v>154</v>
      </c>
      <c r="N86" s="230" t="s">
        <v>155</v>
      </c>
      <c r="O86" s="230" t="s">
        <v>156</v>
      </c>
      <c r="P86" s="230" t="s">
        <v>157</v>
      </c>
      <c r="Q86" s="230" t="s">
        <v>158</v>
      </c>
      <c r="R86" s="230" t="s">
        <v>159</v>
      </c>
      <c r="S86" s="230" t="s">
        <v>160</v>
      </c>
      <c r="T86" s="230" t="s">
        <v>164</v>
      </c>
      <c r="U86" s="230" t="s">
        <v>165</v>
      </c>
    </row>
    <row r="87" spans="1:21" s="42" customFormat="1" x14ac:dyDescent="0.35">
      <c r="A87" s="19" t="s">
        <v>134</v>
      </c>
      <c r="B87" s="110" t="s">
        <v>168</v>
      </c>
      <c r="C87" s="110" t="s">
        <v>167</v>
      </c>
      <c r="D87" s="72">
        <v>19740000000</v>
      </c>
      <c r="E87" s="72">
        <v>18319000000</v>
      </c>
      <c r="F87" s="72">
        <v>24468000000</v>
      </c>
      <c r="G87" s="72">
        <v>28549000000</v>
      </c>
      <c r="H87" s="72">
        <v>32433000000</v>
      </c>
      <c r="I87" s="72">
        <v>36592000000</v>
      </c>
      <c r="J87" s="72">
        <v>41507000000</v>
      </c>
      <c r="K87" s="72">
        <v>46802000000</v>
      </c>
      <c r="L87" s="72">
        <v>51008000000</v>
      </c>
      <c r="M87" s="72">
        <v>61763000000</v>
      </c>
      <c r="N87" s="72">
        <v>62520000000</v>
      </c>
      <c r="O87" s="72">
        <v>69555000000</v>
      </c>
      <c r="P87" s="72">
        <v>79277000000</v>
      </c>
      <c r="Q87" s="72">
        <v>87925000000</v>
      </c>
      <c r="R87" s="72">
        <v>95130000000</v>
      </c>
      <c r="S87" s="72">
        <v>102292000000</v>
      </c>
      <c r="T87" s="43">
        <v>100177000000</v>
      </c>
      <c r="U87" s="43">
        <v>97802000000</v>
      </c>
    </row>
    <row r="88" spans="1:21" s="42" customFormat="1" x14ac:dyDescent="0.35">
      <c r="A88" s="19" t="s">
        <v>134</v>
      </c>
      <c r="B88" s="318" t="s">
        <v>171</v>
      </c>
      <c r="C88" s="318" t="s">
        <v>173</v>
      </c>
      <c r="D88" s="44">
        <v>1</v>
      </c>
      <c r="E88" s="44">
        <v>1</v>
      </c>
      <c r="F88" s="44">
        <v>1</v>
      </c>
      <c r="G88" s="44">
        <v>1</v>
      </c>
      <c r="H88" s="44">
        <v>1</v>
      </c>
      <c r="I88" s="44">
        <v>1</v>
      </c>
      <c r="J88" s="44">
        <v>1</v>
      </c>
      <c r="K88" s="44">
        <v>1</v>
      </c>
      <c r="L88" s="44">
        <v>1</v>
      </c>
      <c r="M88" s="44">
        <v>1</v>
      </c>
      <c r="N88" s="44">
        <v>1</v>
      </c>
      <c r="O88" s="44">
        <v>1</v>
      </c>
      <c r="P88" s="44">
        <v>1</v>
      </c>
      <c r="Q88" s="44">
        <v>1</v>
      </c>
      <c r="R88" s="44">
        <v>1</v>
      </c>
      <c r="S88" s="44">
        <v>1</v>
      </c>
      <c r="T88" s="353">
        <v>1</v>
      </c>
      <c r="U88" s="353">
        <v>1</v>
      </c>
    </row>
    <row r="89" spans="1:21" s="42" customFormat="1" x14ac:dyDescent="0.35">
      <c r="A89" s="19" t="s">
        <v>134</v>
      </c>
      <c r="B89" s="319" t="s">
        <v>69</v>
      </c>
      <c r="C89" s="319" t="s">
        <v>173</v>
      </c>
      <c r="D89" s="43">
        <v>12398691</v>
      </c>
      <c r="E89" s="43">
        <v>12628596</v>
      </c>
      <c r="F89" s="43">
        <v>12852755</v>
      </c>
      <c r="G89" s="43">
        <v>13072060</v>
      </c>
      <c r="H89" s="43">
        <v>13289601</v>
      </c>
      <c r="I89" s="43">
        <v>13509647</v>
      </c>
      <c r="J89" s="43">
        <v>13735233</v>
      </c>
      <c r="K89" s="43">
        <v>13967480</v>
      </c>
      <c r="L89" s="43">
        <v>14205453</v>
      </c>
      <c r="M89" s="43">
        <v>14447562</v>
      </c>
      <c r="N89" s="43">
        <v>14691275</v>
      </c>
      <c r="O89" s="43">
        <v>14934690</v>
      </c>
      <c r="P89" s="43">
        <v>15177355</v>
      </c>
      <c r="Q89" s="43">
        <v>15419666</v>
      </c>
      <c r="R89" s="43">
        <v>15661547</v>
      </c>
      <c r="S89" s="43">
        <v>15903112</v>
      </c>
      <c r="T89" s="353">
        <v>16144368</v>
      </c>
      <c r="U89" s="43">
        <v>16385068</v>
      </c>
    </row>
    <row r="90" spans="1:21" x14ac:dyDescent="0.35">
      <c r="A90" s="19" t="s">
        <v>134</v>
      </c>
      <c r="B90" s="320" t="s">
        <v>169</v>
      </c>
      <c r="C90" s="320" t="s">
        <v>167</v>
      </c>
      <c r="D90" s="73">
        <v>4558000000</v>
      </c>
      <c r="E90" s="73">
        <v>4253000000</v>
      </c>
      <c r="F90" s="73">
        <v>4947000000</v>
      </c>
      <c r="G90" s="73">
        <v>6161000000</v>
      </c>
      <c r="H90" s="73">
        <v>6587000000</v>
      </c>
      <c r="I90" s="73">
        <v>7493000000</v>
      </c>
      <c r="J90" s="73">
        <v>8880000000</v>
      </c>
      <c r="K90" s="73">
        <v>9928000000</v>
      </c>
      <c r="L90" s="73">
        <v>12305000000</v>
      </c>
      <c r="M90" s="73">
        <v>21761000000</v>
      </c>
      <c r="N90" s="73">
        <v>20610000000</v>
      </c>
      <c r="O90" s="73">
        <v>24123000000</v>
      </c>
      <c r="P90" s="73">
        <v>31290000000</v>
      </c>
      <c r="Q90" s="73">
        <v>35394000000</v>
      </c>
      <c r="R90" s="73">
        <v>41607000000</v>
      </c>
      <c r="S90" s="73">
        <v>44346000000</v>
      </c>
      <c r="T90" s="73">
        <v>38812000000</v>
      </c>
      <c r="U90" s="73">
        <v>38540000000</v>
      </c>
    </row>
    <row r="91" spans="1:21" x14ac:dyDescent="0.35">
      <c r="A91" s="19" t="s">
        <v>134</v>
      </c>
      <c r="B91" s="16"/>
      <c r="C91" s="20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</row>
    <row r="92" spans="1:21" x14ac:dyDescent="0.35">
      <c r="A92" s="19" t="s">
        <v>134</v>
      </c>
      <c r="B92" s="16"/>
      <c r="C92" s="20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</row>
    <row r="93" spans="1:21" ht="15" customHeight="1" x14ac:dyDescent="0.35">
      <c r="A93" s="19" t="s">
        <v>134</v>
      </c>
      <c r="B93" s="22" t="s">
        <v>76</v>
      </c>
      <c r="C93" s="22" t="s">
        <v>58</v>
      </c>
      <c r="D93" s="230">
        <v>1999</v>
      </c>
      <c r="E93" s="230">
        <v>2000</v>
      </c>
      <c r="F93" s="230">
        <v>2001</v>
      </c>
      <c r="G93" s="230">
        <v>2002</v>
      </c>
      <c r="H93" s="230">
        <v>2003</v>
      </c>
      <c r="I93" s="230">
        <v>2004</v>
      </c>
      <c r="J93" s="230">
        <v>2005</v>
      </c>
      <c r="K93" s="230">
        <v>2006</v>
      </c>
      <c r="L93" s="230">
        <v>2007</v>
      </c>
      <c r="M93" s="230">
        <v>2008</v>
      </c>
      <c r="N93" s="230">
        <v>2009</v>
      </c>
      <c r="O93" s="230">
        <v>2010</v>
      </c>
      <c r="P93" s="230">
        <v>2011</v>
      </c>
      <c r="Q93" s="230">
        <v>2012</v>
      </c>
      <c r="R93" s="230">
        <v>2013</v>
      </c>
      <c r="S93" s="230">
        <v>2014</v>
      </c>
      <c r="T93" s="230">
        <v>2015</v>
      </c>
      <c r="U93" s="230">
        <v>2016</v>
      </c>
    </row>
    <row r="94" spans="1:21" ht="15" customHeight="1" x14ac:dyDescent="0.35">
      <c r="A94" s="19" t="s">
        <v>134</v>
      </c>
      <c r="B94" s="385" t="s">
        <v>0</v>
      </c>
      <c r="C94" s="260" t="s">
        <v>125</v>
      </c>
      <c r="D94" s="77"/>
      <c r="E94" s="64">
        <f t="shared" ref="E94:R94" si="20">(E8/E$8)*100</f>
        <v>100</v>
      </c>
      <c r="F94" s="64">
        <f t="shared" si="20"/>
        <v>100</v>
      </c>
      <c r="G94" s="64">
        <f t="shared" si="20"/>
        <v>100</v>
      </c>
      <c r="H94" s="64">
        <f t="shared" si="20"/>
        <v>100</v>
      </c>
      <c r="I94" s="64">
        <f t="shared" si="20"/>
        <v>100</v>
      </c>
      <c r="J94" s="64">
        <f t="shared" si="20"/>
        <v>100</v>
      </c>
      <c r="K94" s="64">
        <f t="shared" si="20"/>
        <v>100</v>
      </c>
      <c r="L94" s="64">
        <f t="shared" si="20"/>
        <v>100</v>
      </c>
      <c r="M94" s="64">
        <f t="shared" si="20"/>
        <v>100</v>
      </c>
      <c r="N94" s="64">
        <f t="shared" si="20"/>
        <v>100</v>
      </c>
      <c r="O94" s="64">
        <f t="shared" si="20"/>
        <v>100</v>
      </c>
      <c r="P94" s="64">
        <f t="shared" si="20"/>
        <v>100</v>
      </c>
      <c r="Q94" s="64">
        <f t="shared" si="20"/>
        <v>100</v>
      </c>
      <c r="R94" s="64">
        <f t="shared" si="20"/>
        <v>100</v>
      </c>
      <c r="S94" s="64">
        <f t="shared" ref="S94:T94" si="21">(S8/S$8)*100</f>
        <v>100</v>
      </c>
      <c r="T94" s="64">
        <f t="shared" si="21"/>
        <v>100</v>
      </c>
      <c r="U94" s="64">
        <f t="shared" ref="U94" si="22">(U8/U$8)*100</f>
        <v>100</v>
      </c>
    </row>
    <row r="95" spans="1:21" ht="15" customHeight="1" x14ac:dyDescent="0.35">
      <c r="A95" s="19" t="s">
        <v>134</v>
      </c>
      <c r="B95" s="386"/>
      <c r="C95" s="260" t="s">
        <v>124</v>
      </c>
      <c r="D95" s="64"/>
      <c r="E95" s="64">
        <f t="shared" ref="E95:R98" si="23">(E9/E$8)*100</f>
        <v>94.505868039816704</v>
      </c>
      <c r="F95" s="64">
        <f t="shared" si="23"/>
        <v>113.28923615598939</v>
      </c>
      <c r="G95" s="64">
        <f t="shared" si="23"/>
        <v>102.99556045151542</v>
      </c>
      <c r="H95" s="64">
        <f t="shared" si="23"/>
        <v>92.562365165191594</v>
      </c>
      <c r="I95" s="64">
        <f t="shared" si="23"/>
        <v>92.110232566144347</v>
      </c>
      <c r="J95" s="64">
        <f t="shared" si="23"/>
        <v>92.695711035220043</v>
      </c>
      <c r="K95" s="64">
        <f t="shared" si="23"/>
        <v>87.26110434149696</v>
      </c>
      <c r="L95" s="64">
        <f t="shared" si="23"/>
        <v>92.528427003880878</v>
      </c>
      <c r="M95" s="64">
        <f t="shared" si="23"/>
        <v>83.069352645696966</v>
      </c>
      <c r="N95" s="64">
        <f t="shared" si="23"/>
        <v>81.020737550593225</v>
      </c>
      <c r="O95" s="64">
        <f t="shared" si="23"/>
        <v>80.303758420335015</v>
      </c>
      <c r="P95" s="64">
        <f t="shared" si="23"/>
        <v>79.765508730501054</v>
      </c>
      <c r="Q95" s="64">
        <f t="shared" si="23"/>
        <v>82.600966236243849</v>
      </c>
      <c r="R95" s="64">
        <f t="shared" si="23"/>
        <v>75.901124889719497</v>
      </c>
      <c r="S95" s="64">
        <f t="shared" ref="S95:T95" si="24">(S9/S$8)*100</f>
        <v>79.874618351290749</v>
      </c>
      <c r="T95" s="64">
        <f t="shared" si="24"/>
        <v>76.454122153607429</v>
      </c>
      <c r="U95" s="64">
        <f t="shared" ref="U95" si="25">(U9/U$8)*100</f>
        <v>82.490658373317331</v>
      </c>
    </row>
    <row r="96" spans="1:21" ht="15" customHeight="1" x14ac:dyDescent="0.35">
      <c r="A96" s="19" t="s">
        <v>134</v>
      </c>
      <c r="B96" s="386"/>
      <c r="C96" s="95" t="s">
        <v>126</v>
      </c>
      <c r="D96" s="64"/>
      <c r="E96" s="64">
        <f t="shared" si="23"/>
        <v>0</v>
      </c>
      <c r="F96" s="64">
        <f t="shared" si="23"/>
        <v>0</v>
      </c>
      <c r="G96" s="64">
        <f t="shared" si="23"/>
        <v>0</v>
      </c>
      <c r="H96" s="64">
        <f t="shared" si="23"/>
        <v>0</v>
      </c>
      <c r="I96" s="64">
        <f t="shared" si="23"/>
        <v>0</v>
      </c>
      <c r="J96" s="64">
        <f t="shared" si="23"/>
        <v>0</v>
      </c>
      <c r="K96" s="64">
        <f t="shared" si="23"/>
        <v>0</v>
      </c>
      <c r="L96" s="64">
        <f t="shared" si="23"/>
        <v>0</v>
      </c>
      <c r="M96" s="64">
        <f t="shared" si="23"/>
        <v>31.217783818045291</v>
      </c>
      <c r="N96" s="64">
        <f t="shared" si="23"/>
        <v>52.111013664971992</v>
      </c>
      <c r="O96" s="64">
        <f t="shared" si="23"/>
        <v>43.482952386964868</v>
      </c>
      <c r="P96" s="64">
        <f t="shared" si="23"/>
        <v>53.957780652673428</v>
      </c>
      <c r="Q96" s="64">
        <f t="shared" si="23"/>
        <v>58.77017512700435</v>
      </c>
      <c r="R96" s="64">
        <f t="shared" si="23"/>
        <v>57.798629343554907</v>
      </c>
      <c r="S96" s="64">
        <f t="shared" ref="S96:T96" si="26">(S10/S$8)*100</f>
        <v>48.776248743465381</v>
      </c>
      <c r="T96" s="64">
        <f t="shared" si="26"/>
        <v>51.853889793112863</v>
      </c>
      <c r="U96" s="64">
        <f t="shared" ref="U96" si="27">(U10/U$8)*100</f>
        <v>55.880977758729557</v>
      </c>
    </row>
    <row r="97" spans="1:21" ht="15" customHeight="1" x14ac:dyDescent="0.35">
      <c r="A97" s="19" t="s">
        <v>134</v>
      </c>
      <c r="B97" s="386"/>
      <c r="C97" s="260" t="s">
        <v>123</v>
      </c>
      <c r="D97" s="64"/>
      <c r="E97" s="64">
        <f t="shared" si="23"/>
        <v>88.997034232206275</v>
      </c>
      <c r="F97" s="64">
        <f t="shared" si="23"/>
        <v>87.191962881619531</v>
      </c>
      <c r="G97" s="64">
        <f t="shared" si="23"/>
        <v>81.899234411885175</v>
      </c>
      <c r="H97" s="64">
        <f t="shared" si="23"/>
        <v>84.42010253763587</v>
      </c>
      <c r="I97" s="64">
        <f t="shared" si="23"/>
        <v>85.229047649413786</v>
      </c>
      <c r="J97" s="64">
        <f t="shared" si="23"/>
        <v>83.252221720744728</v>
      </c>
      <c r="K97" s="64">
        <f t="shared" si="23"/>
        <v>80.961742267100135</v>
      </c>
      <c r="L97" s="64">
        <f t="shared" si="23"/>
        <v>82.494006551003821</v>
      </c>
      <c r="M97" s="64">
        <f t="shared" si="23"/>
        <v>80.914109378603499</v>
      </c>
      <c r="N97" s="64">
        <f t="shared" si="23"/>
        <v>72.676112158077402</v>
      </c>
      <c r="O97" s="64">
        <f t="shared" si="23"/>
        <v>65.543698255232769</v>
      </c>
      <c r="P97" s="64">
        <f t="shared" si="23"/>
        <v>75.776104192454525</v>
      </c>
      <c r="Q97" s="64">
        <f t="shared" si="23"/>
        <v>75.631548841788643</v>
      </c>
      <c r="R97" s="64">
        <f t="shared" si="23"/>
        <v>71.560238621746748</v>
      </c>
      <c r="S97" s="64">
        <f t="shared" ref="S97:T97" si="28">(S11/S$8)*100</f>
        <v>69.795330247700974</v>
      </c>
      <c r="T97" s="64">
        <f t="shared" si="28"/>
        <v>68.236196393552945</v>
      </c>
      <c r="U97" s="64">
        <f t="shared" ref="U97" si="29">(U11/U$8)*100</f>
        <v>75.388426883057662</v>
      </c>
    </row>
    <row r="98" spans="1:21" ht="15" customHeight="1" x14ac:dyDescent="0.35">
      <c r="A98" s="19" t="s">
        <v>134</v>
      </c>
      <c r="B98" s="386"/>
      <c r="C98" s="20" t="s">
        <v>117</v>
      </c>
      <c r="D98" s="64"/>
      <c r="E98" s="64">
        <f t="shared" si="23"/>
        <v>56.371786735780425</v>
      </c>
      <c r="F98" s="64">
        <f t="shared" si="23"/>
        <v>57.742784479880768</v>
      </c>
      <c r="G98" s="64">
        <f t="shared" si="23"/>
        <v>46.753294980582098</v>
      </c>
      <c r="H98" s="64">
        <f t="shared" si="23"/>
        <v>48.860765471718246</v>
      </c>
      <c r="I98" s="64">
        <f t="shared" si="23"/>
        <v>47.91939886221239</v>
      </c>
      <c r="J98" s="64">
        <f t="shared" si="23"/>
        <v>44.750632992208999</v>
      </c>
      <c r="K98" s="64">
        <f t="shared" si="23"/>
        <v>45.357532999095326</v>
      </c>
      <c r="L98" s="64">
        <f t="shared" si="23"/>
        <v>55.003572380878396</v>
      </c>
      <c r="M98" s="64">
        <f t="shared" si="23"/>
        <v>62.861344840988146</v>
      </c>
      <c r="N98" s="64">
        <f t="shared" si="23"/>
        <v>56.881227833054496</v>
      </c>
      <c r="O98" s="64">
        <f t="shared" si="23"/>
        <v>42.798908975373571</v>
      </c>
      <c r="P98" s="64">
        <f t="shared" si="23"/>
        <v>58.382086689103218</v>
      </c>
      <c r="Q98" s="64">
        <f t="shared" si="23"/>
        <v>60.412158963349768</v>
      </c>
      <c r="R98" s="64">
        <f t="shared" si="23"/>
        <v>60.659706302119062</v>
      </c>
      <c r="S98" s="64">
        <f t="shared" ref="S98:T98" si="30">(S12/S$8)*100</f>
        <v>59.492619479316055</v>
      </c>
      <c r="T98" s="64">
        <f t="shared" si="30"/>
        <v>53.575678291065842</v>
      </c>
      <c r="U98" s="64">
        <f t="shared" ref="U98" si="31">(U12/U$8)*100</f>
        <v>59.310256701634401</v>
      </c>
    </row>
    <row r="99" spans="1:21" ht="15" customHeight="1" x14ac:dyDescent="0.35">
      <c r="A99" s="19" t="s">
        <v>134</v>
      </c>
      <c r="B99" s="386"/>
      <c r="C99" s="254" t="s">
        <v>118</v>
      </c>
      <c r="D99" s="64"/>
      <c r="E99" s="64">
        <f t="shared" ref="E99:R99" si="32">(E13/E$8)*100</f>
        <v>32.625247496425857</v>
      </c>
      <c r="F99" s="64">
        <f t="shared" si="32"/>
        <v>29.449178401738756</v>
      </c>
      <c r="G99" s="64">
        <f t="shared" si="32"/>
        <v>35.145939431303077</v>
      </c>
      <c r="H99" s="64">
        <f t="shared" si="32"/>
        <v>35.559337065917632</v>
      </c>
      <c r="I99" s="64">
        <f t="shared" si="32"/>
        <v>37.309648787201411</v>
      </c>
      <c r="J99" s="64">
        <f t="shared" si="32"/>
        <v>38.501588728535722</v>
      </c>
      <c r="K99" s="64">
        <f t="shared" si="32"/>
        <v>35.604209268004816</v>
      </c>
      <c r="L99" s="64">
        <f t="shared" si="32"/>
        <v>27.490434170125415</v>
      </c>
      <c r="M99" s="64">
        <f t="shared" si="32"/>
        <v>18.052764537615364</v>
      </c>
      <c r="N99" s="64">
        <f t="shared" si="32"/>
        <v>15.794884325022895</v>
      </c>
      <c r="O99" s="64">
        <f t="shared" si="32"/>
        <v>22.744789279859194</v>
      </c>
      <c r="P99" s="64">
        <f t="shared" si="32"/>
        <v>17.3940175033513</v>
      </c>
      <c r="Q99" s="64">
        <f t="shared" si="32"/>
        <v>15.219389878438866</v>
      </c>
      <c r="R99" s="64">
        <f t="shared" si="32"/>
        <v>10.900532319627697</v>
      </c>
      <c r="S99" s="64">
        <f t="shared" ref="S99:T99" si="33">(S13/S$8)*100</f>
        <v>10.302710768384916</v>
      </c>
      <c r="T99" s="64">
        <f t="shared" si="33"/>
        <v>14.660518102487108</v>
      </c>
      <c r="U99" s="64">
        <f t="shared" ref="U99" si="34">(U13/U$8)*100</f>
        <v>16.078170181423253</v>
      </c>
    </row>
    <row r="100" spans="1:21" ht="15" customHeight="1" x14ac:dyDescent="0.35">
      <c r="A100" s="19" t="s">
        <v>134</v>
      </c>
      <c r="B100" s="386"/>
      <c r="C100" s="254" t="s">
        <v>119</v>
      </c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</row>
    <row r="101" spans="1:21" ht="15" customHeight="1" x14ac:dyDescent="0.35">
      <c r="A101" s="19" t="s">
        <v>134</v>
      </c>
      <c r="B101" s="386"/>
      <c r="C101" s="254" t="s">
        <v>120</v>
      </c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</row>
    <row r="102" spans="1:21" ht="15" customHeight="1" x14ac:dyDescent="0.35">
      <c r="A102" s="19" t="s">
        <v>134</v>
      </c>
      <c r="B102" s="386"/>
      <c r="C102" s="260" t="s">
        <v>121</v>
      </c>
      <c r="D102" s="64"/>
      <c r="E102" s="64">
        <f t="shared" ref="E102:R104" si="35">(E16/E$8)*100</f>
        <v>1.6332026369986035</v>
      </c>
      <c r="F102" s="64">
        <f t="shared" si="35"/>
        <v>22.123000363275207</v>
      </c>
      <c r="G102" s="64">
        <f t="shared" si="35"/>
        <v>15.461333231430027</v>
      </c>
      <c r="H102" s="64">
        <f t="shared" si="35"/>
        <v>5.3547829694099036</v>
      </c>
      <c r="I102" s="64">
        <f t="shared" si="35"/>
        <v>4.0542331636409674</v>
      </c>
      <c r="J102" s="64">
        <f t="shared" si="35"/>
        <v>6.0766549789661237</v>
      </c>
      <c r="K102" s="64">
        <f t="shared" si="35"/>
        <v>2.3780125058591328</v>
      </c>
      <c r="L102" s="64">
        <f t="shared" si="35"/>
        <v>7.6569461162691805</v>
      </c>
      <c r="M102" s="64">
        <f t="shared" si="35"/>
        <v>1.0369338012523814</v>
      </c>
      <c r="N102" s="64">
        <f t="shared" si="35"/>
        <v>6.0037196979499878</v>
      </c>
      <c r="O102" s="64">
        <f t="shared" si="35"/>
        <v>11.001099790911683</v>
      </c>
      <c r="P102" s="64">
        <f t="shared" si="35"/>
        <v>3.7563342333126357</v>
      </c>
      <c r="Q102" s="64">
        <f t="shared" si="35"/>
        <v>6.3434693041989538</v>
      </c>
      <c r="R102" s="64">
        <f t="shared" si="35"/>
        <v>4.221792803528909</v>
      </c>
      <c r="S102" s="64">
        <f t="shared" ref="S102:T102" si="36">(S16/S$8)*100</f>
        <v>9.8434707362480687</v>
      </c>
      <c r="T102" s="64">
        <f t="shared" si="36"/>
        <v>8.2179257600544862</v>
      </c>
      <c r="U102" s="64">
        <f t="shared" ref="U102" si="37">(U16/U$8)*100</f>
        <v>7.1022314902596682</v>
      </c>
    </row>
    <row r="103" spans="1:21" ht="15" customHeight="1" x14ac:dyDescent="0.35">
      <c r="A103" s="19" t="s">
        <v>134</v>
      </c>
      <c r="B103" s="386"/>
      <c r="C103" s="260" t="s">
        <v>122</v>
      </c>
      <c r="D103" s="64"/>
      <c r="E103" s="64">
        <f t="shared" si="35"/>
        <v>3.8756311706118201</v>
      </c>
      <c r="F103" s="64">
        <f t="shared" si="35"/>
        <v>3.9742729110946375</v>
      </c>
      <c r="G103" s="64">
        <f t="shared" si="35"/>
        <v>5.6349928082002352</v>
      </c>
      <c r="H103" s="64">
        <f t="shared" si="35"/>
        <v>2.7874796581458248</v>
      </c>
      <c r="I103" s="64">
        <f t="shared" si="35"/>
        <v>2.8269517530895767</v>
      </c>
      <c r="J103" s="64">
        <f t="shared" si="35"/>
        <v>3.3668343355091812</v>
      </c>
      <c r="K103" s="64">
        <f t="shared" si="35"/>
        <v>3.9213495685376833</v>
      </c>
      <c r="L103" s="64">
        <f t="shared" si="35"/>
        <v>2.3774743366078805</v>
      </c>
      <c r="M103" s="64">
        <f t="shared" si="35"/>
        <v>1.1183094658410906</v>
      </c>
      <c r="N103" s="64">
        <f t="shared" si="35"/>
        <v>2.3409056945658335</v>
      </c>
      <c r="O103" s="64">
        <f t="shared" si="35"/>
        <v>3.7589603741905573</v>
      </c>
      <c r="P103" s="64">
        <f t="shared" si="35"/>
        <v>0.23307030473389787</v>
      </c>
      <c r="Q103" s="64">
        <f t="shared" si="35"/>
        <v>0.62594809025625908</v>
      </c>
      <c r="R103" s="64">
        <f t="shared" si="35"/>
        <v>0.11909346444383757</v>
      </c>
      <c r="S103" s="64">
        <f t="shared" ref="S103:T103" si="38">(S17/S$8)*100</f>
        <v>0.23581736734171874</v>
      </c>
      <c r="T103" s="64">
        <f t="shared" si="38"/>
        <v>0</v>
      </c>
      <c r="U103" s="64">
        <f t="shared" ref="U103" si="39">(U17/U$8)*100</f>
        <v>0</v>
      </c>
    </row>
    <row r="104" spans="1:21" ht="15" customHeight="1" x14ac:dyDescent="0.35">
      <c r="A104" s="19" t="s">
        <v>134</v>
      </c>
      <c r="B104" s="387"/>
      <c r="C104" s="261" t="s">
        <v>116</v>
      </c>
      <c r="D104" s="85"/>
      <c r="E104" s="85">
        <f t="shared" si="35"/>
        <v>11.002965767793725</v>
      </c>
      <c r="F104" s="85">
        <f t="shared" si="35"/>
        <v>12.808037118380469</v>
      </c>
      <c r="G104" s="85">
        <f t="shared" si="35"/>
        <v>18.100765588114832</v>
      </c>
      <c r="H104" s="85">
        <f t="shared" si="35"/>
        <v>15.579897462364137</v>
      </c>
      <c r="I104" s="85">
        <f t="shared" si="35"/>
        <v>14.770952350586217</v>
      </c>
      <c r="J104" s="85">
        <f t="shared" si="35"/>
        <v>16.747778279255275</v>
      </c>
      <c r="K104" s="85">
        <f t="shared" si="35"/>
        <v>19.038257732899861</v>
      </c>
      <c r="L104" s="85">
        <f t="shared" si="35"/>
        <v>17.50599344899619</v>
      </c>
      <c r="M104" s="85">
        <f t="shared" si="35"/>
        <v>19.085890621396498</v>
      </c>
      <c r="N104" s="85">
        <f t="shared" si="35"/>
        <v>27.323887841922595</v>
      </c>
      <c r="O104" s="85">
        <f t="shared" si="35"/>
        <v>34.456301744767231</v>
      </c>
      <c r="P104" s="85">
        <f t="shared" si="35"/>
        <v>24.223895807545485</v>
      </c>
      <c r="Q104" s="85">
        <f t="shared" si="35"/>
        <v>24.368451158211357</v>
      </c>
      <c r="R104" s="85">
        <f t="shared" si="35"/>
        <v>28.439761378253241</v>
      </c>
      <c r="S104" s="85">
        <f t="shared" ref="S104:T104" si="40">(S18/S$8)*100</f>
        <v>30.204669752299019</v>
      </c>
      <c r="T104" s="85">
        <f t="shared" si="40"/>
        <v>31.763803606447045</v>
      </c>
      <c r="U104" s="85">
        <f t="shared" ref="U104" si="41">(U18/U$8)*100</f>
        <v>24.611573116942342</v>
      </c>
    </row>
    <row r="105" spans="1:21" x14ac:dyDescent="0.35">
      <c r="A105" s="19" t="s">
        <v>134</v>
      </c>
      <c r="B105" s="254" t="s">
        <v>4</v>
      </c>
      <c r="C105" s="260" t="s">
        <v>59</v>
      </c>
      <c r="D105" s="32"/>
      <c r="E105" s="32"/>
      <c r="F105" s="32"/>
      <c r="G105" s="32"/>
      <c r="H105" s="32"/>
      <c r="I105" s="32"/>
      <c r="J105" s="32"/>
      <c r="K105" s="32"/>
      <c r="L105" s="32"/>
      <c r="M105" s="32">
        <f t="shared" ref="M105:R105" si="42">(M19/M$10)*100</f>
        <v>7.2596686509710198</v>
      </c>
      <c r="N105" s="32">
        <f t="shared" si="42"/>
        <v>8.1574520047057462</v>
      </c>
      <c r="O105" s="32">
        <f t="shared" si="42"/>
        <v>11.69925958098891</v>
      </c>
      <c r="P105" s="32">
        <f t="shared" si="42"/>
        <v>16.048093046192211</v>
      </c>
      <c r="Q105" s="32">
        <f t="shared" si="42"/>
        <v>18.047576203584089</v>
      </c>
      <c r="R105" s="32">
        <f t="shared" si="42"/>
        <v>15.78059068922118</v>
      </c>
      <c r="S105" s="32">
        <f t="shared" ref="S105:U106" si="43">(S19/S$10)*100</f>
        <v>17.045923303107305</v>
      </c>
      <c r="T105" s="32">
        <f t="shared" si="43"/>
        <v>14.16519646173896</v>
      </c>
      <c r="U105" s="32">
        <f t="shared" si="43"/>
        <v>21.241250534617109</v>
      </c>
    </row>
    <row r="106" spans="1:21" x14ac:dyDescent="0.35">
      <c r="A106" s="19" t="s">
        <v>134</v>
      </c>
      <c r="B106" s="254"/>
      <c r="C106" s="254" t="s">
        <v>60</v>
      </c>
      <c r="D106" s="32"/>
      <c r="E106" s="32"/>
      <c r="F106" s="32"/>
      <c r="G106" s="32"/>
      <c r="H106" s="32"/>
      <c r="I106" s="32"/>
      <c r="J106" s="32"/>
      <c r="K106" s="32"/>
      <c r="L106" s="32"/>
      <c r="M106" s="32">
        <f t="shared" ref="M106:R106" si="44">(M20/M$10)*100</f>
        <v>7.2596686509710198</v>
      </c>
      <c r="N106" s="32">
        <f t="shared" si="44"/>
        <v>8.1574520047057462</v>
      </c>
      <c r="O106" s="32">
        <f t="shared" si="44"/>
        <v>11.69925958098891</v>
      </c>
      <c r="P106" s="32">
        <f t="shared" si="44"/>
        <v>16.048093046192211</v>
      </c>
      <c r="Q106" s="32">
        <f t="shared" si="44"/>
        <v>18.047576203584089</v>
      </c>
      <c r="R106" s="32">
        <f t="shared" si="44"/>
        <v>15.78059068922118</v>
      </c>
      <c r="S106" s="32">
        <f t="shared" si="43"/>
        <v>17.045923303107305</v>
      </c>
      <c r="T106" s="32">
        <f t="shared" si="43"/>
        <v>14.16519646173896</v>
      </c>
      <c r="U106" s="32">
        <f t="shared" si="43"/>
        <v>21.241250534617109</v>
      </c>
    </row>
    <row r="107" spans="1:21" x14ac:dyDescent="0.35">
      <c r="A107" s="19" t="s">
        <v>134</v>
      </c>
      <c r="B107" s="254"/>
      <c r="C107" s="254" t="s">
        <v>61</v>
      </c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</row>
    <row r="108" spans="1:21" x14ac:dyDescent="0.35">
      <c r="A108" s="19" t="s">
        <v>134</v>
      </c>
      <c r="B108" s="254"/>
      <c r="C108" s="254" t="s">
        <v>62</v>
      </c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</row>
    <row r="109" spans="1:21" x14ac:dyDescent="0.35">
      <c r="A109" s="19" t="s">
        <v>134</v>
      </c>
      <c r="B109" s="255"/>
      <c r="C109" s="255" t="s">
        <v>63</v>
      </c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x14ac:dyDescent="0.35">
      <c r="A110" s="19" t="s">
        <v>134</v>
      </c>
      <c r="B110" s="390" t="s">
        <v>5</v>
      </c>
      <c r="C110" s="17" t="s">
        <v>59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>
        <f t="shared" ref="M110:R110" si="45">(M24/M$10)*100</f>
        <v>2.9333618496467495</v>
      </c>
      <c r="N110" s="32">
        <f t="shared" si="45"/>
        <v>5.4412733155674413</v>
      </c>
      <c r="O110" s="32">
        <f t="shared" si="45"/>
        <v>8.8679402252085282</v>
      </c>
      <c r="P110" s="32">
        <f t="shared" si="45"/>
        <v>6.367844150066877</v>
      </c>
      <c r="Q110" s="32">
        <f t="shared" si="45"/>
        <v>5.1737155940917754</v>
      </c>
      <c r="R110" s="32">
        <f t="shared" si="45"/>
        <v>3.2921425803377806</v>
      </c>
      <c r="S110" s="32">
        <f t="shared" ref="S110:U111" si="46">(S24/S$10)*100</f>
        <v>4.5481436462952933</v>
      </c>
      <c r="T110" s="32">
        <f t="shared" si="46"/>
        <v>3.0281286828110403</v>
      </c>
      <c r="U110" s="32">
        <f t="shared" si="46"/>
        <v>2.5291301127650918</v>
      </c>
    </row>
    <row r="111" spans="1:21" x14ac:dyDescent="0.35">
      <c r="A111" s="19" t="s">
        <v>134</v>
      </c>
      <c r="B111" s="390"/>
      <c r="C111" s="20" t="s">
        <v>60</v>
      </c>
      <c r="D111" s="32"/>
      <c r="E111" s="32"/>
      <c r="F111" s="32"/>
      <c r="G111" s="32"/>
      <c r="H111" s="32"/>
      <c r="I111" s="32"/>
      <c r="J111" s="32"/>
      <c r="K111" s="32"/>
      <c r="L111" s="32"/>
      <c r="M111" s="32">
        <f t="shared" ref="M111:R111" si="47">(M25/M$10)*100</f>
        <v>2.9333618496467495</v>
      </c>
      <c r="N111" s="32">
        <f t="shared" si="47"/>
        <v>5.4412733155674413</v>
      </c>
      <c r="O111" s="32">
        <f t="shared" si="47"/>
        <v>8.8679402252085282</v>
      </c>
      <c r="P111" s="32">
        <f t="shared" si="47"/>
        <v>6.367844150066877</v>
      </c>
      <c r="Q111" s="32">
        <f t="shared" si="47"/>
        <v>5.1737155940917754</v>
      </c>
      <c r="R111" s="32">
        <f t="shared" si="47"/>
        <v>3.2921425803377806</v>
      </c>
      <c r="S111" s="32">
        <f t="shared" si="46"/>
        <v>4.5481436462952933</v>
      </c>
      <c r="T111" s="32">
        <f t="shared" si="46"/>
        <v>3.0281286828110403</v>
      </c>
      <c r="U111" s="32">
        <f t="shared" si="46"/>
        <v>2.5291301127650918</v>
      </c>
    </row>
    <row r="112" spans="1:21" x14ac:dyDescent="0.35">
      <c r="A112" s="19" t="s">
        <v>134</v>
      </c>
      <c r="B112" s="390"/>
      <c r="C112" s="20" t="s">
        <v>61</v>
      </c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</row>
    <row r="113" spans="1:21" x14ac:dyDescent="0.35">
      <c r="A113" s="19" t="s">
        <v>134</v>
      </c>
      <c r="B113" s="390"/>
      <c r="C113" s="20" t="s">
        <v>62</v>
      </c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</row>
    <row r="114" spans="1:21" x14ac:dyDescent="0.35">
      <c r="A114" s="19" t="s">
        <v>134</v>
      </c>
      <c r="B114" s="391"/>
      <c r="C114" s="27" t="s">
        <v>63</v>
      </c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x14ac:dyDescent="0.35">
      <c r="A115" s="19" t="s">
        <v>134</v>
      </c>
      <c r="B115" s="390" t="s">
        <v>6</v>
      </c>
      <c r="C115" s="17" t="s">
        <v>59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>
        <f t="shared" ref="M115:R115" si="48">(M29/M$10)*100</f>
        <v>0.23204763848654175</v>
      </c>
      <c r="N115" s="32">
        <f t="shared" si="48"/>
        <v>0.51508521902462845</v>
      </c>
      <c r="O115" s="32">
        <f t="shared" si="48"/>
        <v>0.41292605241453262</v>
      </c>
      <c r="P115" s="32">
        <f t="shared" si="48"/>
        <v>0.71011593158178299</v>
      </c>
      <c r="Q115" s="32">
        <f t="shared" si="48"/>
        <v>4.0228272540577565</v>
      </c>
      <c r="R115" s="32">
        <f t="shared" si="48"/>
        <v>2.9001044760305437</v>
      </c>
      <c r="S115" s="32">
        <f t="shared" ref="S115:U116" si="49">(S29/S$10)*100</f>
        <v>1.8940077891841032</v>
      </c>
      <c r="T115" s="32">
        <f t="shared" si="49"/>
        <v>2.1694545508742387</v>
      </c>
      <c r="U115" s="32">
        <f t="shared" si="49"/>
        <v>1.2307494375654144</v>
      </c>
    </row>
    <row r="116" spans="1:21" x14ac:dyDescent="0.35">
      <c r="A116" s="19" t="s">
        <v>134</v>
      </c>
      <c r="B116" s="390"/>
      <c r="C116" s="20" t="s">
        <v>60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>
        <f t="shared" ref="M116:R116" si="50">(M30/M$10)*100</f>
        <v>0.23204763848654175</v>
      </c>
      <c r="N116" s="32">
        <f t="shared" si="50"/>
        <v>0.51508521902462845</v>
      </c>
      <c r="O116" s="32">
        <f t="shared" si="50"/>
        <v>0.41292605241453262</v>
      </c>
      <c r="P116" s="32">
        <f t="shared" si="50"/>
        <v>0.71011593158178299</v>
      </c>
      <c r="Q116" s="32">
        <f t="shared" si="50"/>
        <v>4.0228272540577565</v>
      </c>
      <c r="R116" s="32">
        <f t="shared" si="50"/>
        <v>2.9001044760305437</v>
      </c>
      <c r="S116" s="32">
        <f t="shared" si="49"/>
        <v>1.8940077891841032</v>
      </c>
      <c r="T116" s="32">
        <f t="shared" si="49"/>
        <v>2.1694545508742387</v>
      </c>
      <c r="U116" s="32">
        <f t="shared" si="49"/>
        <v>1.2307494375654144</v>
      </c>
    </row>
    <row r="117" spans="1:21" x14ac:dyDescent="0.35">
      <c r="A117" s="19" t="s">
        <v>134</v>
      </c>
      <c r="B117" s="390"/>
      <c r="C117" s="20" t="s">
        <v>61</v>
      </c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</row>
    <row r="118" spans="1:21" x14ac:dyDescent="0.35">
      <c r="A118" s="19" t="s">
        <v>134</v>
      </c>
      <c r="B118" s="390"/>
      <c r="C118" s="20" t="s">
        <v>62</v>
      </c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</row>
    <row r="119" spans="1:21" x14ac:dyDescent="0.35">
      <c r="A119" s="19" t="s">
        <v>134</v>
      </c>
      <c r="B119" s="391"/>
      <c r="C119" s="27" t="s">
        <v>63</v>
      </c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</row>
    <row r="120" spans="1:21" x14ac:dyDescent="0.35">
      <c r="A120" s="19" t="s">
        <v>134</v>
      </c>
      <c r="B120" s="393" t="s">
        <v>7</v>
      </c>
      <c r="C120" s="28" t="s">
        <v>59</v>
      </c>
      <c r="D120" s="56"/>
      <c r="E120" s="56"/>
      <c r="F120" s="56"/>
      <c r="G120" s="56"/>
      <c r="H120" s="56"/>
      <c r="I120" s="56"/>
      <c r="J120" s="56"/>
      <c r="K120" s="56"/>
      <c r="L120" s="56"/>
      <c r="M120" s="32">
        <f t="shared" ref="M120:R120" si="51">(M34/M$10)*100</f>
        <v>35.172189299496075</v>
      </c>
      <c r="N120" s="32">
        <f t="shared" si="51"/>
        <v>56.054168712568099</v>
      </c>
      <c r="O120" s="32">
        <f t="shared" si="51"/>
        <v>49.866837242024282</v>
      </c>
      <c r="P120" s="32">
        <f t="shared" si="51"/>
        <v>43.637507272611181</v>
      </c>
      <c r="Q120" s="32">
        <f t="shared" si="51"/>
        <v>43.085479880482275</v>
      </c>
      <c r="R120" s="32">
        <f t="shared" si="51"/>
        <v>44.248408217119049</v>
      </c>
      <c r="S120" s="32">
        <f t="shared" ref="S120:U121" si="52">(S34/S$10)*100</f>
        <v>46.751546166256361</v>
      </c>
      <c r="T120" s="32">
        <f t="shared" si="52"/>
        <v>54.862281998751214</v>
      </c>
      <c r="U120" s="32">
        <f t="shared" si="52"/>
        <v>44.468842688698103</v>
      </c>
    </row>
    <row r="121" spans="1:21" x14ac:dyDescent="0.35">
      <c r="A121" s="19" t="s">
        <v>134</v>
      </c>
      <c r="B121" s="390"/>
      <c r="C121" s="20" t="s">
        <v>60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>
        <f t="shared" ref="M121:R121" si="53">(M35/M$10)*100</f>
        <v>35.172189299496075</v>
      </c>
      <c r="N121" s="32">
        <f t="shared" si="53"/>
        <v>56.054168712568099</v>
      </c>
      <c r="O121" s="32">
        <f t="shared" si="53"/>
        <v>49.866837242024282</v>
      </c>
      <c r="P121" s="32">
        <f t="shared" si="53"/>
        <v>43.637507272611181</v>
      </c>
      <c r="Q121" s="32">
        <f t="shared" si="53"/>
        <v>43.085479880482275</v>
      </c>
      <c r="R121" s="32">
        <f t="shared" si="53"/>
        <v>44.248408217119049</v>
      </c>
      <c r="S121" s="32">
        <f t="shared" si="52"/>
        <v>46.751546166256361</v>
      </c>
      <c r="T121" s="32">
        <f t="shared" si="52"/>
        <v>54.862281998751214</v>
      </c>
      <c r="U121" s="32">
        <f t="shared" si="52"/>
        <v>44.468842688698103</v>
      </c>
    </row>
    <row r="122" spans="1:21" x14ac:dyDescent="0.35">
      <c r="A122" s="19" t="s">
        <v>134</v>
      </c>
      <c r="B122" s="390"/>
      <c r="C122" s="20" t="s">
        <v>61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</row>
    <row r="123" spans="1:21" x14ac:dyDescent="0.35">
      <c r="A123" s="19" t="s">
        <v>134</v>
      </c>
      <c r="B123" s="390"/>
      <c r="C123" s="20" t="s">
        <v>62</v>
      </c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</row>
    <row r="124" spans="1:21" x14ac:dyDescent="0.35">
      <c r="A124" s="19" t="s">
        <v>134</v>
      </c>
      <c r="B124" s="391"/>
      <c r="C124" s="27" t="s">
        <v>63</v>
      </c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</row>
    <row r="125" spans="1:21" x14ac:dyDescent="0.35">
      <c r="A125" s="19" t="s">
        <v>134</v>
      </c>
      <c r="B125" s="393" t="s">
        <v>8</v>
      </c>
      <c r="C125" s="28" t="s">
        <v>59</v>
      </c>
      <c r="D125" s="56"/>
      <c r="E125" s="56"/>
      <c r="F125" s="56"/>
      <c r="G125" s="56"/>
      <c r="H125" s="56"/>
      <c r="I125" s="56"/>
      <c r="J125" s="56"/>
      <c r="K125" s="56"/>
      <c r="L125" s="56"/>
      <c r="M125" s="32">
        <f t="shared" ref="M125:R125" si="54">(M39/M$10)*100</f>
        <v>3.0581872031822743</v>
      </c>
      <c r="N125" s="32">
        <f t="shared" si="54"/>
        <v>1.0801611324801261</v>
      </c>
      <c r="O125" s="32">
        <f t="shared" si="54"/>
        <v>2.1719738424742405</v>
      </c>
      <c r="P125" s="32">
        <f t="shared" si="54"/>
        <v>1.965462380579774</v>
      </c>
      <c r="Q125" s="32">
        <f t="shared" si="54"/>
        <v>2.1161350384432644</v>
      </c>
      <c r="R125" s="32">
        <f t="shared" si="54"/>
        <v>0.96231767191098472</v>
      </c>
      <c r="S125" s="32">
        <f t="shared" ref="S125:U126" si="55">(S39/S$10)*100</f>
        <v>1.0935098451117953</v>
      </c>
      <c r="T125" s="32">
        <f t="shared" si="55"/>
        <v>1.2818985837794721</v>
      </c>
      <c r="U125" s="32">
        <f t="shared" si="55"/>
        <v>0.5831238329699675</v>
      </c>
    </row>
    <row r="126" spans="1:21" x14ac:dyDescent="0.35">
      <c r="A126" s="19" t="s">
        <v>134</v>
      </c>
      <c r="B126" s="390"/>
      <c r="C126" s="20" t="s">
        <v>60</v>
      </c>
      <c r="D126" s="32"/>
      <c r="E126" s="32"/>
      <c r="F126" s="32"/>
      <c r="G126" s="32"/>
      <c r="H126" s="32"/>
      <c r="I126" s="32"/>
      <c r="J126" s="32"/>
      <c r="K126" s="32"/>
      <c r="L126" s="32"/>
      <c r="M126" s="32">
        <f t="shared" ref="M126:R126" si="56">(M40/M$10)*100</f>
        <v>3.0581872031822743</v>
      </c>
      <c r="N126" s="32">
        <f t="shared" si="56"/>
        <v>1.0801611324801261</v>
      </c>
      <c r="O126" s="32">
        <f t="shared" si="56"/>
        <v>2.1719738424742405</v>
      </c>
      <c r="P126" s="32">
        <f t="shared" si="56"/>
        <v>1.965462380579774</v>
      </c>
      <c r="Q126" s="32">
        <f t="shared" si="56"/>
        <v>2.1161350384432644</v>
      </c>
      <c r="R126" s="32">
        <f t="shared" si="56"/>
        <v>0.96231767191098472</v>
      </c>
      <c r="S126" s="32">
        <f t="shared" si="55"/>
        <v>1.0935098451117953</v>
      </c>
      <c r="T126" s="32">
        <f t="shared" si="55"/>
        <v>1.2818985837794721</v>
      </c>
      <c r="U126" s="32">
        <f t="shared" si="55"/>
        <v>0.5831238329699675</v>
      </c>
    </row>
    <row r="127" spans="1:21" x14ac:dyDescent="0.35">
      <c r="A127" s="19" t="s">
        <v>134</v>
      </c>
      <c r="B127" s="390"/>
      <c r="C127" s="20" t="s">
        <v>61</v>
      </c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</row>
    <row r="128" spans="1:21" x14ac:dyDescent="0.35">
      <c r="A128" s="19" t="s">
        <v>134</v>
      </c>
      <c r="B128" s="390"/>
      <c r="C128" s="20" t="s">
        <v>62</v>
      </c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</row>
    <row r="129" spans="1:21" x14ac:dyDescent="0.35">
      <c r="A129" s="19" t="s">
        <v>134</v>
      </c>
      <c r="B129" s="391"/>
      <c r="C129" s="27" t="s">
        <v>63</v>
      </c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</row>
    <row r="130" spans="1:21" x14ac:dyDescent="0.35">
      <c r="A130" s="19" t="s">
        <v>134</v>
      </c>
      <c r="B130" s="393" t="s">
        <v>9</v>
      </c>
      <c r="C130" s="28" t="s">
        <v>59</v>
      </c>
      <c r="D130" s="56"/>
      <c r="E130" s="56"/>
      <c r="F130" s="56"/>
      <c r="G130" s="56"/>
      <c r="H130" s="56"/>
      <c r="I130" s="56"/>
      <c r="J130" s="56"/>
      <c r="K130" s="56"/>
      <c r="L130" s="56"/>
      <c r="M130" s="32">
        <f t="shared" ref="M130:R130" si="57">(M44/M$10)*100</f>
        <v>21.226603705853599</v>
      </c>
      <c r="N130" s="32">
        <f t="shared" si="57"/>
        <v>6.9625410653148245</v>
      </c>
      <c r="O130" s="32">
        <f t="shared" si="57"/>
        <v>5.344478637249745</v>
      </c>
      <c r="P130" s="32">
        <f t="shared" si="57"/>
        <v>4.2135668499644252</v>
      </c>
      <c r="Q130" s="32">
        <f t="shared" si="57"/>
        <v>7.1869860974461437</v>
      </c>
      <c r="R130" s="32">
        <f t="shared" si="57"/>
        <v>9.689567662719611</v>
      </c>
      <c r="S130" s="32">
        <f t="shared" ref="S130:U131" si="58">(S44/S$10)*100</f>
        <v>7.9784087222420403</v>
      </c>
      <c r="T130" s="32">
        <f t="shared" si="58"/>
        <v>9.4781917356436978</v>
      </c>
      <c r="U130" s="32">
        <f t="shared" si="58"/>
        <v>14.509943008946797</v>
      </c>
    </row>
    <row r="131" spans="1:21" x14ac:dyDescent="0.35">
      <c r="A131" s="19" t="s">
        <v>134</v>
      </c>
      <c r="B131" s="390"/>
      <c r="C131" s="20" t="s">
        <v>60</v>
      </c>
      <c r="D131" s="32"/>
      <c r="E131" s="32"/>
      <c r="F131" s="32"/>
      <c r="G131" s="32"/>
      <c r="H131" s="32"/>
      <c r="I131" s="32"/>
      <c r="J131" s="32"/>
      <c r="K131" s="32"/>
      <c r="L131" s="32"/>
      <c r="M131" s="32">
        <f t="shared" ref="M131:R131" si="59">(M45/M$10)*100</f>
        <v>21.226603705853599</v>
      </c>
      <c r="N131" s="32">
        <f t="shared" si="59"/>
        <v>6.9625410653148245</v>
      </c>
      <c r="O131" s="32">
        <f t="shared" si="59"/>
        <v>5.344478637249745</v>
      </c>
      <c r="P131" s="32">
        <f t="shared" si="59"/>
        <v>4.2135668499644252</v>
      </c>
      <c r="Q131" s="32">
        <f t="shared" si="59"/>
        <v>7.1869860974461437</v>
      </c>
      <c r="R131" s="32">
        <f t="shared" si="59"/>
        <v>9.689567662719611</v>
      </c>
      <c r="S131" s="32">
        <f t="shared" si="58"/>
        <v>7.9784087222420403</v>
      </c>
      <c r="T131" s="32">
        <f t="shared" si="58"/>
        <v>9.4781917356436978</v>
      </c>
      <c r="U131" s="32">
        <f t="shared" si="58"/>
        <v>14.509943008946797</v>
      </c>
    </row>
    <row r="132" spans="1:21" x14ac:dyDescent="0.35">
      <c r="A132" s="19" t="s">
        <v>134</v>
      </c>
      <c r="B132" s="390"/>
      <c r="C132" s="20" t="s">
        <v>61</v>
      </c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</row>
    <row r="133" spans="1:21" x14ac:dyDescent="0.35">
      <c r="A133" s="19" t="s">
        <v>134</v>
      </c>
      <c r="B133" s="390"/>
      <c r="C133" s="20" t="s">
        <v>62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</row>
    <row r="134" spans="1:21" x14ac:dyDescent="0.35">
      <c r="A134" s="19" t="s">
        <v>134</v>
      </c>
      <c r="B134" s="391"/>
      <c r="C134" s="27" t="s">
        <v>63</v>
      </c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</row>
    <row r="135" spans="1:21" x14ac:dyDescent="0.35">
      <c r="A135" s="19" t="s">
        <v>134</v>
      </c>
      <c r="B135" s="393" t="s">
        <v>1</v>
      </c>
      <c r="C135" s="28" t="s">
        <v>59</v>
      </c>
      <c r="D135" s="56"/>
      <c r="E135" s="56"/>
      <c r="F135" s="56"/>
      <c r="G135" s="56"/>
      <c r="H135" s="56"/>
      <c r="I135" s="56"/>
      <c r="J135" s="56"/>
      <c r="K135" s="56"/>
      <c r="L135" s="56"/>
      <c r="M135" s="32">
        <f t="shared" ref="M135:R135" si="60">(M49/M$10)*100</f>
        <v>9.4331164958451552</v>
      </c>
      <c r="N135" s="32">
        <f t="shared" si="60"/>
        <v>4.5277443680519784</v>
      </c>
      <c r="O135" s="32">
        <f t="shared" si="60"/>
        <v>6.0424578370499793</v>
      </c>
      <c r="P135" s="32">
        <f t="shared" si="60"/>
        <v>6.2837302491494631</v>
      </c>
      <c r="Q135" s="32">
        <f t="shared" si="60"/>
        <v>6.8199755881865025</v>
      </c>
      <c r="R135" s="32">
        <f t="shared" si="60"/>
        <v>5.1006313617773813</v>
      </c>
      <c r="S135" s="32">
        <f t="shared" ref="S135:U136" si="61">(S49/S$10)*100</f>
        <v>4.3642038106227092</v>
      </c>
      <c r="T135" s="32">
        <f t="shared" si="61"/>
        <v>5.4866789793212822</v>
      </c>
      <c r="U135" s="32">
        <f t="shared" si="61"/>
        <v>4.7847796682070589</v>
      </c>
    </row>
    <row r="136" spans="1:21" x14ac:dyDescent="0.35">
      <c r="A136" s="19" t="s">
        <v>134</v>
      </c>
      <c r="B136" s="390"/>
      <c r="C136" s="20" t="s">
        <v>60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>
        <f t="shared" ref="M136:R136" si="62">(M50/M$10)*100</f>
        <v>9.4331164958451552</v>
      </c>
      <c r="N136" s="32">
        <f t="shared" si="62"/>
        <v>4.5277443680519784</v>
      </c>
      <c r="O136" s="32">
        <f t="shared" si="62"/>
        <v>6.0424578370499793</v>
      </c>
      <c r="P136" s="32">
        <f t="shared" si="62"/>
        <v>6.2837302491494631</v>
      </c>
      <c r="Q136" s="32">
        <f t="shared" si="62"/>
        <v>6.8199755881865025</v>
      </c>
      <c r="R136" s="32">
        <f t="shared" si="62"/>
        <v>5.1006313617773813</v>
      </c>
      <c r="S136" s="32">
        <f t="shared" si="61"/>
        <v>4.3642038106227092</v>
      </c>
      <c r="T136" s="32">
        <f t="shared" si="61"/>
        <v>5.4866789793212822</v>
      </c>
      <c r="U136" s="32">
        <f t="shared" si="61"/>
        <v>4.7847796682070589</v>
      </c>
    </row>
    <row r="137" spans="1:21" x14ac:dyDescent="0.35">
      <c r="A137" s="19" t="s">
        <v>134</v>
      </c>
      <c r="B137" s="390"/>
      <c r="C137" s="20" t="s">
        <v>61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</row>
    <row r="138" spans="1:21" x14ac:dyDescent="0.35">
      <c r="A138" s="19" t="s">
        <v>134</v>
      </c>
      <c r="B138" s="390"/>
      <c r="C138" s="20" t="s">
        <v>62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</row>
    <row r="139" spans="1:21" x14ac:dyDescent="0.35">
      <c r="A139" s="19" t="s">
        <v>134</v>
      </c>
      <c r="B139" s="391"/>
      <c r="C139" s="27" t="s">
        <v>63</v>
      </c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</row>
    <row r="140" spans="1:21" x14ac:dyDescent="0.35">
      <c r="A140" s="19" t="s">
        <v>134</v>
      </c>
      <c r="B140" s="393" t="s">
        <v>166</v>
      </c>
      <c r="C140" s="28" t="s">
        <v>59</v>
      </c>
      <c r="D140" s="56"/>
      <c r="E140" s="56"/>
      <c r="F140" s="56"/>
      <c r="G140" s="56"/>
      <c r="H140" s="56"/>
      <c r="I140" s="56"/>
      <c r="J140" s="56"/>
      <c r="K140" s="56"/>
      <c r="L140" s="56"/>
      <c r="M140" s="32">
        <f t="shared" ref="M140:R140" si="63">(M54/M$10)*100</f>
        <v>0</v>
      </c>
      <c r="N140" s="32">
        <f t="shared" si="63"/>
        <v>0</v>
      </c>
      <c r="O140" s="32">
        <f t="shared" si="63"/>
        <v>0</v>
      </c>
      <c r="P140" s="32">
        <f t="shared" si="63"/>
        <v>0</v>
      </c>
      <c r="Q140" s="32">
        <f t="shared" si="63"/>
        <v>0</v>
      </c>
      <c r="R140" s="32">
        <f t="shared" si="63"/>
        <v>0</v>
      </c>
      <c r="S140" s="32">
        <f t="shared" ref="S140:U141" si="64">(S54/S$10)*100</f>
        <v>0</v>
      </c>
      <c r="T140" s="32">
        <f t="shared" si="64"/>
        <v>0</v>
      </c>
      <c r="U140" s="32">
        <f t="shared" si="64"/>
        <v>0</v>
      </c>
    </row>
    <row r="141" spans="1:21" x14ac:dyDescent="0.35">
      <c r="A141" s="19" t="s">
        <v>134</v>
      </c>
      <c r="B141" s="390"/>
      <c r="C141" s="20" t="s">
        <v>60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>
        <f t="shared" ref="M141:R141" si="65">(M55/M$10)*100</f>
        <v>0</v>
      </c>
      <c r="N141" s="32">
        <f t="shared" si="65"/>
        <v>0</v>
      </c>
      <c r="O141" s="32">
        <f t="shared" si="65"/>
        <v>0</v>
      </c>
      <c r="P141" s="32">
        <f t="shared" si="65"/>
        <v>0</v>
      </c>
      <c r="Q141" s="32">
        <f t="shared" si="65"/>
        <v>0</v>
      </c>
      <c r="R141" s="32">
        <f t="shared" si="65"/>
        <v>0</v>
      </c>
      <c r="S141" s="32">
        <f t="shared" si="64"/>
        <v>0</v>
      </c>
      <c r="T141" s="32">
        <f t="shared" si="64"/>
        <v>0</v>
      </c>
      <c r="U141" s="32">
        <f t="shared" si="64"/>
        <v>0</v>
      </c>
    </row>
    <row r="142" spans="1:21" x14ac:dyDescent="0.35">
      <c r="A142" s="19" t="s">
        <v>134</v>
      </c>
      <c r="B142" s="390"/>
      <c r="C142" s="20" t="s">
        <v>61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</row>
    <row r="143" spans="1:21" x14ac:dyDescent="0.35">
      <c r="A143" s="19" t="s">
        <v>134</v>
      </c>
      <c r="B143" s="390"/>
      <c r="C143" s="20" t="s">
        <v>62</v>
      </c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</row>
    <row r="144" spans="1:21" x14ac:dyDescent="0.35">
      <c r="A144" s="19" t="s">
        <v>134</v>
      </c>
      <c r="B144" s="391"/>
      <c r="C144" s="27" t="s">
        <v>63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</row>
    <row r="145" spans="1:21" x14ac:dyDescent="0.35">
      <c r="A145" s="19" t="s">
        <v>134</v>
      </c>
      <c r="B145" s="393" t="s">
        <v>11</v>
      </c>
      <c r="C145" s="28" t="s">
        <v>59</v>
      </c>
      <c r="D145" s="56"/>
      <c r="E145" s="56"/>
      <c r="F145" s="56"/>
      <c r="G145" s="56"/>
      <c r="H145" s="56"/>
      <c r="I145" s="56"/>
      <c r="J145" s="56"/>
      <c r="K145" s="56"/>
      <c r="L145" s="56"/>
      <c r="M145" s="32">
        <f t="shared" ref="M145:R145" si="66">(M59/M$10)*100</f>
        <v>14.882510864863724</v>
      </c>
      <c r="N145" s="32">
        <f t="shared" si="66"/>
        <v>10.013308706437824</v>
      </c>
      <c r="O145" s="32">
        <f t="shared" si="66"/>
        <v>7.9829898789172082</v>
      </c>
      <c r="P145" s="32">
        <f t="shared" si="66"/>
        <v>14.352794716915682</v>
      </c>
      <c r="Q145" s="32">
        <f t="shared" si="66"/>
        <v>9.5926267038446174</v>
      </c>
      <c r="R145" s="32">
        <f t="shared" si="66"/>
        <v>15.400298911008548</v>
      </c>
      <c r="S145" s="32">
        <f t="shared" ref="S145:U146" si="67">(S59/S$10)*100</f>
        <v>15.082185727854188</v>
      </c>
      <c r="T145" s="32">
        <f t="shared" si="67"/>
        <v>7.8736905440660605</v>
      </c>
      <c r="U145" s="32">
        <f t="shared" si="67"/>
        <v>9.484194458063417</v>
      </c>
    </row>
    <row r="146" spans="1:21" x14ac:dyDescent="0.35">
      <c r="A146" s="19" t="s">
        <v>134</v>
      </c>
      <c r="B146" s="390"/>
      <c r="C146" s="20" t="s">
        <v>60</v>
      </c>
      <c r="D146" s="32"/>
      <c r="E146" s="32"/>
      <c r="F146" s="32"/>
      <c r="G146" s="32"/>
      <c r="H146" s="32"/>
      <c r="I146" s="32"/>
      <c r="J146" s="32"/>
      <c r="K146" s="32"/>
      <c r="L146" s="32"/>
      <c r="M146" s="32">
        <f t="shared" ref="M146:R146" si="68">(M60/M$10)*100</f>
        <v>14.882510864863724</v>
      </c>
      <c r="N146" s="32">
        <f t="shared" si="68"/>
        <v>10.013308706437824</v>
      </c>
      <c r="O146" s="32">
        <f t="shared" si="68"/>
        <v>7.9829898789172082</v>
      </c>
      <c r="P146" s="32">
        <f t="shared" si="68"/>
        <v>14.352794716915682</v>
      </c>
      <c r="Q146" s="32">
        <f t="shared" si="68"/>
        <v>9.5926267038446174</v>
      </c>
      <c r="R146" s="32">
        <f t="shared" si="68"/>
        <v>15.400298911008548</v>
      </c>
      <c r="S146" s="32">
        <f t="shared" si="67"/>
        <v>15.082185727854188</v>
      </c>
      <c r="T146" s="32">
        <f t="shared" si="67"/>
        <v>7.8736905440660605</v>
      </c>
      <c r="U146" s="32">
        <f t="shared" si="67"/>
        <v>9.484194458063417</v>
      </c>
    </row>
    <row r="147" spans="1:21" x14ac:dyDescent="0.35">
      <c r="A147" s="19" t="s">
        <v>134</v>
      </c>
      <c r="B147" s="390"/>
      <c r="C147" s="20" t="s">
        <v>61</v>
      </c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</row>
    <row r="148" spans="1:21" x14ac:dyDescent="0.35">
      <c r="A148" s="19" t="s">
        <v>134</v>
      </c>
      <c r="B148" s="390"/>
      <c r="C148" s="20" t="s">
        <v>62</v>
      </c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</row>
    <row r="149" spans="1:21" x14ac:dyDescent="0.35">
      <c r="A149" s="19" t="s">
        <v>134</v>
      </c>
      <c r="B149" s="391"/>
      <c r="C149" s="27" t="s">
        <v>63</v>
      </c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</row>
    <row r="150" spans="1:21" x14ac:dyDescent="0.35">
      <c r="A150" s="19" t="s">
        <v>134</v>
      </c>
      <c r="B150" s="393" t="s">
        <v>12</v>
      </c>
      <c r="C150" s="28" t="s">
        <v>59</v>
      </c>
      <c r="D150" s="36"/>
      <c r="E150" s="36"/>
      <c r="F150" s="36"/>
      <c r="G150" s="36"/>
      <c r="H150" s="36"/>
      <c r="I150" s="36"/>
      <c r="J150" s="36"/>
      <c r="K150" s="36"/>
      <c r="L150" s="36"/>
      <c r="M150" s="32">
        <f t="shared" ref="M150:R150" si="69">(M64/M$10)*100</f>
        <v>5.8023142916548709</v>
      </c>
      <c r="N150" s="32">
        <f t="shared" si="69"/>
        <v>7.2482654758493412</v>
      </c>
      <c r="O150" s="32">
        <f t="shared" si="69"/>
        <v>7.6111367036725834</v>
      </c>
      <c r="P150" s="32">
        <f t="shared" si="69"/>
        <v>6.4208854029386071</v>
      </c>
      <c r="Q150" s="32">
        <f t="shared" si="69"/>
        <v>3.9546776398635672</v>
      </c>
      <c r="R150" s="32">
        <f t="shared" si="69"/>
        <v>2.6259384298749118</v>
      </c>
      <c r="S150" s="32">
        <f t="shared" ref="S150:U151" si="70">(S64/S$10)*100</f>
        <v>1.2420709893262047</v>
      </c>
      <c r="T150" s="32">
        <f t="shared" si="70"/>
        <v>1.6544784630140248</v>
      </c>
      <c r="U150" s="32">
        <f t="shared" si="70"/>
        <v>1.1679862581670368</v>
      </c>
    </row>
    <row r="151" spans="1:21" x14ac:dyDescent="0.35">
      <c r="A151" s="19" t="s">
        <v>134</v>
      </c>
      <c r="B151" s="390"/>
      <c r="C151" s="20" t="s">
        <v>60</v>
      </c>
      <c r="D151" s="35"/>
      <c r="E151" s="35"/>
      <c r="F151" s="35"/>
      <c r="G151" s="35"/>
      <c r="H151" s="35"/>
      <c r="I151" s="35"/>
      <c r="J151" s="35"/>
      <c r="K151" s="35"/>
      <c r="L151" s="35"/>
      <c r="M151" s="32">
        <f t="shared" ref="M151:R151" si="71">(M65/M$10)*100</f>
        <v>5.8023142916548709</v>
      </c>
      <c r="N151" s="32">
        <f t="shared" si="71"/>
        <v>7.2482654758493412</v>
      </c>
      <c r="O151" s="32">
        <f t="shared" si="71"/>
        <v>7.6111367036725834</v>
      </c>
      <c r="P151" s="32">
        <f t="shared" si="71"/>
        <v>6.4208854029386071</v>
      </c>
      <c r="Q151" s="32">
        <f t="shared" si="71"/>
        <v>3.9546776398635672</v>
      </c>
      <c r="R151" s="32">
        <f t="shared" si="71"/>
        <v>2.6259384298749118</v>
      </c>
      <c r="S151" s="32">
        <f t="shared" si="70"/>
        <v>1.2420709893262047</v>
      </c>
      <c r="T151" s="32">
        <f t="shared" si="70"/>
        <v>1.6544784630140248</v>
      </c>
      <c r="U151" s="32">
        <f t="shared" si="70"/>
        <v>1.1679862581670368</v>
      </c>
    </row>
    <row r="152" spans="1:21" x14ac:dyDescent="0.35">
      <c r="A152" s="19" t="s">
        <v>134</v>
      </c>
      <c r="B152" s="390"/>
      <c r="C152" s="20" t="s">
        <v>61</v>
      </c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35">
      <c r="A153" s="19" t="s">
        <v>134</v>
      </c>
      <c r="B153" s="390"/>
      <c r="C153" s="20" t="s">
        <v>62</v>
      </c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ht="15" thickBot="1" x14ac:dyDescent="0.4">
      <c r="A154" s="19" t="s">
        <v>134</v>
      </c>
      <c r="B154" s="394"/>
      <c r="C154" s="69" t="s">
        <v>63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</row>
    <row r="155" spans="1:21" x14ac:dyDescent="0.35">
      <c r="A155" s="19" t="s">
        <v>134</v>
      </c>
      <c r="B155" s="388" t="s">
        <v>92</v>
      </c>
      <c r="C155" s="17" t="s">
        <v>59</v>
      </c>
      <c r="D155" s="35"/>
      <c r="E155" s="35"/>
      <c r="F155" s="35"/>
      <c r="G155" s="35"/>
      <c r="H155" s="35"/>
      <c r="I155" s="35"/>
      <c r="J155" s="35"/>
      <c r="K155" s="35"/>
      <c r="L155" s="35"/>
      <c r="M155" s="32">
        <f t="shared" ref="M155:R155" si="72">(M69/M$10)*100</f>
        <v>24.302765360218949</v>
      </c>
      <c r="N155" s="32">
        <f t="shared" si="72"/>
        <v>34.27293475617919</v>
      </c>
      <c r="O155" s="32">
        <f t="shared" si="72"/>
        <v>26.550270825848539</v>
      </c>
      <c r="P155" s="32">
        <f t="shared" si="72"/>
        <v>20.787791480614779</v>
      </c>
      <c r="Q155" s="32">
        <f t="shared" si="72"/>
        <v>23.096916632610995</v>
      </c>
      <c r="R155" s="32">
        <f t="shared" si="72"/>
        <v>21.957179812455564</v>
      </c>
      <c r="S155" s="32">
        <f t="shared" ref="S155:U156" si="73">(S69/S$10)*100</f>
        <v>22.859087587951276</v>
      </c>
      <c r="T155" s="32">
        <f t="shared" si="73"/>
        <v>0</v>
      </c>
      <c r="U155" s="32">
        <f t="shared" si="73"/>
        <v>0</v>
      </c>
    </row>
    <row r="156" spans="1:21" x14ac:dyDescent="0.35">
      <c r="A156" s="19" t="s">
        <v>134</v>
      </c>
      <c r="B156" s="388"/>
      <c r="C156" s="20" t="s">
        <v>60</v>
      </c>
      <c r="D156" s="35"/>
      <c r="E156" s="35"/>
      <c r="F156" s="35"/>
      <c r="G156" s="35"/>
      <c r="H156" s="35"/>
      <c r="I156" s="35"/>
      <c r="J156" s="35"/>
      <c r="K156" s="35"/>
      <c r="L156" s="35"/>
      <c r="M156" s="32">
        <f t="shared" ref="M156:R156" si="74">(M70/M$10)*100</f>
        <v>24.302765360218949</v>
      </c>
      <c r="N156" s="32">
        <f t="shared" si="74"/>
        <v>34.27293475617919</v>
      </c>
      <c r="O156" s="32">
        <f t="shared" si="74"/>
        <v>26.550270825848539</v>
      </c>
      <c r="P156" s="32">
        <f t="shared" si="74"/>
        <v>20.787791480614779</v>
      </c>
      <c r="Q156" s="32">
        <f t="shared" si="74"/>
        <v>23.096916632610995</v>
      </c>
      <c r="R156" s="32">
        <f t="shared" si="74"/>
        <v>21.957179812455564</v>
      </c>
      <c r="S156" s="32">
        <f t="shared" si="73"/>
        <v>22.859087587951276</v>
      </c>
      <c r="T156" s="32">
        <f t="shared" si="73"/>
        <v>0</v>
      </c>
      <c r="U156" s="32">
        <f t="shared" si="73"/>
        <v>0</v>
      </c>
    </row>
    <row r="157" spans="1:21" x14ac:dyDescent="0.35">
      <c r="A157" s="19" t="s">
        <v>134</v>
      </c>
      <c r="B157" s="388"/>
      <c r="C157" s="20" t="s">
        <v>61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35">
      <c r="A158" s="19" t="s">
        <v>134</v>
      </c>
      <c r="B158" s="388"/>
      <c r="C158" s="20" t="s">
        <v>62</v>
      </c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35">
      <c r="A159" s="19" t="s">
        <v>134</v>
      </c>
      <c r="B159" s="392"/>
      <c r="C159" s="26" t="s">
        <v>63</v>
      </c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</row>
    <row r="160" spans="1:21" x14ac:dyDescent="0.35">
      <c r="A160" s="19" t="s">
        <v>134</v>
      </c>
      <c r="B160" s="393" t="s">
        <v>93</v>
      </c>
      <c r="C160" s="28" t="s">
        <v>59</v>
      </c>
      <c r="D160" s="36"/>
      <c r="E160" s="36"/>
      <c r="F160" s="36"/>
      <c r="G160" s="36"/>
      <c r="H160" s="36"/>
      <c r="I160" s="36"/>
      <c r="J160" s="36"/>
      <c r="K160" s="36"/>
      <c r="L160" s="36"/>
      <c r="M160" s="32">
        <f t="shared" ref="M160:R160" si="75">(M74/M$10)*100</f>
        <v>0.72386181288768658</v>
      </c>
      <c r="N160" s="32">
        <f t="shared" si="75"/>
        <v>4.1265978106579908</v>
      </c>
      <c r="O160" s="32">
        <f t="shared" si="75"/>
        <v>16.46513241295467</v>
      </c>
      <c r="P160" s="32">
        <f t="shared" si="75"/>
        <v>17.0940042107033</v>
      </c>
      <c r="Q160" s="32">
        <f t="shared" si="75"/>
        <v>17.896568350879701</v>
      </c>
      <c r="R160" s="32">
        <f t="shared" si="75"/>
        <v>19.533628606057853</v>
      </c>
      <c r="S160" s="32">
        <f t="shared" ref="S160:U161" si="76">(S74/S$10)*100</f>
        <v>22.497471377757812</v>
      </c>
      <c r="T160" s="32">
        <f t="shared" si="76"/>
        <v>29.651419645384713</v>
      </c>
      <c r="U160" s="32">
        <f t="shared" si="76"/>
        <v>23.670063875878427</v>
      </c>
    </row>
    <row r="161" spans="1:21" x14ac:dyDescent="0.35">
      <c r="A161" s="19" t="s">
        <v>134</v>
      </c>
      <c r="B161" s="390"/>
      <c r="C161" s="20" t="s">
        <v>60</v>
      </c>
      <c r="D161" s="35"/>
      <c r="E161" s="35"/>
      <c r="F161" s="35"/>
      <c r="G161" s="35"/>
      <c r="H161" s="35"/>
      <c r="I161" s="35"/>
      <c r="J161" s="35"/>
      <c r="K161" s="35"/>
      <c r="L161" s="35"/>
      <c r="M161" s="32">
        <f t="shared" ref="M161:R161" si="77">(M75/M$10)*100</f>
        <v>0.72386181288768658</v>
      </c>
      <c r="N161" s="32">
        <f t="shared" si="77"/>
        <v>4.1265978106579908</v>
      </c>
      <c r="O161" s="32">
        <f t="shared" si="77"/>
        <v>16.46513241295467</v>
      </c>
      <c r="P161" s="32">
        <f t="shared" si="77"/>
        <v>17.0940042107033</v>
      </c>
      <c r="Q161" s="32">
        <f t="shared" si="77"/>
        <v>17.896568350879701</v>
      </c>
      <c r="R161" s="32">
        <f t="shared" si="77"/>
        <v>19.533628606057853</v>
      </c>
      <c r="S161" s="32">
        <f t="shared" si="76"/>
        <v>22.704281813297399</v>
      </c>
      <c r="T161" s="32">
        <f t="shared" si="76"/>
        <v>0</v>
      </c>
      <c r="U161" s="32">
        <f t="shared" si="76"/>
        <v>0</v>
      </c>
    </row>
    <row r="162" spans="1:21" x14ac:dyDescent="0.35">
      <c r="A162" s="19" t="s">
        <v>134</v>
      </c>
      <c r="B162" s="390"/>
      <c r="C162" s="20" t="s">
        <v>61</v>
      </c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35">
      <c r="A163" s="19" t="s">
        <v>134</v>
      </c>
      <c r="B163" s="390"/>
      <c r="C163" s="20" t="s">
        <v>62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35">
      <c r="A164" s="19" t="s">
        <v>134</v>
      </c>
      <c r="B164" s="391"/>
      <c r="C164" s="27" t="s">
        <v>63</v>
      </c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</row>
    <row r="165" spans="1:21" x14ac:dyDescent="0.35">
      <c r="A165" s="19" t="s">
        <v>134</v>
      </c>
      <c r="B165" s="388" t="s">
        <v>94</v>
      </c>
      <c r="C165" s="28" t="s">
        <v>59</v>
      </c>
      <c r="D165" s="32"/>
      <c r="E165" s="32"/>
      <c r="F165" s="32"/>
      <c r="G165" s="32"/>
      <c r="H165" s="32"/>
      <c r="I165" s="32"/>
      <c r="J165" s="32"/>
      <c r="K165" s="32"/>
      <c r="L165" s="32"/>
      <c r="M165" s="32">
        <f t="shared" ref="M165:R165" si="78">(M79/M$10)*100</f>
        <v>10.145562126389439</v>
      </c>
      <c r="N165" s="32">
        <f t="shared" si="78"/>
        <v>17.654636145730915</v>
      </c>
      <c r="O165" s="32">
        <f t="shared" si="78"/>
        <v>6.851434003221077</v>
      </c>
      <c r="P165" s="32">
        <f t="shared" si="78"/>
        <v>5.7557115812931015</v>
      </c>
      <c r="Q165" s="32">
        <f t="shared" si="78"/>
        <v>2.0919948969915794</v>
      </c>
      <c r="R165" s="32">
        <f t="shared" si="78"/>
        <v>2.757599798605634</v>
      </c>
      <c r="S165" s="32">
        <f t="shared" ref="S165:U166" si="79">(S79/S$10)*100</f>
        <v>1.3949872005472708</v>
      </c>
      <c r="T165" s="32">
        <f t="shared" si="79"/>
        <v>25.210862353366505</v>
      </c>
      <c r="U165" s="32">
        <f t="shared" si="79"/>
        <v>20.798778812819684</v>
      </c>
    </row>
    <row r="166" spans="1:21" x14ac:dyDescent="0.35">
      <c r="A166" s="19" t="s">
        <v>134</v>
      </c>
      <c r="B166" s="388"/>
      <c r="C166" s="20" t="s">
        <v>60</v>
      </c>
      <c r="D166" s="35"/>
      <c r="E166" s="35"/>
      <c r="F166" s="35"/>
      <c r="G166" s="35"/>
      <c r="H166" s="35"/>
      <c r="I166" s="35"/>
      <c r="J166" s="35"/>
      <c r="K166" s="35"/>
      <c r="L166" s="35"/>
      <c r="M166" s="32">
        <f t="shared" ref="M166:R166" si="80">(M80/M$10)*100</f>
        <v>10.145562126389439</v>
      </c>
      <c r="N166" s="32">
        <f t="shared" si="80"/>
        <v>17.654636145730915</v>
      </c>
      <c r="O166" s="32">
        <f t="shared" si="80"/>
        <v>6.851434003221077</v>
      </c>
      <c r="P166" s="32">
        <f t="shared" si="80"/>
        <v>5.7557115812931015</v>
      </c>
      <c r="Q166" s="32">
        <f t="shared" si="80"/>
        <v>2.0919948969915794</v>
      </c>
      <c r="R166" s="32">
        <f t="shared" si="80"/>
        <v>2.757599798605634</v>
      </c>
      <c r="S166" s="32">
        <f t="shared" si="79"/>
        <v>1.3949872005472708</v>
      </c>
      <c r="T166" s="32">
        <f t="shared" si="79"/>
        <v>25.210862353366505</v>
      </c>
      <c r="U166" s="32">
        <f t="shared" si="79"/>
        <v>20.798778812819684</v>
      </c>
    </row>
    <row r="167" spans="1:21" x14ac:dyDescent="0.35">
      <c r="A167" s="19" t="s">
        <v>134</v>
      </c>
      <c r="B167" s="388"/>
      <c r="C167" s="20" t="s">
        <v>61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35">
      <c r="A168" s="19" t="s">
        <v>134</v>
      </c>
      <c r="B168" s="388"/>
      <c r="C168" s="20" t="s">
        <v>62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35">
      <c r="A169" s="19" t="s">
        <v>134</v>
      </c>
      <c r="B169" s="389"/>
      <c r="C169" s="25" t="s">
        <v>63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</row>
    <row r="170" spans="1:21" x14ac:dyDescent="0.35">
      <c r="A170" s="19" t="s">
        <v>134</v>
      </c>
    </row>
    <row r="171" spans="1:21" x14ac:dyDescent="0.35">
      <c r="A171" s="19" t="s">
        <v>134</v>
      </c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</row>
    <row r="172" spans="1:21" ht="15" customHeight="1" x14ac:dyDescent="0.35">
      <c r="A172" s="19" t="s">
        <v>134</v>
      </c>
      <c r="B172" s="22" t="s">
        <v>75</v>
      </c>
      <c r="C172" s="22" t="s">
        <v>58</v>
      </c>
      <c r="D172" s="230">
        <v>1999</v>
      </c>
      <c r="E172" s="230">
        <v>2000</v>
      </c>
      <c r="F172" s="230">
        <v>2001</v>
      </c>
      <c r="G172" s="230">
        <v>2002</v>
      </c>
      <c r="H172" s="230">
        <v>2003</v>
      </c>
      <c r="I172" s="230">
        <v>2004</v>
      </c>
      <c r="J172" s="230">
        <v>2005</v>
      </c>
      <c r="K172" s="230">
        <v>2006</v>
      </c>
      <c r="L172" s="230">
        <v>2007</v>
      </c>
      <c r="M172" s="230">
        <v>2008</v>
      </c>
      <c r="N172" s="230">
        <v>2009</v>
      </c>
      <c r="O172" s="230">
        <v>2010</v>
      </c>
      <c r="P172" s="230">
        <v>2011</v>
      </c>
      <c r="Q172" s="230">
        <v>2012</v>
      </c>
      <c r="R172" s="230">
        <v>2013</v>
      </c>
      <c r="S172" s="230">
        <v>2014</v>
      </c>
      <c r="T172" s="230">
        <v>2015</v>
      </c>
      <c r="U172" s="230">
        <v>2016</v>
      </c>
    </row>
    <row r="173" spans="1:21" ht="15" customHeight="1" x14ac:dyDescent="0.35">
      <c r="A173" s="19" t="s">
        <v>134</v>
      </c>
      <c r="B173" s="385" t="s">
        <v>0</v>
      </c>
      <c r="C173" s="260" t="s">
        <v>125</v>
      </c>
      <c r="D173" s="87"/>
      <c r="E173" s="87">
        <f t="shared" ref="E173:R173" si="81">(E8/E$87)*100</f>
        <v>4.1107764200749983</v>
      </c>
      <c r="F173" s="87">
        <f t="shared" si="81"/>
        <v>4.5624078592447281</v>
      </c>
      <c r="G173" s="87">
        <f t="shared" si="81"/>
        <v>4.5748305543965282</v>
      </c>
      <c r="H173" s="87">
        <f t="shared" si="81"/>
        <v>4.1637186699622841</v>
      </c>
      <c r="I173" s="87">
        <f t="shared" si="81"/>
        <v>7.1476722835380508</v>
      </c>
      <c r="J173" s="87">
        <f t="shared" si="81"/>
        <v>4.0046419461547034</v>
      </c>
      <c r="K173" s="87">
        <f t="shared" si="81"/>
        <v>3.9064387812568562</v>
      </c>
      <c r="L173" s="87">
        <f t="shared" si="81"/>
        <v>5.9586855854340754</v>
      </c>
      <c r="M173" s="87">
        <f t="shared" si="81"/>
        <v>11.095694011025161</v>
      </c>
      <c r="N173" s="87">
        <f t="shared" si="81"/>
        <v>9.8618813070632036</v>
      </c>
      <c r="O173" s="87">
        <f t="shared" si="81"/>
        <v>12.422698064904196</v>
      </c>
      <c r="P173" s="87">
        <f t="shared" si="81"/>
        <v>11.203854338720165</v>
      </c>
      <c r="Q173" s="87">
        <f t="shared" si="81"/>
        <v>11.655697675067406</v>
      </c>
      <c r="R173" s="87">
        <f t="shared" si="81"/>
        <v>14.739773274308124</v>
      </c>
      <c r="S173" s="87">
        <f t="shared" ref="S173:T173" si="82">(S8/S$87)*100</f>
        <v>13.652909456835735</v>
      </c>
      <c r="T173" s="87">
        <f t="shared" si="82"/>
        <v>10.325231373979687</v>
      </c>
      <c r="U173" s="87">
        <f t="shared" ref="U173" si="83">(U8/U$87)*100</f>
        <v>10.524234924426365</v>
      </c>
    </row>
    <row r="174" spans="1:21" ht="15" customHeight="1" x14ac:dyDescent="0.35">
      <c r="A174" s="19" t="s">
        <v>134</v>
      </c>
      <c r="B174" s="386"/>
      <c r="C174" s="260" t="s">
        <v>124</v>
      </c>
      <c r="D174" s="87"/>
      <c r="E174" s="87">
        <f t="shared" ref="E174:R175" si="84">(E9/E$87)*100</f>
        <v>3.8849249389679792</v>
      </c>
      <c r="F174" s="87">
        <f t="shared" si="84"/>
        <v>5.1687170140591796</v>
      </c>
      <c r="G174" s="87">
        <f t="shared" si="84"/>
        <v>4.7118723692078737</v>
      </c>
      <c r="H174" s="87">
        <f t="shared" si="84"/>
        <v>3.8540364797417479</v>
      </c>
      <c r="I174" s="87">
        <f t="shared" si="84"/>
        <v>6.5837375634327389</v>
      </c>
      <c r="J174" s="87">
        <f t="shared" si="84"/>
        <v>3.7121313264027753</v>
      </c>
      <c r="K174" s="87">
        <f t="shared" si="84"/>
        <v>3.4088016209492471</v>
      </c>
      <c r="L174" s="87">
        <f t="shared" si="84"/>
        <v>5.5134780423091403</v>
      </c>
      <c r="M174" s="87">
        <f t="shared" si="84"/>
        <v>9.2171211865059686</v>
      </c>
      <c r="N174" s="87">
        <f t="shared" si="84"/>
        <v>7.9901689713466908</v>
      </c>
      <c r="O174" s="87">
        <f t="shared" si="84"/>
        <v>9.9758934433282977</v>
      </c>
      <c r="P174" s="87">
        <f t="shared" si="84"/>
        <v>8.9368114107044558</v>
      </c>
      <c r="Q174" s="87">
        <f t="shared" si="84"/>
        <v>9.6277189011810886</v>
      </c>
      <c r="R174" s="87">
        <f t="shared" si="84"/>
        <v>11.187653721394106</v>
      </c>
      <c r="S174" s="87">
        <f t="shared" ref="S174:T174" si="85">(S9/S$87)*100</f>
        <v>10.905209322494827</v>
      </c>
      <c r="T174" s="87">
        <f t="shared" si="85"/>
        <v>7.8940650073050289</v>
      </c>
      <c r="U174" s="87">
        <f t="shared" ref="U174" si="86">(U9/U$87)*100</f>
        <v>8.681510677913904</v>
      </c>
    </row>
    <row r="175" spans="1:21" ht="15" customHeight="1" x14ac:dyDescent="0.35">
      <c r="A175" s="19" t="s">
        <v>134</v>
      </c>
      <c r="B175" s="386"/>
      <c r="C175" s="95" t="s">
        <v>126</v>
      </c>
      <c r="D175" s="87"/>
      <c r="E175" s="87">
        <f t="shared" si="84"/>
        <v>0</v>
      </c>
      <c r="F175" s="87">
        <f t="shared" si="84"/>
        <v>0</v>
      </c>
      <c r="G175" s="87">
        <f t="shared" si="84"/>
        <v>0</v>
      </c>
      <c r="H175" s="87">
        <f t="shared" si="84"/>
        <v>0</v>
      </c>
      <c r="I175" s="87">
        <f t="shared" si="84"/>
        <v>0</v>
      </c>
      <c r="J175" s="87">
        <f t="shared" si="84"/>
        <v>0</v>
      </c>
      <c r="K175" s="87">
        <f t="shared" si="84"/>
        <v>0</v>
      </c>
      <c r="L175" s="87">
        <f t="shared" si="84"/>
        <v>0</v>
      </c>
      <c r="M175" s="87">
        <f t="shared" si="84"/>
        <v>3.4638297694736329</v>
      </c>
      <c r="N175" s="87">
        <f t="shared" si="84"/>
        <v>5.139126315547025</v>
      </c>
      <c r="O175" s="87">
        <f t="shared" si="84"/>
        <v>5.4017558847386971</v>
      </c>
      <c r="P175" s="87">
        <f t="shared" si="84"/>
        <v>6.0453511487316618</v>
      </c>
      <c r="Q175" s="87">
        <f t="shared" si="84"/>
        <v>6.8500739359112899</v>
      </c>
      <c r="R175" s="87">
        <f t="shared" si="84"/>
        <v>8.519386920897718</v>
      </c>
      <c r="S175" s="87">
        <f t="shared" ref="S175:T175" si="87">(S10/S$87)*100</f>
        <v>6.6593770773863055</v>
      </c>
      <c r="T175" s="87">
        <f t="shared" si="87"/>
        <v>5.3540340975473395</v>
      </c>
      <c r="U175" s="87">
        <f t="shared" ref="U175" si="88">(U10/U$87)*100</f>
        <v>5.8810453773951448</v>
      </c>
    </row>
    <row r="176" spans="1:21" ht="15" customHeight="1" x14ac:dyDescent="0.35">
      <c r="A176" s="19" t="s">
        <v>134</v>
      </c>
      <c r="B176" s="386"/>
      <c r="C176" s="260" t="s">
        <v>123</v>
      </c>
      <c r="D176" s="87"/>
      <c r="E176" s="87">
        <f t="shared" ref="E176:R176" si="89">(E11/E$87)*100</f>
        <v>3.6584690977836098</v>
      </c>
      <c r="F176" s="87">
        <f t="shared" si="89"/>
        <v>3.978052967140755</v>
      </c>
      <c r="G176" s="87">
        <f t="shared" si="89"/>
        <v>3.746751199691758</v>
      </c>
      <c r="H176" s="87">
        <f t="shared" si="89"/>
        <v>3.5150155705608483</v>
      </c>
      <c r="I176" s="87">
        <f t="shared" si="89"/>
        <v>6.0918930163605873</v>
      </c>
      <c r="J176" s="87">
        <f t="shared" si="89"/>
        <v>3.33395339213466</v>
      </c>
      <c r="K176" s="87">
        <f t="shared" si="89"/>
        <v>3.1627208979032235</v>
      </c>
      <c r="L176" s="87">
        <f t="shared" si="89"/>
        <v>4.9155584772017065</v>
      </c>
      <c r="M176" s="87">
        <f t="shared" si="89"/>
        <v>8.9779819883960563</v>
      </c>
      <c r="N176" s="87">
        <f t="shared" si="89"/>
        <v>7.1672319196177225</v>
      </c>
      <c r="O176" s="87">
        <f t="shared" si="89"/>
        <v>8.1422957348194451</v>
      </c>
      <c r="P176" s="87">
        <f t="shared" si="89"/>
        <v>8.489844337279429</v>
      </c>
      <c r="Q176" s="87">
        <f t="shared" si="89"/>
        <v>8.8153846799698279</v>
      </c>
      <c r="R176" s="87">
        <f t="shared" si="89"/>
        <v>10.547816927399348</v>
      </c>
      <c r="S176" s="87">
        <f t="shared" ref="S176:T176" si="90">(S11/S$87)*100</f>
        <v>9.5290932438180995</v>
      </c>
      <c r="T176" s="87">
        <f t="shared" si="90"/>
        <v>7.0455451584375242</v>
      </c>
      <c r="U176" s="87">
        <f t="shared" ref="U176" si="91">(U11/U$87)*100</f>
        <v>7.9340551510023882</v>
      </c>
    </row>
    <row r="177" spans="1:21" ht="15" customHeight="1" x14ac:dyDescent="0.35">
      <c r="A177" s="19" t="s">
        <v>134</v>
      </c>
      <c r="B177" s="386"/>
      <c r="C177" s="20" t="s">
        <v>117</v>
      </c>
      <c r="D177" s="87"/>
      <c r="E177" s="87">
        <f t="shared" ref="E177:R177" si="92">(E12/E$87)*100</f>
        <v>2.3173181167094272</v>
      </c>
      <c r="F177" s="87">
        <f t="shared" si="92"/>
        <v>2.6344613372568255</v>
      </c>
      <c r="G177" s="87">
        <f t="shared" si="92"/>
        <v>2.1388840239588078</v>
      </c>
      <c r="H177" s="87">
        <f t="shared" si="92"/>
        <v>2.0344248142324175</v>
      </c>
      <c r="I177" s="87">
        <f t="shared" si="92"/>
        <v>3.4251215909124029</v>
      </c>
      <c r="J177" s="87">
        <f t="shared" si="92"/>
        <v>1.792102619975747</v>
      </c>
      <c r="K177" s="87">
        <f t="shared" si="92"/>
        <v>1.7718642592980356</v>
      </c>
      <c r="L177" s="87">
        <f t="shared" si="92"/>
        <v>3.2774899389331993</v>
      </c>
      <c r="M177" s="87">
        <f t="shared" si="92"/>
        <v>6.9749024747713939</v>
      </c>
      <c r="N177" s="87">
        <f t="shared" si="92"/>
        <v>5.6095591748960327</v>
      </c>
      <c r="O177" s="87">
        <f t="shared" si="92"/>
        <v>5.3167792370838409</v>
      </c>
      <c r="P177" s="87">
        <f t="shared" si="92"/>
        <v>6.5410439525524584</v>
      </c>
      <c r="Q177" s="87">
        <f t="shared" si="92"/>
        <v>7.0414586077491848</v>
      </c>
      <c r="R177" s="87">
        <f t="shared" si="92"/>
        <v>8.9411031777935452</v>
      </c>
      <c r="S177" s="87">
        <f t="shared" ref="S177:T177" si="93">(S12/S$87)*100</f>
        <v>8.1224734710108404</v>
      </c>
      <c r="T177" s="87">
        <f t="shared" si="93"/>
        <v>5.5318127437315541</v>
      </c>
      <c r="U177" s="87">
        <f t="shared" ref="U177" si="94">(U12/U$87)*100</f>
        <v>6.2419507495603366</v>
      </c>
    </row>
    <row r="178" spans="1:21" ht="15" customHeight="1" x14ac:dyDescent="0.35">
      <c r="A178" s="19" t="s">
        <v>134</v>
      </c>
      <c r="B178" s="386"/>
      <c r="C178" s="254" t="s">
        <v>118</v>
      </c>
      <c r="D178" s="87"/>
      <c r="E178" s="87">
        <f t="shared" ref="E178:R178" si="95">(E13/E$87)*100</f>
        <v>1.3411509810741828</v>
      </c>
      <c r="F178" s="87">
        <f t="shared" si="95"/>
        <v>1.3435916298839299</v>
      </c>
      <c r="G178" s="87">
        <f t="shared" si="95"/>
        <v>1.6078671757329503</v>
      </c>
      <c r="H178" s="87">
        <f t="shared" si="95"/>
        <v>1.4805907563284311</v>
      </c>
      <c r="I178" s="87">
        <f t="shared" si="95"/>
        <v>2.6667714254481854</v>
      </c>
      <c r="J178" s="87">
        <f t="shared" si="95"/>
        <v>1.541850772158913</v>
      </c>
      <c r="K178" s="87">
        <f t="shared" si="95"/>
        <v>1.3908566386051879</v>
      </c>
      <c r="L178" s="87">
        <f t="shared" si="95"/>
        <v>1.638068538268507</v>
      </c>
      <c r="M178" s="87">
        <f t="shared" si="95"/>
        <v>2.003079513624662</v>
      </c>
      <c r="N178" s="87">
        <f t="shared" si="95"/>
        <v>1.5576727447216892</v>
      </c>
      <c r="O178" s="87">
        <f t="shared" si="95"/>
        <v>2.8255164977356051</v>
      </c>
      <c r="P178" s="87">
        <f t="shared" si="95"/>
        <v>1.9488003847269695</v>
      </c>
      <c r="Q178" s="87">
        <f t="shared" si="95"/>
        <v>1.7739260722206429</v>
      </c>
      <c r="R178" s="87">
        <f t="shared" si="95"/>
        <v>1.6067137496058026</v>
      </c>
      <c r="S178" s="87">
        <f t="shared" ref="S178:T178" si="96">(S13/S$87)*100</f>
        <v>1.4066197728072578</v>
      </c>
      <c r="T178" s="87">
        <f t="shared" si="96"/>
        <v>1.5137324147059703</v>
      </c>
      <c r="U178" s="87">
        <f t="shared" ref="U178" si="97">(U13/U$87)*100</f>
        <v>1.6921044014420521</v>
      </c>
    </row>
    <row r="179" spans="1:21" ht="15" customHeight="1" x14ac:dyDescent="0.35">
      <c r="A179" s="19" t="s">
        <v>134</v>
      </c>
      <c r="B179" s="386"/>
      <c r="C179" s="254" t="s">
        <v>119</v>
      </c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</row>
    <row r="180" spans="1:21" ht="15" customHeight="1" x14ac:dyDescent="0.35">
      <c r="A180" s="19" t="s">
        <v>134</v>
      </c>
      <c r="B180" s="386"/>
      <c r="C180" s="254" t="s">
        <v>120</v>
      </c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</row>
    <row r="181" spans="1:21" ht="15" customHeight="1" x14ac:dyDescent="0.35">
      <c r="A181" s="19" t="s">
        <v>134</v>
      </c>
      <c r="B181" s="386"/>
      <c r="C181" s="260" t="s">
        <v>121</v>
      </c>
      <c r="D181" s="87"/>
      <c r="E181" s="87">
        <f t="shared" ref="E181:R181" si="98">(E16/E$87)*100</f>
        <v>6.7137308893781666E-2</v>
      </c>
      <c r="F181" s="87">
        <f t="shared" si="98"/>
        <v>1.0093415072748078</v>
      </c>
      <c r="G181" s="87">
        <f t="shared" si="98"/>
        <v>0.70732979678852481</v>
      </c>
      <c r="H181" s="87">
        <f t="shared" si="98"/>
        <v>0.22295809823328094</v>
      </c>
      <c r="I181" s="87">
        <f t="shared" si="98"/>
        <v>0.28978330014757325</v>
      </c>
      <c r="J181" s="87">
        <f t="shared" si="98"/>
        <v>0.24334827421077565</v>
      </c>
      <c r="K181" s="87">
        <f t="shared" si="98"/>
        <v>9.2895602752019135E-2</v>
      </c>
      <c r="L181" s="87">
        <f t="shared" si="98"/>
        <v>0.45625334451458593</v>
      </c>
      <c r="M181" s="87">
        <f t="shared" si="98"/>
        <v>0.11505500168385602</v>
      </c>
      <c r="N181" s="87">
        <f t="shared" si="98"/>
        <v>0.59207971062060127</v>
      </c>
      <c r="O181" s="87">
        <f t="shared" si="98"/>
        <v>1.3666334108437652</v>
      </c>
      <c r="P181" s="87">
        <f t="shared" si="98"/>
        <v>0.42085421597582867</v>
      </c>
      <c r="Q181" s="87">
        <f t="shared" si="98"/>
        <v>0.73937560420813186</v>
      </c>
      <c r="R181" s="87">
        <f t="shared" si="98"/>
        <v>0.62228268735121761</v>
      </c>
      <c r="S181" s="87">
        <f t="shared" ref="S181:T181" si="99">(S16/S$87)*100</f>
        <v>1.3439201470300708</v>
      </c>
      <c r="T181" s="87">
        <f t="shared" si="99"/>
        <v>0.84851984886750464</v>
      </c>
      <c r="U181" s="87">
        <f t="shared" ref="U181" si="100">(U16/U$87)*100</f>
        <v>0.74745552691151507</v>
      </c>
    </row>
    <row r="182" spans="1:21" ht="15" customHeight="1" x14ac:dyDescent="0.35">
      <c r="A182" s="19" t="s">
        <v>134</v>
      </c>
      <c r="B182" s="386"/>
      <c r="C182" s="260" t="s">
        <v>122</v>
      </c>
      <c r="D182" s="87"/>
      <c r="E182" s="87">
        <f t="shared" ref="E182:R182" si="101">(E17/E$87)*100</f>
        <v>0.15931853229058732</v>
      </c>
      <c r="F182" s="87">
        <f t="shared" si="101"/>
        <v>0.18132253964361597</v>
      </c>
      <c r="G182" s="87">
        <f t="shared" si="101"/>
        <v>0.25779137272759123</v>
      </c>
      <c r="H182" s="87">
        <f t="shared" si="101"/>
        <v>0.11606281094761854</v>
      </c>
      <c r="I182" s="87">
        <f t="shared" si="101"/>
        <v>0.20206124692457669</v>
      </c>
      <c r="J182" s="87">
        <f t="shared" si="101"/>
        <v>0.13482966005733965</v>
      </c>
      <c r="K182" s="87">
        <f t="shared" si="101"/>
        <v>0.15318512029400447</v>
      </c>
      <c r="L182" s="87">
        <f t="shared" si="101"/>
        <v>0.14166622059284822</v>
      </c>
      <c r="M182" s="87">
        <f t="shared" si="101"/>
        <v>0.12408419642605734</v>
      </c>
      <c r="N182" s="87">
        <f t="shared" si="101"/>
        <v>0.230857341108366</v>
      </c>
      <c r="O182" s="87">
        <f t="shared" si="101"/>
        <v>0.46696429766508579</v>
      </c>
      <c r="P182" s="87">
        <f t="shared" si="101"/>
        <v>2.6112857449197127E-2</v>
      </c>
      <c r="Q182" s="87">
        <f t="shared" si="101"/>
        <v>7.2958617003127627E-2</v>
      </c>
      <c r="R182" s="87">
        <f t="shared" si="101"/>
        <v>1.7554106643540415E-2</v>
      </c>
      <c r="S182" s="87">
        <f t="shared" ref="S182:T182" si="102">(S17/S$87)*100</f>
        <v>3.2195931646658585E-2</v>
      </c>
      <c r="T182" s="87">
        <f t="shared" si="102"/>
        <v>0</v>
      </c>
      <c r="U182" s="87">
        <f t="shared" ref="U182" si="103">(U17/U$87)*100</f>
        <v>0</v>
      </c>
    </row>
    <row r="183" spans="1:21" ht="15" customHeight="1" x14ac:dyDescent="0.35">
      <c r="A183" s="19" t="s">
        <v>134</v>
      </c>
      <c r="B183" s="387"/>
      <c r="C183" s="261" t="s">
        <v>116</v>
      </c>
      <c r="D183" s="52"/>
      <c r="E183" s="52">
        <f t="shared" ref="E183:R183" si="104">(E18/E$87)*100</f>
        <v>0.45230732229138854</v>
      </c>
      <c r="F183" s="52">
        <f t="shared" si="104"/>
        <v>0.58435489210397251</v>
      </c>
      <c r="G183" s="52">
        <f t="shared" si="104"/>
        <v>0.82807935470476968</v>
      </c>
      <c r="H183" s="52">
        <f t="shared" si="104"/>
        <v>0.64870309940143567</v>
      </c>
      <c r="I183" s="52">
        <f t="shared" si="104"/>
        <v>1.0557792671774633</v>
      </c>
      <c r="J183" s="52">
        <f t="shared" si="104"/>
        <v>0.67068855402004302</v>
      </c>
      <c r="K183" s="52">
        <f t="shared" si="104"/>
        <v>0.74371788335363254</v>
      </c>
      <c r="L183" s="52">
        <f t="shared" si="104"/>
        <v>1.0431271082323694</v>
      </c>
      <c r="M183" s="52">
        <f t="shared" si="104"/>
        <v>2.117712022629104</v>
      </c>
      <c r="N183" s="52">
        <f t="shared" si="104"/>
        <v>2.6946493874454793</v>
      </c>
      <c r="O183" s="52">
        <f t="shared" si="104"/>
        <v>4.2804023300847494</v>
      </c>
      <c r="P183" s="52">
        <f t="shared" si="104"/>
        <v>2.7140100014407373</v>
      </c>
      <c r="Q183" s="52">
        <f t="shared" si="104"/>
        <v>2.8403129950975776</v>
      </c>
      <c r="R183" s="52">
        <f t="shared" si="104"/>
        <v>4.1919563469087748</v>
      </c>
      <c r="S183" s="52">
        <f t="shared" ref="S183:T183" si="105">(S18/S$87)*100</f>
        <v>4.1238162130176361</v>
      </c>
      <c r="T183" s="52">
        <f t="shared" si="105"/>
        <v>3.2796862155421618</v>
      </c>
      <c r="U183" s="52">
        <f t="shared" ref="U183" si="106">(U18/U$87)*100</f>
        <v>2.5901797734239764</v>
      </c>
    </row>
    <row r="184" spans="1:21" x14ac:dyDescent="0.35">
      <c r="A184" s="19" t="s">
        <v>134</v>
      </c>
      <c r="B184" s="390" t="s">
        <v>4</v>
      </c>
      <c r="C184" s="254" t="s">
        <v>59</v>
      </c>
      <c r="D184" s="51"/>
      <c r="E184" s="51"/>
      <c r="F184" s="51"/>
      <c r="G184" s="51"/>
      <c r="H184" s="51"/>
      <c r="I184" s="51"/>
      <c r="J184" s="51"/>
      <c r="K184" s="51"/>
      <c r="L184" s="51"/>
      <c r="M184" s="51">
        <f t="shared" ref="M184:R184" si="107">(M19/M$87)*100</f>
        <v>0.25146256389747912</v>
      </c>
      <c r="N184" s="51">
        <f t="shared" si="107"/>
        <v>0.41922176265195121</v>
      </c>
      <c r="O184" s="51">
        <f t="shared" si="107"/>
        <v>0.63196544288692436</v>
      </c>
      <c r="P184" s="51">
        <f t="shared" si="107"/>
        <v>0.9701635773175068</v>
      </c>
      <c r="Q184" s="51">
        <f t="shared" si="107"/>
        <v>1.2362723135854419</v>
      </c>
      <c r="R184" s="51">
        <f t="shared" si="107"/>
        <v>1.3444095792179125</v>
      </c>
      <c r="S184" s="51">
        <f>(S19/S$87)*100</f>
        <v>1.1351523090759785</v>
      </c>
      <c r="T184" s="51">
        <f>(T19/T$87)*100</f>
        <v>0.75840944854607317</v>
      </c>
      <c r="U184" s="51">
        <f>(U19/U$87)*100</f>
        <v>1.2492075826670213</v>
      </c>
    </row>
    <row r="185" spans="1:21" x14ac:dyDescent="0.35">
      <c r="A185" s="19" t="s">
        <v>134</v>
      </c>
      <c r="B185" s="390"/>
      <c r="C185" s="254" t="s">
        <v>60</v>
      </c>
      <c r="D185" s="51"/>
      <c r="E185" s="51"/>
      <c r="F185" s="51"/>
      <c r="G185" s="51"/>
      <c r="H185" s="51"/>
      <c r="I185" s="51"/>
      <c r="J185" s="51"/>
      <c r="K185" s="51"/>
      <c r="L185" s="51"/>
      <c r="M185" s="51">
        <f t="shared" ref="M185:R185" si="108">(M20/M$87)*100</f>
        <v>0.25146256389747912</v>
      </c>
      <c r="N185" s="51">
        <f t="shared" si="108"/>
        <v>0.41922176265195121</v>
      </c>
      <c r="O185" s="51">
        <f t="shared" si="108"/>
        <v>0.63196544288692436</v>
      </c>
      <c r="P185" s="51">
        <f t="shared" si="108"/>
        <v>0.9701635773175068</v>
      </c>
      <c r="Q185" s="51">
        <f t="shared" si="108"/>
        <v>1.2362723135854419</v>
      </c>
      <c r="R185" s="51">
        <f t="shared" si="108"/>
        <v>1.3444095792179125</v>
      </c>
      <c r="S185" s="51">
        <f t="shared" ref="S185:T185" si="109">(S20/S$87)*100</f>
        <v>1.1351523090759785</v>
      </c>
      <c r="T185" s="51">
        <f t="shared" si="109"/>
        <v>0.75840944854607317</v>
      </c>
      <c r="U185" s="51">
        <f t="shared" ref="U185" si="110">(U20/U$87)*100</f>
        <v>1.2492075826670213</v>
      </c>
    </row>
    <row r="186" spans="1:21" x14ac:dyDescent="0.35">
      <c r="A186" s="19" t="s">
        <v>134</v>
      </c>
      <c r="B186" s="390"/>
      <c r="C186" s="254" t="s">
        <v>61</v>
      </c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x14ac:dyDescent="0.35">
      <c r="A187" s="19" t="s">
        <v>134</v>
      </c>
      <c r="B187" s="390"/>
      <c r="C187" s="254" t="s">
        <v>62</v>
      </c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x14ac:dyDescent="0.35">
      <c r="A188" s="19" t="s">
        <v>134</v>
      </c>
      <c r="B188" s="391"/>
      <c r="C188" s="255" t="s">
        <v>63</v>
      </c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</row>
    <row r="189" spans="1:21" x14ac:dyDescent="0.35">
      <c r="A189" s="19" t="s">
        <v>134</v>
      </c>
      <c r="B189" s="390" t="s">
        <v>5</v>
      </c>
      <c r="C189" s="17" t="s">
        <v>59</v>
      </c>
      <c r="D189" s="51"/>
      <c r="E189" s="51"/>
      <c r="F189" s="51"/>
      <c r="G189" s="51"/>
      <c r="H189" s="51"/>
      <c r="I189" s="51"/>
      <c r="J189" s="51"/>
      <c r="K189" s="51"/>
      <c r="L189" s="51"/>
      <c r="M189" s="51">
        <f t="shared" ref="M189:R189" si="111">(M24/M$87)*100</f>
        <v>0.10160666099444651</v>
      </c>
      <c r="N189" s="51">
        <f t="shared" si="111"/>
        <v>0.27963390886116446</v>
      </c>
      <c r="O189" s="51">
        <f t="shared" si="111"/>
        <v>0.47902448297031175</v>
      </c>
      <c r="P189" s="51">
        <f t="shared" si="111"/>
        <v>0.3849585394755099</v>
      </c>
      <c r="Q189" s="51">
        <f t="shared" si="111"/>
        <v>0.35440334342905866</v>
      </c>
      <c r="R189" s="51">
        <f t="shared" si="111"/>
        <v>0.28047036440660156</v>
      </c>
      <c r="S189" s="51">
        <f t="shared" ref="S189:T189" si="112">(S24/S$87)*100</f>
        <v>0.30287803542799047</v>
      </c>
      <c r="T189" s="51">
        <f t="shared" si="112"/>
        <v>0.16212704219531424</v>
      </c>
      <c r="U189" s="51">
        <f t="shared" ref="U189" si="113">(U24/U$87)*100</f>
        <v>0.14873928958508006</v>
      </c>
    </row>
    <row r="190" spans="1:21" x14ac:dyDescent="0.35">
      <c r="A190" s="19" t="s">
        <v>134</v>
      </c>
      <c r="B190" s="390"/>
      <c r="C190" s="20" t="s">
        <v>60</v>
      </c>
      <c r="D190" s="51"/>
      <c r="E190" s="51"/>
      <c r="F190" s="51"/>
      <c r="G190" s="51"/>
      <c r="H190" s="51"/>
      <c r="I190" s="51"/>
      <c r="J190" s="51"/>
      <c r="K190" s="51"/>
      <c r="L190" s="51"/>
      <c r="M190" s="51">
        <f t="shared" ref="M190:R190" si="114">(M25/M$87)*100</f>
        <v>0.10160666099444651</v>
      </c>
      <c r="N190" s="51">
        <f t="shared" si="114"/>
        <v>0.27963390886116446</v>
      </c>
      <c r="O190" s="51">
        <f t="shared" si="114"/>
        <v>0.47902448297031175</v>
      </c>
      <c r="P190" s="51">
        <f t="shared" si="114"/>
        <v>0.3849585394755099</v>
      </c>
      <c r="Q190" s="51">
        <f t="shared" si="114"/>
        <v>0.35440334342905866</v>
      </c>
      <c r="R190" s="51">
        <f t="shared" si="114"/>
        <v>0.28047036440660156</v>
      </c>
      <c r="S190" s="51">
        <f t="shared" ref="S190:T190" si="115">(S25/S$87)*100</f>
        <v>0.30287803542799047</v>
      </c>
      <c r="T190" s="51">
        <f t="shared" si="115"/>
        <v>0.16212704219531424</v>
      </c>
      <c r="U190" s="51">
        <f t="shared" ref="U190" si="116">(U25/U$87)*100</f>
        <v>0.14873928958508006</v>
      </c>
    </row>
    <row r="191" spans="1:21" x14ac:dyDescent="0.35">
      <c r="A191" s="19" t="s">
        <v>134</v>
      </c>
      <c r="B191" s="390"/>
      <c r="C191" s="20" t="s">
        <v>61</v>
      </c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x14ac:dyDescent="0.35">
      <c r="A192" s="19" t="s">
        <v>134</v>
      </c>
      <c r="B192" s="390"/>
      <c r="C192" s="20" t="s">
        <v>62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21" x14ac:dyDescent="0.35">
      <c r="A193" s="19" t="s">
        <v>134</v>
      </c>
      <c r="B193" s="391"/>
      <c r="C193" s="27" t="s">
        <v>63</v>
      </c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</row>
    <row r="194" spans="1:21" x14ac:dyDescent="0.35">
      <c r="A194" s="19" t="s">
        <v>134</v>
      </c>
      <c r="B194" s="390" t="s">
        <v>6</v>
      </c>
      <c r="C194" s="17" t="s">
        <v>59</v>
      </c>
      <c r="D194" s="51"/>
      <c r="E194" s="51"/>
      <c r="F194" s="51"/>
      <c r="G194" s="51"/>
      <c r="H194" s="51"/>
      <c r="I194" s="51"/>
      <c r="J194" s="51"/>
      <c r="K194" s="51"/>
      <c r="L194" s="51"/>
      <c r="M194" s="51">
        <f t="shared" ref="M194:R194" si="117">(M29/M$87)*100</f>
        <v>8.0377351812573883E-3</v>
      </c>
      <c r="N194" s="51">
        <f t="shared" si="117"/>
        <v>2.6470880038387712E-2</v>
      </c>
      <c r="O194" s="51">
        <f t="shared" si="117"/>
        <v>2.2305257335921213E-2</v>
      </c>
      <c r="P194" s="51">
        <f t="shared" si="117"/>
        <v>4.2929001627205858E-2</v>
      </c>
      <c r="Q194" s="51">
        <f t="shared" si="117"/>
        <v>0.27556664121694618</v>
      </c>
      <c r="R194" s="51">
        <f t="shared" si="117"/>
        <v>0.24707112142331547</v>
      </c>
      <c r="S194" s="51">
        <f t="shared" ref="S194:T194" si="118">(S29/S$87)*100</f>
        <v>0.12612912055683731</v>
      </c>
      <c r="T194" s="51">
        <f t="shared" si="118"/>
        <v>0.11615333638459927</v>
      </c>
      <c r="U194" s="51">
        <f t="shared" ref="U194" si="119">(U29/U$87)*100</f>
        <v>7.2380932905257558E-2</v>
      </c>
    </row>
    <row r="195" spans="1:21" x14ac:dyDescent="0.35">
      <c r="A195" s="19" t="s">
        <v>134</v>
      </c>
      <c r="B195" s="390"/>
      <c r="C195" s="20" t="s">
        <v>60</v>
      </c>
      <c r="D195" s="51"/>
      <c r="E195" s="51"/>
      <c r="F195" s="51"/>
      <c r="G195" s="51"/>
      <c r="H195" s="51"/>
      <c r="I195" s="51"/>
      <c r="J195" s="51"/>
      <c r="K195" s="51"/>
      <c r="L195" s="51"/>
      <c r="M195" s="51">
        <f t="shared" ref="M195:R195" si="120">(M30/M$87)*100</f>
        <v>8.0377351812573883E-3</v>
      </c>
      <c r="N195" s="51">
        <f t="shared" si="120"/>
        <v>2.6470880038387712E-2</v>
      </c>
      <c r="O195" s="51">
        <f t="shared" si="120"/>
        <v>2.2305257335921213E-2</v>
      </c>
      <c r="P195" s="51">
        <f t="shared" si="120"/>
        <v>4.2929001627205858E-2</v>
      </c>
      <c r="Q195" s="51">
        <f t="shared" si="120"/>
        <v>0.27556664121694618</v>
      </c>
      <c r="R195" s="51">
        <f t="shared" si="120"/>
        <v>0.24707112142331547</v>
      </c>
      <c r="S195" s="51">
        <f t="shared" ref="S195:T195" si="121">(S30/S$87)*100</f>
        <v>0.12612912055683731</v>
      </c>
      <c r="T195" s="51">
        <f t="shared" si="121"/>
        <v>0.11615333638459927</v>
      </c>
      <c r="U195" s="51">
        <f t="shared" ref="U195" si="122">(U30/U$87)*100</f>
        <v>7.2380932905257558E-2</v>
      </c>
    </row>
    <row r="196" spans="1:21" x14ac:dyDescent="0.35">
      <c r="A196" s="19" t="s">
        <v>134</v>
      </c>
      <c r="B196" s="390"/>
      <c r="C196" s="20" t="s">
        <v>61</v>
      </c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21" x14ac:dyDescent="0.35">
      <c r="A197" s="19" t="s">
        <v>134</v>
      </c>
      <c r="B197" s="390"/>
      <c r="C197" s="20" t="s">
        <v>62</v>
      </c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21" x14ac:dyDescent="0.35">
      <c r="A198" s="19" t="s">
        <v>134</v>
      </c>
      <c r="B198" s="391"/>
      <c r="C198" s="27" t="s">
        <v>63</v>
      </c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</row>
    <row r="199" spans="1:21" x14ac:dyDescent="0.35">
      <c r="A199" s="19" t="s">
        <v>134</v>
      </c>
      <c r="B199" s="393" t="s">
        <v>7</v>
      </c>
      <c r="C199" s="28" t="s">
        <v>59</v>
      </c>
      <c r="D199" s="53"/>
      <c r="E199" s="53"/>
      <c r="F199" s="53"/>
      <c r="G199" s="53"/>
      <c r="H199" s="53"/>
      <c r="I199" s="53"/>
      <c r="J199" s="53"/>
      <c r="K199" s="53"/>
      <c r="L199" s="53"/>
      <c r="M199" s="53">
        <f t="shared" ref="M199:R199" si="123">(M34/M$87)*100</f>
        <v>1.2183047635315647</v>
      </c>
      <c r="N199" s="53">
        <f t="shared" si="123"/>
        <v>2.8806945352687139</v>
      </c>
      <c r="O199" s="53">
        <f t="shared" si="123"/>
        <v>2.6936848152541151</v>
      </c>
      <c r="P199" s="53">
        <f t="shared" si="123"/>
        <v>2.638040547182662</v>
      </c>
      <c r="Q199" s="53">
        <f t="shared" si="123"/>
        <v>2.9513872274552191</v>
      </c>
      <c r="R199" s="53">
        <f t="shared" si="123"/>
        <v>3.7696931023546725</v>
      </c>
      <c r="S199" s="53">
        <f t="shared" ref="S199:T199" si="124">(S34/S$87)*100</f>
        <v>3.1133617487193526</v>
      </c>
      <c r="T199" s="53">
        <f t="shared" si="124"/>
        <v>2.9373452849057164</v>
      </c>
      <c r="U199" s="53">
        <f t="shared" ref="U199" si="125">(U34/U$87)*100</f>
        <v>2.6152328173247992</v>
      </c>
    </row>
    <row r="200" spans="1:21" x14ac:dyDescent="0.35">
      <c r="A200" s="19" t="s">
        <v>134</v>
      </c>
      <c r="B200" s="390"/>
      <c r="C200" s="20" t="s">
        <v>60</v>
      </c>
      <c r="D200" s="51"/>
      <c r="E200" s="51"/>
      <c r="F200" s="51"/>
      <c r="G200" s="51"/>
      <c r="H200" s="51"/>
      <c r="I200" s="51"/>
      <c r="J200" s="51"/>
      <c r="K200" s="51"/>
      <c r="L200" s="51"/>
      <c r="M200" s="51">
        <f t="shared" ref="M200:R200" si="126">(M35/M$87)*100</f>
        <v>1.2183047635315647</v>
      </c>
      <c r="N200" s="51">
        <f t="shared" si="126"/>
        <v>2.8806945352687139</v>
      </c>
      <c r="O200" s="51">
        <f t="shared" si="126"/>
        <v>2.6936848152541151</v>
      </c>
      <c r="P200" s="51">
        <f t="shared" si="126"/>
        <v>2.638040547182662</v>
      </c>
      <c r="Q200" s="51">
        <f t="shared" si="126"/>
        <v>2.9513872274552191</v>
      </c>
      <c r="R200" s="51">
        <f t="shared" si="126"/>
        <v>3.7696931023546725</v>
      </c>
      <c r="S200" s="51">
        <f t="shared" ref="S200:T200" si="127">(S35/S$87)*100</f>
        <v>3.1133617487193526</v>
      </c>
      <c r="T200" s="51">
        <f t="shared" si="127"/>
        <v>2.9373452849057164</v>
      </c>
      <c r="U200" s="51">
        <f t="shared" ref="U200" si="128">(U35/U$87)*100</f>
        <v>2.6152328173247992</v>
      </c>
    </row>
    <row r="201" spans="1:21" x14ac:dyDescent="0.35">
      <c r="A201" s="19" t="s">
        <v>134</v>
      </c>
      <c r="B201" s="390"/>
      <c r="C201" s="20" t="s">
        <v>61</v>
      </c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</row>
    <row r="202" spans="1:21" x14ac:dyDescent="0.35">
      <c r="A202" s="19" t="s">
        <v>134</v>
      </c>
      <c r="B202" s="390"/>
      <c r="C202" s="20" t="s">
        <v>62</v>
      </c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</row>
    <row r="203" spans="1:21" x14ac:dyDescent="0.35">
      <c r="A203" s="19" t="s">
        <v>134</v>
      </c>
      <c r="B203" s="391"/>
      <c r="C203" s="27" t="s">
        <v>63</v>
      </c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</row>
    <row r="204" spans="1:21" x14ac:dyDescent="0.35">
      <c r="A204" s="19" t="s">
        <v>134</v>
      </c>
      <c r="B204" s="393" t="s">
        <v>8</v>
      </c>
      <c r="C204" s="28" t="s">
        <v>59</v>
      </c>
      <c r="D204" s="53"/>
      <c r="E204" s="53"/>
      <c r="F204" s="53"/>
      <c r="G204" s="53"/>
      <c r="H204" s="53"/>
      <c r="I204" s="53"/>
      <c r="J204" s="53"/>
      <c r="K204" s="53"/>
      <c r="L204" s="53"/>
      <c r="M204" s="53">
        <f t="shared" ref="M204:R204" si="129">(M39/M$87)*100</f>
        <v>0.10593039875006073</v>
      </c>
      <c r="N204" s="53">
        <f t="shared" si="129"/>
        <v>5.5510845009596917E-2</v>
      </c>
      <c r="O204" s="53">
        <f t="shared" si="129"/>
        <v>0.1173247248508375</v>
      </c>
      <c r="P204" s="53">
        <f t="shared" si="129"/>
        <v>0.11881910260226805</v>
      </c>
      <c r="Q204" s="53">
        <f t="shared" si="129"/>
        <v>0.14495681471708841</v>
      </c>
      <c r="R204" s="53">
        <f t="shared" si="129"/>
        <v>8.1983565878271852E-2</v>
      </c>
      <c r="S204" s="53">
        <f t="shared" ref="S204:T204" si="130">(S39/S$87)*100</f>
        <v>7.2820943964337387E-2</v>
      </c>
      <c r="T204" s="53">
        <f t="shared" si="130"/>
        <v>6.8633287271529397E-2</v>
      </c>
      <c r="U204" s="53">
        <f t="shared" ref="U204" si="131">(U39/U$87)*100</f>
        <v>3.4293777223369667E-2</v>
      </c>
    </row>
    <row r="205" spans="1:21" x14ac:dyDescent="0.35">
      <c r="A205" s="19" t="s">
        <v>134</v>
      </c>
      <c r="B205" s="390"/>
      <c r="C205" s="20" t="s">
        <v>60</v>
      </c>
      <c r="D205" s="51"/>
      <c r="E205" s="51"/>
      <c r="F205" s="51"/>
      <c r="G205" s="51"/>
      <c r="H205" s="51"/>
      <c r="I205" s="51"/>
      <c r="J205" s="51"/>
      <c r="K205" s="51"/>
      <c r="L205" s="51"/>
      <c r="M205" s="51">
        <f t="shared" ref="M205:R205" si="132">(M40/M$87)*100</f>
        <v>0.10593039875006073</v>
      </c>
      <c r="N205" s="51">
        <f t="shared" si="132"/>
        <v>5.5510845009596917E-2</v>
      </c>
      <c r="O205" s="51">
        <f t="shared" si="132"/>
        <v>0.1173247248508375</v>
      </c>
      <c r="P205" s="51">
        <f t="shared" si="132"/>
        <v>0.11881910260226805</v>
      </c>
      <c r="Q205" s="51">
        <f t="shared" si="132"/>
        <v>0.14495681471708841</v>
      </c>
      <c r="R205" s="51">
        <f t="shared" si="132"/>
        <v>8.1983565878271852E-2</v>
      </c>
      <c r="S205" s="51">
        <f t="shared" ref="S205:T205" si="133">(S40/S$87)*100</f>
        <v>7.2820943964337387E-2</v>
      </c>
      <c r="T205" s="51">
        <f t="shared" si="133"/>
        <v>6.8633287271529397E-2</v>
      </c>
      <c r="U205" s="51">
        <f t="shared" ref="U205" si="134">(U40/U$87)*100</f>
        <v>3.4293777223369667E-2</v>
      </c>
    </row>
    <row r="206" spans="1:21" x14ac:dyDescent="0.35">
      <c r="A206" s="19" t="s">
        <v>134</v>
      </c>
      <c r="B206" s="390"/>
      <c r="C206" s="20" t="s">
        <v>61</v>
      </c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</row>
    <row r="207" spans="1:21" x14ac:dyDescent="0.35">
      <c r="A207" s="19" t="s">
        <v>134</v>
      </c>
      <c r="B207" s="390"/>
      <c r="C207" s="20" t="s">
        <v>62</v>
      </c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</row>
    <row r="208" spans="1:21" x14ac:dyDescent="0.35">
      <c r="A208" s="19" t="s">
        <v>134</v>
      </c>
      <c r="B208" s="391"/>
      <c r="C208" s="27" t="s">
        <v>63</v>
      </c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</row>
    <row r="209" spans="1:21" x14ac:dyDescent="0.35">
      <c r="A209" s="19" t="s">
        <v>134</v>
      </c>
      <c r="B209" s="393" t="s">
        <v>9</v>
      </c>
      <c r="C209" s="28" t="s">
        <v>59</v>
      </c>
      <c r="D209" s="53"/>
      <c r="E209" s="53"/>
      <c r="F209" s="53"/>
      <c r="G209" s="53"/>
      <c r="H209" s="53"/>
      <c r="I209" s="53"/>
      <c r="J209" s="53"/>
      <c r="K209" s="53"/>
      <c r="L209" s="53"/>
      <c r="M209" s="53">
        <f t="shared" ref="M209:R209" si="135">(M44/M$87)*100</f>
        <v>0.73525341821155044</v>
      </c>
      <c r="N209" s="53">
        <f t="shared" si="135"/>
        <v>0.35781378011836235</v>
      </c>
      <c r="O209" s="53">
        <f t="shared" si="135"/>
        <v>0.28869568929624062</v>
      </c>
      <c r="P209" s="53">
        <f t="shared" si="135"/>
        <v>0.25472491196690089</v>
      </c>
      <c r="Q209" s="53">
        <f t="shared" si="135"/>
        <v>0.49231386143872619</v>
      </c>
      <c r="R209" s="53">
        <f t="shared" si="135"/>
        <v>0.82549176014926928</v>
      </c>
      <c r="S209" s="53">
        <f t="shared" ref="S209:T209" si="136">(S44/S$87)*100</f>
        <v>0.53131232158917607</v>
      </c>
      <c r="T209" s="53">
        <f t="shared" si="136"/>
        <v>0.50746561735727758</v>
      </c>
      <c r="U209" s="53">
        <f t="shared" ref="U209" si="137">(U44/U$87)*100</f>
        <v>0.85333633259033548</v>
      </c>
    </row>
    <row r="210" spans="1:21" x14ac:dyDescent="0.35">
      <c r="A210" s="19" t="s">
        <v>134</v>
      </c>
      <c r="B210" s="390"/>
      <c r="C210" s="20" t="s">
        <v>60</v>
      </c>
      <c r="D210" s="51"/>
      <c r="E210" s="51"/>
      <c r="F210" s="51"/>
      <c r="G210" s="51"/>
      <c r="H210" s="51"/>
      <c r="I210" s="51"/>
      <c r="J210" s="51"/>
      <c r="K210" s="51"/>
      <c r="L210" s="51"/>
      <c r="M210" s="51">
        <f t="shared" ref="M210:R210" si="138">(M45/M$87)*100</f>
        <v>0.73525341821155044</v>
      </c>
      <c r="N210" s="51">
        <f t="shared" si="138"/>
        <v>0.35781378011836235</v>
      </c>
      <c r="O210" s="51">
        <f t="shared" si="138"/>
        <v>0.28869568929624062</v>
      </c>
      <c r="P210" s="51">
        <f t="shared" si="138"/>
        <v>0.25472491196690089</v>
      </c>
      <c r="Q210" s="51">
        <f t="shared" si="138"/>
        <v>0.49231386143872619</v>
      </c>
      <c r="R210" s="51">
        <f t="shared" si="138"/>
        <v>0.82549176014926928</v>
      </c>
      <c r="S210" s="51">
        <f t="shared" ref="S210:T210" si="139">(S45/S$87)*100</f>
        <v>0.53131232158917607</v>
      </c>
      <c r="T210" s="51">
        <f t="shared" si="139"/>
        <v>0.50746561735727758</v>
      </c>
      <c r="U210" s="51">
        <f t="shared" ref="U210" si="140">(U45/U$87)*100</f>
        <v>0.85333633259033548</v>
      </c>
    </row>
    <row r="211" spans="1:21" x14ac:dyDescent="0.35">
      <c r="A211" s="19" t="s">
        <v>134</v>
      </c>
      <c r="B211" s="390"/>
      <c r="C211" s="20" t="s">
        <v>61</v>
      </c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</row>
    <row r="212" spans="1:21" x14ac:dyDescent="0.35">
      <c r="A212" s="19" t="s">
        <v>134</v>
      </c>
      <c r="B212" s="390"/>
      <c r="C212" s="20" t="s">
        <v>62</v>
      </c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</row>
    <row r="213" spans="1:21" x14ac:dyDescent="0.35">
      <c r="A213" s="19" t="s">
        <v>134</v>
      </c>
      <c r="B213" s="391"/>
      <c r="C213" s="27" t="s">
        <v>63</v>
      </c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</row>
    <row r="214" spans="1:21" x14ac:dyDescent="0.35">
      <c r="A214" s="19" t="s">
        <v>134</v>
      </c>
      <c r="B214" s="393" t="s">
        <v>1</v>
      </c>
      <c r="C214" s="28" t="s">
        <v>59</v>
      </c>
      <c r="D214" s="53"/>
      <c r="E214" s="53"/>
      <c r="F214" s="53"/>
      <c r="G214" s="53"/>
      <c r="H214" s="53"/>
      <c r="I214" s="53"/>
      <c r="J214" s="53"/>
      <c r="K214" s="53"/>
      <c r="L214" s="53"/>
      <c r="M214" s="53">
        <f t="shared" ref="M214:R214" si="141">(M49/M$87)*100</f>
        <v>0.32674709737221247</v>
      </c>
      <c r="N214" s="53">
        <f t="shared" si="141"/>
        <v>0.23268650231925758</v>
      </c>
      <c r="O214" s="53">
        <f t="shared" si="141"/>
        <v>0.32639882179570184</v>
      </c>
      <c r="P214" s="53">
        <f t="shared" si="141"/>
        <v>0.379873558800156</v>
      </c>
      <c r="Q214" s="53">
        <f t="shared" si="141"/>
        <v>0.46717337020187633</v>
      </c>
      <c r="R214" s="53">
        <f t="shared" si="141"/>
        <v>0.43454252111846947</v>
      </c>
      <c r="S214" s="53">
        <f t="shared" ref="S214:T214" si="142">(S49/S$87)*100</f>
        <v>0.29062878817502835</v>
      </c>
      <c r="T214" s="53">
        <f t="shared" si="142"/>
        <v>0.29375866337582379</v>
      </c>
      <c r="U214" s="53">
        <f t="shared" ref="U214" si="143">(U49/U$87)*100</f>
        <v>0.28139506349563403</v>
      </c>
    </row>
    <row r="215" spans="1:21" x14ac:dyDescent="0.35">
      <c r="A215" s="19" t="s">
        <v>134</v>
      </c>
      <c r="B215" s="390"/>
      <c r="C215" s="20" t="s">
        <v>60</v>
      </c>
      <c r="D215" s="51"/>
      <c r="E215" s="51"/>
      <c r="F215" s="51"/>
      <c r="G215" s="51"/>
      <c r="H215" s="51"/>
      <c r="I215" s="51"/>
      <c r="J215" s="51"/>
      <c r="K215" s="51"/>
      <c r="L215" s="51"/>
      <c r="M215" s="51">
        <f t="shared" ref="M215:R215" si="144">(M50/M$87)*100</f>
        <v>0.32674709737221247</v>
      </c>
      <c r="N215" s="51">
        <f t="shared" si="144"/>
        <v>0.23268650231925758</v>
      </c>
      <c r="O215" s="51">
        <f t="shared" si="144"/>
        <v>0.32639882179570184</v>
      </c>
      <c r="P215" s="51">
        <f t="shared" si="144"/>
        <v>0.379873558800156</v>
      </c>
      <c r="Q215" s="51">
        <f t="shared" si="144"/>
        <v>0.46717337020187633</v>
      </c>
      <c r="R215" s="51">
        <f t="shared" si="144"/>
        <v>0.43454252111846947</v>
      </c>
      <c r="S215" s="51">
        <f t="shared" ref="S215:T215" si="145">(S50/S$87)*100</f>
        <v>0.29062878817502835</v>
      </c>
      <c r="T215" s="51">
        <f t="shared" si="145"/>
        <v>0.29375866337582379</v>
      </c>
      <c r="U215" s="51">
        <f t="shared" ref="U215" si="146">(U50/U$87)*100</f>
        <v>0.28139506349563403</v>
      </c>
    </row>
    <row r="216" spans="1:21" x14ac:dyDescent="0.35">
      <c r="A216" s="19" t="s">
        <v>134</v>
      </c>
      <c r="B216" s="390"/>
      <c r="C216" s="20" t="s">
        <v>61</v>
      </c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</row>
    <row r="217" spans="1:21" x14ac:dyDescent="0.35">
      <c r="A217" s="19" t="s">
        <v>134</v>
      </c>
      <c r="B217" s="390"/>
      <c r="C217" s="20" t="s">
        <v>62</v>
      </c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</row>
    <row r="218" spans="1:21" x14ac:dyDescent="0.35">
      <c r="A218" s="19" t="s">
        <v>134</v>
      </c>
      <c r="B218" s="391"/>
      <c r="C218" s="27" t="s">
        <v>63</v>
      </c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</row>
    <row r="219" spans="1:21" x14ac:dyDescent="0.35">
      <c r="A219" s="19" t="s">
        <v>134</v>
      </c>
      <c r="B219" s="393" t="s">
        <v>166</v>
      </c>
      <c r="C219" s="28" t="s">
        <v>59</v>
      </c>
      <c r="D219" s="53"/>
      <c r="E219" s="53"/>
      <c r="F219" s="53"/>
      <c r="G219" s="53"/>
      <c r="H219" s="53"/>
      <c r="I219" s="53"/>
      <c r="J219" s="53"/>
      <c r="K219" s="53"/>
      <c r="L219" s="53"/>
      <c r="M219" s="53">
        <f t="shared" ref="M219:R219" si="147">(M54/M$87)*100</f>
        <v>0</v>
      </c>
      <c r="N219" s="53">
        <f t="shared" si="147"/>
        <v>0</v>
      </c>
      <c r="O219" s="53">
        <f t="shared" si="147"/>
        <v>0</v>
      </c>
      <c r="P219" s="53">
        <f t="shared" si="147"/>
        <v>0</v>
      </c>
      <c r="Q219" s="53">
        <f t="shared" si="147"/>
        <v>0</v>
      </c>
      <c r="R219" s="53">
        <f t="shared" si="147"/>
        <v>0</v>
      </c>
      <c r="S219" s="53">
        <f t="shared" ref="S219:T229" si="148">(S54/S$87)*100</f>
        <v>0</v>
      </c>
      <c r="T219" s="53">
        <f t="shared" si="148"/>
        <v>0</v>
      </c>
      <c r="U219" s="53">
        <f t="shared" ref="U219" si="149">(U54/U$87)*100</f>
        <v>0</v>
      </c>
    </row>
    <row r="220" spans="1:21" x14ac:dyDescent="0.35">
      <c r="A220" s="19" t="s">
        <v>134</v>
      </c>
      <c r="B220" s="390"/>
      <c r="C220" s="20" t="s">
        <v>60</v>
      </c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</row>
    <row r="221" spans="1:21" x14ac:dyDescent="0.35">
      <c r="A221" s="19" t="s">
        <v>134</v>
      </c>
      <c r="B221" s="390"/>
      <c r="C221" s="20" t="s">
        <v>61</v>
      </c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</row>
    <row r="222" spans="1:21" x14ac:dyDescent="0.35">
      <c r="A222" s="19" t="s">
        <v>134</v>
      </c>
      <c r="B222" s="390"/>
      <c r="C222" s="20" t="s">
        <v>62</v>
      </c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</row>
    <row r="223" spans="1:21" x14ac:dyDescent="0.35">
      <c r="A223" s="19" t="s">
        <v>134</v>
      </c>
      <c r="B223" s="391"/>
      <c r="C223" s="27" t="s">
        <v>63</v>
      </c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</row>
    <row r="224" spans="1:21" x14ac:dyDescent="0.35">
      <c r="A224" s="19" t="s">
        <v>134</v>
      </c>
      <c r="B224" s="393" t="s">
        <v>11</v>
      </c>
      <c r="C224" s="28" t="s">
        <v>59</v>
      </c>
      <c r="D224" s="53"/>
      <c r="E224" s="53"/>
      <c r="F224" s="53"/>
      <c r="G224" s="53"/>
      <c r="H224" s="53"/>
      <c r="I224" s="53"/>
      <c r="J224" s="53"/>
      <c r="K224" s="53"/>
      <c r="L224" s="53"/>
      <c r="M224" s="53">
        <f t="shared" ref="M224:R224" si="150">(M59/M$87)*100</f>
        <v>0.51550484178229761</v>
      </c>
      <c r="N224" s="53">
        <f t="shared" si="150"/>
        <v>0.51459658278950771</v>
      </c>
      <c r="O224" s="53">
        <f t="shared" si="150"/>
        <v>0.43122162556250498</v>
      </c>
      <c r="P224" s="53">
        <f t="shared" si="150"/>
        <v>0.86767684029415948</v>
      </c>
      <c r="Q224" s="53">
        <f t="shared" si="150"/>
        <v>0.6571020216093264</v>
      </c>
      <c r="R224" s="53">
        <f t="shared" si="150"/>
        <v>1.3120110512036161</v>
      </c>
      <c r="S224" s="53">
        <f t="shared" ref="S224:T224" si="151">(S59/S$87)*100</f>
        <v>1.0043796191295509</v>
      </c>
      <c r="T224" s="53">
        <f t="shared" si="151"/>
        <v>0.42156007646465754</v>
      </c>
      <c r="U224" s="53">
        <f t="shared" ref="U224" si="152">(U59/U$87)*100</f>
        <v>0.55776977975910513</v>
      </c>
    </row>
    <row r="225" spans="1:21" x14ac:dyDescent="0.35">
      <c r="A225" s="19" t="s">
        <v>134</v>
      </c>
      <c r="B225" s="390"/>
      <c r="C225" s="20" t="s">
        <v>60</v>
      </c>
      <c r="D225" s="51"/>
      <c r="E225" s="51"/>
      <c r="F225" s="51"/>
      <c r="G225" s="51"/>
      <c r="H225" s="51"/>
      <c r="I225" s="51"/>
      <c r="J225" s="51"/>
      <c r="K225" s="51"/>
      <c r="L225" s="51"/>
      <c r="M225" s="51">
        <f t="shared" ref="M225:R225" si="153">(M60/M$87)*100</f>
        <v>0.51550484178229761</v>
      </c>
      <c r="N225" s="51">
        <f t="shared" si="153"/>
        <v>0.51459658278950771</v>
      </c>
      <c r="O225" s="51">
        <f t="shared" si="153"/>
        <v>0.43122162556250498</v>
      </c>
      <c r="P225" s="51">
        <f t="shared" si="153"/>
        <v>0.86767684029415948</v>
      </c>
      <c r="Q225" s="51">
        <f t="shared" si="153"/>
        <v>0.6571020216093264</v>
      </c>
      <c r="R225" s="51">
        <f t="shared" si="153"/>
        <v>1.3120110512036161</v>
      </c>
      <c r="S225" s="51">
        <f t="shared" ref="S225:T225" si="154">(S60/S$87)*100</f>
        <v>1.0043796191295509</v>
      </c>
      <c r="T225" s="51">
        <f t="shared" si="154"/>
        <v>0.42156007646465754</v>
      </c>
      <c r="U225" s="51">
        <f t="shared" ref="U225" si="155">(U60/U$87)*100</f>
        <v>0.55776977975910513</v>
      </c>
    </row>
    <row r="226" spans="1:21" x14ac:dyDescent="0.35">
      <c r="A226" s="19" t="s">
        <v>134</v>
      </c>
      <c r="B226" s="390"/>
      <c r="C226" s="20" t="s">
        <v>61</v>
      </c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</row>
    <row r="227" spans="1:21" x14ac:dyDescent="0.35">
      <c r="A227" s="19" t="s">
        <v>134</v>
      </c>
      <c r="B227" s="390"/>
      <c r="C227" s="20" t="s">
        <v>62</v>
      </c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</row>
    <row r="228" spans="1:21" x14ac:dyDescent="0.35">
      <c r="A228" s="19" t="s">
        <v>134</v>
      </c>
      <c r="B228" s="391"/>
      <c r="C228" s="27" t="s">
        <v>63</v>
      </c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</row>
    <row r="229" spans="1:21" x14ac:dyDescent="0.35">
      <c r="A229" s="19" t="s">
        <v>134</v>
      </c>
      <c r="B229" s="393" t="s">
        <v>12</v>
      </c>
      <c r="C229" s="28" t="s">
        <v>59</v>
      </c>
      <c r="D229" s="88"/>
      <c r="E229" s="88"/>
      <c r="F229" s="88"/>
      <c r="G229" s="88"/>
      <c r="H229" s="88"/>
      <c r="I229" s="88"/>
      <c r="J229" s="88"/>
      <c r="K229" s="88"/>
      <c r="L229" s="88"/>
      <c r="M229" s="88">
        <f t="shared" ref="M229:R229" si="156">(M64/M$87)*100</f>
        <v>0.20098228975276461</v>
      </c>
      <c r="N229" s="88">
        <f t="shared" si="156"/>
        <v>0.37249751849008328</v>
      </c>
      <c r="O229" s="88">
        <f t="shared" si="156"/>
        <v>0.41113502478614067</v>
      </c>
      <c r="P229" s="88">
        <f t="shared" si="156"/>
        <v>0.38816506946529267</v>
      </c>
      <c r="Q229" s="88">
        <f t="shared" si="156"/>
        <v>0.27089834225760595</v>
      </c>
      <c r="R229" s="88">
        <f t="shared" si="156"/>
        <v>0.2237138551455902</v>
      </c>
      <c r="S229" s="88">
        <f t="shared" si="148"/>
        <v>8.2714190748054583E-2</v>
      </c>
      <c r="T229" s="88">
        <f t="shared" si="148"/>
        <v>8.8581341046348058E-2</v>
      </c>
      <c r="U229" s="88">
        <f t="shared" ref="U229" si="157">(U64/U$87)*100</f>
        <v>6.8689801844543055E-2</v>
      </c>
    </row>
    <row r="230" spans="1:21" x14ac:dyDescent="0.35">
      <c r="A230" s="19" t="s">
        <v>134</v>
      </c>
      <c r="B230" s="390"/>
      <c r="C230" s="20" t="s">
        <v>60</v>
      </c>
      <c r="D230" s="79"/>
      <c r="E230" s="79"/>
      <c r="F230" s="79"/>
      <c r="G230" s="79"/>
      <c r="H230" s="79"/>
      <c r="I230" s="79"/>
      <c r="J230" s="79"/>
      <c r="K230" s="79"/>
      <c r="L230" s="79"/>
      <c r="M230" s="79">
        <f t="shared" ref="M230:R230" si="158">(M65/M$87)*100</f>
        <v>0.20098228975276461</v>
      </c>
      <c r="N230" s="79">
        <f t="shared" si="158"/>
        <v>0.37249751849008328</v>
      </c>
      <c r="O230" s="79">
        <f t="shared" si="158"/>
        <v>0.41113502478614067</v>
      </c>
      <c r="P230" s="79">
        <f t="shared" si="158"/>
        <v>0.38816506946529267</v>
      </c>
      <c r="Q230" s="79">
        <f t="shared" si="158"/>
        <v>0.27089834225760595</v>
      </c>
      <c r="R230" s="79">
        <f t="shared" si="158"/>
        <v>0.2237138551455902</v>
      </c>
      <c r="S230" s="79">
        <f t="shared" ref="S230:T230" si="159">(S65/S$87)*100</f>
        <v>8.2714190748054583E-2</v>
      </c>
      <c r="T230" s="79">
        <f t="shared" si="159"/>
        <v>8.8581341046348058E-2</v>
      </c>
      <c r="U230" s="79">
        <f t="shared" ref="U230" si="160">(U65/U$87)*100</f>
        <v>6.8689801844543055E-2</v>
      </c>
    </row>
    <row r="231" spans="1:21" x14ac:dyDescent="0.35">
      <c r="A231" s="19" t="s">
        <v>134</v>
      </c>
      <c r="B231" s="390"/>
      <c r="C231" s="20" t="s">
        <v>61</v>
      </c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</row>
    <row r="232" spans="1:21" x14ac:dyDescent="0.35">
      <c r="A232" s="19" t="s">
        <v>134</v>
      </c>
      <c r="B232" s="390"/>
      <c r="C232" s="20" t="s">
        <v>62</v>
      </c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</row>
    <row r="233" spans="1:21" ht="15" thickBot="1" x14ac:dyDescent="0.4">
      <c r="A233" s="19" t="s">
        <v>134</v>
      </c>
      <c r="B233" s="394"/>
      <c r="C233" s="69" t="s">
        <v>63</v>
      </c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</row>
    <row r="234" spans="1:21" x14ac:dyDescent="0.35">
      <c r="A234" s="19" t="s">
        <v>134</v>
      </c>
      <c r="B234" s="388" t="s">
        <v>92</v>
      </c>
      <c r="C234" s="17" t="s">
        <v>59</v>
      </c>
      <c r="D234" s="79"/>
      <c r="E234" s="79"/>
      <c r="F234" s="79"/>
      <c r="G234" s="79"/>
      <c r="H234" s="79"/>
      <c r="I234" s="79"/>
      <c r="J234" s="79"/>
      <c r="K234" s="79"/>
      <c r="L234" s="79"/>
      <c r="M234" s="79">
        <f t="shared" ref="M234:R234" si="161">(M69/M$87)*100</f>
        <v>0.84180642135258998</v>
      </c>
      <c r="N234" s="79">
        <f t="shared" si="161"/>
        <v>1.7613294091650675</v>
      </c>
      <c r="O234" s="79">
        <f t="shared" si="161"/>
        <v>1.4341808167493351</v>
      </c>
      <c r="P234" s="79">
        <f t="shared" si="161"/>
        <v>1.2566949910692879</v>
      </c>
      <c r="Q234" s="79">
        <f t="shared" si="161"/>
        <v>1.5821558662496453</v>
      </c>
      <c r="R234" s="79">
        <f t="shared" si="161"/>
        <v>1.8706171051403337</v>
      </c>
      <c r="S234" s="79">
        <f t="shared" ref="S234:T234" si="162">(S69/S$87)*100</f>
        <v>1.5222728389316855</v>
      </c>
      <c r="T234" s="79">
        <f t="shared" si="162"/>
        <v>0</v>
      </c>
      <c r="U234" s="79">
        <f t="shared" ref="U234" si="163">(U69/U$87)*100</f>
        <v>0</v>
      </c>
    </row>
    <row r="235" spans="1:21" x14ac:dyDescent="0.35">
      <c r="A235" s="19" t="s">
        <v>134</v>
      </c>
      <c r="B235" s="388"/>
      <c r="C235" s="20" t="s">
        <v>60</v>
      </c>
      <c r="D235" s="79"/>
      <c r="E235" s="79"/>
      <c r="F235" s="79"/>
      <c r="G235" s="79"/>
      <c r="H235" s="79"/>
      <c r="I235" s="79"/>
      <c r="J235" s="79"/>
      <c r="K235" s="79"/>
      <c r="L235" s="79"/>
      <c r="M235" s="79">
        <f t="shared" ref="M235:R235" si="164">(M70/M$87)*100</f>
        <v>0.84180642135258998</v>
      </c>
      <c r="N235" s="79">
        <f t="shared" si="164"/>
        <v>1.7613294091650675</v>
      </c>
      <c r="O235" s="79">
        <f t="shared" si="164"/>
        <v>1.4341808167493351</v>
      </c>
      <c r="P235" s="79">
        <f t="shared" si="164"/>
        <v>1.2566949910692879</v>
      </c>
      <c r="Q235" s="79">
        <f t="shared" si="164"/>
        <v>1.5821558662496453</v>
      </c>
      <c r="R235" s="79">
        <f t="shared" si="164"/>
        <v>1.8706171051403337</v>
      </c>
      <c r="S235" s="79">
        <f t="shared" ref="S235:T235" si="165">(S70/S$87)*100</f>
        <v>1.5222728389316855</v>
      </c>
      <c r="T235" s="79">
        <f t="shared" si="165"/>
        <v>0</v>
      </c>
      <c r="U235" s="79">
        <f t="shared" ref="U235" si="166">(U70/U$87)*100</f>
        <v>0</v>
      </c>
    </row>
    <row r="236" spans="1:21" x14ac:dyDescent="0.35">
      <c r="A236" s="19" t="s">
        <v>134</v>
      </c>
      <c r="B236" s="388"/>
      <c r="C236" s="20" t="s">
        <v>61</v>
      </c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</row>
    <row r="237" spans="1:21" x14ac:dyDescent="0.35">
      <c r="A237" s="19" t="s">
        <v>134</v>
      </c>
      <c r="B237" s="388"/>
      <c r="C237" s="20" t="s">
        <v>62</v>
      </c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</row>
    <row r="238" spans="1:21" x14ac:dyDescent="0.35">
      <c r="A238" s="19" t="s">
        <v>134</v>
      </c>
      <c r="B238" s="392"/>
      <c r="C238" s="26" t="s">
        <v>63</v>
      </c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</row>
    <row r="239" spans="1:21" x14ac:dyDescent="0.35">
      <c r="A239" s="19" t="s">
        <v>134</v>
      </c>
      <c r="B239" s="393" t="s">
        <v>93</v>
      </c>
      <c r="C239" s="28" t="s">
        <v>59</v>
      </c>
      <c r="D239" s="88"/>
      <c r="E239" s="88"/>
      <c r="F239" s="88"/>
      <c r="G239" s="88"/>
      <c r="H239" s="88"/>
      <c r="I239" s="88"/>
      <c r="J239" s="88"/>
      <c r="K239" s="88"/>
      <c r="L239" s="88"/>
      <c r="M239" s="88">
        <f t="shared" ref="M239:R239" si="167">(M74/M$87)*100</f>
        <v>2.5073340964655213E-2</v>
      </c>
      <c r="N239" s="88">
        <f t="shared" si="167"/>
        <v>0.21207107402431222</v>
      </c>
      <c r="O239" s="88">
        <f t="shared" si="167"/>
        <v>0.8894062590467976</v>
      </c>
      <c r="P239" s="88">
        <f t="shared" si="167"/>
        <v>1.0333925799159907</v>
      </c>
      <c r="Q239" s="88">
        <f t="shared" si="167"/>
        <v>1.2259281640261592</v>
      </c>
      <c r="R239" s="88">
        <f t="shared" si="167"/>
        <v>1.664145400641228</v>
      </c>
      <c r="S239" s="88">
        <f t="shared" ref="S239:T239" si="168">(S74/S$87)*100</f>
        <v>1.498191451921949</v>
      </c>
      <c r="T239" s="88">
        <f t="shared" si="168"/>
        <v>1.5875471182207481</v>
      </c>
      <c r="U239" s="88">
        <f t="shared" ref="U239" si="169">(U74/U$87)*100</f>
        <v>1.3920471973988262</v>
      </c>
    </row>
    <row r="240" spans="1:21" x14ac:dyDescent="0.35">
      <c r="A240" s="19" t="s">
        <v>134</v>
      </c>
      <c r="B240" s="390"/>
      <c r="C240" s="20" t="s">
        <v>60</v>
      </c>
      <c r="D240" s="79"/>
      <c r="E240" s="79"/>
      <c r="F240" s="79"/>
      <c r="G240" s="79"/>
      <c r="H240" s="79"/>
      <c r="I240" s="79"/>
      <c r="J240" s="79"/>
      <c r="K240" s="79"/>
      <c r="L240" s="79"/>
      <c r="M240" s="79">
        <f t="shared" ref="M240:R240" si="170">(M75/M$87)*100</f>
        <v>2.5073340964655213E-2</v>
      </c>
      <c r="N240" s="79">
        <f t="shared" si="170"/>
        <v>0.21207107402431222</v>
      </c>
      <c r="O240" s="79">
        <f t="shared" si="170"/>
        <v>0.8894062590467976</v>
      </c>
      <c r="P240" s="79">
        <f t="shared" si="170"/>
        <v>1.0333925799159907</v>
      </c>
      <c r="Q240" s="79">
        <f t="shared" si="170"/>
        <v>1.2259281640261592</v>
      </c>
      <c r="R240" s="79">
        <f t="shared" si="170"/>
        <v>1.664145400641228</v>
      </c>
      <c r="S240" s="79">
        <f t="shared" ref="S240:T240" si="171">(S75/S$87)*100</f>
        <v>1.511963738659915</v>
      </c>
      <c r="T240" s="79">
        <f t="shared" si="171"/>
        <v>0</v>
      </c>
      <c r="U240" s="79">
        <f t="shared" ref="U240" si="172">(U75/U$87)*100</f>
        <v>0</v>
      </c>
    </row>
    <row r="241" spans="1:21" x14ac:dyDescent="0.35">
      <c r="A241" s="19" t="s">
        <v>134</v>
      </c>
      <c r="B241" s="390"/>
      <c r="C241" s="20" t="s">
        <v>61</v>
      </c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</row>
    <row r="242" spans="1:21" x14ac:dyDescent="0.35">
      <c r="A242" s="19" t="s">
        <v>134</v>
      </c>
      <c r="B242" s="390"/>
      <c r="C242" s="20" t="s">
        <v>62</v>
      </c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</row>
    <row r="243" spans="1:21" x14ac:dyDescent="0.35">
      <c r="A243" s="19" t="s">
        <v>134</v>
      </c>
      <c r="B243" s="391"/>
      <c r="C243" s="27" t="s">
        <v>63</v>
      </c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</row>
    <row r="244" spans="1:21" x14ac:dyDescent="0.35">
      <c r="A244" s="19" t="s">
        <v>134</v>
      </c>
      <c r="B244" s="388" t="s">
        <v>94</v>
      </c>
      <c r="C244" s="28" t="s">
        <v>59</v>
      </c>
      <c r="D244" s="51"/>
      <c r="E244" s="51"/>
      <c r="F244" s="51"/>
      <c r="G244" s="51"/>
      <c r="H244" s="51"/>
      <c r="I244" s="51"/>
      <c r="J244" s="51"/>
      <c r="K244" s="51"/>
      <c r="L244" s="51"/>
      <c r="M244" s="51">
        <f t="shared" ref="M244:R244" si="173">(M79/M$87)*100</f>
        <v>0.35142500121431958</v>
      </c>
      <c r="N244" s="51">
        <f t="shared" si="173"/>
        <v>0.90729405207933445</v>
      </c>
      <c r="O244" s="51">
        <f t="shared" si="173"/>
        <v>0.37009773945798263</v>
      </c>
      <c r="P244" s="51">
        <f t="shared" si="173"/>
        <v>0.34795297619738375</v>
      </c>
      <c r="Q244" s="51">
        <f t="shared" si="173"/>
        <v>0.14330319717941439</v>
      </c>
      <c r="R244" s="51">
        <f t="shared" si="173"/>
        <v>0.23493059657311022</v>
      </c>
      <c r="S244" s="51">
        <f t="shared" ref="S244:T244" si="174">(S79/S$87)*100</f>
        <v>9.2897457865717889E-2</v>
      </c>
      <c r="T244" s="51">
        <f t="shared" si="174"/>
        <v>1.3497981666849683</v>
      </c>
      <c r="U244" s="51">
        <f t="shared" ref="U244" si="175">(U79/U$87)*100</f>
        <v>1.223185619925973</v>
      </c>
    </row>
    <row r="245" spans="1:21" x14ac:dyDescent="0.35">
      <c r="A245" s="19" t="s">
        <v>134</v>
      </c>
      <c r="B245" s="388"/>
      <c r="C245" s="20" t="s">
        <v>60</v>
      </c>
      <c r="D245" s="79"/>
      <c r="E245" s="79"/>
      <c r="F245" s="79"/>
      <c r="G245" s="79"/>
      <c r="H245" s="79"/>
      <c r="I245" s="79"/>
      <c r="J245" s="79"/>
      <c r="K245" s="79"/>
      <c r="L245" s="79"/>
      <c r="M245" s="79">
        <f t="shared" ref="M245:R245" si="176">(M80/M$87)*100</f>
        <v>0.35142500121431958</v>
      </c>
      <c r="N245" s="79">
        <f t="shared" si="176"/>
        <v>0.90729405207933445</v>
      </c>
      <c r="O245" s="79">
        <f t="shared" si="176"/>
        <v>0.37009773945798263</v>
      </c>
      <c r="P245" s="79">
        <f t="shared" si="176"/>
        <v>0.34795297619738375</v>
      </c>
      <c r="Q245" s="79">
        <f t="shared" si="176"/>
        <v>0.14330319717941439</v>
      </c>
      <c r="R245" s="79">
        <f t="shared" si="176"/>
        <v>0.23493059657311022</v>
      </c>
      <c r="S245" s="79">
        <f t="shared" ref="S245:T245" si="177">(S80/S$87)*100</f>
        <v>9.2897457865717889E-2</v>
      </c>
      <c r="T245" s="79">
        <f t="shared" si="177"/>
        <v>1.3497981666849683</v>
      </c>
      <c r="U245" s="79">
        <f t="shared" ref="U245" si="178">(U80/U$87)*100</f>
        <v>1.223185619925973</v>
      </c>
    </row>
    <row r="246" spans="1:21" x14ac:dyDescent="0.35">
      <c r="A246" s="19" t="s">
        <v>134</v>
      </c>
      <c r="B246" s="388"/>
      <c r="C246" s="20" t="s">
        <v>61</v>
      </c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35">
      <c r="A247" s="19" t="s">
        <v>134</v>
      </c>
      <c r="B247" s="388"/>
      <c r="C247" s="20" t="s">
        <v>62</v>
      </c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8" spans="1:21" x14ac:dyDescent="0.35">
      <c r="A248" s="19" t="s">
        <v>134</v>
      </c>
      <c r="B248" s="389"/>
      <c r="C248" s="25" t="s">
        <v>63</v>
      </c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</row>
    <row r="249" spans="1:21" x14ac:dyDescent="0.35">
      <c r="A249" s="19" t="s">
        <v>134</v>
      </c>
    </row>
    <row r="250" spans="1:21" x14ac:dyDescent="0.35">
      <c r="A250" s="19" t="s">
        <v>134</v>
      </c>
    </row>
    <row r="251" spans="1:21" ht="15" customHeight="1" x14ac:dyDescent="0.35">
      <c r="A251" s="19" t="s">
        <v>134</v>
      </c>
      <c r="B251" s="22" t="s">
        <v>129</v>
      </c>
      <c r="C251" s="22" t="s">
        <v>58</v>
      </c>
      <c r="D251" s="230">
        <v>1999</v>
      </c>
      <c r="E251" s="230">
        <v>2000</v>
      </c>
      <c r="F251" s="230">
        <v>2001</v>
      </c>
      <c r="G251" s="230">
        <v>2002</v>
      </c>
      <c r="H251" s="230">
        <v>2003</v>
      </c>
      <c r="I251" s="230">
        <v>2004</v>
      </c>
      <c r="J251" s="230">
        <v>2005</v>
      </c>
      <c r="K251" s="230">
        <v>2006</v>
      </c>
      <c r="L251" s="230">
        <v>2007</v>
      </c>
      <c r="M251" s="230">
        <v>2008</v>
      </c>
      <c r="N251" s="230">
        <v>2009</v>
      </c>
      <c r="O251" s="230">
        <v>2010</v>
      </c>
      <c r="P251" s="230">
        <v>2011</v>
      </c>
      <c r="Q251" s="230">
        <v>2012</v>
      </c>
      <c r="R251" s="230">
        <v>2013</v>
      </c>
      <c r="S251" s="230">
        <v>2014</v>
      </c>
      <c r="T251" s="230">
        <v>2015</v>
      </c>
      <c r="U251" s="230">
        <v>2016</v>
      </c>
    </row>
    <row r="252" spans="1:21" ht="15" customHeight="1" x14ac:dyDescent="0.35">
      <c r="A252" s="19" t="s">
        <v>134</v>
      </c>
      <c r="B252" s="385" t="s">
        <v>0</v>
      </c>
      <c r="C252" s="260" t="s">
        <v>125</v>
      </c>
      <c r="D252" s="77"/>
      <c r="E252" s="64">
        <f t="shared" ref="E252:R252" si="179">(E8/E$88)/E$89</f>
        <v>59.630788125104246</v>
      </c>
      <c r="F252" s="64">
        <f t="shared" si="179"/>
        <v>86.855304952128947</v>
      </c>
      <c r="G252" s="64">
        <f t="shared" si="179"/>
        <v>99.912972781234529</v>
      </c>
      <c r="H252" s="64">
        <f t="shared" si="179"/>
        <v>101.61470432625235</v>
      </c>
      <c r="I252" s="64">
        <f t="shared" si="179"/>
        <v>193.60063530840171</v>
      </c>
      <c r="J252" s="64">
        <f t="shared" si="179"/>
        <v>121.01773101267614</v>
      </c>
      <c r="K252" s="64">
        <f t="shared" si="179"/>
        <v>130.89630186718247</v>
      </c>
      <c r="L252" s="64">
        <f t="shared" si="179"/>
        <v>213.96053638122018</v>
      </c>
      <c r="M252" s="64">
        <f t="shared" si="179"/>
        <v>474.33840339494441</v>
      </c>
      <c r="N252" s="64">
        <f t="shared" si="179"/>
        <v>419.68094621984238</v>
      </c>
      <c r="O252" s="64">
        <f t="shared" si="179"/>
        <v>578.55955758332539</v>
      </c>
      <c r="P252" s="64">
        <f t="shared" si="179"/>
        <v>585.21920348487504</v>
      </c>
      <c r="Q252" s="64">
        <f t="shared" si="179"/>
        <v>664.62348670866265</v>
      </c>
      <c r="R252" s="64">
        <f t="shared" si="179"/>
        <v>895.31042596553948</v>
      </c>
      <c r="S252" s="64">
        <f t="shared" ref="S252:T257" si="180">(S8/S$88)/S$89</f>
        <v>878.18246778280945</v>
      </c>
      <c r="T252" s="64">
        <f t="shared" si="180"/>
        <v>640.68825942964327</v>
      </c>
      <c r="U252" s="64">
        <f t="shared" ref="U252" si="181">(U8/U$88)/U$89</f>
        <v>628.18855806930276</v>
      </c>
    </row>
    <row r="253" spans="1:21" ht="15" customHeight="1" x14ac:dyDescent="0.35">
      <c r="A253" s="19" t="s">
        <v>134</v>
      </c>
      <c r="B253" s="386"/>
      <c r="C253" s="260" t="s">
        <v>124</v>
      </c>
      <c r="D253" s="86"/>
      <c r="E253" s="64">
        <f t="shared" ref="E253:R253" si="182">(E9/E$88)/E$89</f>
        <v>56.354593936613703</v>
      </c>
      <c r="F253" s="64">
        <f t="shared" si="182"/>
        <v>98.397711541222094</v>
      </c>
      <c r="G253" s="64">
        <f t="shared" si="182"/>
        <v>102.90592627980256</v>
      </c>
      <c r="H253" s="64">
        <f t="shared" si="182"/>
        <v>94.056973679995437</v>
      </c>
      <c r="I253" s="64">
        <f t="shared" si="182"/>
        <v>178.32599543210179</v>
      </c>
      <c r="J253" s="64">
        <f t="shared" si="182"/>
        <v>112.17824624089013</v>
      </c>
      <c r="K253" s="64">
        <f t="shared" si="182"/>
        <v>114.22155855148293</v>
      </c>
      <c r="L253" s="64">
        <f t="shared" si="182"/>
        <v>197.9743187226093</v>
      </c>
      <c r="M253" s="64">
        <f t="shared" si="182"/>
        <v>394.02984105011501</v>
      </c>
      <c r="N253" s="64">
        <f t="shared" si="182"/>
        <v>340.02859798662479</v>
      </c>
      <c r="O253" s="64">
        <f t="shared" si="182"/>
        <v>464.60506943947263</v>
      </c>
      <c r="P253" s="64">
        <f t="shared" si="182"/>
        <v>466.80307484829672</v>
      </c>
      <c r="Q253" s="64">
        <f t="shared" si="182"/>
        <v>548.98542185436906</v>
      </c>
      <c r="R253" s="64">
        <f t="shared" si="182"/>
        <v>679.55068456278377</v>
      </c>
      <c r="S253" s="64">
        <f t="shared" si="180"/>
        <v>701.44489456946599</v>
      </c>
      <c r="T253" s="64">
        <f t="shared" si="180"/>
        <v>489.83258448816076</v>
      </c>
      <c r="U253" s="64">
        <f t="shared" ref="U253" si="183">(U9/U$88)/U$89</f>
        <v>518.19687737721665</v>
      </c>
    </row>
    <row r="254" spans="1:21" ht="15" customHeight="1" x14ac:dyDescent="0.35">
      <c r="A254" s="19" t="s">
        <v>134</v>
      </c>
      <c r="B254" s="386"/>
      <c r="C254" s="95" t="s">
        <v>126</v>
      </c>
      <c r="D254" s="86"/>
      <c r="E254" s="64">
        <f t="shared" ref="E254:R254" si="184">(E10/E$88)/E$89</f>
        <v>0</v>
      </c>
      <c r="F254" s="64">
        <f t="shared" si="184"/>
        <v>0</v>
      </c>
      <c r="G254" s="64">
        <f t="shared" si="184"/>
        <v>0</v>
      </c>
      <c r="H254" s="64">
        <f t="shared" si="184"/>
        <v>0</v>
      </c>
      <c r="I254" s="64">
        <f t="shared" si="184"/>
        <v>0</v>
      </c>
      <c r="J254" s="64">
        <f t="shared" si="184"/>
        <v>0</v>
      </c>
      <c r="K254" s="64">
        <f t="shared" si="184"/>
        <v>0</v>
      </c>
      <c r="L254" s="64">
        <f t="shared" si="184"/>
        <v>0</v>
      </c>
      <c r="M254" s="64">
        <f t="shared" si="184"/>
        <v>148.07793733780136</v>
      </c>
      <c r="N254" s="64">
        <f t="shared" si="184"/>
        <v>218.69999523390584</v>
      </c>
      <c r="O254" s="64">
        <f t="shared" si="184"/>
        <v>251.57477695419195</v>
      </c>
      <c r="P254" s="64">
        <f t="shared" si="184"/>
        <v>315.77129415369143</v>
      </c>
      <c r="Q254" s="64">
        <f t="shared" si="184"/>
        <v>390.60038707388355</v>
      </c>
      <c r="R254" s="64">
        <f t="shared" si="184"/>
        <v>517.47715457802474</v>
      </c>
      <c r="S254" s="64">
        <f t="shared" si="180"/>
        <v>428.34446490724582</v>
      </c>
      <c r="T254" s="64">
        <f t="shared" si="180"/>
        <v>332.22178396206027</v>
      </c>
      <c r="U254" s="64">
        <f t="shared" ref="U254" si="185">(U10/U$88)/U$89</f>
        <v>351.03790841759093</v>
      </c>
    </row>
    <row r="255" spans="1:21" ht="15" customHeight="1" x14ac:dyDescent="0.35">
      <c r="A255" s="19" t="s">
        <v>134</v>
      </c>
      <c r="B255" s="386"/>
      <c r="C255" s="260" t="s">
        <v>123</v>
      </c>
      <c r="D255" s="76"/>
      <c r="E255" s="64">
        <f t="shared" ref="E255:R255" si="186">(E11/E$88)/E$89</f>
        <v>53.069632920633417</v>
      </c>
      <c r="F255" s="64">
        <f t="shared" si="186"/>
        <v>75.730845254577716</v>
      </c>
      <c r="G255" s="64">
        <f t="shared" si="186"/>
        <v>81.827959785986295</v>
      </c>
      <c r="H255" s="64">
        <f t="shared" si="186"/>
        <v>85.783237585537748</v>
      </c>
      <c r="I255" s="64">
        <f t="shared" si="186"/>
        <v>165.00397771656552</v>
      </c>
      <c r="J255" s="64">
        <f t="shared" si="186"/>
        <v>100.74994974408759</v>
      </c>
      <c r="K255" s="64">
        <f t="shared" si="186"/>
        <v>105.97592655487367</v>
      </c>
      <c r="L255" s="64">
        <f t="shared" si="186"/>
        <v>176.50461889888666</v>
      </c>
      <c r="M255" s="64">
        <f t="shared" si="186"/>
        <v>383.8066945477068</v>
      </c>
      <c r="N255" s="64">
        <f t="shared" si="186"/>
        <v>305.0077951808131</v>
      </c>
      <c r="O255" s="64">
        <f t="shared" si="186"/>
        <v>379.2093306492244</v>
      </c>
      <c r="P255" s="64">
        <f t="shared" si="186"/>
        <v>443.45631338695131</v>
      </c>
      <c r="Q255" s="64">
        <f t="shared" si="186"/>
        <v>502.66503696406085</v>
      </c>
      <c r="R255" s="64">
        <f t="shared" si="186"/>
        <v>640.68627722631743</v>
      </c>
      <c r="S255" s="64">
        <f t="shared" si="180"/>
        <v>612.93035356642213</v>
      </c>
      <c r="T255" s="64">
        <f t="shared" si="180"/>
        <v>437.18129897484738</v>
      </c>
      <c r="U255" s="64">
        <f t="shared" ref="U255" si="187">(U11/U$88)/U$89</f>
        <v>473.58147178781047</v>
      </c>
    </row>
    <row r="256" spans="1:21" ht="15" customHeight="1" x14ac:dyDescent="0.35">
      <c r="A256" s="19" t="s">
        <v>134</v>
      </c>
      <c r="B256" s="386"/>
      <c r="C256" s="20" t="s">
        <v>117</v>
      </c>
      <c r="D256" s="32"/>
      <c r="E256" s="64">
        <f t="shared" ref="E256:R256" si="188">(E12/E$88)/E$89</f>
        <v>33.614940710748847</v>
      </c>
      <c r="F256" s="64">
        <f t="shared" si="188"/>
        <v>50.152671547851028</v>
      </c>
      <c r="G256" s="64">
        <f t="shared" si="188"/>
        <v>46.712606888279275</v>
      </c>
      <c r="H256" s="64">
        <f t="shared" si="188"/>
        <v>49.64972236563009</v>
      </c>
      <c r="I256" s="64">
        <f t="shared" si="188"/>
        <v>92.772260633210209</v>
      </c>
      <c r="J256" s="64">
        <f t="shared" si="188"/>
        <v>54.156200660981384</v>
      </c>
      <c r="K256" s="64">
        <f t="shared" si="188"/>
        <v>59.371333314002719</v>
      </c>
      <c r="L256" s="64">
        <f t="shared" si="188"/>
        <v>117.6859384949601</v>
      </c>
      <c r="M256" s="64">
        <f t="shared" si="188"/>
        <v>298.17549947133341</v>
      </c>
      <c r="N256" s="64">
        <f t="shared" si="188"/>
        <v>238.71967519122745</v>
      </c>
      <c r="O256" s="64">
        <f t="shared" si="188"/>
        <v>247.61717841841144</v>
      </c>
      <c r="P256" s="64">
        <f t="shared" si="188"/>
        <v>341.66318269981906</v>
      </c>
      <c r="Q256" s="64">
        <f t="shared" si="188"/>
        <v>401.51339729819512</v>
      </c>
      <c r="R256" s="64">
        <f t="shared" si="188"/>
        <v>543.09267488294734</v>
      </c>
      <c r="S256" s="64">
        <f t="shared" si="180"/>
        <v>522.45375389209414</v>
      </c>
      <c r="T256" s="64">
        <f t="shared" si="180"/>
        <v>343.25308072065496</v>
      </c>
      <c r="U256" s="64">
        <f t="shared" ref="U256" si="189">(U12/U$88)/U$89</f>
        <v>372.5802463611991</v>
      </c>
    </row>
    <row r="257" spans="1:21" ht="15" customHeight="1" x14ac:dyDescent="0.35">
      <c r="A257" s="19" t="s">
        <v>134</v>
      </c>
      <c r="B257" s="386"/>
      <c r="C257" s="254" t="s">
        <v>118</v>
      </c>
      <c r="D257" s="32"/>
      <c r="E257" s="64">
        <f t="shared" ref="E257:R257" si="190">(E13/E$88)/E$89</f>
        <v>19.454692209884577</v>
      </c>
      <c r="F257" s="64">
        <f t="shared" si="190"/>
        <v>25.578173706726691</v>
      </c>
      <c r="G257" s="64">
        <f t="shared" si="190"/>
        <v>35.11535289770702</v>
      </c>
      <c r="H257" s="64">
        <f t="shared" si="190"/>
        <v>36.133515219907657</v>
      </c>
      <c r="I257" s="64">
        <f t="shared" si="190"/>
        <v>72.231717083355321</v>
      </c>
      <c r="J257" s="64">
        <f t="shared" si="190"/>
        <v>46.593749083106196</v>
      </c>
      <c r="K257" s="64">
        <f t="shared" si="190"/>
        <v>46.604593240870948</v>
      </c>
      <c r="L257" s="64">
        <f t="shared" si="190"/>
        <v>58.818680403926578</v>
      </c>
      <c r="M257" s="64">
        <f t="shared" si="190"/>
        <v>85.631195076373444</v>
      </c>
      <c r="N257" s="64">
        <f t="shared" si="190"/>
        <v>66.288119989585653</v>
      </c>
      <c r="O257" s="64">
        <f t="shared" si="190"/>
        <v>131.59215223081296</v>
      </c>
      <c r="P257" s="64">
        <f t="shared" si="190"/>
        <v>101.79313068713223</v>
      </c>
      <c r="Q257" s="64">
        <f t="shared" si="190"/>
        <v>101.15163966586569</v>
      </c>
      <c r="R257" s="64">
        <f t="shared" si="190"/>
        <v>97.593602343370037</v>
      </c>
      <c r="S257" s="64">
        <f t="shared" si="180"/>
        <v>90.476599674327886</v>
      </c>
      <c r="T257" s="64">
        <f t="shared" si="180"/>
        <v>93.928218254192416</v>
      </c>
      <c r="U257" s="64">
        <f t="shared" ref="U257" si="191">(U13/U$88)/U$89</f>
        <v>101.00122542661133</v>
      </c>
    </row>
    <row r="258" spans="1:21" ht="15" customHeight="1" x14ac:dyDescent="0.35">
      <c r="A258" s="19" t="s">
        <v>134</v>
      </c>
      <c r="B258" s="386"/>
      <c r="C258" s="254" t="s">
        <v>119</v>
      </c>
      <c r="D258" s="32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</row>
    <row r="259" spans="1:21" ht="15" customHeight="1" x14ac:dyDescent="0.35">
      <c r="A259" s="19" t="s">
        <v>134</v>
      </c>
      <c r="B259" s="386"/>
      <c r="C259" s="254" t="s">
        <v>120</v>
      </c>
      <c r="D259" s="3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</row>
    <row r="260" spans="1:21" ht="15" customHeight="1" x14ac:dyDescent="0.35">
      <c r="A260" s="19" t="s">
        <v>134</v>
      </c>
      <c r="B260" s="386"/>
      <c r="C260" s="260" t="s">
        <v>121</v>
      </c>
      <c r="D260" s="32"/>
      <c r="E260" s="64">
        <f t="shared" ref="E260:R260" si="192">(E16/E$88)/E$89</f>
        <v>0.97389160412225262</v>
      </c>
      <c r="F260" s="64">
        <f t="shared" si="192"/>
        <v>19.214999430083274</v>
      </c>
      <c r="G260" s="64">
        <f t="shared" si="192"/>
        <v>15.447877663134651</v>
      </c>
      <c r="H260" s="64">
        <f t="shared" si="192"/>
        <v>5.4412468816783885</v>
      </c>
      <c r="I260" s="64">
        <f t="shared" si="192"/>
        <v>7.8490211616928267</v>
      </c>
      <c r="J260" s="64">
        <f t="shared" si="192"/>
        <v>7.3538299770136151</v>
      </c>
      <c r="K260" s="64">
        <f t="shared" si="192"/>
        <v>3.1127304281087209</v>
      </c>
      <c r="L260" s="64">
        <f t="shared" si="192"/>
        <v>16.382842980790546</v>
      </c>
      <c r="M260" s="64">
        <f t="shared" si="192"/>
        <v>4.9185752371230524</v>
      </c>
      <c r="N260" s="64">
        <f t="shared" si="192"/>
        <v>25.196467636743574</v>
      </c>
      <c r="O260" s="64">
        <f t="shared" si="192"/>
        <v>63.647914279598758</v>
      </c>
      <c r="P260" s="64">
        <f t="shared" si="192"/>
        <v>21.982789280421898</v>
      </c>
      <c r="Q260" s="64">
        <f t="shared" si="192"/>
        <v>42.160186867860823</v>
      </c>
      <c r="R260" s="64">
        <f t="shared" si="192"/>
        <v>37.798151132657161</v>
      </c>
      <c r="S260" s="64">
        <f t="shared" ref="S260:U264" si="193">(S16/S$88)/S$89</f>
        <v>86.443634227061978</v>
      </c>
      <c r="T260" s="64">
        <f t="shared" si="193"/>
        <v>52.651285513313375</v>
      </c>
      <c r="U260" s="64">
        <f t="shared" si="193"/>
        <v>44.615405589406159</v>
      </c>
    </row>
    <row r="261" spans="1:21" ht="15" customHeight="1" x14ac:dyDescent="0.35">
      <c r="A261" s="19" t="s">
        <v>134</v>
      </c>
      <c r="B261" s="386"/>
      <c r="C261" s="260" t="s">
        <v>122</v>
      </c>
      <c r="D261" s="32"/>
      <c r="E261" s="64">
        <f t="shared" ref="E261:R261" si="194">(E17/E$88)/E$89</f>
        <v>2.3110694118580319</v>
      </c>
      <c r="F261" s="64">
        <f t="shared" si="194"/>
        <v>3.4518668565610997</v>
      </c>
      <c r="G261" s="64">
        <f t="shared" si="194"/>
        <v>5.6300888306816237</v>
      </c>
      <c r="H261" s="64">
        <f t="shared" si="194"/>
        <v>2.8324892127793095</v>
      </c>
      <c r="I261" s="64">
        <f t="shared" si="194"/>
        <v>5.4729965538434202</v>
      </c>
      <c r="J261" s="64">
        <f t="shared" si="194"/>
        <v>4.0744665197889232</v>
      </c>
      <c r="K261" s="64">
        <f t="shared" si="194"/>
        <v>5.132901568500543</v>
      </c>
      <c r="L261" s="64">
        <f t="shared" si="194"/>
        <v>5.086856842932078</v>
      </c>
      <c r="M261" s="64">
        <f t="shared" si="194"/>
        <v>5.3045712652851602</v>
      </c>
      <c r="N261" s="64">
        <f t="shared" si="194"/>
        <v>9.824335169068064</v>
      </c>
      <c r="O261" s="64">
        <f t="shared" si="194"/>
        <v>21.747824510649398</v>
      </c>
      <c r="P261" s="64">
        <f t="shared" si="194"/>
        <v>1.3639721809234882</v>
      </c>
      <c r="Q261" s="64">
        <f t="shared" si="194"/>
        <v>4.1601980224474362</v>
      </c>
      <c r="R261" s="64">
        <f t="shared" si="194"/>
        <v>1.0662562038092405</v>
      </c>
      <c r="S261" s="64">
        <f t="shared" si="193"/>
        <v>2.0709067759819586</v>
      </c>
      <c r="T261" s="64">
        <f t="shared" si="193"/>
        <v>0</v>
      </c>
      <c r="U261" s="64">
        <f t="shared" si="193"/>
        <v>0</v>
      </c>
    </row>
    <row r="262" spans="1:21" ht="15" customHeight="1" x14ac:dyDescent="0.35">
      <c r="A262" s="19" t="s">
        <v>134</v>
      </c>
      <c r="B262" s="387"/>
      <c r="C262" s="261" t="s">
        <v>116</v>
      </c>
      <c r="D262" s="33"/>
      <c r="E262" s="33">
        <f t="shared" ref="E262:R262" si="195">(E18/E$88)/E$89</f>
        <v>6.5611552044708255</v>
      </c>
      <c r="F262" s="33">
        <f t="shared" si="195"/>
        <v>11.124459697551226</v>
      </c>
      <c r="G262" s="33">
        <f t="shared" si="195"/>
        <v>18.085012995248238</v>
      </c>
      <c r="H262" s="33">
        <f t="shared" si="195"/>
        <v>15.83146674071461</v>
      </c>
      <c r="I262" s="33">
        <f t="shared" si="195"/>
        <v>28.596657591836212</v>
      </c>
      <c r="J262" s="33">
        <f t="shared" si="195"/>
        <v>20.267781268588546</v>
      </c>
      <c r="K262" s="33">
        <f t="shared" si="195"/>
        <v>24.920375312308813</v>
      </c>
      <c r="L262" s="33">
        <f t="shared" si="195"/>
        <v>37.455917482333511</v>
      </c>
      <c r="M262" s="33">
        <f t="shared" si="195"/>
        <v>90.531708847237581</v>
      </c>
      <c r="N262" s="33">
        <f t="shared" si="195"/>
        <v>114.67315103902921</v>
      </c>
      <c r="O262" s="33">
        <f t="shared" si="195"/>
        <v>199.3502269341009</v>
      </c>
      <c r="P262" s="33">
        <f t="shared" si="195"/>
        <v>141.76289009792373</v>
      </c>
      <c r="Q262" s="33">
        <f t="shared" si="195"/>
        <v>161.95844974460181</v>
      </c>
      <c r="R262" s="33">
        <f t="shared" si="195"/>
        <v>254.62414873922211</v>
      </c>
      <c r="S262" s="33">
        <f t="shared" si="193"/>
        <v>265.25211421638733</v>
      </c>
      <c r="T262" s="33">
        <f t="shared" si="193"/>
        <v>203.50696045479583</v>
      </c>
      <c r="U262" s="33">
        <f t="shared" si="193"/>
        <v>154.60708628149223</v>
      </c>
    </row>
    <row r="263" spans="1:21" x14ac:dyDescent="0.35">
      <c r="A263" s="19" t="s">
        <v>134</v>
      </c>
      <c r="B263" s="390" t="s">
        <v>4</v>
      </c>
      <c r="C263" s="260" t="s">
        <v>59</v>
      </c>
      <c r="D263" s="32"/>
      <c r="E263" s="32"/>
      <c r="F263" s="32"/>
      <c r="G263" s="32"/>
      <c r="H263" s="32"/>
      <c r="I263" s="32"/>
      <c r="J263" s="32"/>
      <c r="K263" s="32"/>
      <c r="L263" s="32"/>
      <c r="M263" s="32">
        <f t="shared" ref="M263:R263" si="196">(M19/M$88)/M$89</f>
        <v>10.749967595916875</v>
      </c>
      <c r="N263" s="32">
        <f t="shared" si="196"/>
        <v>17.840347145499621</v>
      </c>
      <c r="O263" s="32">
        <f t="shared" si="196"/>
        <v>29.432386196164781</v>
      </c>
      <c r="P263" s="32">
        <f t="shared" si="196"/>
        <v>50.675271098949707</v>
      </c>
      <c r="Q263" s="32">
        <f t="shared" si="196"/>
        <v>70.493902508653548</v>
      </c>
      <c r="R263" s="32">
        <f t="shared" si="196"/>
        <v>81.660951674186464</v>
      </c>
      <c r="S263" s="32">
        <f t="shared" si="193"/>
        <v>73.015268961194508</v>
      </c>
      <c r="T263" s="32">
        <f t="shared" si="193"/>
        <v>47.05986838691981</v>
      </c>
      <c r="U263" s="32">
        <f t="shared" si="193"/>
        <v>74.564841598460262</v>
      </c>
    </row>
    <row r="264" spans="1:21" x14ac:dyDescent="0.35">
      <c r="A264" s="19" t="s">
        <v>134</v>
      </c>
      <c r="B264" s="390"/>
      <c r="C264" s="254" t="s">
        <v>60</v>
      </c>
      <c r="D264" s="32"/>
      <c r="E264" s="32"/>
      <c r="F264" s="32"/>
      <c r="G264" s="32"/>
      <c r="H264" s="32"/>
      <c r="I264" s="32"/>
      <c r="J264" s="32"/>
      <c r="K264" s="32"/>
      <c r="L264" s="32"/>
      <c r="M264" s="32">
        <f t="shared" ref="M264:R264" si="197">(M20/M$88)/M$89</f>
        <v>10.749967595916875</v>
      </c>
      <c r="N264" s="32">
        <f t="shared" si="197"/>
        <v>17.840347145499621</v>
      </c>
      <c r="O264" s="32">
        <f t="shared" si="197"/>
        <v>29.432386196164781</v>
      </c>
      <c r="P264" s="32">
        <f t="shared" si="197"/>
        <v>50.675271098949707</v>
      </c>
      <c r="Q264" s="32">
        <f t="shared" si="197"/>
        <v>70.493902508653548</v>
      </c>
      <c r="R264" s="32">
        <f t="shared" si="197"/>
        <v>81.660951674186464</v>
      </c>
      <c r="S264" s="32">
        <f t="shared" si="193"/>
        <v>73.015268961194508</v>
      </c>
      <c r="T264" s="32">
        <f t="shared" si="193"/>
        <v>47.05986838691981</v>
      </c>
      <c r="U264" s="32">
        <f t="shared" si="193"/>
        <v>74.564841598460262</v>
      </c>
    </row>
    <row r="265" spans="1:21" x14ac:dyDescent="0.35">
      <c r="A265" s="19" t="s">
        <v>134</v>
      </c>
      <c r="B265" s="390"/>
      <c r="C265" s="254" t="s">
        <v>61</v>
      </c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</row>
    <row r="266" spans="1:21" x14ac:dyDescent="0.35">
      <c r="A266" s="19" t="s">
        <v>134</v>
      </c>
      <c r="B266" s="390"/>
      <c r="C266" s="254" t="s">
        <v>62</v>
      </c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</row>
    <row r="267" spans="1:21" x14ac:dyDescent="0.35">
      <c r="A267" s="19" t="s">
        <v>134</v>
      </c>
      <c r="B267" s="391"/>
      <c r="C267" s="255" t="s">
        <v>63</v>
      </c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</row>
    <row r="268" spans="1:21" x14ac:dyDescent="0.35">
      <c r="A268" s="19" t="s">
        <v>134</v>
      </c>
      <c r="B268" s="390" t="s">
        <v>5</v>
      </c>
      <c r="C268" s="17" t="s">
        <v>59</v>
      </c>
      <c r="D268" s="32"/>
      <c r="E268" s="32"/>
      <c r="F268" s="32"/>
      <c r="G268" s="32"/>
      <c r="H268" s="32"/>
      <c r="I268" s="32"/>
      <c r="J268" s="32"/>
      <c r="K268" s="32"/>
      <c r="L268" s="32"/>
      <c r="M268" s="32">
        <f t="shared" ref="M268:R268" si="198">(M24/M$88)/M$89</f>
        <v>4.3436617216108848</v>
      </c>
      <c r="N268" s="32">
        <f t="shared" si="198"/>
        <v>11.900064481809784</v>
      </c>
      <c r="O268" s="32">
        <f t="shared" si="198"/>
        <v>22.309500841999423</v>
      </c>
      <c r="P268" s="32">
        <f t="shared" si="198"/>
        <v>20.10782388235631</v>
      </c>
      <c r="Q268" s="32">
        <f t="shared" si="198"/>
        <v>20.208553136624346</v>
      </c>
      <c r="R268" s="32">
        <f t="shared" si="198"/>
        <v>17.03608574938351</v>
      </c>
      <c r="S268" s="32">
        <f>(S24/S$88)/S$89</f>
        <v>19.481721564936471</v>
      </c>
      <c r="T268" s="32">
        <f>(T24/T$88)/T$89</f>
        <v>10.060103130701675</v>
      </c>
      <c r="U268" s="32">
        <f>(U24/U$88)/U$89</f>
        <v>8.8782054490100375</v>
      </c>
    </row>
    <row r="269" spans="1:21" x14ac:dyDescent="0.35">
      <c r="A269" s="19" t="s">
        <v>134</v>
      </c>
      <c r="B269" s="390"/>
      <c r="C269" s="20" t="s">
        <v>60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</row>
    <row r="270" spans="1:21" x14ac:dyDescent="0.35">
      <c r="A270" s="19" t="s">
        <v>134</v>
      </c>
      <c r="B270" s="390"/>
      <c r="C270" s="20" t="s">
        <v>61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</row>
    <row r="271" spans="1:21" x14ac:dyDescent="0.35">
      <c r="A271" s="19" t="s">
        <v>134</v>
      </c>
      <c r="B271" s="390"/>
      <c r="C271" s="20" t="s">
        <v>62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</row>
    <row r="272" spans="1:21" x14ac:dyDescent="0.35">
      <c r="A272" s="19" t="s">
        <v>134</v>
      </c>
      <c r="B272" s="391"/>
      <c r="C272" s="27" t="s">
        <v>63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</row>
    <row r="273" spans="1:21" x14ac:dyDescent="0.35">
      <c r="A273" s="19" t="s">
        <v>134</v>
      </c>
      <c r="B273" s="390" t="s">
        <v>6</v>
      </c>
      <c r="C273" s="17" t="s">
        <v>59</v>
      </c>
      <c r="D273" s="32"/>
      <c r="E273" s="32"/>
      <c r="F273" s="32"/>
      <c r="G273" s="32"/>
      <c r="H273" s="32"/>
      <c r="I273" s="32"/>
      <c r="J273" s="32"/>
      <c r="K273" s="32"/>
      <c r="L273" s="32"/>
      <c r="M273" s="32">
        <f t="shared" ref="M273:R273" si="199">(M29/M$88)/M$89</f>
        <v>0.34361135671194909</v>
      </c>
      <c r="N273" s="32">
        <f t="shared" si="199"/>
        <v>1.126491349457416</v>
      </c>
      <c r="O273" s="32">
        <f t="shared" si="199"/>
        <v>1.0388177953476101</v>
      </c>
      <c r="P273" s="32">
        <f t="shared" si="199"/>
        <v>2.2423422671473383</v>
      </c>
      <c r="Q273" s="32">
        <f t="shared" si="199"/>
        <v>15.713178825663277</v>
      </c>
      <c r="R273" s="32">
        <f t="shared" si="199"/>
        <v>15.007378122352792</v>
      </c>
      <c r="S273" s="32">
        <f t="shared" ref="S273:U274" si="200">(S29/S$88)/S$89</f>
        <v>8.1128775298822031</v>
      </c>
      <c r="T273" s="32">
        <f t="shared" si="200"/>
        <v>7.207400611160498</v>
      </c>
      <c r="U273" s="32">
        <f t="shared" si="200"/>
        <v>4.3203970834908958</v>
      </c>
    </row>
    <row r="274" spans="1:21" x14ac:dyDescent="0.35">
      <c r="A274" s="19" t="s">
        <v>134</v>
      </c>
      <c r="B274" s="390"/>
      <c r="C274" s="20" t="s">
        <v>60</v>
      </c>
      <c r="D274" s="32"/>
      <c r="E274" s="32"/>
      <c r="F274" s="32"/>
      <c r="G274" s="32"/>
      <c r="H274" s="32"/>
      <c r="I274" s="32"/>
      <c r="J274" s="32"/>
      <c r="K274" s="32"/>
      <c r="L274" s="32"/>
      <c r="M274" s="32">
        <f t="shared" ref="M274:R274" si="201">(M30/M$88)/M$89</f>
        <v>0.34361135671194909</v>
      </c>
      <c r="N274" s="32">
        <f t="shared" si="201"/>
        <v>1.126491349457416</v>
      </c>
      <c r="O274" s="32">
        <f t="shared" si="201"/>
        <v>1.0388177953476101</v>
      </c>
      <c r="P274" s="32">
        <f t="shared" si="201"/>
        <v>2.2423422671473383</v>
      </c>
      <c r="Q274" s="32">
        <f t="shared" si="201"/>
        <v>15.713178825663277</v>
      </c>
      <c r="R274" s="32">
        <f t="shared" si="201"/>
        <v>15.007378122352792</v>
      </c>
      <c r="S274" s="32">
        <f t="shared" si="200"/>
        <v>8.1128775298822031</v>
      </c>
      <c r="T274" s="32">
        <f t="shared" si="200"/>
        <v>7.207400611160498</v>
      </c>
      <c r="U274" s="32">
        <f t="shared" si="200"/>
        <v>4.3203970834908958</v>
      </c>
    </row>
    <row r="275" spans="1:21" x14ac:dyDescent="0.35">
      <c r="A275" s="19" t="s">
        <v>134</v>
      </c>
      <c r="B275" s="390"/>
      <c r="C275" s="20" t="s">
        <v>61</v>
      </c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</row>
    <row r="276" spans="1:21" x14ac:dyDescent="0.35">
      <c r="A276" s="19" t="s">
        <v>134</v>
      </c>
      <c r="B276" s="390"/>
      <c r="C276" s="20" t="s">
        <v>62</v>
      </c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</row>
    <row r="277" spans="1:21" x14ac:dyDescent="0.35">
      <c r="A277" s="19" t="s">
        <v>134</v>
      </c>
      <c r="B277" s="391"/>
      <c r="C277" s="27" t="s">
        <v>63</v>
      </c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</row>
    <row r="278" spans="1:21" x14ac:dyDescent="0.35">
      <c r="A278" s="19" t="s">
        <v>134</v>
      </c>
      <c r="B278" s="393" t="s">
        <v>7</v>
      </c>
      <c r="C278" s="28" t="s">
        <v>59</v>
      </c>
      <c r="D278" s="56"/>
      <c r="E278" s="56"/>
      <c r="F278" s="56"/>
      <c r="G278" s="56"/>
      <c r="H278" s="56"/>
      <c r="I278" s="56"/>
      <c r="J278" s="56"/>
      <c r="K278" s="56"/>
      <c r="L278" s="56"/>
      <c r="M278" s="56">
        <f t="shared" ref="M278:R278" si="202">(M34/M$88)/M$89</f>
        <v>52.082252431240676</v>
      </c>
      <c r="N278" s="56">
        <f t="shared" si="202"/>
        <v>122.59046430279197</v>
      </c>
      <c r="O278" s="56">
        <f t="shared" si="202"/>
        <v>125.45238456573252</v>
      </c>
      <c r="P278" s="56">
        <f t="shared" si="202"/>
        <v>137.79472145113553</v>
      </c>
      <c r="Q278" s="56">
        <f t="shared" si="202"/>
        <v>168.29205118580398</v>
      </c>
      <c r="R278" s="56">
        <f t="shared" si="202"/>
        <v>228.97540378801656</v>
      </c>
      <c r="S278" s="56">
        <f t="shared" ref="S278:U279" si="203">(S34/S$88)/S$89</f>
        <v>200.25766026171482</v>
      </c>
      <c r="T278" s="56">
        <f t="shared" si="203"/>
        <v>182.26445197854753</v>
      </c>
      <c r="U278" s="56">
        <f t="shared" si="203"/>
        <v>156.10249527191465</v>
      </c>
    </row>
    <row r="279" spans="1:21" x14ac:dyDescent="0.35">
      <c r="A279" s="19" t="s">
        <v>134</v>
      </c>
      <c r="B279" s="390"/>
      <c r="C279" s="20" t="s">
        <v>60</v>
      </c>
      <c r="D279" s="32"/>
      <c r="E279" s="32"/>
      <c r="F279" s="32"/>
      <c r="G279" s="32"/>
      <c r="H279" s="32"/>
      <c r="I279" s="32"/>
      <c r="J279" s="32"/>
      <c r="K279" s="32"/>
      <c r="L279" s="32"/>
      <c r="M279" s="32">
        <f t="shared" ref="M279:R279" si="204">(M35/M$88)/M$89</f>
        <v>52.082252431240676</v>
      </c>
      <c r="N279" s="32">
        <f t="shared" si="204"/>
        <v>122.59046430279197</v>
      </c>
      <c r="O279" s="32">
        <f t="shared" si="204"/>
        <v>125.45238456573252</v>
      </c>
      <c r="P279" s="32">
        <f t="shared" si="204"/>
        <v>137.79472145113553</v>
      </c>
      <c r="Q279" s="32">
        <f t="shared" si="204"/>
        <v>168.29205118580398</v>
      </c>
      <c r="R279" s="32">
        <f t="shared" si="204"/>
        <v>228.97540378801656</v>
      </c>
      <c r="S279" s="32">
        <f t="shared" si="203"/>
        <v>200.25766026171482</v>
      </c>
      <c r="T279" s="32">
        <f t="shared" si="203"/>
        <v>182.26445197854753</v>
      </c>
      <c r="U279" s="32">
        <f t="shared" si="203"/>
        <v>156.10249527191465</v>
      </c>
    </row>
    <row r="280" spans="1:21" x14ac:dyDescent="0.35">
      <c r="A280" s="19" t="s">
        <v>134</v>
      </c>
      <c r="B280" s="390"/>
      <c r="C280" s="20" t="s">
        <v>61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</row>
    <row r="281" spans="1:21" x14ac:dyDescent="0.35">
      <c r="A281" s="19" t="s">
        <v>134</v>
      </c>
      <c r="B281" s="390"/>
      <c r="C281" s="20" t="s">
        <v>62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</row>
    <row r="282" spans="1:21" x14ac:dyDescent="0.35">
      <c r="A282" s="19" t="s">
        <v>134</v>
      </c>
      <c r="B282" s="391"/>
      <c r="C282" s="27" t="s">
        <v>63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</row>
    <row r="283" spans="1:21" x14ac:dyDescent="0.35">
      <c r="A283" s="19" t="s">
        <v>134</v>
      </c>
      <c r="B283" s="393" t="s">
        <v>8</v>
      </c>
      <c r="C283" s="28" t="s">
        <v>59</v>
      </c>
      <c r="D283" s="56"/>
      <c r="E283" s="56"/>
      <c r="F283" s="56"/>
      <c r="G283" s="56"/>
      <c r="H283" s="56"/>
      <c r="I283" s="56"/>
      <c r="J283" s="56"/>
      <c r="K283" s="56"/>
      <c r="L283" s="56"/>
      <c r="M283" s="56">
        <f t="shared" ref="M283:R283" si="205">(M39/M$88)/M$89</f>
        <v>4.5285005304009083</v>
      </c>
      <c r="N283" s="56">
        <f t="shared" si="205"/>
        <v>2.3623123452525392</v>
      </c>
      <c r="O283" s="56">
        <f t="shared" si="205"/>
        <v>5.4641383497079632</v>
      </c>
      <c r="P283" s="56">
        <f t="shared" si="205"/>
        <v>6.206365995260704</v>
      </c>
      <c r="Q283" s="56">
        <f t="shared" si="205"/>
        <v>8.2656316511654637</v>
      </c>
      <c r="R283" s="56">
        <f t="shared" si="205"/>
        <v>4.9797741066064551</v>
      </c>
      <c r="S283" s="56">
        <f t="shared" ref="S283:U284" si="206">(S39/S$88)/S$89</f>
        <v>4.6839888947521722</v>
      </c>
      <c r="T283" s="56">
        <f t="shared" si="206"/>
        <v>4.258746343616548</v>
      </c>
      <c r="U283" s="56">
        <f t="shared" si="206"/>
        <v>2.0469857067422605</v>
      </c>
    </row>
    <row r="284" spans="1:21" x14ac:dyDescent="0.35">
      <c r="A284" s="19" t="s">
        <v>134</v>
      </c>
      <c r="B284" s="390"/>
      <c r="C284" s="20" t="s">
        <v>60</v>
      </c>
      <c r="D284" s="32"/>
      <c r="E284" s="32"/>
      <c r="F284" s="32"/>
      <c r="G284" s="32"/>
      <c r="H284" s="32"/>
      <c r="I284" s="32"/>
      <c r="J284" s="32"/>
      <c r="K284" s="32"/>
      <c r="L284" s="32"/>
      <c r="M284" s="32">
        <f t="shared" ref="M284:R284" si="207">(M40/M$88)/M$89</f>
        <v>4.5285005304009083</v>
      </c>
      <c r="N284" s="32">
        <f t="shared" si="207"/>
        <v>2.3623123452525392</v>
      </c>
      <c r="O284" s="32">
        <f t="shared" si="207"/>
        <v>5.4641383497079632</v>
      </c>
      <c r="P284" s="32">
        <f t="shared" si="207"/>
        <v>6.206365995260704</v>
      </c>
      <c r="Q284" s="32">
        <f t="shared" si="207"/>
        <v>8.2656316511654637</v>
      </c>
      <c r="R284" s="32">
        <f t="shared" si="207"/>
        <v>4.9797741066064551</v>
      </c>
      <c r="S284" s="32">
        <f t="shared" si="206"/>
        <v>4.6839888947521722</v>
      </c>
      <c r="T284" s="32">
        <f t="shared" si="206"/>
        <v>4.258746343616548</v>
      </c>
      <c r="U284" s="32">
        <f t="shared" si="206"/>
        <v>2.0469857067422605</v>
      </c>
    </row>
    <row r="285" spans="1:21" x14ac:dyDescent="0.35">
      <c r="A285" s="19" t="s">
        <v>134</v>
      </c>
      <c r="B285" s="390"/>
      <c r="C285" s="20" t="s">
        <v>61</v>
      </c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</row>
    <row r="286" spans="1:21" x14ac:dyDescent="0.35">
      <c r="A286" s="19" t="s">
        <v>134</v>
      </c>
      <c r="B286" s="390"/>
      <c r="C286" s="20" t="s">
        <v>62</v>
      </c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</row>
    <row r="287" spans="1:21" x14ac:dyDescent="0.35">
      <c r="A287" s="19" t="s">
        <v>134</v>
      </c>
      <c r="B287" s="391"/>
      <c r="C287" s="27" t="s">
        <v>63</v>
      </c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</row>
    <row r="288" spans="1:21" x14ac:dyDescent="0.35">
      <c r="A288" s="19" t="s">
        <v>134</v>
      </c>
      <c r="B288" s="393" t="s">
        <v>9</v>
      </c>
      <c r="C288" s="28" t="s">
        <v>59</v>
      </c>
      <c r="D288" s="56"/>
      <c r="E288" s="56"/>
      <c r="F288" s="56"/>
      <c r="G288" s="56"/>
      <c r="H288" s="56"/>
      <c r="I288" s="56"/>
      <c r="J288" s="56"/>
      <c r="K288" s="56"/>
      <c r="L288" s="56"/>
      <c r="M288" s="56">
        <f t="shared" ref="M288:R288" si="208">(M44/M$88)/M$89</f>
        <v>31.431916934497313</v>
      </c>
      <c r="N288" s="56">
        <f t="shared" si="208"/>
        <v>15.227076978002259</v>
      </c>
      <c r="O288" s="56">
        <f t="shared" si="208"/>
        <v>13.445360211025484</v>
      </c>
      <c r="P288" s="56">
        <f t="shared" si="208"/>
        <v>13.305234572163595</v>
      </c>
      <c r="Q288" s="56">
        <f t="shared" si="208"/>
        <v>28.072395515570832</v>
      </c>
      <c r="R288" s="56">
        <f t="shared" si="208"/>
        <v>50.141299031953864</v>
      </c>
      <c r="S288" s="56">
        <f t="shared" ref="S288:U289" si="209">(S44/S$88)/S$89</f>
        <v>34.175072149400698</v>
      </c>
      <c r="T288" s="56">
        <f t="shared" si="209"/>
        <v>31.488617671500055</v>
      </c>
      <c r="U288" s="56">
        <f t="shared" si="209"/>
        <v>50.935400451191292</v>
      </c>
    </row>
    <row r="289" spans="1:21" x14ac:dyDescent="0.35">
      <c r="A289" s="19" t="s">
        <v>134</v>
      </c>
      <c r="B289" s="390"/>
      <c r="C289" s="20" t="s">
        <v>60</v>
      </c>
      <c r="D289" s="32"/>
      <c r="E289" s="32"/>
      <c r="F289" s="32"/>
      <c r="G289" s="32"/>
      <c r="H289" s="32"/>
      <c r="I289" s="32"/>
      <c r="J289" s="32"/>
      <c r="K289" s="32"/>
      <c r="L289" s="32"/>
      <c r="M289" s="32">
        <f t="shared" ref="M289:R289" si="210">(M45/M$88)/M$89</f>
        <v>31.431916934497313</v>
      </c>
      <c r="N289" s="32">
        <f t="shared" si="210"/>
        <v>15.227076978002259</v>
      </c>
      <c r="O289" s="32">
        <f t="shared" si="210"/>
        <v>13.445360211025484</v>
      </c>
      <c r="P289" s="32">
        <f t="shared" si="210"/>
        <v>13.305234572163595</v>
      </c>
      <c r="Q289" s="32">
        <f t="shared" si="210"/>
        <v>28.072395515570832</v>
      </c>
      <c r="R289" s="32">
        <f t="shared" si="210"/>
        <v>50.141299031953864</v>
      </c>
      <c r="S289" s="32">
        <f t="shared" si="209"/>
        <v>34.175072149400698</v>
      </c>
      <c r="T289" s="32">
        <f t="shared" si="209"/>
        <v>31.488617671500055</v>
      </c>
      <c r="U289" s="32">
        <f t="shared" si="209"/>
        <v>50.935400451191292</v>
      </c>
    </row>
    <row r="290" spans="1:21" x14ac:dyDescent="0.35">
      <c r="A290" s="19" t="s">
        <v>134</v>
      </c>
      <c r="B290" s="390"/>
      <c r="C290" s="20" t="s">
        <v>61</v>
      </c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</row>
    <row r="291" spans="1:21" x14ac:dyDescent="0.35">
      <c r="A291" s="19" t="s">
        <v>134</v>
      </c>
      <c r="B291" s="390"/>
      <c r="C291" s="20" t="s">
        <v>62</v>
      </c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</row>
    <row r="292" spans="1:21" x14ac:dyDescent="0.35">
      <c r="A292" s="19" t="s">
        <v>134</v>
      </c>
      <c r="B292" s="391"/>
      <c r="C292" s="27" t="s">
        <v>63</v>
      </c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</row>
    <row r="293" spans="1:21" x14ac:dyDescent="0.35">
      <c r="A293" s="19" t="s">
        <v>134</v>
      </c>
      <c r="B293" s="393" t="s">
        <v>1</v>
      </c>
      <c r="C293" s="28" t="s">
        <v>59</v>
      </c>
      <c r="D293" s="56"/>
      <c r="E293" s="56"/>
      <c r="F293" s="56"/>
      <c r="G293" s="56"/>
      <c r="H293" s="56"/>
      <c r="I293" s="56"/>
      <c r="J293" s="56"/>
      <c r="K293" s="56"/>
      <c r="L293" s="56"/>
      <c r="M293" s="56">
        <f t="shared" ref="M293:R293" si="211">(M49/M$88)/M$89</f>
        <v>13.968364333719391</v>
      </c>
      <c r="N293" s="56">
        <f t="shared" si="211"/>
        <v>9.9021767171331181</v>
      </c>
      <c r="O293" s="56">
        <f t="shared" si="211"/>
        <v>15.201299826109576</v>
      </c>
      <c r="P293" s="56">
        <f t="shared" si="211"/>
        <v>19.84221632886624</v>
      </c>
      <c r="Q293" s="56">
        <f t="shared" si="211"/>
        <v>26.638851045800848</v>
      </c>
      <c r="R293" s="56">
        <f t="shared" si="211"/>
        <v>26.394602036439949</v>
      </c>
      <c r="S293" s="56">
        <f t="shared" ref="S293:U294" si="212">(S49/S$88)/S$89</f>
        <v>18.693825460073477</v>
      </c>
      <c r="T293" s="56">
        <f t="shared" si="212"/>
        <v>18.227942785372523</v>
      </c>
      <c r="U293" s="56">
        <f t="shared" si="212"/>
        <v>16.79639046966421</v>
      </c>
    </row>
    <row r="294" spans="1:21" x14ac:dyDescent="0.35">
      <c r="A294" s="19" t="s">
        <v>134</v>
      </c>
      <c r="B294" s="390"/>
      <c r="C294" s="20" t="s">
        <v>60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>
        <f t="shared" ref="M294:R294" si="213">(M50/M$88)/M$89</f>
        <v>13.968364333719391</v>
      </c>
      <c r="N294" s="32">
        <f t="shared" si="213"/>
        <v>9.9021767171331181</v>
      </c>
      <c r="O294" s="32">
        <f t="shared" si="213"/>
        <v>15.201299826109576</v>
      </c>
      <c r="P294" s="32">
        <f t="shared" si="213"/>
        <v>19.84221632886624</v>
      </c>
      <c r="Q294" s="32">
        <f t="shared" si="213"/>
        <v>26.638851045800848</v>
      </c>
      <c r="R294" s="32">
        <f t="shared" si="213"/>
        <v>26.394602036439949</v>
      </c>
      <c r="S294" s="32">
        <f t="shared" si="212"/>
        <v>18.693825460073477</v>
      </c>
      <c r="T294" s="32">
        <f t="shared" si="212"/>
        <v>18.227942785372523</v>
      </c>
      <c r="U294" s="32">
        <f t="shared" si="212"/>
        <v>16.79639046966421</v>
      </c>
    </row>
    <row r="295" spans="1:21" x14ac:dyDescent="0.35">
      <c r="A295" s="19" t="s">
        <v>134</v>
      </c>
      <c r="B295" s="390"/>
      <c r="C295" s="20" t="s">
        <v>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</row>
    <row r="296" spans="1:21" x14ac:dyDescent="0.35">
      <c r="A296" s="19" t="s">
        <v>134</v>
      </c>
      <c r="B296" s="390"/>
      <c r="C296" s="20" t="s">
        <v>62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</row>
    <row r="297" spans="1:21" x14ac:dyDescent="0.35">
      <c r="A297" s="19" t="s">
        <v>134</v>
      </c>
      <c r="B297" s="391"/>
      <c r="C297" s="27" t="s">
        <v>63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x14ac:dyDescent="0.35">
      <c r="A298" s="19" t="s">
        <v>134</v>
      </c>
      <c r="B298" s="393" t="s">
        <v>166</v>
      </c>
      <c r="C298" s="28" t="s">
        <v>59</v>
      </c>
      <c r="D298" s="56"/>
      <c r="E298" s="56"/>
      <c r="F298" s="56"/>
      <c r="G298" s="56"/>
      <c r="H298" s="56"/>
      <c r="I298" s="56"/>
      <c r="J298" s="56"/>
      <c r="K298" s="56"/>
      <c r="L298" s="56"/>
      <c r="M298" s="56">
        <f t="shared" ref="M298:R298" si="214">(M54/M$88)/M$89</f>
        <v>0</v>
      </c>
      <c r="N298" s="56">
        <f t="shared" si="214"/>
        <v>0</v>
      </c>
      <c r="O298" s="56">
        <f t="shared" si="214"/>
        <v>0</v>
      </c>
      <c r="P298" s="56">
        <f t="shared" si="214"/>
        <v>0</v>
      </c>
      <c r="Q298" s="56">
        <f t="shared" si="214"/>
        <v>0</v>
      </c>
      <c r="R298" s="56">
        <f t="shared" si="214"/>
        <v>0</v>
      </c>
      <c r="S298" s="56">
        <f>(S54/S$88)/S$89</f>
        <v>0</v>
      </c>
      <c r="T298" s="56">
        <f>(T54/T$88)/T$89</f>
        <v>0</v>
      </c>
      <c r="U298" s="56">
        <f>(U54/U$88)/U$89</f>
        <v>0</v>
      </c>
    </row>
    <row r="299" spans="1:21" x14ac:dyDescent="0.35">
      <c r="A299" s="19" t="s">
        <v>134</v>
      </c>
      <c r="B299" s="390"/>
      <c r="C299" s="20" t="s">
        <v>60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</row>
    <row r="300" spans="1:21" x14ac:dyDescent="0.35">
      <c r="A300" s="19" t="s">
        <v>134</v>
      </c>
      <c r="B300" s="390"/>
      <c r="C300" s="20" t="s">
        <v>61</v>
      </c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</row>
    <row r="301" spans="1:21" x14ac:dyDescent="0.35">
      <c r="A301" s="19" t="s">
        <v>134</v>
      </c>
      <c r="B301" s="390"/>
      <c r="C301" s="20" t="s">
        <v>62</v>
      </c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</row>
    <row r="302" spans="1:21" x14ac:dyDescent="0.35">
      <c r="A302" s="19" t="s">
        <v>134</v>
      </c>
      <c r="B302" s="391"/>
      <c r="C302" s="27" t="s">
        <v>63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</row>
    <row r="303" spans="1:21" x14ac:dyDescent="0.35">
      <c r="A303" s="19" t="s">
        <v>134</v>
      </c>
      <c r="B303" s="393" t="s">
        <v>11</v>
      </c>
      <c r="C303" s="28" t="s">
        <v>59</v>
      </c>
      <c r="D303" s="56"/>
      <c r="E303" s="56"/>
      <c r="F303" s="56"/>
      <c r="G303" s="56"/>
      <c r="H303" s="56"/>
      <c r="I303" s="56"/>
      <c r="J303" s="56"/>
      <c r="K303" s="56"/>
      <c r="L303" s="56"/>
      <c r="M303" s="56">
        <f t="shared" ref="M303:R303" si="215">(M59/M$88)/M$89</f>
        <v>22.037715112764385</v>
      </c>
      <c r="N303" s="56">
        <f t="shared" si="215"/>
        <v>21.899105663735803</v>
      </c>
      <c r="O303" s="56">
        <f t="shared" si="215"/>
        <v>20.083188982161687</v>
      </c>
      <c r="P303" s="56">
        <f t="shared" si="215"/>
        <v>45.322005624827305</v>
      </c>
      <c r="Q303" s="56">
        <f t="shared" si="215"/>
        <v>37.468837035769795</v>
      </c>
      <c r="R303" s="56">
        <f t="shared" si="215"/>
        <v>79.693028601197568</v>
      </c>
      <c r="S303" s="56">
        <f t="shared" ref="S303:U304" si="216">(S59/S$88)/S$89</f>
        <v>64.603707752294028</v>
      </c>
      <c r="T303" s="56">
        <f t="shared" si="216"/>
        <v>26.158115189148312</v>
      </c>
      <c r="U303" s="56">
        <f t="shared" si="216"/>
        <v>33.293117855842894</v>
      </c>
    </row>
    <row r="304" spans="1:21" x14ac:dyDescent="0.35">
      <c r="A304" s="19" t="s">
        <v>134</v>
      </c>
      <c r="B304" s="390"/>
      <c r="C304" s="20" t="s">
        <v>60</v>
      </c>
      <c r="D304" s="32"/>
      <c r="E304" s="32"/>
      <c r="F304" s="32"/>
      <c r="G304" s="32"/>
      <c r="H304" s="32"/>
      <c r="I304" s="32"/>
      <c r="J304" s="32"/>
      <c r="K304" s="32"/>
      <c r="L304" s="32"/>
      <c r="M304" s="32">
        <f t="shared" ref="M304:R304" si="217">(M60/M$88)/M$89</f>
        <v>22.037715112764385</v>
      </c>
      <c r="N304" s="32">
        <f t="shared" si="217"/>
        <v>21.899105663735803</v>
      </c>
      <c r="O304" s="32">
        <f t="shared" si="217"/>
        <v>20.083188982161687</v>
      </c>
      <c r="P304" s="32">
        <f t="shared" si="217"/>
        <v>45.322005624827305</v>
      </c>
      <c r="Q304" s="32">
        <f t="shared" si="217"/>
        <v>37.468837035769795</v>
      </c>
      <c r="R304" s="32">
        <f t="shared" si="217"/>
        <v>79.693028601197568</v>
      </c>
      <c r="S304" s="32">
        <f t="shared" si="216"/>
        <v>64.603707752294028</v>
      </c>
      <c r="T304" s="32">
        <f t="shared" si="216"/>
        <v>26.158115189148312</v>
      </c>
      <c r="U304" s="32">
        <f t="shared" si="216"/>
        <v>33.293117855842894</v>
      </c>
    </row>
    <row r="305" spans="1:21" x14ac:dyDescent="0.35">
      <c r="A305" s="19" t="s">
        <v>134</v>
      </c>
      <c r="B305" s="390"/>
      <c r="C305" s="20" t="s">
        <v>61</v>
      </c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</row>
    <row r="306" spans="1:21" x14ac:dyDescent="0.35">
      <c r="A306" s="19" t="s">
        <v>134</v>
      </c>
      <c r="B306" s="390"/>
      <c r="C306" s="20" t="s">
        <v>62</v>
      </c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</row>
    <row r="307" spans="1:21" x14ac:dyDescent="0.35">
      <c r="A307" s="19" t="s">
        <v>134</v>
      </c>
      <c r="B307" s="391"/>
      <c r="C307" s="27" t="s">
        <v>63</v>
      </c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</row>
    <row r="308" spans="1:21" x14ac:dyDescent="0.35">
      <c r="A308" s="19" t="s">
        <v>134</v>
      </c>
      <c r="B308" s="393" t="s">
        <v>12</v>
      </c>
      <c r="C308" s="28" t="s">
        <v>59</v>
      </c>
      <c r="D308" s="56"/>
      <c r="E308" s="56"/>
      <c r="F308" s="56"/>
      <c r="G308" s="56"/>
      <c r="H308" s="56"/>
      <c r="I308" s="56"/>
      <c r="J308" s="56"/>
      <c r="K308" s="56"/>
      <c r="L308" s="56"/>
      <c r="M308" s="56">
        <f t="shared" ref="M308:R308" si="218">(M64/M$88)/M$89</f>
        <v>8.591947320938992</v>
      </c>
      <c r="N308" s="56">
        <f t="shared" si="218"/>
        <v>15.851956250223351</v>
      </c>
      <c r="O308" s="56">
        <f t="shared" si="218"/>
        <v>19.147700185942938</v>
      </c>
      <c r="P308" s="56">
        <f t="shared" si="218"/>
        <v>20.275312932984704</v>
      </c>
      <c r="Q308" s="56">
        <f t="shared" si="218"/>
        <v>15.446986168831415</v>
      </c>
      <c r="R308" s="56">
        <f t="shared" si="218"/>
        <v>13.588631467887556</v>
      </c>
      <c r="S308" s="56">
        <f t="shared" ref="S308:U309" si="219">(S64/S$88)/S$89</f>
        <v>5.3203423329974662</v>
      </c>
      <c r="T308" s="56">
        <f t="shared" si="219"/>
        <v>5.496537865093269</v>
      </c>
      <c r="U308" s="56">
        <f t="shared" si="219"/>
        <v>4.1000745312744504</v>
      </c>
    </row>
    <row r="309" spans="1:21" x14ac:dyDescent="0.35">
      <c r="A309" s="19" t="s">
        <v>134</v>
      </c>
      <c r="B309" s="390"/>
      <c r="C309" s="20" t="s">
        <v>60</v>
      </c>
      <c r="D309" s="32"/>
      <c r="E309" s="32"/>
      <c r="F309" s="32"/>
      <c r="G309" s="32"/>
      <c r="H309" s="32"/>
      <c r="I309" s="32"/>
      <c r="J309" s="32"/>
      <c r="K309" s="32"/>
      <c r="L309" s="32"/>
      <c r="M309" s="32">
        <f t="shared" ref="M309:R309" si="220">(M65/M$88)/M$89</f>
        <v>8.591947320938992</v>
      </c>
      <c r="N309" s="32">
        <f t="shared" si="220"/>
        <v>15.851956250223351</v>
      </c>
      <c r="O309" s="32">
        <f t="shared" si="220"/>
        <v>19.147700185942938</v>
      </c>
      <c r="P309" s="32">
        <f t="shared" si="220"/>
        <v>20.275312932984704</v>
      </c>
      <c r="Q309" s="32">
        <f t="shared" si="220"/>
        <v>15.446986168831415</v>
      </c>
      <c r="R309" s="32">
        <f t="shared" si="220"/>
        <v>13.588631467887556</v>
      </c>
      <c r="S309" s="32">
        <f t="shared" si="219"/>
        <v>5.3203423329974662</v>
      </c>
      <c r="T309" s="32">
        <f t="shared" si="219"/>
        <v>5.496537865093269</v>
      </c>
      <c r="U309" s="32">
        <f t="shared" si="219"/>
        <v>4.1000745312744504</v>
      </c>
    </row>
    <row r="310" spans="1:21" x14ac:dyDescent="0.35">
      <c r="A310" s="19" t="s">
        <v>134</v>
      </c>
      <c r="B310" s="390"/>
      <c r="C310" s="20" t="s">
        <v>61</v>
      </c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</row>
    <row r="311" spans="1:21" x14ac:dyDescent="0.35">
      <c r="A311" s="19" t="s">
        <v>134</v>
      </c>
      <c r="B311" s="390"/>
      <c r="C311" s="20" t="s">
        <v>62</v>
      </c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</row>
    <row r="312" spans="1:21" ht="15" thickBot="1" x14ac:dyDescent="0.4">
      <c r="A312" s="19" t="s">
        <v>134</v>
      </c>
      <c r="B312" s="394"/>
      <c r="C312" s="69" t="s">
        <v>63</v>
      </c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</row>
    <row r="313" spans="1:21" x14ac:dyDescent="0.35">
      <c r="A313" s="19" t="s">
        <v>134</v>
      </c>
      <c r="B313" s="388" t="s">
        <v>64</v>
      </c>
      <c r="C313" s="17" t="s">
        <v>59</v>
      </c>
      <c r="D313" s="32"/>
      <c r="E313" s="32"/>
      <c r="F313" s="32"/>
      <c r="G313" s="32"/>
      <c r="H313" s="32"/>
      <c r="I313" s="32"/>
      <c r="J313" s="32"/>
      <c r="K313" s="32"/>
      <c r="L313" s="32"/>
      <c r="M313" s="32">
        <f t="shared" ref="M313:R313" si="221">(M69/M$88)/M$89</f>
        <v>35.987033661457907</v>
      </c>
      <c r="N313" s="32">
        <f t="shared" si="221"/>
        <v>74.95490667828355</v>
      </c>
      <c r="O313" s="32">
        <f t="shared" si="221"/>
        <v>66.79378461086236</v>
      </c>
      <c r="P313" s="32">
        <f t="shared" si="221"/>
        <v>65.641878184308098</v>
      </c>
      <c r="Q313" s="32">
        <f t="shared" si="221"/>
        <v>90.216645769110727</v>
      </c>
      <c r="R313" s="32">
        <f t="shared" si="221"/>
        <v>113.62338931907553</v>
      </c>
      <c r="S313" s="32">
        <f t="shared" ref="S313:U314" si="222">(S69/S$88)/S$89</f>
        <v>97.915636411288546</v>
      </c>
      <c r="T313" s="32">
        <f t="shared" si="222"/>
        <v>0</v>
      </c>
      <c r="U313" s="32">
        <f t="shared" si="222"/>
        <v>0</v>
      </c>
    </row>
    <row r="314" spans="1:21" x14ac:dyDescent="0.35">
      <c r="A314" s="19" t="s">
        <v>134</v>
      </c>
      <c r="B314" s="388"/>
      <c r="C314" s="20" t="s">
        <v>60</v>
      </c>
      <c r="D314" s="32"/>
      <c r="E314" s="32"/>
      <c r="F314" s="32"/>
      <c r="G314" s="32"/>
      <c r="H314" s="32"/>
      <c r="I314" s="32"/>
      <c r="J314" s="32"/>
      <c r="K314" s="32"/>
      <c r="L314" s="32"/>
      <c r="M314" s="32">
        <f t="shared" ref="M314:R314" si="223">(M70/M$88)/M$89</f>
        <v>35.987033661457907</v>
      </c>
      <c r="N314" s="32">
        <f t="shared" si="223"/>
        <v>74.95490667828355</v>
      </c>
      <c r="O314" s="32">
        <f t="shared" si="223"/>
        <v>66.79378461086236</v>
      </c>
      <c r="P314" s="32">
        <f t="shared" si="223"/>
        <v>65.641878184308098</v>
      </c>
      <c r="Q314" s="32">
        <f t="shared" si="223"/>
        <v>90.216645769110727</v>
      </c>
      <c r="R314" s="32">
        <f t="shared" si="223"/>
        <v>113.62338931907553</v>
      </c>
      <c r="S314" s="32">
        <f t="shared" si="222"/>
        <v>97.915636411288546</v>
      </c>
      <c r="T314" s="32">
        <f t="shared" si="222"/>
        <v>0</v>
      </c>
      <c r="U314" s="32">
        <f t="shared" si="222"/>
        <v>0</v>
      </c>
    </row>
    <row r="315" spans="1:21" x14ac:dyDescent="0.35">
      <c r="A315" s="19" t="s">
        <v>134</v>
      </c>
      <c r="B315" s="388"/>
      <c r="C315" s="20" t="s">
        <v>61</v>
      </c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</row>
    <row r="316" spans="1:21" x14ac:dyDescent="0.35">
      <c r="A316" s="19" t="s">
        <v>134</v>
      </c>
      <c r="B316" s="388"/>
      <c r="C316" s="20" t="s">
        <v>62</v>
      </c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</row>
    <row r="317" spans="1:21" x14ac:dyDescent="0.35">
      <c r="A317" s="19" t="s">
        <v>134</v>
      </c>
      <c r="B317" s="392"/>
      <c r="C317" s="26" t="s">
        <v>63</v>
      </c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</row>
    <row r="318" spans="1:21" x14ac:dyDescent="0.35">
      <c r="A318" s="19" t="s">
        <v>134</v>
      </c>
      <c r="B318" s="393" t="s">
        <v>65</v>
      </c>
      <c r="C318" s="28" t="s">
        <v>59</v>
      </c>
      <c r="D318" s="56"/>
      <c r="E318" s="56"/>
      <c r="F318" s="56"/>
      <c r="G318" s="56"/>
      <c r="H318" s="56"/>
      <c r="I318" s="56"/>
      <c r="J318" s="56"/>
      <c r="K318" s="56"/>
      <c r="L318" s="56"/>
      <c r="M318" s="56">
        <f t="shared" ref="M318:R318" si="224">(M74/M$88)/M$89</f>
        <v>1.0718796417001013</v>
      </c>
      <c r="N318" s="56">
        <f t="shared" si="224"/>
        <v>9.0248692152314884</v>
      </c>
      <c r="O318" s="56">
        <f t="shared" si="224"/>
        <v>41.422120143103072</v>
      </c>
      <c r="P318" s="56">
        <f t="shared" si="224"/>
        <v>53.977958318824314</v>
      </c>
      <c r="Q318" s="56">
        <f t="shared" si="224"/>
        <v>69.904065251478244</v>
      </c>
      <c r="R318" s="56">
        <f t="shared" si="224"/>
        <v>101.08206549646727</v>
      </c>
      <c r="S318" s="56">
        <f t="shared" ref="S318:U319" si="225">(S74/S$88)/S$89</f>
        <v>96.366673390717494</v>
      </c>
      <c r="T318" s="56">
        <f t="shared" si="225"/>
        <v>98.508475315973882</v>
      </c>
      <c r="U318" s="56">
        <f t="shared" si="225"/>
        <v>83.090897150991381</v>
      </c>
    </row>
    <row r="319" spans="1:21" x14ac:dyDescent="0.35">
      <c r="A319" s="19" t="s">
        <v>134</v>
      </c>
      <c r="B319" s="390"/>
      <c r="C319" s="20" t="s">
        <v>60</v>
      </c>
      <c r="D319" s="32"/>
      <c r="E319" s="32"/>
      <c r="F319" s="32"/>
      <c r="G319" s="32"/>
      <c r="H319" s="32"/>
      <c r="I319" s="32"/>
      <c r="J319" s="32"/>
      <c r="K319" s="32"/>
      <c r="L319" s="32"/>
      <c r="M319" s="32">
        <f t="shared" ref="M319:R319" si="226">(M75/M$88)/M$89</f>
        <v>1.0718796417001013</v>
      </c>
      <c r="N319" s="32">
        <f t="shared" si="226"/>
        <v>9.0248692152314884</v>
      </c>
      <c r="O319" s="32">
        <f t="shared" si="226"/>
        <v>41.422120143103072</v>
      </c>
      <c r="P319" s="32">
        <f t="shared" si="226"/>
        <v>53.977958318824314</v>
      </c>
      <c r="Q319" s="32">
        <f t="shared" si="226"/>
        <v>69.904065251478244</v>
      </c>
      <c r="R319" s="32">
        <f t="shared" si="226"/>
        <v>101.08206549646727</v>
      </c>
      <c r="S319" s="32">
        <f t="shared" si="225"/>
        <v>97.252534444201871</v>
      </c>
      <c r="T319" s="32">
        <f t="shared" si="225"/>
        <v>0</v>
      </c>
      <c r="U319" s="32">
        <f t="shared" si="225"/>
        <v>0</v>
      </c>
    </row>
    <row r="320" spans="1:21" x14ac:dyDescent="0.35">
      <c r="A320" s="19" t="s">
        <v>134</v>
      </c>
      <c r="B320" s="390"/>
      <c r="C320" s="20" t="s">
        <v>61</v>
      </c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</row>
    <row r="321" spans="1:21" x14ac:dyDescent="0.35">
      <c r="A321" s="19" t="s">
        <v>134</v>
      </c>
      <c r="B321" s="390"/>
      <c r="C321" s="20" t="s">
        <v>62</v>
      </c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</row>
    <row r="322" spans="1:21" x14ac:dyDescent="0.35">
      <c r="A322" s="19" t="s">
        <v>134</v>
      </c>
      <c r="B322" s="391"/>
      <c r="C322" s="27" t="s">
        <v>63</v>
      </c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</row>
    <row r="323" spans="1:21" x14ac:dyDescent="0.35">
      <c r="A323" s="19" t="s">
        <v>134</v>
      </c>
      <c r="B323" s="388" t="s">
        <v>94</v>
      </c>
      <c r="C323" s="28" t="s">
        <v>59</v>
      </c>
      <c r="D323" s="32"/>
      <c r="E323" s="32"/>
      <c r="F323" s="32"/>
      <c r="G323" s="32"/>
      <c r="H323" s="32"/>
      <c r="I323" s="32"/>
      <c r="J323" s="32"/>
      <c r="K323" s="32"/>
      <c r="L323" s="32"/>
      <c r="M323" s="32">
        <f t="shared" ref="M323:R323" si="227">(M79/M$88)/M$89</f>
        <v>15.023339128082663</v>
      </c>
      <c r="N323" s="32">
        <f t="shared" si="227"/>
        <v>38.610688409276925</v>
      </c>
      <c r="O323" s="32">
        <f t="shared" si="227"/>
        <v>17.23647981176709</v>
      </c>
      <c r="P323" s="32">
        <f t="shared" si="227"/>
        <v>18.174884948003122</v>
      </c>
      <c r="Q323" s="32">
        <f t="shared" si="227"/>
        <v>8.1713401652149997</v>
      </c>
      <c r="R323" s="32">
        <f t="shared" si="227"/>
        <v>14.269948972473776</v>
      </c>
      <c r="S323" s="32">
        <f t="shared" ref="S323:U324" si="228">(S79/S$88)/S$89</f>
        <v>5.9753504597087757</v>
      </c>
      <c r="T323" s="32">
        <f t="shared" si="228"/>
        <v>83.755976662573644</v>
      </c>
      <c r="U323" s="32">
        <f t="shared" si="228"/>
        <v>73.011598120923267</v>
      </c>
    </row>
    <row r="324" spans="1:21" x14ac:dyDescent="0.35">
      <c r="A324" s="19" t="s">
        <v>134</v>
      </c>
      <c r="B324" s="388"/>
      <c r="C324" s="20" t="s">
        <v>60</v>
      </c>
      <c r="D324" s="32"/>
      <c r="E324" s="32"/>
      <c r="F324" s="32"/>
      <c r="G324" s="32"/>
      <c r="H324" s="32"/>
      <c r="I324" s="32"/>
      <c r="J324" s="32"/>
      <c r="K324" s="32"/>
      <c r="L324" s="32"/>
      <c r="M324" s="32">
        <f t="shared" ref="M324:R324" si="229">(M80/M$88)/M$89</f>
        <v>15.023339128082663</v>
      </c>
      <c r="N324" s="32">
        <f t="shared" si="229"/>
        <v>38.610688409276925</v>
      </c>
      <c r="O324" s="32">
        <f t="shared" si="229"/>
        <v>17.23647981176709</v>
      </c>
      <c r="P324" s="32">
        <f t="shared" si="229"/>
        <v>18.174884948003122</v>
      </c>
      <c r="Q324" s="32">
        <f t="shared" si="229"/>
        <v>8.1713401652149997</v>
      </c>
      <c r="R324" s="32">
        <f t="shared" si="229"/>
        <v>14.269948972473776</v>
      </c>
      <c r="S324" s="32">
        <f t="shared" si="228"/>
        <v>5.9753504597087757</v>
      </c>
      <c r="T324" s="32">
        <f t="shared" si="228"/>
        <v>83.755976662573644</v>
      </c>
      <c r="U324" s="32">
        <f t="shared" si="228"/>
        <v>73.011598120923267</v>
      </c>
    </row>
    <row r="325" spans="1:21" x14ac:dyDescent="0.35">
      <c r="A325" s="19" t="s">
        <v>134</v>
      </c>
      <c r="B325" s="388"/>
      <c r="C325" s="20" t="s">
        <v>61</v>
      </c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</row>
    <row r="326" spans="1:21" x14ac:dyDescent="0.35">
      <c r="A326" s="19" t="s">
        <v>134</v>
      </c>
      <c r="B326" s="388"/>
      <c r="C326" s="20" t="s">
        <v>62</v>
      </c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</row>
    <row r="327" spans="1:21" x14ac:dyDescent="0.35">
      <c r="A327" s="19" t="s">
        <v>134</v>
      </c>
      <c r="B327" s="389"/>
      <c r="C327" s="25" t="s">
        <v>63</v>
      </c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</row>
    <row r="328" spans="1:21" x14ac:dyDescent="0.35">
      <c r="A328" s="19" t="s">
        <v>134</v>
      </c>
    </row>
    <row r="329" spans="1:21" x14ac:dyDescent="0.35">
      <c r="A329" s="19" t="s">
        <v>134</v>
      </c>
    </row>
    <row r="330" spans="1:21" x14ac:dyDescent="0.35">
      <c r="A330" s="19" t="s">
        <v>134</v>
      </c>
      <c r="B330" s="22" t="s">
        <v>101</v>
      </c>
      <c r="C330" s="22" t="s">
        <v>58</v>
      </c>
      <c r="D330" s="230">
        <v>1999</v>
      </c>
      <c r="E330" s="230">
        <v>2000</v>
      </c>
      <c r="F330" s="230">
        <v>2001</v>
      </c>
      <c r="G330" s="230">
        <v>2002</v>
      </c>
      <c r="H330" s="230">
        <v>2003</v>
      </c>
      <c r="I330" s="230">
        <v>2004</v>
      </c>
      <c r="J330" s="230">
        <v>2005</v>
      </c>
      <c r="K330" s="230">
        <v>2006</v>
      </c>
      <c r="L330" s="230">
        <v>2007</v>
      </c>
      <c r="M330" s="230">
        <v>2008</v>
      </c>
      <c r="N330" s="230">
        <v>2009</v>
      </c>
      <c r="O330" s="230">
        <v>2010</v>
      </c>
      <c r="P330" s="230">
        <v>2011</v>
      </c>
      <c r="Q330" s="230">
        <v>2012</v>
      </c>
      <c r="R330" s="230">
        <v>2013</v>
      </c>
      <c r="S330" s="230">
        <v>2014</v>
      </c>
      <c r="T330" s="230">
        <v>2015</v>
      </c>
      <c r="U330" s="230">
        <v>2016</v>
      </c>
    </row>
    <row r="331" spans="1:21" x14ac:dyDescent="0.35">
      <c r="A331" s="19" t="s">
        <v>134</v>
      </c>
      <c r="B331" s="385" t="s">
        <v>0</v>
      </c>
      <c r="C331" s="260" t="s">
        <v>125</v>
      </c>
      <c r="D331" s="77"/>
      <c r="E331" s="86">
        <f t="shared" ref="E331:R331" si="230">(E8/E$90)*100</f>
        <v>17.706398598484338</v>
      </c>
      <c r="F331" s="86">
        <f t="shared" si="230"/>
        <v>22.56579654335961</v>
      </c>
      <c r="G331" s="86">
        <f t="shared" si="230"/>
        <v>21.198967293859187</v>
      </c>
      <c r="H331" s="86">
        <f t="shared" si="230"/>
        <v>20.501273360086042</v>
      </c>
      <c r="I331" s="86">
        <f t="shared" si="230"/>
        <v>34.905595115337555</v>
      </c>
      <c r="J331" s="86">
        <f t="shared" si="230"/>
        <v>18.718544285928296</v>
      </c>
      <c r="K331" s="86">
        <f t="shared" si="230"/>
        <v>18.415506430336766</v>
      </c>
      <c r="L331" s="86">
        <f t="shared" si="230"/>
        <v>24.700579792102506</v>
      </c>
      <c r="M331" s="86">
        <f t="shared" si="230"/>
        <v>31.49227283686168</v>
      </c>
      <c r="N331" s="86">
        <f t="shared" si="230"/>
        <v>29.91580879755417</v>
      </c>
      <c r="O331" s="86">
        <f t="shared" si="230"/>
        <v>35.818959661087398</v>
      </c>
      <c r="P331" s="86">
        <f t="shared" si="230"/>
        <v>28.386320243231655</v>
      </c>
      <c r="Q331" s="86">
        <f t="shared" si="230"/>
        <v>28.954829012835553</v>
      </c>
      <c r="R331" s="86">
        <f t="shared" si="230"/>
        <v>33.700930891074385</v>
      </c>
      <c r="S331" s="86">
        <f t="shared" ref="S331:U332" si="231">(S8/S$90)*100</f>
        <v>31.492883555645179</v>
      </c>
      <c r="T331" s="86">
        <f t="shared" si="231"/>
        <v>26.650280927320498</v>
      </c>
      <c r="U331" s="86">
        <f t="shared" si="231"/>
        <v>26.707089363745389</v>
      </c>
    </row>
    <row r="332" spans="1:21" ht="15" customHeight="1" x14ac:dyDescent="0.35">
      <c r="A332" s="19" t="s">
        <v>134</v>
      </c>
      <c r="B332" s="386"/>
      <c r="C332" s="260" t="s">
        <v>124</v>
      </c>
      <c r="D332" s="86"/>
      <c r="E332" s="86">
        <f t="shared" ref="E332:R347" si="232">(E9/E$90)*100</f>
        <v>16.733585694087562</v>
      </c>
      <c r="F332" s="86">
        <f t="shared" si="232"/>
        <v>25.564618536486762</v>
      </c>
      <c r="G332" s="86">
        <f t="shared" si="232"/>
        <v>21.833995174243725</v>
      </c>
      <c r="H332" s="86">
        <f t="shared" si="232"/>
        <v>18.976463511076986</v>
      </c>
      <c r="I332" s="86">
        <f t="shared" si="232"/>
        <v>32.151624839334147</v>
      </c>
      <c r="J332" s="86">
        <f t="shared" si="232"/>
        <v>17.351287721283786</v>
      </c>
      <c r="K332" s="86">
        <f t="shared" si="232"/>
        <v>16.069574281191244</v>
      </c>
      <c r="L332" s="86">
        <f t="shared" si="232"/>
        <v>22.855057942470918</v>
      </c>
      <c r="M332" s="86">
        <f t="shared" si="232"/>
        <v>26.160427178997665</v>
      </c>
      <c r="N332" s="86">
        <f t="shared" si="232"/>
        <v>24.238008932003645</v>
      </c>
      <c r="O332" s="86">
        <f t="shared" si="232"/>
        <v>28.763970834916876</v>
      </c>
      <c r="P332" s="86">
        <f t="shared" si="232"/>
        <v>22.642492751882937</v>
      </c>
      <c r="Q332" s="86">
        <f t="shared" si="232"/>
        <v>23.916968536654441</v>
      </c>
      <c r="R332" s="86">
        <f t="shared" si="232"/>
        <v>25.579385644632424</v>
      </c>
      <c r="S332" s="86">
        <f t="shared" si="231"/>
        <v>25.15482054788799</v>
      </c>
      <c r="T332" s="86">
        <f t="shared" si="231"/>
        <v>20.375238334453154</v>
      </c>
      <c r="U332" s="86">
        <f t="shared" si="231"/>
        <v>22.030853848503778</v>
      </c>
    </row>
    <row r="333" spans="1:21" ht="15" customHeight="1" x14ac:dyDescent="0.35">
      <c r="A333" s="19" t="s">
        <v>134</v>
      </c>
      <c r="B333" s="386"/>
      <c r="C333" s="95" t="s">
        <v>126</v>
      </c>
      <c r="D333" s="86"/>
      <c r="E333" s="86">
        <f t="shared" si="232"/>
        <v>0</v>
      </c>
      <c r="F333" s="86">
        <f t="shared" si="232"/>
        <v>0</v>
      </c>
      <c r="G333" s="86">
        <f t="shared" si="232"/>
        <v>0</v>
      </c>
      <c r="H333" s="86">
        <f t="shared" si="232"/>
        <v>0</v>
      </c>
      <c r="I333" s="86">
        <f t="shared" si="232"/>
        <v>0</v>
      </c>
      <c r="J333" s="86">
        <f t="shared" si="232"/>
        <v>0</v>
      </c>
      <c r="K333" s="86">
        <f t="shared" si="232"/>
        <v>0</v>
      </c>
      <c r="L333" s="86">
        <f t="shared" si="232"/>
        <v>0</v>
      </c>
      <c r="M333" s="86">
        <f t="shared" si="232"/>
        <v>9.831189653600477</v>
      </c>
      <c r="N333" s="86">
        <f t="shared" si="232"/>
        <v>15.589431210480351</v>
      </c>
      <c r="O333" s="86">
        <f t="shared" si="232"/>
        <v>15.575141174936787</v>
      </c>
      <c r="P333" s="86">
        <f t="shared" si="232"/>
        <v>15.316628412208372</v>
      </c>
      <c r="Q333" s="86">
        <f t="shared" si="232"/>
        <v>17.016803718568124</v>
      </c>
      <c r="R333" s="86">
        <f t="shared" si="232"/>
        <v>19.478676131059679</v>
      </c>
      <c r="S333" s="86">
        <f t="shared" ref="S333:T393" si="233">(S10/S$90)*100</f>
        <v>15.361047219591395</v>
      </c>
      <c r="T333" s="86">
        <f t="shared" si="233"/>
        <v>13.819207301607747</v>
      </c>
      <c r="U333" s="86">
        <f t="shared" ref="U333" si="234">(U10/U$90)*100</f>
        <v>14.924182667358588</v>
      </c>
    </row>
    <row r="334" spans="1:21" ht="15" customHeight="1" x14ac:dyDescent="0.35">
      <c r="A334" s="19" t="s">
        <v>134</v>
      </c>
      <c r="B334" s="386"/>
      <c r="C334" s="260" t="s">
        <v>123</v>
      </c>
      <c r="D334" s="76"/>
      <c r="E334" s="76">
        <f t="shared" si="232"/>
        <v>15.758169621984001</v>
      </c>
      <c r="F334" s="76">
        <f t="shared" si="232"/>
        <v>19.675560946027897</v>
      </c>
      <c r="G334" s="76">
        <f t="shared" si="232"/>
        <v>17.361791916896607</v>
      </c>
      <c r="H334" s="76">
        <f t="shared" si="232"/>
        <v>17.307195992105662</v>
      </c>
      <c r="I334" s="76">
        <f t="shared" si="232"/>
        <v>29.749706293162497</v>
      </c>
      <c r="J334" s="76">
        <f t="shared" si="232"/>
        <v>15.583603991816815</v>
      </c>
      <c r="K334" s="76">
        <f t="shared" si="232"/>
        <v>14.909514853310505</v>
      </c>
      <c r="L334" s="76">
        <f t="shared" si="232"/>
        <v>20.376497911832967</v>
      </c>
      <c r="M334" s="76">
        <f t="shared" si="232"/>
        <v>25.481692089026499</v>
      </c>
      <c r="N334" s="76">
        <f t="shared" si="232"/>
        <v>21.741646754706455</v>
      </c>
      <c r="O334" s="76">
        <f t="shared" si="232"/>
        <v>23.47707083842667</v>
      </c>
      <c r="P334" s="76">
        <f t="shared" si="232"/>
        <v>21.51004760391503</v>
      </c>
      <c r="Q334" s="76">
        <f t="shared" si="232"/>
        <v>21.898985646899114</v>
      </c>
      <c r="R334" s="76">
        <f t="shared" si="232"/>
        <v>24.116466563402792</v>
      </c>
      <c r="S334" s="76">
        <f t="shared" si="233"/>
        <v>21.980562082186463</v>
      </c>
      <c r="T334" s="76">
        <f t="shared" si="233"/>
        <v>18.185138032999998</v>
      </c>
      <c r="U334" s="76">
        <f t="shared" ref="U334" si="235">(U11/U$90)*100</f>
        <v>20.134054537580063</v>
      </c>
    </row>
    <row r="335" spans="1:21" ht="15" customHeight="1" x14ac:dyDescent="0.35">
      <c r="A335" s="19" t="s">
        <v>134</v>
      </c>
      <c r="B335" s="386"/>
      <c r="C335" s="20" t="s">
        <v>117</v>
      </c>
      <c r="D335" s="32"/>
      <c r="E335" s="32">
        <f t="shared" si="232"/>
        <v>9.9814132565248048</v>
      </c>
      <c r="F335" s="32">
        <f t="shared" si="232"/>
        <v>13.030119264200527</v>
      </c>
      <c r="G335" s="32">
        <f t="shared" si="232"/>
        <v>9.9112157117351085</v>
      </c>
      <c r="H335" s="32">
        <f t="shared" si="232"/>
        <v>10.017079095187491</v>
      </c>
      <c r="I335" s="32">
        <f t="shared" si="232"/>
        <v>16.726551348547531</v>
      </c>
      <c r="J335" s="32">
        <f t="shared" si="232"/>
        <v>8.3766670548798796</v>
      </c>
      <c r="K335" s="32">
        <f t="shared" si="232"/>
        <v>8.3528194060905179</v>
      </c>
      <c r="L335" s="32">
        <f t="shared" si="232"/>
        <v>13.586201284445723</v>
      </c>
      <c r="M335" s="32">
        <f t="shared" si="232"/>
        <v>19.796466226244458</v>
      </c>
      <c r="N335" s="32">
        <f t="shared" si="232"/>
        <v>17.016479360237749</v>
      </c>
      <c r="O335" s="32">
        <f t="shared" si="232"/>
        <v>15.330123941274573</v>
      </c>
      <c r="P335" s="32">
        <f t="shared" si="232"/>
        <v>16.572526092249962</v>
      </c>
      <c r="Q335" s="32">
        <f t="shared" si="232"/>
        <v>17.492237330800336</v>
      </c>
      <c r="R335" s="32">
        <f t="shared" si="232"/>
        <v>20.442885699605835</v>
      </c>
      <c r="S335" s="32">
        <f t="shared" si="233"/>
        <v>18.735941376824087</v>
      </c>
      <c r="T335" s="32">
        <f t="shared" si="233"/>
        <v>14.278068773286506</v>
      </c>
      <c r="U335" s="32">
        <f t="shared" ref="U335" si="236">(U12/U$90)*100</f>
        <v>15.840043259172287</v>
      </c>
    </row>
    <row r="336" spans="1:21" ht="15" customHeight="1" x14ac:dyDescent="0.35">
      <c r="A336" s="19" t="s">
        <v>134</v>
      </c>
      <c r="B336" s="386"/>
      <c r="C336" s="254" t="s">
        <v>118</v>
      </c>
      <c r="D336" s="32"/>
      <c r="E336" s="32">
        <f t="shared" si="232"/>
        <v>5.7767563654591942</v>
      </c>
      <c r="F336" s="32">
        <f t="shared" si="232"/>
        <v>6.6454416818273705</v>
      </c>
      <c r="G336" s="32">
        <f t="shared" si="232"/>
        <v>7.4505762051614992</v>
      </c>
      <c r="H336" s="32">
        <f t="shared" si="232"/>
        <v>7.2901168969181738</v>
      </c>
      <c r="I336" s="32">
        <f t="shared" si="232"/>
        <v>13.023154944614973</v>
      </c>
      <c r="J336" s="32">
        <f t="shared" si="232"/>
        <v>7.2069369369369358</v>
      </c>
      <c r="K336" s="32">
        <f t="shared" si="232"/>
        <v>6.556695447219985</v>
      </c>
      <c r="L336" s="32">
        <f t="shared" si="232"/>
        <v>6.7902966273872405</v>
      </c>
      <c r="M336" s="32">
        <f t="shared" si="232"/>
        <v>5.6852258627820413</v>
      </c>
      <c r="N336" s="32">
        <f t="shared" si="232"/>
        <v>4.7251673944687047</v>
      </c>
      <c r="O336" s="32">
        <f t="shared" si="232"/>
        <v>8.1469468971520946</v>
      </c>
      <c r="P336" s="32">
        <f t="shared" si="232"/>
        <v>4.9375215116650679</v>
      </c>
      <c r="Q336" s="32">
        <f t="shared" si="232"/>
        <v>4.406748316098775</v>
      </c>
      <c r="R336" s="32">
        <f t="shared" si="232"/>
        <v>3.6735808637969574</v>
      </c>
      <c r="S336" s="32">
        <f t="shared" si="233"/>
        <v>3.2446207053623777</v>
      </c>
      <c r="T336" s="32">
        <f t="shared" si="233"/>
        <v>3.9070692597134906</v>
      </c>
      <c r="U336" s="32">
        <f t="shared" ref="U336" si="237">(U13/U$90)*100</f>
        <v>4.2940112784077726</v>
      </c>
    </row>
    <row r="337" spans="1:21" ht="15" customHeight="1" x14ac:dyDescent="0.35">
      <c r="A337" s="19" t="s">
        <v>134</v>
      </c>
      <c r="B337" s="386"/>
      <c r="C337" s="254" t="s">
        <v>119</v>
      </c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</row>
    <row r="338" spans="1:21" ht="15" customHeight="1" x14ac:dyDescent="0.35">
      <c r="A338" s="19" t="s">
        <v>134</v>
      </c>
      <c r="B338" s="386"/>
      <c r="C338" s="254" t="s">
        <v>120</v>
      </c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</row>
    <row r="339" spans="1:21" ht="15" customHeight="1" x14ac:dyDescent="0.35">
      <c r="A339" s="19" t="s">
        <v>134</v>
      </c>
      <c r="B339" s="386"/>
      <c r="C339" s="260" t="s">
        <v>121</v>
      </c>
      <c r="D339" s="32"/>
      <c r="E339" s="32">
        <f t="shared" si="232"/>
        <v>0.28918136882793005</v>
      </c>
      <c r="F339" s="32">
        <f t="shared" si="232"/>
        <v>4.9922312512633908</v>
      </c>
      <c r="G339" s="32">
        <f t="shared" si="232"/>
        <v>3.2776429749254334</v>
      </c>
      <c r="H339" s="32">
        <f t="shared" si="232"/>
        <v>1.0977986943980567</v>
      </c>
      <c r="I339" s="32">
        <f t="shared" si="232"/>
        <v>1.415154213132257</v>
      </c>
      <c r="J339" s="32">
        <f t="shared" si="232"/>
        <v>1.1374613533408406</v>
      </c>
      <c r="K339" s="32">
        <f t="shared" si="232"/>
        <v>0.43792304593070103</v>
      </c>
      <c r="L339" s="32">
        <f t="shared" si="232"/>
        <v>1.8913100850873628</v>
      </c>
      <c r="M339" s="32">
        <f t="shared" si="232"/>
        <v>0.326554021828041</v>
      </c>
      <c r="N339" s="32">
        <f t="shared" si="232"/>
        <v>1.7960613055798151</v>
      </c>
      <c r="O339" s="32">
        <f t="shared" si="232"/>
        <v>3.9404794963826255</v>
      </c>
      <c r="P339" s="32">
        <f t="shared" si="232"/>
        <v>1.0662850648742654</v>
      </c>
      <c r="Q339" s="32">
        <f t="shared" si="232"/>
        <v>1.8367406905125161</v>
      </c>
      <c r="R339" s="32">
        <f t="shared" si="232"/>
        <v>1.4227834750816288</v>
      </c>
      <c r="S339" s="32">
        <f t="shared" si="233"/>
        <v>3.099992776800613</v>
      </c>
      <c r="T339" s="32">
        <f t="shared" si="233"/>
        <v>2.1901003014531586</v>
      </c>
      <c r="U339" s="32">
        <f t="shared" ref="U339" si="238">(U16/U$90)*100</f>
        <v>1.8967993109237156</v>
      </c>
    </row>
    <row r="340" spans="1:21" ht="15" customHeight="1" x14ac:dyDescent="0.35">
      <c r="A340" s="19" t="s">
        <v>134</v>
      </c>
      <c r="B340" s="386"/>
      <c r="C340" s="260" t="s">
        <v>122</v>
      </c>
      <c r="D340" s="32"/>
      <c r="E340" s="32">
        <f t="shared" si="232"/>
        <v>0.68623470327563352</v>
      </c>
      <c r="F340" s="32">
        <f t="shared" si="232"/>
        <v>0.89682633919547106</v>
      </c>
      <c r="G340" s="32">
        <f t="shared" si="232"/>
        <v>1.1945602824216852</v>
      </c>
      <c r="H340" s="32">
        <f t="shared" si="232"/>
        <v>0.57146882457326742</v>
      </c>
      <c r="I340" s="32">
        <f t="shared" si="232"/>
        <v>0.98676433303938482</v>
      </c>
      <c r="J340" s="32">
        <f t="shared" si="232"/>
        <v>0.63022237612612586</v>
      </c>
      <c r="K340" s="32">
        <f t="shared" si="232"/>
        <v>0.72213638195003993</v>
      </c>
      <c r="L340" s="32">
        <f t="shared" si="232"/>
        <v>0.58724994555058929</v>
      </c>
      <c r="M340" s="32">
        <f t="shared" si="232"/>
        <v>0.35218106814312666</v>
      </c>
      <c r="N340" s="32">
        <f t="shared" si="232"/>
        <v>0.70030087171737232</v>
      </c>
      <c r="O340" s="32">
        <f t="shared" si="232"/>
        <v>1.3464205001075755</v>
      </c>
      <c r="P340" s="32">
        <f t="shared" si="232"/>
        <v>6.616008309364016E-2</v>
      </c>
      <c r="Q340" s="32">
        <f t="shared" si="232"/>
        <v>0.1812421992428094</v>
      </c>
      <c r="R340" s="32">
        <f t="shared" si="232"/>
        <v>4.013560614800394E-2</v>
      </c>
      <c r="S340" s="32">
        <f t="shared" si="233"/>
        <v>7.4265688900915519E-2</v>
      </c>
      <c r="T340" s="32">
        <f t="shared" si="233"/>
        <v>0</v>
      </c>
      <c r="U340" s="32">
        <f t="shared" ref="U340" si="239">(U17/U$90)*100</f>
        <v>0</v>
      </c>
    </row>
    <row r="341" spans="1:21" ht="15" customHeight="1" x14ac:dyDescent="0.35">
      <c r="A341" s="19" t="s">
        <v>134</v>
      </c>
      <c r="B341" s="387"/>
      <c r="C341" s="261" t="s">
        <v>116</v>
      </c>
      <c r="D341" s="33"/>
      <c r="E341" s="33">
        <f t="shared" si="232"/>
        <v>1.9482289765003398</v>
      </c>
      <c r="F341" s="33">
        <f t="shared" si="232"/>
        <v>2.8902355973317162</v>
      </c>
      <c r="G341" s="33">
        <f t="shared" si="232"/>
        <v>3.8371753769625823</v>
      </c>
      <c r="H341" s="33">
        <f t="shared" si="232"/>
        <v>3.1940773679803796</v>
      </c>
      <c r="I341" s="33">
        <f t="shared" si="232"/>
        <v>5.1558888221750605</v>
      </c>
      <c r="J341" s="33">
        <f t="shared" si="232"/>
        <v>3.1349402941114781</v>
      </c>
      <c r="K341" s="33">
        <f t="shared" si="232"/>
        <v>3.50599157702626</v>
      </c>
      <c r="L341" s="33">
        <f t="shared" si="232"/>
        <v>4.3240818802695413</v>
      </c>
      <c r="M341" s="33">
        <f t="shared" si="232"/>
        <v>6.0105807478351796</v>
      </c>
      <c r="N341" s="33">
        <f t="shared" si="232"/>
        <v>8.1741620428477137</v>
      </c>
      <c r="O341" s="33">
        <f t="shared" si="232"/>
        <v>12.341888822660728</v>
      </c>
      <c r="P341" s="33">
        <f t="shared" si="232"/>
        <v>6.8762726393166291</v>
      </c>
      <c r="Q341" s="33">
        <f t="shared" si="232"/>
        <v>7.0558433659364441</v>
      </c>
      <c r="R341" s="33">
        <f t="shared" si="232"/>
        <v>9.5844643276715882</v>
      </c>
      <c r="S341" s="33">
        <f t="shared" si="233"/>
        <v>9.5123214734587105</v>
      </c>
      <c r="T341" s="33">
        <f t="shared" si="233"/>
        <v>8.4651428943204952</v>
      </c>
      <c r="U341" s="33">
        <f t="shared" ref="U341" si="240">(U18/U$90)*100</f>
        <v>6.573034826165328</v>
      </c>
    </row>
    <row r="342" spans="1:21" x14ac:dyDescent="0.35">
      <c r="A342" s="19" t="s">
        <v>134</v>
      </c>
      <c r="B342" s="390" t="s">
        <v>4</v>
      </c>
      <c r="C342" s="260" t="s">
        <v>59</v>
      </c>
      <c r="D342" s="51"/>
      <c r="E342" s="51"/>
      <c r="F342" s="51"/>
      <c r="G342" s="51"/>
      <c r="H342" s="51"/>
      <c r="I342" s="51"/>
      <c r="J342" s="51"/>
      <c r="K342" s="51"/>
      <c r="L342" s="51"/>
      <c r="M342" s="51">
        <f t="shared" si="232"/>
        <v>0.71371179329994028</v>
      </c>
      <c r="N342" s="51">
        <f t="shared" si="232"/>
        <v>1.2717003688015522</v>
      </c>
      <c r="O342" s="51">
        <f t="shared" si="232"/>
        <v>1.8221761961613407</v>
      </c>
      <c r="P342" s="51">
        <f t="shared" si="232"/>
        <v>2.4580267791307122</v>
      </c>
      <c r="Q342" s="51">
        <f t="shared" si="232"/>
        <v>3.071120618522913</v>
      </c>
      <c r="R342" s="51">
        <f t="shared" si="232"/>
        <v>3.073850151921552</v>
      </c>
      <c r="S342" s="51">
        <f t="shared" si="233"/>
        <v>2.6184323276056465</v>
      </c>
      <c r="T342" s="51">
        <f t="shared" si="233"/>
        <v>1.9575178637277126</v>
      </c>
      <c r="U342" s="51">
        <f t="shared" ref="U342" si="241">(U19/U$90)*100</f>
        <v>3.1700830306175405</v>
      </c>
    </row>
    <row r="343" spans="1:21" x14ac:dyDescent="0.35">
      <c r="A343" s="19" t="s">
        <v>134</v>
      </c>
      <c r="B343" s="390"/>
      <c r="C343" s="254" t="s">
        <v>60</v>
      </c>
      <c r="D343" s="51"/>
      <c r="E343" s="51"/>
      <c r="F343" s="51"/>
      <c r="G343" s="51"/>
      <c r="H343" s="51"/>
      <c r="I343" s="51"/>
      <c r="J343" s="51"/>
      <c r="K343" s="51"/>
      <c r="L343" s="51"/>
      <c r="M343" s="51">
        <f t="shared" si="232"/>
        <v>0.71371179329994028</v>
      </c>
      <c r="N343" s="51">
        <f t="shared" si="232"/>
        <v>1.2717003688015522</v>
      </c>
      <c r="O343" s="51">
        <f t="shared" si="232"/>
        <v>1.8221761961613407</v>
      </c>
      <c r="P343" s="51">
        <f t="shared" si="232"/>
        <v>2.4580267791307122</v>
      </c>
      <c r="Q343" s="51">
        <f t="shared" si="232"/>
        <v>3.071120618522913</v>
      </c>
      <c r="R343" s="51">
        <f t="shared" si="232"/>
        <v>3.073850151921552</v>
      </c>
      <c r="S343" s="51">
        <f t="shared" si="233"/>
        <v>2.6184323276056465</v>
      </c>
      <c r="T343" s="51">
        <f t="shared" si="233"/>
        <v>1.9575178637277126</v>
      </c>
      <c r="U343" s="51">
        <f t="shared" ref="U343" si="242">(U20/U$90)*100</f>
        <v>3.1700830306175405</v>
      </c>
    </row>
    <row r="344" spans="1:21" x14ac:dyDescent="0.35">
      <c r="A344" s="19" t="s">
        <v>134</v>
      </c>
      <c r="B344" s="390"/>
      <c r="C344" s="254" t="s">
        <v>61</v>
      </c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</row>
    <row r="345" spans="1:21" x14ac:dyDescent="0.35">
      <c r="A345" s="19" t="s">
        <v>134</v>
      </c>
      <c r="B345" s="390"/>
      <c r="C345" s="254" t="s">
        <v>62</v>
      </c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</row>
    <row r="346" spans="1:21" x14ac:dyDescent="0.35">
      <c r="A346" s="19" t="s">
        <v>134</v>
      </c>
      <c r="B346" s="391"/>
      <c r="C346" s="255" t="s">
        <v>63</v>
      </c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</row>
    <row r="347" spans="1:21" x14ac:dyDescent="0.35">
      <c r="A347" s="19" t="s">
        <v>134</v>
      </c>
      <c r="B347" s="390" t="s">
        <v>5</v>
      </c>
      <c r="C347" s="17" t="s">
        <v>59</v>
      </c>
      <c r="D347" s="51"/>
      <c r="E347" s="51"/>
      <c r="F347" s="51"/>
      <c r="G347" s="51"/>
      <c r="H347" s="51"/>
      <c r="I347" s="51"/>
      <c r="J347" s="51"/>
      <c r="K347" s="51"/>
      <c r="L347" s="51"/>
      <c r="M347" s="51">
        <f t="shared" si="232"/>
        <v>0.28838436666513484</v>
      </c>
      <c r="N347" s="51">
        <f t="shared" si="232"/>
        <v>0.84826356050460949</v>
      </c>
      <c r="O347" s="51">
        <f t="shared" si="232"/>
        <v>1.3811942093852356</v>
      </c>
      <c r="P347" s="51">
        <f t="shared" si="232"/>
        <v>0.97533902633429215</v>
      </c>
      <c r="Q347" s="51">
        <f t="shared" si="232"/>
        <v>0.88040102760354799</v>
      </c>
      <c r="R347" s="51">
        <f t="shared" si="232"/>
        <v>0.64126579099670755</v>
      </c>
      <c r="S347" s="51">
        <f t="shared" si="233"/>
        <v>0.69864249312226578</v>
      </c>
      <c r="T347" s="51">
        <f t="shared" si="233"/>
        <v>0.41846338003710176</v>
      </c>
      <c r="U347" s="51">
        <f t="shared" ref="U347" si="243">(U24/U$90)*100</f>
        <v>0.37745199792423456</v>
      </c>
    </row>
    <row r="348" spans="1:21" x14ac:dyDescent="0.35">
      <c r="A348" s="19" t="s">
        <v>134</v>
      </c>
      <c r="B348" s="390"/>
      <c r="C348" s="20" t="s">
        <v>60</v>
      </c>
      <c r="D348" s="51"/>
      <c r="E348" s="51"/>
      <c r="F348" s="51"/>
      <c r="G348" s="51"/>
      <c r="H348" s="51"/>
      <c r="I348" s="51"/>
      <c r="J348" s="51"/>
      <c r="K348" s="51"/>
      <c r="L348" s="51"/>
      <c r="M348" s="51">
        <f t="shared" ref="M348:R363" si="244">(M25/M$90)*100</f>
        <v>0.28838436666513484</v>
      </c>
      <c r="N348" s="51">
        <f t="shared" si="244"/>
        <v>0.84826356050460949</v>
      </c>
      <c r="O348" s="51">
        <f t="shared" si="244"/>
        <v>1.3811942093852356</v>
      </c>
      <c r="P348" s="51">
        <f t="shared" si="244"/>
        <v>0.97533902633429215</v>
      </c>
      <c r="Q348" s="51">
        <f t="shared" si="244"/>
        <v>0.88040102760354799</v>
      </c>
      <c r="R348" s="51">
        <f t="shared" si="244"/>
        <v>0.64126579099670755</v>
      </c>
      <c r="S348" s="51">
        <f t="shared" si="233"/>
        <v>0.69864249312226578</v>
      </c>
      <c r="T348" s="51">
        <f t="shared" si="233"/>
        <v>0.41846338003710176</v>
      </c>
      <c r="U348" s="51">
        <f t="shared" ref="U348" si="245">(U25/U$90)*100</f>
        <v>0.37745199792423456</v>
      </c>
    </row>
    <row r="349" spans="1:21" x14ac:dyDescent="0.35">
      <c r="A349" s="19" t="s">
        <v>134</v>
      </c>
      <c r="B349" s="390"/>
      <c r="C349" s="20" t="s">
        <v>61</v>
      </c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</row>
    <row r="350" spans="1:21" x14ac:dyDescent="0.35">
      <c r="A350" s="19" t="s">
        <v>134</v>
      </c>
      <c r="B350" s="390"/>
      <c r="C350" s="20" t="s">
        <v>62</v>
      </c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</row>
    <row r="351" spans="1:21" x14ac:dyDescent="0.35">
      <c r="A351" s="19" t="s">
        <v>134</v>
      </c>
      <c r="B351" s="391"/>
      <c r="C351" s="27" t="s">
        <v>63</v>
      </c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</row>
    <row r="352" spans="1:21" x14ac:dyDescent="0.35">
      <c r="A352" s="19" t="s">
        <v>134</v>
      </c>
      <c r="B352" s="390" t="s">
        <v>6</v>
      </c>
      <c r="C352" s="17" t="s">
        <v>59</v>
      </c>
      <c r="D352" s="51"/>
      <c r="E352" s="51"/>
      <c r="F352" s="51"/>
      <c r="G352" s="51"/>
      <c r="H352" s="51"/>
      <c r="I352" s="51"/>
      <c r="J352" s="51"/>
      <c r="K352" s="51"/>
      <c r="L352" s="51"/>
      <c r="M352" s="51">
        <f t="shared" si="244"/>
        <v>2.2813043426313136E-2</v>
      </c>
      <c r="N352" s="51">
        <f t="shared" si="244"/>
        <v>8.0298855895196503E-2</v>
      </c>
      <c r="O352" s="51">
        <f t="shared" si="244"/>
        <v>6.431381561165693E-2</v>
      </c>
      <c r="P352" s="51">
        <f t="shared" si="244"/>
        <v>0.10876581853627354</v>
      </c>
      <c r="Q352" s="51">
        <f t="shared" si="244"/>
        <v>0.68455661776007226</v>
      </c>
      <c r="R352" s="51">
        <f t="shared" si="244"/>
        <v>0.56490195834835488</v>
      </c>
      <c r="S352" s="51">
        <f t="shared" si="233"/>
        <v>0.29093943083930912</v>
      </c>
      <c r="T352" s="51">
        <f t="shared" si="233"/>
        <v>0.29980142169947438</v>
      </c>
      <c r="U352" s="51">
        <f t="shared" ref="U352" si="246">(U29/U$90)*100</f>
        <v>0.18367929423975091</v>
      </c>
    </row>
    <row r="353" spans="1:21" x14ac:dyDescent="0.35">
      <c r="A353" s="19" t="s">
        <v>134</v>
      </c>
      <c r="B353" s="390"/>
      <c r="C353" s="20" t="s">
        <v>60</v>
      </c>
      <c r="D353" s="51"/>
      <c r="E353" s="51"/>
      <c r="F353" s="51"/>
      <c r="G353" s="51"/>
      <c r="H353" s="51"/>
      <c r="I353" s="51"/>
      <c r="J353" s="51"/>
      <c r="K353" s="51"/>
      <c r="L353" s="51"/>
      <c r="M353" s="51">
        <f t="shared" si="244"/>
        <v>2.2813043426313136E-2</v>
      </c>
      <c r="N353" s="51">
        <f t="shared" si="244"/>
        <v>8.0298855895196503E-2</v>
      </c>
      <c r="O353" s="51">
        <f t="shared" si="244"/>
        <v>6.431381561165693E-2</v>
      </c>
      <c r="P353" s="51">
        <f t="shared" si="244"/>
        <v>0.10876581853627354</v>
      </c>
      <c r="Q353" s="51">
        <f t="shared" si="244"/>
        <v>0.68455661776007226</v>
      </c>
      <c r="R353" s="51">
        <f t="shared" si="244"/>
        <v>0.56490195834835488</v>
      </c>
      <c r="S353" s="51">
        <f t="shared" si="233"/>
        <v>0.29093943083930912</v>
      </c>
      <c r="T353" s="51">
        <f t="shared" si="233"/>
        <v>0.29980142169947438</v>
      </c>
      <c r="U353" s="51">
        <f t="shared" ref="U353" si="247">(U30/U$90)*100</f>
        <v>0.18367929423975091</v>
      </c>
    </row>
    <row r="354" spans="1:21" x14ac:dyDescent="0.35">
      <c r="A354" s="19" t="s">
        <v>134</v>
      </c>
      <c r="B354" s="390"/>
      <c r="C354" s="20" t="s">
        <v>61</v>
      </c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</row>
    <row r="355" spans="1:21" x14ac:dyDescent="0.35">
      <c r="A355" s="19" t="s">
        <v>134</v>
      </c>
      <c r="B355" s="390"/>
      <c r="C355" s="20" t="s">
        <v>62</v>
      </c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</row>
    <row r="356" spans="1:21" x14ac:dyDescent="0.35">
      <c r="A356" s="19" t="s">
        <v>134</v>
      </c>
      <c r="B356" s="391"/>
      <c r="C356" s="27" t="s">
        <v>63</v>
      </c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</row>
    <row r="357" spans="1:21" x14ac:dyDescent="0.35">
      <c r="A357" s="19" t="s">
        <v>134</v>
      </c>
      <c r="B357" s="393" t="s">
        <v>7</v>
      </c>
      <c r="C357" s="28" t="s">
        <v>59</v>
      </c>
      <c r="D357" s="51"/>
      <c r="E357" s="51"/>
      <c r="F357" s="51"/>
      <c r="G357" s="51"/>
      <c r="H357" s="51"/>
      <c r="I357" s="51"/>
      <c r="J357" s="51"/>
      <c r="K357" s="51"/>
      <c r="L357" s="51"/>
      <c r="M357" s="51">
        <f t="shared" si="244"/>
        <v>3.4578446353568326</v>
      </c>
      <c r="N357" s="51">
        <f t="shared" si="244"/>
        <v>8.7385260720524016</v>
      </c>
      <c r="O357" s="51">
        <f t="shared" si="244"/>
        <v>7.766830299921236</v>
      </c>
      <c r="P357" s="51">
        <f t="shared" si="244"/>
        <v>6.6837948372962588</v>
      </c>
      <c r="Q357" s="51">
        <f t="shared" si="244"/>
        <v>7.3317715424648284</v>
      </c>
      <c r="R357" s="51">
        <f t="shared" si="244"/>
        <v>8.6190041297618176</v>
      </c>
      <c r="S357" s="51">
        <f t="shared" si="233"/>
        <v>7.18152708248771</v>
      </c>
      <c r="T357" s="51">
        <f t="shared" si="233"/>
        <v>7.5815324798000603</v>
      </c>
      <c r="U357" s="51">
        <f t="shared" ref="U357" si="248">(U34/U$90)*100</f>
        <v>6.6366113129216391</v>
      </c>
    </row>
    <row r="358" spans="1:21" x14ac:dyDescent="0.35">
      <c r="A358" s="19" t="s">
        <v>134</v>
      </c>
      <c r="B358" s="390"/>
      <c r="C358" s="20" t="s">
        <v>60</v>
      </c>
      <c r="D358" s="51"/>
      <c r="E358" s="51"/>
      <c r="F358" s="51"/>
      <c r="G358" s="51"/>
      <c r="H358" s="51"/>
      <c r="I358" s="51"/>
      <c r="J358" s="51"/>
      <c r="K358" s="51"/>
      <c r="L358" s="51"/>
      <c r="M358" s="51">
        <f t="shared" si="244"/>
        <v>3.4578446353568326</v>
      </c>
      <c r="N358" s="51">
        <f t="shared" si="244"/>
        <v>8.7385260720524016</v>
      </c>
      <c r="O358" s="51">
        <f t="shared" si="244"/>
        <v>7.766830299921236</v>
      </c>
      <c r="P358" s="51">
        <f t="shared" si="244"/>
        <v>6.6837948372962588</v>
      </c>
      <c r="Q358" s="51">
        <f t="shared" si="244"/>
        <v>7.3317715424648284</v>
      </c>
      <c r="R358" s="51">
        <f t="shared" si="244"/>
        <v>8.6190041297618176</v>
      </c>
      <c r="S358" s="51">
        <f t="shared" si="233"/>
        <v>7.18152708248771</v>
      </c>
      <c r="T358" s="51">
        <f t="shared" si="233"/>
        <v>7.5815324798000603</v>
      </c>
      <c r="U358" s="51">
        <f t="shared" ref="U358" si="249">(U35/U$90)*100</f>
        <v>6.6366113129216391</v>
      </c>
    </row>
    <row r="359" spans="1:21" x14ac:dyDescent="0.35">
      <c r="A359" s="19" t="s">
        <v>134</v>
      </c>
      <c r="B359" s="390"/>
      <c r="C359" s="20" t="s">
        <v>61</v>
      </c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</row>
    <row r="360" spans="1:21" x14ac:dyDescent="0.35">
      <c r="A360" s="19" t="s">
        <v>134</v>
      </c>
      <c r="B360" s="390"/>
      <c r="C360" s="20" t="s">
        <v>62</v>
      </c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</row>
    <row r="361" spans="1:21" x14ac:dyDescent="0.35">
      <c r="A361" s="19" t="s">
        <v>134</v>
      </c>
      <c r="B361" s="391"/>
      <c r="C361" s="27" t="s">
        <v>63</v>
      </c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</row>
    <row r="362" spans="1:21" x14ac:dyDescent="0.35">
      <c r="A362" s="19" t="s">
        <v>134</v>
      </c>
      <c r="B362" s="393" t="s">
        <v>8</v>
      </c>
      <c r="C362" s="28" t="s">
        <v>59</v>
      </c>
      <c r="D362" s="51"/>
      <c r="E362" s="51"/>
      <c r="F362" s="51"/>
      <c r="G362" s="51"/>
      <c r="H362" s="51"/>
      <c r="I362" s="51"/>
      <c r="J362" s="51"/>
      <c r="K362" s="51"/>
      <c r="L362" s="51"/>
      <c r="M362" s="51">
        <f t="shared" si="244"/>
        <v>0.30065618390698962</v>
      </c>
      <c r="N362" s="51">
        <f t="shared" si="244"/>
        <v>0.16839097671033479</v>
      </c>
      <c r="O362" s="51">
        <f t="shared" si="244"/>
        <v>0.33828799224806211</v>
      </c>
      <c r="P362" s="51">
        <f t="shared" si="244"/>
        <v>0.30104256941514868</v>
      </c>
      <c r="Q362" s="51">
        <f t="shared" si="244"/>
        <v>0.36009854591173635</v>
      </c>
      <c r="R362" s="51">
        <f t="shared" si="244"/>
        <v>0.18744674266349418</v>
      </c>
      <c r="S362" s="51">
        <f t="shared" si="233"/>
        <v>0.16797456365850358</v>
      </c>
      <c r="T362" s="51">
        <f t="shared" si="233"/>
        <v>0.1771482226888591</v>
      </c>
      <c r="U362" s="51">
        <f t="shared" ref="U362" si="250">(U39/U$90)*100</f>
        <v>8.7026466009340941E-2</v>
      </c>
    </row>
    <row r="363" spans="1:21" x14ac:dyDescent="0.35">
      <c r="A363" s="19" t="s">
        <v>134</v>
      </c>
      <c r="B363" s="390"/>
      <c r="C363" s="20" t="s">
        <v>60</v>
      </c>
      <c r="D363" s="51"/>
      <c r="E363" s="51"/>
      <c r="F363" s="51"/>
      <c r="G363" s="51"/>
      <c r="H363" s="51"/>
      <c r="I363" s="51"/>
      <c r="J363" s="51"/>
      <c r="K363" s="51"/>
      <c r="L363" s="51"/>
      <c r="M363" s="51">
        <f t="shared" si="244"/>
        <v>0.30065618390698962</v>
      </c>
      <c r="N363" s="51">
        <f t="shared" si="244"/>
        <v>0.16839097671033479</v>
      </c>
      <c r="O363" s="51">
        <f t="shared" si="244"/>
        <v>0.33828799224806211</v>
      </c>
      <c r="P363" s="51">
        <f t="shared" si="244"/>
        <v>0.30104256941514868</v>
      </c>
      <c r="Q363" s="51">
        <f t="shared" si="244"/>
        <v>0.36009854591173635</v>
      </c>
      <c r="R363" s="51">
        <f t="shared" si="244"/>
        <v>0.18744674266349418</v>
      </c>
      <c r="S363" s="51">
        <f t="shared" si="233"/>
        <v>0.16797456365850358</v>
      </c>
      <c r="T363" s="51">
        <f t="shared" si="233"/>
        <v>0.1771482226888591</v>
      </c>
      <c r="U363" s="51">
        <f t="shared" ref="U363" si="251">(U40/U$90)*100</f>
        <v>8.7026466009340941E-2</v>
      </c>
    </row>
    <row r="364" spans="1:21" x14ac:dyDescent="0.35">
      <c r="A364" s="19" t="s">
        <v>134</v>
      </c>
      <c r="B364" s="390"/>
      <c r="C364" s="20" t="s">
        <v>61</v>
      </c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</row>
    <row r="365" spans="1:21" x14ac:dyDescent="0.35">
      <c r="A365" s="19" t="s">
        <v>134</v>
      </c>
      <c r="B365" s="390"/>
      <c r="C365" s="20" t="s">
        <v>62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</row>
    <row r="366" spans="1:21" x14ac:dyDescent="0.35">
      <c r="A366" s="19" t="s">
        <v>134</v>
      </c>
      <c r="B366" s="391"/>
      <c r="C366" s="27" t="s">
        <v>63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</row>
    <row r="367" spans="1:21" x14ac:dyDescent="0.35">
      <c r="A367" s="19" t="s">
        <v>134</v>
      </c>
      <c r="B367" s="393" t="s">
        <v>9</v>
      </c>
      <c r="C367" s="28" t="s">
        <v>59</v>
      </c>
      <c r="D367" s="51"/>
      <c r="E367" s="51"/>
      <c r="F367" s="51"/>
      <c r="G367" s="51"/>
      <c r="H367" s="51"/>
      <c r="I367" s="51"/>
      <c r="J367" s="51"/>
      <c r="K367" s="51"/>
      <c r="L367" s="51"/>
      <c r="M367" s="51">
        <f t="shared" ref="M367:R382" si="252">(M44/M$90)*100</f>
        <v>2.0868276673406547</v>
      </c>
      <c r="N367" s="51">
        <f t="shared" si="252"/>
        <v>1.0854205498787004</v>
      </c>
      <c r="O367" s="51">
        <f t="shared" si="252"/>
        <v>0.83241009281598555</v>
      </c>
      <c r="P367" s="51">
        <f t="shared" si="252"/>
        <v>0.6453763773090444</v>
      </c>
      <c r="Q367" s="51">
        <f t="shared" si="252"/>
        <v>1.2229953174831891</v>
      </c>
      <c r="R367" s="51">
        <f t="shared" si="252"/>
        <v>1.8873995035210418</v>
      </c>
      <c r="S367" s="51">
        <f t="shared" si="233"/>
        <v>1.2255671311955982</v>
      </c>
      <c r="T367" s="51">
        <f t="shared" si="233"/>
        <v>1.309810964392456</v>
      </c>
      <c r="U367" s="51">
        <f t="shared" ref="U367" si="253">(U44/U$90)*100</f>
        <v>2.1654903995848471</v>
      </c>
    </row>
    <row r="368" spans="1:21" x14ac:dyDescent="0.35">
      <c r="A368" s="19" t="s">
        <v>134</v>
      </c>
      <c r="B368" s="390"/>
      <c r="C368" s="20" t="s">
        <v>60</v>
      </c>
      <c r="D368" s="51"/>
      <c r="E368" s="51"/>
      <c r="F368" s="51"/>
      <c r="G368" s="51"/>
      <c r="H368" s="51"/>
      <c r="I368" s="51"/>
      <c r="J368" s="51"/>
      <c r="K368" s="51"/>
      <c r="L368" s="51"/>
      <c r="M368" s="51">
        <f t="shared" si="252"/>
        <v>2.0868276673406547</v>
      </c>
      <c r="N368" s="51">
        <f t="shared" si="252"/>
        <v>1.0854205498787004</v>
      </c>
      <c r="O368" s="51">
        <f t="shared" si="252"/>
        <v>0.83241009281598555</v>
      </c>
      <c r="P368" s="51">
        <f t="shared" si="252"/>
        <v>0.6453763773090444</v>
      </c>
      <c r="Q368" s="51">
        <f t="shared" si="252"/>
        <v>1.2229953174831891</v>
      </c>
      <c r="R368" s="51">
        <f t="shared" si="252"/>
        <v>1.8873995035210418</v>
      </c>
      <c r="S368" s="51">
        <f t="shared" si="233"/>
        <v>1.2255671311955982</v>
      </c>
      <c r="T368" s="51">
        <f t="shared" si="233"/>
        <v>1.309810964392456</v>
      </c>
      <c r="U368" s="51">
        <f t="shared" ref="U368" si="254">(U45/U$90)*100</f>
        <v>2.1654903995848471</v>
      </c>
    </row>
    <row r="369" spans="1:21" x14ac:dyDescent="0.35">
      <c r="A369" s="19" t="s">
        <v>134</v>
      </c>
      <c r="B369" s="390"/>
      <c r="C369" s="20" t="s">
        <v>61</v>
      </c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</row>
    <row r="370" spans="1:21" x14ac:dyDescent="0.35">
      <c r="A370" s="19" t="s">
        <v>134</v>
      </c>
      <c r="B370" s="390"/>
      <c r="C370" s="20" t="s">
        <v>62</v>
      </c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</row>
    <row r="371" spans="1:21" x14ac:dyDescent="0.35">
      <c r="A371" s="19" t="s">
        <v>134</v>
      </c>
      <c r="B371" s="391"/>
      <c r="C371" s="27" t="s">
        <v>63</v>
      </c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</row>
    <row r="372" spans="1:21" x14ac:dyDescent="0.35">
      <c r="A372" s="19" t="s">
        <v>134</v>
      </c>
      <c r="B372" s="393" t="s">
        <v>1</v>
      </c>
      <c r="C372" s="28" t="s">
        <v>59</v>
      </c>
      <c r="D372" s="51"/>
      <c r="E372" s="51"/>
      <c r="F372" s="51"/>
      <c r="G372" s="51"/>
      <c r="H372" s="51"/>
      <c r="I372" s="51"/>
      <c r="J372" s="51"/>
      <c r="K372" s="51"/>
      <c r="L372" s="51"/>
      <c r="M372" s="51">
        <f t="shared" si="252"/>
        <v>0.92738757295160879</v>
      </c>
      <c r="N372" s="51">
        <f t="shared" si="252"/>
        <v>0.70584959364386146</v>
      </c>
      <c r="O372" s="51">
        <f t="shared" si="252"/>
        <v>0.9411213385565661</v>
      </c>
      <c r="P372" s="51">
        <f t="shared" si="252"/>
        <v>0.96245561268775859</v>
      </c>
      <c r="Q372" s="51">
        <f t="shared" si="252"/>
        <v>1.1605418594959591</v>
      </c>
      <c r="R372" s="51">
        <f t="shared" si="252"/>
        <v>0.99353546359987488</v>
      </c>
      <c r="S372" s="51">
        <f t="shared" si="233"/>
        <v>0.67038740810896136</v>
      </c>
      <c r="T372" s="51">
        <f t="shared" si="233"/>
        <v>0.75821554212614406</v>
      </c>
      <c r="U372" s="51">
        <f t="shared" ref="U372" si="255">(U49/U$90)*100</f>
        <v>0.7140892579138558</v>
      </c>
    </row>
    <row r="373" spans="1:21" x14ac:dyDescent="0.35">
      <c r="A373" s="19" t="s">
        <v>134</v>
      </c>
      <c r="B373" s="390"/>
      <c r="C373" s="20" t="s">
        <v>60</v>
      </c>
      <c r="D373" s="51"/>
      <c r="E373" s="51"/>
      <c r="F373" s="51"/>
      <c r="G373" s="51"/>
      <c r="H373" s="51"/>
      <c r="I373" s="51"/>
      <c r="J373" s="51"/>
      <c r="K373" s="51"/>
      <c r="L373" s="51"/>
      <c r="M373" s="51">
        <f t="shared" si="252"/>
        <v>0.92738757295160879</v>
      </c>
      <c r="N373" s="51">
        <f t="shared" si="252"/>
        <v>0.70584959364386146</v>
      </c>
      <c r="O373" s="51">
        <f t="shared" si="252"/>
        <v>0.9411213385565661</v>
      </c>
      <c r="P373" s="51">
        <f t="shared" si="252"/>
        <v>0.96245561268775859</v>
      </c>
      <c r="Q373" s="51">
        <f t="shared" si="252"/>
        <v>1.1605418594959591</v>
      </c>
      <c r="R373" s="51">
        <f t="shared" si="252"/>
        <v>0.99353546359987488</v>
      </c>
      <c r="S373" s="51">
        <f t="shared" si="233"/>
        <v>0.67038740810896136</v>
      </c>
      <c r="T373" s="51">
        <f t="shared" si="233"/>
        <v>0.75821554212614406</v>
      </c>
      <c r="U373" s="51">
        <f t="shared" ref="U373" si="256">(U50/U$90)*100</f>
        <v>0.7140892579138558</v>
      </c>
    </row>
    <row r="374" spans="1:21" x14ac:dyDescent="0.35">
      <c r="A374" s="19" t="s">
        <v>134</v>
      </c>
      <c r="B374" s="390"/>
      <c r="C374" s="20" t="s">
        <v>61</v>
      </c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</row>
    <row r="375" spans="1:21" x14ac:dyDescent="0.35">
      <c r="A375" s="19" t="s">
        <v>134</v>
      </c>
      <c r="B375" s="390"/>
      <c r="C375" s="20" t="s">
        <v>62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</row>
    <row r="376" spans="1:21" x14ac:dyDescent="0.35">
      <c r="A376" s="19" t="s">
        <v>134</v>
      </c>
      <c r="B376" s="391"/>
      <c r="C376" s="27" t="s">
        <v>63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</row>
    <row r="377" spans="1:21" x14ac:dyDescent="0.35">
      <c r="A377" s="19" t="s">
        <v>134</v>
      </c>
      <c r="B377" s="393" t="s">
        <v>166</v>
      </c>
      <c r="C377" s="28" t="s">
        <v>59</v>
      </c>
      <c r="D377" s="51"/>
      <c r="E377" s="51"/>
      <c r="F377" s="51"/>
      <c r="G377" s="51"/>
      <c r="H377" s="51"/>
      <c r="I377" s="51"/>
      <c r="J377" s="51"/>
      <c r="K377" s="51"/>
      <c r="L377" s="51"/>
      <c r="M377" s="51">
        <f t="shared" si="252"/>
        <v>0</v>
      </c>
      <c r="N377" s="51">
        <f t="shared" si="252"/>
        <v>0</v>
      </c>
      <c r="O377" s="51">
        <f t="shared" si="252"/>
        <v>0</v>
      </c>
      <c r="P377" s="51">
        <f t="shared" si="252"/>
        <v>0</v>
      </c>
      <c r="Q377" s="51">
        <f t="shared" si="252"/>
        <v>0</v>
      </c>
      <c r="R377" s="51">
        <f t="shared" si="252"/>
        <v>0</v>
      </c>
      <c r="S377" s="51">
        <f t="shared" si="233"/>
        <v>0</v>
      </c>
      <c r="T377" s="51">
        <f t="shared" si="233"/>
        <v>0</v>
      </c>
      <c r="U377" s="51">
        <f t="shared" ref="U377" si="257">(U54/U$90)*100</f>
        <v>0</v>
      </c>
    </row>
    <row r="378" spans="1:21" x14ac:dyDescent="0.35">
      <c r="A378" s="19" t="s">
        <v>134</v>
      </c>
      <c r="B378" s="390"/>
      <c r="C378" s="20" t="s">
        <v>60</v>
      </c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</row>
    <row r="379" spans="1:21" x14ac:dyDescent="0.35">
      <c r="A379" s="19" t="s">
        <v>134</v>
      </c>
      <c r="B379" s="390"/>
      <c r="C379" s="20" t="s">
        <v>61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</row>
    <row r="380" spans="1:21" x14ac:dyDescent="0.35">
      <c r="A380" s="19" t="s">
        <v>134</v>
      </c>
      <c r="B380" s="390"/>
      <c r="C380" s="20" t="s">
        <v>62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</row>
    <row r="381" spans="1:21" x14ac:dyDescent="0.35">
      <c r="A381" s="19" t="s">
        <v>134</v>
      </c>
      <c r="B381" s="391"/>
      <c r="C381" s="27" t="s">
        <v>63</v>
      </c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</row>
    <row r="382" spans="1:21" x14ac:dyDescent="0.35">
      <c r="A382" s="19" t="s">
        <v>134</v>
      </c>
      <c r="B382" s="393" t="s">
        <v>11</v>
      </c>
      <c r="C382" s="28" t="s">
        <v>59</v>
      </c>
      <c r="D382" s="51"/>
      <c r="E382" s="51"/>
      <c r="F382" s="51"/>
      <c r="G382" s="51"/>
      <c r="H382" s="51"/>
      <c r="I382" s="51"/>
      <c r="J382" s="51"/>
      <c r="K382" s="51"/>
      <c r="L382" s="51"/>
      <c r="M382" s="51">
        <f t="shared" si="252"/>
        <v>1.4631278683424496</v>
      </c>
      <c r="N382" s="51">
        <f t="shared" si="252"/>
        <v>1.5610178726831645</v>
      </c>
      <c r="O382" s="51">
        <f t="shared" si="252"/>
        <v>1.2433619436222705</v>
      </c>
      <c r="P382" s="51">
        <f t="shared" si="252"/>
        <v>2.1983642335570495</v>
      </c>
      <c r="Q382" s="51">
        <f t="shared" si="252"/>
        <v>1.6323584576481895</v>
      </c>
      <c r="R382" s="51">
        <f t="shared" si="252"/>
        <v>2.9997743480904657</v>
      </c>
      <c r="S382" s="51">
        <f t="shared" si="233"/>
        <v>2.3167816714021563</v>
      </c>
      <c r="T382" s="51">
        <f t="shared" si="233"/>
        <v>1.0880816185715756</v>
      </c>
      <c r="U382" s="51">
        <f t="shared" ref="U382" si="258">(U59/U$90)*100</f>
        <v>1.4154385054488843</v>
      </c>
    </row>
    <row r="383" spans="1:21" x14ac:dyDescent="0.35">
      <c r="A383" s="19" t="s">
        <v>134</v>
      </c>
      <c r="B383" s="390"/>
      <c r="C383" s="20" t="s">
        <v>60</v>
      </c>
      <c r="D383" s="51"/>
      <c r="E383" s="51"/>
      <c r="F383" s="51"/>
      <c r="G383" s="51"/>
      <c r="H383" s="51"/>
      <c r="I383" s="51"/>
      <c r="J383" s="51"/>
      <c r="K383" s="51"/>
      <c r="L383" s="51"/>
      <c r="M383" s="51">
        <f t="shared" ref="M383:R393" si="259">(M60/M$90)*100</f>
        <v>1.4631278683424496</v>
      </c>
      <c r="N383" s="51">
        <f t="shared" si="259"/>
        <v>1.5610178726831645</v>
      </c>
      <c r="O383" s="51">
        <f t="shared" si="259"/>
        <v>1.2433619436222705</v>
      </c>
      <c r="P383" s="51">
        <f t="shared" si="259"/>
        <v>2.1983642335570495</v>
      </c>
      <c r="Q383" s="51">
        <f t="shared" si="259"/>
        <v>1.6323584576481895</v>
      </c>
      <c r="R383" s="51">
        <f t="shared" si="259"/>
        <v>2.9997743480904657</v>
      </c>
      <c r="S383" s="51">
        <f t="shared" si="233"/>
        <v>2.3167816714021563</v>
      </c>
      <c r="T383" s="51">
        <f t="shared" si="233"/>
        <v>1.0880816185715756</v>
      </c>
      <c r="U383" s="51">
        <f t="shared" ref="U383" si="260">(U60/U$90)*100</f>
        <v>1.4154385054488843</v>
      </c>
    </row>
    <row r="384" spans="1:21" x14ac:dyDescent="0.35">
      <c r="A384" s="19" t="s">
        <v>134</v>
      </c>
      <c r="B384" s="390"/>
      <c r="C384" s="20" t="s">
        <v>61</v>
      </c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</row>
    <row r="385" spans="1:21" x14ac:dyDescent="0.35">
      <c r="A385" s="19" t="s">
        <v>134</v>
      </c>
      <c r="B385" s="390"/>
      <c r="C385" s="20" t="s">
        <v>62</v>
      </c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</row>
    <row r="386" spans="1:21" x14ac:dyDescent="0.35">
      <c r="A386" s="19" t="s">
        <v>134</v>
      </c>
      <c r="B386" s="391"/>
      <c r="C386" s="27" t="s">
        <v>63</v>
      </c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</row>
    <row r="387" spans="1:21" x14ac:dyDescent="0.35">
      <c r="A387" s="19" t="s">
        <v>134</v>
      </c>
      <c r="B387" s="393" t="s">
        <v>12</v>
      </c>
      <c r="C387" s="28" t="s">
        <v>59</v>
      </c>
      <c r="D387" s="53"/>
      <c r="E387" s="53"/>
      <c r="F387" s="53"/>
      <c r="G387" s="53"/>
      <c r="H387" s="53"/>
      <c r="I387" s="53"/>
      <c r="J387" s="53"/>
      <c r="K387" s="53"/>
      <c r="L387" s="53"/>
      <c r="M387" s="53">
        <f t="shared" si="259"/>
        <v>0.57043652231055553</v>
      </c>
      <c r="N387" s="53">
        <f t="shared" si="259"/>
        <v>1.129963360310529</v>
      </c>
      <c r="O387" s="53">
        <f t="shared" si="259"/>
        <v>1.1854452866144349</v>
      </c>
      <c r="P387" s="53">
        <f t="shared" si="259"/>
        <v>0.9834631579418347</v>
      </c>
      <c r="Q387" s="53">
        <f t="shared" si="259"/>
        <v>0.67295973167768564</v>
      </c>
      <c r="R387" s="53">
        <f t="shared" si="259"/>
        <v>0.51149804215636774</v>
      </c>
      <c r="S387" s="53">
        <f t="shared" si="233"/>
        <v>0.19079511117124431</v>
      </c>
      <c r="T387" s="53">
        <f t="shared" si="233"/>
        <v>0.22863580856436178</v>
      </c>
      <c r="U387" s="53">
        <f t="shared" ref="U387" si="261">(U64/U$90)*100</f>
        <v>0.17431240269849507</v>
      </c>
    </row>
    <row r="388" spans="1:21" x14ac:dyDescent="0.35">
      <c r="A388" s="19" t="s">
        <v>134</v>
      </c>
      <c r="B388" s="390"/>
      <c r="C388" s="20" t="s">
        <v>60</v>
      </c>
      <c r="D388" s="79"/>
      <c r="E388" s="79"/>
      <c r="F388" s="79"/>
      <c r="G388" s="79"/>
      <c r="H388" s="79"/>
      <c r="I388" s="79"/>
      <c r="J388" s="79"/>
      <c r="K388" s="79"/>
      <c r="L388" s="79"/>
      <c r="M388" s="79">
        <f t="shared" si="259"/>
        <v>0.57043652231055553</v>
      </c>
      <c r="N388" s="79">
        <f t="shared" si="259"/>
        <v>1.129963360310529</v>
      </c>
      <c r="O388" s="79">
        <f t="shared" si="259"/>
        <v>1.1854452866144349</v>
      </c>
      <c r="P388" s="79">
        <f t="shared" si="259"/>
        <v>0.9834631579418347</v>
      </c>
      <c r="Q388" s="79">
        <f t="shared" si="259"/>
        <v>0.67295973167768564</v>
      </c>
      <c r="R388" s="79">
        <f t="shared" si="259"/>
        <v>0.51149804215636774</v>
      </c>
      <c r="S388" s="79">
        <f t="shared" si="233"/>
        <v>0.19079511117124431</v>
      </c>
      <c r="T388" s="79">
        <f t="shared" si="233"/>
        <v>0.22863580856436178</v>
      </c>
      <c r="U388" s="79">
        <f t="shared" ref="U388" si="262">(U65/U$90)*100</f>
        <v>0.17431240269849507</v>
      </c>
    </row>
    <row r="389" spans="1:21" x14ac:dyDescent="0.35">
      <c r="A389" s="19" t="s">
        <v>134</v>
      </c>
      <c r="B389" s="390"/>
      <c r="C389" s="20" t="s">
        <v>61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</row>
    <row r="390" spans="1:21" x14ac:dyDescent="0.35">
      <c r="A390" s="19" t="s">
        <v>134</v>
      </c>
      <c r="B390" s="390"/>
      <c r="C390" s="20" t="s">
        <v>62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</row>
    <row r="391" spans="1:21" ht="15" thickBot="1" x14ac:dyDescent="0.4">
      <c r="A391" s="19" t="s">
        <v>134</v>
      </c>
      <c r="B391" s="394"/>
      <c r="C391" s="69" t="s">
        <v>63</v>
      </c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</row>
    <row r="392" spans="1:21" x14ac:dyDescent="0.35">
      <c r="A392" s="19" t="s">
        <v>134</v>
      </c>
      <c r="B392" s="388" t="s">
        <v>64</v>
      </c>
      <c r="C392" s="17" t="s">
        <v>59</v>
      </c>
      <c r="D392" s="51"/>
      <c r="E392" s="51"/>
      <c r="F392" s="51"/>
      <c r="G392" s="51"/>
      <c r="H392" s="51"/>
      <c r="I392" s="51"/>
      <c r="J392" s="51"/>
      <c r="K392" s="51"/>
      <c r="L392" s="51"/>
      <c r="M392" s="51">
        <f t="shared" si="259"/>
        <v>2.3892509536326463</v>
      </c>
      <c r="N392" s="51">
        <f t="shared" si="259"/>
        <v>5.3429555876273662</v>
      </c>
      <c r="O392" s="51">
        <f t="shared" si="259"/>
        <v>4.1352421634539649</v>
      </c>
      <c r="P392" s="51">
        <f t="shared" si="259"/>
        <v>3.1839887761904744</v>
      </c>
      <c r="Q392" s="51">
        <f t="shared" si="259"/>
        <v>3.9303569684127271</v>
      </c>
      <c r="R392" s="51">
        <f t="shared" si="259"/>
        <v>4.2769679431826368</v>
      </c>
      <c r="S392" s="51">
        <f t="shared" si="233"/>
        <v>3.5113952383529519</v>
      </c>
      <c r="T392" s="51">
        <f t="shared" si="233"/>
        <v>0</v>
      </c>
      <c r="U392" s="51">
        <f t="shared" ref="U392" si="263">(U69/U$90)*100</f>
        <v>0</v>
      </c>
    </row>
    <row r="393" spans="1:21" x14ac:dyDescent="0.35">
      <c r="A393" s="19" t="s">
        <v>134</v>
      </c>
      <c r="B393" s="388"/>
      <c r="C393" s="20" t="s">
        <v>60</v>
      </c>
      <c r="D393" s="79"/>
      <c r="E393" s="79"/>
      <c r="F393" s="79"/>
      <c r="G393" s="79"/>
      <c r="H393" s="79"/>
      <c r="I393" s="79"/>
      <c r="J393" s="79"/>
      <c r="K393" s="79"/>
      <c r="L393" s="79"/>
      <c r="M393" s="79">
        <f t="shared" si="259"/>
        <v>2.3892509536326463</v>
      </c>
      <c r="N393" s="79">
        <f t="shared" si="259"/>
        <v>5.3429555876273662</v>
      </c>
      <c r="O393" s="79">
        <f t="shared" si="259"/>
        <v>4.1352421634539649</v>
      </c>
      <c r="P393" s="79">
        <f t="shared" si="259"/>
        <v>3.1839887761904744</v>
      </c>
      <c r="Q393" s="79">
        <f t="shared" si="259"/>
        <v>3.9303569684127271</v>
      </c>
      <c r="R393" s="79">
        <f t="shared" si="259"/>
        <v>4.2769679431826368</v>
      </c>
      <c r="S393" s="79">
        <f t="shared" si="233"/>
        <v>3.5113952383529519</v>
      </c>
      <c r="T393" s="79">
        <f t="shared" si="233"/>
        <v>0</v>
      </c>
      <c r="U393" s="79">
        <f t="shared" ref="U393" si="264">(U70/U$90)*100</f>
        <v>0</v>
      </c>
    </row>
    <row r="394" spans="1:21" x14ac:dyDescent="0.35">
      <c r="A394" s="19" t="s">
        <v>134</v>
      </c>
      <c r="B394" s="388"/>
      <c r="C394" s="20" t="s">
        <v>61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</row>
    <row r="395" spans="1:21" x14ac:dyDescent="0.35">
      <c r="A395" s="19" t="s">
        <v>134</v>
      </c>
      <c r="B395" s="388"/>
      <c r="C395" s="20" t="s">
        <v>62</v>
      </c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</row>
    <row r="396" spans="1:21" x14ac:dyDescent="0.35">
      <c r="A396" s="19" t="s">
        <v>134</v>
      </c>
      <c r="B396" s="392"/>
      <c r="C396" s="26" t="s">
        <v>63</v>
      </c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</row>
    <row r="397" spans="1:21" x14ac:dyDescent="0.35">
      <c r="A397" s="19" t="s">
        <v>134</v>
      </c>
      <c r="B397" s="393" t="s">
        <v>65</v>
      </c>
      <c r="C397" s="28" t="s">
        <v>59</v>
      </c>
      <c r="D397" s="51"/>
      <c r="E397" s="51"/>
      <c r="F397" s="51"/>
      <c r="G397" s="51"/>
      <c r="H397" s="51"/>
      <c r="I397" s="51"/>
      <c r="J397" s="51"/>
      <c r="K397" s="51"/>
      <c r="L397" s="51"/>
      <c r="M397" s="51">
        <f t="shared" ref="M397:R403" si="265">(M74/M$90)*100</f>
        <v>7.1164227654979095E-2</v>
      </c>
      <c r="N397" s="51">
        <f t="shared" si="265"/>
        <v>0.64331312702571564</v>
      </c>
      <c r="O397" s="51">
        <f t="shared" si="265"/>
        <v>2.5644676179579653</v>
      </c>
      <c r="P397" s="51">
        <f t="shared" si="265"/>
        <v>2.6182251057206769</v>
      </c>
      <c r="Q397" s="51">
        <f t="shared" si="265"/>
        <v>3.0454239086285826</v>
      </c>
      <c r="R397" s="51">
        <f t="shared" si="265"/>
        <v>3.804892252818036</v>
      </c>
      <c r="S397" s="51">
        <f t="shared" ref="S397:T403" si="266">(S74/S$90)*100</f>
        <v>3.4558472015514368</v>
      </c>
      <c r="T397" s="51">
        <f t="shared" si="266"/>
        <v>4.0975911486653578</v>
      </c>
      <c r="U397" s="51">
        <f t="shared" ref="U397" si="267">(U74/U$90)*100</f>
        <v>3.5325635703165541</v>
      </c>
    </row>
    <row r="398" spans="1:21" x14ac:dyDescent="0.35">
      <c r="A398" s="19" t="s">
        <v>134</v>
      </c>
      <c r="B398" s="390"/>
      <c r="C398" s="20" t="s">
        <v>60</v>
      </c>
      <c r="D398" s="79"/>
      <c r="E398" s="79"/>
      <c r="F398" s="79"/>
      <c r="G398" s="79"/>
      <c r="H398" s="79"/>
      <c r="I398" s="79"/>
      <c r="J398" s="79"/>
      <c r="K398" s="79"/>
      <c r="L398" s="79"/>
      <c r="M398" s="79">
        <f t="shared" si="265"/>
        <v>7.1164227654979095E-2</v>
      </c>
      <c r="N398" s="79">
        <f t="shared" si="265"/>
        <v>0.64331312702571564</v>
      </c>
      <c r="O398" s="79">
        <f t="shared" si="265"/>
        <v>2.5644676179579653</v>
      </c>
      <c r="P398" s="79">
        <f t="shared" si="265"/>
        <v>2.6182251057206769</v>
      </c>
      <c r="Q398" s="79">
        <f t="shared" si="265"/>
        <v>3.0454239086285826</v>
      </c>
      <c r="R398" s="79">
        <f t="shared" si="265"/>
        <v>3.804892252818036</v>
      </c>
      <c r="S398" s="79">
        <f t="shared" si="266"/>
        <v>3.4876154502097148</v>
      </c>
      <c r="T398" s="79">
        <f t="shared" si="266"/>
        <v>0</v>
      </c>
      <c r="U398" s="79">
        <f t="shared" ref="U398" si="268">(U75/U$90)*100</f>
        <v>0</v>
      </c>
    </row>
    <row r="399" spans="1:21" x14ac:dyDescent="0.35">
      <c r="A399" s="19" t="s">
        <v>134</v>
      </c>
      <c r="B399" s="390"/>
      <c r="C399" s="20" t="s">
        <v>61</v>
      </c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</row>
    <row r="400" spans="1:21" x14ac:dyDescent="0.35">
      <c r="A400" s="19" t="s">
        <v>134</v>
      </c>
      <c r="B400" s="390"/>
      <c r="C400" s="20" t="s">
        <v>62</v>
      </c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</row>
    <row r="401" spans="1:21" x14ac:dyDescent="0.35">
      <c r="A401" s="19" t="s">
        <v>134</v>
      </c>
      <c r="B401" s="391"/>
      <c r="C401" s="27" t="s">
        <v>63</v>
      </c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</row>
    <row r="402" spans="1:21" x14ac:dyDescent="0.35">
      <c r="A402" s="19" t="s">
        <v>134</v>
      </c>
      <c r="B402" s="388" t="s">
        <v>94</v>
      </c>
      <c r="C402" s="28" t="s">
        <v>59</v>
      </c>
      <c r="D402" s="51"/>
      <c r="E402" s="51"/>
      <c r="F402" s="51"/>
      <c r="G402" s="51"/>
      <c r="H402" s="51"/>
      <c r="I402" s="51"/>
      <c r="J402" s="51"/>
      <c r="K402" s="51"/>
      <c r="L402" s="51"/>
      <c r="M402" s="51">
        <f t="shared" si="265"/>
        <v>0.99742945406920724</v>
      </c>
      <c r="N402" s="51">
        <f t="shared" si="265"/>
        <v>2.7522573573993201</v>
      </c>
      <c r="O402" s="51">
        <f t="shared" si="265"/>
        <v>1.0671205185093058</v>
      </c>
      <c r="P402" s="51">
        <f t="shared" si="265"/>
        <v>0.88158095538510683</v>
      </c>
      <c r="Q402" s="51">
        <f t="shared" si="265"/>
        <v>0.35599066542351843</v>
      </c>
      <c r="R402" s="51">
        <f t="shared" si="265"/>
        <v>0.53714393376114533</v>
      </c>
      <c r="S402" s="51">
        <f t="shared" si="266"/>
        <v>0.21428464258332236</v>
      </c>
      <c r="T402" s="51">
        <f t="shared" si="266"/>
        <v>3.4839413311347025</v>
      </c>
      <c r="U402" s="51">
        <f t="shared" ref="U402" si="269">(U79/U$90)*100</f>
        <v>3.1040477426050854</v>
      </c>
    </row>
    <row r="403" spans="1:21" x14ac:dyDescent="0.35">
      <c r="A403" s="19" t="s">
        <v>134</v>
      </c>
      <c r="B403" s="388"/>
      <c r="C403" s="20" t="s">
        <v>60</v>
      </c>
      <c r="D403" s="79"/>
      <c r="E403" s="79"/>
      <c r="F403" s="79"/>
      <c r="G403" s="79"/>
      <c r="H403" s="79"/>
      <c r="I403" s="79"/>
      <c r="J403" s="79"/>
      <c r="K403" s="79"/>
      <c r="L403" s="79"/>
      <c r="M403" s="79">
        <f t="shared" si="265"/>
        <v>0.99742945406920724</v>
      </c>
      <c r="N403" s="79">
        <f t="shared" si="265"/>
        <v>2.7522573573993201</v>
      </c>
      <c r="O403" s="79">
        <f t="shared" si="265"/>
        <v>1.0671205185093058</v>
      </c>
      <c r="P403" s="79">
        <f t="shared" si="265"/>
        <v>0.88158095538510683</v>
      </c>
      <c r="Q403" s="79">
        <f t="shared" si="265"/>
        <v>0.35599066542351843</v>
      </c>
      <c r="R403" s="79">
        <f t="shared" si="265"/>
        <v>0.53714393376114533</v>
      </c>
      <c r="S403" s="79">
        <f t="shared" si="266"/>
        <v>0.21428464258332236</v>
      </c>
      <c r="T403" s="79">
        <f t="shared" si="266"/>
        <v>3.4839413311347025</v>
      </c>
      <c r="U403" s="79">
        <f t="shared" ref="U403" si="270">(U80/U$90)*100</f>
        <v>3.1040477426050854</v>
      </c>
    </row>
    <row r="404" spans="1:21" x14ac:dyDescent="0.35">
      <c r="A404" s="19" t="s">
        <v>134</v>
      </c>
      <c r="B404" s="388"/>
      <c r="C404" s="20" t="s">
        <v>61</v>
      </c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</row>
    <row r="405" spans="1:21" x14ac:dyDescent="0.35">
      <c r="A405" s="19" t="s">
        <v>134</v>
      </c>
      <c r="B405" s="388"/>
      <c r="C405" s="20" t="s">
        <v>62</v>
      </c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</row>
    <row r="406" spans="1:21" x14ac:dyDescent="0.35">
      <c r="A406" s="19" t="s">
        <v>134</v>
      </c>
      <c r="B406" s="389"/>
      <c r="C406" s="25" t="s">
        <v>63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</row>
    <row r="407" spans="1:21" x14ac:dyDescent="0.35">
      <c r="A407" s="19" t="s">
        <v>134</v>
      </c>
    </row>
    <row r="408" spans="1:21" x14ac:dyDescent="0.35">
      <c r="A408" s="19" t="s">
        <v>134</v>
      </c>
    </row>
    <row r="409" spans="1:21" x14ac:dyDescent="0.35">
      <c r="A409" s="19" t="s">
        <v>104</v>
      </c>
      <c r="B409" s="22" t="s">
        <v>102</v>
      </c>
      <c r="C409" s="22" t="s">
        <v>58</v>
      </c>
      <c r="D409" s="230" t="s">
        <v>145</v>
      </c>
      <c r="E409" s="230" t="s">
        <v>146</v>
      </c>
      <c r="F409" s="230" t="s">
        <v>147</v>
      </c>
      <c r="G409" s="230" t="s">
        <v>148</v>
      </c>
      <c r="H409" s="230" t="s">
        <v>149</v>
      </c>
      <c r="I409" s="230" t="s">
        <v>150</v>
      </c>
      <c r="J409" s="230" t="s">
        <v>151</v>
      </c>
      <c r="K409" s="230" t="s">
        <v>152</v>
      </c>
      <c r="L409" s="230" t="s">
        <v>153</v>
      </c>
      <c r="M409" s="230" t="s">
        <v>154</v>
      </c>
      <c r="N409" s="230" t="s">
        <v>155</v>
      </c>
      <c r="O409" s="230" t="s">
        <v>156</v>
      </c>
      <c r="P409" s="230" t="s">
        <v>157</v>
      </c>
      <c r="Q409" s="230" t="s">
        <v>158</v>
      </c>
      <c r="R409" s="230" t="s">
        <v>159</v>
      </c>
      <c r="S409" s="230" t="s">
        <v>160</v>
      </c>
      <c r="T409" s="230" t="s">
        <v>164</v>
      </c>
      <c r="U409" s="230" t="s">
        <v>165</v>
      </c>
    </row>
    <row r="410" spans="1:21" x14ac:dyDescent="0.35">
      <c r="A410" s="19" t="s">
        <v>134</v>
      </c>
      <c r="B410" s="385" t="s">
        <v>0</v>
      </c>
      <c r="C410" s="260" t="s">
        <v>125</v>
      </c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</row>
    <row r="411" spans="1:21" ht="15" customHeight="1" x14ac:dyDescent="0.35">
      <c r="A411" s="19" t="s">
        <v>134</v>
      </c>
      <c r="B411" s="386"/>
      <c r="C411" s="260" t="s">
        <v>124</v>
      </c>
      <c r="D411" s="86"/>
      <c r="E411" s="86"/>
      <c r="F411" s="86"/>
      <c r="G411" s="86"/>
      <c r="H411" s="86"/>
      <c r="I411" s="86"/>
      <c r="J411" s="86"/>
      <c r="K411" s="86"/>
      <c r="L411" s="86"/>
    </row>
    <row r="412" spans="1:21" ht="15" customHeight="1" x14ac:dyDescent="0.35">
      <c r="A412" s="19" t="s">
        <v>134</v>
      </c>
      <c r="B412" s="386"/>
      <c r="C412" s="95" t="s">
        <v>126</v>
      </c>
      <c r="D412" s="86"/>
      <c r="E412" s="86"/>
      <c r="F412" s="86"/>
      <c r="G412" s="86"/>
      <c r="H412" s="86"/>
      <c r="I412" s="86"/>
      <c r="J412" s="86"/>
      <c r="K412" s="86"/>
      <c r="L412" s="86"/>
    </row>
    <row r="413" spans="1:21" ht="15" customHeight="1" x14ac:dyDescent="0.35">
      <c r="A413" s="19" t="s">
        <v>134</v>
      </c>
      <c r="B413" s="386"/>
      <c r="C413" s="260" t="s">
        <v>123</v>
      </c>
      <c r="D413" s="76"/>
      <c r="M413" s="35"/>
      <c r="N413" s="35"/>
      <c r="O413" s="35"/>
      <c r="P413" s="35"/>
      <c r="Q413" s="35"/>
      <c r="R413" s="35"/>
      <c r="S413" s="35"/>
      <c r="T413" s="35"/>
      <c r="U413" s="35"/>
    </row>
    <row r="414" spans="1:21" ht="15" customHeight="1" x14ac:dyDescent="0.35">
      <c r="A414" s="19" t="s">
        <v>134</v>
      </c>
      <c r="B414" s="386"/>
      <c r="C414" s="20" t="s">
        <v>117</v>
      </c>
      <c r="D414" s="32"/>
      <c r="E414" s="76"/>
      <c r="F414" s="76"/>
      <c r="G414" s="76"/>
      <c r="H414" s="76"/>
      <c r="I414" s="76"/>
      <c r="J414" s="76"/>
      <c r="K414" s="76"/>
      <c r="L414" s="76"/>
      <c r="M414" s="64">
        <f t="shared" ref="M414:R414" si="271">M422+M427+M432+M437+M442+M447+M452+M457+M462+M467</f>
        <v>4676543248.8200006</v>
      </c>
      <c r="N414" s="64">
        <f t="shared" si="271"/>
        <v>4207744166.2399998</v>
      </c>
      <c r="O414" s="64">
        <f t="shared" si="271"/>
        <v>5312066647</v>
      </c>
      <c r="P414" s="64">
        <f t="shared" si="271"/>
        <v>5996305744.5500031</v>
      </c>
      <c r="Q414" s="64">
        <f t="shared" si="271"/>
        <v>7738942754.6099997</v>
      </c>
      <c r="R414" s="64">
        <f t="shared" si="271"/>
        <v>9688059104.6199989</v>
      </c>
      <c r="S414" s="64">
        <f>S422+S427+S432+S437+S442+S447+S452+S457+S462+S467</f>
        <v>10612927650.050005</v>
      </c>
      <c r="T414" s="64">
        <f>T422+T427+T432+T437+T442+T447+T452+T457+T462+T467</f>
        <v>6963888057.9700022</v>
      </c>
      <c r="U414" s="64">
        <f>U422+U427+U432+U437+U442+U447+U452+U457+U462+U467</f>
        <v>7112960000</v>
      </c>
    </row>
    <row r="415" spans="1:21" ht="15" customHeight="1" x14ac:dyDescent="0.35">
      <c r="A415" s="19" t="s">
        <v>134</v>
      </c>
      <c r="B415" s="386"/>
      <c r="C415" s="254" t="s">
        <v>118</v>
      </c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64"/>
      <c r="U415" s="32"/>
    </row>
    <row r="416" spans="1:21" ht="15" customHeight="1" x14ac:dyDescent="0.35">
      <c r="A416" s="19" t="s">
        <v>134</v>
      </c>
      <c r="B416" s="386"/>
      <c r="C416" s="254" t="s">
        <v>119</v>
      </c>
      <c r="D416" s="32"/>
      <c r="M416" s="64"/>
      <c r="N416" s="64"/>
      <c r="O416" s="64"/>
      <c r="P416" s="64"/>
      <c r="Q416" s="64"/>
      <c r="R416" s="64"/>
      <c r="S416" s="64"/>
      <c r="T416" s="64"/>
      <c r="U416" s="64"/>
    </row>
    <row r="417" spans="1:21" ht="15" customHeight="1" x14ac:dyDescent="0.35">
      <c r="A417" s="19" t="s">
        <v>134</v>
      </c>
      <c r="B417" s="386"/>
      <c r="C417" s="254" t="s">
        <v>120</v>
      </c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</row>
    <row r="418" spans="1:21" ht="15" customHeight="1" x14ac:dyDescent="0.35">
      <c r="A418" s="19" t="s">
        <v>134</v>
      </c>
      <c r="B418" s="386"/>
      <c r="C418" s="260" t="s">
        <v>121</v>
      </c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</row>
    <row r="419" spans="1:21" ht="15" customHeight="1" x14ac:dyDescent="0.35">
      <c r="A419" s="19" t="s">
        <v>134</v>
      </c>
      <c r="B419" s="386"/>
      <c r="C419" s="260" t="s">
        <v>122</v>
      </c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</row>
    <row r="420" spans="1:21" ht="15" customHeight="1" x14ac:dyDescent="0.35">
      <c r="A420" s="19" t="s">
        <v>134</v>
      </c>
      <c r="B420" s="387"/>
      <c r="C420" s="261" t="s">
        <v>116</v>
      </c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2"/>
    </row>
    <row r="421" spans="1:21" x14ac:dyDescent="0.35">
      <c r="A421" s="19" t="s">
        <v>134</v>
      </c>
      <c r="B421" s="390" t="s">
        <v>4</v>
      </c>
      <c r="C421" s="260" t="s">
        <v>59</v>
      </c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56"/>
    </row>
    <row r="422" spans="1:21" x14ac:dyDescent="0.35">
      <c r="A422" s="19" t="s">
        <v>134</v>
      </c>
      <c r="B422" s="390"/>
      <c r="C422" s="254" t="s">
        <v>60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>
        <v>487253585.76999998</v>
      </c>
      <c r="N422" s="34">
        <v>504507285.54999995</v>
      </c>
      <c r="O422" s="34">
        <v>777400907.80000019</v>
      </c>
      <c r="P422" s="34">
        <v>1018806720.8600001</v>
      </c>
      <c r="Q422" s="34">
        <v>1436188814.1799991</v>
      </c>
      <c r="R422" s="34">
        <v>1651920193.0100002</v>
      </c>
      <c r="S422" s="34">
        <v>1678556688.0300004</v>
      </c>
      <c r="T422" s="34">
        <v>1012216331.2900002</v>
      </c>
      <c r="U422" s="34">
        <v>1345480000</v>
      </c>
    </row>
    <row r="423" spans="1:21" x14ac:dyDescent="0.35">
      <c r="A423" s="19" t="s">
        <v>134</v>
      </c>
      <c r="B423" s="390"/>
      <c r="C423" s="254" t="s">
        <v>61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</row>
    <row r="424" spans="1:21" x14ac:dyDescent="0.35">
      <c r="A424" s="19" t="s">
        <v>134</v>
      </c>
      <c r="B424" s="390"/>
      <c r="C424" s="254" t="s">
        <v>62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</row>
    <row r="425" spans="1:21" x14ac:dyDescent="0.35">
      <c r="A425" s="19" t="s">
        <v>134</v>
      </c>
      <c r="B425" s="391"/>
      <c r="C425" s="255" t="s">
        <v>63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4"/>
      <c r="U425" s="34"/>
    </row>
    <row r="426" spans="1:21" x14ac:dyDescent="0.35">
      <c r="A426" s="19" t="s">
        <v>134</v>
      </c>
      <c r="B426" s="390" t="s">
        <v>5</v>
      </c>
      <c r="C426" s="17" t="s">
        <v>59</v>
      </c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56"/>
      <c r="U426" s="56"/>
    </row>
    <row r="427" spans="1:21" x14ac:dyDescent="0.35">
      <c r="A427" s="19" t="s">
        <v>134</v>
      </c>
      <c r="B427" s="390"/>
      <c r="C427" s="20" t="s">
        <v>60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>
        <v>420149291.58000004</v>
      </c>
      <c r="N427" s="34">
        <v>233581513.38</v>
      </c>
      <c r="O427" s="34">
        <v>582063539.02000058</v>
      </c>
      <c r="P427" s="34">
        <v>367363808.49000013</v>
      </c>
      <c r="Q427" s="34">
        <v>363308646.82999998</v>
      </c>
      <c r="R427" s="34">
        <v>320951861.56999993</v>
      </c>
      <c r="S427" s="34">
        <v>846797154.83999896</v>
      </c>
      <c r="T427" s="34">
        <v>286042261.37000024</v>
      </c>
      <c r="U427" s="34">
        <v>148140000</v>
      </c>
    </row>
    <row r="428" spans="1:21" x14ac:dyDescent="0.35">
      <c r="A428" s="19" t="s">
        <v>134</v>
      </c>
      <c r="B428" s="390"/>
      <c r="C428" s="20" t="s">
        <v>61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35">
      <c r="A429" s="19" t="s">
        <v>134</v>
      </c>
      <c r="B429" s="390"/>
      <c r="C429" s="20" t="s">
        <v>62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35">
      <c r="A430" s="19" t="s">
        <v>134</v>
      </c>
      <c r="B430" s="391"/>
      <c r="C430" s="27" t="s">
        <v>63</v>
      </c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5"/>
      <c r="U430" s="35"/>
    </row>
    <row r="431" spans="1:21" x14ac:dyDescent="0.35">
      <c r="A431" s="19" t="s">
        <v>134</v>
      </c>
      <c r="B431" s="390" t="s">
        <v>6</v>
      </c>
      <c r="C431" s="17" t="s">
        <v>59</v>
      </c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56"/>
      <c r="U431" s="56"/>
    </row>
    <row r="432" spans="1:21" x14ac:dyDescent="0.35">
      <c r="A432" s="19" t="s">
        <v>134</v>
      </c>
      <c r="B432" s="390"/>
      <c r="C432" s="20" t="s">
        <v>60</v>
      </c>
      <c r="D432" s="34"/>
      <c r="E432" s="34"/>
      <c r="F432" s="34"/>
      <c r="G432" s="34"/>
      <c r="H432" s="34"/>
      <c r="I432" s="34"/>
      <c r="J432" s="34"/>
      <c r="K432" s="34"/>
      <c r="L432" s="34"/>
      <c r="M432" s="34">
        <v>7339803.1899999995</v>
      </c>
      <c r="N432" s="34">
        <v>11807090.27</v>
      </c>
      <c r="O432" s="34">
        <v>29337713.879999999</v>
      </c>
      <c r="P432" s="34">
        <v>139555111.80000001</v>
      </c>
      <c r="Q432" s="34">
        <v>416698451.38999999</v>
      </c>
      <c r="R432" s="34">
        <v>268970555.58999997</v>
      </c>
      <c r="S432" s="34">
        <v>176840723.23000002</v>
      </c>
      <c r="T432" s="34">
        <v>143145608.20000002</v>
      </c>
      <c r="U432" s="34">
        <v>85170000</v>
      </c>
    </row>
    <row r="433" spans="1:21" x14ac:dyDescent="0.35">
      <c r="A433" s="19" t="s">
        <v>134</v>
      </c>
      <c r="B433" s="390"/>
      <c r="C433" s="20" t="s">
        <v>61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35">
      <c r="A434" s="19" t="s">
        <v>134</v>
      </c>
      <c r="B434" s="390"/>
      <c r="C434" s="20" t="s">
        <v>62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35">
      <c r="A435" s="19" t="s">
        <v>134</v>
      </c>
      <c r="B435" s="391"/>
      <c r="C435" s="27" t="s">
        <v>63</v>
      </c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5"/>
      <c r="U435" s="38"/>
    </row>
    <row r="436" spans="1:21" x14ac:dyDescent="0.35">
      <c r="A436" s="19" t="s">
        <v>134</v>
      </c>
      <c r="B436" s="393" t="s">
        <v>7</v>
      </c>
      <c r="C436" s="28" t="s">
        <v>59</v>
      </c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56"/>
      <c r="U436" s="32"/>
    </row>
    <row r="437" spans="1:21" x14ac:dyDescent="0.35">
      <c r="A437" s="19" t="s">
        <v>134</v>
      </c>
      <c r="B437" s="390"/>
      <c r="C437" s="20" t="s">
        <v>60</v>
      </c>
      <c r="D437" s="34"/>
      <c r="E437" s="34"/>
      <c r="F437" s="34"/>
      <c r="G437" s="34"/>
      <c r="H437" s="34"/>
      <c r="I437" s="34"/>
      <c r="J437" s="34"/>
      <c r="K437" s="34"/>
      <c r="L437" s="34"/>
      <c r="M437" s="34">
        <v>2223974123.9500008</v>
      </c>
      <c r="N437" s="34">
        <v>2243536877.9799995</v>
      </c>
      <c r="O437" s="34">
        <v>2379325685.4999995</v>
      </c>
      <c r="P437" s="34">
        <v>2447598765.5300002</v>
      </c>
      <c r="Q437" s="34">
        <v>3007643086.9600005</v>
      </c>
      <c r="R437" s="34">
        <v>3823854989.2599998</v>
      </c>
      <c r="S437" s="34">
        <v>3753607892.7000012</v>
      </c>
      <c r="T437" s="34">
        <v>3279855129.1900001</v>
      </c>
      <c r="U437" s="34">
        <v>2895300000</v>
      </c>
    </row>
    <row r="438" spans="1:21" x14ac:dyDescent="0.35">
      <c r="A438" s="19" t="s">
        <v>134</v>
      </c>
      <c r="B438" s="390"/>
      <c r="C438" s="20" t="s">
        <v>61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 x14ac:dyDescent="0.35">
      <c r="A439" s="19" t="s">
        <v>134</v>
      </c>
      <c r="B439" s="390"/>
      <c r="C439" s="20" t="s">
        <v>62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 x14ac:dyDescent="0.35">
      <c r="A440" s="19" t="s">
        <v>134</v>
      </c>
      <c r="B440" s="391"/>
      <c r="C440" s="27" t="s">
        <v>63</v>
      </c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</row>
    <row r="441" spans="1:21" x14ac:dyDescent="0.35">
      <c r="A441" s="19" t="s">
        <v>134</v>
      </c>
      <c r="B441" s="393" t="s">
        <v>8</v>
      </c>
      <c r="C441" s="28" t="s">
        <v>59</v>
      </c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</row>
    <row r="442" spans="1:21" x14ac:dyDescent="0.35">
      <c r="A442" s="19" t="s">
        <v>134</v>
      </c>
      <c r="B442" s="390"/>
      <c r="C442" s="20" t="s">
        <v>60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>
        <v>79399223.620000005</v>
      </c>
      <c r="N442" s="34">
        <v>51980310.670000002</v>
      </c>
      <c r="O442" s="34">
        <v>100953198.83</v>
      </c>
      <c r="P442" s="34">
        <v>103651659.87</v>
      </c>
      <c r="Q442" s="34">
        <v>139250249.94999999</v>
      </c>
      <c r="R442" s="34">
        <v>98750248.550000027</v>
      </c>
      <c r="S442" s="34">
        <v>89510741.620000035</v>
      </c>
      <c r="T442" s="34">
        <v>83150250.129999936</v>
      </c>
      <c r="U442" s="34">
        <v>36140000</v>
      </c>
    </row>
    <row r="443" spans="1:21" x14ac:dyDescent="0.35">
      <c r="A443" s="19" t="s">
        <v>134</v>
      </c>
      <c r="B443" s="390"/>
      <c r="C443" s="20" t="s">
        <v>61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35">
      <c r="A444" s="19" t="s">
        <v>134</v>
      </c>
      <c r="B444" s="390"/>
      <c r="C444" s="20" t="s">
        <v>62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35">
      <c r="A445" s="19" t="s">
        <v>134</v>
      </c>
      <c r="B445" s="391"/>
      <c r="C445" s="27" t="s">
        <v>63</v>
      </c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5"/>
      <c r="U445" s="38"/>
    </row>
    <row r="446" spans="1:21" x14ac:dyDescent="0.35">
      <c r="A446" s="19" t="s">
        <v>134</v>
      </c>
      <c r="B446" s="393" t="s">
        <v>9</v>
      </c>
      <c r="C446" s="28" t="s">
        <v>59</v>
      </c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56"/>
      <c r="U446" s="32"/>
    </row>
    <row r="447" spans="1:21" x14ac:dyDescent="0.35">
      <c r="A447" s="19" t="s">
        <v>134</v>
      </c>
      <c r="B447" s="390"/>
      <c r="C447" s="20" t="s">
        <v>60</v>
      </c>
      <c r="D447" s="34"/>
      <c r="E447" s="34"/>
      <c r="F447" s="34"/>
      <c r="G447" s="34"/>
      <c r="H447" s="34"/>
      <c r="I447" s="34"/>
      <c r="J447" s="34"/>
      <c r="K447" s="34"/>
      <c r="L447" s="34"/>
      <c r="M447" s="34">
        <v>493385710.73999995</v>
      </c>
      <c r="N447" s="34">
        <v>277778572.18000001</v>
      </c>
      <c r="O447" s="34">
        <v>276336694.00999999</v>
      </c>
      <c r="P447" s="34">
        <v>310098368.42999989</v>
      </c>
      <c r="Q447" s="34">
        <v>753970594.22999954</v>
      </c>
      <c r="R447" s="34">
        <v>1310860780.6700003</v>
      </c>
      <c r="S447" s="34">
        <v>969324827.13999987</v>
      </c>
      <c r="T447" s="34">
        <v>1138439920.370002</v>
      </c>
      <c r="U447" s="34">
        <v>1218990000</v>
      </c>
    </row>
    <row r="448" spans="1:21" x14ac:dyDescent="0.35">
      <c r="A448" s="19" t="s">
        <v>134</v>
      </c>
      <c r="B448" s="390"/>
      <c r="C448" s="20" t="s">
        <v>61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35">
      <c r="A449" s="19" t="s">
        <v>134</v>
      </c>
      <c r="B449" s="390"/>
      <c r="C449" s="20" t="s">
        <v>62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35">
      <c r="A450" s="19" t="s">
        <v>134</v>
      </c>
      <c r="B450" s="391"/>
      <c r="C450" s="27" t="s">
        <v>63</v>
      </c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</row>
    <row r="451" spans="1:21" x14ac:dyDescent="0.35">
      <c r="A451" s="19" t="s">
        <v>134</v>
      </c>
      <c r="B451" s="393" t="s">
        <v>1</v>
      </c>
      <c r="C451" s="28" t="s">
        <v>59</v>
      </c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</row>
    <row r="452" spans="1:21" x14ac:dyDescent="0.35">
      <c r="A452" s="19" t="s">
        <v>134</v>
      </c>
      <c r="B452" s="390"/>
      <c r="C452" s="20" t="s">
        <v>60</v>
      </c>
      <c r="D452" s="34"/>
      <c r="E452" s="34"/>
      <c r="F452" s="34"/>
      <c r="G452" s="34"/>
      <c r="H452" s="34"/>
      <c r="I452" s="34"/>
      <c r="J452" s="34"/>
      <c r="K452" s="34"/>
      <c r="L452" s="34"/>
      <c r="M452" s="34">
        <v>262822938.46000043</v>
      </c>
      <c r="N452" s="34">
        <v>182116404.55000025</v>
      </c>
      <c r="O452" s="34">
        <v>281794701.98000056</v>
      </c>
      <c r="P452" s="34">
        <v>443661451.45000076</v>
      </c>
      <c r="Q452" s="34">
        <v>537808429.5999999</v>
      </c>
      <c r="R452" s="34">
        <v>483091504.4799999</v>
      </c>
      <c r="S452" s="34">
        <v>720924668.04000282</v>
      </c>
      <c r="T452" s="34">
        <v>392765364.21000022</v>
      </c>
      <c r="U452" s="34">
        <v>371690000</v>
      </c>
    </row>
    <row r="453" spans="1:21" x14ac:dyDescent="0.35">
      <c r="A453" s="19" t="s">
        <v>134</v>
      </c>
      <c r="B453" s="390"/>
      <c r="C453" s="20" t="s">
        <v>61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 x14ac:dyDescent="0.35">
      <c r="A454" s="19" t="s">
        <v>134</v>
      </c>
      <c r="B454" s="390"/>
      <c r="C454" s="20" t="s">
        <v>62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35">
      <c r="A455" s="19" t="s">
        <v>134</v>
      </c>
      <c r="B455" s="391"/>
      <c r="C455" s="27" t="s">
        <v>63</v>
      </c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5"/>
      <c r="U455" s="35"/>
    </row>
    <row r="456" spans="1:21" x14ac:dyDescent="0.35">
      <c r="A456" s="19" t="s">
        <v>134</v>
      </c>
      <c r="B456" s="393" t="s">
        <v>166</v>
      </c>
      <c r="C456" s="28" t="s">
        <v>59</v>
      </c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56"/>
      <c r="U456" s="56"/>
    </row>
    <row r="457" spans="1:21" x14ac:dyDescent="0.35">
      <c r="A457" s="19" t="s">
        <v>134</v>
      </c>
      <c r="B457" s="390"/>
      <c r="C457" s="20" t="s">
        <v>60</v>
      </c>
      <c r="D457" s="34"/>
      <c r="E457" s="34"/>
      <c r="F457" s="34"/>
      <c r="G457" s="34"/>
      <c r="H457" s="34"/>
      <c r="I457" s="34"/>
      <c r="J457" s="34"/>
      <c r="K457" s="34"/>
      <c r="L457" s="34"/>
      <c r="M457" s="34">
        <v>0</v>
      </c>
      <c r="N457" s="34">
        <v>0</v>
      </c>
      <c r="O457" s="34">
        <v>0</v>
      </c>
      <c r="P457" s="34">
        <v>0</v>
      </c>
      <c r="Q457" s="34">
        <v>0</v>
      </c>
      <c r="R457" s="34">
        <v>0</v>
      </c>
      <c r="S457" s="34">
        <v>0</v>
      </c>
      <c r="T457" s="34"/>
      <c r="U457" s="34"/>
    </row>
    <row r="458" spans="1:21" x14ac:dyDescent="0.35">
      <c r="A458" s="19" t="s">
        <v>134</v>
      </c>
      <c r="B458" s="390"/>
      <c r="C458" s="20" t="s">
        <v>61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</row>
    <row r="459" spans="1:21" x14ac:dyDescent="0.35">
      <c r="A459" s="19" t="s">
        <v>134</v>
      </c>
      <c r="B459" s="390"/>
      <c r="C459" s="20" t="s">
        <v>62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 x14ac:dyDescent="0.35">
      <c r="A460" s="19" t="s">
        <v>134</v>
      </c>
      <c r="B460" s="391"/>
      <c r="C460" s="27" t="s">
        <v>63</v>
      </c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</row>
    <row r="461" spans="1:21" x14ac:dyDescent="0.35">
      <c r="A461" s="19" t="s">
        <v>134</v>
      </c>
      <c r="B461" s="393" t="s">
        <v>11</v>
      </c>
      <c r="C461" s="28" t="s">
        <v>59</v>
      </c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</row>
    <row r="462" spans="1:21" x14ac:dyDescent="0.35">
      <c r="A462" s="19" t="s">
        <v>134</v>
      </c>
      <c r="B462" s="390"/>
      <c r="C462" s="20" t="s">
        <v>60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>
        <v>555234102.38999987</v>
      </c>
      <c r="N462" s="34">
        <v>454463700.09000027</v>
      </c>
      <c r="O462" s="34">
        <v>539621935.05999994</v>
      </c>
      <c r="P462" s="34">
        <v>837406241.3400023</v>
      </c>
      <c r="Q462" s="34">
        <v>843185444.92000008</v>
      </c>
      <c r="R462" s="34">
        <v>1518321501.3499999</v>
      </c>
      <c r="S462" s="34">
        <v>2242779334.3100019</v>
      </c>
      <c r="T462" s="34">
        <v>525687322.86999983</v>
      </c>
      <c r="U462" s="34">
        <v>935920000</v>
      </c>
    </row>
    <row r="463" spans="1:21" x14ac:dyDescent="0.35">
      <c r="A463" s="19" t="s">
        <v>134</v>
      </c>
      <c r="B463" s="390"/>
      <c r="C463" s="20" t="s">
        <v>61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35">
      <c r="A464" s="19" t="s">
        <v>134</v>
      </c>
      <c r="B464" s="390"/>
      <c r="C464" s="20" t="s">
        <v>62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 x14ac:dyDescent="0.35">
      <c r="A465" s="19" t="s">
        <v>134</v>
      </c>
      <c r="B465" s="391"/>
      <c r="C465" s="27" t="s">
        <v>63</v>
      </c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5"/>
      <c r="U465" s="38"/>
    </row>
    <row r="466" spans="1:21" x14ac:dyDescent="0.35">
      <c r="A466" s="19" t="s">
        <v>134</v>
      </c>
      <c r="B466" s="393" t="s">
        <v>12</v>
      </c>
      <c r="C466" s="28" t="s">
        <v>59</v>
      </c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5"/>
    </row>
    <row r="467" spans="1:21" x14ac:dyDescent="0.35">
      <c r="A467" s="19" t="s">
        <v>134</v>
      </c>
      <c r="B467" s="390"/>
      <c r="C467" s="20" t="s">
        <v>60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>
        <v>146984469.12</v>
      </c>
      <c r="N467" s="35">
        <v>247972411.56999999</v>
      </c>
      <c r="O467" s="35">
        <v>345232270.91999996</v>
      </c>
      <c r="P467" s="35">
        <v>328163616.78000009</v>
      </c>
      <c r="Q467" s="35">
        <v>240889036.55000004</v>
      </c>
      <c r="R467" s="35">
        <v>211337470.13999993</v>
      </c>
      <c r="S467" s="35">
        <v>134585620.14000002</v>
      </c>
      <c r="T467" s="35">
        <v>102585870.33999994</v>
      </c>
      <c r="U467" s="35">
        <v>76130000</v>
      </c>
    </row>
    <row r="468" spans="1:21" x14ac:dyDescent="0.35">
      <c r="A468" s="19" t="s">
        <v>134</v>
      </c>
      <c r="B468" s="390"/>
      <c r="C468" s="20" t="s">
        <v>61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1" x14ac:dyDescent="0.35">
      <c r="A469" s="19" t="s">
        <v>134</v>
      </c>
      <c r="B469" s="390"/>
      <c r="C469" s="20" t="s">
        <v>62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 ht="15" thickBot="1" x14ac:dyDescent="0.4">
      <c r="A470" s="19" t="s">
        <v>134</v>
      </c>
      <c r="B470" s="394"/>
      <c r="C470" s="69" t="s">
        <v>63</v>
      </c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</row>
    <row r="471" spans="1:21" x14ac:dyDescent="0.35">
      <c r="A471" s="19" t="s">
        <v>134</v>
      </c>
      <c r="B471" s="388" t="s">
        <v>92</v>
      </c>
      <c r="C471" s="17" t="s">
        <v>59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</row>
    <row r="472" spans="1:21" x14ac:dyDescent="0.35">
      <c r="A472" s="19" t="s">
        <v>134</v>
      </c>
      <c r="B472" s="388"/>
      <c r="C472" s="20" t="s">
        <v>60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>
        <v>1436482781.3500001</v>
      </c>
      <c r="N472" s="35">
        <v>1411158912.9299998</v>
      </c>
      <c r="O472" s="35">
        <v>1268822594.7099988</v>
      </c>
      <c r="P472" s="35">
        <v>1267032601.6599998</v>
      </c>
      <c r="Q472" s="35">
        <v>1709880945.930001</v>
      </c>
      <c r="R472" s="35">
        <v>1929511425.2</v>
      </c>
      <c r="S472" s="35">
        <v>1732419471.3700011</v>
      </c>
      <c r="T472" s="35"/>
      <c r="U472" s="35"/>
    </row>
    <row r="473" spans="1:21" x14ac:dyDescent="0.35">
      <c r="A473" s="19" t="s">
        <v>134</v>
      </c>
      <c r="B473" s="388"/>
      <c r="C473" s="20" t="s">
        <v>61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</row>
    <row r="474" spans="1:21" x14ac:dyDescent="0.35">
      <c r="A474" s="19" t="s">
        <v>134</v>
      </c>
      <c r="B474" s="388"/>
      <c r="C474" s="20" t="s">
        <v>62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1" x14ac:dyDescent="0.35">
      <c r="A475" s="19" t="s">
        <v>134</v>
      </c>
      <c r="B475" s="392"/>
      <c r="C475" s="26" t="s">
        <v>63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5"/>
      <c r="U475" s="35"/>
    </row>
    <row r="476" spans="1:21" x14ac:dyDescent="0.35">
      <c r="A476" s="19" t="s">
        <v>134</v>
      </c>
      <c r="B476" s="393" t="s">
        <v>93</v>
      </c>
      <c r="C476" s="28" t="s">
        <v>59</v>
      </c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</row>
    <row r="477" spans="1:21" x14ac:dyDescent="0.35">
      <c r="A477" s="19" t="s">
        <v>134</v>
      </c>
      <c r="B477" s="390"/>
      <c r="C477" s="20" t="s">
        <v>60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>
        <v>21352191.390000001</v>
      </c>
      <c r="N477" s="35">
        <v>140288410.23000002</v>
      </c>
      <c r="O477" s="35">
        <v>686459979.35000026</v>
      </c>
      <c r="P477" s="35">
        <v>872917461.29999995</v>
      </c>
      <c r="Q477" s="35">
        <v>1094383066.2699997</v>
      </c>
      <c r="R477" s="35">
        <v>1599136550.3700001</v>
      </c>
      <c r="S477" s="35">
        <v>1597031538.5599999</v>
      </c>
      <c r="T477" s="35">
        <v>1701529399.1399989</v>
      </c>
      <c r="U477" s="35">
        <v>1387920000</v>
      </c>
    </row>
    <row r="478" spans="1:21" x14ac:dyDescent="0.35">
      <c r="A478" s="19" t="s">
        <v>134</v>
      </c>
      <c r="B478" s="390"/>
      <c r="C478" s="20" t="s">
        <v>61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</row>
    <row r="479" spans="1:21" x14ac:dyDescent="0.35">
      <c r="A479" s="19" t="s">
        <v>134</v>
      </c>
      <c r="B479" s="390"/>
      <c r="C479" s="20" t="s">
        <v>62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1" x14ac:dyDescent="0.35">
      <c r="A480" s="19" t="s">
        <v>134</v>
      </c>
      <c r="B480" s="391"/>
      <c r="C480" s="27" t="s">
        <v>63</v>
      </c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5"/>
      <c r="U480" s="38"/>
    </row>
    <row r="481" spans="1:21" x14ac:dyDescent="0.35">
      <c r="A481" s="19" t="s">
        <v>134</v>
      </c>
      <c r="B481" s="388" t="s">
        <v>94</v>
      </c>
      <c r="C481" s="28" t="s">
        <v>59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6"/>
      <c r="U481" s="35"/>
    </row>
    <row r="482" spans="1:21" x14ac:dyDescent="0.35">
      <c r="A482" s="19" t="s">
        <v>134</v>
      </c>
      <c r="B482" s="388"/>
      <c r="C482" s="20" t="s">
        <v>60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>
        <v>766139151.21000063</v>
      </c>
      <c r="N482" s="35">
        <v>692089554.81999969</v>
      </c>
      <c r="O482" s="35">
        <v>424043111.44000041</v>
      </c>
      <c r="P482" s="35">
        <v>307648702.57000041</v>
      </c>
      <c r="Q482" s="35">
        <v>203379074.75999975</v>
      </c>
      <c r="R482" s="35">
        <v>295207013.68999958</v>
      </c>
      <c r="S482" s="35">
        <v>424156882.77000022</v>
      </c>
      <c r="T482" s="35">
        <v>1053290630.2600008</v>
      </c>
      <c r="U482" s="35">
        <v>1292290000</v>
      </c>
    </row>
    <row r="483" spans="1:21" x14ac:dyDescent="0.35">
      <c r="A483" s="19" t="s">
        <v>134</v>
      </c>
      <c r="B483" s="388"/>
      <c r="C483" s="20" t="s">
        <v>61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</row>
    <row r="484" spans="1:21" x14ac:dyDescent="0.35">
      <c r="A484" s="19" t="s">
        <v>134</v>
      </c>
      <c r="B484" s="388"/>
      <c r="C484" s="20" t="s">
        <v>62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</row>
    <row r="485" spans="1:21" x14ac:dyDescent="0.35">
      <c r="A485" s="19" t="s">
        <v>134</v>
      </c>
      <c r="B485" s="389"/>
      <c r="C485" s="25" t="s">
        <v>63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38"/>
      <c r="U485" s="38"/>
    </row>
    <row r="486" spans="1:21" x14ac:dyDescent="0.35">
      <c r="A486" s="19" t="s">
        <v>134</v>
      </c>
    </row>
    <row r="487" spans="1:21" x14ac:dyDescent="0.35">
      <c r="A487" s="19" t="s">
        <v>134</v>
      </c>
    </row>
    <row r="488" spans="1:21" x14ac:dyDescent="0.35">
      <c r="A488" s="19" t="s">
        <v>134</v>
      </c>
      <c r="B488" s="22" t="s">
        <v>103</v>
      </c>
      <c r="C488" s="22" t="s">
        <v>58</v>
      </c>
      <c r="D488" s="230">
        <v>1999</v>
      </c>
      <c r="E488" s="230">
        <v>2000</v>
      </c>
      <c r="F488" s="230">
        <v>2001</v>
      </c>
      <c r="G488" s="230">
        <v>2002</v>
      </c>
      <c r="H488" s="230">
        <v>2003</v>
      </c>
      <c r="I488" s="230">
        <v>2004</v>
      </c>
      <c r="J488" s="230">
        <v>2005</v>
      </c>
      <c r="K488" s="230">
        <v>2006</v>
      </c>
      <c r="L488" s="230">
        <v>2007</v>
      </c>
      <c r="M488" s="230">
        <v>2008</v>
      </c>
      <c r="N488" s="230">
        <v>2009</v>
      </c>
      <c r="O488" s="230">
        <v>2010</v>
      </c>
      <c r="P488" s="230">
        <v>2011</v>
      </c>
      <c r="Q488" s="230">
        <v>2012</v>
      </c>
      <c r="R488" s="230">
        <v>2013</v>
      </c>
      <c r="S488" s="230">
        <v>2014</v>
      </c>
      <c r="T488" s="230">
        <v>2015</v>
      </c>
      <c r="U488" s="230">
        <v>2016</v>
      </c>
    </row>
    <row r="489" spans="1:21" x14ac:dyDescent="0.35">
      <c r="A489" s="19" t="s">
        <v>134</v>
      </c>
      <c r="B489" s="385" t="s">
        <v>0</v>
      </c>
      <c r="C489" s="260" t="s">
        <v>125</v>
      </c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</row>
    <row r="490" spans="1:21" ht="15" customHeight="1" x14ac:dyDescent="0.35">
      <c r="A490" s="19" t="s">
        <v>134</v>
      </c>
      <c r="B490" s="386"/>
      <c r="C490" s="260" t="s">
        <v>124</v>
      </c>
      <c r="D490" s="86"/>
    </row>
    <row r="491" spans="1:21" ht="15" customHeight="1" x14ac:dyDescent="0.35">
      <c r="A491" s="19" t="s">
        <v>134</v>
      </c>
      <c r="B491" s="386"/>
      <c r="C491" s="95" t="s">
        <v>126</v>
      </c>
      <c r="D491" s="86"/>
    </row>
    <row r="492" spans="1:21" ht="15" customHeight="1" x14ac:dyDescent="0.35">
      <c r="A492" s="19" t="s">
        <v>134</v>
      </c>
      <c r="B492" s="386"/>
      <c r="C492" s="260" t="s">
        <v>123</v>
      </c>
      <c r="D492" s="76"/>
      <c r="E492" s="86"/>
      <c r="F492" s="86"/>
      <c r="G492" s="86"/>
      <c r="H492" s="86"/>
      <c r="I492" s="86"/>
      <c r="J492" s="86"/>
      <c r="K492" s="86"/>
      <c r="L492" s="86"/>
      <c r="M492" s="64"/>
      <c r="N492" s="64"/>
      <c r="O492" s="64"/>
      <c r="P492" s="64"/>
      <c r="Q492" s="64"/>
      <c r="R492" s="64"/>
      <c r="S492" s="64"/>
      <c r="T492" s="64"/>
      <c r="U492" s="64"/>
    </row>
    <row r="493" spans="1:21" ht="15" customHeight="1" x14ac:dyDescent="0.35">
      <c r="A493" s="19" t="s">
        <v>134</v>
      </c>
      <c r="B493" s="386"/>
      <c r="C493" s="20" t="s">
        <v>117</v>
      </c>
      <c r="D493" s="32"/>
      <c r="E493" s="86"/>
      <c r="F493" s="86"/>
      <c r="G493" s="86"/>
      <c r="H493" s="86"/>
      <c r="I493" s="86"/>
      <c r="J493" s="86"/>
      <c r="K493" s="86"/>
      <c r="L493" s="86"/>
      <c r="M493" s="35">
        <f t="shared" ref="M493:S493" si="272">(M12/M414)*100</f>
        <v>92.117377864088837</v>
      </c>
      <c r="N493" s="35">
        <f t="shared" si="272"/>
        <v>83.348612881065634</v>
      </c>
      <c r="O493" s="35">
        <f t="shared" si="272"/>
        <v>69.616705589380473</v>
      </c>
      <c r="P493" s="35">
        <f t="shared" si="272"/>
        <v>86.4789694717971</v>
      </c>
      <c r="Q493" s="35">
        <f t="shared" si="272"/>
        <v>80.000623821328091</v>
      </c>
      <c r="R493" s="35">
        <f t="shared" si="272"/>
        <v>87.795412488543263</v>
      </c>
      <c r="S493" s="35">
        <f t="shared" si="272"/>
        <v>78.287922399313274</v>
      </c>
      <c r="T493" s="35">
        <f t="shared" ref="T493:U493" si="273">(T12/T414)*100</f>
        <v>79.576294250533323</v>
      </c>
      <c r="U493" s="35">
        <f t="shared" si="273"/>
        <v>85.825769751060037</v>
      </c>
    </row>
    <row r="494" spans="1:21" ht="15" customHeight="1" x14ac:dyDescent="0.35">
      <c r="A494" s="19" t="s">
        <v>134</v>
      </c>
      <c r="B494" s="386"/>
      <c r="C494" s="254" t="s">
        <v>118</v>
      </c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</row>
    <row r="495" spans="1:21" ht="15" customHeight="1" x14ac:dyDescent="0.35">
      <c r="A495" s="19" t="s">
        <v>134</v>
      </c>
      <c r="B495" s="386"/>
      <c r="C495" s="254" t="s">
        <v>119</v>
      </c>
      <c r="D495" s="32"/>
    </row>
    <row r="496" spans="1:21" ht="15" customHeight="1" x14ac:dyDescent="0.35">
      <c r="A496" s="19" t="s">
        <v>134</v>
      </c>
      <c r="B496" s="386"/>
      <c r="C496" s="254" t="s">
        <v>120</v>
      </c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</row>
    <row r="497" spans="1:21" ht="15" customHeight="1" x14ac:dyDescent="0.35">
      <c r="A497" s="19" t="s">
        <v>134</v>
      </c>
      <c r="B497" s="386"/>
      <c r="C497" s="260" t="s">
        <v>121</v>
      </c>
      <c r="D497" s="32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</row>
    <row r="498" spans="1:21" ht="15" customHeight="1" x14ac:dyDescent="0.35">
      <c r="A498" s="19" t="s">
        <v>134</v>
      </c>
      <c r="B498" s="386"/>
      <c r="C498" s="260" t="s">
        <v>122</v>
      </c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</row>
    <row r="499" spans="1:21" ht="15" customHeight="1" x14ac:dyDescent="0.35">
      <c r="A499" s="19" t="s">
        <v>134</v>
      </c>
      <c r="B499" s="387"/>
      <c r="C499" s="261" t="s">
        <v>116</v>
      </c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</row>
    <row r="500" spans="1:21" x14ac:dyDescent="0.35">
      <c r="A500" s="19" t="s">
        <v>134</v>
      </c>
      <c r="B500" s="390" t="s">
        <v>4</v>
      </c>
      <c r="C500" s="260" t="s">
        <v>59</v>
      </c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</row>
    <row r="501" spans="1:21" x14ac:dyDescent="0.35">
      <c r="A501" s="19" t="s">
        <v>134</v>
      </c>
      <c r="B501" s="390"/>
      <c r="C501" s="254" t="s">
        <v>60</v>
      </c>
      <c r="D501" s="34"/>
      <c r="E501" s="34"/>
      <c r="F501" s="34"/>
      <c r="G501" s="34"/>
      <c r="H501" s="34"/>
      <c r="I501" s="34"/>
      <c r="J501" s="34"/>
      <c r="K501" s="34"/>
      <c r="L501" s="34"/>
      <c r="M501" s="34">
        <f t="shared" ref="M501:R501" si="274">(M20/M422)*100</f>
        <v>31.874741997960776</v>
      </c>
      <c r="N501" s="34">
        <f t="shared" si="274"/>
        <v>51.951171671241283</v>
      </c>
      <c r="O501" s="34">
        <f t="shared" si="274"/>
        <v>56.542712954110094</v>
      </c>
      <c r="P501" s="34">
        <f t="shared" si="274"/>
        <v>75.491902776295916</v>
      </c>
      <c r="Q501" s="34">
        <f t="shared" si="274"/>
        <v>75.685900139852066</v>
      </c>
      <c r="R501" s="34">
        <f t="shared" si="274"/>
        <v>77.421223986591087</v>
      </c>
      <c r="S501" s="34">
        <f>(S20/S422)*100</f>
        <v>69.176692588367715</v>
      </c>
      <c r="T501" s="34">
        <f>(T20/T422)*100</f>
        <v>75.058246916619908</v>
      </c>
      <c r="U501" s="34">
        <f>(U20/U422)*100</f>
        <v>90.804025329250521</v>
      </c>
    </row>
    <row r="502" spans="1:21" x14ac:dyDescent="0.35">
      <c r="A502" s="19" t="s">
        <v>134</v>
      </c>
      <c r="B502" s="390"/>
      <c r="C502" s="254" t="s">
        <v>61</v>
      </c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</row>
    <row r="503" spans="1:21" x14ac:dyDescent="0.35">
      <c r="A503" s="19" t="s">
        <v>134</v>
      </c>
      <c r="B503" s="390"/>
      <c r="C503" s="254" t="s">
        <v>62</v>
      </c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</row>
    <row r="504" spans="1:21" x14ac:dyDescent="0.35">
      <c r="A504" s="19" t="s">
        <v>134</v>
      </c>
      <c r="B504" s="391"/>
      <c r="C504" s="255" t="s">
        <v>63</v>
      </c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</row>
    <row r="505" spans="1:21" x14ac:dyDescent="0.35">
      <c r="A505" s="19" t="s">
        <v>134</v>
      </c>
      <c r="B505" s="390" t="s">
        <v>5</v>
      </c>
      <c r="C505" s="17" t="s">
        <v>59</v>
      </c>
      <c r="D505" s="36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</row>
    <row r="506" spans="1:21" x14ac:dyDescent="0.35">
      <c r="A506" s="19" t="s">
        <v>134</v>
      </c>
      <c r="B506" s="390"/>
      <c r="C506" s="20" t="s">
        <v>60</v>
      </c>
      <c r="D506" s="35"/>
      <c r="E506" s="34"/>
      <c r="F506" s="34"/>
      <c r="G506" s="34"/>
      <c r="H506" s="34"/>
      <c r="I506" s="34"/>
      <c r="J506" s="34"/>
      <c r="K506" s="34"/>
      <c r="L506" s="34"/>
      <c r="M506" s="34">
        <f t="shared" ref="M506:R506" si="275">(M25/M427)*100</f>
        <v>14.936434093225371</v>
      </c>
      <c r="N506" s="34">
        <f t="shared" si="275"/>
        <v>74.84629981636607</v>
      </c>
      <c r="O506" s="34">
        <f t="shared" si="275"/>
        <v>57.242114785436094</v>
      </c>
      <c r="P506" s="34">
        <f t="shared" si="275"/>
        <v>83.07393768439421</v>
      </c>
      <c r="Q506" s="34">
        <f t="shared" si="275"/>
        <v>85.769810993738474</v>
      </c>
      <c r="R506" s="34">
        <f t="shared" si="275"/>
        <v>83.131300860770423</v>
      </c>
      <c r="S506" s="34">
        <f>(S25/S427)*100</f>
        <v>36.587274559105012</v>
      </c>
      <c r="T506" s="34">
        <f>(T25/T427)*100</f>
        <v>56.779724185551316</v>
      </c>
      <c r="U506" s="34">
        <f>(U25/U427)*100</f>
        <v>98.197650870797887</v>
      </c>
    </row>
    <row r="507" spans="1:21" x14ac:dyDescent="0.35">
      <c r="A507" s="19" t="s">
        <v>134</v>
      </c>
      <c r="B507" s="390"/>
      <c r="C507" s="20" t="s">
        <v>61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</row>
    <row r="508" spans="1:21" x14ac:dyDescent="0.35">
      <c r="A508" s="19" t="s">
        <v>134</v>
      </c>
      <c r="B508" s="390"/>
      <c r="C508" s="20" t="s">
        <v>62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</row>
    <row r="509" spans="1:21" x14ac:dyDescent="0.35">
      <c r="A509" s="19" t="s">
        <v>134</v>
      </c>
      <c r="B509" s="391"/>
      <c r="C509" s="27" t="s">
        <v>63</v>
      </c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</row>
    <row r="510" spans="1:21" x14ac:dyDescent="0.35">
      <c r="A510" s="19" t="s">
        <v>134</v>
      </c>
      <c r="B510" s="390" t="s">
        <v>6</v>
      </c>
      <c r="C510" s="17" t="s">
        <v>59</v>
      </c>
      <c r="D510" s="36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</row>
    <row r="511" spans="1:21" x14ac:dyDescent="0.35">
      <c r="A511" s="19" t="s">
        <v>134</v>
      </c>
      <c r="B511" s="390"/>
      <c r="C511" s="20" t="s">
        <v>60</v>
      </c>
      <c r="D511" s="35"/>
      <c r="E511" s="34"/>
      <c r="F511" s="34"/>
      <c r="G511" s="34"/>
      <c r="H511" s="34"/>
      <c r="I511" s="34"/>
      <c r="J511" s="34"/>
      <c r="K511" s="34"/>
      <c r="L511" s="34"/>
      <c r="M511" s="34">
        <f t="shared" ref="M511:R511" si="276">(M30/M432)*100</f>
        <v>67.635960413265536</v>
      </c>
      <c r="N511" s="34">
        <f t="shared" si="276"/>
        <v>140.16657636682913</v>
      </c>
      <c r="O511" s="34">
        <f t="shared" si="276"/>
        <v>52.88217685760592</v>
      </c>
      <c r="P511" s="34">
        <f t="shared" si="276"/>
        <v>24.386655695402471</v>
      </c>
      <c r="Q511" s="34">
        <f t="shared" si="276"/>
        <v>58.14563708642919</v>
      </c>
      <c r="R511" s="34">
        <f t="shared" si="276"/>
        <v>87.38456791094886</v>
      </c>
      <c r="S511" s="34">
        <f>(S30/S432)*100</f>
        <v>72.95830826941139</v>
      </c>
      <c r="T511" s="34">
        <f>(T30/T432)*100</f>
        <v>81.287109854900862</v>
      </c>
      <c r="U511" s="34">
        <f>(U30/U432)*100</f>
        <v>83.116120699776914</v>
      </c>
    </row>
    <row r="512" spans="1:21" x14ac:dyDescent="0.35">
      <c r="A512" s="19" t="s">
        <v>134</v>
      </c>
      <c r="B512" s="390"/>
      <c r="C512" s="20" t="s">
        <v>61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</row>
    <row r="513" spans="1:21" x14ac:dyDescent="0.35">
      <c r="A513" s="19" t="s">
        <v>134</v>
      </c>
      <c r="B513" s="390"/>
      <c r="C513" s="20" t="s">
        <v>62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</row>
    <row r="514" spans="1:21" x14ac:dyDescent="0.35">
      <c r="A514" s="19" t="s">
        <v>134</v>
      </c>
      <c r="B514" s="391"/>
      <c r="C514" s="27" t="s">
        <v>63</v>
      </c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</row>
    <row r="515" spans="1:21" x14ac:dyDescent="0.35">
      <c r="A515" s="19" t="s">
        <v>134</v>
      </c>
      <c r="B515" s="393" t="s">
        <v>7</v>
      </c>
      <c r="C515" s="28" t="s">
        <v>59</v>
      </c>
      <c r="D515" s="36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</row>
    <row r="516" spans="1:21" x14ac:dyDescent="0.35">
      <c r="A516" s="19" t="s">
        <v>134</v>
      </c>
      <c r="B516" s="390"/>
      <c r="C516" s="20" t="s">
        <v>60</v>
      </c>
      <c r="D516" s="35"/>
      <c r="E516" s="34"/>
      <c r="F516" s="34"/>
      <c r="G516" s="34"/>
      <c r="H516" s="34"/>
      <c r="I516" s="34"/>
      <c r="J516" s="34"/>
      <c r="K516" s="34"/>
      <c r="L516" s="34"/>
      <c r="M516" s="34">
        <f t="shared" ref="M516:R516" si="277">(M35/M437)*100</f>
        <v>33.834097393343463</v>
      </c>
      <c r="N516" s="34">
        <f t="shared" si="277"/>
        <v>80.275490058873714</v>
      </c>
      <c r="O516" s="34">
        <f t="shared" si="277"/>
        <v>78.744683196082789</v>
      </c>
      <c r="P516" s="34">
        <f t="shared" si="277"/>
        <v>85.445352973821215</v>
      </c>
      <c r="Q516" s="34">
        <f t="shared" si="277"/>
        <v>86.280424395799088</v>
      </c>
      <c r="R516" s="34">
        <f t="shared" si="277"/>
        <v>93.782558657225394</v>
      </c>
      <c r="S516" s="34">
        <f>(S35/S437)*100</f>
        <v>84.844237625182643</v>
      </c>
      <c r="T516" s="34">
        <f>(T35/T437)*100</f>
        <v>89.715681643130878</v>
      </c>
      <c r="U516" s="34">
        <f>(U35/U437)*100</f>
        <v>88.341449936103345</v>
      </c>
    </row>
    <row r="517" spans="1:21" x14ac:dyDescent="0.35">
      <c r="A517" s="19" t="s">
        <v>134</v>
      </c>
      <c r="B517" s="390"/>
      <c r="C517" s="20" t="s">
        <v>61</v>
      </c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</row>
    <row r="518" spans="1:21" x14ac:dyDescent="0.35">
      <c r="A518" s="19" t="s">
        <v>134</v>
      </c>
      <c r="B518" s="390"/>
      <c r="C518" s="20" t="s">
        <v>62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</row>
    <row r="519" spans="1:21" x14ac:dyDescent="0.35">
      <c r="A519" s="19" t="s">
        <v>134</v>
      </c>
      <c r="B519" s="391"/>
      <c r="C519" s="27" t="s">
        <v>63</v>
      </c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</row>
    <row r="520" spans="1:21" x14ac:dyDescent="0.35">
      <c r="A520" s="19" t="s">
        <v>134</v>
      </c>
      <c r="B520" s="393" t="s">
        <v>8</v>
      </c>
      <c r="C520" s="28" t="s">
        <v>59</v>
      </c>
      <c r="D520" s="36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</row>
    <row r="521" spans="1:21" x14ac:dyDescent="0.35">
      <c r="A521" s="19" t="s">
        <v>134</v>
      </c>
      <c r="B521" s="390"/>
      <c r="C521" s="20" t="s">
        <v>60</v>
      </c>
      <c r="D521" s="35"/>
      <c r="E521" s="34"/>
      <c r="F521" s="34"/>
      <c r="G521" s="34"/>
      <c r="H521" s="34"/>
      <c r="I521" s="34"/>
      <c r="J521" s="34"/>
      <c r="K521" s="34"/>
      <c r="L521" s="34"/>
      <c r="M521" s="34">
        <f t="shared" ref="M521:R521" si="278">(M40/M442)*100</f>
        <v>82.401047764804332</v>
      </c>
      <c r="N521" s="34">
        <f t="shared" si="278"/>
        <v>66.766396454090298</v>
      </c>
      <c r="O521" s="34">
        <f t="shared" si="278"/>
        <v>80.834696984113407</v>
      </c>
      <c r="P521" s="34">
        <f t="shared" si="278"/>
        <v>90.877676332574893</v>
      </c>
      <c r="Q521" s="34">
        <f t="shared" si="278"/>
        <v>91.528223027078297</v>
      </c>
      <c r="R521" s="34">
        <f t="shared" si="278"/>
        <v>78.977994855892433</v>
      </c>
      <c r="S521" s="34">
        <f>(S40/S442)*100</f>
        <v>83.219062485519785</v>
      </c>
      <c r="T521" s="34">
        <f>(T40/T442)*100</f>
        <v>82.687385885798832</v>
      </c>
      <c r="U521" s="34">
        <f>(U40/U442)*100</f>
        <v>92.805755395683448</v>
      </c>
    </row>
    <row r="522" spans="1:21" x14ac:dyDescent="0.35">
      <c r="A522" s="19" t="s">
        <v>134</v>
      </c>
      <c r="B522" s="390"/>
      <c r="C522" s="20" t="s">
        <v>61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</row>
    <row r="523" spans="1:21" x14ac:dyDescent="0.35">
      <c r="A523" s="19" t="s">
        <v>134</v>
      </c>
      <c r="B523" s="390"/>
      <c r="C523" s="20" t="s">
        <v>62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</row>
    <row r="524" spans="1:21" x14ac:dyDescent="0.35">
      <c r="A524" s="19" t="s">
        <v>134</v>
      </c>
      <c r="B524" s="391"/>
      <c r="C524" s="27" t="s">
        <v>63</v>
      </c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</row>
    <row r="525" spans="1:21" x14ac:dyDescent="0.35">
      <c r="A525" s="19" t="s">
        <v>134</v>
      </c>
      <c r="B525" s="393" t="s">
        <v>9</v>
      </c>
      <c r="C525" s="28" t="s">
        <v>59</v>
      </c>
      <c r="D525" s="36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</row>
    <row r="526" spans="1:21" x14ac:dyDescent="0.35">
      <c r="A526" s="19" t="s">
        <v>134</v>
      </c>
      <c r="B526" s="390"/>
      <c r="C526" s="20" t="s">
        <v>60</v>
      </c>
      <c r="D526" s="35"/>
      <c r="E526" s="34"/>
      <c r="F526" s="34"/>
      <c r="G526" s="34"/>
      <c r="H526" s="34"/>
      <c r="I526" s="34"/>
      <c r="J526" s="34"/>
      <c r="K526" s="34"/>
      <c r="L526" s="34"/>
      <c r="M526" s="34">
        <f t="shared" ref="M526:R526" si="279">(M45/M447)*100</f>
        <v>92.040478433982287</v>
      </c>
      <c r="N526" s="34">
        <f t="shared" si="279"/>
        <v>80.533632804851337</v>
      </c>
      <c r="O526" s="34">
        <f t="shared" si="279"/>
        <v>72.665806258337014</v>
      </c>
      <c r="P526" s="34">
        <f t="shared" si="279"/>
        <v>65.120712979689415</v>
      </c>
      <c r="Q526" s="34">
        <f t="shared" si="279"/>
        <v>57.411650531552894</v>
      </c>
      <c r="R526" s="34">
        <f t="shared" si="279"/>
        <v>59.906461693714455</v>
      </c>
      <c r="S526" s="34">
        <f>(S45/S447)*100</f>
        <v>56.068923933741722</v>
      </c>
      <c r="T526" s="34">
        <f>(T45/T447)*100</f>
        <v>44.654427730782466</v>
      </c>
      <c r="U526" s="34">
        <f>(U45/U447)*100</f>
        <v>68.464876660185894</v>
      </c>
    </row>
    <row r="527" spans="1:21" x14ac:dyDescent="0.35">
      <c r="A527" s="19" t="s">
        <v>134</v>
      </c>
      <c r="B527" s="390"/>
      <c r="C527" s="20" t="s">
        <v>61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</row>
    <row r="528" spans="1:21" x14ac:dyDescent="0.35">
      <c r="A528" s="19" t="s">
        <v>134</v>
      </c>
      <c r="B528" s="390"/>
      <c r="C528" s="20" t="s">
        <v>62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</row>
    <row r="529" spans="1:21" x14ac:dyDescent="0.35">
      <c r="A529" s="19" t="s">
        <v>134</v>
      </c>
      <c r="B529" s="391"/>
      <c r="C529" s="27" t="s">
        <v>63</v>
      </c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</row>
    <row r="530" spans="1:21" x14ac:dyDescent="0.35">
      <c r="A530" s="19" t="s">
        <v>134</v>
      </c>
      <c r="B530" s="393" t="s">
        <v>1</v>
      </c>
      <c r="C530" s="28" t="s">
        <v>59</v>
      </c>
      <c r="D530" s="36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</row>
    <row r="531" spans="1:21" x14ac:dyDescent="0.35">
      <c r="A531" s="19" t="s">
        <v>134</v>
      </c>
      <c r="B531" s="390"/>
      <c r="C531" s="20" t="s">
        <v>60</v>
      </c>
      <c r="D531" s="35"/>
      <c r="E531" s="34"/>
      <c r="F531" s="34"/>
      <c r="G531" s="34"/>
      <c r="H531" s="34"/>
      <c r="I531" s="34"/>
      <c r="J531" s="34"/>
      <c r="K531" s="34"/>
      <c r="L531" s="34"/>
      <c r="M531" s="34">
        <f t="shared" ref="M531:R531" si="280">(M50/M452)*100</f>
        <v>76.785082357152518</v>
      </c>
      <c r="N531" s="34">
        <f t="shared" si="280"/>
        <v>79.880558596279215</v>
      </c>
      <c r="O531" s="34">
        <f t="shared" si="280"/>
        <v>80.564573749904241</v>
      </c>
      <c r="P531" s="34">
        <f t="shared" si="280"/>
        <v>67.878865794121978</v>
      </c>
      <c r="Q531" s="34">
        <f t="shared" si="280"/>
        <v>76.37704489970676</v>
      </c>
      <c r="R531" s="34">
        <f t="shared" si="280"/>
        <v>85.569772290854687</v>
      </c>
      <c r="S531" s="34">
        <f>(S50/S452)*100</f>
        <v>41.237318291278655</v>
      </c>
      <c r="T531" s="34">
        <f>(T50/T452)*100</f>
        <v>74.924787933351681</v>
      </c>
      <c r="U531" s="34">
        <f>(U50/U452)*100</f>
        <v>74.042885200032288</v>
      </c>
    </row>
    <row r="532" spans="1:21" x14ac:dyDescent="0.35">
      <c r="A532" s="19" t="s">
        <v>134</v>
      </c>
      <c r="B532" s="390"/>
      <c r="C532" s="20" t="s">
        <v>61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</row>
    <row r="533" spans="1:21" x14ac:dyDescent="0.35">
      <c r="A533" s="19" t="s">
        <v>134</v>
      </c>
      <c r="B533" s="390"/>
      <c r="C533" s="20" t="s">
        <v>62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</row>
    <row r="534" spans="1:21" x14ac:dyDescent="0.35">
      <c r="A534" s="19" t="s">
        <v>134</v>
      </c>
      <c r="B534" s="391"/>
      <c r="C534" s="27" t="s">
        <v>63</v>
      </c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</row>
    <row r="535" spans="1:21" x14ac:dyDescent="0.35">
      <c r="A535" s="19" t="s">
        <v>134</v>
      </c>
      <c r="B535" s="393" t="s">
        <v>166</v>
      </c>
      <c r="C535" s="28" t="s">
        <v>59</v>
      </c>
      <c r="D535" s="36"/>
      <c r="E535" s="34"/>
      <c r="F535" s="34"/>
      <c r="G535" s="34"/>
      <c r="H535" s="34"/>
      <c r="I535" s="34"/>
      <c r="J535" s="34"/>
      <c r="K535" s="34"/>
      <c r="L535" s="34"/>
      <c r="M535" s="34">
        <v>0</v>
      </c>
      <c r="N535" s="34">
        <v>0</v>
      </c>
      <c r="O535" s="34">
        <v>0</v>
      </c>
      <c r="P535" s="34">
        <v>0</v>
      </c>
      <c r="Q535" s="34">
        <v>0</v>
      </c>
      <c r="R535" s="34">
        <v>0</v>
      </c>
      <c r="S535" s="34">
        <v>0</v>
      </c>
      <c r="T535" s="34">
        <v>0</v>
      </c>
      <c r="U535" s="34">
        <v>0</v>
      </c>
    </row>
    <row r="536" spans="1:21" x14ac:dyDescent="0.35">
      <c r="A536" s="19" t="s">
        <v>134</v>
      </c>
      <c r="B536" s="390"/>
      <c r="C536" s="20" t="s">
        <v>60</v>
      </c>
      <c r="D536" s="35"/>
      <c r="E536" s="34"/>
      <c r="F536" s="34"/>
      <c r="G536" s="34"/>
      <c r="H536" s="34"/>
      <c r="I536" s="34"/>
      <c r="J536" s="34"/>
      <c r="K536" s="34"/>
      <c r="L536" s="34"/>
      <c r="M536" s="34">
        <v>0</v>
      </c>
      <c r="N536" s="34">
        <v>0</v>
      </c>
      <c r="O536" s="34">
        <v>0</v>
      </c>
      <c r="P536" s="34">
        <v>0</v>
      </c>
      <c r="Q536" s="34">
        <v>0</v>
      </c>
      <c r="R536" s="34">
        <v>0</v>
      </c>
      <c r="S536" s="34">
        <v>0</v>
      </c>
      <c r="T536" s="34">
        <v>0</v>
      </c>
      <c r="U536" s="34">
        <v>0</v>
      </c>
    </row>
    <row r="537" spans="1:21" x14ac:dyDescent="0.35">
      <c r="A537" s="19" t="s">
        <v>134</v>
      </c>
      <c r="B537" s="390"/>
      <c r="C537" s="20" t="s">
        <v>61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</row>
    <row r="538" spans="1:21" x14ac:dyDescent="0.35">
      <c r="A538" s="19" t="s">
        <v>134</v>
      </c>
      <c r="B538" s="390"/>
      <c r="C538" s="20" t="s">
        <v>62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</row>
    <row r="539" spans="1:21" x14ac:dyDescent="0.35">
      <c r="A539" s="19" t="s">
        <v>134</v>
      </c>
      <c r="B539" s="391"/>
      <c r="C539" s="27" t="s">
        <v>63</v>
      </c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</row>
    <row r="540" spans="1:21" x14ac:dyDescent="0.35">
      <c r="A540" s="19" t="s">
        <v>134</v>
      </c>
      <c r="B540" s="393" t="s">
        <v>11</v>
      </c>
      <c r="C540" s="28" t="s">
        <v>59</v>
      </c>
      <c r="D540" s="36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</row>
    <row r="541" spans="1:21" x14ac:dyDescent="0.35">
      <c r="A541" s="19" t="s">
        <v>134</v>
      </c>
      <c r="B541" s="390"/>
      <c r="C541" s="20" t="s">
        <v>60</v>
      </c>
      <c r="D541" s="35"/>
      <c r="E541" s="34"/>
      <c r="F541" s="34"/>
      <c r="G541" s="34"/>
      <c r="H541" s="34"/>
      <c r="I541" s="34"/>
      <c r="J541" s="34"/>
      <c r="K541" s="34"/>
      <c r="L541" s="34"/>
      <c r="M541" s="34">
        <f t="shared" ref="M541:R541" si="281">(M60/M462)*100</f>
        <v>57.343605887946779</v>
      </c>
      <c r="N541" s="34">
        <f t="shared" si="281"/>
        <v>70.792405091162806</v>
      </c>
      <c r="O541" s="34">
        <f t="shared" si="281"/>
        <v>55.582655591391173</v>
      </c>
      <c r="P541" s="34">
        <f t="shared" si="281"/>
        <v>82.142708606910617</v>
      </c>
      <c r="Q541" s="34">
        <f t="shared" si="281"/>
        <v>68.520745463628913</v>
      </c>
      <c r="R541" s="34">
        <f t="shared" si="281"/>
        <v>82.203677673025794</v>
      </c>
      <c r="S541" s="34">
        <f>(S60/S462)*100</f>
        <v>45.809232512661929</v>
      </c>
      <c r="T541" s="34">
        <f>(T60/T462)*100</f>
        <v>80.334111063285889</v>
      </c>
      <c r="U541" s="34">
        <f>(U60/U462)*100</f>
        <v>58.285964612360033</v>
      </c>
    </row>
    <row r="542" spans="1:21" x14ac:dyDescent="0.35">
      <c r="A542" s="19" t="s">
        <v>134</v>
      </c>
      <c r="B542" s="390"/>
      <c r="C542" s="20" t="s">
        <v>61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</row>
    <row r="543" spans="1:21" x14ac:dyDescent="0.35">
      <c r="A543" s="19" t="s">
        <v>134</v>
      </c>
      <c r="B543" s="390"/>
      <c r="C543" s="20" t="s">
        <v>62</v>
      </c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</row>
    <row r="544" spans="1:21" x14ac:dyDescent="0.35">
      <c r="A544" s="19" t="s">
        <v>134</v>
      </c>
      <c r="B544" s="391"/>
      <c r="C544" s="27" t="s">
        <v>63</v>
      </c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</row>
    <row r="545" spans="1:21" x14ac:dyDescent="0.35">
      <c r="A545" s="19" t="s">
        <v>134</v>
      </c>
      <c r="B545" s="393" t="s">
        <v>12</v>
      </c>
      <c r="C545" s="28" t="s">
        <v>59</v>
      </c>
      <c r="D545" s="36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</row>
    <row r="546" spans="1:21" x14ac:dyDescent="0.35">
      <c r="A546" s="19" t="s">
        <v>134</v>
      </c>
      <c r="B546" s="390"/>
      <c r="C546" s="20" t="s">
        <v>60</v>
      </c>
      <c r="D546" s="35"/>
      <c r="E546" s="34"/>
      <c r="F546" s="34"/>
      <c r="G546" s="34"/>
      <c r="H546" s="34"/>
      <c r="I546" s="34"/>
      <c r="J546" s="34"/>
      <c r="K546" s="34"/>
      <c r="L546" s="34"/>
      <c r="M546" s="34">
        <f t="shared" ref="M546:R546" si="282">(M65/M467)*100</f>
        <v>84.452930546462341</v>
      </c>
      <c r="N546" s="34">
        <f t="shared" si="282"/>
        <v>93.915870352480297</v>
      </c>
      <c r="O546" s="34">
        <f t="shared" si="282"/>
        <v>82.832629095750505</v>
      </c>
      <c r="P546" s="34">
        <f t="shared" si="282"/>
        <v>93.772010785186595</v>
      </c>
      <c r="Q546" s="34">
        <f t="shared" si="282"/>
        <v>98.878459078630911</v>
      </c>
      <c r="R546" s="34">
        <f t="shared" si="282"/>
        <v>100.70102110099954</v>
      </c>
      <c r="S546" s="34">
        <f>(S65/S467)*100</f>
        <v>62.867043233880501</v>
      </c>
      <c r="T546" s="34">
        <f>(T65/T467)*100</f>
        <v>86.501318091756346</v>
      </c>
      <c r="U546" s="34">
        <f>(U65/U467)*100</f>
        <v>88.243793511099426</v>
      </c>
    </row>
    <row r="547" spans="1:21" x14ac:dyDescent="0.35">
      <c r="A547" s="19" t="s">
        <v>134</v>
      </c>
      <c r="B547" s="390"/>
      <c r="C547" s="20" t="s">
        <v>61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</row>
    <row r="548" spans="1:21" x14ac:dyDescent="0.35">
      <c r="A548" s="19" t="s">
        <v>134</v>
      </c>
      <c r="B548" s="390"/>
      <c r="C548" s="20" t="s">
        <v>62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</row>
    <row r="549" spans="1:21" ht="15" thickBot="1" x14ac:dyDescent="0.4">
      <c r="A549" s="19" t="s">
        <v>134</v>
      </c>
      <c r="B549" s="394"/>
      <c r="C549" s="69" t="s">
        <v>63</v>
      </c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</row>
    <row r="550" spans="1:21" x14ac:dyDescent="0.35">
      <c r="A550" s="19" t="s">
        <v>134</v>
      </c>
      <c r="B550" s="388" t="s">
        <v>64</v>
      </c>
      <c r="C550" s="17" t="s">
        <v>59</v>
      </c>
      <c r="D550" s="32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</row>
    <row r="551" spans="1:21" x14ac:dyDescent="0.35">
      <c r="A551" s="19" t="s">
        <v>134</v>
      </c>
      <c r="B551" s="388"/>
      <c r="C551" s="20" t="s">
        <v>60</v>
      </c>
      <c r="D551" s="35"/>
      <c r="E551" s="34"/>
      <c r="F551" s="34"/>
      <c r="G551" s="34"/>
      <c r="H551" s="34"/>
      <c r="I551" s="34"/>
      <c r="J551" s="34"/>
      <c r="K551" s="34"/>
      <c r="L551" s="34"/>
      <c r="M551" s="34">
        <f t="shared" ref="M551:R551" si="283">(M70/M472)*100</f>
        <v>36.194300883396394</v>
      </c>
      <c r="N551" s="34">
        <f t="shared" si="283"/>
        <v>78.033957516776425</v>
      </c>
      <c r="O551" s="34">
        <f t="shared" si="283"/>
        <v>78.619696027559939</v>
      </c>
      <c r="P551" s="34">
        <f t="shared" si="283"/>
        <v>78.630185739872715</v>
      </c>
      <c r="Q551" s="34">
        <f t="shared" si="283"/>
        <v>81.357158152515595</v>
      </c>
      <c r="R551" s="34">
        <f t="shared" si="283"/>
        <v>92.226354758979809</v>
      </c>
      <c r="S551" s="34">
        <f>(S70/S472)*100</f>
        <v>89.883735327021668</v>
      </c>
      <c r="T551" s="34"/>
      <c r="U551" s="34"/>
    </row>
    <row r="552" spans="1:21" x14ac:dyDescent="0.35">
      <c r="A552" s="19" t="s">
        <v>134</v>
      </c>
      <c r="B552" s="388"/>
      <c r="C552" s="20" t="s">
        <v>61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</row>
    <row r="553" spans="1:21" x14ac:dyDescent="0.35">
      <c r="A553" s="19" t="s">
        <v>134</v>
      </c>
      <c r="B553" s="388"/>
      <c r="C553" s="20" t="s">
        <v>62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</row>
    <row r="554" spans="1:21" x14ac:dyDescent="0.35">
      <c r="A554" s="19" t="s">
        <v>134</v>
      </c>
      <c r="B554" s="392"/>
      <c r="C554" s="26" t="s">
        <v>63</v>
      </c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</row>
    <row r="555" spans="1:21" x14ac:dyDescent="0.35">
      <c r="A555" s="19" t="s">
        <v>134</v>
      </c>
      <c r="B555" s="393" t="s">
        <v>65</v>
      </c>
      <c r="C555" s="28" t="s">
        <v>59</v>
      </c>
      <c r="D555" s="32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</row>
    <row r="556" spans="1:21" x14ac:dyDescent="0.35">
      <c r="A556" s="19" t="s">
        <v>134</v>
      </c>
      <c r="B556" s="390"/>
      <c r="C556" s="20" t="s">
        <v>60</v>
      </c>
      <c r="D556" s="35"/>
      <c r="E556" s="34"/>
      <c r="F556" s="34"/>
      <c r="G556" s="34"/>
      <c r="H556" s="34"/>
      <c r="I556" s="34"/>
      <c r="J556" s="34"/>
      <c r="K556" s="34"/>
      <c r="L556" s="34"/>
      <c r="M556" s="34">
        <f t="shared" ref="M556:R556" si="284">(M75/M477)*100</f>
        <v>72.526736470021874</v>
      </c>
      <c r="N556" s="34">
        <f t="shared" si="284"/>
        <v>94.510184599445196</v>
      </c>
      <c r="O556" s="34">
        <f t="shared" si="284"/>
        <v>90.118366997267501</v>
      </c>
      <c r="P556" s="34">
        <f t="shared" si="284"/>
        <v>93.851099548396661</v>
      </c>
      <c r="Q556" s="34">
        <f t="shared" si="284"/>
        <v>98.493605341849104</v>
      </c>
      <c r="R556" s="34">
        <f t="shared" si="284"/>
        <v>98.997269449173075</v>
      </c>
      <c r="S556" s="34">
        <f>(S75/S477)*100</f>
        <v>96.843293961780091</v>
      </c>
      <c r="T556" s="34">
        <f>(T75/T477)*100</f>
        <v>0</v>
      </c>
      <c r="U556" s="34">
        <f>(U75/U477)*100</f>
        <v>0</v>
      </c>
    </row>
    <row r="557" spans="1:21" x14ac:dyDescent="0.35">
      <c r="A557" s="19" t="s">
        <v>134</v>
      </c>
      <c r="B557" s="390"/>
      <c r="C557" s="20" t="s">
        <v>61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</row>
    <row r="558" spans="1:21" x14ac:dyDescent="0.35">
      <c r="A558" s="19" t="s">
        <v>134</v>
      </c>
      <c r="B558" s="390"/>
      <c r="C558" s="20" t="s">
        <v>62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</row>
    <row r="559" spans="1:21" x14ac:dyDescent="0.35">
      <c r="A559" s="19" t="s">
        <v>134</v>
      </c>
      <c r="B559" s="391"/>
      <c r="C559" s="27" t="s">
        <v>63</v>
      </c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</row>
    <row r="560" spans="1:21" x14ac:dyDescent="0.35">
      <c r="A560" s="19" t="s">
        <v>134</v>
      </c>
      <c r="B560" s="388" t="s">
        <v>94</v>
      </c>
      <c r="C560" s="28" t="s">
        <v>59</v>
      </c>
      <c r="D560" s="3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</row>
    <row r="561" spans="1:21" x14ac:dyDescent="0.35">
      <c r="A561" s="19" t="s">
        <v>134</v>
      </c>
      <c r="B561" s="388"/>
      <c r="C561" s="20" t="s">
        <v>60</v>
      </c>
      <c r="D561" s="35"/>
      <c r="E561" s="34"/>
      <c r="F561" s="34"/>
      <c r="G561" s="34"/>
      <c r="H561" s="34"/>
      <c r="I561" s="34"/>
      <c r="J561" s="34"/>
      <c r="K561" s="34"/>
      <c r="L561" s="34"/>
      <c r="M561" s="34">
        <f t="shared" ref="M561:R561" si="285">(M80/M482)*100</f>
        <v>28.330444039728508</v>
      </c>
      <c r="N561" s="34">
        <f t="shared" si="285"/>
        <v>81.960526265640439</v>
      </c>
      <c r="O561" s="34">
        <f t="shared" si="285"/>
        <v>60.706441334662131</v>
      </c>
      <c r="P561" s="34">
        <f t="shared" si="285"/>
        <v>89.66287802797919</v>
      </c>
      <c r="Q561" s="34">
        <f t="shared" si="285"/>
        <v>61.952949814865342</v>
      </c>
      <c r="R561" s="34">
        <f t="shared" si="285"/>
        <v>75.706018541513615</v>
      </c>
      <c r="S561" s="34">
        <f>(S80/S482)*100</f>
        <v>22.403660404947033</v>
      </c>
      <c r="T561" s="34">
        <f>(T80/T482)*100</f>
        <v>128.3774174565873</v>
      </c>
      <c r="U561" s="34">
        <f>(U80/U482)*100</f>
        <v>92.572100689473729</v>
      </c>
    </row>
    <row r="562" spans="1:21" x14ac:dyDescent="0.35">
      <c r="A562" s="19" t="s">
        <v>134</v>
      </c>
      <c r="B562" s="388"/>
      <c r="C562" s="20" t="s">
        <v>61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</row>
    <row r="563" spans="1:21" x14ac:dyDescent="0.35">
      <c r="A563" s="19" t="s">
        <v>134</v>
      </c>
      <c r="B563" s="388"/>
      <c r="C563" s="20" t="s">
        <v>62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</row>
    <row r="564" spans="1:21" x14ac:dyDescent="0.35">
      <c r="A564" s="19" t="s">
        <v>134</v>
      </c>
      <c r="B564" s="389"/>
      <c r="C564" s="25" t="s">
        <v>63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</row>
  </sheetData>
  <mergeCells count="97">
    <mergeCell ref="B550:B554"/>
    <mergeCell ref="B555:B559"/>
    <mergeCell ref="B560:B564"/>
    <mergeCell ref="B525:B529"/>
    <mergeCell ref="B530:B534"/>
    <mergeCell ref="B535:B539"/>
    <mergeCell ref="B540:B544"/>
    <mergeCell ref="B545:B549"/>
    <mergeCell ref="B500:B504"/>
    <mergeCell ref="B505:B509"/>
    <mergeCell ref="B510:B514"/>
    <mergeCell ref="B515:B519"/>
    <mergeCell ref="B520:B524"/>
    <mergeCell ref="B466:B470"/>
    <mergeCell ref="B471:B475"/>
    <mergeCell ref="B476:B480"/>
    <mergeCell ref="B481:B485"/>
    <mergeCell ref="B489:B499"/>
    <mergeCell ref="B441:B445"/>
    <mergeCell ref="B446:B450"/>
    <mergeCell ref="B451:B455"/>
    <mergeCell ref="B456:B460"/>
    <mergeCell ref="B461:B465"/>
    <mergeCell ref="B421:B425"/>
    <mergeCell ref="B426:B430"/>
    <mergeCell ref="B431:B435"/>
    <mergeCell ref="B436:B440"/>
    <mergeCell ref="B410:B420"/>
    <mergeCell ref="B392:B396"/>
    <mergeCell ref="B397:B401"/>
    <mergeCell ref="B402:B406"/>
    <mergeCell ref="B362:B366"/>
    <mergeCell ref="B367:B371"/>
    <mergeCell ref="B372:B376"/>
    <mergeCell ref="B377:B381"/>
    <mergeCell ref="B382:B386"/>
    <mergeCell ref="B342:B346"/>
    <mergeCell ref="B347:B351"/>
    <mergeCell ref="B352:B356"/>
    <mergeCell ref="B357:B361"/>
    <mergeCell ref="B387:B391"/>
    <mergeCell ref="B323:B327"/>
    <mergeCell ref="B39:B43"/>
    <mergeCell ref="B19:B23"/>
    <mergeCell ref="B24:B28"/>
    <mergeCell ref="B29:B33"/>
    <mergeCell ref="B34:B38"/>
    <mergeCell ref="B125:B129"/>
    <mergeCell ref="B44:B48"/>
    <mergeCell ref="B49:B53"/>
    <mergeCell ref="B54:B58"/>
    <mergeCell ref="B59:B63"/>
    <mergeCell ref="B64:B68"/>
    <mergeCell ref="B69:B73"/>
    <mergeCell ref="B74:B78"/>
    <mergeCell ref="B110:B114"/>
    <mergeCell ref="B115:B119"/>
    <mergeCell ref="B120:B124"/>
    <mergeCell ref="B79:B83"/>
    <mergeCell ref="B199:B203"/>
    <mergeCell ref="B130:B134"/>
    <mergeCell ref="B135:B139"/>
    <mergeCell ref="B140:B144"/>
    <mergeCell ref="B145:B149"/>
    <mergeCell ref="B150:B154"/>
    <mergeCell ref="B155:B159"/>
    <mergeCell ref="B160:B164"/>
    <mergeCell ref="B184:B188"/>
    <mergeCell ref="B189:B193"/>
    <mergeCell ref="B194:B198"/>
    <mergeCell ref="B229:B233"/>
    <mergeCell ref="B234:B238"/>
    <mergeCell ref="B239:B243"/>
    <mergeCell ref="B263:B267"/>
    <mergeCell ref="B268:B272"/>
    <mergeCell ref="B244:B248"/>
    <mergeCell ref="B204:B208"/>
    <mergeCell ref="B209:B213"/>
    <mergeCell ref="B214:B218"/>
    <mergeCell ref="B219:B223"/>
    <mergeCell ref="B224:B228"/>
    <mergeCell ref="B8:B18"/>
    <mergeCell ref="B94:B104"/>
    <mergeCell ref="B173:B183"/>
    <mergeCell ref="B252:B262"/>
    <mergeCell ref="B331:B341"/>
    <mergeCell ref="B308:B312"/>
    <mergeCell ref="B313:B317"/>
    <mergeCell ref="B318:B322"/>
    <mergeCell ref="B278:B282"/>
    <mergeCell ref="B283:B287"/>
    <mergeCell ref="B288:B292"/>
    <mergeCell ref="B293:B297"/>
    <mergeCell ref="B298:B302"/>
    <mergeCell ref="B303:B307"/>
    <mergeCell ref="B165:B169"/>
    <mergeCell ref="B273:B277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promedio</vt:lpstr>
      <vt:lpstr>PORTADA</vt:lpstr>
      <vt:lpstr>INVERSIÓN consolid_final</vt:lpstr>
      <vt:lpstr>BOL</vt:lpstr>
      <vt:lpstr>BRL</vt:lpstr>
      <vt:lpstr>CHL</vt:lpstr>
      <vt:lpstr>COL</vt:lpstr>
      <vt:lpstr>CRI</vt:lpstr>
      <vt:lpstr>ECU</vt:lpstr>
      <vt:lpstr>SLV</vt:lpstr>
      <vt:lpstr>GTM</vt:lpstr>
      <vt:lpstr>HND</vt:lpstr>
      <vt:lpstr>MEX</vt:lpstr>
      <vt:lpstr>NIC</vt:lpstr>
      <vt:lpstr>PAN</vt:lpstr>
      <vt:lpstr>PRY</vt:lpstr>
      <vt:lpstr>PER</vt:lpstr>
      <vt:lpstr>RDM</vt:lpstr>
      <vt:lpstr>URY</vt:lpstr>
      <vt:lpstr>BASE Stata</vt:lpstr>
      <vt:lpstr>BRA</vt:lpstr>
      <vt:lpstr>BRA!</vt:lpstr>
    </vt:vector>
  </TitlesOfParts>
  <Company>Inter-American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IADB</dc:creator>
  <cp:lastModifiedBy>Haydeeliz Carrasco Núñez</cp:lastModifiedBy>
  <cp:lastPrinted>2016-04-26T20:56:23Z</cp:lastPrinted>
  <dcterms:created xsi:type="dcterms:W3CDTF">2015-04-13T15:25:29Z</dcterms:created>
  <dcterms:modified xsi:type="dcterms:W3CDTF">2019-09-03T17:47:22Z</dcterms:modified>
</cp:coreProperties>
</file>